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10"/>
  <workbookPr codeName="ThisWorkbook" hidePivotFieldList="1" defaultThemeVersion="166925"/>
  <mc:AlternateContent xmlns:mc="http://schemas.openxmlformats.org/markup-compatibility/2006">
    <mc:Choice Requires="x15">
      <x15ac:absPath xmlns:x15ac="http://schemas.microsoft.com/office/spreadsheetml/2010/11/ac" url="https://staffordshire.sharepoint.com/sites/CareCommissioningOlderPeople/ACSER-AS13.6/Better Care Fund/2026-27/Plans to submit/"/>
    </mc:Choice>
  </mc:AlternateContent>
  <xr:revisionPtr revIDLastSave="0" documentId="8_{2264A209-90CC-45EB-9CD8-2369B432556C}" xr6:coauthVersionLast="47" xr6:coauthVersionMax="47" xr10:uidLastSave="{00000000-0000-0000-0000-000000000000}"/>
  <workbookProtection workbookAlgorithmName="SHA-512" workbookHashValue="72iqm1qR0aKztTYXB/P83kUIiyDZSYPYxYk9TaxOlIthbfJyHseHJ/a5HMg3tE+gQBoYNtk49AypGk3kmOCUXg==" workbookSaltValue="PNMA/JIu9ZKr0Z1DQEVDqA==" workbookSpinCount="100000" lockStructure="1"/>
  <bookViews>
    <workbookView xWindow="-110" yWindow="-110" windowWidth="19420" windowHeight="11500" tabRatio="561" firstSheet="12" activeTab="12" xr2:uid="{8DFA05C1-14C3-4C6B-868D-542508815855}"/>
  </bookViews>
  <sheets>
    <sheet name="dropdownlists" sheetId="27" state="hidden" r:id="rId1"/>
    <sheet name="Data Sharing Statement" sheetId="48" r:id="rId2"/>
    <sheet name="1. Guidance " sheetId="58" r:id="rId3"/>
    <sheet name="2. Cover" sheetId="2" r:id="rId4"/>
    <sheet name="3. Summary" sheetId="5" state="hidden" r:id="rId5"/>
    <sheet name="3. Income" sheetId="6" r:id="rId6"/>
    <sheet name="HWB-ICB" sheetId="30" state="hidden" r:id="rId7"/>
    <sheet name="I&amp;E Backsheet" sheetId="10" state="hidden" r:id="rId8"/>
    <sheet name="4. Expenditure" sheetId="51" r:id="rId9"/>
    <sheet name="Expenditure sheet dropdowns" sheetId="52" state="hidden" r:id="rId10"/>
    <sheet name="Backsheet for muncher" sheetId="1" state="hidden" r:id="rId11"/>
    <sheet name="4a. Expenditure guidance" sheetId="19" r:id="rId12"/>
    <sheet name="5. Metrics" sheetId="8" r:id="rId13"/>
    <sheet name="ResiDataPiv" sheetId="57" state="hidden" r:id="rId14"/>
    <sheet name="ResiDataRaw" sheetId="55" state="hidden" r:id="rId15"/>
    <sheet name="25-26 metrics raw" sheetId="53" state="hidden" r:id="rId16"/>
    <sheet name="25-26 metrics pivot" sheetId="54" state="hidden" r:id="rId17"/>
    <sheet name="6. National Conditions  " sheetId="45" r:id="rId18"/>
  </sheets>
  <externalReferences>
    <externalReference r:id="rId19"/>
    <externalReference r:id="rId20"/>
    <externalReference r:id="rId21"/>
    <externalReference r:id="rId22"/>
    <externalReference r:id="rId23"/>
    <externalReference r:id="rId24"/>
    <externalReference r:id="rId25"/>
  </externalReferences>
  <definedNames>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xlnm._FilterDatabase" localSheetId="3" hidden="1">'2. Cover'!$B$16:$H$18</definedName>
    <definedName name="_xlnm._FilterDatabase" localSheetId="15" hidden="1">'25-26 metrics raw'!$A$1:$F$15297</definedName>
    <definedName name="_xlnm._FilterDatabase" localSheetId="8" hidden="1">'4. Expenditure'!$B$29:$G$94</definedName>
    <definedName name="_xlnm._FilterDatabase" localSheetId="7" hidden="1">'I&amp;E Backsheet'!$A$1:$H$156</definedName>
    <definedName name="_xlnm._FilterDatabas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1_Integrated_Care_Planning_and_Navigation">#REF!</definedName>
    <definedName name="a10_Prevention___Early_Intervention">#REF!</definedName>
    <definedName name="a11_Carers_Services">#REF!</definedName>
    <definedName name="a12_Care_Act_Implementation_Related_Duties">#REF!</definedName>
    <definedName name="a13_Assistive_Technologies_and_Equipment">#REF!</definedName>
    <definedName name="a15_Personalised_Budgeting_and_Commissioning">#REF!</definedName>
    <definedName name="a2_Intermediate_Care_Services">#REF!</definedName>
    <definedName name="a4_High_Impact_Change_Model_for_Managing_Transfer_of_Care">#REF!</definedName>
    <definedName name="a6_DFG_Related_Schemes">#REF!</definedName>
    <definedName name="a8_Residential_Placements">#REF!</definedName>
    <definedName name="a9_Enablers_for_Integration">#REF!</definedName>
    <definedName name="asdas" localSheetId="2"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 localSheetId="2"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1_Beds">#REF!</definedName>
    <definedName name="b2_Packages_or_placements_or_hours_of_care">#REF!</definedName>
    <definedName name="b3_Planned_service">#REF!</definedName>
    <definedName name="b4_Residential_care_placements">#REF!</definedName>
    <definedName name="b5_Packages_or_Hours_of_care_or_Placements_or_No._of_beds_or_Planned_service_capacity">#REF!</definedName>
    <definedName name="BLPH1" hidden="1">'[5]4.6 ten year bonds'!$A$4</definedName>
    <definedName name="BLPH2" hidden="1">'[5]4.6 ten year bonds'!$D$4</definedName>
    <definedName name="BLPH3" hidden="1">'[5]4.6 ten year bonds'!$G$4</definedName>
    <definedName name="BLPH4" hidden="1">'[5]4.6 ten year bonds'!$J$4</definedName>
    <definedName name="BLPH5" hidden="1">'[5]4.6 ten year bonds'!$M$4</definedName>
    <definedName name="dgsgf" localSheetId="2"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hidden="1">#REF!</definedName>
    <definedName name="ExtraProfiles" hidden="1">#REF!</definedName>
    <definedName name="fg" localSheetId="2"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2"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ghj" localSheetId="2"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2"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 hidden="1">#REF!</definedName>
    <definedName name="NewClass1" hidden="1">#REF!</definedName>
    <definedName name="Option2" localSheetId="2"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[6]Population!#REF!</definedName>
    <definedName name="Population" hidden="1">#REF!</definedName>
    <definedName name="_xlnm.Print_Area" localSheetId="3">'2. Cover'!$A$7:$J$79</definedName>
    <definedName name="_xlnm.Print_Area" localSheetId="5">'3. Income'!$A$1:$F$81</definedName>
    <definedName name="_xlnm.Print_Area" localSheetId="4">'3. Summary'!$A$1:$I$49</definedName>
    <definedName name="_xlnm.Print_Area" localSheetId="12">'5. Metrics'!$B$1:$Q$48</definedName>
    <definedName name="Profiles" hidden="1">#REF!</definedName>
    <definedName name="Projections" hidden="1">#REF!</definedName>
    <definedName name="Results" hidden="1">[7]UK99!$A$1:$A$1</definedName>
    <definedName name="sdf" localSheetId="2"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2"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2"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MCOMP." localSheetId="2"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s>
  <calcPr calcId="191028"/>
  <pivotCaches>
    <pivotCache cacheId="96" r:id="rId26"/>
    <pivotCache cacheId="97" r:id="rId2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0" i="51" l="1"/>
  <c r="C56" i="6"/>
  <c r="C4" i="10"/>
  <c r="R21" i="45" a="1"/>
  <c r="R21" i="45"/>
  <c r="R20" i="45" a="1"/>
  <c r="R20" i="45"/>
  <c r="R19" i="45" a="1"/>
  <c r="R19" i="45"/>
  <c r="R18" i="45" a="1"/>
  <c r="R18" i="45"/>
  <c r="R17" i="45" a="1"/>
  <c r="R17" i="45"/>
  <c r="R16" i="45" a="1"/>
  <c r="R16" i="45"/>
  <c r="R15" i="45" a="1"/>
  <c r="R15" i="45"/>
  <c r="R14" i="45" a="1"/>
  <c r="R14" i="45"/>
  <c r="R13" i="45" a="1"/>
  <c r="R13" i="45"/>
  <c r="R12" i="45" a="1"/>
  <c r="R12" i="45"/>
  <c r="R11" i="45" a="1"/>
  <c r="R11" i="45" s="1"/>
  <c r="O11" i="45" s="1"/>
  <c r="M15" i="2"/>
  <c r="K15" i="2" s="1"/>
  <c r="M16" i="2"/>
  <c r="K16" i="2" s="1"/>
  <c r="M17" i="2"/>
  <c r="K17" i="2" s="1"/>
  <c r="M18" i="2"/>
  <c r="K18" i="2" s="1"/>
  <c r="M21" i="2"/>
  <c r="K21" i="2" s="1"/>
  <c r="M22" i="2"/>
  <c r="K22" i="2" s="1"/>
  <c r="M23" i="2"/>
  <c r="K23" i="2" s="1"/>
  <c r="M24" i="2"/>
  <c r="K24" i="2" s="1"/>
  <c r="M25" i="2"/>
  <c r="M32" i="2"/>
  <c r="K32" i="2" s="1"/>
  <c r="M35" i="2"/>
  <c r="K35" i="2" s="1"/>
  <c r="M36" i="2"/>
  <c r="K36" i="2" s="1"/>
  <c r="M40" i="2"/>
  <c r="K40" i="2" s="1"/>
  <c r="M41" i="2"/>
  <c r="K41" i="2" s="1"/>
  <c r="M45" i="2"/>
  <c r="K45" i="2" s="1"/>
  <c r="M46" i="2"/>
  <c r="K46" i="2" s="1"/>
  <c r="M47" i="2"/>
  <c r="K47" i="2" s="1"/>
  <c r="M57" i="2"/>
  <c r="M58" i="2"/>
  <c r="M59" i="2"/>
  <c r="M60" i="2"/>
  <c r="M61" i="2"/>
  <c r="B27" i="51"/>
  <c r="G9" i="57"/>
  <c r="H9" i="57"/>
  <c r="I9" i="57"/>
  <c r="J9" i="57"/>
  <c r="G10" i="57"/>
  <c r="H10" i="57"/>
  <c r="I10" i="57"/>
  <c r="J10" i="57"/>
  <c r="G11" i="57"/>
  <c r="H11" i="57"/>
  <c r="I11" i="57"/>
  <c r="J11" i="57"/>
  <c r="G12" i="57"/>
  <c r="H12" i="57"/>
  <c r="I12" i="57"/>
  <c r="J12" i="57"/>
  <c r="G13" i="57"/>
  <c r="H13" i="57"/>
  <c r="I13" i="57"/>
  <c r="J13" i="57"/>
  <c r="G14" i="57"/>
  <c r="H14" i="57"/>
  <c r="I14" i="57"/>
  <c r="J14" i="57"/>
  <c r="G15" i="57"/>
  <c r="H15" i="57"/>
  <c r="I15" i="57"/>
  <c r="J15" i="57"/>
  <c r="G16" i="57"/>
  <c r="H16" i="57"/>
  <c r="I16" i="57"/>
  <c r="J16" i="57"/>
  <c r="G17" i="57"/>
  <c r="H17" i="57"/>
  <c r="I17" i="57"/>
  <c r="J17" i="57"/>
  <c r="G18" i="57"/>
  <c r="H18" i="57"/>
  <c r="I18" i="57"/>
  <c r="J18" i="57"/>
  <c r="G19" i="57"/>
  <c r="H19" i="57"/>
  <c r="I19" i="57"/>
  <c r="J19" i="57"/>
  <c r="G20" i="57"/>
  <c r="H20" i="57"/>
  <c r="I20" i="57"/>
  <c r="J20" i="57"/>
  <c r="G21" i="57"/>
  <c r="H21" i="57"/>
  <c r="I21" i="57"/>
  <c r="J21" i="57"/>
  <c r="G22" i="57"/>
  <c r="H22" i="57"/>
  <c r="I22" i="57"/>
  <c r="J22" i="57"/>
  <c r="G23" i="57"/>
  <c r="H23" i="57"/>
  <c r="I23" i="57"/>
  <c r="J23" i="57"/>
  <c r="G24" i="57"/>
  <c r="H24" i="57"/>
  <c r="I24" i="57"/>
  <c r="J24" i="57"/>
  <c r="G25" i="57"/>
  <c r="H25" i="57"/>
  <c r="I25" i="57"/>
  <c r="J25" i="57"/>
  <c r="G26" i="57"/>
  <c r="H26" i="57"/>
  <c r="I26" i="57"/>
  <c r="J26" i="57"/>
  <c r="G27" i="57"/>
  <c r="H27" i="57"/>
  <c r="I27" i="57"/>
  <c r="J27" i="57"/>
  <c r="G28" i="57"/>
  <c r="H28" i="57"/>
  <c r="I28" i="57"/>
  <c r="J28" i="57"/>
  <c r="G29" i="57"/>
  <c r="H29" i="57"/>
  <c r="I29" i="57"/>
  <c r="J29" i="57"/>
  <c r="G30" i="57"/>
  <c r="H30" i="57"/>
  <c r="I30" i="57"/>
  <c r="J30" i="57"/>
  <c r="G31" i="57"/>
  <c r="H31" i="57"/>
  <c r="I31" i="57"/>
  <c r="J31" i="57"/>
  <c r="G32" i="57"/>
  <c r="H32" i="57"/>
  <c r="I32" i="57"/>
  <c r="J32" i="57"/>
  <c r="G33" i="57"/>
  <c r="H33" i="57"/>
  <c r="I33" i="57"/>
  <c r="J33" i="57"/>
  <c r="G34" i="57"/>
  <c r="H34" i="57"/>
  <c r="I34" i="57"/>
  <c r="J34" i="57"/>
  <c r="G35" i="57"/>
  <c r="H35" i="57"/>
  <c r="I35" i="57"/>
  <c r="J35" i="57"/>
  <c r="G36" i="57"/>
  <c r="H36" i="57"/>
  <c r="I36" i="57"/>
  <c r="J36" i="57"/>
  <c r="G37" i="57"/>
  <c r="H37" i="57"/>
  <c r="I37" i="57"/>
  <c r="J37" i="57"/>
  <c r="G38" i="57"/>
  <c r="H38" i="57"/>
  <c r="I38" i="57"/>
  <c r="J38" i="57"/>
  <c r="G39" i="57"/>
  <c r="H39" i="57"/>
  <c r="I39" i="57"/>
  <c r="J39" i="57"/>
  <c r="G40" i="57"/>
  <c r="H40" i="57"/>
  <c r="I40" i="57"/>
  <c r="J40" i="57"/>
  <c r="G41" i="57"/>
  <c r="H41" i="57"/>
  <c r="I41" i="57"/>
  <c r="J41" i="57"/>
  <c r="G42" i="57"/>
  <c r="H42" i="57"/>
  <c r="I42" i="57"/>
  <c r="J42" i="57"/>
  <c r="G43" i="57"/>
  <c r="H43" i="57"/>
  <c r="I43" i="57"/>
  <c r="J43" i="57"/>
  <c r="G44" i="57"/>
  <c r="H44" i="57"/>
  <c r="I44" i="57"/>
  <c r="J44" i="57"/>
  <c r="G45" i="57"/>
  <c r="H45" i="57"/>
  <c r="I45" i="57"/>
  <c r="J45" i="57"/>
  <c r="G46" i="57"/>
  <c r="H46" i="57"/>
  <c r="I46" i="57"/>
  <c r="J46" i="57"/>
  <c r="G47" i="57"/>
  <c r="H47" i="57"/>
  <c r="I47" i="57"/>
  <c r="J47" i="57"/>
  <c r="G48" i="57"/>
  <c r="H48" i="57"/>
  <c r="I48" i="57"/>
  <c r="J48" i="57"/>
  <c r="G49" i="57"/>
  <c r="H49" i="57"/>
  <c r="I49" i="57"/>
  <c r="J49" i="57"/>
  <c r="G50" i="57"/>
  <c r="H50" i="57"/>
  <c r="I50" i="57"/>
  <c r="J50" i="57"/>
  <c r="G51" i="57"/>
  <c r="H51" i="57"/>
  <c r="I51" i="57"/>
  <c r="J51" i="57"/>
  <c r="G52" i="57"/>
  <c r="H52" i="57"/>
  <c r="I52" i="57"/>
  <c r="J52" i="57"/>
  <c r="G53" i="57"/>
  <c r="H53" i="57"/>
  <c r="I53" i="57"/>
  <c r="J53" i="57"/>
  <c r="G54" i="57"/>
  <c r="H54" i="57"/>
  <c r="I54" i="57"/>
  <c r="J54" i="57"/>
  <c r="G55" i="57"/>
  <c r="H55" i="57"/>
  <c r="I55" i="57"/>
  <c r="J55" i="57"/>
  <c r="G56" i="57"/>
  <c r="H56" i="57"/>
  <c r="I56" i="57"/>
  <c r="J56" i="57"/>
  <c r="G57" i="57"/>
  <c r="H57" i="57"/>
  <c r="I57" i="57"/>
  <c r="J57" i="57"/>
  <c r="G58" i="57"/>
  <c r="H58" i="57"/>
  <c r="I58" i="57"/>
  <c r="J58" i="57"/>
  <c r="G59" i="57"/>
  <c r="H59" i="57"/>
  <c r="I59" i="57"/>
  <c r="J59" i="57"/>
  <c r="G60" i="57"/>
  <c r="H60" i="57"/>
  <c r="I60" i="57"/>
  <c r="J60" i="57"/>
  <c r="G61" i="57"/>
  <c r="H61" i="57"/>
  <c r="I61" i="57"/>
  <c r="J61" i="57"/>
  <c r="G62" i="57"/>
  <c r="H62" i="57"/>
  <c r="I62" i="57"/>
  <c r="J62" i="57"/>
  <c r="G63" i="57"/>
  <c r="H63" i="57"/>
  <c r="I63" i="57"/>
  <c r="J63" i="57"/>
  <c r="G64" i="57"/>
  <c r="H64" i="57"/>
  <c r="I64" i="57"/>
  <c r="J64" i="57"/>
  <c r="G65" i="57"/>
  <c r="H65" i="57"/>
  <c r="I65" i="57"/>
  <c r="J65" i="57"/>
  <c r="G66" i="57"/>
  <c r="H66" i="57"/>
  <c r="I66" i="57"/>
  <c r="J66" i="57"/>
  <c r="G67" i="57"/>
  <c r="H67" i="57"/>
  <c r="I67" i="57"/>
  <c r="J67" i="57"/>
  <c r="G68" i="57"/>
  <c r="H68" i="57"/>
  <c r="I68" i="57"/>
  <c r="J68" i="57"/>
  <c r="G69" i="57"/>
  <c r="H69" i="57"/>
  <c r="I69" i="57"/>
  <c r="J69" i="57"/>
  <c r="G70" i="57"/>
  <c r="H70" i="57"/>
  <c r="I70" i="57"/>
  <c r="J70" i="57"/>
  <c r="G71" i="57"/>
  <c r="H71" i="57"/>
  <c r="I71" i="57"/>
  <c r="J71" i="57"/>
  <c r="G72" i="57"/>
  <c r="H72" i="57"/>
  <c r="I72" i="57"/>
  <c r="J72" i="57"/>
  <c r="G73" i="57"/>
  <c r="H73" i="57"/>
  <c r="I73" i="57"/>
  <c r="J73" i="57"/>
  <c r="G74" i="57"/>
  <c r="H74" i="57"/>
  <c r="I74" i="57"/>
  <c r="J74" i="57"/>
  <c r="G75" i="57"/>
  <c r="H75" i="57"/>
  <c r="I75" i="57"/>
  <c r="J75" i="57"/>
  <c r="G76" i="57"/>
  <c r="H76" i="57"/>
  <c r="I76" i="57"/>
  <c r="J76" i="57"/>
  <c r="G77" i="57"/>
  <c r="H77" i="57"/>
  <c r="I77" i="57"/>
  <c r="J77" i="57"/>
  <c r="G78" i="57"/>
  <c r="H78" i="57"/>
  <c r="I78" i="57"/>
  <c r="J78" i="57"/>
  <c r="G79" i="57"/>
  <c r="H79" i="57"/>
  <c r="I79" i="57"/>
  <c r="J79" i="57"/>
  <c r="G80" i="57"/>
  <c r="H80" i="57"/>
  <c r="I80" i="57"/>
  <c r="J80" i="57"/>
  <c r="G81" i="57"/>
  <c r="H81" i="57"/>
  <c r="I81" i="57"/>
  <c r="J81" i="57"/>
  <c r="G82" i="57"/>
  <c r="H82" i="57"/>
  <c r="I82" i="57"/>
  <c r="J82" i="57"/>
  <c r="G83" i="57"/>
  <c r="H83" i="57"/>
  <c r="I83" i="57"/>
  <c r="J83" i="57"/>
  <c r="G84" i="57"/>
  <c r="H84" i="57"/>
  <c r="I84" i="57"/>
  <c r="J84" i="57"/>
  <c r="G85" i="57"/>
  <c r="H85" i="57"/>
  <c r="I85" i="57"/>
  <c r="J85" i="57"/>
  <c r="G86" i="57"/>
  <c r="H86" i="57"/>
  <c r="I86" i="57"/>
  <c r="J86" i="57"/>
  <c r="G87" i="57"/>
  <c r="H87" i="57"/>
  <c r="I87" i="57"/>
  <c r="J87" i="57"/>
  <c r="G88" i="57"/>
  <c r="H88" i="57"/>
  <c r="I88" i="57"/>
  <c r="J88" i="57"/>
  <c r="G89" i="57"/>
  <c r="H89" i="57"/>
  <c r="I89" i="57"/>
  <c r="J89" i="57"/>
  <c r="G90" i="57"/>
  <c r="H90" i="57"/>
  <c r="I90" i="57"/>
  <c r="J90" i="57"/>
  <c r="G91" i="57"/>
  <c r="H91" i="57"/>
  <c r="I91" i="57"/>
  <c r="J91" i="57"/>
  <c r="G92" i="57"/>
  <c r="H92" i="57"/>
  <c r="I92" i="57"/>
  <c r="J92" i="57"/>
  <c r="G93" i="57"/>
  <c r="H93" i="57"/>
  <c r="I93" i="57"/>
  <c r="J93" i="57"/>
  <c r="G94" i="57"/>
  <c r="H94" i="57"/>
  <c r="I94" i="57"/>
  <c r="J94" i="57"/>
  <c r="G95" i="57"/>
  <c r="H95" i="57"/>
  <c r="I95" i="57"/>
  <c r="J95" i="57"/>
  <c r="G96" i="57"/>
  <c r="H96" i="57"/>
  <c r="I96" i="57"/>
  <c r="J96" i="57"/>
  <c r="G97" i="57"/>
  <c r="H97" i="57"/>
  <c r="I97" i="57"/>
  <c r="J97" i="57"/>
  <c r="G98" i="57"/>
  <c r="H98" i="57"/>
  <c r="I98" i="57"/>
  <c r="J98" i="57"/>
  <c r="G99" i="57"/>
  <c r="H99" i="57"/>
  <c r="I99" i="57"/>
  <c r="J99" i="57"/>
  <c r="G100" i="57"/>
  <c r="H100" i="57"/>
  <c r="I100" i="57"/>
  <c r="J100" i="57"/>
  <c r="G101" i="57"/>
  <c r="H101" i="57"/>
  <c r="I101" i="57"/>
  <c r="J101" i="57"/>
  <c r="G102" i="57"/>
  <c r="H102" i="57"/>
  <c r="I102" i="57"/>
  <c r="J102" i="57"/>
  <c r="G103" i="57"/>
  <c r="H103" i="57"/>
  <c r="I103" i="57"/>
  <c r="J103" i="57"/>
  <c r="G104" i="57"/>
  <c r="H104" i="57"/>
  <c r="I104" i="57"/>
  <c r="J104" i="57"/>
  <c r="G105" i="57"/>
  <c r="H105" i="57"/>
  <c r="I105" i="57"/>
  <c r="J105" i="57"/>
  <c r="G106" i="57"/>
  <c r="H106" i="57"/>
  <c r="I106" i="57"/>
  <c r="J106" i="57"/>
  <c r="G107" i="57"/>
  <c r="H107" i="57"/>
  <c r="I107" i="57"/>
  <c r="J107" i="57"/>
  <c r="G108" i="57"/>
  <c r="H108" i="57"/>
  <c r="I108" i="57"/>
  <c r="J108" i="57"/>
  <c r="G109" i="57"/>
  <c r="H109" i="57"/>
  <c r="I109" i="57"/>
  <c r="J109" i="57"/>
  <c r="G110" i="57"/>
  <c r="H110" i="57"/>
  <c r="I110" i="57"/>
  <c r="J110" i="57"/>
  <c r="G111" i="57"/>
  <c r="H111" i="57"/>
  <c r="I111" i="57"/>
  <c r="J111" i="57"/>
  <c r="G112" i="57"/>
  <c r="H112" i="57"/>
  <c r="I112" i="57"/>
  <c r="J112" i="57"/>
  <c r="G113" i="57"/>
  <c r="H113" i="57"/>
  <c r="I113" i="57"/>
  <c r="J113" i="57"/>
  <c r="G114" i="57"/>
  <c r="H114" i="57"/>
  <c r="I114" i="57"/>
  <c r="J114" i="57"/>
  <c r="G115" i="57"/>
  <c r="H115" i="57"/>
  <c r="I115" i="57"/>
  <c r="J115" i="57"/>
  <c r="G116" i="57"/>
  <c r="H116" i="57"/>
  <c r="I116" i="57"/>
  <c r="J116" i="57"/>
  <c r="G117" i="57"/>
  <c r="H117" i="57"/>
  <c r="I117" i="57"/>
  <c r="J117" i="57"/>
  <c r="G118" i="57"/>
  <c r="H118" i="57"/>
  <c r="I118" i="57"/>
  <c r="J118" i="57"/>
  <c r="G119" i="57"/>
  <c r="H119" i="57"/>
  <c r="I119" i="57"/>
  <c r="J119" i="57"/>
  <c r="G120" i="57"/>
  <c r="H120" i="57"/>
  <c r="I120" i="57"/>
  <c r="J120" i="57"/>
  <c r="G121" i="57"/>
  <c r="H121" i="57"/>
  <c r="I121" i="57"/>
  <c r="J121" i="57"/>
  <c r="G122" i="57"/>
  <c r="H122" i="57"/>
  <c r="I122" i="57"/>
  <c r="J122" i="57"/>
  <c r="G123" i="57"/>
  <c r="H123" i="57"/>
  <c r="I123" i="57"/>
  <c r="J123" i="57"/>
  <c r="G124" i="57"/>
  <c r="H124" i="57"/>
  <c r="I124" i="57"/>
  <c r="J124" i="57"/>
  <c r="G125" i="57"/>
  <c r="H125" i="57"/>
  <c r="I125" i="57"/>
  <c r="J125" i="57"/>
  <c r="G126" i="57"/>
  <c r="H126" i="57"/>
  <c r="I126" i="57"/>
  <c r="J126" i="57"/>
  <c r="G127" i="57"/>
  <c r="H127" i="57"/>
  <c r="I127" i="57"/>
  <c r="J127" i="57"/>
  <c r="G128" i="57"/>
  <c r="H128" i="57"/>
  <c r="I128" i="57"/>
  <c r="J128" i="57"/>
  <c r="G129" i="57"/>
  <c r="H129" i="57"/>
  <c r="I129" i="57"/>
  <c r="J129" i="57"/>
  <c r="G130" i="57"/>
  <c r="H130" i="57"/>
  <c r="I130" i="57"/>
  <c r="J130" i="57"/>
  <c r="G131" i="57"/>
  <c r="H131" i="57"/>
  <c r="I131" i="57"/>
  <c r="J131" i="57"/>
  <c r="G132" i="57"/>
  <c r="H132" i="57"/>
  <c r="I132" i="57"/>
  <c r="J132" i="57"/>
  <c r="G133" i="57"/>
  <c r="H133" i="57"/>
  <c r="I133" i="57"/>
  <c r="J133" i="57"/>
  <c r="G134" i="57"/>
  <c r="H134" i="57"/>
  <c r="I134" i="57"/>
  <c r="J134" i="57"/>
  <c r="G135" i="57"/>
  <c r="H135" i="57"/>
  <c r="I135" i="57"/>
  <c r="J135" i="57"/>
  <c r="G136" i="57"/>
  <c r="H136" i="57"/>
  <c r="I136" i="57"/>
  <c r="J136" i="57"/>
  <c r="G137" i="57"/>
  <c r="H137" i="57"/>
  <c r="I137" i="57"/>
  <c r="J137" i="57"/>
  <c r="G138" i="57"/>
  <c r="H138" i="57"/>
  <c r="I138" i="57"/>
  <c r="J138" i="57"/>
  <c r="G139" i="57"/>
  <c r="H139" i="57"/>
  <c r="I139" i="57"/>
  <c r="J139" i="57"/>
  <c r="G140" i="57"/>
  <c r="H140" i="57"/>
  <c r="I140" i="57"/>
  <c r="J140" i="57"/>
  <c r="G141" i="57"/>
  <c r="H141" i="57"/>
  <c r="I141" i="57"/>
  <c r="J141" i="57"/>
  <c r="G142" i="57"/>
  <c r="H142" i="57"/>
  <c r="I142" i="57"/>
  <c r="J142" i="57"/>
  <c r="G143" i="57"/>
  <c r="H143" i="57"/>
  <c r="I143" i="57"/>
  <c r="J143" i="57"/>
  <c r="G144" i="57"/>
  <c r="H144" i="57"/>
  <c r="I144" i="57"/>
  <c r="J144" i="57"/>
  <c r="G145" i="57"/>
  <c r="H145" i="57"/>
  <c r="I145" i="57"/>
  <c r="J145" i="57"/>
  <c r="G146" i="57"/>
  <c r="H146" i="57"/>
  <c r="I146" i="57"/>
  <c r="J146" i="57"/>
  <c r="G147" i="57"/>
  <c r="H147" i="57"/>
  <c r="I147" i="57"/>
  <c r="J147" i="57"/>
  <c r="G148" i="57"/>
  <c r="H148" i="57"/>
  <c r="I148" i="57"/>
  <c r="J148" i="57"/>
  <c r="G149" i="57"/>
  <c r="H149" i="57"/>
  <c r="I149" i="57"/>
  <c r="J149" i="57"/>
  <c r="G150" i="57"/>
  <c r="H150" i="57"/>
  <c r="I150" i="57"/>
  <c r="J150" i="57"/>
  <c r="G151" i="57"/>
  <c r="H151" i="57"/>
  <c r="I151" i="57"/>
  <c r="J151" i="57"/>
  <c r="G152" i="57"/>
  <c r="H152" i="57"/>
  <c r="I152" i="57"/>
  <c r="J152" i="57"/>
  <c r="G153" i="57"/>
  <c r="H153" i="57"/>
  <c r="I153" i="57"/>
  <c r="J153" i="57"/>
  <c r="G154" i="57"/>
  <c r="H154" i="57"/>
  <c r="I154" i="57"/>
  <c r="J154" i="57"/>
  <c r="G155" i="57"/>
  <c r="H155" i="57"/>
  <c r="I155" i="57"/>
  <c r="J155" i="57"/>
  <c r="G156" i="57"/>
  <c r="H156" i="57"/>
  <c r="I156" i="57"/>
  <c r="J156" i="57"/>
  <c r="G157" i="57"/>
  <c r="H157" i="57"/>
  <c r="I157" i="57"/>
  <c r="J157" i="57"/>
  <c r="G158" i="57"/>
  <c r="H158" i="57"/>
  <c r="I158" i="57"/>
  <c r="J158" i="57"/>
  <c r="G159" i="57"/>
  <c r="H159" i="57"/>
  <c r="I159" i="57"/>
  <c r="J159" i="57"/>
  <c r="G160" i="57"/>
  <c r="H160" i="57"/>
  <c r="I160" i="57"/>
  <c r="J160" i="57"/>
  <c r="H8" i="57"/>
  <c r="I8" i="57"/>
  <c r="J8" i="57"/>
  <c r="G8" i="57"/>
  <c r="E21" i="51"/>
  <c r="D25" i="5" s="1"/>
  <c r="E14" i="51"/>
  <c r="E16" i="5" s="1"/>
  <c r="E13" i="51"/>
  <c r="E15" i="5" s="1"/>
  <c r="F15" i="5" s="1"/>
  <c r="E12" i="51"/>
  <c r="E14" i="5" s="1"/>
  <c r="E11" i="51"/>
  <c r="E13" i="5" s="1"/>
  <c r="E10" i="51"/>
  <c r="E12" i="5" s="1"/>
  <c r="Q16" i="45"/>
  <c r="Q12" i="45"/>
  <c r="Q13" i="45"/>
  <c r="Q14" i="45"/>
  <c r="Q15" i="45"/>
  <c r="Q17" i="45"/>
  <c r="O17" i="45" s="1"/>
  <c r="Q18" i="45"/>
  <c r="O18" i="45"/>
  <c r="Q19" i="45"/>
  <c r="Q20" i="45"/>
  <c r="Q21" i="45"/>
  <c r="O21" i="45"/>
  <c r="Q22" i="45"/>
  <c r="R22" i="45" a="1"/>
  <c r="R22" i="45"/>
  <c r="Q11" i="45"/>
  <c r="B2" i="8"/>
  <c r="B3" i="45"/>
  <c r="S52" i="8"/>
  <c r="S51" i="8"/>
  <c r="I53" i="5"/>
  <c r="H53" i="5"/>
  <c r="G53" i="5"/>
  <c r="F53" i="5"/>
  <c r="E53" i="5"/>
  <c r="C93" i="10"/>
  <c r="C94" i="10"/>
  <c r="C147" i="10"/>
  <c r="K59" i="2"/>
  <c r="AB31" i="10"/>
  <c r="C39" i="6"/>
  <c r="D13" i="51"/>
  <c r="Y42" i="8"/>
  <c r="Z42" i="8"/>
  <c r="AA42" i="8"/>
  <c r="X42" i="8"/>
  <c r="AG10" i="8"/>
  <c r="AF15" i="8"/>
  <c r="AF32" i="8"/>
  <c r="AF31" i="8"/>
  <c r="U31" i="8"/>
  <c r="AG26" i="8"/>
  <c r="L30" i="8"/>
  <c r="M30" i="8"/>
  <c r="L41" i="5" s="1"/>
  <c r="N30" i="8"/>
  <c r="M41" i="5" s="1"/>
  <c r="O30" i="8"/>
  <c r="N41" i="5" s="1"/>
  <c r="P30" i="8"/>
  <c r="Q30" i="8"/>
  <c r="P41" i="5" s="1"/>
  <c r="F30" i="8"/>
  <c r="DN9" i="1" s="1"/>
  <c r="G30" i="8"/>
  <c r="DO9" i="1" s="1"/>
  <c r="H30" i="8"/>
  <c r="I30" i="8"/>
  <c r="H41" i="5" s="1"/>
  <c r="J30" i="8"/>
  <c r="I41" i="5"/>
  <c r="K30" i="8"/>
  <c r="J41" i="5" s="1"/>
  <c r="K57" i="6"/>
  <c r="K58" i="6"/>
  <c r="K59" i="6"/>
  <c r="K60" i="6"/>
  <c r="K61" i="6"/>
  <c r="K62" i="6"/>
  <c r="K63" i="6"/>
  <c r="K64" i="6"/>
  <c r="K65" i="6"/>
  <c r="K56" i="6"/>
  <c r="J56" i="6" s="1"/>
  <c r="L56" i="6"/>
  <c r="M56" i="6"/>
  <c r="L58" i="6"/>
  <c r="M58" i="6"/>
  <c r="L59" i="6"/>
  <c r="M59" i="6"/>
  <c r="L60" i="6"/>
  <c r="M60" i="6"/>
  <c r="L61" i="6"/>
  <c r="M61" i="6"/>
  <c r="L62" i="6"/>
  <c r="M62" i="6"/>
  <c r="L63" i="6"/>
  <c r="M63" i="6"/>
  <c r="L64" i="6"/>
  <c r="M64" i="6"/>
  <c r="M65" i="6"/>
  <c r="L57" i="6"/>
  <c r="M57" i="6"/>
  <c r="M37" i="6"/>
  <c r="L36" i="6"/>
  <c r="K37" i="6"/>
  <c r="K38" i="6"/>
  <c r="K36" i="6"/>
  <c r="J36" i="6" s="1"/>
  <c r="G36" i="6" s="1"/>
  <c r="M38" i="6"/>
  <c r="M36" i="6"/>
  <c r="L37" i="6"/>
  <c r="I77" i="6"/>
  <c r="G77" i="6"/>
  <c r="K58" i="2"/>
  <c r="K60" i="2"/>
  <c r="K61" i="2"/>
  <c r="K57" i="2"/>
  <c r="K25" i="2"/>
  <c r="AB15" i="8"/>
  <c r="U15" i="8"/>
  <c r="V15" i="8"/>
  <c r="W15" i="8"/>
  <c r="X15" i="8"/>
  <c r="Y15" i="8"/>
  <c r="Z15" i="8"/>
  <c r="AA15" i="8"/>
  <c r="AC15" i="8"/>
  <c r="AD15" i="8"/>
  <c r="AE15" i="8"/>
  <c r="Y31" i="8"/>
  <c r="Z31" i="8"/>
  <c r="AA31" i="8"/>
  <c r="AB31" i="8"/>
  <c r="AC31" i="8"/>
  <c r="AD31" i="8"/>
  <c r="AE31" i="8"/>
  <c r="Y32" i="8"/>
  <c r="Z32" i="8"/>
  <c r="AA32" i="8"/>
  <c r="AB32" i="8"/>
  <c r="AC32" i="8"/>
  <c r="AD32" i="8"/>
  <c r="AE32" i="8"/>
  <c r="G41" i="5"/>
  <c r="K41" i="5"/>
  <c r="O41" i="5"/>
  <c r="E6" i="45"/>
  <c r="I53" i="6"/>
  <c r="G53" i="6" s="1"/>
  <c r="I33" i="6"/>
  <c r="B2" i="51"/>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148" i="10"/>
  <c r="A13" i="6"/>
  <c r="A14" i="6"/>
  <c r="BL10" i="1"/>
  <c r="BL11" i="1"/>
  <c r="BM11" i="1"/>
  <c r="BL12" i="1"/>
  <c r="BL13" i="1"/>
  <c r="BL14" i="1"/>
  <c r="BM14" i="1"/>
  <c r="BL15" i="1"/>
  <c r="BK10" i="1"/>
  <c r="BK11" i="1"/>
  <c r="BK12" i="1"/>
  <c r="BK13" i="1"/>
  <c r="BK14" i="1"/>
  <c r="BK15" i="1"/>
  <c r="AZ9" i="1"/>
  <c r="BA9" i="1"/>
  <c r="BB9" i="1"/>
  <c r="BC9" i="1"/>
  <c r="BD9" i="1"/>
  <c r="BE9" i="1"/>
  <c r="BF9" i="1"/>
  <c r="BG9" i="1"/>
  <c r="BH9" i="1"/>
  <c r="BI9" i="1"/>
  <c r="BJ9" i="1"/>
  <c r="AZ10" i="1"/>
  <c r="BA10" i="1"/>
  <c r="BB10" i="1"/>
  <c r="BC10" i="1"/>
  <c r="BD10" i="1"/>
  <c r="BE10" i="1"/>
  <c r="BF10" i="1"/>
  <c r="BG10" i="1"/>
  <c r="BH10" i="1"/>
  <c r="BI10" i="1"/>
  <c r="BJ10" i="1"/>
  <c r="AZ11" i="1"/>
  <c r="BA11" i="1"/>
  <c r="BB11" i="1"/>
  <c r="BC11" i="1"/>
  <c r="BD11" i="1"/>
  <c r="BE11" i="1"/>
  <c r="BF11" i="1"/>
  <c r="BG11" i="1"/>
  <c r="BH11" i="1"/>
  <c r="BI11" i="1"/>
  <c r="BJ11" i="1"/>
  <c r="AZ12" i="1"/>
  <c r="BA12" i="1"/>
  <c r="BB12" i="1"/>
  <c r="BC12" i="1"/>
  <c r="BD12" i="1"/>
  <c r="BE12" i="1"/>
  <c r="BF12" i="1"/>
  <c r="BG12" i="1"/>
  <c r="BH12" i="1"/>
  <c r="BI12" i="1"/>
  <c r="BJ12" i="1"/>
  <c r="AZ13" i="1"/>
  <c r="BA13" i="1"/>
  <c r="BB13" i="1"/>
  <c r="BC13" i="1"/>
  <c r="BD13" i="1"/>
  <c r="BE13" i="1"/>
  <c r="BF13" i="1"/>
  <c r="BG13" i="1"/>
  <c r="BH13" i="1"/>
  <c r="BI13" i="1"/>
  <c r="BJ13" i="1"/>
  <c r="AZ14" i="1"/>
  <c r="BA14" i="1"/>
  <c r="BB14" i="1"/>
  <c r="BC14" i="1"/>
  <c r="BD14" i="1"/>
  <c r="BE14" i="1"/>
  <c r="BF14" i="1"/>
  <c r="BG14" i="1"/>
  <c r="BH14" i="1"/>
  <c r="BI14" i="1"/>
  <c r="BJ14" i="1"/>
  <c r="AZ15" i="1"/>
  <c r="BA15" i="1"/>
  <c r="BB15" i="1"/>
  <c r="BC15" i="1"/>
  <c r="BD15" i="1"/>
  <c r="BE15" i="1"/>
  <c r="BF15" i="1"/>
  <c r="BG15" i="1"/>
  <c r="BH15" i="1"/>
  <c r="BI15" i="1"/>
  <c r="BJ15" i="1"/>
  <c r="AY10" i="1"/>
  <c r="AY11" i="1"/>
  <c r="AY12" i="1"/>
  <c r="AY13" i="1"/>
  <c r="AY14" i="1"/>
  <c r="AY15" i="1"/>
  <c r="AW10" i="1"/>
  <c r="AW12" i="1"/>
  <c r="AV10" i="1"/>
  <c r="AV11" i="1"/>
  <c r="AV12" i="1"/>
  <c r="AV13" i="1"/>
  <c r="AV14" i="1"/>
  <c r="AV15" i="1"/>
  <c r="AU10" i="1"/>
  <c r="AU11" i="1"/>
  <c r="AU12" i="1"/>
  <c r="AU13" i="1"/>
  <c r="AU14" i="1"/>
  <c r="AU15" i="1"/>
  <c r="AJ9" i="1"/>
  <c r="AK9" i="1"/>
  <c r="AL9" i="1"/>
  <c r="AM9" i="1"/>
  <c r="AN9" i="1"/>
  <c r="AO9" i="1"/>
  <c r="AP9" i="1"/>
  <c r="AQ9" i="1"/>
  <c r="AR9" i="1"/>
  <c r="AS9" i="1"/>
  <c r="AT9" i="1"/>
  <c r="AJ10" i="1"/>
  <c r="AK10" i="1"/>
  <c r="AL10" i="1"/>
  <c r="AM10" i="1"/>
  <c r="AN10" i="1"/>
  <c r="AO10" i="1"/>
  <c r="AP10" i="1"/>
  <c r="AQ10" i="1"/>
  <c r="AR10" i="1"/>
  <c r="AS10" i="1"/>
  <c r="AT10" i="1"/>
  <c r="AJ11" i="1"/>
  <c r="AK11" i="1"/>
  <c r="AL11" i="1"/>
  <c r="AM11" i="1"/>
  <c r="AN11" i="1"/>
  <c r="AO11" i="1"/>
  <c r="AP11" i="1"/>
  <c r="AQ11" i="1"/>
  <c r="AR11" i="1"/>
  <c r="AS11" i="1"/>
  <c r="AT11" i="1"/>
  <c r="AJ12" i="1"/>
  <c r="AK12" i="1"/>
  <c r="AL12" i="1"/>
  <c r="AM12" i="1"/>
  <c r="AN12" i="1"/>
  <c r="AO12" i="1"/>
  <c r="AP12" i="1"/>
  <c r="AQ12" i="1"/>
  <c r="AR12" i="1"/>
  <c r="AS12" i="1"/>
  <c r="AT12" i="1"/>
  <c r="AJ13" i="1"/>
  <c r="AK13" i="1"/>
  <c r="AL13" i="1"/>
  <c r="AM13" i="1"/>
  <c r="AN13" i="1"/>
  <c r="AO13" i="1"/>
  <c r="AP13" i="1"/>
  <c r="AQ13" i="1"/>
  <c r="AR13" i="1"/>
  <c r="AS13" i="1"/>
  <c r="AT13" i="1"/>
  <c r="AJ14" i="1"/>
  <c r="AK14" i="1"/>
  <c r="AL14" i="1"/>
  <c r="AM14" i="1"/>
  <c r="AN14" i="1"/>
  <c r="AO14" i="1"/>
  <c r="AP14" i="1"/>
  <c r="AQ14" i="1"/>
  <c r="AR14" i="1"/>
  <c r="AS14" i="1"/>
  <c r="AT14" i="1"/>
  <c r="AJ15" i="1"/>
  <c r="AK15" i="1"/>
  <c r="AL15" i="1"/>
  <c r="AM15" i="1"/>
  <c r="AN15" i="1"/>
  <c r="AO15" i="1"/>
  <c r="AP15" i="1"/>
  <c r="AQ15" i="1"/>
  <c r="AR15" i="1"/>
  <c r="AS15" i="1"/>
  <c r="AT15" i="1"/>
  <c r="AI10" i="1"/>
  <c r="AI11" i="1"/>
  <c r="AI12" i="1"/>
  <c r="AI13" i="1"/>
  <c r="AI14" i="1"/>
  <c r="AI15" i="1"/>
  <c r="W9" i="1"/>
  <c r="X9" i="1"/>
  <c r="Y9" i="1"/>
  <c r="Z9" i="1"/>
  <c r="AA9" i="1"/>
  <c r="AB9" i="1"/>
  <c r="AC9" i="1"/>
  <c r="AD9" i="1"/>
  <c r="AE9" i="1"/>
  <c r="AF9" i="1"/>
  <c r="AG9" i="1"/>
  <c r="W10" i="1"/>
  <c r="X10" i="1"/>
  <c r="Y10" i="1"/>
  <c r="Z10" i="1"/>
  <c r="AA10" i="1"/>
  <c r="AB10" i="1"/>
  <c r="AC10" i="1"/>
  <c r="AD10" i="1"/>
  <c r="AE10" i="1"/>
  <c r="AF10" i="1"/>
  <c r="AG10" i="1"/>
  <c r="W11" i="1"/>
  <c r="X11" i="1"/>
  <c r="Y11" i="1"/>
  <c r="Z11" i="1"/>
  <c r="AA11" i="1"/>
  <c r="AB11" i="1"/>
  <c r="AC11" i="1"/>
  <c r="AD11" i="1"/>
  <c r="AE11" i="1"/>
  <c r="AF11" i="1"/>
  <c r="AG11" i="1"/>
  <c r="W12" i="1"/>
  <c r="X12" i="1"/>
  <c r="Y12" i="1"/>
  <c r="Z12" i="1"/>
  <c r="AA12" i="1"/>
  <c r="AB12" i="1"/>
  <c r="AC12" i="1"/>
  <c r="AD12" i="1"/>
  <c r="AE12" i="1"/>
  <c r="AF12" i="1"/>
  <c r="AG12" i="1"/>
  <c r="W13" i="1"/>
  <c r="X13" i="1"/>
  <c r="Y13" i="1"/>
  <c r="Z13" i="1"/>
  <c r="AA13" i="1"/>
  <c r="AB13" i="1"/>
  <c r="AC13" i="1"/>
  <c r="AD13" i="1"/>
  <c r="AE13" i="1"/>
  <c r="AF13" i="1"/>
  <c r="AG13" i="1"/>
  <c r="W14" i="1"/>
  <c r="X14" i="1"/>
  <c r="Y14" i="1"/>
  <c r="Z14" i="1"/>
  <c r="AA14" i="1"/>
  <c r="AB14" i="1"/>
  <c r="AC14" i="1"/>
  <c r="AD14" i="1"/>
  <c r="AE14" i="1"/>
  <c r="AF14" i="1"/>
  <c r="AG14" i="1"/>
  <c r="W15" i="1"/>
  <c r="X15" i="1"/>
  <c r="Y15" i="1"/>
  <c r="Z15" i="1"/>
  <c r="AA15" i="1"/>
  <c r="AB15" i="1"/>
  <c r="AC15" i="1"/>
  <c r="AD15" i="1"/>
  <c r="AE15" i="1"/>
  <c r="AF15" i="1"/>
  <c r="AG15" i="1"/>
  <c r="V13" i="1"/>
  <c r="V14" i="1"/>
  <c r="V15" i="1"/>
  <c r="BL9" i="1"/>
  <c r="BK9" i="1"/>
  <c r="AV9" i="1"/>
  <c r="AU9" i="1"/>
  <c r="DM9" i="1"/>
  <c r="DL9" i="1"/>
  <c r="DK9" i="1"/>
  <c r="DJ9" i="1"/>
  <c r="DI9" i="1"/>
  <c r="DH9" i="1"/>
  <c r="BM9" i="1"/>
  <c r="BM10" i="1"/>
  <c r="BM12" i="1"/>
  <c r="BM13" i="1"/>
  <c r="BM15" i="1"/>
  <c r="AW11" i="1"/>
  <c r="AW13" i="1"/>
  <c r="AW14" i="1"/>
  <c r="AW15" i="1"/>
  <c r="DG9" i="1"/>
  <c r="AW9" i="1"/>
  <c r="DF9" i="1"/>
  <c r="DS9" i="1"/>
  <c r="DT9" i="1"/>
  <c r="DU9" i="1"/>
  <c r="DR9" i="1"/>
  <c r="BV9" i="1"/>
  <c r="BP12" i="1"/>
  <c r="BP13" i="1"/>
  <c r="BP14" i="1"/>
  <c r="BP15" i="1"/>
  <c r="BP16" i="1"/>
  <c r="BP17" i="1"/>
  <c r="BP18" i="1"/>
  <c r="BP19" i="1"/>
  <c r="BP20" i="1"/>
  <c r="BP21" i="1"/>
  <c r="BP22" i="1"/>
  <c r="BP23" i="1"/>
  <c r="BN11" i="1"/>
  <c r="BS9" i="1"/>
  <c r="BP10" i="1"/>
  <c r="BP9" i="1"/>
  <c r="E18" i="2"/>
  <c r="FQ9" i="1"/>
  <c r="FH9" i="1"/>
  <c r="EY9" i="1"/>
  <c r="EP9" i="1"/>
  <c r="EA9" i="1"/>
  <c r="DZ9" i="1"/>
  <c r="DW9" i="1"/>
  <c r="DX9" i="1"/>
  <c r="DY9" i="1"/>
  <c r="DV9" i="1"/>
  <c r="CX9" i="1"/>
  <c r="CX10" i="1"/>
  <c r="CX11" i="1"/>
  <c r="CX12" i="1"/>
  <c r="CX13" i="1"/>
  <c r="CX14" i="1"/>
  <c r="CX15" i="1"/>
  <c r="CX16" i="1"/>
  <c r="CX17" i="1"/>
  <c r="CX18" i="1"/>
  <c r="CX19" i="1"/>
  <c r="CX20" i="1"/>
  <c r="CX21" i="1"/>
  <c r="CX22" i="1"/>
  <c r="CX23" i="1"/>
  <c r="CX24" i="1"/>
  <c r="CX25" i="1"/>
  <c r="CX26" i="1"/>
  <c r="CX27" i="1"/>
  <c r="CX28" i="1"/>
  <c r="CX29" i="1"/>
  <c r="CX30" i="1"/>
  <c r="CX31" i="1"/>
  <c r="CX32" i="1"/>
  <c r="CX33" i="1"/>
  <c r="CX34" i="1"/>
  <c r="CX35" i="1"/>
  <c r="CX36" i="1"/>
  <c r="CX37" i="1"/>
  <c r="CX38" i="1"/>
  <c r="CX39" i="1"/>
  <c r="CX40" i="1"/>
  <c r="CX41" i="1"/>
  <c r="CX42" i="1"/>
  <c r="CX43" i="1"/>
  <c r="CX44" i="1"/>
  <c r="CX45" i="1"/>
  <c r="CX46" i="1"/>
  <c r="CX47" i="1"/>
  <c r="CX48" i="1"/>
  <c r="CX49" i="1"/>
  <c r="CX50" i="1"/>
  <c r="CX51" i="1"/>
  <c r="CX52" i="1"/>
  <c r="CX53" i="1"/>
  <c r="CX54" i="1"/>
  <c r="CX55" i="1"/>
  <c r="CX56" i="1"/>
  <c r="CX57" i="1"/>
  <c r="CX58" i="1"/>
  <c r="CX59" i="1"/>
  <c r="CX60" i="1"/>
  <c r="CX61" i="1"/>
  <c r="CX62" i="1"/>
  <c r="CX63" i="1"/>
  <c r="CX64" i="1"/>
  <c r="CX65" i="1"/>
  <c r="CX66" i="1"/>
  <c r="CX67" i="1"/>
  <c r="CX68" i="1"/>
  <c r="CX69" i="1"/>
  <c r="CX70" i="1"/>
  <c r="CX71" i="1"/>
  <c r="CX72" i="1"/>
  <c r="CX73" i="1"/>
  <c r="CX74" i="1"/>
  <c r="CX75" i="1"/>
  <c r="CX76" i="1"/>
  <c r="CX77" i="1"/>
  <c r="CX78" i="1"/>
  <c r="CX79" i="1"/>
  <c r="CX80" i="1"/>
  <c r="CX81" i="1"/>
  <c r="CX82" i="1"/>
  <c r="CX83" i="1"/>
  <c r="CX84" i="1"/>
  <c r="CX85" i="1"/>
  <c r="CX86" i="1"/>
  <c r="CX87" i="1"/>
  <c r="CX88" i="1"/>
  <c r="CX89" i="1"/>
  <c r="CX90" i="1"/>
  <c r="CX91" i="1"/>
  <c r="CX92" i="1"/>
  <c r="CX93" i="1"/>
  <c r="CX94" i="1"/>
  <c r="CX95" i="1"/>
  <c r="CX96" i="1"/>
  <c r="CX97" i="1"/>
  <c r="CX98" i="1"/>
  <c r="CX99" i="1"/>
  <c r="CX100" i="1"/>
  <c r="CX101" i="1"/>
  <c r="CX102" i="1"/>
  <c r="CX103" i="1"/>
  <c r="CX104" i="1"/>
  <c r="CX105" i="1"/>
  <c r="CX106" i="1"/>
  <c r="CX107" i="1"/>
  <c r="CX108" i="1"/>
  <c r="CX109" i="1"/>
  <c r="CX110" i="1"/>
  <c r="CX111" i="1"/>
  <c r="CX112" i="1"/>
  <c r="CX113" i="1"/>
  <c r="CX114" i="1"/>
  <c r="CX115" i="1"/>
  <c r="CX116" i="1"/>
  <c r="CX117" i="1"/>
  <c r="CX118" i="1"/>
  <c r="CX119" i="1"/>
  <c r="CX120" i="1"/>
  <c r="CX121" i="1"/>
  <c r="CX122" i="1"/>
  <c r="CX123" i="1"/>
  <c r="CX124" i="1"/>
  <c r="CX125" i="1"/>
  <c r="CX126" i="1"/>
  <c r="CX127" i="1"/>
  <c r="CX128" i="1"/>
  <c r="CX129" i="1"/>
  <c r="CX130" i="1"/>
  <c r="CX131" i="1"/>
  <c r="CX132" i="1"/>
  <c r="CX133" i="1"/>
  <c r="CX134" i="1"/>
  <c r="CX135" i="1"/>
  <c r="CX136" i="1"/>
  <c r="CX137" i="1"/>
  <c r="CX138" i="1"/>
  <c r="CX139" i="1"/>
  <c r="CX140" i="1"/>
  <c r="CX141" i="1"/>
  <c r="CX142" i="1"/>
  <c r="CX143" i="1"/>
  <c r="CX144" i="1"/>
  <c r="CX145" i="1"/>
  <c r="CX146" i="1"/>
  <c r="CX147" i="1"/>
  <c r="CX148" i="1"/>
  <c r="CX149" i="1"/>
  <c r="CX150" i="1"/>
  <c r="CX151" i="1"/>
  <c r="CX152" i="1"/>
  <c r="CX153" i="1"/>
  <c r="CX154" i="1"/>
  <c r="CX155" i="1"/>
  <c r="CX156" i="1"/>
  <c r="CX157" i="1"/>
  <c r="CX158" i="1"/>
  <c r="CX159" i="1"/>
  <c r="CX160" i="1"/>
  <c r="CX161" i="1"/>
  <c r="CX162" i="1"/>
  <c r="CX163" i="1"/>
  <c r="CX164" i="1"/>
  <c r="CX165" i="1"/>
  <c r="CX166" i="1"/>
  <c r="CX167" i="1"/>
  <c r="CX168" i="1"/>
  <c r="CX169" i="1"/>
  <c r="CX170" i="1"/>
  <c r="CX171" i="1"/>
  <c r="CX172" i="1"/>
  <c r="CX173" i="1"/>
  <c r="CX174" i="1"/>
  <c r="CX175" i="1"/>
  <c r="CX176" i="1"/>
  <c r="CX177" i="1"/>
  <c r="CX178" i="1"/>
  <c r="CX179" i="1"/>
  <c r="CX180" i="1"/>
  <c r="CX181" i="1"/>
  <c r="CX182" i="1"/>
  <c r="CX183" i="1"/>
  <c r="CX184" i="1"/>
  <c r="CX185" i="1"/>
  <c r="CX186" i="1"/>
  <c r="CX187" i="1"/>
  <c r="CX188" i="1"/>
  <c r="CX189" i="1"/>
  <c r="CX190" i="1"/>
  <c r="CX191" i="1"/>
  <c r="CX192" i="1"/>
  <c r="CX193" i="1"/>
  <c r="CX194" i="1"/>
  <c r="CX195" i="1"/>
  <c r="CX196" i="1"/>
  <c r="CX197" i="1"/>
  <c r="CX198" i="1"/>
  <c r="CX199" i="1"/>
  <c r="CX200" i="1"/>
  <c r="CX201" i="1"/>
  <c r="CX202" i="1"/>
  <c r="CX203" i="1"/>
  <c r="CX204" i="1"/>
  <c r="CX205" i="1"/>
  <c r="CX206" i="1"/>
  <c r="CX207" i="1"/>
  <c r="CX208" i="1"/>
  <c r="CX209" i="1"/>
  <c r="CX210" i="1"/>
  <c r="CX211" i="1"/>
  <c r="CX212" i="1"/>
  <c r="CX213" i="1"/>
  <c r="CX214" i="1"/>
  <c r="CX215" i="1"/>
  <c r="CX216" i="1"/>
  <c r="CX217" i="1"/>
  <c r="CX218" i="1"/>
  <c r="CX219" i="1"/>
  <c r="CX220" i="1"/>
  <c r="CX221" i="1"/>
  <c r="CY221" i="1"/>
  <c r="CX222" i="1"/>
  <c r="CY222" i="1"/>
  <c r="CX223" i="1"/>
  <c r="CY223" i="1"/>
  <c r="CX224" i="1"/>
  <c r="CY224" i="1"/>
  <c r="CX225" i="1"/>
  <c r="CY225" i="1"/>
  <c r="CX226" i="1"/>
  <c r="CY226" i="1"/>
  <c r="CX227" i="1"/>
  <c r="CY227" i="1"/>
  <c r="CX228" i="1"/>
  <c r="CY228" i="1"/>
  <c r="CX229" i="1"/>
  <c r="CY229" i="1"/>
  <c r="CX230" i="1"/>
  <c r="CY230" i="1"/>
  <c r="CX231" i="1"/>
  <c r="CY231" i="1"/>
  <c r="CX232" i="1"/>
  <c r="CY232" i="1"/>
  <c r="CX233" i="1"/>
  <c r="CY233" i="1"/>
  <c r="CX234" i="1"/>
  <c r="CY234" i="1"/>
  <c r="CX235" i="1"/>
  <c r="CY235" i="1"/>
  <c r="CX236" i="1"/>
  <c r="CY236" i="1"/>
  <c r="CX237" i="1"/>
  <c r="CY237" i="1"/>
  <c r="CX238" i="1"/>
  <c r="CY238" i="1"/>
  <c r="CX239" i="1"/>
  <c r="CY239" i="1"/>
  <c r="CX240" i="1"/>
  <c r="CY240" i="1"/>
  <c r="CX241" i="1"/>
  <c r="CY241" i="1"/>
  <c r="CX242" i="1"/>
  <c r="CY242" i="1"/>
  <c r="CX243" i="1"/>
  <c r="CY243" i="1"/>
  <c r="CX244" i="1"/>
  <c r="CY244" i="1"/>
  <c r="CX245" i="1"/>
  <c r="CY245" i="1"/>
  <c r="CX246" i="1"/>
  <c r="CY246" i="1"/>
  <c r="CX247" i="1"/>
  <c r="CY247" i="1"/>
  <c r="CX248" i="1"/>
  <c r="CY248" i="1"/>
  <c r="CX249" i="1"/>
  <c r="CY249" i="1"/>
  <c r="CX250" i="1"/>
  <c r="CY250" i="1"/>
  <c r="CX251" i="1"/>
  <c r="CY251" i="1"/>
  <c r="CX252" i="1"/>
  <c r="CY252" i="1"/>
  <c r="CX253" i="1"/>
  <c r="CY253" i="1"/>
  <c r="CX254" i="1"/>
  <c r="CY254" i="1"/>
  <c r="CX255" i="1"/>
  <c r="CY255" i="1"/>
  <c r="CX256" i="1"/>
  <c r="CY256" i="1"/>
  <c r="CX257" i="1"/>
  <c r="CY257" i="1"/>
  <c r="CX258" i="1"/>
  <c r="CY258" i="1"/>
  <c r="CE11" i="1"/>
  <c r="CE12" i="1"/>
  <c r="CE13" i="1"/>
  <c r="CE14" i="1"/>
  <c r="CE15" i="1"/>
  <c r="CE16" i="1"/>
  <c r="CE17" i="1"/>
  <c r="CE18" i="1"/>
  <c r="CE10" i="1"/>
  <c r="CE9" i="1"/>
  <c r="BZ10" i="1"/>
  <c r="BZ11" i="1"/>
  <c r="BZ9" i="1"/>
  <c r="AY9" i="1"/>
  <c r="AI9" i="1"/>
  <c r="V10" i="1"/>
  <c r="V11" i="1"/>
  <c r="V12" i="1"/>
  <c r="V9" i="1"/>
  <c r="T9" i="1"/>
  <c r="I9" i="1"/>
  <c r="H9" i="1"/>
  <c r="AB6" i="10"/>
  <c r="AB7" i="10"/>
  <c r="AB8" i="10"/>
  <c r="AB9" i="10"/>
  <c r="AB10" i="10"/>
  <c r="AB11" i="10"/>
  <c r="AB12" i="10"/>
  <c r="AB13" i="10"/>
  <c r="AB14" i="10"/>
  <c r="AB15" i="10"/>
  <c r="AB16" i="10"/>
  <c r="AB17" i="10"/>
  <c r="AB18" i="10"/>
  <c r="AB19" i="10"/>
  <c r="AB20" i="10"/>
  <c r="AB21" i="10"/>
  <c r="AB22" i="10"/>
  <c r="AB23" i="10"/>
  <c r="AB24" i="10"/>
  <c r="AB25" i="10"/>
  <c r="AB26" i="10"/>
  <c r="AB27" i="10"/>
  <c r="AB28" i="10"/>
  <c r="AB29" i="10"/>
  <c r="AB30" i="10"/>
  <c r="AB32" i="10"/>
  <c r="AB33" i="10"/>
  <c r="AB34" i="10"/>
  <c r="AB35" i="10"/>
  <c r="AB36" i="10"/>
  <c r="AB37" i="10"/>
  <c r="AB38" i="10"/>
  <c r="AB39" i="10"/>
  <c r="AB40" i="10"/>
  <c r="AB41" i="10"/>
  <c r="AB42" i="10"/>
  <c r="AB43" i="10"/>
  <c r="AB44" i="10"/>
  <c r="AB45" i="10"/>
  <c r="AB46" i="10"/>
  <c r="AB47" i="10"/>
  <c r="AB48" i="10"/>
  <c r="AB49" i="10"/>
  <c r="AB50" i="10"/>
  <c r="AB51" i="10"/>
  <c r="AB52" i="10"/>
  <c r="AB53" i="10"/>
  <c r="AB54" i="10"/>
  <c r="AB55" i="10"/>
  <c r="AB56" i="10"/>
  <c r="AB57" i="10"/>
  <c r="AB58" i="10"/>
  <c r="AB59" i="10"/>
  <c r="AB60" i="10"/>
  <c r="AB61" i="10"/>
  <c r="AB62" i="10"/>
  <c r="AB63" i="10"/>
  <c r="AB64" i="10"/>
  <c r="AB65" i="10"/>
  <c r="AB66" i="10"/>
  <c r="AB67" i="10"/>
  <c r="AB68" i="10"/>
  <c r="AB69" i="10"/>
  <c r="AB70" i="10"/>
  <c r="AB71" i="10"/>
  <c r="AB72" i="10"/>
  <c r="AB73" i="10"/>
  <c r="AB74" i="10"/>
  <c r="AB75" i="10"/>
  <c r="AB76" i="10"/>
  <c r="AB77" i="10"/>
  <c r="AB78" i="10"/>
  <c r="AB79" i="10"/>
  <c r="AB80" i="10"/>
  <c r="AB81" i="10"/>
  <c r="AB82" i="10"/>
  <c r="AB83" i="10"/>
  <c r="AB84" i="10"/>
  <c r="AB85" i="10"/>
  <c r="AB86" i="10"/>
  <c r="AB87" i="10"/>
  <c r="AB88" i="10"/>
  <c r="AB89" i="10"/>
  <c r="AB90" i="10"/>
  <c r="AB91" i="10"/>
  <c r="AB92" i="10"/>
  <c r="AB93" i="10"/>
  <c r="AB94" i="10"/>
  <c r="AB95" i="10"/>
  <c r="AB96" i="10"/>
  <c r="AB97" i="10"/>
  <c r="AB98" i="10"/>
  <c r="AB99" i="10"/>
  <c r="AB100" i="10"/>
  <c r="AB101" i="10"/>
  <c r="AB102" i="10"/>
  <c r="AB103" i="10"/>
  <c r="AB104" i="10"/>
  <c r="AB105" i="10"/>
  <c r="AB106" i="10"/>
  <c r="AB107" i="10"/>
  <c r="AB108" i="10"/>
  <c r="AB109" i="10"/>
  <c r="AB110" i="10"/>
  <c r="AB111" i="10"/>
  <c r="AB112" i="10"/>
  <c r="AB113" i="10"/>
  <c r="AB114" i="10"/>
  <c r="AB115" i="10"/>
  <c r="AB116" i="10"/>
  <c r="AB117" i="10"/>
  <c r="AB118" i="10"/>
  <c r="AB119" i="10"/>
  <c r="AB120" i="10"/>
  <c r="AB121" i="10"/>
  <c r="AB122" i="10"/>
  <c r="AB123" i="10"/>
  <c r="AB124" i="10"/>
  <c r="AB125" i="10"/>
  <c r="AB126" i="10"/>
  <c r="AB127" i="10"/>
  <c r="AB128" i="10"/>
  <c r="AB129" i="10"/>
  <c r="AB130" i="10"/>
  <c r="AB131" i="10"/>
  <c r="AB132" i="10"/>
  <c r="AB133" i="10"/>
  <c r="AB134" i="10"/>
  <c r="AB135" i="10"/>
  <c r="AB136" i="10"/>
  <c r="AB137" i="10"/>
  <c r="AB138" i="10"/>
  <c r="AB139" i="10"/>
  <c r="AB140" i="10"/>
  <c r="AB141" i="10"/>
  <c r="AB142" i="10"/>
  <c r="AB143" i="10"/>
  <c r="AB144" i="10"/>
  <c r="AB145" i="10"/>
  <c r="AB146" i="10"/>
  <c r="AB147" i="10"/>
  <c r="AB148" i="10"/>
  <c r="AB149" i="10"/>
  <c r="AB150" i="10"/>
  <c r="AB151" i="10"/>
  <c r="AB152" i="10"/>
  <c r="AB153" i="10"/>
  <c r="AB154" i="10"/>
  <c r="AB155" i="10"/>
  <c r="AB156" i="10"/>
  <c r="AB157" i="10"/>
  <c r="AB158" i="10"/>
  <c r="AB159" i="10"/>
  <c r="AB160" i="10"/>
  <c r="AB161" i="10"/>
  <c r="AB162" i="10"/>
  <c r="AB4" i="10"/>
  <c r="AB5"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9" i="10"/>
  <c r="C150" i="10"/>
  <c r="C151" i="10"/>
  <c r="C152" i="10"/>
  <c r="C153" i="10"/>
  <c r="C154" i="10"/>
  <c r="C155" i="10"/>
  <c r="C156" i="10"/>
  <c r="AI10" i="8"/>
  <c r="EK9" i="1"/>
  <c r="EH9" i="1"/>
  <c r="EF9" i="1"/>
  <c r="EE9" i="1"/>
  <c r="EB9" i="1"/>
  <c r="DE9" i="1"/>
  <c r="X32" i="8"/>
  <c r="W32" i="8"/>
  <c r="V32" i="8"/>
  <c r="U32" i="8"/>
  <c r="X31" i="8"/>
  <c r="W31" i="8"/>
  <c r="V31" i="8"/>
  <c r="AI26" i="8"/>
  <c r="DP9" i="1"/>
  <c r="DD9" i="1"/>
  <c r="EU9" i="1"/>
  <c r="FD9" i="1"/>
  <c r="FM9" i="1"/>
  <c r="EV9" i="1"/>
  <c r="FE9" i="1"/>
  <c r="FN9" i="1"/>
  <c r="EW9" i="1"/>
  <c r="FF9" i="1"/>
  <c r="FO9" i="1"/>
  <c r="EX9" i="1"/>
  <c r="FG9" i="1"/>
  <c r="FP9" i="1"/>
  <c r="EZ9" i="1"/>
  <c r="FI9" i="1"/>
  <c r="FR9" i="1"/>
  <c r="FA9" i="1"/>
  <c r="FJ9" i="1"/>
  <c r="FS9" i="1"/>
  <c r="FB9" i="1"/>
  <c r="FK9" i="1"/>
  <c r="FT9" i="1"/>
  <c r="FC9" i="1"/>
  <c r="FL9" i="1"/>
  <c r="FU9" i="1"/>
  <c r="EM9" i="1"/>
  <c r="EN9" i="1"/>
  <c r="EO9" i="1"/>
  <c r="EQ9" i="1"/>
  <c r="ER9" i="1"/>
  <c r="ES9" i="1"/>
  <c r="ET9" i="1"/>
  <c r="L9" i="1"/>
  <c r="M9" i="1"/>
  <c r="N9" i="1"/>
  <c r="L10" i="1"/>
  <c r="M10" i="1"/>
  <c r="N10" i="1"/>
  <c r="L11" i="1"/>
  <c r="M11" i="1"/>
  <c r="N11" i="1"/>
  <c r="L12" i="1"/>
  <c r="M12" i="1"/>
  <c r="N12" i="1"/>
  <c r="L13" i="1"/>
  <c r="M13" i="1"/>
  <c r="N13" i="1"/>
  <c r="L14" i="1"/>
  <c r="M14" i="1"/>
  <c r="N14" i="1"/>
  <c r="L15" i="1"/>
  <c r="M15" i="1"/>
  <c r="N15" i="1"/>
  <c r="L16" i="1"/>
  <c r="M16" i="1"/>
  <c r="N16" i="1"/>
  <c r="L17" i="1"/>
  <c r="M17" i="1"/>
  <c r="N17" i="1"/>
  <c r="L18" i="1"/>
  <c r="M18" i="1"/>
  <c r="N18" i="1"/>
  <c r="K10" i="1"/>
  <c r="K11" i="1"/>
  <c r="K12" i="1"/>
  <c r="K13" i="1"/>
  <c r="K14" i="1"/>
  <c r="K15" i="1"/>
  <c r="K16" i="1"/>
  <c r="K17" i="1"/>
  <c r="K18" i="1"/>
  <c r="K9" i="1"/>
  <c r="EL9" i="1"/>
  <c r="CF9" i="1"/>
  <c r="CF10" i="1"/>
  <c r="CF11" i="1"/>
  <c r="CF12" i="1"/>
  <c r="CF13" i="1"/>
  <c r="CF14" i="1"/>
  <c r="CF15" i="1"/>
  <c r="CF16" i="1"/>
  <c r="CF17" i="1"/>
  <c r="CF18" i="1"/>
  <c r="EJ9" i="1"/>
  <c r="EI9" i="1"/>
  <c r="EG9" i="1"/>
  <c r="ED9" i="1"/>
  <c r="EC9" i="1"/>
  <c r="CG9" i="1"/>
  <c r="CB9" i="1"/>
  <c r="CA10" i="1"/>
  <c r="CA11" i="1"/>
  <c r="CA9" i="1"/>
  <c r="BW9" i="1"/>
  <c r="J10" i="1"/>
  <c r="J11" i="1"/>
  <c r="J12" i="1"/>
  <c r="J13" i="1"/>
  <c r="J14" i="1"/>
  <c r="J15" i="1"/>
  <c r="J16" i="1"/>
  <c r="J17" i="1"/>
  <c r="J18" i="1"/>
  <c r="J9" i="1"/>
  <c r="G9" i="1"/>
  <c r="F9" i="1"/>
  <c r="FV9" i="1"/>
  <c r="D9" i="1"/>
  <c r="D104" i="1" s="1"/>
  <c r="E9" i="1"/>
  <c r="B2" i="6"/>
  <c r="B2" i="5"/>
  <c r="BY11" i="1"/>
  <c r="M10" i="8"/>
  <c r="BY10" i="1"/>
  <c r="BY9" i="1"/>
  <c r="CY184" i="1"/>
  <c r="CY64" i="1"/>
  <c r="CY80" i="1"/>
  <c r="CY199" i="1"/>
  <c r="CY135" i="1"/>
  <c r="CY71" i="1"/>
  <c r="CY214" i="1"/>
  <c r="CY205" i="1"/>
  <c r="CY141" i="1"/>
  <c r="CY77" i="1"/>
  <c r="CY13" i="1"/>
  <c r="CY204" i="1"/>
  <c r="CY140" i="1"/>
  <c r="CY76" i="1"/>
  <c r="CY12" i="1"/>
  <c r="CY195" i="1"/>
  <c r="CY131" i="1"/>
  <c r="CY67" i="1"/>
  <c r="CY206" i="1"/>
  <c r="CY186" i="1"/>
  <c r="CY122" i="1"/>
  <c r="CY58" i="1"/>
  <c r="CY126" i="1"/>
  <c r="CY185" i="1"/>
  <c r="CY121" i="1"/>
  <c r="CY57" i="1"/>
  <c r="CY216" i="1"/>
  <c r="CY127" i="1"/>
  <c r="CY182" i="1"/>
  <c r="CY133" i="1"/>
  <c r="CY174" i="1"/>
  <c r="CY132" i="1"/>
  <c r="CY190" i="1"/>
  <c r="CY123" i="1"/>
  <c r="CY150" i="1"/>
  <c r="CY178" i="1"/>
  <c r="CY114" i="1"/>
  <c r="CY50" i="1"/>
  <c r="CY110" i="1"/>
  <c r="CY113" i="1"/>
  <c r="CY49" i="1"/>
  <c r="CY120" i="1"/>
  <c r="CY16" i="1"/>
  <c r="CY191" i="1"/>
  <c r="CY63" i="1"/>
  <c r="CY197" i="1"/>
  <c r="CY69" i="1"/>
  <c r="CY196" i="1"/>
  <c r="CY68" i="1"/>
  <c r="CY187" i="1"/>
  <c r="CY59" i="1"/>
  <c r="CY177" i="1"/>
  <c r="CY119" i="1"/>
  <c r="CY61" i="1"/>
  <c r="CY124" i="1"/>
  <c r="CY115" i="1"/>
  <c r="CY94" i="1"/>
  <c r="CY106" i="1"/>
  <c r="CN42" i="1"/>
  <c r="CY42" i="1"/>
  <c r="CY70" i="1"/>
  <c r="CY105" i="1"/>
  <c r="CY104" i="1"/>
  <c r="CY88" i="1"/>
  <c r="CY200" i="1"/>
  <c r="CY175" i="1"/>
  <c r="CY111" i="1"/>
  <c r="CN47" i="1"/>
  <c r="CY47" i="1"/>
  <c r="CY118" i="1"/>
  <c r="CY181" i="1"/>
  <c r="CY117" i="1"/>
  <c r="CN53" i="1"/>
  <c r="CY53" i="1"/>
  <c r="CY102" i="1"/>
  <c r="CY180" i="1"/>
  <c r="CY116" i="1"/>
  <c r="CN52" i="1"/>
  <c r="CY52" i="1"/>
  <c r="CY78" i="1"/>
  <c r="CY171" i="1"/>
  <c r="CY107" i="1"/>
  <c r="CN43" i="1"/>
  <c r="CY43" i="1"/>
  <c r="CN30" i="1"/>
  <c r="CY30" i="1"/>
  <c r="CY162" i="1"/>
  <c r="CY98" i="1"/>
  <c r="CN34" i="1"/>
  <c r="CY34" i="1"/>
  <c r="CN46" i="1"/>
  <c r="CY46" i="1"/>
  <c r="CY161" i="1"/>
  <c r="CY97" i="1"/>
  <c r="CN33" i="1"/>
  <c r="CY33" i="1"/>
  <c r="CY152" i="1"/>
  <c r="CY189" i="1"/>
  <c r="CY134" i="1"/>
  <c r="CY170" i="1"/>
  <c r="CN56" i="1"/>
  <c r="CY56" i="1"/>
  <c r="CN40" i="1"/>
  <c r="CY40" i="1"/>
  <c r="CN24" i="1"/>
  <c r="CY24" i="1"/>
  <c r="CY136" i="1"/>
  <c r="CY167" i="1"/>
  <c r="CY103" i="1"/>
  <c r="CN39" i="1"/>
  <c r="CY39" i="1"/>
  <c r="CY86" i="1"/>
  <c r="CY173" i="1"/>
  <c r="CY109" i="1"/>
  <c r="CN45" i="1"/>
  <c r="CY45" i="1"/>
  <c r="CY62" i="1"/>
  <c r="CY172" i="1"/>
  <c r="CY108" i="1"/>
  <c r="CN44" i="1"/>
  <c r="CY44" i="1"/>
  <c r="CN14" i="1"/>
  <c r="CY14" i="1"/>
  <c r="CY163" i="1"/>
  <c r="CY99" i="1"/>
  <c r="CN35" i="1"/>
  <c r="CY35" i="1"/>
  <c r="CY218" i="1"/>
  <c r="CY154" i="1"/>
  <c r="CY90" i="1"/>
  <c r="CN26" i="1"/>
  <c r="CY26" i="1"/>
  <c r="CY217" i="1"/>
  <c r="CY153" i="1"/>
  <c r="CY89" i="1"/>
  <c r="CN25" i="1"/>
  <c r="CY25" i="1"/>
  <c r="CY168" i="1"/>
  <c r="CN55" i="1"/>
  <c r="CY55" i="1"/>
  <c r="CY188" i="1"/>
  <c r="CN41" i="1"/>
  <c r="CY41" i="1"/>
  <c r="CY176" i="1"/>
  <c r="CY160" i="1"/>
  <c r="CY128" i="1"/>
  <c r="CY72" i="1"/>
  <c r="CY159" i="1"/>
  <c r="CY95" i="1"/>
  <c r="CN31" i="1"/>
  <c r="CY31" i="1"/>
  <c r="CN54" i="1"/>
  <c r="CY54" i="1"/>
  <c r="CY165" i="1"/>
  <c r="CY101" i="1"/>
  <c r="CN37" i="1"/>
  <c r="CY37" i="1"/>
  <c r="CY22" i="1"/>
  <c r="CY164" i="1"/>
  <c r="CY100" i="1"/>
  <c r="CN36" i="1"/>
  <c r="CY36" i="1"/>
  <c r="CY10" i="1"/>
  <c r="CY155" i="1"/>
  <c r="CY91" i="1"/>
  <c r="CN27" i="1"/>
  <c r="CY27" i="1"/>
  <c r="CY210" i="1"/>
  <c r="CY146" i="1"/>
  <c r="CY82" i="1"/>
  <c r="CN18" i="1"/>
  <c r="CY18" i="1"/>
  <c r="CY209" i="1"/>
  <c r="CY145" i="1"/>
  <c r="CY81" i="1"/>
  <c r="CY17" i="1"/>
  <c r="CY192" i="1"/>
  <c r="CY158" i="1"/>
  <c r="CY142" i="1"/>
  <c r="CY179" i="1"/>
  <c r="CN51" i="1"/>
  <c r="CY51" i="1"/>
  <c r="CY169" i="1"/>
  <c r="CY112" i="1"/>
  <c r="CY96" i="1"/>
  <c r="CY208" i="1"/>
  <c r="CY215" i="1"/>
  <c r="CY151" i="1"/>
  <c r="CY87" i="1"/>
  <c r="CN23" i="1"/>
  <c r="CY23" i="1"/>
  <c r="CN38" i="1"/>
  <c r="CY38" i="1"/>
  <c r="CY157" i="1"/>
  <c r="CY93" i="1"/>
  <c r="CY29" i="1"/>
  <c r="CY9" i="1"/>
  <c r="CY156" i="1"/>
  <c r="CY92" i="1"/>
  <c r="CN28" i="1"/>
  <c r="CY28" i="1"/>
  <c r="CY211" i="1"/>
  <c r="CY147" i="1"/>
  <c r="CY83" i="1"/>
  <c r="CN19" i="1"/>
  <c r="CY19" i="1"/>
  <c r="CY202" i="1"/>
  <c r="CY138" i="1"/>
  <c r="CY74" i="1"/>
  <c r="CY198" i="1"/>
  <c r="CY201" i="1"/>
  <c r="CY137" i="1"/>
  <c r="CY73" i="1"/>
  <c r="CY220" i="1"/>
  <c r="CY183" i="1"/>
  <c r="CY125" i="1"/>
  <c r="CN60" i="1"/>
  <c r="CY60" i="1"/>
  <c r="CN48" i="1"/>
  <c r="CY48" i="1"/>
  <c r="CN32" i="1"/>
  <c r="CY32" i="1"/>
  <c r="CY144" i="1"/>
  <c r="CY207" i="1"/>
  <c r="CY143" i="1"/>
  <c r="CY79" i="1"/>
  <c r="CN15" i="1"/>
  <c r="CY15" i="1"/>
  <c r="CY213" i="1"/>
  <c r="CY149" i="1"/>
  <c r="CY85" i="1"/>
  <c r="CN21" i="1"/>
  <c r="CY21" i="1"/>
  <c r="CY212" i="1"/>
  <c r="CY148" i="1"/>
  <c r="CY84" i="1"/>
  <c r="CN20" i="1"/>
  <c r="CY20" i="1"/>
  <c r="CY203" i="1"/>
  <c r="CY139" i="1"/>
  <c r="CY75" i="1"/>
  <c r="CN11" i="1"/>
  <c r="CY11" i="1"/>
  <c r="CY194" i="1"/>
  <c r="CY130" i="1"/>
  <c r="CY66" i="1"/>
  <c r="CY166" i="1"/>
  <c r="CY193" i="1"/>
  <c r="CY129" i="1"/>
  <c r="CY65" i="1"/>
  <c r="CY219" i="1"/>
  <c r="CN10" i="1"/>
  <c r="CN9" i="1"/>
  <c r="CJ9" i="1"/>
  <c r="CD16" i="1"/>
  <c r="CD15" i="1"/>
  <c r="CD14" i="1"/>
  <c r="CD13" i="1"/>
  <c r="CD11" i="1"/>
  <c r="CD12" i="1"/>
  <c r="CD18" i="1"/>
  <c r="CD17" i="1"/>
  <c r="CD10" i="1"/>
  <c r="CM55" i="1"/>
  <c r="CU55" i="1"/>
  <c r="CS55" i="1"/>
  <c r="CT55" i="1"/>
  <c r="CJ55" i="1"/>
  <c r="CQ55" i="1"/>
  <c r="CL55" i="1"/>
  <c r="CV55" i="1"/>
  <c r="CM61" i="1"/>
  <c r="CS61" i="1"/>
  <c r="CJ61" i="1"/>
  <c r="CQ61" i="1"/>
  <c r="CU61" i="1"/>
  <c r="CL61" i="1"/>
  <c r="CV61" i="1"/>
  <c r="CT61" i="1"/>
  <c r="CM60" i="1"/>
  <c r="CU60" i="1"/>
  <c r="CT60" i="1"/>
  <c r="CS60" i="1"/>
  <c r="CQ60" i="1"/>
  <c r="CL60" i="1"/>
  <c r="CV60" i="1"/>
  <c r="CM51" i="1"/>
  <c r="CV51" i="1"/>
  <c r="CJ51" i="1"/>
  <c r="CU51" i="1"/>
  <c r="CT51" i="1"/>
  <c r="CQ51" i="1"/>
  <c r="CS51" i="1"/>
  <c r="CL51" i="1"/>
  <c r="CM42" i="1"/>
  <c r="CV42" i="1"/>
  <c r="CQ42" i="1"/>
  <c r="CJ42" i="1"/>
  <c r="CU42" i="1"/>
  <c r="CT42" i="1"/>
  <c r="CL42" i="1"/>
  <c r="CS42" i="1"/>
  <c r="CM41" i="1"/>
  <c r="CT41" i="1"/>
  <c r="CQ41" i="1"/>
  <c r="CU41" i="1"/>
  <c r="CS41" i="1"/>
  <c r="CL41" i="1"/>
  <c r="CM47" i="1"/>
  <c r="CS47" i="1"/>
  <c r="CJ47" i="1"/>
  <c r="CU47" i="1"/>
  <c r="CQ47" i="1"/>
  <c r="CL47" i="1"/>
  <c r="CV47" i="1"/>
  <c r="CT47" i="1"/>
  <c r="CH47" i="1"/>
  <c r="CM53" i="1"/>
  <c r="CU53" i="1"/>
  <c r="CV53" i="1"/>
  <c r="CS53" i="1"/>
  <c r="CT53" i="1"/>
  <c r="CQ53" i="1"/>
  <c r="CM52" i="1"/>
  <c r="CJ52" i="1"/>
  <c r="CQ52" i="1"/>
  <c r="CU52" i="1"/>
  <c r="CT52" i="1"/>
  <c r="CV52" i="1"/>
  <c r="CL52" i="1"/>
  <c r="CS52" i="1"/>
  <c r="CM43" i="1"/>
  <c r="CL43" i="1"/>
  <c r="CT43" i="1"/>
  <c r="CS43" i="1"/>
  <c r="CV43" i="1"/>
  <c r="CJ43" i="1"/>
  <c r="CQ43" i="1"/>
  <c r="CH43" i="1"/>
  <c r="CU43" i="1"/>
  <c r="CM30" i="1"/>
  <c r="CS30" i="1"/>
  <c r="CU30" i="1"/>
  <c r="CL30" i="1"/>
  <c r="CJ30" i="1"/>
  <c r="CQ30" i="1"/>
  <c r="CT30" i="1"/>
  <c r="CV30" i="1"/>
  <c r="CM34" i="1"/>
  <c r="CT34" i="1"/>
  <c r="CU34" i="1"/>
  <c r="CL34" i="1"/>
  <c r="CV34" i="1"/>
  <c r="CS34" i="1"/>
  <c r="CQ34" i="1"/>
  <c r="CJ34" i="1"/>
  <c r="CM46" i="1"/>
  <c r="CQ46" i="1"/>
  <c r="CS46" i="1"/>
  <c r="CU46" i="1"/>
  <c r="CT46" i="1"/>
  <c r="CM33" i="1"/>
  <c r="CL33" i="1"/>
  <c r="CT33" i="1"/>
  <c r="CQ33" i="1"/>
  <c r="CU33" i="1"/>
  <c r="CS33" i="1"/>
  <c r="CM56" i="1"/>
  <c r="CS56" i="1"/>
  <c r="CQ56" i="1"/>
  <c r="CV56" i="1"/>
  <c r="CT56" i="1"/>
  <c r="CJ56" i="1"/>
  <c r="CU56" i="1"/>
  <c r="CL56" i="1"/>
  <c r="CM40" i="1"/>
  <c r="CL40" i="1"/>
  <c r="CT40" i="1"/>
  <c r="CJ40" i="1"/>
  <c r="CU40" i="1"/>
  <c r="CS40" i="1"/>
  <c r="CV40" i="1"/>
  <c r="CQ40" i="1"/>
  <c r="CM24" i="1"/>
  <c r="CV24" i="1"/>
  <c r="CL24" i="1"/>
  <c r="CS24" i="1"/>
  <c r="CQ24" i="1"/>
  <c r="CU24" i="1"/>
  <c r="CT24" i="1"/>
  <c r="CM39" i="1"/>
  <c r="CQ39" i="1"/>
  <c r="CS39" i="1"/>
  <c r="CT39" i="1"/>
  <c r="CJ39" i="1"/>
  <c r="CV39" i="1"/>
  <c r="CM45" i="1"/>
  <c r="CV45" i="1"/>
  <c r="CL45" i="1"/>
  <c r="CS45" i="1"/>
  <c r="CJ45" i="1"/>
  <c r="CQ45" i="1"/>
  <c r="CT45" i="1"/>
  <c r="CM62" i="1"/>
  <c r="CU62" i="1"/>
  <c r="CJ62" i="1"/>
  <c r="CV62" i="1"/>
  <c r="CL62" i="1"/>
  <c r="CS62" i="1"/>
  <c r="CT62" i="1"/>
  <c r="CQ62" i="1"/>
  <c r="CM44" i="1"/>
  <c r="CL44" i="1"/>
  <c r="CJ44" i="1"/>
  <c r="CQ44" i="1"/>
  <c r="CV44" i="1"/>
  <c r="CS44" i="1"/>
  <c r="CU44" i="1"/>
  <c r="CT44" i="1"/>
  <c r="CM14" i="1"/>
  <c r="CT14" i="1"/>
  <c r="CS14" i="1"/>
  <c r="CQ14" i="1"/>
  <c r="CL14" i="1"/>
  <c r="CJ14" i="1"/>
  <c r="CM35" i="1"/>
  <c r="CV35" i="1"/>
  <c r="CU35" i="1"/>
  <c r="CL35" i="1"/>
  <c r="CT35" i="1"/>
  <c r="CQ35" i="1"/>
  <c r="CS35" i="1"/>
  <c r="CJ35" i="1"/>
  <c r="CM26" i="1"/>
  <c r="CL26" i="1"/>
  <c r="CV26" i="1"/>
  <c r="CS26" i="1"/>
  <c r="CQ26" i="1"/>
  <c r="CJ26" i="1"/>
  <c r="CT26" i="1"/>
  <c r="CU26" i="1"/>
  <c r="CM25" i="1"/>
  <c r="CT25" i="1"/>
  <c r="CU25" i="1"/>
  <c r="CS25" i="1"/>
  <c r="CL25" i="1"/>
  <c r="CJ25" i="1"/>
  <c r="CV25" i="1"/>
  <c r="CQ25" i="1"/>
  <c r="CM31" i="1"/>
  <c r="CS31" i="1"/>
  <c r="CQ31" i="1"/>
  <c r="CJ31" i="1"/>
  <c r="CU31" i="1"/>
  <c r="CT31" i="1"/>
  <c r="CV31" i="1"/>
  <c r="CM54" i="1"/>
  <c r="CT54" i="1"/>
  <c r="CQ54" i="1"/>
  <c r="CS54" i="1"/>
  <c r="CL54" i="1"/>
  <c r="CJ54" i="1"/>
  <c r="CV54" i="1"/>
  <c r="CM37" i="1"/>
  <c r="CT37" i="1"/>
  <c r="CV37" i="1"/>
  <c r="CJ37" i="1"/>
  <c r="CL37" i="1"/>
  <c r="CS37" i="1"/>
  <c r="CQ37" i="1"/>
  <c r="CU37" i="1"/>
  <c r="CM22" i="1"/>
  <c r="CU22" i="1"/>
  <c r="CL22" i="1"/>
  <c r="CQ22" i="1"/>
  <c r="CJ22" i="1"/>
  <c r="CT22" i="1"/>
  <c r="CS22" i="1"/>
  <c r="CM36" i="1"/>
  <c r="CL36" i="1"/>
  <c r="CJ36" i="1"/>
  <c r="CT36" i="1"/>
  <c r="CQ36" i="1"/>
  <c r="CV36" i="1"/>
  <c r="CU36" i="1"/>
  <c r="CS36" i="1"/>
  <c r="CM10" i="1"/>
  <c r="CT10" i="1"/>
  <c r="CV10" i="1"/>
  <c r="CS10" i="1"/>
  <c r="CQ10" i="1"/>
  <c r="CJ10" i="1"/>
  <c r="CU10" i="1"/>
  <c r="CM27" i="1"/>
  <c r="CU27" i="1"/>
  <c r="CL27" i="1"/>
  <c r="CT27" i="1"/>
  <c r="CQ27" i="1"/>
  <c r="CS27" i="1"/>
  <c r="CJ27" i="1"/>
  <c r="CV27" i="1"/>
  <c r="CM18" i="1"/>
  <c r="CV18" i="1"/>
  <c r="CS18" i="1"/>
  <c r="CQ18" i="1"/>
  <c r="CJ18" i="1"/>
  <c r="CL18" i="1"/>
  <c r="CU18" i="1"/>
  <c r="CT18" i="1"/>
  <c r="CM17" i="1"/>
  <c r="CU17" i="1"/>
  <c r="CS17" i="1"/>
  <c r="CQ17" i="1"/>
  <c r="CT17" i="1"/>
  <c r="CV17" i="1"/>
  <c r="CL17" i="1"/>
  <c r="CJ17" i="1"/>
  <c r="CM23" i="1"/>
  <c r="CS23" i="1"/>
  <c r="CQ23" i="1"/>
  <c r="CU23" i="1"/>
  <c r="CJ23" i="1"/>
  <c r="CL23" i="1"/>
  <c r="CT23" i="1"/>
  <c r="CV23" i="1"/>
  <c r="CM38" i="1"/>
  <c r="CV38" i="1"/>
  <c r="CJ38" i="1"/>
  <c r="CT38" i="1"/>
  <c r="CS38" i="1"/>
  <c r="CU38" i="1"/>
  <c r="CQ38" i="1"/>
  <c r="CL38" i="1"/>
  <c r="CM29" i="1"/>
  <c r="CL29" i="1"/>
  <c r="CJ29" i="1"/>
  <c r="CT29" i="1"/>
  <c r="CS29" i="1"/>
  <c r="CV29" i="1"/>
  <c r="CQ29" i="1"/>
  <c r="CM9" i="1"/>
  <c r="CU9" i="1"/>
  <c r="CL9" i="1"/>
  <c r="CQ9" i="1"/>
  <c r="CS9" i="1"/>
  <c r="CT9" i="1"/>
  <c r="CM28" i="1"/>
  <c r="CT28" i="1"/>
  <c r="CQ28" i="1"/>
  <c r="CV28" i="1"/>
  <c r="CS28" i="1"/>
  <c r="CM19" i="1"/>
  <c r="CS19" i="1"/>
  <c r="CJ19" i="1"/>
  <c r="CQ19" i="1"/>
  <c r="CU19" i="1"/>
  <c r="CV19" i="1"/>
  <c r="CL19" i="1"/>
  <c r="CT19" i="1"/>
  <c r="CM48" i="1"/>
  <c r="CV48" i="1"/>
  <c r="CS48" i="1"/>
  <c r="CQ48" i="1"/>
  <c r="CL48" i="1"/>
  <c r="CU48" i="1"/>
  <c r="CT48" i="1"/>
  <c r="CM32" i="1"/>
  <c r="CT32" i="1"/>
  <c r="CL32" i="1"/>
  <c r="CV32" i="1"/>
  <c r="CJ32" i="1"/>
  <c r="CS32" i="1"/>
  <c r="CQ32" i="1"/>
  <c r="CM15" i="1"/>
  <c r="CV15" i="1"/>
  <c r="CS15" i="1"/>
  <c r="CQ15" i="1"/>
  <c r="CU15" i="1"/>
  <c r="CL15" i="1"/>
  <c r="CT15" i="1"/>
  <c r="CJ15" i="1"/>
  <c r="CM21" i="1"/>
  <c r="CV21" i="1"/>
  <c r="CQ21" i="1"/>
  <c r="CL21" i="1"/>
  <c r="CJ21" i="1"/>
  <c r="CT21" i="1"/>
  <c r="CS21" i="1"/>
  <c r="CM20" i="1"/>
  <c r="CV20" i="1"/>
  <c r="CU20" i="1"/>
  <c r="CS20" i="1"/>
  <c r="CL20" i="1"/>
  <c r="CJ20" i="1"/>
  <c r="CQ20" i="1"/>
  <c r="CT20" i="1"/>
  <c r="CM11" i="1"/>
  <c r="CL11" i="1"/>
  <c r="CT11" i="1"/>
  <c r="CV11" i="1"/>
  <c r="CS11" i="1"/>
  <c r="CQ11" i="1"/>
  <c r="CU11" i="1"/>
  <c r="CJ11" i="1"/>
  <c r="CM13" i="1"/>
  <c r="CV13" i="1"/>
  <c r="CQ13" i="1"/>
  <c r="CU13" i="1"/>
  <c r="CT13" i="1"/>
  <c r="CS13" i="1"/>
  <c r="CM12" i="1"/>
  <c r="CV12" i="1"/>
  <c r="CU12" i="1"/>
  <c r="CS12" i="1"/>
  <c r="CT12" i="1"/>
  <c r="CQ12" i="1"/>
  <c r="CL12" i="1"/>
  <c r="CJ12" i="1"/>
  <c r="CM58" i="1"/>
  <c r="CS58" i="1"/>
  <c r="CQ58" i="1"/>
  <c r="CL58" i="1"/>
  <c r="CJ58" i="1"/>
  <c r="CV58" i="1"/>
  <c r="CT58" i="1"/>
  <c r="CM57" i="1"/>
  <c r="CU57" i="1"/>
  <c r="CS57" i="1"/>
  <c r="CV57" i="1"/>
  <c r="CQ57" i="1"/>
  <c r="CH57" i="1"/>
  <c r="CT57" i="1"/>
  <c r="CJ57" i="1"/>
  <c r="CM16" i="1"/>
  <c r="CT16" i="1"/>
  <c r="CQ16" i="1"/>
  <c r="CS16" i="1"/>
  <c r="CJ16" i="1"/>
  <c r="CL16" i="1"/>
  <c r="CV16" i="1"/>
  <c r="CM59" i="1"/>
  <c r="CU59" i="1"/>
  <c r="CL59" i="1"/>
  <c r="CV59" i="1"/>
  <c r="CQ59" i="1"/>
  <c r="CS59" i="1"/>
  <c r="CT59" i="1"/>
  <c r="CU50" i="1"/>
  <c r="CS50" i="1"/>
  <c r="CV50" i="1"/>
  <c r="CJ50" i="1"/>
  <c r="CL50" i="1"/>
  <c r="CQ50" i="1"/>
  <c r="CT50" i="1"/>
  <c r="CM49" i="1"/>
  <c r="CV49" i="1"/>
  <c r="CT49" i="1"/>
  <c r="CQ49" i="1"/>
  <c r="CU49" i="1"/>
  <c r="CL49" i="1"/>
  <c r="CS49" i="1"/>
  <c r="CJ49" i="1"/>
  <c r="CW237" i="1"/>
  <c r="CS237" i="1"/>
  <c r="CT237" i="1"/>
  <c r="CU237" i="1"/>
  <c r="CV237" i="1"/>
  <c r="CL237" i="1"/>
  <c r="CM237" i="1"/>
  <c r="CQ237" i="1"/>
  <c r="CJ237" i="1"/>
  <c r="CW251" i="1"/>
  <c r="CV251" i="1"/>
  <c r="CQ251" i="1"/>
  <c r="CS251" i="1"/>
  <c r="CT251" i="1"/>
  <c r="CU251" i="1"/>
  <c r="CJ251" i="1"/>
  <c r="CL251" i="1"/>
  <c r="CM251" i="1"/>
  <c r="CW232" i="1"/>
  <c r="CQ232" i="1"/>
  <c r="CS232" i="1"/>
  <c r="CT232" i="1"/>
  <c r="CU232" i="1"/>
  <c r="CV232" i="1"/>
  <c r="CJ232" i="1"/>
  <c r="CL232" i="1"/>
  <c r="CM232" i="1"/>
  <c r="CW239" i="1"/>
  <c r="CV239" i="1"/>
  <c r="CQ239" i="1"/>
  <c r="CT239" i="1"/>
  <c r="CU239" i="1"/>
  <c r="CM239" i="1"/>
  <c r="CS239" i="1"/>
  <c r="CJ239" i="1"/>
  <c r="CL239" i="1"/>
  <c r="CW229" i="1"/>
  <c r="CS229" i="1"/>
  <c r="CT229" i="1"/>
  <c r="CU229" i="1"/>
  <c r="CV229" i="1"/>
  <c r="CQ229" i="1"/>
  <c r="CL229" i="1"/>
  <c r="CM229" i="1"/>
  <c r="CN229" i="1"/>
  <c r="CJ229" i="1"/>
  <c r="CN62" i="1"/>
  <c r="CN12" i="1"/>
  <c r="CW243" i="1"/>
  <c r="CV243" i="1"/>
  <c r="CQ243" i="1"/>
  <c r="CS243" i="1"/>
  <c r="CT243" i="1"/>
  <c r="CU243" i="1"/>
  <c r="CJ243" i="1"/>
  <c r="CL243" i="1"/>
  <c r="CM243" i="1"/>
  <c r="CW257" i="1"/>
  <c r="CS257" i="1"/>
  <c r="CT257" i="1"/>
  <c r="CU257" i="1"/>
  <c r="CV257" i="1"/>
  <c r="CQ257" i="1"/>
  <c r="CM257" i="1"/>
  <c r="CJ257" i="1"/>
  <c r="CL257" i="1"/>
  <c r="CW240" i="1"/>
  <c r="CQ240" i="1"/>
  <c r="CS240" i="1"/>
  <c r="CT240" i="1"/>
  <c r="CJ240" i="1"/>
  <c r="CU240" i="1"/>
  <c r="CV240" i="1"/>
  <c r="CL240" i="1"/>
  <c r="CM240" i="1"/>
  <c r="CN16" i="1"/>
  <c r="CW231" i="1"/>
  <c r="CV231" i="1"/>
  <c r="CQ231" i="1"/>
  <c r="CJ231" i="1"/>
  <c r="CT231" i="1"/>
  <c r="CM231" i="1"/>
  <c r="CU231" i="1"/>
  <c r="CS231" i="1"/>
  <c r="CL231" i="1"/>
  <c r="CN231" i="1"/>
  <c r="CW221" i="1"/>
  <c r="CS221" i="1"/>
  <c r="CT221" i="1"/>
  <c r="CU221" i="1"/>
  <c r="CV221" i="1"/>
  <c r="CM221" i="1"/>
  <c r="CN221" i="1"/>
  <c r="CQ221" i="1"/>
  <c r="CJ221" i="1"/>
  <c r="CN29" i="1"/>
  <c r="CN22" i="1"/>
  <c r="CW238" i="1"/>
  <c r="CT238" i="1"/>
  <c r="CU238" i="1"/>
  <c r="CV238" i="1"/>
  <c r="CM238" i="1"/>
  <c r="CQ238" i="1"/>
  <c r="CS238" i="1"/>
  <c r="CJ238" i="1"/>
  <c r="CL238" i="1"/>
  <c r="CW235" i="1"/>
  <c r="CV235" i="1"/>
  <c r="CQ235" i="1"/>
  <c r="CU235" i="1"/>
  <c r="CS235" i="1"/>
  <c r="CM235" i="1"/>
  <c r="CJ235" i="1"/>
  <c r="CL235" i="1"/>
  <c r="CT235" i="1"/>
  <c r="CW230" i="1"/>
  <c r="CT230" i="1"/>
  <c r="CU230" i="1"/>
  <c r="CV230" i="1"/>
  <c r="CM230" i="1"/>
  <c r="CN230" i="1"/>
  <c r="CQ230" i="1"/>
  <c r="CS230" i="1"/>
  <c r="CL230" i="1"/>
  <c r="CJ230" i="1"/>
  <c r="CW249" i="1"/>
  <c r="CS249" i="1"/>
  <c r="CT249" i="1"/>
  <c r="CU249" i="1"/>
  <c r="CV249" i="1"/>
  <c r="CQ249" i="1"/>
  <c r="CM249" i="1"/>
  <c r="CJ249" i="1"/>
  <c r="CL249" i="1"/>
  <c r="CN57" i="1"/>
  <c r="CW223" i="1"/>
  <c r="CV223" i="1"/>
  <c r="CQ223" i="1"/>
  <c r="CS223" i="1"/>
  <c r="CJ223" i="1"/>
  <c r="CT223" i="1"/>
  <c r="CM223" i="1"/>
  <c r="CU223" i="1"/>
  <c r="CL223" i="1"/>
  <c r="CN223" i="1"/>
  <c r="CW227" i="1"/>
  <c r="CV227" i="1"/>
  <c r="CQ227" i="1"/>
  <c r="CJ227" i="1"/>
  <c r="CS227" i="1"/>
  <c r="CU227" i="1"/>
  <c r="CM227" i="1"/>
  <c r="CL227" i="1"/>
  <c r="CN227" i="1"/>
  <c r="CT227" i="1"/>
  <c r="CW258" i="1"/>
  <c r="CT258" i="1"/>
  <c r="CU258" i="1"/>
  <c r="CV258" i="1"/>
  <c r="CQ258" i="1"/>
  <c r="CS258" i="1"/>
  <c r="CL258" i="1"/>
  <c r="CJ258" i="1"/>
  <c r="CM258" i="1"/>
  <c r="CW241" i="1"/>
  <c r="CS241" i="1"/>
  <c r="CT241" i="1"/>
  <c r="CU241" i="1"/>
  <c r="CV241" i="1"/>
  <c r="CQ241" i="1"/>
  <c r="CM241" i="1"/>
  <c r="CJ241" i="1"/>
  <c r="CL241" i="1"/>
  <c r="CN49" i="1"/>
  <c r="CW247" i="1"/>
  <c r="CV247" i="1"/>
  <c r="CQ247" i="1"/>
  <c r="CS247" i="1"/>
  <c r="CT247" i="1"/>
  <c r="CU247" i="1"/>
  <c r="CJ247" i="1"/>
  <c r="CL247" i="1"/>
  <c r="CM247" i="1"/>
  <c r="CN13" i="1"/>
  <c r="CW252" i="1"/>
  <c r="CQ252" i="1"/>
  <c r="CS252" i="1"/>
  <c r="CT252" i="1"/>
  <c r="CV252" i="1"/>
  <c r="CU252" i="1"/>
  <c r="CL252" i="1"/>
  <c r="CM252" i="1"/>
  <c r="CJ252" i="1"/>
  <c r="CW250" i="1"/>
  <c r="CT250" i="1"/>
  <c r="CU250" i="1"/>
  <c r="CV250" i="1"/>
  <c r="CS250" i="1"/>
  <c r="CJ250" i="1"/>
  <c r="CL250" i="1"/>
  <c r="CM250" i="1"/>
  <c r="CQ250" i="1"/>
  <c r="CN58" i="1"/>
  <c r="CW233" i="1"/>
  <c r="CS233" i="1"/>
  <c r="CT233" i="1"/>
  <c r="CU233" i="1"/>
  <c r="CV233" i="1"/>
  <c r="CL233" i="1"/>
  <c r="CQ233" i="1"/>
  <c r="CM233" i="1"/>
  <c r="CJ233" i="1"/>
  <c r="CW224" i="1"/>
  <c r="CQ224" i="1"/>
  <c r="CS224" i="1"/>
  <c r="CT224" i="1"/>
  <c r="CJ224" i="1"/>
  <c r="CL224" i="1"/>
  <c r="CM224" i="1"/>
  <c r="CU224" i="1"/>
  <c r="CV224" i="1"/>
  <c r="CN224" i="1"/>
  <c r="CW222" i="1"/>
  <c r="CT222" i="1"/>
  <c r="CU222" i="1"/>
  <c r="CV222" i="1"/>
  <c r="CQ222" i="1"/>
  <c r="CM222" i="1"/>
  <c r="CN222" i="1"/>
  <c r="CS222" i="1"/>
  <c r="CJ222" i="1"/>
  <c r="CL222" i="1"/>
  <c r="CW244" i="1"/>
  <c r="CQ244" i="1"/>
  <c r="CS244" i="1"/>
  <c r="CT244" i="1"/>
  <c r="CU244" i="1"/>
  <c r="CV244" i="1"/>
  <c r="CL244" i="1"/>
  <c r="CM244" i="1"/>
  <c r="CJ244" i="1"/>
  <c r="CW242" i="1"/>
  <c r="CT242" i="1"/>
  <c r="CU242" i="1"/>
  <c r="CV242" i="1"/>
  <c r="CQ242" i="1"/>
  <c r="CS242" i="1"/>
  <c r="CJ242" i="1"/>
  <c r="CL242" i="1"/>
  <c r="CM242" i="1"/>
  <c r="CN50" i="1"/>
  <c r="CW225" i="1"/>
  <c r="CS225" i="1"/>
  <c r="CT225" i="1"/>
  <c r="CU225" i="1"/>
  <c r="CV225" i="1"/>
  <c r="CQ225" i="1"/>
  <c r="CL225" i="1"/>
  <c r="CM225" i="1"/>
  <c r="CN225" i="1"/>
  <c r="CJ225" i="1"/>
  <c r="CW248" i="1"/>
  <c r="CQ248" i="1"/>
  <c r="CS248" i="1"/>
  <c r="CT248" i="1"/>
  <c r="CU248" i="1"/>
  <c r="CL248" i="1"/>
  <c r="CM248" i="1"/>
  <c r="CV248" i="1"/>
  <c r="CJ248" i="1"/>
  <c r="CW254" i="1"/>
  <c r="CT254" i="1"/>
  <c r="CU254" i="1"/>
  <c r="CV254" i="1"/>
  <c r="CQ254" i="1"/>
  <c r="CS254" i="1"/>
  <c r="CL254" i="1"/>
  <c r="CJ254" i="1"/>
  <c r="CM254" i="1"/>
  <c r="CW253" i="1"/>
  <c r="CS253" i="1"/>
  <c r="CT253" i="1"/>
  <c r="CU253" i="1"/>
  <c r="CV253" i="1"/>
  <c r="CM253" i="1"/>
  <c r="CQ253" i="1"/>
  <c r="CJ253" i="1"/>
  <c r="CL253" i="1"/>
  <c r="CN61" i="1"/>
  <c r="CW236" i="1"/>
  <c r="CQ236" i="1"/>
  <c r="CS236" i="1"/>
  <c r="CT236" i="1"/>
  <c r="CU236" i="1"/>
  <c r="CJ236" i="1"/>
  <c r="CV236" i="1"/>
  <c r="CM236" i="1"/>
  <c r="CL236" i="1"/>
  <c r="CW246" i="1"/>
  <c r="CT246" i="1"/>
  <c r="CU246" i="1"/>
  <c r="CV246" i="1"/>
  <c r="CS246" i="1"/>
  <c r="CQ246" i="1"/>
  <c r="CJ246" i="1"/>
  <c r="CL246" i="1"/>
  <c r="CM246" i="1"/>
  <c r="CW234" i="1"/>
  <c r="CT234" i="1"/>
  <c r="CU234" i="1"/>
  <c r="CV234" i="1"/>
  <c r="CM234" i="1"/>
  <c r="CQ234" i="1"/>
  <c r="CJ234" i="1"/>
  <c r="CL234" i="1"/>
  <c r="CS234" i="1"/>
  <c r="CW256" i="1"/>
  <c r="CQ256" i="1"/>
  <c r="CS256" i="1"/>
  <c r="CT256" i="1"/>
  <c r="CU256" i="1"/>
  <c r="CL256" i="1"/>
  <c r="CM256" i="1"/>
  <c r="CV256" i="1"/>
  <c r="CJ256" i="1"/>
  <c r="CW255" i="1"/>
  <c r="CV255" i="1"/>
  <c r="CQ255" i="1"/>
  <c r="CS255" i="1"/>
  <c r="CT255" i="1"/>
  <c r="CJ255" i="1"/>
  <c r="CU255" i="1"/>
  <c r="CL255" i="1"/>
  <c r="CM255" i="1"/>
  <c r="CW245" i="1"/>
  <c r="CS245" i="1"/>
  <c r="CT245" i="1"/>
  <c r="CU245" i="1"/>
  <c r="CV245" i="1"/>
  <c r="CM245" i="1"/>
  <c r="CJ245" i="1"/>
  <c r="CQ245" i="1"/>
  <c r="CL245" i="1"/>
  <c r="CW228" i="1"/>
  <c r="CQ228" i="1"/>
  <c r="CS228" i="1"/>
  <c r="CT228" i="1"/>
  <c r="CV228" i="1"/>
  <c r="CJ228" i="1"/>
  <c r="CL228" i="1"/>
  <c r="CM228" i="1"/>
  <c r="CN228" i="1"/>
  <c r="CU228" i="1"/>
  <c r="CN59" i="1"/>
  <c r="CW226" i="1"/>
  <c r="CT226" i="1"/>
  <c r="CU226" i="1"/>
  <c r="CV226" i="1"/>
  <c r="CM226" i="1"/>
  <c r="CQ226" i="1"/>
  <c r="CN226" i="1"/>
  <c r="CS226" i="1"/>
  <c r="CJ226" i="1"/>
  <c r="CL226" i="1"/>
  <c r="CN17" i="1"/>
  <c r="CH248" i="1"/>
  <c r="CH240" i="1"/>
  <c r="CH221" i="1"/>
  <c r="CH243" i="1"/>
  <c r="CH238" i="1"/>
  <c r="CH235" i="1"/>
  <c r="CH257" i="1"/>
  <c r="CH223" i="1"/>
  <c r="CH249" i="1"/>
  <c r="CH244" i="1"/>
  <c r="CH250" i="1"/>
  <c r="CH233" i="1"/>
  <c r="CH228" i="1"/>
  <c r="CH256" i="1"/>
  <c r="CH237" i="1"/>
  <c r="CH246" i="1"/>
  <c r="CH234" i="1"/>
  <c r="CH232" i="1"/>
  <c r="CH239" i="1"/>
  <c r="CH229" i="1"/>
  <c r="CH251" i="1"/>
  <c r="BQ9" i="1"/>
  <c r="CW9" i="1"/>
  <c r="CI9" i="1"/>
  <c r="C66" i="6"/>
  <c r="D14" i="51" s="1"/>
  <c r="CW50" i="1"/>
  <c r="CW14" i="1"/>
  <c r="CW62" i="1"/>
  <c r="CW49" i="1"/>
  <c r="CW12" i="1"/>
  <c r="CW56" i="1"/>
  <c r="CW46" i="1"/>
  <c r="CW60" i="1"/>
  <c r="CW55" i="1"/>
  <c r="CW58" i="1"/>
  <c r="CW20" i="1"/>
  <c r="CW32" i="1"/>
  <c r="CW39" i="1"/>
  <c r="CW24" i="1"/>
  <c r="CW43" i="1"/>
  <c r="CW52" i="1"/>
  <c r="CW61" i="1"/>
  <c r="CW15" i="1"/>
  <c r="CW28" i="1"/>
  <c r="CW29" i="1"/>
  <c r="CW25" i="1"/>
  <c r="CW23" i="1"/>
  <c r="CW45" i="1"/>
  <c r="CW19" i="1"/>
  <c r="CW59" i="1"/>
  <c r="CW16" i="1"/>
  <c r="CW36" i="1"/>
  <c r="CW51" i="1"/>
  <c r="CW35" i="1"/>
  <c r="CW41" i="1"/>
  <c r="CW21" i="1"/>
  <c r="CW30" i="1"/>
  <c r="CW54" i="1"/>
  <c r="CW26" i="1"/>
  <c r="CW53" i="1"/>
  <c r="CW42" i="1"/>
  <c r="CW13" i="1"/>
  <c r="CW38" i="1"/>
  <c r="CW18" i="1"/>
  <c r="CW22" i="1"/>
  <c r="CW40" i="1"/>
  <c r="CW34" i="1"/>
  <c r="CW47" i="1"/>
  <c r="BX11" i="1"/>
  <c r="CH50" i="1"/>
  <c r="CH27" i="1"/>
  <c r="CH51" i="1"/>
  <c r="CH46" i="1"/>
  <c r="CH58" i="1"/>
  <c r="CH32" i="1"/>
  <c r="CH33" i="1"/>
  <c r="CH41" i="1"/>
  <c r="BX9" i="1"/>
  <c r="CC13" i="1"/>
  <c r="CC18" i="1"/>
  <c r="CC14" i="1"/>
  <c r="CC10" i="1"/>
  <c r="CC12" i="1"/>
  <c r="CC15" i="1"/>
  <c r="CC11" i="1"/>
  <c r="CC16" i="1"/>
  <c r="CC17" i="1"/>
  <c r="CH31" i="1"/>
  <c r="CH29" i="1"/>
  <c r="BX10" i="1"/>
  <c r="CU32" i="1"/>
  <c r="CH20" i="1"/>
  <c r="CH12" i="1"/>
  <c r="CH16" i="1"/>
  <c r="CH37" i="1"/>
  <c r="CH48" i="1"/>
  <c r="CH25" i="1"/>
  <c r="CH28" i="1"/>
  <c r="CH60" i="1"/>
  <c r="CH15" i="1"/>
  <c r="CL31" i="1"/>
  <c r="CH39" i="1"/>
  <c r="CW37" i="1"/>
  <c r="CJ46" i="1"/>
  <c r="CH35" i="1"/>
  <c r="CH18" i="1"/>
  <c r="CU29" i="1"/>
  <c r="CH45" i="1"/>
  <c r="CH21" i="1"/>
  <c r="CH56" i="1"/>
  <c r="CH14" i="1"/>
  <c r="CH61" i="1"/>
  <c r="CH38" i="1"/>
  <c r="CH62" i="1"/>
  <c r="CH13" i="1"/>
  <c r="CH24" i="1"/>
  <c r="CH22" i="1"/>
  <c r="CH44" i="1"/>
  <c r="CH10" i="1"/>
  <c r="CV33" i="1"/>
  <c r="CH11" i="1"/>
  <c r="CU58" i="1"/>
  <c r="CJ13" i="1"/>
  <c r="CH40" i="1"/>
  <c r="CU45" i="1"/>
  <c r="CH9" i="1"/>
  <c r="CH59" i="1"/>
  <c r="CU16" i="1"/>
  <c r="CW27" i="1"/>
  <c r="CU39" i="1"/>
  <c r="CL46" i="1"/>
  <c r="CH54" i="1"/>
  <c r="CU14" i="1"/>
  <c r="CJ28" i="1"/>
  <c r="CH49" i="1"/>
  <c r="CJ60" i="1"/>
  <c r="CW31" i="1"/>
  <c r="CW57" i="1"/>
  <c r="CV22" i="1"/>
  <c r="CL39" i="1"/>
  <c r="CL57" i="1"/>
  <c r="CH30" i="1"/>
  <c r="CH245" i="1"/>
  <c r="CH236" i="1"/>
  <c r="CH231" i="1"/>
  <c r="CH254" i="1"/>
  <c r="CU54" i="1"/>
  <c r="CH241" i="1"/>
  <c r="CJ53" i="1"/>
  <c r="CW10" i="1"/>
  <c r="CL53" i="1"/>
  <c r="CH19" i="1"/>
  <c r="CH226" i="1"/>
  <c r="CJ59" i="1"/>
  <c r="CL10" i="1"/>
  <c r="CH36" i="1"/>
  <c r="CW11" i="1"/>
  <c r="CH224" i="1"/>
  <c r="CV14" i="1"/>
  <c r="CV46" i="1"/>
  <c r="CH247" i="1"/>
  <c r="CH17" i="1"/>
  <c r="CH42" i="1"/>
  <c r="CU21" i="1"/>
  <c r="CH26" i="1"/>
  <c r="CW33" i="1"/>
  <c r="CH222" i="1"/>
  <c r="CJ48" i="1"/>
  <c r="CH242" i="1"/>
  <c r="CH225" i="1"/>
  <c r="CH230" i="1"/>
  <c r="CK245" i="1"/>
  <c r="CK55" i="1"/>
  <c r="CR36" i="1"/>
  <c r="CH253" i="1"/>
  <c r="CI11" i="1"/>
  <c r="CI10" i="1"/>
  <c r="CR25" i="1"/>
  <c r="CR246" i="1"/>
  <c r="CK14" i="1"/>
  <c r="CM50" i="1"/>
  <c r="CI244" i="1"/>
  <c r="CR24" i="1"/>
  <c r="CP46" i="1"/>
  <c r="CJ41" i="1"/>
  <c r="CP250" i="1"/>
  <c r="CH52" i="1"/>
  <c r="CH252" i="1"/>
  <c r="CL13" i="1"/>
  <c r="CK53" i="1"/>
  <c r="CR234" i="1"/>
  <c r="CJ33" i="1"/>
  <c r="CV41" i="1"/>
  <c r="CK19" i="1"/>
  <c r="CL28" i="1"/>
  <c r="CR228" i="1"/>
  <c r="CR55" i="1"/>
  <c r="CI42" i="1"/>
  <c r="CP248" i="1"/>
  <c r="CJ24" i="1"/>
  <c r="CW48" i="1"/>
  <c r="CR233" i="1"/>
  <c r="CP14" i="1"/>
  <c r="CR33" i="1"/>
  <c r="CI44" i="1"/>
  <c r="CP48" i="1"/>
  <c r="CK58" i="1"/>
  <c r="CH34" i="1"/>
  <c r="CK226" i="1"/>
  <c r="CI59" i="1"/>
  <c r="CU28" i="1"/>
  <c r="CP228" i="1"/>
  <c r="CW44" i="1"/>
  <c r="CP244" i="1"/>
  <c r="CP38" i="1"/>
  <c r="CP27" i="1"/>
  <c r="CR236" i="1"/>
  <c r="CI61" i="1"/>
  <c r="CK253" i="1"/>
  <c r="CI248" i="1"/>
  <c r="CP33" i="1"/>
  <c r="CR50" i="1"/>
  <c r="CK11" i="1"/>
  <c r="CP44" i="1"/>
  <c r="CK244" i="1"/>
  <c r="CK48" i="1"/>
  <c r="CI233" i="1"/>
  <c r="CP233" i="1"/>
  <c r="CI58" i="1"/>
  <c r="CI250" i="1"/>
  <c r="CK54" i="1"/>
  <c r="CR40" i="1"/>
  <c r="CP45" i="1"/>
  <c r="CK27" i="1"/>
  <c r="CI35" i="1"/>
  <c r="CI235" i="1"/>
  <c r="CP238" i="1"/>
  <c r="CK22" i="1"/>
  <c r="CI29" i="1"/>
  <c r="CI51" i="1"/>
  <c r="CR257" i="1"/>
  <c r="CK18" i="1"/>
  <c r="CI243" i="1"/>
  <c r="CP239" i="1"/>
  <c r="CI232" i="1"/>
  <c r="CK251" i="1"/>
  <c r="CP59" i="1"/>
  <c r="CI28" i="1"/>
  <c r="CH55" i="1"/>
  <c r="CH53" i="1"/>
  <c r="CH255" i="1"/>
  <c r="CH258" i="1"/>
  <c r="CO34" i="1"/>
  <c r="CK34" i="1"/>
  <c r="CK59" i="1"/>
  <c r="CK10" i="1"/>
  <c r="CK255" i="1"/>
  <c r="CP255" i="1"/>
  <c r="CI55" i="1"/>
  <c r="CR256" i="1"/>
  <c r="CP42" i="1"/>
  <c r="CK234" i="1"/>
  <c r="CK36" i="1"/>
  <c r="CK236" i="1"/>
  <c r="CP61" i="1"/>
  <c r="CK33" i="1"/>
  <c r="CI50" i="1"/>
  <c r="CR44" i="1"/>
  <c r="CR222" i="1"/>
  <c r="CR224" i="1"/>
  <c r="CR48" i="1"/>
  <c r="CK41" i="1"/>
  <c r="CI52" i="1"/>
  <c r="CI252" i="1"/>
  <c r="CP54" i="1"/>
  <c r="CI40" i="1"/>
  <c r="CR45" i="1"/>
  <c r="CR241" i="1"/>
  <c r="CK258" i="1"/>
  <c r="CP258" i="1"/>
  <c r="CO227" i="1"/>
  <c r="CK227" i="1"/>
  <c r="CP223" i="1"/>
  <c r="CR57" i="1"/>
  <c r="CP22" i="1"/>
  <c r="CP29" i="1"/>
  <c r="CK39" i="1"/>
  <c r="CR39" i="1"/>
  <c r="CK231" i="1"/>
  <c r="CR240" i="1"/>
  <c r="CI43" i="1"/>
  <c r="CR43" i="1"/>
  <c r="CP12" i="1"/>
  <c r="CK37" i="1"/>
  <c r="CP229" i="1"/>
  <c r="CO229" i="1"/>
  <c r="CK229" i="1"/>
  <c r="CI47" i="1"/>
  <c r="CK237" i="1"/>
  <c r="CI26" i="1"/>
  <c r="CR17" i="1"/>
  <c r="CH227" i="1"/>
  <c r="CH23" i="1"/>
  <c r="CP226" i="1"/>
  <c r="CR59" i="1"/>
  <c r="CR53" i="1"/>
  <c r="CP245" i="1"/>
  <c r="CP256" i="1"/>
  <c r="CP25" i="1"/>
  <c r="CR42" i="1"/>
  <c r="CI234" i="1"/>
  <c r="CI246" i="1"/>
  <c r="CP36" i="1"/>
  <c r="CR61" i="1"/>
  <c r="CI253" i="1"/>
  <c r="CK254" i="1"/>
  <c r="CR248" i="1"/>
  <c r="CI33" i="1"/>
  <c r="CI225" i="1"/>
  <c r="CP225" i="1"/>
  <c r="CI242" i="1"/>
  <c r="CK38" i="1"/>
  <c r="CI15" i="1"/>
  <c r="CK24" i="1"/>
  <c r="CP224" i="1"/>
  <c r="CI48" i="1"/>
  <c r="CK46" i="1"/>
  <c r="CI41" i="1"/>
  <c r="CR250" i="1"/>
  <c r="CP19" i="1"/>
  <c r="CP252" i="1"/>
  <c r="CK13" i="1"/>
  <c r="CR13" i="1"/>
  <c r="CP40" i="1"/>
  <c r="CR247" i="1"/>
  <c r="CI27" i="1"/>
  <c r="CR27" i="1"/>
  <c r="CP60" i="1"/>
  <c r="CK9" i="1"/>
  <c r="CK21" i="1"/>
  <c r="CI31" i="1"/>
  <c r="CK223" i="1"/>
  <c r="CL221" i="1"/>
  <c r="CP26" i="1"/>
  <c r="CR26" i="1"/>
  <c r="CK249" i="1"/>
  <c r="CP235" i="1"/>
  <c r="CR238" i="1"/>
  <c r="CR29" i="1"/>
  <c r="CI221" i="1"/>
  <c r="CP39" i="1"/>
  <c r="CK240" i="1"/>
  <c r="CP240" i="1"/>
  <c r="CP43" i="1"/>
  <c r="CK62" i="1"/>
  <c r="CR37" i="1"/>
  <c r="CK239" i="1"/>
  <c r="CI251" i="1"/>
  <c r="CP237" i="1"/>
  <c r="CK30" i="1"/>
  <c r="CK56" i="1"/>
  <c r="CR21" i="1"/>
  <c r="CP57" i="1"/>
  <c r="CK230" i="1"/>
  <c r="CK20" i="1"/>
  <c r="CP18" i="1"/>
  <c r="CK12" i="1"/>
  <c r="CP62" i="1"/>
  <c r="CI37" i="1"/>
  <c r="CK47" i="1"/>
  <c r="CR47" i="1"/>
  <c r="CI239" i="1"/>
  <c r="CP17" i="1"/>
  <c r="CP34" i="1"/>
  <c r="CI226" i="1"/>
  <c r="CR10" i="1"/>
  <c r="CK28" i="1"/>
  <c r="CI53" i="1"/>
  <c r="CI245" i="1"/>
  <c r="CI255" i="1"/>
  <c r="CP55" i="1"/>
  <c r="CK25" i="1"/>
  <c r="CR253" i="1"/>
  <c r="CI254" i="1"/>
  <c r="CK50" i="1"/>
  <c r="CR242" i="1"/>
  <c r="CR11" i="1"/>
  <c r="CK222" i="1"/>
  <c r="CP15" i="1"/>
  <c r="CI24" i="1"/>
  <c r="CK224" i="1"/>
  <c r="CK250" i="1"/>
  <c r="CR19" i="1"/>
  <c r="CR252" i="1"/>
  <c r="CP13" i="1"/>
  <c r="CI23" i="1"/>
  <c r="CP247" i="1"/>
  <c r="CP49" i="1"/>
  <c r="CI258" i="1"/>
  <c r="CI227" i="1"/>
  <c r="CK60" i="1"/>
  <c r="CI21" i="1"/>
  <c r="CK31" i="1"/>
  <c r="CR31" i="1"/>
  <c r="CK57" i="1"/>
  <c r="CI249" i="1"/>
  <c r="CP230" i="1"/>
  <c r="CP30" i="1"/>
  <c r="CR221" i="1"/>
  <c r="CR231" i="1"/>
  <c r="CK16" i="1"/>
  <c r="CK257" i="1"/>
  <c r="CR18" i="1"/>
  <c r="CP243" i="1"/>
  <c r="CI12" i="1"/>
  <c r="CR12" i="1"/>
  <c r="CP37" i="1"/>
  <c r="CI229" i="1"/>
  <c r="CP47" i="1"/>
  <c r="CR232" i="1"/>
  <c r="CR56" i="1"/>
  <c r="CK32" i="1"/>
  <c r="CK247" i="1"/>
  <c r="CV9" i="1"/>
  <c r="CR235" i="1"/>
  <c r="CI231" i="1"/>
  <c r="CP53" i="1"/>
  <c r="CK256" i="1"/>
  <c r="CP246" i="1"/>
  <c r="CR14" i="1"/>
  <c r="CI36" i="1"/>
  <c r="CI236" i="1"/>
  <c r="CR225" i="1"/>
  <c r="CP242" i="1"/>
  <c r="CI222" i="1"/>
  <c r="CP24" i="1"/>
  <c r="CR41" i="1"/>
  <c r="CK233" i="1"/>
  <c r="CP58" i="1"/>
  <c r="CI19" i="1"/>
  <c r="CO52" i="1"/>
  <c r="CK52" i="1"/>
  <c r="CI13" i="1"/>
  <c r="CI54" i="1"/>
  <c r="CR54" i="1"/>
  <c r="CK49" i="1"/>
  <c r="CK241" i="1"/>
  <c r="CP227" i="1"/>
  <c r="CR60" i="1"/>
  <c r="CP21" i="1"/>
  <c r="CP31" i="1"/>
  <c r="CI57" i="1"/>
  <c r="CI230" i="1"/>
  <c r="CP35" i="1"/>
  <c r="CI238" i="1"/>
  <c r="CI22" i="1"/>
  <c r="CR22" i="1"/>
  <c r="CP221" i="1"/>
  <c r="CR16" i="1"/>
  <c r="CO51" i="1"/>
  <c r="CK51" i="1"/>
  <c r="CP20" i="1"/>
  <c r="CR20" i="1"/>
  <c r="CI257" i="1"/>
  <c r="CP257" i="1"/>
  <c r="CI18" i="1"/>
  <c r="CR243" i="1"/>
  <c r="CK232" i="1"/>
  <c r="CP232" i="1"/>
  <c r="CI56" i="1"/>
  <c r="CI237" i="1"/>
  <c r="CR32" i="1"/>
  <c r="CP249" i="1"/>
  <c r="CR34" i="1"/>
  <c r="CP28" i="1"/>
  <c r="CI34" i="1"/>
  <c r="CR226" i="1"/>
  <c r="CP10" i="1"/>
  <c r="CR28" i="1"/>
  <c r="CI25" i="1"/>
  <c r="CI14" i="1"/>
  <c r="CP236" i="1"/>
  <c r="CK248" i="1"/>
  <c r="CK225" i="1"/>
  <c r="CK242" i="1"/>
  <c r="CP11" i="1"/>
  <c r="CR244" i="1"/>
  <c r="CP222" i="1"/>
  <c r="CR15" i="1"/>
  <c r="CI224" i="1"/>
  <c r="CI46" i="1"/>
  <c r="CR46" i="1"/>
  <c r="CR58" i="1"/>
  <c r="CP52" i="1"/>
  <c r="CO23" i="1"/>
  <c r="CK23" i="1"/>
  <c r="CR23" i="1"/>
  <c r="CK45" i="1"/>
  <c r="CI247" i="1"/>
  <c r="CI49" i="1"/>
  <c r="CI241" i="1"/>
  <c r="CP241" i="1"/>
  <c r="CR227" i="1"/>
  <c r="CR9" i="1"/>
  <c r="CI223" i="1"/>
  <c r="CR249" i="1"/>
  <c r="CI30" i="1"/>
  <c r="CR30" i="1"/>
  <c r="CK35" i="1"/>
  <c r="CP231" i="1"/>
  <c r="CI16" i="1"/>
  <c r="CI240" i="1"/>
  <c r="CK243" i="1"/>
  <c r="CR229" i="1"/>
  <c r="CR239" i="1"/>
  <c r="CP56" i="1"/>
  <c r="CP251" i="1"/>
  <c r="CI32" i="1"/>
  <c r="CK238" i="1"/>
  <c r="CO17" i="1"/>
  <c r="CK17" i="1"/>
  <c r="CK228" i="1"/>
  <c r="CI17" i="1"/>
  <c r="CI228" i="1"/>
  <c r="CR245" i="1"/>
  <c r="CR255" i="1"/>
  <c r="CI256" i="1"/>
  <c r="CO42" i="1"/>
  <c r="CK42" i="1"/>
  <c r="CP234" i="1"/>
  <c r="CK246" i="1"/>
  <c r="CK61" i="1"/>
  <c r="CP253" i="1"/>
  <c r="CP254" i="1"/>
  <c r="CR254" i="1"/>
  <c r="CP50" i="1"/>
  <c r="CK44" i="1"/>
  <c r="CI38" i="1"/>
  <c r="CR38" i="1"/>
  <c r="CK15" i="1"/>
  <c r="CP41" i="1"/>
  <c r="CR52" i="1"/>
  <c r="CK252" i="1"/>
  <c r="CP23" i="1"/>
  <c r="CK40" i="1"/>
  <c r="CI45" i="1"/>
  <c r="CR49" i="1"/>
  <c r="CR258" i="1"/>
  <c r="CI60" i="1"/>
  <c r="CP9" i="1"/>
  <c r="CR223" i="1"/>
  <c r="CK26" i="1"/>
  <c r="CR230" i="1"/>
  <c r="CR35" i="1"/>
  <c r="CK235" i="1"/>
  <c r="CK29" i="1"/>
  <c r="CK221" i="1"/>
  <c r="CI39" i="1"/>
  <c r="CP16" i="1"/>
  <c r="CP51" i="1"/>
  <c r="CR51" i="1"/>
  <c r="CI20" i="1"/>
  <c r="CK43" i="1"/>
  <c r="CI62" i="1"/>
  <c r="CR62" i="1"/>
  <c r="CR251" i="1"/>
  <c r="CR237" i="1"/>
  <c r="CP32" i="1"/>
  <c r="BR9" i="1"/>
  <c r="BV10" i="1"/>
  <c r="U7" i="8"/>
  <c r="CO57" i="1"/>
  <c r="CO14" i="1"/>
  <c r="CO43" i="1"/>
  <c r="CO45" i="1"/>
  <c r="CO225" i="1"/>
  <c r="CO16" i="1"/>
  <c r="CO230" i="1"/>
  <c r="CO56" i="1"/>
  <c r="CO223" i="1"/>
  <c r="CO13" i="1"/>
  <c r="CO22" i="1"/>
  <c r="CO40" i="1"/>
  <c r="CO222" i="1"/>
  <c r="CO9" i="1"/>
  <c r="CO46" i="1"/>
  <c r="CO36" i="1"/>
  <c r="CO48" i="1"/>
  <c r="CO221" i="1"/>
  <c r="CO228" i="1"/>
  <c r="CO25" i="1"/>
  <c r="CO24" i="1"/>
  <c r="CO37" i="1"/>
  <c r="CO226" i="1"/>
  <c r="CO58" i="1"/>
  <c r="CO53" i="1"/>
  <c r="CO29" i="1"/>
  <c r="CO32" i="1"/>
  <c r="CO50" i="1"/>
  <c r="CO20" i="1"/>
  <c r="CO30" i="1"/>
  <c r="CO38" i="1"/>
  <c r="CO41" i="1"/>
  <c r="CO10" i="1"/>
  <c r="CO18" i="1"/>
  <c r="CO19" i="1"/>
  <c r="CO26" i="1"/>
  <c r="CO49" i="1"/>
  <c r="CO31" i="1"/>
  <c r="CO28" i="1"/>
  <c r="CO39" i="1"/>
  <c r="CO33" i="1"/>
  <c r="CO27" i="1"/>
  <c r="CO47" i="1"/>
  <c r="CO62" i="1"/>
  <c r="CO231" i="1"/>
  <c r="CO55" i="1"/>
  <c r="CO61" i="1"/>
  <c r="CO15" i="1"/>
  <c r="CO44" i="1"/>
  <c r="CO35" i="1"/>
  <c r="CO60" i="1"/>
  <c r="CO224" i="1"/>
  <c r="CO12" i="1"/>
  <c r="CO21" i="1"/>
  <c r="CO59" i="1"/>
  <c r="CO54" i="1"/>
  <c r="CO11" i="1"/>
  <c r="CW17" i="1"/>
  <c r="CS88" i="1"/>
  <c r="CL67" i="1"/>
  <c r="CJ68" i="1"/>
  <c r="CQ71" i="1"/>
  <c r="CT63" i="1"/>
  <c r="CJ104" i="1"/>
  <c r="CT157" i="1"/>
  <c r="CN65" i="1"/>
  <c r="CU97" i="1"/>
  <c r="CQ85" i="1"/>
  <c r="CU77" i="1"/>
  <c r="CV64" i="1"/>
  <c r="CJ73" i="1"/>
  <c r="CN72" i="1"/>
  <c r="CL77" i="1"/>
  <c r="CV89" i="1"/>
  <c r="CM82" i="1"/>
  <c r="CS74" i="1"/>
  <c r="CS69" i="1"/>
  <c r="CJ66" i="1"/>
  <c r="CS65" i="1"/>
  <c r="CS76" i="1"/>
  <c r="CQ109" i="1"/>
  <c r="CS111" i="1"/>
  <c r="CT81" i="1"/>
  <c r="CM116" i="1"/>
  <c r="CN98" i="1"/>
  <c r="CQ102" i="1"/>
  <c r="CQ73" i="1"/>
  <c r="CM83" i="1"/>
  <c r="CT89" i="1"/>
  <c r="CJ69" i="1"/>
  <c r="CU72" i="1"/>
  <c r="CL80" i="1"/>
  <c r="CQ83" i="1"/>
  <c r="CS73" i="1"/>
  <c r="CL64" i="1"/>
  <c r="CT79" i="1"/>
  <c r="CQ101" i="1"/>
  <c r="CL89" i="1"/>
  <c r="CV76" i="1"/>
  <c r="CN70" i="1"/>
  <c r="CQ78" i="1"/>
  <c r="CL69" i="1"/>
  <c r="CM79" i="1"/>
  <c r="CM63" i="1"/>
  <c r="CV113" i="1"/>
  <c r="CT71" i="1"/>
  <c r="CJ87" i="1"/>
  <c r="CQ170" i="1"/>
  <c r="CJ85" i="1"/>
  <c r="CQ138" i="1"/>
  <c r="CV79" i="1"/>
  <c r="CT108" i="1"/>
  <c r="CJ215" i="1"/>
  <c r="CV72" i="1"/>
  <c r="CL147" i="1"/>
  <c r="CT189" i="1"/>
  <c r="CQ89" i="1"/>
  <c r="CN184" i="1"/>
  <c r="CV214" i="1"/>
  <c r="CJ127" i="1"/>
  <c r="CU130" i="1"/>
  <c r="CL203" i="1"/>
  <c r="CT162" i="1"/>
  <c r="CM188" i="1"/>
  <c r="CQ65" i="1"/>
  <c r="CN117" i="1"/>
  <c r="CL175" i="1"/>
  <c r="CV195" i="1"/>
  <c r="CS187" i="1"/>
  <c r="CL197" i="1"/>
  <c r="CL167" i="1"/>
  <c r="CM149" i="1"/>
  <c r="CL169" i="1"/>
  <c r="CV120" i="1"/>
  <c r="CS116" i="1"/>
  <c r="CN153" i="1"/>
  <c r="CQ141" i="1"/>
  <c r="CQ169" i="1"/>
  <c r="CM108" i="1"/>
  <c r="CN116" i="1"/>
  <c r="CU152" i="1"/>
  <c r="CS100" i="1"/>
  <c r="CU78" i="1"/>
  <c r="CL195" i="1"/>
  <c r="CL120" i="1"/>
  <c r="CJ126" i="1"/>
  <c r="CU141" i="1"/>
  <c r="CT140" i="1"/>
  <c r="CT83" i="1"/>
  <c r="CN203" i="1"/>
  <c r="CL211" i="1"/>
  <c r="CT93" i="1"/>
  <c r="CL124" i="1"/>
  <c r="CT177" i="1"/>
  <c r="CJ102" i="1"/>
  <c r="CU137" i="1"/>
  <c r="CM66" i="1"/>
  <c r="CN142" i="1"/>
  <c r="CV93" i="1"/>
  <c r="CN143" i="1"/>
  <c r="CT131" i="1"/>
  <c r="CN199" i="1"/>
  <c r="CM215" i="1"/>
  <c r="CT174" i="1"/>
  <c r="CM210" i="1"/>
  <c r="CT178" i="1"/>
  <c r="CT212" i="1"/>
  <c r="CU151" i="1"/>
  <c r="CM208" i="1"/>
  <c r="CS184" i="1"/>
  <c r="CM194" i="1"/>
  <c r="CJ118" i="1"/>
  <c r="CT172" i="1"/>
  <c r="CJ134" i="1"/>
  <c r="CT110" i="1"/>
  <c r="CL158" i="1"/>
  <c r="CS78" i="1"/>
  <c r="CS172" i="1"/>
  <c r="CV87" i="1"/>
  <c r="CM141" i="1"/>
  <c r="CM169" i="1"/>
  <c r="CM177" i="1"/>
  <c r="CQ201" i="1"/>
  <c r="CT99" i="1"/>
  <c r="CV166" i="1"/>
  <c r="CV200" i="1"/>
  <c r="CV180" i="1"/>
  <c r="CQ119" i="1"/>
  <c r="CU186" i="1"/>
  <c r="CT161" i="1"/>
  <c r="CL210" i="1"/>
  <c r="CN178" i="1"/>
  <c r="CS182" i="1"/>
  <c r="CS122" i="1"/>
  <c r="CJ154" i="1"/>
  <c r="CQ81" i="1"/>
  <c r="CJ99" i="1"/>
  <c r="CN79" i="1"/>
  <c r="CU107" i="1"/>
  <c r="CJ139" i="1"/>
  <c r="CL152" i="1"/>
  <c r="CT65" i="1"/>
  <c r="CU150" i="1"/>
  <c r="CM161" i="1"/>
  <c r="CU119" i="1"/>
  <c r="CJ128" i="1"/>
  <c r="CU166" i="1"/>
  <c r="CJ108" i="1"/>
  <c r="CS94" i="1"/>
  <c r="CQ216" i="1"/>
  <c r="CT129" i="1"/>
  <c r="CJ208" i="1"/>
  <c r="CT72" i="1"/>
  <c r="CM199" i="1"/>
  <c r="CN157" i="1"/>
  <c r="CQ149" i="1"/>
  <c r="CM183" i="1"/>
  <c r="CN191" i="1"/>
  <c r="CN189" i="1"/>
  <c r="CU127" i="1"/>
  <c r="CJ136" i="1"/>
  <c r="CQ128" i="1"/>
  <c r="CL173" i="1"/>
  <c r="CQ156" i="1"/>
  <c r="CL111" i="1"/>
  <c r="CU101" i="1"/>
  <c r="CQ147" i="1"/>
  <c r="CL83" i="1"/>
  <c r="CN107" i="1"/>
  <c r="CV88" i="1"/>
  <c r="CQ75" i="1"/>
  <c r="CT159" i="1"/>
  <c r="CQ215" i="1"/>
  <c r="CM67" i="1"/>
  <c r="CT102" i="1"/>
  <c r="CJ168" i="1"/>
  <c r="CN162" i="1"/>
  <c r="CN180" i="1"/>
  <c r="CU69" i="1"/>
  <c r="CM117" i="1"/>
  <c r="CN183" i="1"/>
  <c r="CV121" i="1"/>
  <c r="CN84" i="1"/>
  <c r="CN71" i="1"/>
  <c r="CV144" i="1"/>
  <c r="CM142" i="1"/>
  <c r="CJ147" i="1"/>
  <c r="CQ110" i="1"/>
  <c r="CS149" i="1"/>
  <c r="CU82" i="1"/>
  <c r="CM68" i="1"/>
  <c r="CJ64" i="1"/>
  <c r="CU128" i="1"/>
  <c r="CV84" i="1"/>
  <c r="CN206" i="1"/>
  <c r="CM86" i="1"/>
  <c r="CT68" i="1"/>
  <c r="CS129" i="1"/>
  <c r="CS203" i="1"/>
  <c r="CN174" i="1"/>
  <c r="CU142" i="1"/>
  <c r="CV106" i="1"/>
  <c r="CL95" i="1"/>
  <c r="CT200" i="1"/>
  <c r="CL107" i="1"/>
  <c r="CU168" i="1"/>
  <c r="CN112" i="1"/>
  <c r="CU124" i="1"/>
  <c r="CM171" i="1"/>
  <c r="CN152" i="1"/>
  <c r="CM102" i="1"/>
  <c r="CV151" i="1"/>
  <c r="CS181" i="1"/>
  <c r="CS217" i="1"/>
  <c r="CS157" i="1"/>
  <c r="CU135" i="1"/>
  <c r="CQ166" i="1"/>
  <c r="CU212" i="1"/>
  <c r="CJ160" i="1"/>
  <c r="CV208" i="1"/>
  <c r="CT215" i="1"/>
  <c r="CV123" i="1"/>
  <c r="CL184" i="1"/>
  <c r="CT145" i="1"/>
  <c r="CV128" i="1"/>
  <c r="CV122" i="1"/>
  <c r="CL123" i="1"/>
  <c r="CT192" i="1"/>
  <c r="CJ195" i="1"/>
  <c r="CS168" i="1"/>
  <c r="CJ209" i="1"/>
  <c r="CV153" i="1"/>
  <c r="CM192" i="1"/>
  <c r="CT201" i="1"/>
  <c r="CU198" i="1"/>
  <c r="CU64" i="1"/>
  <c r="CM111" i="1"/>
  <c r="CS140" i="1"/>
  <c r="CQ143" i="1"/>
  <c r="CS96" i="1"/>
  <c r="CM145" i="1"/>
  <c r="CJ94" i="1"/>
  <c r="CL166" i="1"/>
  <c r="CM93" i="1"/>
  <c r="CU163" i="1"/>
  <c r="CN137" i="1"/>
  <c r="CN176" i="1"/>
  <c r="CL190" i="1"/>
  <c r="CN194" i="1"/>
  <c r="CU90" i="1"/>
  <c r="CN76" i="1"/>
  <c r="CL199" i="1"/>
  <c r="CT171" i="1"/>
  <c r="CL217" i="1"/>
  <c r="CN64" i="1"/>
  <c r="CU149" i="1"/>
  <c r="CT175" i="1"/>
  <c r="CQ152" i="1"/>
  <c r="CQ176" i="1"/>
  <c r="CU71" i="1"/>
  <c r="CT143" i="1"/>
  <c r="CJ183" i="1"/>
  <c r="CS86" i="1"/>
  <c r="CV159" i="1"/>
  <c r="CS166" i="1"/>
  <c r="CN90" i="1"/>
  <c r="CU207" i="1"/>
  <c r="CN197" i="1"/>
  <c r="CU108" i="1"/>
  <c r="CT182" i="1"/>
  <c r="CT220" i="1"/>
  <c r="CU74" i="1"/>
  <c r="CL138" i="1"/>
  <c r="CQ95" i="1"/>
  <c r="CN69" i="1"/>
  <c r="CU63" i="1"/>
  <c r="CS95" i="1"/>
  <c r="CT88" i="1"/>
  <c r="CN87" i="1"/>
  <c r="CS64" i="1"/>
  <c r="CM112" i="1"/>
  <c r="CN91" i="1"/>
  <c r="CT176" i="1"/>
  <c r="CU159" i="1"/>
  <c r="CN196" i="1"/>
  <c r="CQ207" i="1"/>
  <c r="CM204" i="1"/>
  <c r="CU197" i="1"/>
  <c r="CV67" i="1"/>
  <c r="CJ177" i="1"/>
  <c r="CV199" i="1"/>
  <c r="CL172" i="1"/>
  <c r="CU93" i="1"/>
  <c r="CQ140" i="1"/>
  <c r="CT66" i="1"/>
  <c r="CQ136" i="1"/>
  <c r="CU80" i="1"/>
  <c r="CS152" i="1"/>
  <c r="CJ153" i="1"/>
  <c r="CL141" i="1"/>
  <c r="CU177" i="1"/>
  <c r="CN188" i="1"/>
  <c r="CQ220" i="1"/>
  <c r="CU145" i="1"/>
  <c r="CJ220" i="1"/>
  <c r="CS130" i="1"/>
  <c r="CM163" i="1"/>
  <c r="CQ193" i="1"/>
  <c r="CU96" i="1"/>
  <c r="CT168" i="1"/>
  <c r="CM209" i="1"/>
  <c r="CV78" i="1"/>
  <c r="CT123" i="1"/>
  <c r="CU73" i="1"/>
  <c r="CJ98" i="1"/>
  <c r="CV141" i="1"/>
  <c r="CV169" i="1"/>
  <c r="CU182" i="1"/>
  <c r="CV165" i="1"/>
  <c r="CT183" i="1"/>
  <c r="CN190" i="1"/>
  <c r="CU83" i="1"/>
  <c r="CU118" i="1"/>
  <c r="CT117" i="1"/>
  <c r="CJ176" i="1"/>
  <c r="CM180" i="1"/>
  <c r="CS118" i="1"/>
  <c r="CL130" i="1"/>
  <c r="CN148" i="1"/>
  <c r="CM109" i="1"/>
  <c r="CN205" i="1"/>
  <c r="CN126" i="1"/>
  <c r="CS175" i="1"/>
  <c r="CN114" i="1"/>
  <c r="CU169" i="1"/>
  <c r="CS159" i="1"/>
  <c r="CL157" i="1"/>
  <c r="CT151" i="1"/>
  <c r="CT149" i="1"/>
  <c r="CL74" i="1"/>
  <c r="CJ206" i="1"/>
  <c r="CL85" i="1"/>
  <c r="CM160" i="1"/>
  <c r="CQ219" i="1"/>
  <c r="CL174" i="1"/>
  <c r="CL218" i="1"/>
  <c r="CL200" i="1"/>
  <c r="CT132" i="1"/>
  <c r="CV209" i="1"/>
  <c r="CS146" i="1"/>
  <c r="CQ142" i="1"/>
  <c r="CU147" i="1"/>
  <c r="CJ76" i="1"/>
  <c r="CS135" i="1"/>
  <c r="CU193" i="1"/>
  <c r="CV176" i="1"/>
  <c r="CL192" i="1"/>
  <c r="CT95" i="1"/>
  <c r="CL97" i="1"/>
  <c r="CS109" i="1"/>
  <c r="CJ186" i="1"/>
  <c r="CN111" i="1"/>
  <c r="CS211" i="1"/>
  <c r="CS218" i="1"/>
  <c r="CU200" i="1"/>
  <c r="CM185" i="1"/>
  <c r="CJ109" i="1"/>
  <c r="CJ211" i="1"/>
  <c r="CV171" i="1"/>
  <c r="CT75" i="1"/>
  <c r="CT112" i="1"/>
  <c r="CT100" i="1"/>
  <c r="CM100" i="1"/>
  <c r="CM72" i="1"/>
  <c r="CJ75" i="1"/>
  <c r="CU105" i="1"/>
  <c r="CJ81" i="1"/>
  <c r="CN108" i="1"/>
  <c r="CN140" i="1"/>
  <c r="CM179" i="1"/>
  <c r="CL213" i="1"/>
  <c r="CT188" i="1"/>
  <c r="CM153" i="1"/>
  <c r="CL176" i="1"/>
  <c r="CL170" i="1"/>
  <c r="CU206" i="1"/>
  <c r="CJ162" i="1"/>
  <c r="CJ91" i="1"/>
  <c r="CU180" i="1"/>
  <c r="CU172" i="1"/>
  <c r="CM143" i="1"/>
  <c r="CU106" i="1"/>
  <c r="CS177" i="1"/>
  <c r="CS204" i="1"/>
  <c r="CS193" i="1"/>
  <c r="CL99" i="1"/>
  <c r="CM69" i="1"/>
  <c r="CM85" i="1"/>
  <c r="CV134" i="1"/>
  <c r="CS79" i="1"/>
  <c r="CJ165" i="1"/>
  <c r="CS97" i="1"/>
  <c r="CJ170" i="1"/>
  <c r="CJ196" i="1"/>
  <c r="CJ185" i="1"/>
  <c r="CQ131" i="1"/>
  <c r="CL162" i="1"/>
  <c r="CJ205" i="1"/>
  <c r="CT203" i="1"/>
  <c r="CM172" i="1"/>
  <c r="CN210" i="1"/>
  <c r="CM212" i="1"/>
  <c r="CN158" i="1"/>
  <c r="CS189" i="1"/>
  <c r="CL90" i="1"/>
  <c r="CT84" i="1"/>
  <c r="CM140" i="1"/>
  <c r="CL66" i="1"/>
  <c r="CM103" i="1"/>
  <c r="CS132" i="1"/>
  <c r="CQ135" i="1"/>
  <c r="CS206" i="1"/>
  <c r="CL196" i="1"/>
  <c r="CS213" i="1"/>
  <c r="CL212" i="1"/>
  <c r="CN101" i="1"/>
  <c r="CT147" i="1"/>
  <c r="CN201" i="1"/>
  <c r="CU123" i="1"/>
  <c r="CJ155" i="1"/>
  <c r="CS183" i="1"/>
  <c r="CT218" i="1"/>
  <c r="CQ114" i="1"/>
  <c r="CS150" i="1"/>
  <c r="CU170" i="1"/>
  <c r="CM219" i="1"/>
  <c r="CS134" i="1"/>
  <c r="CL168" i="1"/>
  <c r="CQ173" i="1"/>
  <c r="CS119" i="1"/>
  <c r="CM133" i="1"/>
  <c r="CQ97" i="1"/>
  <c r="CQ171" i="1"/>
  <c r="CV110" i="1"/>
  <c r="CQ165" i="1"/>
  <c r="CM168" i="1"/>
  <c r="CU164" i="1"/>
  <c r="CU188" i="1"/>
  <c r="CT155" i="1"/>
  <c r="CJ95" i="1"/>
  <c r="CU209" i="1"/>
  <c r="CN213" i="1"/>
  <c r="CV143" i="1"/>
  <c r="CN133" i="1"/>
  <c r="CL204" i="1"/>
  <c r="CT153" i="1"/>
  <c r="CN159" i="1"/>
  <c r="CM84" i="1"/>
  <c r="CL117" i="1"/>
  <c r="CL136" i="1"/>
  <c r="CJ120" i="1"/>
  <c r="CU158" i="1"/>
  <c r="CJ100" i="1"/>
  <c r="CV147" i="1"/>
  <c r="CV201" i="1"/>
  <c r="CM104" i="1"/>
  <c r="CJ125" i="1"/>
  <c r="CS190" i="1"/>
  <c r="CV182" i="1"/>
  <c r="CS154" i="1"/>
  <c r="CV132" i="1"/>
  <c r="CT135" i="1"/>
  <c r="CU134" i="1"/>
  <c r="CT173" i="1"/>
  <c r="CU187" i="1"/>
  <c r="CJ90" i="1"/>
  <c r="CV133" i="1"/>
  <c r="CV96" i="1"/>
  <c r="CN121" i="1"/>
  <c r="CM97" i="1"/>
  <c r="CV80" i="1"/>
  <c r="CT86" i="1"/>
  <c r="CM136" i="1"/>
  <c r="CJ146" i="1"/>
  <c r="CN173" i="1"/>
  <c r="CU67" i="1"/>
  <c r="CM80" i="1"/>
  <c r="CV146" i="1"/>
  <c r="CJ197" i="1"/>
  <c r="CS131" i="1"/>
  <c r="CV173" i="1"/>
  <c r="CV197" i="1"/>
  <c r="CS66" i="1"/>
  <c r="CL79" i="1"/>
  <c r="CN113" i="1"/>
  <c r="CM190" i="1"/>
  <c r="CV163" i="1"/>
  <c r="CL108" i="1"/>
  <c r="CN96" i="1"/>
  <c r="CU68" i="1"/>
  <c r="CQ67" i="1"/>
  <c r="CQ129" i="1"/>
  <c r="CU140" i="1"/>
  <c r="CU76" i="1"/>
  <c r="CN92" i="1"/>
  <c r="CM99" i="1"/>
  <c r="CQ98" i="1"/>
  <c r="CV178" i="1"/>
  <c r="CU202" i="1"/>
  <c r="CJ164" i="1"/>
  <c r="CV162" i="1"/>
  <c r="CQ91" i="1"/>
  <c r="CJ212" i="1"/>
  <c r="CM148" i="1"/>
  <c r="CL209" i="1"/>
  <c r="CT205" i="1"/>
  <c r="CV192" i="1"/>
  <c r="CL153" i="1"/>
  <c r="CN75" i="1"/>
  <c r="CS84" i="1"/>
  <c r="CN181" i="1"/>
  <c r="CL182" i="1"/>
  <c r="CJ74" i="1"/>
  <c r="CL75" i="1"/>
  <c r="CN86" i="1"/>
  <c r="CN170" i="1"/>
  <c r="CN74" i="1"/>
  <c r="CJ70" i="1"/>
  <c r="CJ156" i="1"/>
  <c r="CV117" i="1"/>
  <c r="CS120" i="1"/>
  <c r="CJ157" i="1"/>
  <c r="CU189" i="1"/>
  <c r="CS216" i="1"/>
  <c r="CS63" i="1"/>
  <c r="CT206" i="1"/>
  <c r="CV102" i="1"/>
  <c r="CV158" i="1"/>
  <c r="CS163" i="1"/>
  <c r="CJ213" i="1"/>
  <c r="CJ216" i="1"/>
  <c r="CU126" i="1"/>
  <c r="CQ118" i="1"/>
  <c r="CQ192" i="1"/>
  <c r="CQ108" i="1"/>
  <c r="CV193" i="1"/>
  <c r="CM174" i="1"/>
  <c r="CT144" i="1"/>
  <c r="CN132" i="1"/>
  <c r="CL91" i="1"/>
  <c r="CM121" i="1"/>
  <c r="CQ155" i="1"/>
  <c r="CV142" i="1"/>
  <c r="CT94" i="1"/>
  <c r="CL215" i="1"/>
  <c r="CJ122" i="1"/>
  <c r="CL110" i="1"/>
  <c r="CJ184" i="1"/>
  <c r="CQ187" i="1"/>
  <c r="CM206" i="1"/>
  <c r="CM154" i="1"/>
  <c r="CT139" i="1"/>
  <c r="CN215" i="1"/>
  <c r="CU179" i="1"/>
  <c r="CM220" i="1"/>
  <c r="CJ188" i="1"/>
  <c r="CV148" i="1"/>
  <c r="CL113" i="1"/>
  <c r="CT67" i="1"/>
  <c r="CU115" i="1"/>
  <c r="CS121" i="1"/>
  <c r="CU88" i="1"/>
  <c r="CJ65" i="1"/>
  <c r="CL72" i="1"/>
  <c r="CQ133" i="1"/>
  <c r="CU208" i="1"/>
  <c r="CQ162" i="1"/>
  <c r="CM74" i="1"/>
  <c r="CL191" i="1"/>
  <c r="CL98" i="1"/>
  <c r="CT109" i="1"/>
  <c r="CS158" i="1"/>
  <c r="CM182" i="1"/>
  <c r="CU184" i="1"/>
  <c r="CJ130" i="1"/>
  <c r="CT165" i="1"/>
  <c r="CM151" i="1"/>
  <c r="CQ167" i="1"/>
  <c r="CS68" i="1"/>
  <c r="CM123" i="1"/>
  <c r="CJ119" i="1"/>
  <c r="CJ79" i="1"/>
  <c r="CQ84" i="1"/>
  <c r="CV190" i="1"/>
  <c r="CJ161" i="1"/>
  <c r="CN119" i="1"/>
  <c r="CV213" i="1"/>
  <c r="CV184" i="1"/>
  <c r="CL155" i="1"/>
  <c r="CS180" i="1"/>
  <c r="CQ104" i="1"/>
  <c r="CU199" i="1"/>
  <c r="CJ93" i="1"/>
  <c r="CM193" i="1"/>
  <c r="CJ140" i="1"/>
  <c r="CV179" i="1"/>
  <c r="CL70" i="1"/>
  <c r="CU103" i="1"/>
  <c r="CL125" i="1"/>
  <c r="CQ69" i="1"/>
  <c r="CT125" i="1"/>
  <c r="CT64" i="1"/>
  <c r="CJ107" i="1"/>
  <c r="CV107" i="1"/>
  <c r="CJ129" i="1"/>
  <c r="CN217" i="1"/>
  <c r="CJ210" i="1"/>
  <c r="CL177" i="1"/>
  <c r="CS156" i="1"/>
  <c r="CQ139" i="1"/>
  <c r="CN179" i="1"/>
  <c r="CN88" i="1"/>
  <c r="CL118" i="1"/>
  <c r="CU196" i="1"/>
  <c r="CJ82" i="1"/>
  <c r="CV105" i="1"/>
  <c r="CT70" i="1"/>
  <c r="CQ93" i="1"/>
  <c r="CL63" i="1"/>
  <c r="CU133" i="1"/>
  <c r="CN209" i="1"/>
  <c r="CJ219" i="1"/>
  <c r="CS138" i="1"/>
  <c r="CV155" i="1"/>
  <c r="CL156" i="1"/>
  <c r="CJ117" i="1"/>
  <c r="CN154" i="1"/>
  <c r="CS208" i="1"/>
  <c r="CU190" i="1"/>
  <c r="CS186" i="1"/>
  <c r="CJ105" i="1"/>
  <c r="CS171" i="1"/>
  <c r="CS145" i="1"/>
  <c r="CQ210" i="1"/>
  <c r="CT133" i="1"/>
  <c r="CJ172" i="1"/>
  <c r="CV90" i="1"/>
  <c r="CN85" i="1"/>
  <c r="CL84" i="1"/>
  <c r="CS144" i="1"/>
  <c r="CU125" i="1"/>
  <c r="CM175" i="1"/>
  <c r="CQ103" i="1"/>
  <c r="CN102" i="1"/>
  <c r="CN147" i="1"/>
  <c r="CV168" i="1"/>
  <c r="CV135" i="1"/>
  <c r="CS153" i="1"/>
  <c r="CL179" i="1"/>
  <c r="CV217" i="1"/>
  <c r="CJ171" i="1"/>
  <c r="CS199" i="1"/>
  <c r="CQ134" i="1"/>
  <c r="CV92" i="1"/>
  <c r="CV216" i="1"/>
  <c r="CM195" i="1"/>
  <c r="CU131" i="1"/>
  <c r="CV129" i="1"/>
  <c r="CU183" i="1"/>
  <c r="CN182" i="1"/>
  <c r="CU65" i="1"/>
  <c r="CS139" i="1"/>
  <c r="CN156" i="1"/>
  <c r="CQ70" i="1"/>
  <c r="CM128" i="1"/>
  <c r="CQ186" i="1"/>
  <c r="CT120" i="1"/>
  <c r="CS128" i="1"/>
  <c r="CT122" i="1"/>
  <c r="CS108" i="1"/>
  <c r="CM159" i="1"/>
  <c r="CN103" i="1"/>
  <c r="CQ100" i="1"/>
  <c r="CM196" i="1"/>
  <c r="CQ205" i="1"/>
  <c r="CQ154" i="1"/>
  <c r="CM131" i="1"/>
  <c r="CU192" i="1"/>
  <c r="CV219" i="1"/>
  <c r="CN93" i="1"/>
  <c r="CS77" i="1"/>
  <c r="CQ68" i="1"/>
  <c r="CT160" i="1"/>
  <c r="CS136" i="1"/>
  <c r="CM120" i="1"/>
  <c r="CU173" i="1"/>
  <c r="CQ76" i="1"/>
  <c r="CL104" i="1"/>
  <c r="CN83" i="1"/>
  <c r="CT85" i="1"/>
  <c r="CS114" i="1"/>
  <c r="CU211" i="1"/>
  <c r="CS195" i="1"/>
  <c r="CU194" i="1"/>
  <c r="CL127" i="1"/>
  <c r="CT154" i="1"/>
  <c r="CQ145" i="1"/>
  <c r="CL181" i="1"/>
  <c r="CV172" i="1"/>
  <c r="CU66" i="1"/>
  <c r="CQ212" i="1"/>
  <c r="CM165" i="1"/>
  <c r="CM200" i="1"/>
  <c r="CM106" i="1"/>
  <c r="CU201" i="1"/>
  <c r="CS201" i="1"/>
  <c r="CV161" i="1"/>
  <c r="CQ121" i="1"/>
  <c r="CV112" i="1"/>
  <c r="CQ191" i="1"/>
  <c r="CM76" i="1"/>
  <c r="CM65" i="1"/>
  <c r="CM70" i="1"/>
  <c r="CL94" i="1"/>
  <c r="CU162" i="1"/>
  <c r="CU114" i="1"/>
  <c r="CM71" i="1"/>
  <c r="CV138" i="1"/>
  <c r="CN163" i="1"/>
  <c r="CS112" i="1"/>
  <c r="CS155" i="1"/>
  <c r="CJ149" i="1"/>
  <c r="CM130" i="1"/>
  <c r="CT207" i="1"/>
  <c r="CQ195" i="1"/>
  <c r="CN66" i="1"/>
  <c r="CV207" i="1"/>
  <c r="CN220" i="1"/>
  <c r="CV160" i="1"/>
  <c r="CQ202" i="1"/>
  <c r="CS160" i="1"/>
  <c r="CT169" i="1"/>
  <c r="CU154" i="1"/>
  <c r="CU165" i="1"/>
  <c r="CV108" i="1"/>
  <c r="CS191" i="1"/>
  <c r="CJ182" i="1"/>
  <c r="CS141" i="1"/>
  <c r="CM113" i="1"/>
  <c r="CN202" i="1"/>
  <c r="CU215" i="1"/>
  <c r="CU218" i="1"/>
  <c r="CV65" i="1"/>
  <c r="CT190" i="1"/>
  <c r="CT193" i="1"/>
  <c r="CS198" i="1"/>
  <c r="CL129" i="1"/>
  <c r="CS151" i="1"/>
  <c r="CS215" i="1"/>
  <c r="CJ179" i="1"/>
  <c r="CN151" i="1"/>
  <c r="CM115" i="1"/>
  <c r="CM95" i="1"/>
  <c r="CS124" i="1"/>
  <c r="CU111" i="1"/>
  <c r="CN187" i="1"/>
  <c r="CV140" i="1"/>
  <c r="CL121" i="1"/>
  <c r="CN167" i="1"/>
  <c r="CQ175" i="1"/>
  <c r="CJ201" i="1"/>
  <c r="CL159" i="1"/>
  <c r="CV188" i="1"/>
  <c r="CM201" i="1"/>
  <c r="CJ63" i="1"/>
  <c r="CT146" i="1"/>
  <c r="CQ144" i="1"/>
  <c r="CU161" i="1"/>
  <c r="CL100" i="1"/>
  <c r="CV86" i="1"/>
  <c r="CM213" i="1"/>
  <c r="CS173" i="1"/>
  <c r="CU174" i="1"/>
  <c r="CQ116" i="1"/>
  <c r="CS117" i="1"/>
  <c r="CM146" i="1"/>
  <c r="CT166" i="1"/>
  <c r="CV85" i="1"/>
  <c r="CN135" i="1"/>
  <c r="CM88" i="1"/>
  <c r="CV74" i="1"/>
  <c r="CQ185" i="1"/>
  <c r="CM191" i="1"/>
  <c r="CM178" i="1"/>
  <c r="CQ126" i="1"/>
  <c r="CQ208" i="1"/>
  <c r="CV205" i="1"/>
  <c r="CN67" i="1"/>
  <c r="CQ112" i="1"/>
  <c r="CM198" i="1"/>
  <c r="CT209" i="1"/>
  <c r="CM214" i="1"/>
  <c r="CS115" i="1"/>
  <c r="CU191" i="1"/>
  <c r="CN168" i="1"/>
  <c r="CT152" i="1"/>
  <c r="CJ106" i="1"/>
  <c r="CL154" i="1"/>
  <c r="CV154" i="1"/>
  <c r="CU178" i="1"/>
  <c r="CJ71" i="1"/>
  <c r="CV119" i="1"/>
  <c r="CT164" i="1"/>
  <c r="CT113" i="1"/>
  <c r="CQ132" i="1"/>
  <c r="CJ174" i="1"/>
  <c r="CT134" i="1"/>
  <c r="CN125" i="1"/>
  <c r="CL188" i="1"/>
  <c r="CN193" i="1"/>
  <c r="CJ115" i="1"/>
  <c r="CN177" i="1"/>
  <c r="CQ214" i="1"/>
  <c r="CS185" i="1"/>
  <c r="CJ158" i="1"/>
  <c r="CL122" i="1"/>
  <c r="CT194" i="1"/>
  <c r="CS196" i="1"/>
  <c r="CL201" i="1"/>
  <c r="CM166" i="1"/>
  <c r="CJ191" i="1"/>
  <c r="CV127" i="1"/>
  <c r="CL112" i="1"/>
  <c r="CT130" i="1"/>
  <c r="CM167" i="1"/>
  <c r="CN129" i="1"/>
  <c r="CN94" i="1"/>
  <c r="CN106" i="1"/>
  <c r="CN82" i="1"/>
  <c r="CS89" i="1"/>
  <c r="CJ121" i="1"/>
  <c r="CJ144" i="1"/>
  <c r="CS200" i="1"/>
  <c r="CL205" i="1"/>
  <c r="CQ106" i="1"/>
  <c r="CM205" i="1"/>
  <c r="CT121" i="1"/>
  <c r="CL133" i="1"/>
  <c r="CL164" i="1"/>
  <c r="CS123" i="1"/>
  <c r="CQ64" i="1"/>
  <c r="CV70" i="1"/>
  <c r="CQ90" i="1"/>
  <c r="CT142" i="1"/>
  <c r="CT87" i="1"/>
  <c r="CQ74" i="1"/>
  <c r="CL128" i="1"/>
  <c r="CV218" i="1"/>
  <c r="CN149" i="1"/>
  <c r="CJ204" i="1"/>
  <c r="CN165" i="1"/>
  <c r="CS207" i="1"/>
  <c r="CQ158" i="1"/>
  <c r="CJ189" i="1"/>
  <c r="CN161" i="1"/>
  <c r="CU143" i="1"/>
  <c r="CQ188" i="1"/>
  <c r="CQ196" i="1"/>
  <c r="CN81" i="1"/>
  <c r="CS90" i="1"/>
  <c r="CT103" i="1"/>
  <c r="CU87" i="1"/>
  <c r="CV183" i="1"/>
  <c r="CN139" i="1"/>
  <c r="CV115" i="1"/>
  <c r="CV95" i="1"/>
  <c r="CT128" i="1"/>
  <c r="CJ84" i="1"/>
  <c r="CU176" i="1"/>
  <c r="CJ187" i="1"/>
  <c r="CL219" i="1"/>
  <c r="CT107" i="1"/>
  <c r="CS105" i="1"/>
  <c r="CQ211" i="1"/>
  <c r="CV174" i="1"/>
  <c r="CM107" i="1"/>
  <c r="CN122" i="1"/>
  <c r="CS214" i="1"/>
  <c r="CU214" i="1"/>
  <c r="CS176" i="1"/>
  <c r="CM135" i="1"/>
  <c r="CL82" i="1"/>
  <c r="CQ213" i="1"/>
  <c r="CU171" i="1"/>
  <c r="CU98" i="1"/>
  <c r="CU160" i="1"/>
  <c r="CN104" i="1"/>
  <c r="CM114" i="1"/>
  <c r="CQ87" i="1"/>
  <c r="CS104" i="1"/>
  <c r="CS147" i="1"/>
  <c r="CU139" i="1"/>
  <c r="CJ138" i="1"/>
  <c r="CN138" i="1"/>
  <c r="CU153" i="1"/>
  <c r="CN207" i="1"/>
  <c r="CQ179" i="1"/>
  <c r="CJ178" i="1"/>
  <c r="CV210" i="1"/>
  <c r="CU144" i="1"/>
  <c r="CT186" i="1"/>
  <c r="CT213" i="1"/>
  <c r="CT202" i="1"/>
  <c r="CN78" i="1"/>
  <c r="CM150" i="1"/>
  <c r="CL161" i="1"/>
  <c r="CL143" i="1"/>
  <c r="CM124" i="1"/>
  <c r="CQ204" i="1"/>
  <c r="CU205" i="1"/>
  <c r="CN63" i="1"/>
  <c r="CL73" i="1"/>
  <c r="CQ88" i="1"/>
  <c r="CQ113" i="1"/>
  <c r="CV68" i="1"/>
  <c r="CU136" i="1"/>
  <c r="CV109" i="1"/>
  <c r="CQ92" i="1"/>
  <c r="CT92" i="1"/>
  <c r="CN131" i="1"/>
  <c r="CU203" i="1"/>
  <c r="CQ218" i="1"/>
  <c r="CL220" i="1"/>
  <c r="CJ89" i="1"/>
  <c r="CN198" i="1"/>
  <c r="CU138" i="1"/>
  <c r="CJ137" i="1"/>
  <c r="CL102" i="1"/>
  <c r="CM184" i="1"/>
  <c r="CJ181" i="1"/>
  <c r="CQ161" i="1"/>
  <c r="CJ143" i="1"/>
  <c r="CU70" i="1"/>
  <c r="CL71" i="1"/>
  <c r="CV73" i="1"/>
  <c r="CL119" i="1"/>
  <c r="CL109" i="1"/>
  <c r="CT104" i="1"/>
  <c r="CU122" i="1"/>
  <c r="CL187" i="1"/>
  <c r="CU185" i="1"/>
  <c r="CT180" i="1"/>
  <c r="CM176" i="1"/>
  <c r="CL183" i="1"/>
  <c r="CJ169" i="1"/>
  <c r="CU91" i="1"/>
  <c r="CJ116" i="1"/>
  <c r="CU148" i="1"/>
  <c r="CT126" i="1"/>
  <c r="CL140" i="1"/>
  <c r="CM78" i="1"/>
  <c r="CJ151" i="1"/>
  <c r="CJ198" i="1"/>
  <c r="CJ78" i="1"/>
  <c r="CM105" i="1"/>
  <c r="CJ114" i="1"/>
  <c r="CL185" i="1"/>
  <c r="CJ141" i="1"/>
  <c r="CJ123" i="1"/>
  <c r="CV83" i="1"/>
  <c r="CQ115" i="1"/>
  <c r="CJ83" i="1"/>
  <c r="CL180" i="1"/>
  <c r="CQ190" i="1"/>
  <c r="CN175" i="1"/>
  <c r="CV204" i="1"/>
  <c r="CT185" i="1"/>
  <c r="CT127" i="1"/>
  <c r="CQ181" i="1"/>
  <c r="CT195" i="1"/>
  <c r="CM203" i="1"/>
  <c r="CV124" i="1"/>
  <c r="CN200" i="1"/>
  <c r="CN73" i="1"/>
  <c r="CS107" i="1"/>
  <c r="CV150" i="1"/>
  <c r="CM129" i="1"/>
  <c r="CU85" i="1"/>
  <c r="CJ111" i="1"/>
  <c r="CQ125" i="1"/>
  <c r="CT138" i="1"/>
  <c r="CL146" i="1"/>
  <c r="CL134" i="1"/>
  <c r="CT96" i="1"/>
  <c r="CS126" i="1"/>
  <c r="CU100" i="1"/>
  <c r="CL148" i="1"/>
  <c r="CQ217" i="1"/>
  <c r="CL149" i="1"/>
  <c r="CN123" i="1"/>
  <c r="CL171" i="1"/>
  <c r="CV196" i="1"/>
  <c r="CV181" i="1"/>
  <c r="CN109" i="1"/>
  <c r="CV157" i="1"/>
  <c r="CU110" i="1"/>
  <c r="CT187" i="1"/>
  <c r="CV100" i="1"/>
  <c r="CM187" i="1"/>
  <c r="CN166" i="1"/>
  <c r="CV91" i="1"/>
  <c r="CU102" i="1"/>
  <c r="CT106" i="1"/>
  <c r="CS170" i="1"/>
  <c r="CV111" i="1"/>
  <c r="CJ148" i="1"/>
  <c r="CU99" i="1"/>
  <c r="CJ131" i="1"/>
  <c r="CS202" i="1"/>
  <c r="CS85" i="1"/>
  <c r="CS137" i="1"/>
  <c r="CS219" i="1"/>
  <c r="CL194" i="1"/>
  <c r="CT101" i="1"/>
  <c r="CM189" i="1"/>
  <c r="CV69" i="1"/>
  <c r="CS110" i="1"/>
  <c r="CV139" i="1"/>
  <c r="CU181" i="1"/>
  <c r="CS179" i="1"/>
  <c r="CN211" i="1"/>
  <c r="CT191" i="1"/>
  <c r="CQ111" i="1"/>
  <c r="CU117" i="1"/>
  <c r="CM110" i="1"/>
  <c r="CS81" i="1"/>
  <c r="CQ189" i="1"/>
  <c r="CU86" i="1"/>
  <c r="CT90" i="1"/>
  <c r="CJ207" i="1"/>
  <c r="CT197" i="1"/>
  <c r="CQ203" i="1"/>
  <c r="CL208" i="1"/>
  <c r="CT150" i="1"/>
  <c r="CV125" i="1"/>
  <c r="CT167" i="1"/>
  <c r="CV118" i="1"/>
  <c r="CM89" i="1"/>
  <c r="CN219" i="1"/>
  <c r="CM144" i="1"/>
  <c r="CS70" i="1"/>
  <c r="CU94" i="1"/>
  <c r="CT98" i="1"/>
  <c r="CJ142" i="1"/>
  <c r="CM162" i="1"/>
  <c r="CJ92" i="1"/>
  <c r="CV77" i="1"/>
  <c r="CT119" i="1"/>
  <c r="CU104" i="1"/>
  <c r="CN100" i="1"/>
  <c r="CU92" i="1"/>
  <c r="CV136" i="1"/>
  <c r="CQ122" i="1"/>
  <c r="CV149" i="1"/>
  <c r="CN186" i="1"/>
  <c r="CT124" i="1"/>
  <c r="CM94" i="1"/>
  <c r="CL207" i="1"/>
  <c r="CJ218" i="1"/>
  <c r="CT158" i="1"/>
  <c r="CQ160" i="1"/>
  <c r="CN115" i="1"/>
  <c r="CJ193" i="1"/>
  <c r="CS174" i="1"/>
  <c r="CT198" i="1"/>
  <c r="CL96" i="1"/>
  <c r="CM101" i="1"/>
  <c r="CN145" i="1"/>
  <c r="CU81" i="1"/>
  <c r="CS75" i="1"/>
  <c r="CU79" i="1"/>
  <c r="CJ101" i="1"/>
  <c r="CJ132" i="1"/>
  <c r="CN212" i="1"/>
  <c r="CQ130" i="1"/>
  <c r="CJ217" i="1"/>
  <c r="CU113" i="1"/>
  <c r="CQ96" i="1"/>
  <c r="CV206" i="1"/>
  <c r="CM164" i="1"/>
  <c r="CS164" i="1"/>
  <c r="CV187" i="1"/>
  <c r="CU156" i="1"/>
  <c r="CM216" i="1"/>
  <c r="CU155" i="1"/>
  <c r="CL198" i="1"/>
  <c r="CM81" i="1"/>
  <c r="CN155" i="1"/>
  <c r="CL87" i="1"/>
  <c r="CS98" i="1"/>
  <c r="CJ175" i="1"/>
  <c r="CV66" i="1"/>
  <c r="CT74" i="1"/>
  <c r="CJ67" i="1"/>
  <c r="CS209" i="1"/>
  <c r="CS178" i="1"/>
  <c r="CM90" i="1"/>
  <c r="CM158" i="1"/>
  <c r="CJ135" i="1"/>
  <c r="CV198" i="1"/>
  <c r="CJ192" i="1"/>
  <c r="CT196" i="1"/>
  <c r="CN144" i="1"/>
  <c r="CM156" i="1"/>
  <c r="CL193" i="1"/>
  <c r="CV194" i="1"/>
  <c r="CV114" i="1"/>
  <c r="CL101" i="1"/>
  <c r="CU146" i="1"/>
  <c r="CN150" i="1"/>
  <c r="CT137" i="1"/>
  <c r="CL65" i="1"/>
  <c r="CQ80" i="1"/>
  <c r="CQ105" i="1"/>
  <c r="CV191" i="1"/>
  <c r="CU157" i="1"/>
  <c r="CQ124" i="1"/>
  <c r="CT163" i="1"/>
  <c r="CV97" i="1"/>
  <c r="CJ152" i="1"/>
  <c r="CM207" i="1"/>
  <c r="CM181" i="1"/>
  <c r="CJ166" i="1"/>
  <c r="CN105" i="1"/>
  <c r="CJ133" i="1"/>
  <c r="CT141" i="1"/>
  <c r="CL144" i="1"/>
  <c r="CQ127" i="1"/>
  <c r="CS165" i="1"/>
  <c r="CQ177" i="1"/>
  <c r="CQ178" i="1"/>
  <c r="CN89" i="1"/>
  <c r="CQ209" i="1"/>
  <c r="CL151" i="1"/>
  <c r="CV212" i="1"/>
  <c r="CQ168" i="1"/>
  <c r="CS142" i="1"/>
  <c r="CJ97" i="1"/>
  <c r="CL178" i="1"/>
  <c r="CQ137" i="1"/>
  <c r="CN208" i="1"/>
  <c r="CS169" i="1"/>
  <c r="CN110" i="1"/>
  <c r="CS167" i="1"/>
  <c r="CM91" i="1"/>
  <c r="CT156" i="1"/>
  <c r="CS148" i="1"/>
  <c r="CL160" i="1"/>
  <c r="CT73" i="1"/>
  <c r="CV99" i="1"/>
  <c r="CQ206" i="1"/>
  <c r="CN185" i="1"/>
  <c r="CN118" i="1"/>
  <c r="CV164" i="1"/>
  <c r="CV145" i="1"/>
  <c r="CU217" i="1"/>
  <c r="CN192" i="1"/>
  <c r="CV185" i="1"/>
  <c r="CM137" i="1"/>
  <c r="CM170" i="1"/>
  <c r="CM186" i="1"/>
  <c r="CQ117" i="1"/>
  <c r="CJ159" i="1"/>
  <c r="CT111" i="1"/>
  <c r="CT136" i="1"/>
  <c r="CQ94" i="1"/>
  <c r="CJ80" i="1"/>
  <c r="CJ112" i="1"/>
  <c r="CL163" i="1"/>
  <c r="CN214" i="1"/>
  <c r="CM127" i="1"/>
  <c r="CL92" i="1"/>
  <c r="CU219" i="1"/>
  <c r="CN160" i="1"/>
  <c r="CT217" i="1"/>
  <c r="CJ214" i="1"/>
  <c r="CT148" i="1"/>
  <c r="CM64" i="1"/>
  <c r="CQ66" i="1"/>
  <c r="CV137" i="1"/>
  <c r="CV152" i="1"/>
  <c r="CV131" i="1"/>
  <c r="CL76" i="1"/>
  <c r="CS93" i="1"/>
  <c r="CN146" i="1"/>
  <c r="CS192" i="1"/>
  <c r="CV94" i="1"/>
  <c r="CN171" i="1"/>
  <c r="CQ146" i="1"/>
  <c r="CJ190" i="1"/>
  <c r="CT219" i="1"/>
  <c r="CQ86" i="1"/>
  <c r="CJ113" i="1"/>
  <c r="CM98" i="1"/>
  <c r="CV98" i="1"/>
  <c r="CQ163" i="1"/>
  <c r="CU216" i="1"/>
  <c r="CQ159" i="1"/>
  <c r="CU84" i="1"/>
  <c r="CT78" i="1"/>
  <c r="CM126" i="1"/>
  <c r="CV175" i="1"/>
  <c r="CS194" i="1"/>
  <c r="CV170" i="1"/>
  <c r="CQ199" i="1"/>
  <c r="CL214" i="1"/>
  <c r="CV215" i="1"/>
  <c r="CT211" i="1"/>
  <c r="CM217" i="1"/>
  <c r="CJ200" i="1"/>
  <c r="CN218" i="1"/>
  <c r="CL88" i="1"/>
  <c r="CS197" i="1"/>
  <c r="CJ145" i="1"/>
  <c r="CM138" i="1"/>
  <c r="CQ99" i="1"/>
  <c r="CV130" i="1"/>
  <c r="CQ79" i="1"/>
  <c r="CS162" i="1"/>
  <c r="CL93" i="1"/>
  <c r="CS92" i="1"/>
  <c r="CN195" i="1"/>
  <c r="CT105" i="1"/>
  <c r="CJ103" i="1"/>
  <c r="CJ124" i="1"/>
  <c r="CL103" i="1"/>
  <c r="CS106" i="1"/>
  <c r="CL142" i="1"/>
  <c r="CL186" i="1"/>
  <c r="CS210" i="1"/>
  <c r="CQ153" i="1"/>
  <c r="CJ199" i="1"/>
  <c r="CQ180" i="1"/>
  <c r="CL202" i="1"/>
  <c r="CV211" i="1"/>
  <c r="CS113" i="1"/>
  <c r="CS99" i="1"/>
  <c r="CQ151" i="1"/>
  <c r="CU220" i="1"/>
  <c r="CV104" i="1"/>
  <c r="CQ183" i="1"/>
  <c r="CL68" i="1"/>
  <c r="CV101" i="1"/>
  <c r="CT76" i="1"/>
  <c r="CL105" i="1"/>
  <c r="CS102" i="1"/>
  <c r="CQ157" i="1"/>
  <c r="CL86" i="1"/>
  <c r="CL115" i="1"/>
  <c r="CV177" i="1"/>
  <c r="CQ184" i="1"/>
  <c r="CT184" i="1"/>
  <c r="CV220" i="1"/>
  <c r="CT204" i="1"/>
  <c r="CV203" i="1"/>
  <c r="CS103" i="1"/>
  <c r="CU175" i="1"/>
  <c r="CS188" i="1"/>
  <c r="CJ173" i="1"/>
  <c r="CV116" i="1"/>
  <c r="CN216" i="1"/>
  <c r="CM218" i="1"/>
  <c r="CL189" i="1"/>
  <c r="CS80" i="1"/>
  <c r="CQ82" i="1"/>
  <c r="CM77" i="1"/>
  <c r="CQ72" i="1"/>
  <c r="CT77" i="1"/>
  <c r="CL132" i="1"/>
  <c r="CT199" i="1"/>
  <c r="CN80" i="1"/>
  <c r="CN97" i="1"/>
  <c r="CL78" i="1"/>
  <c r="CQ63" i="1"/>
  <c r="CT91" i="1"/>
  <c r="CJ202" i="1"/>
  <c r="CM132" i="1"/>
  <c r="CV189" i="1"/>
  <c r="CS212" i="1"/>
  <c r="CV71" i="1"/>
  <c r="CU204" i="1"/>
  <c r="CL216" i="1"/>
  <c r="CT115" i="1"/>
  <c r="CJ180" i="1"/>
  <c r="CS67" i="1"/>
  <c r="CT69" i="1"/>
  <c r="CM96" i="1"/>
  <c r="CN68" i="1"/>
  <c r="CU120" i="1"/>
  <c r="CM122" i="1"/>
  <c r="CT216" i="1"/>
  <c r="CN127" i="1"/>
  <c r="CL116" i="1"/>
  <c r="CJ163" i="1"/>
  <c r="CU210" i="1"/>
  <c r="CJ72" i="1"/>
  <c r="CQ182" i="1"/>
  <c r="CQ198" i="1"/>
  <c r="CN130" i="1"/>
  <c r="CJ150" i="1"/>
  <c r="CN204" i="1"/>
  <c r="CT214" i="1"/>
  <c r="CM173" i="1"/>
  <c r="CM197" i="1"/>
  <c r="CM147" i="1"/>
  <c r="CJ110" i="1"/>
  <c r="CL106" i="1"/>
  <c r="CL145" i="1"/>
  <c r="CN169" i="1"/>
  <c r="CM92" i="1"/>
  <c r="CT179" i="1"/>
  <c r="CN164" i="1"/>
  <c r="CJ203" i="1"/>
  <c r="CV82" i="1"/>
  <c r="CN141" i="1"/>
  <c r="CT114" i="1"/>
  <c r="CS161" i="1"/>
  <c r="CQ194" i="1"/>
  <c r="CM125" i="1"/>
  <c r="CN134" i="1"/>
  <c r="CJ77" i="1"/>
  <c r="CS91" i="1"/>
  <c r="CN136" i="1"/>
  <c r="CQ164" i="1"/>
  <c r="CU109" i="1"/>
  <c r="CU167" i="1"/>
  <c r="CL114" i="1"/>
  <c r="CT181" i="1"/>
  <c r="CS220" i="1"/>
  <c r="CV186" i="1"/>
  <c r="CS101" i="1"/>
  <c r="CL150" i="1"/>
  <c r="CQ200" i="1"/>
  <c r="CS205" i="1"/>
  <c r="CT118" i="1"/>
  <c r="CQ174" i="1"/>
  <c r="CN172" i="1"/>
  <c r="CL81" i="1"/>
  <c r="CN95" i="1"/>
  <c r="CU112" i="1"/>
  <c r="CT97" i="1"/>
  <c r="CV202" i="1"/>
  <c r="CV103" i="1"/>
  <c r="CS143" i="1"/>
  <c r="CT82" i="1"/>
  <c r="CS127" i="1"/>
  <c r="CL139" i="1"/>
  <c r="CQ150" i="1"/>
  <c r="CN120" i="1"/>
  <c r="CQ120" i="1"/>
  <c r="CL165" i="1"/>
  <c r="CQ148" i="1"/>
  <c r="CQ107" i="1"/>
  <c r="CM211" i="1"/>
  <c r="CN77" i="1"/>
  <c r="CL126" i="1"/>
  <c r="CV156" i="1"/>
  <c r="CM157" i="1"/>
  <c r="CJ194" i="1"/>
  <c r="CL135" i="1"/>
  <c r="CT170" i="1"/>
  <c r="CU195" i="1"/>
  <c r="CU75" i="1"/>
  <c r="CU213" i="1"/>
  <c r="CJ88" i="1"/>
  <c r="CV75" i="1"/>
  <c r="CJ96" i="1"/>
  <c r="CS83" i="1"/>
  <c r="CN128" i="1"/>
  <c r="CL131" i="1"/>
  <c r="CM118" i="1"/>
  <c r="CV167" i="1"/>
  <c r="CN99" i="1"/>
  <c r="CM73" i="1"/>
  <c r="CM139" i="1"/>
  <c r="CT210" i="1"/>
  <c r="CS82" i="1"/>
  <c r="CL206" i="1"/>
  <c r="CS125" i="1"/>
  <c r="CJ86" i="1"/>
  <c r="CS72" i="1"/>
  <c r="CU121" i="1"/>
  <c r="CU89" i="1"/>
  <c r="CQ172" i="1"/>
  <c r="CT116" i="1"/>
  <c r="CQ123" i="1"/>
  <c r="CU116" i="1"/>
  <c r="CU132" i="1"/>
  <c r="CS71" i="1"/>
  <c r="CM152" i="1"/>
  <c r="CS133" i="1"/>
  <c r="CT208" i="1"/>
  <c r="CM75" i="1"/>
  <c r="CM134" i="1"/>
  <c r="CM202" i="1"/>
  <c r="CT80" i="1"/>
  <c r="CS87" i="1"/>
  <c r="CV126" i="1"/>
  <c r="CJ167" i="1"/>
  <c r="CM155" i="1"/>
  <c r="CV81" i="1"/>
  <c r="CU129" i="1"/>
  <c r="CQ197" i="1"/>
  <c r="CM87" i="1"/>
  <c r="CL137" i="1"/>
  <c r="CN124" i="1"/>
  <c r="CU95" i="1"/>
  <c r="CQ77" i="1"/>
  <c r="CM119" i="1"/>
  <c r="CW142" i="1"/>
  <c r="CW162" i="1"/>
  <c r="CW210" i="1"/>
  <c r="CW188" i="1"/>
  <c r="CW94" i="1"/>
  <c r="CW102" i="1"/>
  <c r="CW124" i="1"/>
  <c r="CW186" i="1"/>
  <c r="CW178" i="1"/>
  <c r="CW171" i="1"/>
  <c r="CW196" i="1"/>
  <c r="CW83" i="1"/>
  <c r="CW64" i="1"/>
  <c r="CW122" i="1"/>
  <c r="CW161" i="1"/>
  <c r="CW160" i="1"/>
  <c r="CW206" i="1"/>
  <c r="CW218" i="1"/>
  <c r="CW123" i="1"/>
  <c r="CW67" i="1"/>
  <c r="CW137" i="1"/>
  <c r="CW103" i="1"/>
  <c r="CW85" i="1"/>
  <c r="CW176" i="1"/>
  <c r="CW158" i="1"/>
  <c r="CW68" i="1"/>
  <c r="CW212" i="1"/>
  <c r="CW193" i="1"/>
  <c r="CW194" i="1"/>
  <c r="CW71" i="1"/>
  <c r="CW213" i="1"/>
  <c r="CW104" i="1"/>
  <c r="CW179" i="1"/>
  <c r="CW173" i="1"/>
  <c r="CW79" i="1"/>
  <c r="CW117" i="1"/>
  <c r="CW92" i="1"/>
  <c r="CW88" i="1"/>
  <c r="CW180" i="1"/>
  <c r="CW172" i="1"/>
  <c r="CW174" i="1"/>
  <c r="CW205" i="1"/>
  <c r="CW189" i="1"/>
  <c r="CW112" i="1"/>
  <c r="CW135" i="1"/>
  <c r="CW153" i="1"/>
  <c r="CW90" i="1"/>
  <c r="CW170" i="1"/>
  <c r="CW195" i="1"/>
  <c r="CW99" i="1"/>
  <c r="CW65" i="1"/>
  <c r="CW132" i="1"/>
  <c r="CW120" i="1"/>
  <c r="CW111" i="1"/>
  <c r="CW199" i="1"/>
  <c r="CW207" i="1"/>
  <c r="CW139" i="1"/>
  <c r="CW143" i="1"/>
  <c r="CW133" i="1"/>
  <c r="CW167" i="1"/>
  <c r="CW100" i="1"/>
  <c r="CW116" i="1"/>
  <c r="CW203" i="1"/>
  <c r="CW77" i="1"/>
  <c r="CW87" i="1"/>
  <c r="CW202" i="1"/>
  <c r="CW219" i="1"/>
  <c r="CW201" i="1"/>
  <c r="CW125" i="1"/>
  <c r="CW154" i="1"/>
  <c r="CW177" i="1"/>
  <c r="CW200" i="1"/>
  <c r="CW148" i="1"/>
  <c r="CW63" i="1"/>
  <c r="CW84" i="1"/>
  <c r="CW144" i="1"/>
  <c r="CW110" i="1"/>
  <c r="CW75" i="1"/>
  <c r="CW190" i="1"/>
  <c r="CW108" i="1"/>
  <c r="CW209" i="1"/>
  <c r="CW66" i="1"/>
  <c r="CW96" i="1"/>
  <c r="CW113" i="1"/>
  <c r="CW165" i="1"/>
  <c r="CW105" i="1"/>
  <c r="CW214" i="1"/>
  <c r="CW157" i="1"/>
  <c r="CW216" i="1"/>
  <c r="CW163" i="1"/>
  <c r="CW130" i="1"/>
  <c r="CW80" i="1"/>
  <c r="CW138" i="1"/>
  <c r="CW149" i="1"/>
  <c r="CW155" i="1"/>
  <c r="CW91" i="1"/>
  <c r="CW191" i="1"/>
  <c r="CW197" i="1"/>
  <c r="CW86" i="1"/>
  <c r="CW184" i="1"/>
  <c r="CW129" i="1"/>
  <c r="CW192" i="1"/>
  <c r="CW220" i="1"/>
  <c r="CW141" i="1"/>
  <c r="CW93" i="1"/>
  <c r="CW118" i="1"/>
  <c r="CW82" i="1"/>
  <c r="CW81" i="1"/>
  <c r="CW134" i="1"/>
  <c r="CW78" i="1"/>
  <c r="CW140" i="1"/>
  <c r="CW126" i="1"/>
  <c r="CW159" i="1"/>
  <c r="CW136" i="1"/>
  <c r="CW183" i="1"/>
  <c r="CW151" i="1"/>
  <c r="CW114" i="1"/>
  <c r="CW98" i="1"/>
  <c r="CW152" i="1"/>
  <c r="CW70" i="1"/>
  <c r="CW169" i="1"/>
  <c r="CW175" i="1"/>
  <c r="CW121" i="1"/>
  <c r="CW128" i="1"/>
  <c r="CW115" i="1"/>
  <c r="CW166" i="1"/>
  <c r="CW208" i="1"/>
  <c r="CW147" i="1"/>
  <c r="CW168" i="1"/>
  <c r="CW89" i="1"/>
  <c r="CW119" i="1"/>
  <c r="CW187" i="1"/>
  <c r="CW101" i="1"/>
  <c r="CW211" i="1"/>
  <c r="CW217" i="1"/>
  <c r="CW156" i="1"/>
  <c r="CW215" i="1"/>
  <c r="CW74" i="1"/>
  <c r="CW181" i="1"/>
  <c r="CW69" i="1"/>
  <c r="CW109" i="1"/>
  <c r="CW198" i="1"/>
  <c r="CW72" i="1"/>
  <c r="CW182" i="1"/>
  <c r="CW106" i="1"/>
  <c r="CW131" i="1"/>
  <c r="CW95" i="1"/>
  <c r="CW164" i="1"/>
  <c r="CW145" i="1"/>
  <c r="CW146" i="1"/>
  <c r="CW185" i="1"/>
  <c r="CW127" i="1"/>
  <c r="CW76" i="1"/>
  <c r="CW204" i="1"/>
  <c r="CW97" i="1"/>
  <c r="CW107" i="1"/>
  <c r="CW150" i="1"/>
  <c r="CW73" i="1"/>
  <c r="CH206" i="1"/>
  <c r="CO158" i="1"/>
  <c r="CK158" i="1"/>
  <c r="CP113" i="1"/>
  <c r="CO143" i="1"/>
  <c r="CK143" i="1"/>
  <c r="CR173" i="1"/>
  <c r="CR137" i="1"/>
  <c r="CP136" i="1"/>
  <c r="CO157" i="1"/>
  <c r="CK157" i="1"/>
  <c r="CH141" i="1"/>
  <c r="CH172" i="1"/>
  <c r="CO96" i="1"/>
  <c r="CK96" i="1"/>
  <c r="CP74" i="1"/>
  <c r="CP89" i="1"/>
  <c r="CI216" i="1"/>
  <c r="CH159" i="1"/>
  <c r="CH198" i="1"/>
  <c r="CO186" i="1"/>
  <c r="CK186" i="1"/>
  <c r="CO126" i="1"/>
  <c r="CK126" i="1"/>
  <c r="CK111" i="1"/>
  <c r="CO111" i="1"/>
  <c r="CR85" i="1"/>
  <c r="CK181" i="1"/>
  <c r="CO181" i="1"/>
  <c r="CH167" i="1"/>
  <c r="CH132" i="1"/>
  <c r="CP127" i="1"/>
  <c r="CO140" i="1"/>
  <c r="CK140" i="1"/>
  <c r="CH190" i="1"/>
  <c r="CO147" i="1"/>
  <c r="CK147" i="1"/>
  <c r="CP190" i="1"/>
  <c r="CI105" i="1"/>
  <c r="CR83" i="1"/>
  <c r="CP168" i="1"/>
  <c r="CI204" i="1"/>
  <c r="CI99" i="1"/>
  <c r="CI170" i="1"/>
  <c r="CR218" i="1"/>
  <c r="CI122" i="1"/>
  <c r="CO104" i="1"/>
  <c r="CK104" i="1"/>
  <c r="CR87" i="1"/>
  <c r="CR101" i="1"/>
  <c r="CP167" i="1"/>
  <c r="CK172" i="1"/>
  <c r="CO172" i="1"/>
  <c r="CO171" i="1"/>
  <c r="CK171" i="1"/>
  <c r="CR88" i="1"/>
  <c r="CP178" i="1"/>
  <c r="CO215" i="1"/>
  <c r="CK215" i="1"/>
  <c r="CH186" i="1"/>
  <c r="CK91" i="1"/>
  <c r="CO91" i="1"/>
  <c r="CO117" i="1"/>
  <c r="CK117" i="1"/>
  <c r="CP215" i="1"/>
  <c r="CI149" i="1"/>
  <c r="CO166" i="1"/>
  <c r="CK166" i="1"/>
  <c r="CO86" i="1"/>
  <c r="CK86" i="1"/>
  <c r="CI74" i="1"/>
  <c r="CI63" i="1"/>
  <c r="CH131" i="1"/>
  <c r="CI126" i="1"/>
  <c r="CP75" i="1"/>
  <c r="CO93" i="1"/>
  <c r="CK93" i="1"/>
  <c r="CH113" i="1"/>
  <c r="CR90" i="1"/>
  <c r="CR148" i="1"/>
  <c r="CP98" i="1"/>
  <c r="CR217" i="1"/>
  <c r="CO176" i="1"/>
  <c r="CK176" i="1"/>
  <c r="CI198" i="1"/>
  <c r="CH89" i="1"/>
  <c r="CH213" i="1"/>
  <c r="CR153" i="1"/>
  <c r="CH111" i="1"/>
  <c r="CR196" i="1"/>
  <c r="CP216" i="1"/>
  <c r="CO105" i="1"/>
  <c r="CK105" i="1"/>
  <c r="CP79" i="1"/>
  <c r="CH106" i="1"/>
  <c r="CP183" i="1"/>
  <c r="CI150" i="1"/>
  <c r="CI134" i="1"/>
  <c r="CR134" i="1"/>
  <c r="CI208" i="1"/>
  <c r="CI115" i="1"/>
  <c r="CP100" i="1"/>
  <c r="CP70" i="1"/>
  <c r="CP101" i="1"/>
  <c r="CR113" i="1"/>
  <c r="CO130" i="1"/>
  <c r="CK130" i="1"/>
  <c r="CK188" i="1"/>
  <c r="CO188" i="1"/>
  <c r="CP102" i="1"/>
  <c r="CR138" i="1"/>
  <c r="CI98" i="1"/>
  <c r="CK159" i="1"/>
  <c r="CO159" i="1"/>
  <c r="CR150" i="1"/>
  <c r="CO217" i="1"/>
  <c r="CK217" i="1"/>
  <c r="CP210" i="1"/>
  <c r="CR111" i="1"/>
  <c r="CH179" i="1"/>
  <c r="CR163" i="1"/>
  <c r="CR212" i="1"/>
  <c r="CH86" i="1"/>
  <c r="CO78" i="1"/>
  <c r="CK78" i="1"/>
  <c r="CH93" i="1"/>
  <c r="CP64" i="1"/>
  <c r="CR74" i="1"/>
  <c r="CI138" i="1"/>
  <c r="CO168" i="1"/>
  <c r="CK168" i="1"/>
  <c r="CP175" i="1"/>
  <c r="CH208" i="1"/>
  <c r="CH149" i="1"/>
  <c r="CR93" i="1"/>
  <c r="CO77" i="1"/>
  <c r="CK77" i="1"/>
  <c r="CO190" i="1"/>
  <c r="CK190" i="1"/>
  <c r="CP170" i="1"/>
  <c r="CP95" i="1"/>
  <c r="CR211" i="1"/>
  <c r="CI172" i="1"/>
  <c r="CI175" i="1"/>
  <c r="CP124" i="1"/>
  <c r="CH136" i="1"/>
  <c r="CP209" i="1"/>
  <c r="CP212" i="1"/>
  <c r="CI116" i="1"/>
  <c r="CH138" i="1"/>
  <c r="CO208" i="1"/>
  <c r="CK208" i="1"/>
  <c r="CI148" i="1"/>
  <c r="CP107" i="1"/>
  <c r="CI189" i="1"/>
  <c r="CH110" i="1"/>
  <c r="CI109" i="1"/>
  <c r="CP171" i="1"/>
  <c r="CO202" i="1"/>
  <c r="CK202" i="1"/>
  <c r="CR198" i="1"/>
  <c r="CO98" i="1"/>
  <c r="CK98" i="1"/>
  <c r="CO120" i="1"/>
  <c r="CK120" i="1"/>
  <c r="CP145" i="1"/>
  <c r="CR97" i="1"/>
  <c r="CI193" i="1"/>
  <c r="CI183" i="1"/>
  <c r="CH133" i="1"/>
  <c r="CI96" i="1"/>
  <c r="CH185" i="1"/>
  <c r="CH197" i="1"/>
  <c r="CR82" i="1"/>
  <c r="CI143" i="1"/>
  <c r="CP80" i="1"/>
  <c r="CP184" i="1"/>
  <c r="CR143" i="1"/>
  <c r="CI64" i="1"/>
  <c r="CH217" i="1"/>
  <c r="CR119" i="1"/>
  <c r="CI195" i="1"/>
  <c r="CR183" i="1"/>
  <c r="CP148" i="1"/>
  <c r="CO210" i="1"/>
  <c r="CK210" i="1"/>
  <c r="CH214" i="1"/>
  <c r="CH77" i="1"/>
  <c r="CI70" i="1"/>
  <c r="CI152" i="1"/>
  <c r="CR86" i="1"/>
  <c r="CI206" i="1"/>
  <c r="CK123" i="1"/>
  <c r="CO123" i="1"/>
  <c r="CR159" i="1"/>
  <c r="CO179" i="1"/>
  <c r="CK179" i="1"/>
  <c r="CO195" i="1"/>
  <c r="CK195" i="1"/>
  <c r="CH195" i="1"/>
  <c r="CI117" i="1"/>
  <c r="CP83" i="1"/>
  <c r="CO167" i="1"/>
  <c r="CK167" i="1"/>
  <c r="CO133" i="1"/>
  <c r="CK133" i="1"/>
  <c r="CP157" i="1"/>
  <c r="CP201" i="1"/>
  <c r="CH202" i="1"/>
  <c r="CR78" i="1"/>
  <c r="CO108" i="1"/>
  <c r="CK108" i="1"/>
  <c r="CP152" i="1"/>
  <c r="CR107" i="1"/>
  <c r="CH153" i="1"/>
  <c r="CI139" i="1"/>
  <c r="CI68" i="1"/>
  <c r="CP105" i="1"/>
  <c r="CP63" i="1"/>
  <c r="CO136" i="1"/>
  <c r="CK136" i="1"/>
  <c r="CO64" i="1"/>
  <c r="CK64" i="1"/>
  <c r="CP198" i="1"/>
  <c r="CR92" i="1"/>
  <c r="CR171" i="1"/>
  <c r="CP112" i="1"/>
  <c r="CI88" i="1"/>
  <c r="CP94" i="1"/>
  <c r="CI158" i="1"/>
  <c r="CR126" i="1"/>
  <c r="CH118" i="1"/>
  <c r="CR68" i="1"/>
  <c r="CI217" i="1"/>
  <c r="CI163" i="1"/>
  <c r="CH215" i="1"/>
  <c r="CH82" i="1"/>
  <c r="CH84" i="1"/>
  <c r="CK82" i="1"/>
  <c r="CO82" i="1"/>
  <c r="CH124" i="1"/>
  <c r="CP76" i="1"/>
  <c r="CR164" i="1"/>
  <c r="CO92" i="1"/>
  <c r="CK92" i="1"/>
  <c r="CR64" i="1"/>
  <c r="CR179" i="1"/>
  <c r="CR166" i="1"/>
  <c r="CO200" i="1"/>
  <c r="CK200" i="1"/>
  <c r="CI118" i="1"/>
  <c r="CO194" i="1"/>
  <c r="CK194" i="1"/>
  <c r="CO204" i="1"/>
  <c r="CK204" i="1"/>
  <c r="CI135" i="1"/>
  <c r="CR71" i="1"/>
  <c r="CH69" i="1"/>
  <c r="CH66" i="1"/>
  <c r="CH200" i="1"/>
  <c r="CH145" i="1"/>
  <c r="CI141" i="1"/>
  <c r="CR186" i="1"/>
  <c r="CP219" i="1"/>
  <c r="CR210" i="1"/>
  <c r="CO87" i="1"/>
  <c r="CK87" i="1"/>
  <c r="CR160" i="1"/>
  <c r="CO118" i="1"/>
  <c r="CK118" i="1"/>
  <c r="CP146" i="1"/>
  <c r="CO94" i="1"/>
  <c r="CK94" i="1"/>
  <c r="CI113" i="1"/>
  <c r="CH139" i="1"/>
  <c r="CP203" i="1"/>
  <c r="CI83" i="1"/>
  <c r="CR63" i="1"/>
  <c r="CH112" i="1"/>
  <c r="CP82" i="1"/>
  <c r="CH94" i="1"/>
  <c r="CH65" i="1"/>
  <c r="CK153" i="1"/>
  <c r="CO153" i="1"/>
  <c r="CH96" i="1"/>
  <c r="CI205" i="1"/>
  <c r="CI120" i="1"/>
  <c r="CP137" i="1"/>
  <c r="CO121" i="1"/>
  <c r="CK121" i="1"/>
  <c r="CR127" i="1"/>
  <c r="CO193" i="1"/>
  <c r="CK193" i="1"/>
  <c r="CI181" i="1"/>
  <c r="CR89" i="1"/>
  <c r="CO95" i="1"/>
  <c r="CK95" i="1"/>
  <c r="CP192" i="1"/>
  <c r="CR141" i="1"/>
  <c r="CP186" i="1"/>
  <c r="CI220" i="1"/>
  <c r="CP65" i="1"/>
  <c r="CP161" i="1"/>
  <c r="CH100" i="1"/>
  <c r="CR131" i="1"/>
  <c r="CI95" i="1"/>
  <c r="CH137" i="1"/>
  <c r="CR187" i="1"/>
  <c r="CH123" i="1"/>
  <c r="CI130" i="1"/>
  <c r="CP149" i="1"/>
  <c r="CR219" i="1"/>
  <c r="CR120" i="1"/>
  <c r="CP71" i="1"/>
  <c r="CO180" i="1"/>
  <c r="CK180" i="1"/>
  <c r="CO129" i="1"/>
  <c r="CK129" i="1"/>
  <c r="CI174" i="1"/>
  <c r="CP123" i="1"/>
  <c r="CH170" i="1"/>
  <c r="CI200" i="1"/>
  <c r="CO125" i="1"/>
  <c r="CK125" i="1"/>
  <c r="CP122" i="1"/>
  <c r="CR167" i="1"/>
  <c r="CH81" i="1"/>
  <c r="CO201" i="1"/>
  <c r="CK201" i="1"/>
  <c r="CI192" i="1"/>
  <c r="CH169" i="1"/>
  <c r="CP177" i="1"/>
  <c r="CO177" i="1"/>
  <c r="CK177" i="1"/>
  <c r="CI145" i="1"/>
  <c r="CO214" i="1"/>
  <c r="CK214" i="1"/>
  <c r="CO68" i="1"/>
  <c r="CK68" i="1"/>
  <c r="CP194" i="1"/>
  <c r="CR152" i="1"/>
  <c r="CH144" i="1"/>
  <c r="CP218" i="1"/>
  <c r="CI136" i="1"/>
  <c r="CH176" i="1"/>
  <c r="CP207" i="1"/>
  <c r="CH152" i="1"/>
  <c r="CP191" i="1"/>
  <c r="CP200" i="1"/>
  <c r="CI93" i="1"/>
  <c r="CH180" i="1"/>
  <c r="CR155" i="1"/>
  <c r="CO213" i="1"/>
  <c r="CK213" i="1"/>
  <c r="CK102" i="1"/>
  <c r="CR165" i="1"/>
  <c r="CR184" i="1"/>
  <c r="CI129" i="1"/>
  <c r="CP138" i="1"/>
  <c r="CI82" i="1"/>
  <c r="CH158" i="1"/>
  <c r="CI85" i="1"/>
  <c r="CR207" i="1"/>
  <c r="CR79" i="1"/>
  <c r="CI214" i="1"/>
  <c r="CO142" i="1"/>
  <c r="CK142" i="1"/>
  <c r="CH80" i="1"/>
  <c r="CO205" i="1"/>
  <c r="CK205" i="1"/>
  <c r="CO134" i="1"/>
  <c r="CK134" i="1"/>
  <c r="CI169" i="1"/>
  <c r="CI123" i="1"/>
  <c r="CI218" i="1"/>
  <c r="CH75" i="1"/>
  <c r="CH92" i="1"/>
  <c r="CH98" i="1"/>
  <c r="CI104" i="1"/>
  <c r="CO73" i="1"/>
  <c r="CK73" i="1"/>
  <c r="CO88" i="1"/>
  <c r="CK88" i="1"/>
  <c r="CI107" i="1"/>
  <c r="CR174" i="1"/>
  <c r="CP97" i="1"/>
  <c r="CR80" i="1"/>
  <c r="CI197" i="1"/>
  <c r="CI164" i="1"/>
  <c r="CP67" i="1"/>
  <c r="CI154" i="1"/>
  <c r="CI213" i="1"/>
  <c r="CR109" i="1"/>
  <c r="CH101" i="1"/>
  <c r="CH175" i="1"/>
  <c r="CI178" i="1"/>
  <c r="CH95" i="1"/>
  <c r="CH205" i="1"/>
  <c r="CH127" i="1"/>
  <c r="CI112" i="1"/>
  <c r="CI131" i="1"/>
  <c r="CI180" i="1"/>
  <c r="CR199" i="1"/>
  <c r="CI155" i="1"/>
  <c r="CK216" i="1"/>
  <c r="CO216" i="1"/>
  <c r="CH168" i="1"/>
  <c r="CO209" i="1"/>
  <c r="CK209" i="1"/>
  <c r="CP211" i="1"/>
  <c r="CP204" i="1"/>
  <c r="CR206" i="1"/>
  <c r="CO184" i="1"/>
  <c r="CK184" i="1"/>
  <c r="CP129" i="1"/>
  <c r="CO99" i="1"/>
  <c r="CK99" i="1"/>
  <c r="CR195" i="1"/>
  <c r="CI137" i="1"/>
  <c r="CK63" i="1"/>
  <c r="CO63" i="1"/>
  <c r="CO178" i="1"/>
  <c r="CK178" i="1"/>
  <c r="CH154" i="1"/>
  <c r="CI212" i="1"/>
  <c r="CP176" i="1"/>
  <c r="CR209" i="1"/>
  <c r="CP139" i="1"/>
  <c r="CO207" i="1"/>
  <c r="CK207" i="1"/>
  <c r="CH109" i="1"/>
  <c r="CP182" i="1"/>
  <c r="CH116" i="1"/>
  <c r="CH177" i="1"/>
  <c r="CI196" i="1"/>
  <c r="CK145" i="1"/>
  <c r="CO145" i="1"/>
  <c r="CO109" i="1"/>
  <c r="CK109" i="1"/>
  <c r="CR189" i="1"/>
  <c r="CP162" i="1"/>
  <c r="CR96" i="1"/>
  <c r="CH117" i="1"/>
  <c r="CK183" i="1"/>
  <c r="CO183" i="1"/>
  <c r="CI140" i="1"/>
  <c r="CR208" i="1"/>
  <c r="CO174" i="1"/>
  <c r="CK174" i="1"/>
  <c r="CI151" i="1"/>
  <c r="CR129" i="1"/>
  <c r="CP121" i="1"/>
  <c r="CI127" i="1"/>
  <c r="CH155" i="1"/>
  <c r="CI201" i="1"/>
  <c r="CH134" i="1"/>
  <c r="CI94" i="1"/>
  <c r="CP114" i="1"/>
  <c r="CR185" i="1"/>
  <c r="CP110" i="1"/>
  <c r="CR161" i="1"/>
  <c r="CO156" i="1"/>
  <c r="CK156" i="1"/>
  <c r="CH104" i="1"/>
  <c r="CO84" i="1"/>
  <c r="CK84" i="1"/>
  <c r="CI87" i="1"/>
  <c r="CP166" i="1"/>
  <c r="CR190" i="1"/>
  <c r="CR158" i="1"/>
  <c r="CP214" i="1"/>
  <c r="CH184" i="1"/>
  <c r="CH173" i="1"/>
  <c r="CP220" i="1"/>
  <c r="CR194" i="1"/>
  <c r="CI209" i="1"/>
  <c r="CP133" i="1"/>
  <c r="CO71" i="1"/>
  <c r="CK71" i="1"/>
  <c r="CR136" i="1"/>
  <c r="CP188" i="1"/>
  <c r="CR73" i="1"/>
  <c r="CR133" i="1"/>
  <c r="CH182" i="1"/>
  <c r="CI78" i="1"/>
  <c r="CH120" i="1"/>
  <c r="CI100" i="1"/>
  <c r="CO146" i="1"/>
  <c r="CK146" i="1"/>
  <c r="CR140" i="1"/>
  <c r="CO154" i="1"/>
  <c r="CK154" i="1"/>
  <c r="CI125" i="1"/>
  <c r="CH191" i="1"/>
  <c r="CO149" i="1"/>
  <c r="CK149" i="1"/>
  <c r="CH108" i="1"/>
  <c r="CP126" i="1"/>
  <c r="CO198" i="1"/>
  <c r="CK198" i="1"/>
  <c r="CR203" i="1"/>
  <c r="CO122" i="1"/>
  <c r="CK122" i="1"/>
  <c r="CI202" i="1"/>
  <c r="CI147" i="1"/>
  <c r="CI157" i="1"/>
  <c r="CR104" i="1"/>
  <c r="CR110" i="1"/>
  <c r="CI80" i="1"/>
  <c r="CR169" i="1"/>
  <c r="CP91" i="1"/>
  <c r="CI176" i="1"/>
  <c r="CI114" i="1"/>
  <c r="CR168" i="1"/>
  <c r="CP185" i="1"/>
  <c r="CR114" i="1"/>
  <c r="CH210" i="1"/>
  <c r="CI72" i="1"/>
  <c r="CH161" i="1"/>
  <c r="CI219" i="1"/>
  <c r="CH188" i="1"/>
  <c r="CH74" i="1"/>
  <c r="CP187" i="1"/>
  <c r="CI132" i="1"/>
  <c r="CO97" i="1"/>
  <c r="CK97" i="1"/>
  <c r="CH204" i="1"/>
  <c r="CH150" i="1"/>
  <c r="CR130" i="1"/>
  <c r="CR67" i="1"/>
  <c r="CI86" i="1"/>
  <c r="CH114" i="1"/>
  <c r="CH115" i="1"/>
  <c r="CR66" i="1"/>
  <c r="CH121" i="1"/>
  <c r="CR172" i="1"/>
  <c r="CH164" i="1"/>
  <c r="CP199" i="1"/>
  <c r="CI66" i="1"/>
  <c r="CR116" i="1"/>
  <c r="CP93" i="1"/>
  <c r="CI121" i="1"/>
  <c r="CI101" i="1"/>
  <c r="CP163" i="1"/>
  <c r="CO81" i="1"/>
  <c r="CK81" i="1"/>
  <c r="CH67" i="1"/>
  <c r="CR122" i="1"/>
  <c r="CP81" i="1"/>
  <c r="CO141" i="1"/>
  <c r="CK141" i="1"/>
  <c r="CI67" i="1"/>
  <c r="CP173" i="1"/>
  <c r="CO132" i="1"/>
  <c r="CK132" i="1"/>
  <c r="CO170" i="1"/>
  <c r="CK170" i="1"/>
  <c r="CO151" i="1"/>
  <c r="CK151" i="1"/>
  <c r="CR91" i="1"/>
  <c r="CI79" i="1"/>
  <c r="CP103" i="1"/>
  <c r="CH220" i="1"/>
  <c r="CP159" i="1"/>
  <c r="CH107" i="1"/>
  <c r="CI165" i="1"/>
  <c r="CH157" i="1"/>
  <c r="CO66" i="1"/>
  <c r="CK66" i="1"/>
  <c r="CP119" i="1"/>
  <c r="CP117" i="1"/>
  <c r="CR175" i="1"/>
  <c r="CR142" i="1"/>
  <c r="CR176" i="1"/>
  <c r="CH156" i="1"/>
  <c r="CR201" i="1"/>
  <c r="CK165" i="1"/>
  <c r="CO165" i="1"/>
  <c r="CO175" i="1"/>
  <c r="CK175" i="1"/>
  <c r="CR121" i="1"/>
  <c r="CK127" i="1"/>
  <c r="CO89" i="1"/>
  <c r="CK89" i="1"/>
  <c r="CH216" i="1"/>
  <c r="CO138" i="1"/>
  <c r="CK138" i="1"/>
  <c r="CO197" i="1"/>
  <c r="CK197" i="1"/>
  <c r="CR182" i="1"/>
  <c r="CI167" i="1"/>
  <c r="CP111" i="1"/>
  <c r="CP66" i="1"/>
  <c r="CH70" i="1"/>
  <c r="CP135" i="1"/>
  <c r="CO135" i="1"/>
  <c r="CK135" i="1"/>
  <c r="CP72" i="1"/>
  <c r="CR132" i="1"/>
  <c r="CH79" i="1"/>
  <c r="CI77" i="1"/>
  <c r="CR181" i="1"/>
  <c r="CR205" i="1"/>
  <c r="CO100" i="1"/>
  <c r="CK100" i="1"/>
  <c r="CI186" i="1"/>
  <c r="CI142" i="1"/>
  <c r="CI194" i="1"/>
  <c r="CI110" i="1"/>
  <c r="CK160" i="1"/>
  <c r="CO160" i="1"/>
  <c r="CO107" i="1"/>
  <c r="CK107" i="1"/>
  <c r="CH129" i="1"/>
  <c r="CR81" i="1"/>
  <c r="CI160" i="1"/>
  <c r="CH83" i="1"/>
  <c r="CH140" i="1"/>
  <c r="CH203" i="1"/>
  <c r="CH160" i="1"/>
  <c r="CP99" i="1"/>
  <c r="CH207" i="1"/>
  <c r="CI106" i="1"/>
  <c r="CH126" i="1"/>
  <c r="CH211" i="1"/>
  <c r="CO163" i="1"/>
  <c r="CK163" i="1"/>
  <c r="CP144" i="1"/>
  <c r="CP179" i="1"/>
  <c r="CR151" i="1"/>
  <c r="CH63" i="1"/>
  <c r="CR77" i="1"/>
  <c r="CP156" i="1"/>
  <c r="CI97" i="1"/>
  <c r="CP130" i="1"/>
  <c r="CI146" i="1"/>
  <c r="CO115" i="1"/>
  <c r="CK115" i="1"/>
  <c r="CO203" i="1"/>
  <c r="CK203" i="1"/>
  <c r="CI166" i="1"/>
  <c r="CI173" i="1"/>
  <c r="CO185" i="1"/>
  <c r="CK185" i="1"/>
  <c r="CH162" i="1"/>
  <c r="CH119" i="1"/>
  <c r="CI81" i="1"/>
  <c r="CK191" i="1"/>
  <c r="CO191" i="1"/>
  <c r="CK70" i="1"/>
  <c r="CO70" i="1"/>
  <c r="CP128" i="1"/>
  <c r="CP155" i="1"/>
  <c r="CI156" i="1"/>
  <c r="CO101" i="1"/>
  <c r="CK101" i="1"/>
  <c r="CO199" i="1"/>
  <c r="CK199" i="1"/>
  <c r="CR220" i="1"/>
  <c r="CI187" i="1"/>
  <c r="CH183" i="1"/>
  <c r="CO69" i="1"/>
  <c r="CK69" i="1"/>
  <c r="CP131" i="1"/>
  <c r="CP96" i="1"/>
  <c r="CI190" i="1"/>
  <c r="CR135" i="1"/>
  <c r="CK192" i="1"/>
  <c r="CO192" i="1"/>
  <c r="CO76" i="1"/>
  <c r="CK76" i="1"/>
  <c r="CR108" i="1"/>
  <c r="CI211" i="1"/>
  <c r="CI144" i="1"/>
  <c r="CO103" i="1"/>
  <c r="CK103" i="1"/>
  <c r="CR147" i="1"/>
  <c r="CP205" i="1"/>
  <c r="CI184" i="1"/>
  <c r="CR154" i="1"/>
  <c r="CP104" i="1"/>
  <c r="CP120" i="1"/>
  <c r="CP193" i="1"/>
  <c r="CH85" i="1"/>
  <c r="CP87" i="1"/>
  <c r="CH102" i="1"/>
  <c r="CH196" i="1"/>
  <c r="CK161" i="1"/>
  <c r="CO161" i="1"/>
  <c r="CR193" i="1"/>
  <c r="CR105" i="1"/>
  <c r="CO189" i="1"/>
  <c r="CK189" i="1"/>
  <c r="CH212" i="1"/>
  <c r="CO72" i="1"/>
  <c r="CK72" i="1"/>
  <c r="CI119" i="1"/>
  <c r="CH135" i="1"/>
  <c r="CP208" i="1"/>
  <c r="CH73" i="1"/>
  <c r="CP69" i="1"/>
  <c r="CR178" i="1"/>
  <c r="CI210" i="1"/>
  <c r="CI108" i="1"/>
  <c r="CH218" i="1"/>
  <c r="CP109" i="1"/>
  <c r="CH130" i="1"/>
  <c r="CH193" i="1"/>
  <c r="CR75" i="1"/>
  <c r="CR215" i="1"/>
  <c r="CP153" i="1"/>
  <c r="CR103" i="1"/>
  <c r="CH88" i="1"/>
  <c r="CR213" i="1"/>
  <c r="CI90" i="1"/>
  <c r="CR204" i="1"/>
  <c r="CH71" i="1"/>
  <c r="CR123" i="1"/>
  <c r="CO182" i="1"/>
  <c r="CK182" i="1"/>
  <c r="CP160" i="1"/>
  <c r="CP180" i="1"/>
  <c r="CI168" i="1"/>
  <c r="CR170" i="1"/>
  <c r="CP108" i="1"/>
  <c r="CR112" i="1"/>
  <c r="CI133" i="1"/>
  <c r="CR192" i="1"/>
  <c r="CI128" i="1"/>
  <c r="CH163" i="1"/>
  <c r="CK116" i="1"/>
  <c r="CO116" i="1"/>
  <c r="CI124" i="1"/>
  <c r="CH97" i="1"/>
  <c r="CR95" i="1"/>
  <c r="CR202" i="1"/>
  <c r="CP68" i="1"/>
  <c r="CH90" i="1"/>
  <c r="CH99" i="1"/>
  <c r="CP85" i="1"/>
  <c r="CP189" i="1"/>
  <c r="CR214" i="1"/>
  <c r="CP174" i="1"/>
  <c r="CK85" i="1"/>
  <c r="CO85" i="1"/>
  <c r="CR128" i="1"/>
  <c r="CO114" i="1"/>
  <c r="CK114" i="1"/>
  <c r="CR145" i="1"/>
  <c r="CR98" i="1"/>
  <c r="CR197" i="1"/>
  <c r="CP164" i="1"/>
  <c r="CR216" i="1"/>
  <c r="CH201" i="1"/>
  <c r="CH76" i="1"/>
  <c r="CH165" i="1"/>
  <c r="CR65" i="1"/>
  <c r="CR115" i="1"/>
  <c r="CR157" i="1"/>
  <c r="CH187" i="1"/>
  <c r="CP150" i="1"/>
  <c r="CH128" i="1"/>
  <c r="CP106" i="1"/>
  <c r="CO80" i="1"/>
  <c r="CK80" i="1"/>
  <c r="CP116" i="1"/>
  <c r="CR200" i="1"/>
  <c r="CH143" i="1"/>
  <c r="CO106" i="1"/>
  <c r="CK106" i="1"/>
  <c r="CP140" i="1"/>
  <c r="CR149" i="1"/>
  <c r="CH148" i="1"/>
  <c r="CI73" i="1"/>
  <c r="CI69" i="1"/>
  <c r="CH72" i="1"/>
  <c r="CO218" i="1"/>
  <c r="CK218" i="1"/>
  <c r="CO139" i="1"/>
  <c r="CK139" i="1"/>
  <c r="CO150" i="1"/>
  <c r="CK150" i="1"/>
  <c r="CK75" i="1"/>
  <c r="CO75" i="1"/>
  <c r="CR70" i="1"/>
  <c r="CO187" i="1"/>
  <c r="CK187" i="1"/>
  <c r="CR106" i="1"/>
  <c r="CP77" i="1"/>
  <c r="CI215" i="1"/>
  <c r="CI207" i="1"/>
  <c r="CK128" i="1"/>
  <c r="CO128" i="1"/>
  <c r="CP172" i="1"/>
  <c r="CO211" i="1"/>
  <c r="CK211" i="1"/>
  <c r="CO173" i="1"/>
  <c r="CK173" i="1"/>
  <c r="CI171" i="1"/>
  <c r="CI161" i="1"/>
  <c r="CI84" i="1"/>
  <c r="CP73" i="1"/>
  <c r="CI203" i="1"/>
  <c r="CH219" i="1"/>
  <c r="CR117" i="1"/>
  <c r="CH146" i="1"/>
  <c r="CI162" i="1"/>
  <c r="CH166" i="1"/>
  <c r="CO90" i="1"/>
  <c r="CK90" i="1"/>
  <c r="CO169" i="1"/>
  <c r="CK169" i="1"/>
  <c r="CH122" i="1"/>
  <c r="CI91" i="1"/>
  <c r="CH68" i="1"/>
  <c r="CP125" i="1"/>
  <c r="CP142" i="1"/>
  <c r="CR72" i="1"/>
  <c r="CO144" i="1"/>
  <c r="CK144" i="1"/>
  <c r="CH87" i="1"/>
  <c r="CI177" i="1"/>
  <c r="CO113" i="1"/>
  <c r="CK113" i="1"/>
  <c r="CI153" i="1"/>
  <c r="CR156" i="1"/>
  <c r="CO74" i="1"/>
  <c r="CK74" i="1"/>
  <c r="CP92" i="1"/>
  <c r="CV63" i="1"/>
  <c r="CP84" i="1"/>
  <c r="CI92" i="1"/>
  <c r="CR84" i="1"/>
  <c r="CH142" i="1"/>
  <c r="CI111" i="1"/>
  <c r="CI188" i="1"/>
  <c r="CI159" i="1"/>
  <c r="CO79" i="1"/>
  <c r="CK79" i="1"/>
  <c r="CP165" i="1"/>
  <c r="CP141" i="1"/>
  <c r="CK131" i="1"/>
  <c r="CO131" i="1"/>
  <c r="CP151" i="1"/>
  <c r="CI182" i="1"/>
  <c r="CP115" i="1"/>
  <c r="CP197" i="1"/>
  <c r="CO112" i="1"/>
  <c r="CK112" i="1"/>
  <c r="CO220" i="1"/>
  <c r="CK220" i="1"/>
  <c r="CO155" i="1"/>
  <c r="CK155" i="1"/>
  <c r="CR76" i="1"/>
  <c r="CP181" i="1"/>
  <c r="CH199" i="1"/>
  <c r="CO152" i="1"/>
  <c r="CK152" i="1"/>
  <c r="CI89" i="1"/>
  <c r="CI71" i="1"/>
  <c r="CR124" i="1"/>
  <c r="CR99" i="1"/>
  <c r="CI185" i="1"/>
  <c r="CH78" i="1"/>
  <c r="CR188" i="1"/>
  <c r="CR102" i="1"/>
  <c r="CR177" i="1"/>
  <c r="CP154" i="1"/>
  <c r="CI191" i="1"/>
  <c r="CI199" i="1"/>
  <c r="CI65" i="1"/>
  <c r="CK219" i="1"/>
  <c r="CO219" i="1"/>
  <c r="CR162" i="1"/>
  <c r="CP206" i="1"/>
  <c r="CR125" i="1"/>
  <c r="CP202" i="1"/>
  <c r="CI179" i="1"/>
  <c r="CH171" i="1"/>
  <c r="CH125" i="1"/>
  <c r="CI76" i="1"/>
  <c r="CH194" i="1"/>
  <c r="CR144" i="1"/>
  <c r="CP196" i="1"/>
  <c r="CP118" i="1"/>
  <c r="CK212" i="1"/>
  <c r="CO212" i="1"/>
  <c r="CP86" i="1"/>
  <c r="CI103" i="1"/>
  <c r="CH181" i="1"/>
  <c r="CP143" i="1"/>
  <c r="CR94" i="1"/>
  <c r="CR146" i="1"/>
  <c r="CH105" i="1"/>
  <c r="CO196" i="1"/>
  <c r="CK196" i="1"/>
  <c r="CP134" i="1"/>
  <c r="CH103" i="1"/>
  <c r="CP132" i="1"/>
  <c r="CI75" i="1"/>
  <c r="CI102" i="1"/>
  <c r="CO137" i="1"/>
  <c r="CK137" i="1"/>
  <c r="CH174" i="1"/>
  <c r="CP217" i="1"/>
  <c r="CO162" i="1"/>
  <c r="CK162" i="1"/>
  <c r="CH189" i="1"/>
  <c r="CK119" i="1"/>
  <c r="CO119" i="1"/>
  <c r="CO206" i="1"/>
  <c r="CK206" i="1"/>
  <c r="CP147" i="1"/>
  <c r="CP88" i="1"/>
  <c r="CK83" i="1"/>
  <c r="CO83" i="1"/>
  <c r="CO148" i="1"/>
  <c r="CK148" i="1"/>
  <c r="CK65" i="1"/>
  <c r="CO65" i="1"/>
  <c r="CO164" i="1"/>
  <c r="CK164" i="1"/>
  <c r="CR139" i="1"/>
  <c r="CH91" i="1"/>
  <c r="CH192" i="1"/>
  <c r="CR118" i="1"/>
  <c r="CH147" i="1"/>
  <c r="CP195" i="1"/>
  <c r="CH64" i="1"/>
  <c r="CO124" i="1"/>
  <c r="CK124" i="1"/>
  <c r="CP213" i="1"/>
  <c r="CR180" i="1"/>
  <c r="CP158" i="1"/>
  <c r="CH178" i="1"/>
  <c r="CR191" i="1"/>
  <c r="CP90" i="1"/>
  <c r="CH151" i="1"/>
  <c r="CH209" i="1"/>
  <c r="CP78" i="1"/>
  <c r="CO67" i="1"/>
  <c r="CK67" i="1"/>
  <c r="CK110" i="1"/>
  <c r="CO110" i="1"/>
  <c r="CP169" i="1"/>
  <c r="CR69" i="1"/>
  <c r="CR100" i="1"/>
  <c r="CO102" i="1"/>
  <c r="CO127" i="1"/>
  <c r="CC9" i="1"/>
  <c r="CD9" i="1"/>
  <c r="AI31" i="8"/>
  <c r="S31" i="8" s="1"/>
  <c r="D254" i="1"/>
  <c r="D214" i="1"/>
  <c r="D200" i="1"/>
  <c r="D222" i="1"/>
  <c r="D13" i="1"/>
  <c r="F41" i="5"/>
  <c r="E41" i="5"/>
  <c r="D16" i="5"/>
  <c r="J38" i="6"/>
  <c r="D15" i="5"/>
  <c r="L38" i="6"/>
  <c r="J37" i="6" s="1"/>
  <c r="A15" i="6"/>
  <c r="G33" i="6"/>
  <c r="J58" i="6"/>
  <c r="B46" i="6"/>
  <c r="A16" i="6"/>
  <c r="A17" i="6"/>
  <c r="A18" i="6"/>
  <c r="A19" i="6"/>
  <c r="A20" i="6"/>
  <c r="A21" i="6"/>
  <c r="A22" i="6"/>
  <c r="A23" i="6"/>
  <c r="L65" i="6" l="1"/>
  <c r="J57" i="6" s="1"/>
  <c r="G56" i="6" s="1"/>
  <c r="F13" i="51"/>
  <c r="G27" i="51"/>
  <c r="D27" i="51"/>
  <c r="F27" i="51"/>
  <c r="C27" i="51"/>
  <c r="E27" i="51"/>
  <c r="F16" i="5"/>
  <c r="I36" i="6"/>
  <c r="O9" i="45" a="1"/>
  <c r="O9" i="45" s="1"/>
  <c r="M74" i="2" s="1"/>
  <c r="C74" i="2" s="1"/>
  <c r="S9" i="1" s="1"/>
  <c r="AI15" i="8"/>
  <c r="S15" i="8" s="1"/>
  <c r="AI32" i="8"/>
  <c r="S32" i="8" s="1"/>
  <c r="DQ9" i="1"/>
  <c r="D204" i="1"/>
  <c r="D107" i="1"/>
  <c r="D85" i="1"/>
  <c r="D241" i="1"/>
  <c r="D252" i="1"/>
  <c r="D48" i="1"/>
  <c r="D41" i="1"/>
  <c r="D228" i="1"/>
  <c r="D83" i="1"/>
  <c r="D213" i="1"/>
  <c r="D131" i="1"/>
  <c r="D133" i="1"/>
  <c r="D171" i="1"/>
  <c r="D27" i="1"/>
  <c r="D242" i="1"/>
  <c r="D62" i="1"/>
  <c r="C48" i="6"/>
  <c r="D210" i="1"/>
  <c r="D229" i="1"/>
  <c r="D124" i="1"/>
  <c r="D64" i="1"/>
  <c r="D11" i="1"/>
  <c r="B49" i="6"/>
  <c r="D196" i="1"/>
  <c r="C46" i="6"/>
  <c r="D156" i="1"/>
  <c r="D23" i="1"/>
  <c r="D103" i="1"/>
  <c r="D72" i="1"/>
  <c r="D28" i="1"/>
  <c r="D140" i="1"/>
  <c r="D116" i="1"/>
  <c r="D212" i="1"/>
  <c r="D247" i="1"/>
  <c r="D55" i="1"/>
  <c r="D208" i="1"/>
  <c r="D82" i="1"/>
  <c r="B43" i="6"/>
  <c r="D179" i="1"/>
  <c r="D225" i="1"/>
  <c r="D84" i="1"/>
  <c r="D112" i="1"/>
  <c r="D144" i="1"/>
  <c r="D87" i="1"/>
  <c r="D149" i="1"/>
  <c r="D192" i="1"/>
  <c r="D71" i="1"/>
  <c r="D153" i="1"/>
  <c r="D188" i="1"/>
  <c r="D240" i="1"/>
  <c r="D257" i="1"/>
  <c r="D250" i="1"/>
  <c r="D29" i="1"/>
  <c r="D80" i="1"/>
  <c r="D173" i="1"/>
  <c r="D70" i="1"/>
  <c r="D24" i="1"/>
  <c r="D142" i="1"/>
  <c r="D227" i="1"/>
  <c r="D58" i="1"/>
  <c r="D67" i="1"/>
  <c r="D147" i="1"/>
  <c r="D183" i="1"/>
  <c r="D93" i="1"/>
  <c r="D137" i="1"/>
  <c r="D61" i="1"/>
  <c r="D106" i="1"/>
  <c r="D98" i="1"/>
  <c r="D46" i="1"/>
  <c r="D193" i="1"/>
  <c r="D53" i="1"/>
  <c r="D176" i="1"/>
  <c r="D122" i="1"/>
  <c r="D238" i="1"/>
  <c r="D90" i="1"/>
  <c r="D47" i="1"/>
  <c r="D207" i="1"/>
  <c r="C49" i="6"/>
  <c r="D246" i="1"/>
  <c r="D76" i="1"/>
  <c r="D220" i="1"/>
  <c r="D43" i="1"/>
  <c r="D69" i="1"/>
  <c r="D197" i="1"/>
  <c r="D34" i="1"/>
  <c r="D209" i="1"/>
  <c r="D164" i="1"/>
  <c r="D12" i="1"/>
  <c r="C47" i="6"/>
  <c r="D159" i="1"/>
  <c r="B44" i="6"/>
  <c r="D52" i="1"/>
  <c r="D56" i="1"/>
  <c r="D216" i="1"/>
  <c r="D111" i="1"/>
  <c r="D18" i="1"/>
  <c r="D148" i="1"/>
  <c r="D101" i="1"/>
  <c r="D119" i="1"/>
  <c r="D256" i="1"/>
  <c r="D243" i="1"/>
  <c r="D201" i="1"/>
  <c r="D236" i="1"/>
  <c r="D86" i="1"/>
  <c r="D155" i="1"/>
  <c r="D26" i="1"/>
  <c r="D180" i="1"/>
  <c r="C5" i="6"/>
  <c r="B22" i="6" s="1"/>
  <c r="BN22" i="1" s="1"/>
  <c r="E15" i="51"/>
  <c r="E17" i="5"/>
  <c r="F14" i="51"/>
  <c r="M10" i="2"/>
  <c r="D79" i="1"/>
  <c r="D215" i="1"/>
  <c r="D168" i="1"/>
  <c r="D239" i="1"/>
  <c r="D128" i="1"/>
  <c r="D160" i="1"/>
  <c r="D206" i="1"/>
  <c r="D219" i="1"/>
  <c r="D16" i="1"/>
  <c r="D253" i="1"/>
  <c r="D15" i="1"/>
  <c r="D49" i="1"/>
  <c r="D120" i="1"/>
  <c r="D45" i="1"/>
  <c r="B48" i="6"/>
  <c r="D145" i="1"/>
  <c r="D50" i="1"/>
  <c r="D51" i="1"/>
  <c r="D22" i="1"/>
  <c r="D114" i="1"/>
  <c r="D258" i="1"/>
  <c r="D223" i="1"/>
  <c r="D199" i="1"/>
  <c r="D163" i="1"/>
  <c r="D38" i="1"/>
  <c r="D218" i="1"/>
  <c r="D141" i="1"/>
  <c r="D158" i="1"/>
  <c r="D33" i="1"/>
  <c r="D17" i="1"/>
  <c r="D42" i="1"/>
  <c r="D126" i="1"/>
  <c r="D132" i="1"/>
  <c r="D68" i="1"/>
  <c r="D78" i="1"/>
  <c r="D185" i="1"/>
  <c r="D10" i="1"/>
  <c r="D169" i="1"/>
  <c r="D205" i="1"/>
  <c r="D166" i="1"/>
  <c r="D39" i="1"/>
  <c r="D187" i="1"/>
  <c r="D99" i="1"/>
  <c r="D35" i="1"/>
  <c r="D152" i="1"/>
  <c r="D231" i="1"/>
  <c r="D230" i="1"/>
  <c r="D135" i="1"/>
  <c r="D129" i="1"/>
  <c r="B47" i="6"/>
  <c r="D186" i="1"/>
  <c r="D95" i="1"/>
  <c r="D139" i="1"/>
  <c r="D44" i="1"/>
  <c r="D97" i="1"/>
  <c r="D203" i="1"/>
  <c r="D170" i="1"/>
  <c r="D134" i="1"/>
  <c r="D235" i="1"/>
  <c r="D217" i="1"/>
  <c r="D96" i="1"/>
  <c r="D66" i="1"/>
  <c r="D127" i="1"/>
  <c r="D191" i="1"/>
  <c r="D113" i="1"/>
  <c r="D89" i="1"/>
  <c r="D73" i="1"/>
  <c r="D249" i="1"/>
  <c r="D245" i="1"/>
  <c r="D165" i="1"/>
  <c r="D14" i="1"/>
  <c r="D91" i="1"/>
  <c r="D94" i="1"/>
  <c r="D172" i="1"/>
  <c r="D32" i="1"/>
  <c r="D151" i="1"/>
  <c r="D234" i="1"/>
  <c r="D123" i="1"/>
  <c r="D59" i="1"/>
  <c r="D77" i="1"/>
  <c r="D31" i="1"/>
  <c r="D75" i="1"/>
  <c r="D25" i="1"/>
  <c r="D211" i="1"/>
  <c r="D146" i="1"/>
  <c r="D194" i="1"/>
  <c r="D157" i="1"/>
  <c r="D162" i="1"/>
  <c r="D57" i="1"/>
  <c r="D177" i="1"/>
  <c r="D175" i="1"/>
  <c r="D224" i="1"/>
  <c r="D255" i="1"/>
  <c r="D161" i="1"/>
  <c r="D5" i="51"/>
  <c r="D143" i="1"/>
  <c r="D233" i="1"/>
  <c r="D174" i="1"/>
  <c r="D117" i="1"/>
  <c r="D54" i="1"/>
  <c r="D105" i="1"/>
  <c r="D60" i="1"/>
  <c r="D189" i="1"/>
  <c r="D184" i="1"/>
  <c r="D198" i="1"/>
  <c r="D21" i="1"/>
  <c r="D121" i="1"/>
  <c r="D110" i="1"/>
  <c r="B45" i="6"/>
  <c r="D74" i="1"/>
  <c r="D237" i="1"/>
  <c r="D248" i="1"/>
  <c r="D232" i="1"/>
  <c r="D226" i="1"/>
  <c r="C43" i="6"/>
  <c r="B9" i="1"/>
  <c r="B39" i="1" s="1"/>
  <c r="D108" i="1"/>
  <c r="D65" i="1"/>
  <c r="D81" i="1"/>
  <c r="D178" i="1"/>
  <c r="D37" i="1"/>
  <c r="C44" i="6"/>
  <c r="D102" i="1"/>
  <c r="D92" i="1"/>
  <c r="D130" i="1"/>
  <c r="D118" i="1"/>
  <c r="D88" i="1"/>
  <c r="D138" i="1"/>
  <c r="D115" i="1"/>
  <c r="D109" i="1"/>
  <c r="D30" i="1"/>
  <c r="D182" i="1"/>
  <c r="D190" i="1"/>
  <c r="D36" i="1"/>
  <c r="D167" i="1"/>
  <c r="D100" i="1"/>
  <c r="D136" i="1"/>
  <c r="D154" i="1"/>
  <c r="D150" i="1"/>
  <c r="E5" i="8"/>
  <c r="K12" i="8" s="1"/>
  <c r="D202" i="1"/>
  <c r="C19" i="6"/>
  <c r="BO19" i="1" s="1"/>
  <c r="B29" i="6"/>
  <c r="BT10" i="1" s="1"/>
  <c r="D244" i="1"/>
  <c r="C45" i="6"/>
  <c r="D5" i="5"/>
  <c r="D24" i="5" s="1"/>
  <c r="D125" i="1"/>
  <c r="D40" i="1"/>
  <c r="D221" i="1"/>
  <c r="D251" i="1"/>
  <c r="D19" i="1"/>
  <c r="D181" i="1"/>
  <c r="D63" i="1"/>
  <c r="D20" i="1"/>
  <c r="D195" i="1"/>
  <c r="C21" i="6"/>
  <c r="BO21" i="1" s="1"/>
  <c r="B15" i="6"/>
  <c r="BN15" i="1" s="1"/>
  <c r="C18" i="6"/>
  <c r="BO18" i="1" s="1"/>
  <c r="C12" i="6"/>
  <c r="BO12" i="1" s="1"/>
  <c r="M12" i="2"/>
  <c r="B21" i="6"/>
  <c r="BN21" i="1" s="1"/>
  <c r="C17" i="6"/>
  <c r="BO17" i="1" s="1"/>
  <c r="C20" i="6"/>
  <c r="BO20" i="1" s="1"/>
  <c r="B18" i="6"/>
  <c r="BN18" i="1" s="1"/>
  <c r="C13" i="6"/>
  <c r="BO13" i="1" s="1"/>
  <c r="B16" i="6"/>
  <c r="BN16" i="1" s="1"/>
  <c r="B13" i="6"/>
  <c r="BN13" i="1" s="1"/>
  <c r="B23" i="6"/>
  <c r="BN23" i="1" s="1"/>
  <c r="C16" i="6"/>
  <c r="BO16" i="1" s="1"/>
  <c r="I56" i="6" l="1"/>
  <c r="I9" i="6" s="1"/>
  <c r="G7" i="6"/>
  <c r="M71" i="2" s="1"/>
  <c r="C71" i="2" s="1"/>
  <c r="P9" i="1" s="1"/>
  <c r="B24" i="51" a="1"/>
  <c r="B24" i="51" s="1"/>
  <c r="M72" i="2" s="1"/>
  <c r="C72" i="2" s="1"/>
  <c r="Q9" i="1" s="1"/>
  <c r="I8" i="6"/>
  <c r="I7" i="6" s="1"/>
  <c r="B9" i="6"/>
  <c r="BN9" i="1" s="1"/>
  <c r="B28" i="6"/>
  <c r="C28" i="6" s="1"/>
  <c r="BU9" i="1" s="1"/>
  <c r="B20" i="6"/>
  <c r="BN20" i="1" s="1"/>
  <c r="C15" i="6"/>
  <c r="BO15" i="1" s="1"/>
  <c r="B14" i="6"/>
  <c r="BN14" i="1" s="1"/>
  <c r="C23" i="6"/>
  <c r="BO23" i="1" s="1"/>
  <c r="C22" i="6"/>
  <c r="BO22" i="1" s="1"/>
  <c r="B10" i="6"/>
  <c r="B12" i="6"/>
  <c r="BN12" i="1" s="1"/>
  <c r="BT9" i="1"/>
  <c r="B17" i="6"/>
  <c r="BN17" i="1" s="1"/>
  <c r="B19" i="6"/>
  <c r="BN19" i="1" s="1"/>
  <c r="C14" i="6"/>
  <c r="BO14" i="1" s="1"/>
  <c r="B172" i="1"/>
  <c r="B232" i="1"/>
  <c r="B182" i="1"/>
  <c r="B134" i="1"/>
  <c r="B230" i="1"/>
  <c r="B187" i="1"/>
  <c r="B50" i="1"/>
  <c r="B10" i="1"/>
  <c r="B34" i="1"/>
  <c r="B37" i="1"/>
  <c r="B69" i="1"/>
  <c r="M9" i="2"/>
  <c r="M70" i="2" s="1"/>
  <c r="C70" i="2" s="1"/>
  <c r="O9" i="1" s="1"/>
  <c r="B160" i="1"/>
  <c r="B130" i="1"/>
  <c r="B140" i="1"/>
  <c r="B141" i="1"/>
  <c r="B113" i="1"/>
  <c r="B85" i="1"/>
  <c r="B56" i="1"/>
  <c r="B13" i="1"/>
  <c r="B188" i="1"/>
  <c r="B76" i="1"/>
  <c r="B36" i="1"/>
  <c r="B206" i="1"/>
  <c r="B164" i="1"/>
  <c r="B236" i="1"/>
  <c r="B184" i="1"/>
  <c r="B66" i="1"/>
  <c r="B107" i="1"/>
  <c r="B242" i="1"/>
  <c r="B23" i="1"/>
  <c r="B218" i="1"/>
  <c r="B153" i="1"/>
  <c r="B258" i="1"/>
  <c r="B96" i="1"/>
  <c r="B225" i="1"/>
  <c r="B135" i="1"/>
  <c r="B246" i="1"/>
  <c r="C29" i="6"/>
  <c r="BU10" i="1" s="1"/>
  <c r="G53" i="8"/>
  <c r="B183" i="1"/>
  <c r="B137" i="1"/>
  <c r="B131" i="1"/>
  <c r="B19" i="1"/>
  <c r="B86" i="1"/>
  <c r="B101" i="1"/>
  <c r="B129" i="1"/>
  <c r="B253" i="1"/>
  <c r="B80" i="1"/>
  <c r="B173" i="1"/>
  <c r="B26" i="1"/>
  <c r="B239" i="1"/>
  <c r="B204" i="1"/>
  <c r="B159" i="1"/>
  <c r="B109" i="1"/>
  <c r="B35" i="1"/>
  <c r="B94" i="1"/>
  <c r="B46" i="1"/>
  <c r="B112" i="1"/>
  <c r="B120" i="1"/>
  <c r="B65" i="1"/>
  <c r="B57" i="1"/>
  <c r="B255" i="1"/>
  <c r="B102" i="1"/>
  <c r="B22" i="1"/>
  <c r="B71" i="1"/>
  <c r="B81" i="1"/>
  <c r="B199" i="1"/>
  <c r="B211" i="1"/>
  <c r="B158" i="1"/>
  <c r="B209" i="1"/>
  <c r="B250" i="1"/>
  <c r="B127" i="1"/>
  <c r="B21" i="1"/>
  <c r="B126" i="1"/>
  <c r="B133" i="1"/>
  <c r="B223" i="1"/>
  <c r="B72" i="1"/>
  <c r="B49" i="1"/>
  <c r="B192" i="1"/>
  <c r="B254" i="1"/>
  <c r="B197" i="1"/>
  <c r="B52" i="1"/>
  <c r="B60" i="1"/>
  <c r="L12" i="8"/>
  <c r="M16" i="8"/>
  <c r="I12" i="8"/>
  <c r="F53" i="8"/>
  <c r="F52" i="8"/>
  <c r="H12" i="8"/>
  <c r="K16" i="8"/>
  <c r="J16" i="8"/>
  <c r="F12" i="8"/>
  <c r="L16" i="8"/>
  <c r="Q16" i="8"/>
  <c r="G43" i="8"/>
  <c r="G52" i="8"/>
  <c r="G12" i="8"/>
  <c r="F16" i="8"/>
  <c r="P16" i="8"/>
  <c r="I16" i="8"/>
  <c r="N16" i="8"/>
  <c r="F51" i="8"/>
  <c r="O16" i="8"/>
  <c r="F42" i="8"/>
  <c r="F11" i="8" a="1"/>
  <c r="K10" i="8" s="1"/>
  <c r="F26" i="8" a="1"/>
  <c r="F26" i="8" s="1"/>
  <c r="I43" i="8"/>
  <c r="G16" i="8"/>
  <c r="F27" i="8" a="1"/>
  <c r="F27" i="8" s="1"/>
  <c r="I42" i="8"/>
  <c r="G42" i="8"/>
  <c r="G41" i="8" s="1"/>
  <c r="H42" i="8"/>
  <c r="J12" i="8"/>
  <c r="H43" i="8"/>
  <c r="H16" i="8"/>
  <c r="H14" i="8" s="1"/>
  <c r="G34" i="5" s="1"/>
  <c r="F28" i="8" a="1"/>
  <c r="F28" i="8" s="1"/>
  <c r="E25" i="5"/>
  <c r="D21" i="51"/>
  <c r="B28" i="1"/>
  <c r="B142" i="1"/>
  <c r="B179" i="1"/>
  <c r="B217" i="1"/>
  <c r="B47" i="1"/>
  <c r="B156" i="1"/>
  <c r="B147" i="1"/>
  <c r="B74" i="1"/>
  <c r="B163" i="1"/>
  <c r="B185" i="1"/>
  <c r="B257" i="1"/>
  <c r="B174" i="1"/>
  <c r="B203" i="1"/>
  <c r="B166" i="1"/>
  <c r="B24" i="1"/>
  <c r="B196" i="1"/>
  <c r="B146" i="1"/>
  <c r="B161" i="1"/>
  <c r="B169" i="1"/>
  <c r="B83" i="1"/>
  <c r="B244" i="1"/>
  <c r="B79" i="1"/>
  <c r="B220" i="1"/>
  <c r="B214" i="1"/>
  <c r="B136" i="1"/>
  <c r="B84" i="1"/>
  <c r="B233" i="1"/>
  <c r="B231" i="1"/>
  <c r="B221" i="1"/>
  <c r="B64" i="1"/>
  <c r="B82" i="1"/>
  <c r="B27" i="1"/>
  <c r="B45" i="1"/>
  <c r="B63" i="1"/>
  <c r="B195" i="1"/>
  <c r="B70" i="1"/>
  <c r="B108" i="1"/>
  <c r="B157" i="1"/>
  <c r="B194" i="1"/>
  <c r="B90" i="1"/>
  <c r="B73" i="1"/>
  <c r="B114" i="1"/>
  <c r="B205" i="1"/>
  <c r="B38" i="1"/>
  <c r="B191" i="1"/>
  <c r="B118" i="1"/>
  <c r="B202" i="1"/>
  <c r="B171" i="1"/>
  <c r="B77" i="1"/>
  <c r="B122" i="1"/>
  <c r="B178" i="1"/>
  <c r="B88" i="1"/>
  <c r="B201" i="1"/>
  <c r="B132" i="1"/>
  <c r="B243" i="1"/>
  <c r="B234" i="1"/>
  <c r="B252" i="1"/>
  <c r="B124" i="1"/>
  <c r="B237" i="1"/>
  <c r="B168" i="1"/>
  <c r="B48" i="1"/>
  <c r="B228" i="1"/>
  <c r="B32" i="1"/>
  <c r="B256" i="1"/>
  <c r="B42" i="1"/>
  <c r="B31" i="1"/>
  <c r="B224" i="1"/>
  <c r="B207" i="1"/>
  <c r="B41" i="1"/>
  <c r="B25" i="1"/>
  <c r="B226" i="1"/>
  <c r="B117" i="1"/>
  <c r="B216" i="1"/>
  <c r="B229" i="1"/>
  <c r="B20" i="1"/>
  <c r="B235" i="1"/>
  <c r="B53" i="1"/>
  <c r="B208" i="1"/>
  <c r="B43" i="1"/>
  <c r="B40" i="1"/>
  <c r="B125" i="1"/>
  <c r="B68" i="1"/>
  <c r="B145" i="1"/>
  <c r="B138" i="1"/>
  <c r="B119" i="1"/>
  <c r="B143" i="1"/>
  <c r="B18" i="1"/>
  <c r="B180" i="1"/>
  <c r="B151" i="1"/>
  <c r="B116" i="1"/>
  <c r="B139" i="1"/>
  <c r="B87" i="1"/>
  <c r="B128" i="1"/>
  <c r="B58" i="1"/>
  <c r="B176" i="1"/>
  <c r="B248" i="1"/>
  <c r="B251" i="1"/>
  <c r="B89" i="1"/>
  <c r="B11" i="1"/>
  <c r="B14" i="1"/>
  <c r="B104" i="1"/>
  <c r="B238" i="1"/>
  <c r="B61" i="1"/>
  <c r="B111" i="1"/>
  <c r="B241" i="1"/>
  <c r="B175" i="1"/>
  <c r="B170" i="1"/>
  <c r="B44" i="1"/>
  <c r="B97" i="1"/>
  <c r="B152" i="1"/>
  <c r="B189" i="1"/>
  <c r="B227" i="1"/>
  <c r="B167" i="1"/>
  <c r="B55" i="1"/>
  <c r="B177" i="1"/>
  <c r="B240" i="1"/>
  <c r="B16" i="1"/>
  <c r="B78" i="1"/>
  <c r="B181" i="1"/>
  <c r="B212" i="1"/>
  <c r="B186" i="1"/>
  <c r="B149" i="1"/>
  <c r="B75" i="1"/>
  <c r="B198" i="1"/>
  <c r="B165" i="1"/>
  <c r="B106" i="1"/>
  <c r="B148" i="1"/>
  <c r="B29" i="1"/>
  <c r="B150" i="1"/>
  <c r="B103" i="1"/>
  <c r="B33" i="1"/>
  <c r="B144" i="1"/>
  <c r="B12" i="1"/>
  <c r="B213" i="1"/>
  <c r="B59" i="1"/>
  <c r="B17" i="1"/>
  <c r="B54" i="1"/>
  <c r="B200" i="1"/>
  <c r="B210" i="1"/>
  <c r="B95" i="1"/>
  <c r="B123" i="1"/>
  <c r="B92" i="1"/>
  <c r="B98" i="1"/>
  <c r="B15" i="1"/>
  <c r="B30" i="1"/>
  <c r="B100" i="1"/>
  <c r="F43" i="8"/>
  <c r="F41" i="8" s="1"/>
  <c r="B219" i="1"/>
  <c r="C50" i="6"/>
  <c r="B93" i="1"/>
  <c r="B99" i="1"/>
  <c r="B110" i="1"/>
  <c r="B115" i="1"/>
  <c r="B245" i="1"/>
  <c r="B249" i="1"/>
  <c r="B154" i="1"/>
  <c r="B193" i="1"/>
  <c r="B67" i="1"/>
  <c r="B155" i="1"/>
  <c r="B162" i="1"/>
  <c r="B91" i="1"/>
  <c r="B247" i="1"/>
  <c r="B190" i="1"/>
  <c r="B105" i="1"/>
  <c r="B222" i="1"/>
  <c r="B51" i="1"/>
  <c r="B62" i="1"/>
  <c r="B215" i="1"/>
  <c r="B121" i="1"/>
  <c r="BN10" i="1"/>
  <c r="C10" i="6"/>
  <c r="BO10" i="1" s="1"/>
  <c r="C9" i="6" l="1"/>
  <c r="BO9" i="1" s="1"/>
  <c r="G51" i="8"/>
  <c r="W16" i="8"/>
  <c r="J10" i="8"/>
  <c r="G10" i="8"/>
  <c r="C30" i="6"/>
  <c r="D12" i="51" s="1"/>
  <c r="F12" i="51" s="1"/>
  <c r="I41" i="8"/>
  <c r="H41" i="8"/>
  <c r="E47" i="5" s="1"/>
  <c r="DB9" i="1"/>
  <c r="F14" i="8"/>
  <c r="E34" i="5" s="1"/>
  <c r="CZ9" i="1"/>
  <c r="U16" i="8"/>
  <c r="L53" i="8"/>
  <c r="L51" i="8" s="1"/>
  <c r="I53" i="8"/>
  <c r="I51" i="8" s="1"/>
  <c r="J43" i="8"/>
  <c r="L43" i="8"/>
  <c r="H53" i="8"/>
  <c r="H51" i="8" s="1"/>
  <c r="K53" i="8"/>
  <c r="K51" i="8" s="1"/>
  <c r="M43" i="8"/>
  <c r="J53" i="8"/>
  <c r="J51" i="8" s="1"/>
  <c r="K43" i="8"/>
  <c r="Q14" i="8"/>
  <c r="P34" i="5" s="1"/>
  <c r="AF16" i="8"/>
  <c r="AA16" i="8"/>
  <c r="L14" i="8"/>
  <c r="K34" i="5" s="1"/>
  <c r="C67" i="6"/>
  <c r="D11" i="51"/>
  <c r="F11" i="51" s="1"/>
  <c r="D13" i="5"/>
  <c r="F13" i="5" s="1"/>
  <c r="DA9" i="1"/>
  <c r="V16" i="8"/>
  <c r="G14" i="8"/>
  <c r="F34" i="5" s="1"/>
  <c r="Y16" i="8"/>
  <c r="J14" i="8"/>
  <c r="I34" i="5" s="1"/>
  <c r="Z16" i="8"/>
  <c r="K14" i="8"/>
  <c r="J34" i="5" s="1"/>
  <c r="F11" i="8"/>
  <c r="F10" i="8" s="1"/>
  <c r="H10" i="8"/>
  <c r="I10" i="8"/>
  <c r="O14" i="8"/>
  <c r="N34" i="5" s="1"/>
  <c r="AD16" i="8"/>
  <c r="W42" i="8"/>
  <c r="AC16" i="8"/>
  <c r="N14" i="8"/>
  <c r="M34" i="5" s="1"/>
  <c r="AB16" i="8"/>
  <c r="M14" i="8"/>
  <c r="L34" i="5" s="1"/>
  <c r="X16" i="8"/>
  <c r="DC9" i="1"/>
  <c r="I14" i="8"/>
  <c r="H34" i="5" s="1"/>
  <c r="L10" i="8"/>
  <c r="AE16" i="8"/>
  <c r="P14" i="8"/>
  <c r="O34" i="5" s="1"/>
  <c r="C24" i="6"/>
  <c r="AI16" i="8" l="1"/>
  <c r="D14" i="5"/>
  <c r="F14" i="5" s="1"/>
  <c r="K41" i="8"/>
  <c r="G47" i="5" s="1"/>
  <c r="Y43" i="8"/>
  <c r="M41" i="8"/>
  <c r="I47" i="5" s="1"/>
  <c r="AA43" i="8"/>
  <c r="Z43" i="8"/>
  <c r="L41" i="8"/>
  <c r="H47" i="5" s="1"/>
  <c r="J41" i="8"/>
  <c r="F47" i="5" s="1"/>
  <c r="X43" i="8"/>
  <c r="U6" i="8" s="1"/>
  <c r="U5" i="8" s="1"/>
  <c r="C73" i="6"/>
  <c r="D12" i="5"/>
  <c r="D10" i="51"/>
  <c r="AI42" i="8" l="1"/>
  <c r="S42" i="8" s="1"/>
  <c r="S8" i="8" s="1" a="1"/>
  <c r="S8" i="8" s="1"/>
  <c r="M73" i="2" s="1"/>
  <c r="C73" i="2" s="1"/>
  <c r="R9" i="1" s="1"/>
  <c r="D15" i="51"/>
  <c r="F15" i="51" s="1"/>
  <c r="F10" i="51"/>
  <c r="D17" i="5"/>
  <c r="F17" i="5" s="1"/>
  <c r="F12" i="5"/>
  <c r="M77"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<sst xmlns="http://schemas.openxmlformats.org/spreadsheetml/2006/main" count="67950" uniqueCount="4224">
  <si>
    <t>&lt;Please select a Health and Wellbeing Board&gt;</t>
  </si>
  <si>
    <t>&lt;Please Select&gt;</t>
  </si>
  <si>
    <t>E09000002</t>
  </si>
  <si>
    <t>Barking and Dagenham</t>
  </si>
  <si>
    <t>Yes</t>
  </si>
  <si>
    <t>ICB</t>
  </si>
  <si>
    <t>E09000003</t>
  </si>
  <si>
    <t>Barnet</t>
  </si>
  <si>
    <t>No</t>
  </si>
  <si>
    <t>LA</t>
  </si>
  <si>
    <t>E08000016</t>
  </si>
  <si>
    <t>Barnsley</t>
  </si>
  <si>
    <t>Joint</t>
  </si>
  <si>
    <t>E06000022</t>
  </si>
  <si>
    <t>Bath and North East Somerset</t>
  </si>
  <si>
    <t>E06000055</t>
  </si>
  <si>
    <t>Bedford</t>
  </si>
  <si>
    <t>E09000004</t>
  </si>
  <si>
    <t>Bexley</t>
  </si>
  <si>
    <t>E08000025</t>
  </si>
  <si>
    <t>Birmingham</t>
  </si>
  <si>
    <t>E06000008</t>
  </si>
  <si>
    <t>Blackburn with Darwen</t>
  </si>
  <si>
    <t>E06000009</t>
  </si>
  <si>
    <t>Blackpool</t>
  </si>
  <si>
    <t>E08000001</t>
  </si>
  <si>
    <t>Bolton</t>
  </si>
  <si>
    <t>E06000058</t>
  </si>
  <si>
    <t>Bournemouth, Christchurch and Poole</t>
  </si>
  <si>
    <t>E06000036</t>
  </si>
  <si>
    <t>Bracknell Forest</t>
  </si>
  <si>
    <t>E08000032</t>
  </si>
  <si>
    <t>Bradford</t>
  </si>
  <si>
    <t>E09000005</t>
  </si>
  <si>
    <t>Brent</t>
  </si>
  <si>
    <t>E06000043</t>
  </si>
  <si>
    <t>Brighton and Hove</t>
  </si>
  <si>
    <t>E06000023</t>
  </si>
  <si>
    <t>Bristol, City of</t>
  </si>
  <si>
    <t>E09000006</t>
  </si>
  <si>
    <t>Bromley</t>
  </si>
  <si>
    <t>E06000060</t>
  </si>
  <si>
    <t>Buckinghamshire</t>
  </si>
  <si>
    <t>E08000002</t>
  </si>
  <si>
    <t>Bury</t>
  </si>
  <si>
    <t>E08000033</t>
  </si>
  <si>
    <t>Calderdale</t>
  </si>
  <si>
    <t>E10000003</t>
  </si>
  <si>
    <t>Cambridgeshire</t>
  </si>
  <si>
    <t>E09000007</t>
  </si>
  <si>
    <t>Camden</t>
  </si>
  <si>
    <t>E06000056</t>
  </si>
  <si>
    <t>Central Bedfordshire</t>
  </si>
  <si>
    <t>E06000049</t>
  </si>
  <si>
    <t>Cheshire East</t>
  </si>
  <si>
    <t>E06000050</t>
  </si>
  <si>
    <t>Cheshire West and Chester</t>
  </si>
  <si>
    <t>E09000001</t>
  </si>
  <si>
    <t>City of London</t>
  </si>
  <si>
    <t>E06000052</t>
  </si>
  <si>
    <t>Cornwall &amp; Scilly</t>
  </si>
  <si>
    <t>E06000047</t>
  </si>
  <si>
    <t>County Durham</t>
  </si>
  <si>
    <t>E08000026</t>
  </si>
  <si>
    <t>Coventry</t>
  </si>
  <si>
    <t>E09000008</t>
  </si>
  <si>
    <t>Croydon</t>
  </si>
  <si>
    <t>E06000063</t>
  </si>
  <si>
    <t>Cumberland</t>
  </si>
  <si>
    <t>E06000005</t>
  </si>
  <si>
    <t>Darlington</t>
  </si>
  <si>
    <t>E06000015</t>
  </si>
  <si>
    <t>Derby</t>
  </si>
  <si>
    <t>E10000007</t>
  </si>
  <si>
    <t>Derbyshire</t>
  </si>
  <si>
    <t>E10000008</t>
  </si>
  <si>
    <t>Devon</t>
  </si>
  <si>
    <t>E08000017</t>
  </si>
  <si>
    <t>Doncaster</t>
  </si>
  <si>
    <t>E06000059</t>
  </si>
  <si>
    <t>Dorset</t>
  </si>
  <si>
    <t>E08000027</t>
  </si>
  <si>
    <t>Dudley</t>
  </si>
  <si>
    <t>E09000009</t>
  </si>
  <si>
    <t>Ealing</t>
  </si>
  <si>
    <t>E06000011</t>
  </si>
  <si>
    <t>East Riding of Yorkshire</t>
  </si>
  <si>
    <t>E10000011</t>
  </si>
  <si>
    <t>East Sussex</t>
  </si>
  <si>
    <t>E09000010</t>
  </si>
  <si>
    <t>Enfield</t>
  </si>
  <si>
    <t>E10000012</t>
  </si>
  <si>
    <t>Essex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</si>
  <si>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</si>
  <si>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</si>
  <si>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</si>
  <si>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</si>
  <si>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</si>
  <si>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</si>
  <si>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</si>
  <si>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</si>
  <si>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</si>
  <si>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</si>
  <si>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</si>
  <si>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</si>
  <si>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</si>
  <si>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</si>
  <si>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</si>
  <si>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</si>
  <si>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</si>
  <si>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</si>
  <si>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</si>
  <si>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</si>
  <si>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</si>
  <si>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</si>
  <si>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</si>
  <si>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</si>
  <si>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</si>
  <si>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</si>
  <si>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E09000017</t>
  </si>
  <si>
    <t>Hillingdon</t>
  </si>
  <si>
    <t>E09000018</t>
  </si>
  <si>
    <t>Hounslow</t>
  </si>
  <si>
    <t>E06000046</t>
  </si>
  <si>
    <t>Isle of Wight</t>
  </si>
  <si>
    <t>E09000019</t>
  </si>
  <si>
    <t>Islington</t>
  </si>
  <si>
    <t>E09000020</t>
  </si>
  <si>
    <t>Kensington and Chelsea</t>
  </si>
  <si>
    <t>E10000016</t>
  </si>
  <si>
    <t>Kent</t>
  </si>
  <si>
    <t>E06000010</t>
  </si>
  <si>
    <t>Kingston upon Hull, City of</t>
  </si>
  <si>
    <t>E09000021</t>
  </si>
  <si>
    <t>Kingston upon Thames</t>
  </si>
  <si>
    <t>E08000034</t>
  </si>
  <si>
    <t>Kirklees</t>
  </si>
  <si>
    <t>E08000011</t>
  </si>
  <si>
    <t>Knowsley</t>
  </si>
  <si>
    <t>E09000022</t>
  </si>
  <si>
    <t>Lambeth</t>
  </si>
  <si>
    <t>E10000017</t>
  </si>
  <si>
    <t>Lancashire</t>
  </si>
  <si>
    <t>E08000035</t>
  </si>
  <si>
    <t>Leeds</t>
  </si>
  <si>
    <t>E06000016</t>
  </si>
  <si>
    <t>Leicester</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</si>
  <si>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</si>
  <si>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</si>
  <si>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</si>
  <si>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</si>
  <si>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</si>
  <si>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</si>
  <si>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</si>
  <si>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</si>
  <si>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</si>
  <si>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</si>
  <si>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</si>
  <si>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</si>
  <si>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</si>
  <si>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</si>
  <si>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</si>
  <si>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</si>
  <si>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</si>
  <si>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</si>
  <si>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</si>
  <si>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</si>
  <si>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</si>
  <si>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</si>
  <si>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</si>
  <si>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</si>
  <si>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</si>
  <si>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</si>
  <si>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</si>
  <si>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</si>
  <si>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E06000013</t>
  </si>
  <si>
    <t>North Lincolnshire</t>
  </si>
  <si>
    <t>E06000061</t>
  </si>
  <si>
    <t>North Northamptonshire</t>
  </si>
  <si>
    <t>E06000024</t>
  </si>
  <si>
    <t>North Somerset</t>
  </si>
  <si>
    <t>E08000022</t>
  </si>
  <si>
    <t>North Tyneside</t>
  </si>
  <si>
    <t>E10000023</t>
  </si>
  <si>
    <t>North Yorkshire</t>
  </si>
  <si>
    <t>E06000057</t>
  </si>
  <si>
    <t>Northumberland</t>
  </si>
  <si>
    <t>E06000018</t>
  </si>
  <si>
    <t>Nottingham</t>
  </si>
  <si>
    <t>E10000024</t>
  </si>
  <si>
    <t>Nottinghamshire</t>
  </si>
  <si>
    <t>E08000004</t>
  </si>
  <si>
    <t>Oldham</t>
  </si>
  <si>
    <t>E10000025</t>
  </si>
  <si>
    <t>Oxfordshire</t>
  </si>
  <si>
    <t>E06000031</t>
  </si>
  <si>
    <t>Peterborough</t>
  </si>
  <si>
    <t>E06000026</t>
  </si>
  <si>
    <t>Plymouth</t>
  </si>
  <si>
    <t>E06000044</t>
  </si>
  <si>
    <t>Portsmouth</t>
  </si>
  <si>
    <t>E06000038</t>
  </si>
  <si>
    <t>Reading</t>
  </si>
  <si>
    <t>E09000026</t>
  </si>
  <si>
    <t>Redbridge</t>
  </si>
  <si>
    <t>E06000003</t>
  </si>
  <si>
    <t>Redcar and Cleveland</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</si>
  <si>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</si>
  <si>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</si>
  <si>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</si>
  <si>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</si>
  <si>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</si>
  <si>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</si>
  <si>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</si>
  <si>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</si>
  <si>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</si>
  <si>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</si>
  <si>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</si>
  <si>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</si>
  <si>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</si>
  <si>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</si>
  <si>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</si>
  <si>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</si>
  <si>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</si>
  <si>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</si>
  <si>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</si>
  <si>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</si>
  <si>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</si>
  <si>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</si>
  <si>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E10000027</t>
  </si>
  <si>
    <t>Somerset</t>
  </si>
  <si>
    <t>E06000025</t>
  </si>
  <si>
    <t>South Gloucestershire</t>
  </si>
  <si>
    <t>E08000023</t>
  </si>
  <si>
    <t>South Tyneside</t>
  </si>
  <si>
    <t>E06000045</t>
  </si>
  <si>
    <t>Southampton</t>
  </si>
  <si>
    <t>E06000033</t>
  </si>
  <si>
    <t>Southend-on-Sea</t>
  </si>
  <si>
    <t>E09000028</t>
  </si>
  <si>
    <t>Southwark</t>
  </si>
  <si>
    <t>E08000013</t>
  </si>
  <si>
    <t>St. Helens</t>
  </si>
  <si>
    <t>E10000028</t>
  </si>
  <si>
    <t>Staffordshire</t>
  </si>
  <si>
    <t>E08000007</t>
  </si>
  <si>
    <t>Stockport</t>
  </si>
  <si>
    <t>E06000004</t>
  </si>
  <si>
    <t>Stockton-on-Tees</t>
  </si>
  <si>
    <t>E06000021</t>
  </si>
  <si>
    <t>Stoke-on-Trent</t>
  </si>
  <si>
    <t>E10000029</t>
  </si>
  <si>
    <t>Suffolk</t>
  </si>
  <si>
    <t>E08000024</t>
  </si>
  <si>
    <t>Sunderland</t>
  </si>
  <si>
    <t>E10000030</t>
  </si>
  <si>
    <t>Surrey</t>
  </si>
  <si>
    <t>E09000029</t>
  </si>
  <si>
    <t>Sutton</t>
  </si>
  <si>
    <t>E06000030</t>
  </si>
  <si>
    <t>Swindon</t>
  </si>
  <si>
    <t>E08000008</t>
  </si>
  <si>
    <t>Tameside</t>
  </si>
  <si>
    <t>E06000020</t>
  </si>
  <si>
    <t>Telford and Wrekin</t>
  </si>
  <si>
    <t>E06000034</t>
  </si>
  <si>
    <t>Thurrock</t>
  </si>
  <si>
    <t>E06000027</t>
  </si>
  <si>
    <t>Torbay</t>
  </si>
  <si>
    <t>E09000030</t>
  </si>
  <si>
    <t>Tower Hamlets</t>
  </si>
  <si>
    <t>E08000009</t>
  </si>
  <si>
    <t>Trafford</t>
  </si>
  <si>
    <t>E08000036</t>
  </si>
  <si>
    <t>Wakefield</t>
  </si>
  <si>
    <t>E08000030</t>
  </si>
  <si>
    <t>Walsall</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</si>
  <si>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</si>
  <si>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</si>
  <si>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</si>
  <si>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</si>
  <si>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</si>
  <si>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</si>
  <si>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</si>
  <si>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</si>
  <si>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</si>
  <si>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</si>
  <si>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</si>
  <si>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</si>
  <si>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</si>
  <si>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</si>
  <si>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</si>
  <si>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</si>
  <si>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E08000010</t>
  </si>
  <si>
    <t>Wigan</t>
  </si>
  <si>
    <t>E06000064</t>
  </si>
  <si>
    <t>Westmorland and Furness</t>
  </si>
  <si>
    <t>E06000054</t>
  </si>
  <si>
    <t>Wiltshire</t>
  </si>
  <si>
    <t>E06000040</t>
  </si>
  <si>
    <t>Windsor and Maidenhead</t>
  </si>
  <si>
    <t>E08000015</t>
  </si>
  <si>
    <t>Wirral</t>
  </si>
  <si>
    <t>E06000041</t>
  </si>
  <si>
    <t>Wokingham</t>
  </si>
  <si>
    <t>E08000031</t>
  </si>
  <si>
    <t>Wolverhampton</t>
  </si>
  <si>
    <t>E10000034</t>
  </si>
  <si>
    <t>Worcestershire</t>
  </si>
  <si>
    <t>E06000014</t>
  </si>
  <si>
    <t>York</t>
  </si>
  <si>
    <t xml:space="preserve"> </t>
  </si>
  <si>
    <t>Better Care Fund 2026-27 Numerical Template</t>
  </si>
  <si>
    <t xml:space="preserve">Data Sharing Statement </t>
  </si>
  <si>
    <r>
      <t xml:space="preserve">Please see below important information regarding data sharing and how the data provided during this collection will be used. This statement covers how NHS England will use the information provided. 
</t>
    </r>
    <r>
      <rPr>
        <b/>
        <sz val="11"/>
        <color rgb="FF000000"/>
        <rFont val="Calibri"/>
        <family val="2"/>
      </rPr>
      <t xml:space="preserve">
Purpose of data collection
</t>
    </r>
    <r>
      <rPr>
        <sz val="11"/>
        <color rgb="FF000000"/>
        <rFont val="Calibri"/>
        <family val="2"/>
      </rPr>
      <t xml:space="preserve">
NHS England is collecting data on behalf of Better Care Fund (BCF) partners to fulfil statutory duties, including improving healthcare quality, efficiency, and transparency. The data supports operational and strategic planning, financial management, workforce planning, and system feedback, as mandated by the NHS Act 2006 and relevant regulations.
</t>
    </r>
    <r>
      <rPr>
        <b/>
        <sz val="11"/>
        <color rgb="FF000000"/>
        <rFont val="Calibri"/>
        <family val="2"/>
      </rPr>
      <t xml:space="preserve">
Type and scope of data
</t>
    </r>
    <r>
      <rPr>
        <sz val="11"/>
        <color rgb="FF000000"/>
        <rFont val="Calibri"/>
        <family val="2"/>
      </rPr>
      <t xml:space="preserve">
Patient-level data, including identifiable information like NHS numbers, is not required.
Data includes finance, activity, workforce, and planning information as specified in the national guidance documents.
The BCF numerical template is categorised as "Management Information," and aggregated data, including narrative sections, will be published on the NHS England website and gov.uk.
</t>
    </r>
    <r>
      <rPr>
        <b/>
        <sz val="11"/>
        <color rgb="FF000000"/>
        <rFont val="Calibri"/>
        <family val="2"/>
      </rPr>
      <t xml:space="preserve">Access, sharing, and publication
</t>
    </r>
    <r>
      <rPr>
        <sz val="11"/>
        <color rgb="FF000000"/>
        <rFont val="Calibri"/>
        <family val="2"/>
      </rPr>
      <t xml:space="preserve">
The BCF numerical template is categorised as 'Management Information' and data submitted will be published in an aggregated form on the NHS England website and gov.uk. This will include a narrative section. Please also note that all BCF information collected here is subject to Freedom of Information requests.
Internal Access: Data will be accessed by NHS England national and regional teams on a "need-to-know" basis and may be shared internally to support statutory responsibilities.
External Sharing: Data and information from this numerical template and associated narrative return may be shared with partner organisations and Arm's Length Bodies (ALBs) including BCF partners (i.e. Ministry of Housing, Communities and Local Government (MHCLG), Department of Health and Social Care (DHSC) and NHS England)  for joint working and policy development.
Publication: Local Health and Wellbeing Boards (HWBs) are encouraged to publish local plans. Until publication, recipients of BCF reporting data (including those accessing the Better Care Exchange) cannot share it publicly or use it for journalism or research without prior consent from the HWB (for single HWB data) or BCF national partners (for aggregated data).
</t>
    </r>
    <r>
      <rPr>
        <b/>
        <sz val="11"/>
        <color rgb="FF000000"/>
        <rFont val="Calibri"/>
        <family val="2"/>
      </rPr>
      <t xml:space="preserve">Storage and security
</t>
    </r>
    <r>
      <rPr>
        <sz val="11"/>
        <color rgb="FF000000"/>
        <rFont val="Calibri"/>
        <family val="2"/>
      </rPr>
      <t xml:space="preserve">
Data will be securely stored on NHS England servers. Shared data will be minimised and handled per confidentiality and security requirements.
The BCF template is password-protected to ensure data integrity and accurate aggregation. Breaches may require resubmission.
</t>
    </r>
    <r>
      <rPr>
        <b/>
        <sz val="11"/>
        <color rgb="FF000000"/>
        <rFont val="Calibri"/>
        <family val="2"/>
      </rPr>
      <t xml:space="preserve">                                                                                                                                                                                                                                                                                                                                                    
Data analysis and use
</t>
    </r>
    <r>
      <rPr>
        <sz val="11"/>
        <color rgb="FF000000"/>
        <rFont val="Calibri"/>
        <family val="2"/>
      </rPr>
      <t xml:space="preserve">
NHS England will analyse data submissions for feedback, reporting, benchmarking, and system improvement.
Triangulation with other data may be conducted to support deeper analysis and insights and inform decision-making.
</t>
    </r>
    <r>
      <rPr>
        <b/>
        <sz val="11"/>
        <color rgb="FF000000"/>
        <rFont val="Calibri"/>
        <family val="2"/>
      </rPr>
      <t xml:space="preserve">Concerns
</t>
    </r>
    <r>
      <rPr>
        <sz val="11"/>
        <color rgb="FF000000"/>
        <rFont val="Calibri"/>
        <family val="2"/>
      </rPr>
      <t xml:space="preserve">
For any questions about data sharing, please contact your regional Better Care Managers or the national Better Care Fund team england.bettercarefundteam@nhs.net</t>
    </r>
  </si>
  <si>
    <t>Better Care Fund (BCF) 2026-27 Numerical Template</t>
  </si>
  <si>
    <t xml:space="preserve">1. Guidance </t>
  </si>
  <si>
    <t xml:space="preserve">Overview </t>
  </si>
  <si>
    <t>The numerical return is designed to capture planned BCF spend, goals and assurance statements. Together with the narrative return these will enable local areas to demonstrate how they meet the national funding conditions, in line with the published BCF 2026-27: https://www.gov.uk/government/publications/better-care-fund-framework-2026-to-2027/better-care-fund-framework-2026-to-2027.
Completed numerical returns are due by Tuesday 19 May 2026 (noon)
Submissions should be sent to the national BCF team at england.bettercarefundteam@nhs.net, as well as to regional Better Care Managers.
This guidance provides an overview of how to complete this numerical return. Further guidance is provided in the BCF Planning Principles guidance and and supporting documents which can be found on the Better Care Exchange - https://future.nhs.uk/bettercareexchange/view?objectID=70716560</t>
  </si>
  <si>
    <t xml:space="preserve">Functional use of the template </t>
  </si>
  <si>
    <t>We are using the latest version of Excel in Office 365, an older version may cause an issue. 
Throughout the template, cells which are open for input have a yellow background and those that are pre-populated have a blue background, as below:</t>
  </si>
  <si>
    <t>Data needs inputting in the cell</t>
  </si>
  <si>
    <t>Pre-populated cells</t>
  </si>
  <si>
    <t xml:space="preserve">This template is password protected to ensure data integrity and accurate aggregation of collected information. A resubmission may be required if this is breached.
</t>
  </si>
  <si>
    <t xml:space="preserve">2. Cover </t>
  </si>
  <si>
    <r>
      <t xml:space="preserve">The cover sheet provides essential information on the area for which the template is being completed, contacts and sign off. To view pre-populated data for your area and begin completing your template, you should select your HWB from the top of the sheet. 
</t>
    </r>
    <r>
      <rPr>
        <b/>
        <sz val="11"/>
        <color rgb="FF000000"/>
        <rFont val="Calibri"/>
        <family val="2"/>
      </rPr>
      <t xml:space="preserve">Governance and sign-off </t>
    </r>
    <r>
      <rPr>
        <sz val="11"/>
        <color rgb="FF000000"/>
        <rFont val="Calibri"/>
        <family val="2"/>
      </rPr>
      <t xml:space="preserve">
National condition one (refer to tab 6) outlines the expectation for the local sign off of plans. Plans must be jointly agreed and be signed off in accordance with organisational governance processes across the relevant ICB and local authorities.  Plans must be accompanied by signed confirmation from local authority and ICB chief executives that they have agreed to their BCF plans, including the goals for performance against headline metrics. Please enter date of expected sign off if not yet signed off. </t>
    </r>
    <r>
      <rPr>
        <b/>
        <sz val="11"/>
        <color rgb="FF000000"/>
        <rFont val="Calibri"/>
        <family val="2"/>
      </rPr>
      <t>This accountability must not be delegated</t>
    </r>
    <r>
      <rPr>
        <sz val="11"/>
        <color rgb="FF000000"/>
        <rFont val="Calibri"/>
        <family val="2"/>
      </rPr>
      <t xml:space="preserve">.
</t>
    </r>
    <r>
      <rPr>
        <b/>
        <sz val="11"/>
        <color rgb="FF000000"/>
        <rFont val="Calibri"/>
        <family val="2"/>
      </rPr>
      <t xml:space="preserve">
Data completeness and data quality:
</t>
    </r>
    <r>
      <rPr>
        <sz val="11"/>
        <color rgb="FF000000"/>
        <rFont val="Calibri"/>
        <family val="2"/>
      </rPr>
      <t xml:space="preserve"> - Question completion tracks the number of questions that have been completed; when all the questions in each section of the template have been completed the cell will turn green. Only when all cells in this table are green should the template be sent to the BCF team: england.bettercarefundteam@nhs.net (please also copy in your better care manager).
 - The checker column, which can be found on each individual sheet, updates automatically as questions are completed. It will appear red and contain the word 'No' if the information has not been completed. Once completed the checker column will change to green and contain the word 'Yes'.
- The 'sheet completed' cell will update when all 'checker' values for the sheet are green containing the word 'Yes'.
- Once the checker column contains all cells marked 'Yes' the 'Incomplete Template' cell (below the title) will change to 'Template Complete'. Please ensure that all boxes on the checklist are green before submission. Please contact your regional BCF team if you have any issues.
</t>
    </r>
  </si>
  <si>
    <t xml:space="preserve">3. Income </t>
  </si>
  <si>
    <r>
      <t xml:space="preserve">This sheet should be used to specify all funding contributions to the HWBs BCF plan and pooled budget for 2026-27. This section will be pre-populated with the NHS minimum contributions, Disabled Facilities Grant (DFG) and Local Authority Better Care Grant (LABCG). For any questions regarding the BCF funding allocations, please contact england.bettercarefundteam@nhs.net (please also copy in your better care manager).
</t>
    </r>
    <r>
      <rPr>
        <b/>
        <sz val="11"/>
        <color rgb="FF000000"/>
        <rFont val="Calibri"/>
        <family val="2"/>
      </rPr>
      <t>Additional Contributions</t>
    </r>
    <r>
      <rPr>
        <sz val="11"/>
        <color rgb="FF000000"/>
        <rFont val="Calibri"/>
        <family val="2"/>
      </rPr>
      <t xml:space="preserve"> 
This sheet also allows local areas to add in additional contributions from both the NHS and local authority. You will be able to update the value of any additional contributions (local authority and NHS) income types locally.  If you need to make an update to any of the funding streams, select 'Yes' in the boxes where this is asked and cells for the income stream below will turn yellow and become editable. Please use the comments boxes to outline reasons for any changes and any other relevant information as this will ensure section is marked as complete.
</t>
    </r>
    <r>
      <rPr>
        <b/>
        <sz val="11"/>
        <color rgb="FF000000"/>
        <rFont val="Calibri"/>
        <family val="2"/>
      </rPr>
      <t xml:space="preserve">Unallocated funds   </t>
    </r>
    <r>
      <rPr>
        <sz val="11"/>
        <color rgb="FF000000"/>
        <rFont val="Calibri"/>
        <family val="2"/>
      </rPr>
      <t xml:space="preserve">                                                                                                                                                                                                                                                                                                                                                                                 
Plans should account for full allocations meaning no unallocated funds should remain once the template is complete.  </t>
    </r>
  </si>
  <si>
    <t xml:space="preserve">4. Expenditure </t>
  </si>
  <si>
    <t>Please see tab '4a. Expenditure guidance' for further information.</t>
  </si>
  <si>
    <t xml:space="preserve">5. Metrics  </t>
  </si>
  <si>
    <t>For 2026-27, local authorities, integrated care boards (ICBs) and HWBs will be expected to monitor performance and improvement for the four metrics listed in the Metrics Handbook https://future.nhs.uk/bettercareexchange/view?objectID=277641413, available on the Better Care Exchange:  
It is a national requirement for partners to set local goals in relation to the following two metrics:
- Non elective admissions to hospital for people aged 65 and over per 100,000 population
- Average length of discharge delay for all acute adult patients 
HWBs are also encouraged to set goals for the metric on long-term admissions to residential and nursing homes for people aged 65 and over per 100, 000 population. 
We also expect HWBs to monitor and drive improvements for the metric on the proportion of people aged 65 and over discharged from hospital with reablement provided partly or solely by local authorities who remained in the community within 12 weeks of discharge. 
Further details on the metrics, can be found below: 
1. Non-elective admissions to hospital for people aged 65 and over per 100,000 population. (monthly)
- This is a count of non-elective inpatient spells at English hospitals with a length of stay of at least 1 day, for specific acute treatment functions and patients aged  65+ 
- This requires inputting of both the planned count of emergency admissions. The population figure is pre-populated using the latest available mid-year estimates.
- This will then auto populate the rate per 100,000 population for each month
Source statistics: https://digital.nhs.uk/supplementary-information/2026/non-elective-inpatient-spells-at-english-hospitals-occurring-between-1-april-2020-and-30-november-2025-for-patients-aged-18-and-65
2. Average number of days from Discharge Ready Date to discharge (all adult acute patients).​ (monthly)
- This is calculated as the sum of all bed days between the Discharge Ready Date and discharge (bed days lost) for patients discharged in a given month, divided by the total number of patients discharged in that month. 
In completing the table for 2026-27 we ask areas to set out these two components and sheet automatically calculates the average figure:
-  In a given month, the total number of patients discharged on the same day as their Discharge Ready Date, divided by the total number of patients discharged in that month.
- The sum of all bed days between the Discharge Ready Date and discharge (bed days lost) for patients discharged in a given month, divided by the total number of patients delayed by at least 1 day and discharged in that month.
Source statistics: https://www.england.nhs.uk/statistics/statistical-work-areas/discharge-delays/discharge-ready-date/
3. Long‑term admissions to residential and nursing care homes for people aged 65 and over per 100,000 population
- Admissions data is taken from the  Client Level Data (CLD) source published on a quarterly basis and presents admissions as a rolling 12‑month total, calculated to the end of each quarter and reported as a rate per 100,000 population.
- Population are based on a calendar year using the latest available mid-year estimates. 
Any improvement planned in reablement can be noted in the narrative template but does not need to be included in this numerical template.
For missing pre-populated actuals data from November 2025 to date, please check the BCF dashboard on the DHeXchange which will have more recent data as it becomes available.</t>
  </si>
  <si>
    <t xml:space="preserve">6. National conditions </t>
  </si>
  <si>
    <r>
      <t>This section requires local authorities, ICBs and HWBs to confirm whether the three BCF national conditions and planning requirements detailed in the published BCF 2026-27 guidance will be met. The assurance statements in this section refer to specific planning requirements, supplementing the information provided in the narrative template and this numerical template.
This sheet requires the local authories, ICBs and HWBs to confirm 'Yes' or 'No' to the assurance statements.  Should 'No' be selected, please note the actions in place towards meeting the requirement and outline the timeframe for resolution.                                                                                                                                                     
In summary, the national conditions are as below:
-</t>
    </r>
    <r>
      <rPr>
        <b/>
        <i/>
        <sz val="11"/>
        <color rgb="FF000000"/>
        <rFont val="Calibri"/>
        <family val="2"/>
        <scheme val="minor"/>
      </rPr>
      <t xml:space="preserve"> National condition 1:</t>
    </r>
    <r>
      <rPr>
        <sz val="11"/>
        <color rgb="FF000000"/>
        <rFont val="Calibri"/>
        <family val="2"/>
        <scheme val="minor"/>
      </rPr>
      <t xml:space="preserve">  ICBs and local authorities must develop joint plans, agreed by health and wellbeing boards, outlining how ICBs and local authorities intend to use BCF funding.
to deliver more integrated and preventative care, linked to the wider development of neighbourhood health and social care services.
-</t>
    </r>
    <r>
      <rPr>
        <b/>
        <i/>
        <sz val="11"/>
        <color rgb="FF000000"/>
        <rFont val="Calibri"/>
        <family val="2"/>
        <scheme val="minor"/>
      </rPr>
      <t xml:space="preserve"> National condition 2: </t>
    </r>
    <r>
      <rPr>
        <sz val="11"/>
        <color rgb="FF000000"/>
        <rFont val="Calibri"/>
        <family val="2"/>
        <scheme val="minor"/>
      </rPr>
      <t xml:space="preserve"> ICBs and local authorities must comply with all national grant and funding conditions and deliver in accordance with their approved return. ICBs must
maintain the NHS minimum contribution to adult social care and pool NHS BCF contributions into a section 75 (of the NHS Act 2006) pooled fund.
- </t>
    </r>
    <r>
      <rPr>
        <b/>
        <i/>
        <sz val="11"/>
        <color rgb="FF000000"/>
        <rFont val="Calibri"/>
        <family val="2"/>
        <scheme val="minor"/>
      </rPr>
      <t>National condition 3:</t>
    </r>
    <r>
      <rPr>
        <sz val="11"/>
        <color rgb="FF000000"/>
        <rFont val="Calibri"/>
        <family val="2"/>
        <scheme val="minor"/>
      </rPr>
      <t xml:space="preserve"> ICBs and local authorities must comply and engage with BCF planning, governance and reporting requirements including adherence to any assurance and oversight processes.
</t>
    </r>
  </si>
  <si>
    <t>A1</t>
  </si>
  <si>
    <t>2. Cover</t>
  </si>
  <si>
    <t>Version 1.0</t>
  </si>
  <si>
    <t xml:space="preserve">Please Note:
- The BCF numerical template is categorised as 'Management Information' and data from them will be published in an aggregated form on the NHS England website and gov.uk. This will include any narrative section. Some data may also be published in non-aggregated form on gov.uk. Also a reminder that as is usually the case with public body information, all BCF information collected here is subject to Freedom of Information requests.
- At a local level it is for the HWB to decide what information it needs to publish as part of wider local government reporting and transparency requirements. Until BCF information is published, recipients of BCF reporting information (including recipients who access any information placed on the Better Care Exchange) are prohibited from making this information available on any public domain or providing this information for the purposes of journalism or research without prior consent from the HWB (where it concerns a single HWB) or the BCF national partners for the aggregated information.
- All information will be supplied to BCF partners (MHCLG, DHSC, NHS England) to inform policy development.
- This template is password protected to ensure data integrity and accurate aggregation of collected information. A resubmission may be required if this is breached.
</t>
  </si>
  <si>
    <t xml:space="preserve">Governance and Sign off </t>
  </si>
  <si>
    <t>Complete:</t>
  </si>
  <si>
    <t>Health and Wellbeing Board:</t>
  </si>
  <si>
    <t xml:space="preserve">Confirmation that the plan has been signed off by Health and Wellbeing Board ahead of submission - Plans should be signed off ahead of submission. </t>
  </si>
  <si>
    <t>deadline</t>
  </si>
  <si>
    <t>sign off by</t>
  </si>
  <si>
    <t xml:space="preserve">If no indicate the reasons for the delay. </t>
  </si>
  <si>
    <t>If no please indicate when the HWB is expected to sign off the plan:</t>
  </si>
  <si>
    <t>Submitted by:</t>
  </si>
  <si>
    <t>Rosanne Cororan and Xanthe Townend</t>
  </si>
  <si>
    <t>Role and organisation:</t>
  </si>
  <si>
    <t>Senior Commissioning Manager SCC; Director of Integration ICB</t>
  </si>
  <si>
    <t>E-mail:</t>
  </si>
  <si>
    <t>rosanne.cororan@staffordshire.gov.uk;Xanthe.Townend@StaffsStoke.ICB.nhs.uk</t>
  </si>
  <si>
    <t>Contact number:</t>
  </si>
  <si>
    <t>Rosanne - 07817 244653; Xanthe - 07599 500 839</t>
  </si>
  <si>
    <t xml:space="preserve">Documents submitted (please select from drop down) 
In addition to this template the HWB are submitting the following: </t>
  </si>
  <si>
    <t>Narrative</t>
  </si>
  <si>
    <t>Role:</t>
  </si>
  <si>
    <t>Professional title (e.g. Dr, Cllr, Prof)</t>
  </si>
  <si>
    <t>First-name:</t>
  </si>
  <si>
    <t>Surname:</t>
  </si>
  <si>
    <t>Organisation</t>
  </si>
  <si>
    <t xml:space="preserve">Health and wellbeing board chair(s) sign off </t>
  </si>
  <si>
    <t>Health and wellbeing board chair</t>
  </si>
  <si>
    <t>Cllr</t>
  </si>
  <si>
    <t>Martin</t>
  </si>
  <si>
    <t xml:space="preserve">Rogerson </t>
  </si>
  <si>
    <t>martin.rogerson@staffordshire.gov.uk</t>
  </si>
  <si>
    <t xml:space="preserve">Named accountable person </t>
  </si>
  <si>
    <t>Local authority chief executive</t>
  </si>
  <si>
    <t>n/a</t>
  </si>
  <si>
    <t>Patrick</t>
  </si>
  <si>
    <t>Flaherty</t>
  </si>
  <si>
    <r>
      <t>patrick.flaherty@staffordshire.gov.uk</t>
    </r>
    <r>
      <rPr>
        <u/>
        <sz val="10"/>
        <color rgb="FF000000"/>
        <rFont val="Verdana"/>
        <family val="2"/>
      </rPr>
      <t xml:space="preserve"> </t>
    </r>
  </si>
  <si>
    <t>ICB chief executive 1</t>
  </si>
  <si>
    <t>Simon</t>
  </si>
  <si>
    <t>Whitehouse</t>
  </si>
  <si>
    <t>simon.whitehouse@nhs.net</t>
  </si>
  <si>
    <t xml:space="preserve">Staffordshire &amp; Stoke on Trent ICB </t>
  </si>
  <si>
    <t xml:space="preserve">ICB chief executive 2 (where required) </t>
  </si>
  <si>
    <t xml:space="preserve">ICB chief executive 3 (where required) </t>
  </si>
  <si>
    <t xml:space="preserve">Finance sign off </t>
  </si>
  <si>
    <t>LA section 151 officer</t>
  </si>
  <si>
    <t>Peter</t>
  </si>
  <si>
    <t>Shakespeare</t>
  </si>
  <si>
    <t>peter.shakespear2@staffordshire.gov.uk</t>
  </si>
  <si>
    <t>ICB finance director 1</t>
  </si>
  <si>
    <t xml:space="preserve">Claire </t>
  </si>
  <si>
    <t>Skidmore</t>
  </si>
  <si>
    <t>claire.skidmore@nhs.net</t>
  </si>
  <si>
    <t>ICB finance director 2 (where required)</t>
  </si>
  <si>
    <t>ICB finance director 3 (where required)</t>
  </si>
  <si>
    <t xml:space="preserve">Area assurance contacts </t>
  </si>
  <si>
    <t>Local authority director of adult social services</t>
  </si>
  <si>
    <t>Dr</t>
  </si>
  <si>
    <t>Richard</t>
  </si>
  <si>
    <t>Harling</t>
  </si>
  <si>
    <t>richard.harling@staffordshire.gov.uk</t>
  </si>
  <si>
    <t>DFG lead</t>
  </si>
  <si>
    <t>Roger</t>
  </si>
  <si>
    <t>Brookes</t>
  </si>
  <si>
    <t>roger.brookes@staffordshire.gov.uk</t>
  </si>
  <si>
    <t>ICB place lead 1</t>
  </si>
  <si>
    <t>Xanthe</t>
  </si>
  <si>
    <t>Townend</t>
  </si>
  <si>
    <t>Xanthe.Townend@StaffsStoke.ICB.nhs.uk</t>
  </si>
  <si>
    <t>Please add any additional key contacts who have been responsible for completing the plan</t>
  </si>
  <si>
    <t>ICB place lead 2  (where required)</t>
  </si>
  <si>
    <t>ICB place lead 3  (where required)</t>
  </si>
  <si>
    <t xml:space="preserve">Assurance Statements </t>
  </si>
  <si>
    <t xml:space="preserve">National Condition </t>
  </si>
  <si>
    <t>Assurance Statement</t>
  </si>
  <si>
    <t xml:space="preserve">Yes/No </t>
  </si>
  <si>
    <t>If no please use this section to explain your response</t>
  </si>
  <si>
    <t>a brief summary of how the money pooled through BCF will be used </t>
  </si>
  <si>
    <t>assumptions behind the 2 metric goals</t>
  </si>
  <si>
    <t>vfm &amp; productivity</t>
  </si>
  <si>
    <t>using the money to ensure impact</t>
  </si>
  <si>
    <t>Question Completion - When all questions have been answered and the validation boxes below have turned green, please send the template to the Better Care Fund Team england.bettercarefundteam@nhs.net saving the file as 'Name HWB' for example 'County Durham HWB'. Please also copy in your better care manager(s).</t>
  </si>
  <si>
    <t>3. Income</t>
  </si>
  <si>
    <t>4. Expenditure</t>
  </si>
  <si>
    <t>5. Metrics</t>
  </si>
  <si>
    <t>6. National Conditions</t>
  </si>
  <si>
    <t>Total</t>
  </si>
  <si>
    <t>^^ Link back to top</t>
  </si>
  <si>
    <t>3. Summary</t>
  </si>
  <si>
    <t>Selected Health and Wellbeing Board:</t>
  </si>
  <si>
    <t>Income &amp; Expenditure</t>
  </si>
  <si>
    <t>Income &gt;&gt;</t>
  </si>
  <si>
    <t>Funding Sources</t>
  </si>
  <si>
    <t>Income</t>
  </si>
  <si>
    <t>Expenditure</t>
  </si>
  <si>
    <t>Difference</t>
  </si>
  <si>
    <t>DFG</t>
  </si>
  <si>
    <t>NHS Minimum Contribution</t>
  </si>
  <si>
    <t>Local Authority Better Care Grant</t>
  </si>
  <si>
    <t>Additional LA Contribution</t>
  </si>
  <si>
    <t>Additional ICB Contribution</t>
  </si>
  <si>
    <t>Expenditure &gt;&gt;</t>
  </si>
  <si>
    <t>Adult Social Care services spend from the NHS minimum contribution</t>
  </si>
  <si>
    <t>2026-27</t>
  </si>
  <si>
    <t>Minimum required spend</t>
  </si>
  <si>
    <t>Planned spend</t>
  </si>
  <si>
    <t>Metrics &gt;&gt;</t>
  </si>
  <si>
    <t>Emergency admissions</t>
  </si>
  <si>
    <t>Apr 26
Plan</t>
  </si>
  <si>
    <t>May 26
Plan</t>
  </si>
  <si>
    <t>Jun 26
Plan</t>
  </si>
  <si>
    <t>Jul 26
Plan</t>
  </si>
  <si>
    <t>Aug 26
Plan</t>
  </si>
  <si>
    <t>Sep 26
Plan</t>
  </si>
  <si>
    <t>Oct 26
Plan</t>
  </si>
  <si>
    <t>Nov 26
Plan</t>
  </si>
  <si>
    <t>Dec 26
Plan</t>
  </si>
  <si>
    <t>Jan 27
Plan</t>
  </si>
  <si>
    <t>Feb 27
Plan</t>
  </si>
  <si>
    <t>Mar 27
Plan</t>
  </si>
  <si>
    <t xml:space="preserve">Emergency admissions to hospital for people aged 65+ per 100,000 population
</t>
  </si>
  <si>
    <t>Delayed Discharge</t>
  </si>
  <si>
    <t>Average length of discharge delay for all acute adult patients</t>
  </si>
  <si>
    <t>Residential Admissions</t>
  </si>
  <si>
    <t>2025-26 Estimated</t>
  </si>
  <si>
    <t>2026-27 Plan Q1</t>
  </si>
  <si>
    <t>2026-27 Plan Q2</t>
  </si>
  <si>
    <t>2026-27 Plan Q3</t>
  </si>
  <si>
    <t>2026-27 Plan Q4</t>
  </si>
  <si>
    <t>Long-term support needs of older people (age 65 and over) met by admission to residential and nursing care homes, per 100,000 population</t>
  </si>
  <si>
    <t>Rate</t>
  </si>
  <si>
    <t>Reablement</t>
  </si>
  <si>
    <t>Proportion of people aged 65 and over discharged from hospital with reablement provided partly or solely by LAs, and who remained in the community within 12 weeks of discharge</t>
  </si>
  <si>
    <t>Selected HWB:</t>
  </si>
  <si>
    <t>Local authority contribution</t>
  </si>
  <si>
    <t>Disabled Facilities Grant (DFG)</t>
  </si>
  <si>
    <t>Gross Contribution</t>
  </si>
  <si>
    <t>DFG breakdown for two-tier areas only (where applicable)</t>
  </si>
  <si>
    <t>Total Minimum local authority contribution (exc local authority BCF grant)</t>
  </si>
  <si>
    <t>Local authority better care grant (LABCG)</t>
  </si>
  <si>
    <t>Contribution</t>
  </si>
  <si>
    <t>Total Local authority better care grant</t>
  </si>
  <si>
    <t>Are any additional local authority contributions being made in 2026-27? If yes, please detail below</t>
  </si>
  <si>
    <t> </t>
  </si>
  <si>
    <t xml:space="preserve">Local authority additional contribution </t>
  </si>
  <si>
    <t xml:space="preserve">Comments - Please use this box to clarify any specific uses or sources of funding			</t>
  </si>
  <si>
    <t>Total additional local authority contribution</t>
  </si>
  <si>
    <t>NHS minimum contribution</t>
  </si>
  <si>
    <t>Total NHS minimum contribution</t>
  </si>
  <si>
    <t>Are any additional NHS contributions being made in 2026-27? If yes, please detail below</t>
  </si>
  <si>
    <t>Additional NHS contribution</t>
  </si>
  <si>
    <t>Comments - Please use this box clarify any specific uses or sources of funding</t>
  </si>
  <si>
    <t>NHS Staffordshire and Stoke-On-Trent ICB</t>
  </si>
  <si>
    <t>Schemes detailed in expenditure tab</t>
  </si>
  <si>
    <t>Total additional NHS contribution</t>
  </si>
  <si>
    <t>Total NHS contribution</t>
  </si>
  <si>
    <t>Total BCF pooled budget</t>
  </si>
  <si>
    <r>
      <t>Funding contributions comments 
F</t>
    </r>
    <r>
      <rPr>
        <sz val="11"/>
        <color rgb="FFFFFFFF"/>
        <rFont val="Calibri"/>
        <family val="2"/>
        <scheme val="minor"/>
      </rPr>
      <t>or any useful details please use the text box below (for no additional comments, insert 'NA')</t>
    </r>
  </si>
  <si>
    <t>HWB Code</t>
  </si>
  <si>
    <t>HWB</t>
  </si>
  <si>
    <t>Occurrence</t>
  </si>
  <si>
    <t>ICB Code</t>
  </si>
  <si>
    <t>Barking and Dagenham1</t>
  </si>
  <si>
    <t>QMF</t>
  </si>
  <si>
    <t>NHS North East London ICB</t>
  </si>
  <si>
    <t>Barnet1</t>
  </si>
  <si>
    <t>QMJ</t>
  </si>
  <si>
    <t>NHS North Central London ICB</t>
  </si>
  <si>
    <t>Barnsley1</t>
  </si>
  <si>
    <t>QF7</t>
  </si>
  <si>
    <t>NHS South Yorkshire ICB</t>
  </si>
  <si>
    <t>Bath and North East Somerset1</t>
  </si>
  <si>
    <t>QOX</t>
  </si>
  <si>
    <t>NHS Bath and North East Somerset, Swindon and Wiltshire ICB</t>
  </si>
  <si>
    <t>Bedford1</t>
  </si>
  <si>
    <t>QHG</t>
  </si>
  <si>
    <t>NHS Bedfordshire, Luton and Milton Keynes ICB</t>
  </si>
  <si>
    <t>Bexley1</t>
  </si>
  <si>
    <t>QKK</t>
  </si>
  <si>
    <t>NHS South East London ICB</t>
  </si>
  <si>
    <t>Birmingham1</t>
  </si>
  <si>
    <t>QHL</t>
  </si>
  <si>
    <t>NHS Birmingham and Solihull ICB</t>
  </si>
  <si>
    <t>Blackburn with Darwen1</t>
  </si>
  <si>
    <t>QE1</t>
  </si>
  <si>
    <t>NHS Lancashire and South Cumbria ICB</t>
  </si>
  <si>
    <t>Blackpool1</t>
  </si>
  <si>
    <t>Bolton1</t>
  </si>
  <si>
    <t>QOP</t>
  </si>
  <si>
    <t>NHS Greater Manchester ICB</t>
  </si>
  <si>
    <t>Bournemouth, Christchurch and Poole1</t>
  </si>
  <si>
    <t>QVV</t>
  </si>
  <si>
    <t>NHS Dorset ICB</t>
  </si>
  <si>
    <t>Bracknell Forest1</t>
  </si>
  <si>
    <t>QNQ</t>
  </si>
  <si>
    <t>NHS Frimley ICB</t>
  </si>
  <si>
    <t>Bradford1</t>
  </si>
  <si>
    <t>QWO</t>
  </si>
  <si>
    <t>NHS West Yorkshire ICB</t>
  </si>
  <si>
    <t>Brent1</t>
  </si>
  <si>
    <t>QRV</t>
  </si>
  <si>
    <t>NHS North West London ICB</t>
  </si>
  <si>
    <t>Brighton and Hove1</t>
  </si>
  <si>
    <t>QNX</t>
  </si>
  <si>
    <t>NHS Sussex ICB</t>
  </si>
  <si>
    <t>Bristol, City of1</t>
  </si>
  <si>
    <t>QUY</t>
  </si>
  <si>
    <t>NHS Bristol, North Somerset and South Gloucestershire ICB</t>
  </si>
  <si>
    <t>Bromley1</t>
  </si>
  <si>
    <t>Buckinghamshire1</t>
  </si>
  <si>
    <t>Buckinghamshire2</t>
  </si>
  <si>
    <t>QU9</t>
  </si>
  <si>
    <t>NHS Buckinghamshire, Oxfordshire and Berkshire West ICB</t>
  </si>
  <si>
    <t>Bury1</t>
  </si>
  <si>
    <t>Calderdale1</t>
  </si>
  <si>
    <t>Cambridgeshire1</t>
  </si>
  <si>
    <t>QUE</t>
  </si>
  <si>
    <t>NHS Cambridgeshire and Peterborough ICB</t>
  </si>
  <si>
    <t>Camden1</t>
  </si>
  <si>
    <t>Central Bedfordshire1</t>
  </si>
  <si>
    <t>Cheshire East1</t>
  </si>
  <si>
    <t>QYG</t>
  </si>
  <si>
    <t>NHS Cheshire and Merseyside ICB</t>
  </si>
  <si>
    <t>Cheshire West and Chester1</t>
  </si>
  <si>
    <t>City of London1</t>
  </si>
  <si>
    <t>Cornwall &amp; Scilly1</t>
  </si>
  <si>
    <t>QT6</t>
  </si>
  <si>
    <t>NHS Cornwall and The Isles Of Scilly ICB</t>
  </si>
  <si>
    <t>County Durham1</t>
  </si>
  <si>
    <t>QHM</t>
  </si>
  <si>
    <t>NHS North East and North Cumbria ICB</t>
  </si>
  <si>
    <t>Coventry1</t>
  </si>
  <si>
    <t>QWU</t>
  </si>
  <si>
    <t>NHS Coventry and Warwickshire ICB</t>
  </si>
  <si>
    <t>Croydon1</t>
  </si>
  <si>
    <t>QWE</t>
  </si>
  <si>
    <t>NHS South West London ICB</t>
  </si>
  <si>
    <t>E10000006</t>
  </si>
  <si>
    <t>Cumberland1</t>
  </si>
  <si>
    <t>Cumberland2</t>
  </si>
  <si>
    <t>Darlington1</t>
  </si>
  <si>
    <t>Derby1</t>
  </si>
  <si>
    <t>QJ2</t>
  </si>
  <si>
    <t>NHS Derby and Derbyshire ICB</t>
  </si>
  <si>
    <t>Derbyshire1</t>
  </si>
  <si>
    <t>Devon1</t>
  </si>
  <si>
    <t>QJK</t>
  </si>
  <si>
    <t>NHS Devon ICB</t>
  </si>
  <si>
    <t>Doncaster1</t>
  </si>
  <si>
    <t>Dorset1</t>
  </si>
  <si>
    <t>Dudley1</t>
  </si>
  <si>
    <t>QUA</t>
  </si>
  <si>
    <t>NHS Black Country ICB</t>
  </si>
  <si>
    <t>Ealing1</t>
  </si>
  <si>
    <t>East Riding of Yorkshire1</t>
  </si>
  <si>
    <t>QOQ</t>
  </si>
  <si>
    <t>NHS Humber and North Yorkshire ICB</t>
  </si>
  <si>
    <t>East Sussex1</t>
  </si>
  <si>
    <t>Enfield1</t>
  </si>
  <si>
    <t>Essex1</t>
  </si>
  <si>
    <t>QM7</t>
  </si>
  <si>
    <t>NHS Hertfordshire and West Essex ICB</t>
  </si>
  <si>
    <t>Essex2</t>
  </si>
  <si>
    <t>QH8</t>
  </si>
  <si>
    <t>NHS Mid and South Essex ICB</t>
  </si>
  <si>
    <t>Essex3</t>
  </si>
  <si>
    <t>QJG</t>
  </si>
  <si>
    <t>NHS Suffolk and North East Essex ICB</t>
  </si>
  <si>
    <t>Gateshead1</t>
  </si>
  <si>
    <t>Gloucestershire1</t>
  </si>
  <si>
    <t>QR1</t>
  </si>
  <si>
    <t>NHS Gloucestershire ICB</t>
  </si>
  <si>
    <t>Greenwich1</t>
  </si>
  <si>
    <t>Hackney1</t>
  </si>
  <si>
    <t>Halton1</t>
  </si>
  <si>
    <t>Hammersmith and Fulham1</t>
  </si>
  <si>
    <t>Hampshire1</t>
  </si>
  <si>
    <t>Hampshire2</t>
  </si>
  <si>
    <t>QRL</t>
  </si>
  <si>
    <t>NHS Hampshire and Isle Of Wight ICB</t>
  </si>
  <si>
    <t>Haringey1</t>
  </si>
  <si>
    <t>Harrow1</t>
  </si>
  <si>
    <t>Hartlepool1</t>
  </si>
  <si>
    <t>Havering1</t>
  </si>
  <si>
    <t>Herefordshire, County of1</t>
  </si>
  <si>
    <t>QGH</t>
  </si>
  <si>
    <t>NHS Herefordshire and Worcestershire ICB</t>
  </si>
  <si>
    <t>Hertfordshire1</t>
  </si>
  <si>
    <t>Hertfordshire2</t>
  </si>
  <si>
    <t>Hillingdon1</t>
  </si>
  <si>
    <t>Hounslow1</t>
  </si>
  <si>
    <t>Isle of Wight1</t>
  </si>
  <si>
    <t>Islington1</t>
  </si>
  <si>
    <t>Kensington and Chelsea1</t>
  </si>
  <si>
    <t>Kent1</t>
  </si>
  <si>
    <t>QKS</t>
  </si>
  <si>
    <t>NHS Kent and Medway ICB</t>
  </si>
  <si>
    <t>Kingston upon Hull, City of1</t>
  </si>
  <si>
    <t>Kingston upon Thames1</t>
  </si>
  <si>
    <t>Kirklees1</t>
  </si>
  <si>
    <t>Knowsley1</t>
  </si>
  <si>
    <t>Lambeth1</t>
  </si>
  <si>
    <t>Lancashire1</t>
  </si>
  <si>
    <t>Leeds1</t>
  </si>
  <si>
    <t>Leicester1</t>
  </si>
  <si>
    <t>QK1</t>
  </si>
  <si>
    <t>NHS Leicester, Leicestershire and Rutland ICB</t>
  </si>
  <si>
    <t>Leicestershire1</t>
  </si>
  <si>
    <t>Lewisham1</t>
  </si>
  <si>
    <t>Lincolnshire1</t>
  </si>
  <si>
    <t>QJM</t>
  </si>
  <si>
    <t>NHS Lincolnshire ICB</t>
  </si>
  <si>
    <t>Liverpool1</t>
  </si>
  <si>
    <t>Luton1</t>
  </si>
  <si>
    <t>Manchester1</t>
  </si>
  <si>
    <t>Medway1</t>
  </si>
  <si>
    <t>Merton1</t>
  </si>
  <si>
    <t>Middlesbrough1</t>
  </si>
  <si>
    <t>Milton Keynes1</t>
  </si>
  <si>
    <t>Newcastle upon Tyne1</t>
  </si>
  <si>
    <t>Newham1</t>
  </si>
  <si>
    <t>Norfolk1</t>
  </si>
  <si>
    <t>QMM</t>
  </si>
  <si>
    <t>NHS Norfolk and Waveney ICB</t>
  </si>
  <si>
    <t>North East Lincolnshire1</t>
  </si>
  <si>
    <t>North Lincolnshire1</t>
  </si>
  <si>
    <t>North Northamptonshire1</t>
  </si>
  <si>
    <t>QPM</t>
  </si>
  <si>
    <t>NHS Northamptonshire ICB</t>
  </si>
  <si>
    <t>North Somerset1</t>
  </si>
  <si>
    <t>North Tyneside1</t>
  </si>
  <si>
    <t>North Yorkshire1</t>
  </si>
  <si>
    <t>North Yorkshire2</t>
  </si>
  <si>
    <t>North Yorkshire3</t>
  </si>
  <si>
    <t>Northumberland1</t>
  </si>
  <si>
    <t>Nottingham1</t>
  </si>
  <si>
    <t>QT1</t>
  </si>
  <si>
    <t>NHS Nottingham and Nottinghamshire ICB</t>
  </si>
  <si>
    <t>Nottinghamshire1</t>
  </si>
  <si>
    <t>Oldham1</t>
  </si>
  <si>
    <t>Oxfordshire1</t>
  </si>
  <si>
    <t>Oxfordshire2</t>
  </si>
  <si>
    <t>Peterborough1</t>
  </si>
  <si>
    <t>Plymouth1</t>
  </si>
  <si>
    <t>Portsmouth1</t>
  </si>
  <si>
    <t>Reading1</t>
  </si>
  <si>
    <t>Redbridge1</t>
  </si>
  <si>
    <t>Redcar and Cleveland1</t>
  </si>
  <si>
    <t>Richmond upon Thames1</t>
  </si>
  <si>
    <t>Rochdale1</t>
  </si>
  <si>
    <t>Rotherham1</t>
  </si>
  <si>
    <t>Rutland1</t>
  </si>
  <si>
    <t>Salford1</t>
  </si>
  <si>
    <t>Sandwell1</t>
  </si>
  <si>
    <t>Sefton1</t>
  </si>
  <si>
    <t>Sheffield1</t>
  </si>
  <si>
    <t>Shropshire1</t>
  </si>
  <si>
    <t>QOC</t>
  </si>
  <si>
    <t>NHS Shropshire, Telford and Wrekin ICB</t>
  </si>
  <si>
    <t>Slough1</t>
  </si>
  <si>
    <t>Solihull1</t>
  </si>
  <si>
    <t>Somerset1</t>
  </si>
  <si>
    <t>QSL</t>
  </si>
  <si>
    <t>NHS Somerset ICB</t>
  </si>
  <si>
    <t>South Gloucestershire1</t>
  </si>
  <si>
    <t>South Tyneside1</t>
  </si>
  <si>
    <t>Southampton1</t>
  </si>
  <si>
    <t>Southend-on-Sea1</t>
  </si>
  <si>
    <t>Southwark1</t>
  </si>
  <si>
    <t>St. Helens1</t>
  </si>
  <si>
    <t>Staffordshire1</t>
  </si>
  <si>
    <t>QNC</t>
  </si>
  <si>
    <t>NHS Staffordshire and Stoke-on-Trent ICB</t>
  </si>
  <si>
    <t>Stockport1</t>
  </si>
  <si>
    <t>Stockton-on-Tees1</t>
  </si>
  <si>
    <t>Stoke-on-Trent1</t>
  </si>
  <si>
    <t>Suffolk1</t>
  </si>
  <si>
    <t>Suffolk2</t>
  </si>
  <si>
    <t>Sunderland1</t>
  </si>
  <si>
    <t>Surrey1</t>
  </si>
  <si>
    <t>Surrey2</t>
  </si>
  <si>
    <t>QXU</t>
  </si>
  <si>
    <t>NHS Surrey Heartlands ICB</t>
  </si>
  <si>
    <t>Sutton1</t>
  </si>
  <si>
    <t>Swindon1</t>
  </si>
  <si>
    <t>Tameside1</t>
  </si>
  <si>
    <t>Telford and Wrekin1</t>
  </si>
  <si>
    <t>Thurrock1</t>
  </si>
  <si>
    <t>Torbay1</t>
  </si>
  <si>
    <t>Tower Hamlets1</t>
  </si>
  <si>
    <t>Trafford1</t>
  </si>
  <si>
    <t>Wakefield1</t>
  </si>
  <si>
    <t>Walsall1</t>
  </si>
  <si>
    <t>Waltham Forest1</t>
  </si>
  <si>
    <t>Wandsworth1</t>
  </si>
  <si>
    <t>Warrington1</t>
  </si>
  <si>
    <t>Warwickshire1</t>
  </si>
  <si>
    <t>West Berkshire1</t>
  </si>
  <si>
    <t>West Northamptonshire1</t>
  </si>
  <si>
    <t>West Sussex1</t>
  </si>
  <si>
    <t>West Sussex2</t>
  </si>
  <si>
    <t>Westminster1</t>
  </si>
  <si>
    <t>Wigan1</t>
  </si>
  <si>
    <t>Wiltshire1</t>
  </si>
  <si>
    <t>Windsor and Maidenhead1</t>
  </si>
  <si>
    <t>Wirral1</t>
  </si>
  <si>
    <t>Wokingham1</t>
  </si>
  <si>
    <t>Wolverhampton1</t>
  </si>
  <si>
    <t>Worcestershire1</t>
  </si>
  <si>
    <t>York1</t>
  </si>
  <si>
    <t>Westmorland and Furness1</t>
  </si>
  <si>
    <t>Westmorland and Furness2</t>
  </si>
  <si>
    <t>LA Minimum Contribution 26/27</t>
  </si>
  <si>
    <t>below here</t>
  </si>
  <si>
    <t>Local Authority BCF Grant</t>
  </si>
  <si>
    <t>LA Additional</t>
  </si>
  <si>
    <t>ICB Contributions</t>
  </si>
  <si>
    <t>Minimum Mandated Spend</t>
  </si>
  <si>
    <t>Code</t>
  </si>
  <si>
    <t>DFG Yr 1</t>
  </si>
  <si>
    <t>Upper Tier</t>
  </si>
  <si>
    <t>Lower Tier</t>
  </si>
  <si>
    <t>iBCF Yr1</t>
  </si>
  <si>
    <t>Concat</t>
  </si>
  <si>
    <t>Income Yr 1</t>
  </si>
  <si>
    <t>Additional LA contributions?</t>
  </si>
  <si>
    <t>Additional ICB contributions?</t>
  </si>
  <si>
    <t>Health &amp; Wellbeing Board</t>
  </si>
  <si>
    <t>Adult Social Care services spend from the minimum CCG allocations</t>
  </si>
  <si>
    <t>LA Yr 2</t>
  </si>
  <si>
    <t>Upper Tier LA</t>
  </si>
  <si>
    <t>#</t>
  </si>
  <si>
    <t>Lower Tier LA</t>
  </si>
  <si>
    <t>Cambridge</t>
  </si>
  <si>
    <t>T04</t>
  </si>
  <si>
    <t>NHS North Central and West London ICB</t>
  </si>
  <si>
    <t>Cambridgeshire2</t>
  </si>
  <si>
    <t>East Cambridgeshire</t>
  </si>
  <si>
    <t>Cambridgeshire3</t>
  </si>
  <si>
    <t>Fenland</t>
  </si>
  <si>
    <t>Bath And North East Somerset</t>
  </si>
  <si>
    <t>Cambridgeshire4</t>
  </si>
  <si>
    <t>Huntingdonshire</t>
  </si>
  <si>
    <t>T01</t>
  </si>
  <si>
    <t>NHS Central East ICB</t>
  </si>
  <si>
    <t>Additional ICB Contributions</t>
  </si>
  <si>
    <t>Cambridgeshire5</t>
  </si>
  <si>
    <t>South Cambridgeshire</t>
  </si>
  <si>
    <t>Amber Valley </t>
  </si>
  <si>
    <t>Derbyshire2</t>
  </si>
  <si>
    <t>Bolsover </t>
  </si>
  <si>
    <t>Derbyshire3</t>
  </si>
  <si>
    <t>Chesterfield </t>
  </si>
  <si>
    <t>Derbyshire4</t>
  </si>
  <si>
    <t>Derbyshire Dales </t>
  </si>
  <si>
    <t>Derbyshire5</t>
  </si>
  <si>
    <t>Erewash </t>
  </si>
  <si>
    <t>Bournemouth, Christchurch &amp; Poole</t>
  </si>
  <si>
    <t>Derbyshire6</t>
  </si>
  <si>
    <t>High Peak </t>
  </si>
  <si>
    <t>T05</t>
  </si>
  <si>
    <t>NHS Thames Valley ICB</t>
  </si>
  <si>
    <t>Derbyshire7</t>
  </si>
  <si>
    <t>North East Derbyshire </t>
  </si>
  <si>
    <t>Derbyshire8</t>
  </si>
  <si>
    <t>South Derbyshire </t>
  </si>
  <si>
    <t>NHS Cornwall and The Isles of Scilly ICB</t>
  </si>
  <si>
    <t>East Devon </t>
  </si>
  <si>
    <t>Brighton And Hove</t>
  </si>
  <si>
    <t>T07</t>
  </si>
  <si>
    <t>NHS Surrey and Sussex ICB</t>
  </si>
  <si>
    <t>Devon2</t>
  </si>
  <si>
    <t>Exeter </t>
  </si>
  <si>
    <t>Devon3</t>
  </si>
  <si>
    <t>Mid Devon </t>
  </si>
  <si>
    <t>Devon4</t>
  </si>
  <si>
    <t>North Devon </t>
  </si>
  <si>
    <t>Devon5</t>
  </si>
  <si>
    <t>South Hams </t>
  </si>
  <si>
    <t>Devon6</t>
  </si>
  <si>
    <t>Teignbridge </t>
  </si>
  <si>
    <t>Devon7</t>
  </si>
  <si>
    <t>Torridge </t>
  </si>
  <si>
    <t>Devon8</t>
  </si>
  <si>
    <t>West Devon </t>
  </si>
  <si>
    <t>NHS Hampshire and Isle of Wight ICB</t>
  </si>
  <si>
    <t>Eastbourne </t>
  </si>
  <si>
    <t>East Sussex2</t>
  </si>
  <si>
    <t>Hastings </t>
  </si>
  <si>
    <t>East Sussex3</t>
  </si>
  <si>
    <t>Lewes </t>
  </si>
  <si>
    <t>East Sussex4</t>
  </si>
  <si>
    <t>Rother </t>
  </si>
  <si>
    <t>Cornwall</t>
  </si>
  <si>
    <t>East Sussex5</t>
  </si>
  <si>
    <t>Wealden </t>
  </si>
  <si>
    <t>Durham</t>
  </si>
  <si>
    <t>Basildon </t>
  </si>
  <si>
    <t>Braintree </t>
  </si>
  <si>
    <t>Brentwood </t>
  </si>
  <si>
    <t>Essex4</t>
  </si>
  <si>
    <t>Castle Point </t>
  </si>
  <si>
    <t>Essex5</t>
  </si>
  <si>
    <t>Chelmsford </t>
  </si>
  <si>
    <t>Essex6</t>
  </si>
  <si>
    <t>Colchester </t>
  </si>
  <si>
    <t>Essex7</t>
  </si>
  <si>
    <t>Epping Forest </t>
  </si>
  <si>
    <t>Dorset Council</t>
  </si>
  <si>
    <t>Essex8</t>
  </si>
  <si>
    <t>Harlow </t>
  </si>
  <si>
    <t>Essex9</t>
  </si>
  <si>
    <t>Maldon </t>
  </si>
  <si>
    <t>Essex10</t>
  </si>
  <si>
    <t>Rochford </t>
  </si>
  <si>
    <t>Essex11</t>
  </si>
  <si>
    <t>Tendring </t>
  </si>
  <si>
    <t>Essex12</t>
  </si>
  <si>
    <t>Uttlesford </t>
  </si>
  <si>
    <t>Cheltenham </t>
  </si>
  <si>
    <t>Gloucestershire2</t>
  </si>
  <si>
    <t>Cotswold </t>
  </si>
  <si>
    <t>Gloucestershire3</t>
  </si>
  <si>
    <t>Forest of Dean </t>
  </si>
  <si>
    <t>Gloucestershire4</t>
  </si>
  <si>
    <t>Gloucester </t>
  </si>
  <si>
    <t>Gloucestershire5</t>
  </si>
  <si>
    <t>Stroud </t>
  </si>
  <si>
    <t>Gloucestershire6</t>
  </si>
  <si>
    <t>Tewkesbury </t>
  </si>
  <si>
    <t>T02</t>
  </si>
  <si>
    <t>NHS Essex ICB</t>
  </si>
  <si>
    <t>Basingstoke and Deane </t>
  </si>
  <si>
    <t>East Hampshire </t>
  </si>
  <si>
    <t>Hampshire3</t>
  </si>
  <si>
    <t>Eastleigh </t>
  </si>
  <si>
    <t>Herefordshire</t>
  </si>
  <si>
    <t>Hampshire4</t>
  </si>
  <si>
    <t>Fareham </t>
  </si>
  <si>
    <t>Hammersmith And Fulham</t>
  </si>
  <si>
    <t>Hampshire5</t>
  </si>
  <si>
    <t>Gosport </t>
  </si>
  <si>
    <t>Hampshire6</t>
  </si>
  <si>
    <t>Hart </t>
  </si>
  <si>
    <t>Hampshire7</t>
  </si>
  <si>
    <t>Havant </t>
  </si>
  <si>
    <t>E06000053</t>
  </si>
  <si>
    <t>Isles of Scilly</t>
  </si>
  <si>
    <t>Hampshire8</t>
  </si>
  <si>
    <t>New Forest </t>
  </si>
  <si>
    <t>Hampshire9</t>
  </si>
  <si>
    <t>Rushmoor </t>
  </si>
  <si>
    <t>Hampshire10</t>
  </si>
  <si>
    <t>Test Valley </t>
  </si>
  <si>
    <t>Kingston Upon Hull, City of</t>
  </si>
  <si>
    <t>Hampshire11</t>
  </si>
  <si>
    <t>Winchester </t>
  </si>
  <si>
    <t>Kingston Upon Thames</t>
  </si>
  <si>
    <t>Broxbourne </t>
  </si>
  <si>
    <t>Dacorum </t>
  </si>
  <si>
    <t>Hertfordshire3</t>
  </si>
  <si>
    <t>East Hertfordshire </t>
  </si>
  <si>
    <t>Hertfordshire4</t>
  </si>
  <si>
    <t>Hertsmere </t>
  </si>
  <si>
    <t>Hertfordshire5</t>
  </si>
  <si>
    <t>North Hertfordshire </t>
  </si>
  <si>
    <t>Hertfordshire6</t>
  </si>
  <si>
    <t>St Albans </t>
  </si>
  <si>
    <t>Kensington And Chelsea</t>
  </si>
  <si>
    <t>Hertfordshire7</t>
  </si>
  <si>
    <t>Stevenage </t>
  </si>
  <si>
    <t>Hertfordshire8</t>
  </si>
  <si>
    <t>Three Rivers </t>
  </si>
  <si>
    <t>Hertfordshire9</t>
  </si>
  <si>
    <t>Watford </t>
  </si>
  <si>
    <t>Hertfordshire10</t>
  </si>
  <si>
    <t>Welwyn Hatfield </t>
  </si>
  <si>
    <t>Ashford </t>
  </si>
  <si>
    <t>Kent2</t>
  </si>
  <si>
    <t>Canterbury </t>
  </si>
  <si>
    <t>Kent3</t>
  </si>
  <si>
    <t>Dartford </t>
  </si>
  <si>
    <t>Kent4</t>
  </si>
  <si>
    <t>Dover </t>
  </si>
  <si>
    <t>Newcastle Upon Tyne</t>
  </si>
  <si>
    <t>Kent5</t>
  </si>
  <si>
    <t>Gravesham </t>
  </si>
  <si>
    <t>Kent6</t>
  </si>
  <si>
    <t>Maidstone </t>
  </si>
  <si>
    <t>Kent7</t>
  </si>
  <si>
    <t>Sevenoaks </t>
  </si>
  <si>
    <t>Kent8</t>
  </si>
  <si>
    <t>Folkestone and Hythe District Council </t>
  </si>
  <si>
    <t>Kent9</t>
  </si>
  <si>
    <t>Swale </t>
  </si>
  <si>
    <t>Kent10</t>
  </si>
  <si>
    <t>Thanet </t>
  </si>
  <si>
    <t>Kent11</t>
  </si>
  <si>
    <t>Tonbridge and Malling </t>
  </si>
  <si>
    <t>Kent12</t>
  </si>
  <si>
    <t>Tunbridge Wells </t>
  </si>
  <si>
    <t>Burnley </t>
  </si>
  <si>
    <t>Lancashire2</t>
  </si>
  <si>
    <t>Chorley </t>
  </si>
  <si>
    <t>Lancashire3</t>
  </si>
  <si>
    <t>Fylde </t>
  </si>
  <si>
    <t>Lancashire4</t>
  </si>
  <si>
    <t>Hyndburn </t>
  </si>
  <si>
    <t>Lancashire5</t>
  </si>
  <si>
    <t>Lancaster </t>
  </si>
  <si>
    <t>Lancashire6</t>
  </si>
  <si>
    <t>Pendle </t>
  </si>
  <si>
    <t>Lancashire7</t>
  </si>
  <si>
    <t>Preston </t>
  </si>
  <si>
    <t>Lancashire8</t>
  </si>
  <si>
    <t>Ribble Valley </t>
  </si>
  <si>
    <t>T03</t>
  </si>
  <si>
    <t>NHS Norfolk and Suffolk ICB</t>
  </si>
  <si>
    <t>Lancashire9</t>
  </si>
  <si>
    <t>Rossendale </t>
  </si>
  <si>
    <t>Richmond Upon Thames</t>
  </si>
  <si>
    <t>Lancashire10</t>
  </si>
  <si>
    <t>South Ribble </t>
  </si>
  <si>
    <t>Lancashire11</t>
  </si>
  <si>
    <t>West Lancashire </t>
  </si>
  <si>
    <t>Lancashire12</t>
  </si>
  <si>
    <t>Wyre </t>
  </si>
  <si>
    <t>Blaby </t>
  </si>
  <si>
    <t>Leicestershire2</t>
  </si>
  <si>
    <t>Charnwood </t>
  </si>
  <si>
    <t>Leicestershire3</t>
  </si>
  <si>
    <t>Harborough </t>
  </si>
  <si>
    <t>Leicestershire4</t>
  </si>
  <si>
    <t>Hinckley and Bosworth </t>
  </si>
  <si>
    <t>Leicestershire5</t>
  </si>
  <si>
    <t>Melton </t>
  </si>
  <si>
    <t>Leicestershire6</t>
  </si>
  <si>
    <t>North West Leicestershire </t>
  </si>
  <si>
    <t>Leicestershire7</t>
  </si>
  <si>
    <t>Oadby and Wigston </t>
  </si>
  <si>
    <t>Boston </t>
  </si>
  <si>
    <t>Lincolnshire2</t>
  </si>
  <si>
    <t>East Lindsey </t>
  </si>
  <si>
    <t>Lincolnshire3</t>
  </si>
  <si>
    <t>Lincoln </t>
  </si>
  <si>
    <t>Lincolnshire4</t>
  </si>
  <si>
    <t>North Kesteven </t>
  </si>
  <si>
    <t>Redcar And Cleveland</t>
  </si>
  <si>
    <t>Lincolnshire5</t>
  </si>
  <si>
    <t>South Holland </t>
  </si>
  <si>
    <t>Lincolnshire6</t>
  </si>
  <si>
    <t>South Kesteven </t>
  </si>
  <si>
    <t>Lincolnshire7</t>
  </si>
  <si>
    <t>West Lindsey </t>
  </si>
  <si>
    <t>St Helens</t>
  </si>
  <si>
    <t>Breckland </t>
  </si>
  <si>
    <t>Norfolk2</t>
  </si>
  <si>
    <t>Broadland </t>
  </si>
  <si>
    <t>Norfolk3</t>
  </si>
  <si>
    <t>Great Yarmouth </t>
  </si>
  <si>
    <t>Norfolk4</t>
  </si>
  <si>
    <t>King's Lynn and West Norfolk </t>
  </si>
  <si>
    <t>Norfolk5</t>
  </si>
  <si>
    <t>North Norfolk </t>
  </si>
  <si>
    <t>Norfolk6</t>
  </si>
  <si>
    <t>Norwich </t>
  </si>
  <si>
    <t>Norfolk7</t>
  </si>
  <si>
    <t>South Norfolk </t>
  </si>
  <si>
    <t>Ashfield </t>
  </si>
  <si>
    <t>Nottinghamshire2</t>
  </si>
  <si>
    <t>Bassetlaw </t>
  </si>
  <si>
    <t>Nottinghamshire3</t>
  </si>
  <si>
    <t>Broxtowe </t>
  </si>
  <si>
    <t>Nottinghamshire4</t>
  </si>
  <si>
    <t>Gedling </t>
  </si>
  <si>
    <t>Nottinghamshire5</t>
  </si>
  <si>
    <t>Mansfield </t>
  </si>
  <si>
    <t>Nottinghamshire6</t>
  </si>
  <si>
    <t>Newark and Sherwood </t>
  </si>
  <si>
    <t>Nottinghamshire7</t>
  </si>
  <si>
    <t>Rushcliffe </t>
  </si>
  <si>
    <t>Cherwell </t>
  </si>
  <si>
    <t>Oxford </t>
  </si>
  <si>
    <t>Oxfordshire3</t>
  </si>
  <si>
    <t>South Oxfordshire </t>
  </si>
  <si>
    <t>Oxfordshire4</t>
  </si>
  <si>
    <t>Vale of White Horse </t>
  </si>
  <si>
    <t>Oxfordshire5</t>
  </si>
  <si>
    <t>West Oxfordshire </t>
  </si>
  <si>
    <t>Cannock Chase </t>
  </si>
  <si>
    <t>Staffordshire2</t>
  </si>
  <si>
    <t>East Staffordshire </t>
  </si>
  <si>
    <t>Westmoreland and Furness</t>
  </si>
  <si>
    <t>Staffordshire3</t>
  </si>
  <si>
    <t>Lichfield </t>
  </si>
  <si>
    <t>Staffordshire4</t>
  </si>
  <si>
    <t>Newcastle-under-Lyme </t>
  </si>
  <si>
    <t>Staffordshire5</t>
  </si>
  <si>
    <t>South Staffordshire </t>
  </si>
  <si>
    <t>Staffordshire6</t>
  </si>
  <si>
    <t>Stafford </t>
  </si>
  <si>
    <t>Staffordshire7</t>
  </si>
  <si>
    <t>Staffordshire Moorlands </t>
  </si>
  <si>
    <t>Telford And Wrekin</t>
  </si>
  <si>
    <t>Staffordshire8</t>
  </si>
  <si>
    <t>Tamworth </t>
  </si>
  <si>
    <t>Babergh </t>
  </si>
  <si>
    <t>Ipswich </t>
  </si>
  <si>
    <t>Suffolk3</t>
  </si>
  <si>
    <t>Mid Suffolk </t>
  </si>
  <si>
    <t>Suffolk4</t>
  </si>
  <si>
    <t>West Suffolk </t>
  </si>
  <si>
    <t>Suffolk5</t>
  </si>
  <si>
    <t>East Suffolk </t>
  </si>
  <si>
    <t>Elmbridge </t>
  </si>
  <si>
    <t>Epsom and Ewell </t>
  </si>
  <si>
    <t>Surrey3</t>
  </si>
  <si>
    <t>Guildford </t>
  </si>
  <si>
    <t>Surrey4</t>
  </si>
  <si>
    <t>Mole Valley </t>
  </si>
  <si>
    <t>Surrey5</t>
  </si>
  <si>
    <t>Reigate and Banstead </t>
  </si>
  <si>
    <t>Surrey6</t>
  </si>
  <si>
    <t>Runnymede </t>
  </si>
  <si>
    <t>Surrey7</t>
  </si>
  <si>
    <t>Spelthorne </t>
  </si>
  <si>
    <t>Surrey8</t>
  </si>
  <si>
    <t>Surrey Heath </t>
  </si>
  <si>
    <t>Surrey9</t>
  </si>
  <si>
    <t>Tandridge </t>
  </si>
  <si>
    <t>Surrey10</t>
  </si>
  <si>
    <t>Waverley </t>
  </si>
  <si>
    <t>Surrey11</t>
  </si>
  <si>
    <t>Woking </t>
  </si>
  <si>
    <t>North Warwickshire </t>
  </si>
  <si>
    <t>Windsor And Maidenhead</t>
  </si>
  <si>
    <t>Warwickshire2</t>
  </si>
  <si>
    <t>Nuneaton and Bedworth </t>
  </si>
  <si>
    <t>Warwickshire3</t>
  </si>
  <si>
    <t>Rugby </t>
  </si>
  <si>
    <t>Warwickshire4</t>
  </si>
  <si>
    <t>Stratford-on-Avon </t>
  </si>
  <si>
    <t>Warwickshire5</t>
  </si>
  <si>
    <t>Warwick </t>
  </si>
  <si>
    <t>Adur </t>
  </si>
  <si>
    <t>Arun </t>
  </si>
  <si>
    <t>West Sussex3</t>
  </si>
  <si>
    <t>Chichester </t>
  </si>
  <si>
    <t>West Sussex4</t>
  </si>
  <si>
    <t>Crawley </t>
  </si>
  <si>
    <t>West Sussex5</t>
  </si>
  <si>
    <t>Horsham </t>
  </si>
  <si>
    <t>West Sussex6</t>
  </si>
  <si>
    <t>Mid Sussex </t>
  </si>
  <si>
    <t>West Sussex7</t>
  </si>
  <si>
    <t>Worthing </t>
  </si>
  <si>
    <t>Bromsgrove </t>
  </si>
  <si>
    <t>Worcestershire2</t>
  </si>
  <si>
    <t>Malvern Hills </t>
  </si>
  <si>
    <t>Worcestershire3</t>
  </si>
  <si>
    <t>Redditch </t>
  </si>
  <si>
    <t>Worcestershire4</t>
  </si>
  <si>
    <t>Worcester </t>
  </si>
  <si>
    <t>Worcestershire5</t>
  </si>
  <si>
    <t>Wychavon </t>
  </si>
  <si>
    <t>Worcestershire6</t>
  </si>
  <si>
    <t>Wyre Forest </t>
  </si>
  <si>
    <t>Running Balances</t>
  </si>
  <si>
    <t>Balance</t>
  </si>
  <si>
    <t>Additional NHS Contribution</t>
  </si>
  <si>
    <t>Required spend on adult social care from NHS minimum allocations</t>
  </si>
  <si>
    <t>Planned Spend</t>
  </si>
  <si>
    <t>Adult Social Care services spend from the NHS minimum allocations</t>
  </si>
  <si>
    <t>Checklist</t>
  </si>
  <si>
    <t>Column complete:</t>
  </si>
  <si>
    <t>Number</t>
  </si>
  <si>
    <t>Category of scheme</t>
  </si>
  <si>
    <t>Description of scheme</t>
  </si>
  <si>
    <t xml:space="preserve">Source of funding </t>
  </si>
  <si>
    <t>Adult Social Care Spend</t>
  </si>
  <si>
    <t>Expenditure for 2026-27 (£)</t>
  </si>
  <si>
    <t>Assistive technologies and equipment</t>
  </si>
  <si>
    <t xml:space="preserve">Community Equipment - S75 Agreement in place between SCC and ICB. ICES contract </t>
  </si>
  <si>
    <t>Evaluation and enabling integration</t>
  </si>
  <si>
    <t>Care Act Implementation related duties - Safeguarding</t>
  </si>
  <si>
    <t>Independent Mental Health Advocacy</t>
  </si>
  <si>
    <t>Support to carers, including unpaid carers</t>
  </si>
  <si>
    <t>Advocacy support</t>
  </si>
  <si>
    <t xml:space="preserve">Assessment, Case Management and OT: integrated community teams </t>
  </si>
  <si>
    <t>Carers Services</t>
  </si>
  <si>
    <t>Carer Advice and Support</t>
  </si>
  <si>
    <t>Long-term home-based community health services</t>
  </si>
  <si>
    <t>Day Service - Older People</t>
  </si>
  <si>
    <t>Assessment, Case Management and OT: Occupational Therapy</t>
  </si>
  <si>
    <t>MPFT- Holistic assessment, onward referral as appropriate and provision of appropriate aids and products. Continence advice/service</t>
  </si>
  <si>
    <t>Frailty/ Complex Needs - MPFT-Geriatrician support, care home support and staying well pathway</t>
  </si>
  <si>
    <t xml:space="preserve">Compton -Night sitting/GP plus provision to provide carers/ family with respite when caring for palliative/ end of life patients. </t>
  </si>
  <si>
    <t>Employment of Occupational Therapists by MPFT</t>
  </si>
  <si>
    <t>Wider local support to promote prevention and independence</t>
  </si>
  <si>
    <t xml:space="preserve">MPFT-Falls community prevention and assessment service. </t>
  </si>
  <si>
    <t>Home-based intermediate care (short-term home-based rehabilitation, reablement and recovery services)</t>
  </si>
  <si>
    <t>SCC various contracts for reablement including Nexxus, IAH MPFT via ICB lead commissioner, and part of s75 for wrap around support</t>
  </si>
  <si>
    <t>SCC contract for reablement with Nexxus and MPFT</t>
  </si>
  <si>
    <t>Community wrap around service to support D2A</t>
  </si>
  <si>
    <t>MPFT
Enablement now incorporated as part of the Home First Service delivering Intermediate Care, Palliative Care, Night Sits and Reablement.</t>
  </si>
  <si>
    <t>Discharge support and infrastructure</t>
  </si>
  <si>
    <t>Track and Triage service</t>
  </si>
  <si>
    <t>Long-term home-based social care services</t>
  </si>
  <si>
    <t>Homecare to support hospital discharge</t>
  </si>
  <si>
    <t>SCC brokerage - seven day service</t>
  </si>
  <si>
    <t>Home care - private sector</t>
  </si>
  <si>
    <t xml:space="preserve">Home care - private sector </t>
  </si>
  <si>
    <t>Home care and Extra Care</t>
  </si>
  <si>
    <t>Disabled Facilities Grant related schemes</t>
  </si>
  <si>
    <t>DFG - transfer to districts</t>
  </si>
  <si>
    <t>Social Care Front Door: improve access to social care and diversion rates</t>
  </si>
  <si>
    <t>DST Support for Staffs residents in County Hospital</t>
  </si>
  <si>
    <t>Bed-based intermediate care (short-term bed-based rehabilitation, reablement and recovery services)</t>
  </si>
  <si>
    <t>Intermediate Care Beds Barton - Shaw Healthcare
D2A commissioned beds to support step up and step down. Referrals coordinated via Track and Triage.</t>
  </si>
  <si>
    <t xml:space="preserve">Intermediate Care Beds (MPFT) UHDB
Community Hospital D2A beds at Samual Johnson and Sir Robert Peel - step up and step down. </t>
  </si>
  <si>
    <t>Intermediate Care Beds (Private) Private Sector (individual Care Homes)
D2A beds commissioned within Care Homes to support step up and step down.</t>
  </si>
  <si>
    <t xml:space="preserve">Other  </t>
  </si>
  <si>
    <t xml:space="preserve">Hospices - St Giles, Katherine House and Compton
Inpatient and community based hospice care for palliative/ end of life individuals. </t>
  </si>
  <si>
    <t>Dementia support</t>
  </si>
  <si>
    <t>Commissioning of health care tasks from the home care market.</t>
  </si>
  <si>
    <t>Improved Access to Psychological Therapies - MPFT / NSCHT</t>
  </si>
  <si>
    <t>Improved Access to Psychological Therapies - Starfish</t>
  </si>
  <si>
    <t>Long-term residential/nursing home care</t>
  </si>
  <si>
    <t>Private Sector residential care placements in care homes across the county</t>
  </si>
  <si>
    <t>LD residential placements</t>
  </si>
  <si>
    <t>Commissioning of block booked dementia  residential placements</t>
  </si>
  <si>
    <t>Dementia Nursing home placements and support</t>
  </si>
  <si>
    <t>Admission avoidance - Dementia Scheme in IAH</t>
  </si>
  <si>
    <t>MPFT
Enablement now incorporated as part of the Home First Service delivering Intermediate Care, Palliative Care, Night Sits and Reablement and NANS</t>
  </si>
  <si>
    <t>Investment in training - Care Market Training Plan and delivery</t>
  </si>
  <si>
    <t xml:space="preserve">Market Sustainability-rising price of home care, residential and nursing home placements </t>
  </si>
  <si>
    <t>Urgent community response</t>
  </si>
  <si>
    <t xml:space="preserve">NHS funding for assessment and management of health needs in care homes </t>
  </si>
  <si>
    <t xml:space="preserve">Integrated Discharge Director to establish Integrated Discharge Hub UHNM </t>
  </si>
  <si>
    <t xml:space="preserve">Specialist falls response service in partnership with the NHS and Dire Service. Supports people who have experienced a fall in their own home with an aim of reducing hospital admissions. </t>
  </si>
  <si>
    <t>Short-term home-based social care (excluding rehabilitation, reablement or recovery services)</t>
  </si>
  <si>
    <t xml:space="preserve">MH discharge - Discharge enablement pathway, integrated health and social care MDT team discharge planning from acute mental health wards </t>
  </si>
  <si>
    <t xml:space="preserve">MH discharge - In reach support packages of care on discharge to support individuals based on recovery and goal setting, promoting independence and onward signpost referral to other services such as housing/ benefits/ employment </t>
  </si>
  <si>
    <t xml:space="preserve">NHS commissioning of voluntary sector support on discharge  - includes continuation during Q1 of Revival in line with Stoke contract, need wider discussion re voluntary sector offer to support discharge </t>
  </si>
  <si>
    <t>Use of one-off funds via a PHB to facilitate discharge in a timely manner e.g. fridge to manage temp of medication. MPFT lead on behalf of acutes and community hospitals including UHDB and OOC Trusts via T&amp;T. National recognition via NHSE</t>
  </si>
  <si>
    <t>Personalised budgeting and commissioning</t>
  </si>
  <si>
    <t>OPPD Commissioning Apprentice</t>
  </si>
  <si>
    <t xml:space="preserve">SFRS Home from Hospital service </t>
  </si>
  <si>
    <t>DST assessment- to complete robust and timely DSTs to reduce delays, length of stay and increase timely discharges</t>
  </si>
  <si>
    <t xml:space="preserve">Health Tasks Cost pressure </t>
  </si>
  <si>
    <t>MIDOS</t>
  </si>
  <si>
    <t>MySense</t>
  </si>
  <si>
    <t>East Staffs Fire Discharge
Service, hospital to home</t>
  </si>
  <si>
    <t>ICES other elements -OT Direct</t>
  </si>
  <si>
    <t>PCARM – Palliative Crisis Avoidance, Response and Management Service Business Case?</t>
  </si>
  <si>
    <t>End of life care</t>
  </si>
  <si>
    <t>Specialist Palliative Care Team (SPCT) Front Door ED Model of Care</t>
  </si>
  <si>
    <t>Cost pressures on core BCF ASC services due to 0% uplift on LA BCF allocations</t>
  </si>
  <si>
    <t>Contingency to support neighborhood working.</t>
  </si>
  <si>
    <t>ICB Discharge Grant - Shortfall in Staffordshires allocation - £602, 525</t>
  </si>
  <si>
    <t>Scheme Type</t>
  </si>
  <si>
    <t>Area of Spend</t>
  </si>
  <si>
    <t>Funding Source</t>
  </si>
  <si>
    <t>Social Care</t>
  </si>
  <si>
    <t>Housing related schemes</t>
  </si>
  <si>
    <t>Other</t>
  </si>
  <si>
    <t>4. Capacity&amp;Demand</t>
  </si>
  <si>
    <t>5. Income</t>
  </si>
  <si>
    <t>6a. Expenditure</t>
  </si>
  <si>
    <t>7. Metrics</t>
  </si>
  <si>
    <t>8. Planning Requirements</t>
  </si>
  <si>
    <t>Demand - Community</t>
  </si>
  <si>
    <t>Capacity - Hospital Discharge</t>
  </si>
  <si>
    <t>Capacity - Community</t>
  </si>
  <si>
    <t>D165</t>
  </si>
  <si>
    <t>D167</t>
  </si>
  <si>
    <t>D169</t>
  </si>
  <si>
    <t>D171</t>
  </si>
  <si>
    <t>C188:C190</t>
  </si>
  <si>
    <t>E181:E190</t>
  </si>
  <si>
    <t>F181:F190</t>
  </si>
  <si>
    <t>G181:G190</t>
  </si>
  <si>
    <t>H181:H190</t>
  </si>
  <si>
    <t>C199</t>
  </si>
  <si>
    <t>C200</t>
  </si>
  <si>
    <t>C201</t>
  </si>
  <si>
    <t>C202</t>
  </si>
  <si>
    <t>C203</t>
  </si>
  <si>
    <t>C53:C302</t>
  </si>
  <si>
    <t>D53:D302</t>
  </si>
  <si>
    <t>E53:E302</t>
  </si>
  <si>
    <t>F53:F302</t>
  </si>
  <si>
    <t>G53:G302</t>
  </si>
  <si>
    <t>H53:H302</t>
  </si>
  <si>
    <t>I53:I302</t>
  </si>
  <si>
    <t>J53:J302</t>
  </si>
  <si>
    <t>K53:K302</t>
  </si>
  <si>
    <t>L53:L302</t>
  </si>
  <si>
    <t>M53:M302</t>
  </si>
  <si>
    <t>N53:N302</t>
  </si>
  <si>
    <t>O53:O302</t>
  </si>
  <si>
    <t>P53:P302</t>
  </si>
  <si>
    <t>G8</t>
  </si>
  <si>
    <t>G9</t>
  </si>
  <si>
    <t>G10</t>
  </si>
  <si>
    <t>G11</t>
  </si>
  <si>
    <t>G12</t>
  </si>
  <si>
    <t>G13</t>
  </si>
  <si>
    <t>G14</t>
  </si>
  <si>
    <t>G15</t>
  </si>
  <si>
    <t>G16</t>
  </si>
  <si>
    <t>H8</t>
  </si>
  <si>
    <t>H9</t>
  </si>
  <si>
    <t>H10</t>
  </si>
  <si>
    <t>H11</t>
  </si>
  <si>
    <t>H12</t>
  </si>
  <si>
    <t>H13</t>
  </si>
  <si>
    <t>H14</t>
  </si>
  <si>
    <t>H15</t>
  </si>
  <si>
    <t>H16</t>
  </si>
  <si>
    <t>I8</t>
  </si>
  <si>
    <t>I9</t>
  </si>
  <si>
    <t>I10</t>
  </si>
  <si>
    <t>I11</t>
  </si>
  <si>
    <t>I12</t>
  </si>
  <si>
    <t>I13</t>
  </si>
  <si>
    <t>I14</t>
  </si>
  <si>
    <t>I15</t>
  </si>
  <si>
    <t>I16</t>
  </si>
  <si>
    <t>J8</t>
  </si>
  <si>
    <t>J9</t>
  </si>
  <si>
    <t>J10</t>
  </si>
  <si>
    <t>J11</t>
  </si>
  <si>
    <t>J12</t>
  </si>
  <si>
    <t>J13</t>
  </si>
  <si>
    <t>J14</t>
  </si>
  <si>
    <t>J15</t>
  </si>
  <si>
    <t>J16</t>
  </si>
  <si>
    <t>B157</t>
  </si>
  <si>
    <t>Row Number</t>
  </si>
  <si>
    <t>Health and Wellbeing Board</t>
  </si>
  <si>
    <t>Completed by:</t>
  </si>
  <si>
    <t>Has this report been signed off by (or on behalf of) the HWB at the time of submission?</t>
  </si>
  <si>
    <t>Area Assurance Contact Details - Role:</t>
  </si>
  <si>
    <t>Area Assurance Contact Details - Title:</t>
  </si>
  <si>
    <t>Area Assurance Contact Details - First-name:</t>
  </si>
  <si>
    <t>Area Assurance Contact Details - Surname:</t>
  </si>
  <si>
    <t>Area Assurance Contact Details - E-mail:</t>
  </si>
  <si>
    <t>2. Cover pending</t>
  </si>
  <si>
    <t>5. Income pending</t>
  </si>
  <si>
    <t>6. Expenditure pending</t>
  </si>
  <si>
    <t>8. Metrics pending</t>
  </si>
  <si>
    <t>9. Planning Requirements pending</t>
  </si>
  <si>
    <t>Any assumption made:</t>
  </si>
  <si>
    <t>Demand - Community Service Type</t>
  </si>
  <si>
    <t>Capacity - Hospital Discharge Service Area</t>
  </si>
  <si>
    <t>Commissioning responsibility - ICB</t>
  </si>
  <si>
    <t>Commissioning responsibility - LA</t>
  </si>
  <si>
    <t>Commissioning responsibility - Joint</t>
  </si>
  <si>
    <t>Capacity - Community Service Area</t>
  </si>
  <si>
    <t>Local Authority Contribution (DFG)
Gross Contribution Yr 1</t>
  </si>
  <si>
    <t>Local Authority Contribution
Gross Contribution Yr 2</t>
  </si>
  <si>
    <t>Local Authority Discharge Funding</t>
  </si>
  <si>
    <t>Local Authority Discharge Funding
Contribution Yr 1</t>
  </si>
  <si>
    <t>Local Authority Discharge Funding
Contribution Yr 2</t>
  </si>
  <si>
    <t>iBCF</t>
  </si>
  <si>
    <t>iBCF Contribution Yr 1</t>
  </si>
  <si>
    <t>iBCF Contribution Yr 2</t>
  </si>
  <si>
    <t>Additional LA Contributions?</t>
  </si>
  <si>
    <t>Local Authorities</t>
  </si>
  <si>
    <t>Contribution Yr 1</t>
  </si>
  <si>
    <t>Contribution Yr 2</t>
  </si>
  <si>
    <t>Commentary (Add LA)</t>
  </si>
  <si>
    <t>Additional ICB Contributions?</t>
  </si>
  <si>
    <t>Contributions Yr 1</t>
  </si>
  <si>
    <t>Contributions Yr 2</t>
  </si>
  <si>
    <t>Commentary (Add ICB)</t>
  </si>
  <si>
    <t>Funding Contributions Comments</t>
  </si>
  <si>
    <t>Scheme ID</t>
  </si>
  <si>
    <t>Scheme Name</t>
  </si>
  <si>
    <t>Brief Description of Scheme</t>
  </si>
  <si>
    <t>Sub Types</t>
  </si>
  <si>
    <t>Please specify if 'Scheme Type' is 'Other'</t>
  </si>
  <si>
    <t>Expected outputs</t>
  </si>
  <si>
    <t>Units</t>
  </si>
  <si>
    <t>Please specify if 'Area of Spend' is 'other'</t>
  </si>
  <si>
    <t>Commissioner</t>
  </si>
  <si>
    <t>% NHS (if Joint Commissioner)</t>
  </si>
  <si>
    <t>% LA (if Joint Commissioner)</t>
  </si>
  <si>
    <t>Provider</t>
  </si>
  <si>
    <t>Source of Funding</t>
  </si>
  <si>
    <t>Expenditure 23/24 (£)</t>
  </si>
  <si>
    <t>Expenditure 24/25 (£)</t>
  </si>
  <si>
    <t>% of Overall Spend (Average)</t>
  </si>
  <si>
    <t>22-23 Q1 Indicator value</t>
  </si>
  <si>
    <t>22-23 Q2 Indicator value</t>
  </si>
  <si>
    <t>22-23 Q3 Indicator value</t>
  </si>
  <si>
    <t>22-23 Q4 Indicator value</t>
  </si>
  <si>
    <t>Avoidable admissions: Rationale for ambition</t>
  </si>
  <si>
    <t>Avoidable admissions: Local plan to meet ambition</t>
  </si>
  <si>
    <t>Falls 2022-23 estimated indicator value</t>
  </si>
  <si>
    <t>Falls 2023-24 Plan indicator value</t>
  </si>
  <si>
    <t>Falls 2022-23 estimated Count</t>
  </si>
  <si>
    <t>Falls 2023-24 Plan Count</t>
  </si>
  <si>
    <t>Falls 2022-23 estimated population</t>
  </si>
  <si>
    <t>Falls 2023-24 Plan population</t>
  </si>
  <si>
    <t>Falls: Rationale for ambition</t>
  </si>
  <si>
    <t>Falls: Local plan to meet ambition</t>
  </si>
  <si>
    <t>22-23 Discharge to Usual Place Q1 Quarter (%)</t>
  </si>
  <si>
    <t>22-23 Discharge to Usual Place Q1 Numerator</t>
  </si>
  <si>
    <t>22-23 Discharge to Usual Place Q2 Numerator</t>
  </si>
  <si>
    <t>22-23 Discharge to Usual Place Q3 Numerator</t>
  </si>
  <si>
    <t>22-23 Discharge to Usual Place Q4 Numerator</t>
  </si>
  <si>
    <t>22-23 Discharge to Usual Place Q1 Denominator</t>
  </si>
  <si>
    <t>22-23 Discharge to Usual Place Q2 Denominator</t>
  </si>
  <si>
    <t>22-23 Discharge to Usual Place Q3 Denominator</t>
  </si>
  <si>
    <t>22-23 Discharge to Usual Place Q4 Denominator</t>
  </si>
  <si>
    <t>Discharge to Usual Place: Rationale for ambition</t>
  </si>
  <si>
    <t>Discharge to Usual Place: Local plan to meet ambition</t>
  </si>
  <si>
    <t>2022-23 estimated Residential Admissions Numerator:</t>
  </si>
  <si>
    <t>2022-23 Plan Residential Admissions Numerator:</t>
  </si>
  <si>
    <t>Residential Admissions: Rationale for ambition</t>
  </si>
  <si>
    <t>Residential Admissions: Local plan to meet ambition</t>
  </si>
  <si>
    <t>2022-23 estimated Reablement Numerator:</t>
  </si>
  <si>
    <t>2022-23 Plan Reablement Numerator:</t>
  </si>
  <si>
    <t>2022-23 estimated Reablement Denominator:</t>
  </si>
  <si>
    <t>2022-23 Plan Reablement Denominator:</t>
  </si>
  <si>
    <t>Reablement: Rationale for ambition</t>
  </si>
  <si>
    <t>Reablement: Local plan to meet ambition</t>
  </si>
  <si>
    <t>PR1: NC1: Jointly agreed plan - Plan to Meet</t>
  </si>
  <si>
    <t>PR2: NC1: Jointly agreed plan - Plan to Meet</t>
  </si>
  <si>
    <t>PR3: NC1: Jointly agreed plan - Plan to Meet</t>
  </si>
  <si>
    <t>PR4: NC2: Implementing BCF Policy Objective 1</t>
  </si>
  <si>
    <t>PR5: additional discharge funding</t>
  </si>
  <si>
    <t>PR6: NC2: Implementing BCF Policy Objective 2</t>
  </si>
  <si>
    <t>PR7: NC4: Maintaining NHS's contribution</t>
  </si>
  <si>
    <t>PR8: Agreed Expenditure</t>
  </si>
  <si>
    <t>PR9: Metrics</t>
  </si>
  <si>
    <t>PR1: Supporting References</t>
  </si>
  <si>
    <t>PR2: Supporting References</t>
  </si>
  <si>
    <t>PR3: Supporting References</t>
  </si>
  <si>
    <t>PR4: Supporting References</t>
  </si>
  <si>
    <t>PR5: Supporting References</t>
  </si>
  <si>
    <t>PR6: Supporting References</t>
  </si>
  <si>
    <t>PR7: Supporting References</t>
  </si>
  <si>
    <t>PR8: Supporting References</t>
  </si>
  <si>
    <t>PR9: Supporting References</t>
  </si>
  <si>
    <t>PR1: Actions in place if not</t>
  </si>
  <si>
    <t>PR2: Actions in place if not</t>
  </si>
  <si>
    <t>PR3: Actions in place if not</t>
  </si>
  <si>
    <t>PR4: Actions in place if not</t>
  </si>
  <si>
    <t>PR5: Actions in place if not</t>
  </si>
  <si>
    <t>PR6: Actions in place if not</t>
  </si>
  <si>
    <t>PR7: Actions in place if not</t>
  </si>
  <si>
    <t>PR8: Actions in place if not</t>
  </si>
  <si>
    <t>PR9: Actions in place if not</t>
  </si>
  <si>
    <t>PR1: Timeframe if not met</t>
  </si>
  <si>
    <t>PR2: Timeframe if not met</t>
  </si>
  <si>
    <t>PR3: Timeframe if not met</t>
  </si>
  <si>
    <t>PR4: Timeframe if not met</t>
  </si>
  <si>
    <t>PR5: Timeframe if not met</t>
  </si>
  <si>
    <t>PR6: Timeframe if not met</t>
  </si>
  <si>
    <t>PR7: Timeframe if not met</t>
  </si>
  <si>
    <t>PR8: Timeframe if not met</t>
  </si>
  <si>
    <t>PR9: Timeframe if not met</t>
  </si>
  <si>
    <t>Version</t>
  </si>
  <si>
    <t>Social support (including VCS)</t>
  </si>
  <si>
    <t>Social support (including VCS) </t>
  </si>
  <si>
    <t>Urgent Community Response</t>
  </si>
  <si>
    <t>Reablement at Home </t>
  </si>
  <si>
    <t>Reablement at home</t>
  </si>
  <si>
    <t>Rehabilitation at home</t>
  </si>
  <si>
    <t xml:space="preserve">Reablement at Home </t>
  </si>
  <si>
    <t>Short term domiciliary care</t>
  </si>
  <si>
    <t xml:space="preserve">Rehabilitation at home </t>
  </si>
  <si>
    <t>Other short-term social care</t>
  </si>
  <si>
    <t>Reablement in a bedded setting</t>
  </si>
  <si>
    <t xml:space="preserve">Rehabilitation in a bedded setting </t>
  </si>
  <si>
    <t>Short-term residential/nursing care for someone likely to require a longer-term care home placement</t>
  </si>
  <si>
    <t>Cumbria</t>
  </si>
  <si>
    <t xml:space="preserve">4a. Expenditure Guidance </t>
  </si>
  <si>
    <t>Guidance for completing expenditure sheet</t>
  </si>
  <si>
    <t xml:space="preserve">
1. Please enter spend information in the bottom table starting cell B30 including the category of spend which is a dropdown containing the categories listed in the table below. You must also enter scheme-level detail for the line of spend in 'Description of Scheme' with the appropriate level of information keeping this relatively succint, for example 'Community Health Rehabilitation' or 'MSK services' or 'Integrated Crisis and Rapid Response' would be sufficient. Please also enter source of funding which determines the total spend appearing in the source of funding table at the top. Ensure a 'Number' is entered in the 'Expenditure for 2026-27 (£)' so that the validation boxes can be marked as complete.
2. Please ensure 'Adult Social Care Spend' is marked 'Yes' when the money is spent on Adult Social Care across any funding source.
</t>
  </si>
  <si>
    <t>Scheme Types</t>
  </si>
  <si>
    <t>Description</t>
  </si>
  <si>
    <t>Using technology in care processes to support self-management, maintenance of independence and more efficient and effective delivery of care. (eg. Telecare, Wellness services, Community based equipment, Digital participation services).</t>
  </si>
  <si>
    <t>This covers expenditure on housing and housing-related services other than adaptations; eg: supported housing units.</t>
  </si>
  <si>
    <t>DFG related schemes</t>
  </si>
  <si>
    <t xml:space="preserve">The DFG is a means-tested capital grant to help meet the costs of adapting a property; supporting people to stay independent in their own homes.
The grant can also be used to fund discretionary, capital spend to support people to remain independent in their own homes under a Regulatory Reform Order, if a published policy on doing so is in place. </t>
  </si>
  <si>
    <t>Wider support to promote prevention and independence</t>
  </si>
  <si>
    <t>Services or schemes where the population or identified high-risk groups are empowered and activated to live well in the holistic sense thereby helping prevent people from entering the care system in the first place. These are essentially upstream prevention initiatives to promote independence and wellbeing.</t>
  </si>
  <si>
    <t>Short-term home-based intermediate care (rehabilitation, reablement and recovery services)</t>
  </si>
  <si>
    <t xml:space="preserve">Short-term (up to 6 weeks), therapy-led services in the person's usual residence (home or care home), following the 'Home First' principle. For adults 18+ to regain independence post-illness/injury/discharge (step-down) or prevent admissions/long-term care (step-up). Person-centred, with initial assessment and regular reviews; led by registered therapists (physiotherapists, occupational therapists, speech/language therapists) plus support from unregistered workers and other professionals (nurses, doctors, social workers). Outcomes: better function, confidence, wellbeing; less carer reliance and long-term care demand. Domiciliary social care (personal care, domestic help) included only within a rehab/reablement-focused package.
</t>
  </si>
  <si>
    <t>Short-term home-based social care (excluding rehabilitation, reablement and recovery services)</t>
  </si>
  <si>
    <t>Short-term domiciliary social care (e.g. personal care, help with domestic tasks, voluntary sector support), except where it is provided as part of a package that also includes rehabilitation, reablement and/or recovery services.</t>
  </si>
  <si>
    <t>Ongoing social care services (e.g. personal care, help with domestic tasks), helping people continue to live at home and maintain independence.</t>
  </si>
  <si>
    <t>Ongoing health services provided in people’s own homes or in other non-residential community-based settings.</t>
  </si>
  <si>
    <t>Bed-based intermediate care (short-term bed-based rehabilitation, reablement or recovery)</t>
  </si>
  <si>
    <t xml:space="preserve">Short-term (up to 6 weeks), therapy-led services in a community bed-based setting (e.g. community hospital, care home bed or designated facility). For adults 18+ to regain independence post-hospital stay (step-down) or prevent avoidable admission/long-term residential care (step-up from community). Person-centred, with initial assessment and regular reviews; led by registered therapists (physiotherapists, occupational therapists, speech/language therapists) plus multi-disciplinary support (unregistered workers, nurses, doctors, others as needed). Where safe and appropriate, transition to home-based intermediate care is required to continue recovery at usual residence. Outcomes: improved function, confidence, wellbeing; reduced acute admissions, readmissions and long-term social care demand. May include mixed health and social care interventions.
</t>
  </si>
  <si>
    <t>Long-term residential or nursing home care</t>
  </si>
  <si>
    <t>Ongoing care provided in a residential care home or nursing home for people who need more intensive or specialised support than can be provided at home.</t>
  </si>
  <si>
    <t>Services and activity to enable discharge. Examples include multi-disciplinary/multi-agency discharge functions or Home First/ Discharge to Assess process support/ core costs.</t>
  </si>
  <si>
    <t>Schemes specifically designed to provide care and support for people nearing the end of life.</t>
  </si>
  <si>
    <t>Supporting people to sustain their role as carers and reduce the likelihood of crisis. 
This might include respite care/carers breaks, information, assessment, emotional and physical support, training, access to services to support wellbeing and improve independence.</t>
  </si>
  <si>
    <t>Schemes that monitor or evaluate the impact of integrated care schemes.
Schemes or services that enable integrated care, such as (but not necessarily limited to):
- Joint commissioning arrangements
- Integrated care planning
- Helping people navigate services
- Workforce development or recruitment and retention</t>
  </si>
  <si>
    <t>Urgent community response teams provide urgent care to people in their homes which helps to avoid hospital admissions and enable people to live independently for longer. Through these teams, older people and adults with complex health needs who urgently need care, can get fast access to a range of health and social care professionals within two hours.</t>
  </si>
  <si>
    <t>Various person centred approaches to commissioning and budgeting, including direct payments.</t>
  </si>
  <si>
    <t>This should only be selected where the scheme is not adequately represented by the above scheme types.</t>
  </si>
  <si>
    <t>5. Metrics for 2026-27</t>
  </si>
  <si>
    <t>5.1 Non-Elective admissions</t>
  </si>
  <si>
    <t>Apr 25
Actual</t>
  </si>
  <si>
    <t>May 25
Actual</t>
  </si>
  <si>
    <t>Jun 25
Actual</t>
  </si>
  <si>
    <t>Jul 25
Actual</t>
  </si>
  <si>
    <t>Aug 25
Actual</t>
  </si>
  <si>
    <t>Sep 25
Actual</t>
  </si>
  <si>
    <t>Oct 25
Actual</t>
  </si>
  <si>
    <t>Nov 25
Actual</t>
  </si>
  <si>
    <t>Dec 25
Actual</t>
  </si>
  <si>
    <t>Jan 26
Actual</t>
  </si>
  <si>
    <t>Feb 26
Actual</t>
  </si>
  <si>
    <t>Mar 26
Actual</t>
  </si>
  <si>
    <t xml:space="preserve">Non elective admissions to hospital for people aged 65 and over per 100,000 population
</t>
  </si>
  <si>
    <t>Number of admissions 65+</t>
  </si>
  <si>
    <t>Population of 65+*</t>
  </si>
  <si>
    <t xml:space="preserve">                                                                                                                            </t>
  </si>
  <si>
    <t>Population of 65+</t>
  </si>
  <si>
    <t>Source: https://digital.nhs.uk/supplementary-information/2025/non-elective-inpatient-spells-at-english-hospitals-occurring-between-01-04-2020-and-30-11-2024-for-patients-aged-18-and-65</t>
  </si>
  <si>
    <t>5.2 Discharge delays</t>
  </si>
  <si>
    <t>*Dec Actual onwards are not available at time of publication</t>
  </si>
  <si>
    <t>Average length of discharge delay for all acute adult patients 
(this calculates the % of patients discharged after their DRD, multiplied by the average number of days)</t>
  </si>
  <si>
    <t>Proportion of adult patients discharged from acute hospitals on their discharge ready date</t>
  </si>
  <si>
    <t>For those adult patients not discharged on DRD, average number of days from DRD to discharge</t>
  </si>
  <si>
    <t>Source: https://www.england.nhs.uk/statistics/statistical-work-areas/discharge-delays/discharge-ready-date/</t>
  </si>
  <si>
    <t>5.3 Admissions to residential and nursing care homes</t>
  </si>
  <si>
    <t>Rolling 12 month total until end of quarter date indicated</t>
  </si>
  <si>
    <t>Actual Ending    31-12-2024</t>
  </si>
  <si>
    <t>Actual Ending    31-03-2025</t>
  </si>
  <si>
    <t>Actual Ending    30-06-2025</t>
  </si>
  <si>
    <t>Actual Ending      30-09-2025</t>
  </si>
  <si>
    <t>2026-27 Plan Ending 30-06-2026</t>
  </si>
  <si>
    <t>2026-27 Plan Ending 30-09-2026</t>
  </si>
  <si>
    <t>2026-27 Plan Ending 31-12-2026</t>
  </si>
  <si>
    <t>2026-27
Plan Ending
31-03-2027</t>
  </si>
  <si>
    <t>Long‑term admissions to residential and nursing care homes for people aged 65 and over per 100,000 population</t>
  </si>
  <si>
    <t>Number of admissions</t>
  </si>
  <si>
    <t>*Population of people aged 65 and above are based on the latest available mid-year estimates from the ONS</t>
  </si>
  <si>
    <t>6.4 Reablement</t>
  </si>
  <si>
    <t>2024-25 Actual</t>
  </si>
  <si>
    <t>2025-26 Plan</t>
  </si>
  <si>
    <t>Denominator</t>
  </si>
  <si>
    <t>Sum of Value</t>
  </si>
  <si>
    <t>Column Labels</t>
  </si>
  <si>
    <t>2024</t>
  </si>
  <si>
    <t>2025</t>
  </si>
  <si>
    <t>Qtr4</t>
  </si>
  <si>
    <t>Qtr1</t>
  </si>
  <si>
    <t>Qtr2</t>
  </si>
  <si>
    <t>Qtr3</t>
  </si>
  <si>
    <t>Population</t>
  </si>
  <si>
    <t>Row Labels</t>
  </si>
  <si>
    <t>Bristol</t>
  </si>
  <si>
    <t>Cornwall and Scilly</t>
  </si>
  <si>
    <t>Kingston upon Hull</t>
  </si>
  <si>
    <t>Grand Total</t>
  </si>
  <si>
    <t>Date</t>
  </si>
  <si>
    <t>Measure</t>
  </si>
  <si>
    <t>Value</t>
  </si>
  <si>
    <t>Long-term admissions to residential care homes and nursing homes for people aged 65+ per 100,000 population</t>
  </si>
  <si>
    <t>Formatted Value</t>
  </si>
  <si>
    <t>BCM Region</t>
  </si>
  <si>
    <t>Average days from Discharge Ready Date to date of discharge (inc 0 day delays)</t>
  </si>
  <si>
    <t>0.32</t>
  </si>
  <si>
    <t>Greater London</t>
  </si>
  <si>
    <t>Average days from Discharge Ready Date to date of discharge (exc 0 day delays)</t>
  </si>
  <si>
    <t>7.16</t>
  </si>
  <si>
    <t>Date of discharge is same as Discharge Ready Date</t>
  </si>
  <si>
    <t>96%</t>
  </si>
  <si>
    <t>0.53</t>
  </si>
  <si>
    <t>4.49</t>
  </si>
  <si>
    <t>88%</t>
  </si>
  <si>
    <t>2.64</t>
  </si>
  <si>
    <t>Yorkshire &amp; Humber</t>
  </si>
  <si>
    <t>5.05</t>
  </si>
  <si>
    <t>48%</t>
  </si>
  <si>
    <t>0.76</t>
  </si>
  <si>
    <t>South West</t>
  </si>
  <si>
    <t>5.63</t>
  </si>
  <si>
    <t>87%</t>
  </si>
  <si>
    <t>East of England</t>
  </si>
  <si>
    <t>4.50</t>
  </si>
  <si>
    <t>0.71</t>
  </si>
  <si>
    <t>5.18</t>
  </si>
  <si>
    <t>86%</t>
  </si>
  <si>
    <t>0.42</t>
  </si>
  <si>
    <t>West Midlands</t>
  </si>
  <si>
    <t>3.48</t>
  </si>
  <si>
    <t>0.37</t>
  </si>
  <si>
    <t>North West</t>
  </si>
  <si>
    <t>2.72</t>
  </si>
  <si>
    <t>0.98</t>
  </si>
  <si>
    <t>6.73</t>
  </si>
  <si>
    <t>0.24</t>
  </si>
  <si>
    <t>93%</t>
  </si>
  <si>
    <t>1.13</t>
  </si>
  <si>
    <t>7.50</t>
  </si>
  <si>
    <t>85%</t>
  </si>
  <si>
    <t>0.66</t>
  </si>
  <si>
    <t>South East</t>
  </si>
  <si>
    <t>4.59</t>
  </si>
  <si>
    <t>0.87</t>
  </si>
  <si>
    <t>81%</t>
  </si>
  <si>
    <t>0.56</t>
  </si>
  <si>
    <t>4.48</t>
  </si>
  <si>
    <t>1.73</t>
  </si>
  <si>
    <t>11.35</t>
  </si>
  <si>
    <t>1.38</t>
  </si>
  <si>
    <t>10.06</t>
  </si>
  <si>
    <t>1.33</t>
  </si>
  <si>
    <t>9.63</t>
  </si>
  <si>
    <t>7.35</t>
  </si>
  <si>
    <t>1.03</t>
  </si>
  <si>
    <t>7.76</t>
  </si>
  <si>
    <t>1.32</t>
  </si>
  <si>
    <t>6.40</t>
  </si>
  <si>
    <t>79%</t>
  </si>
  <si>
    <t>1.06</t>
  </si>
  <si>
    <t>5.01</t>
  </si>
  <si>
    <t>0.47</t>
  </si>
  <si>
    <t>3.47</t>
  </si>
  <si>
    <t>0.91</t>
  </si>
  <si>
    <t>5.78</t>
  </si>
  <si>
    <t>84%</t>
  </si>
  <si>
    <t>1.61</t>
  </si>
  <si>
    <t>11.15</t>
  </si>
  <si>
    <t>1.56</t>
  </si>
  <si>
    <t>11.06</t>
  </si>
  <si>
    <t>0.68</t>
  </si>
  <si>
    <t>3.50</t>
  </si>
  <si>
    <t>6.50</t>
  </si>
  <si>
    <t>89%</t>
  </si>
  <si>
    <t>0.41</t>
  </si>
  <si>
    <t>North East</t>
  </si>
  <si>
    <t>3.94</t>
  </si>
  <si>
    <t>90%</t>
  </si>
  <si>
    <t>0.80</t>
  </si>
  <si>
    <t>83%</t>
  </si>
  <si>
    <t>0.52</t>
  </si>
  <si>
    <t>8.14</t>
  </si>
  <si>
    <t>94%</t>
  </si>
  <si>
    <t>1.19</t>
  </si>
  <si>
    <t>7.85</t>
  </si>
  <si>
    <t>0.40</t>
  </si>
  <si>
    <t>5.03</t>
  </si>
  <si>
    <t>92%</t>
  </si>
  <si>
    <t>East Midlands</t>
  </si>
  <si>
    <t>4.07</t>
  </si>
  <si>
    <t>0.79</t>
  </si>
  <si>
    <t>4.63</t>
  </si>
  <si>
    <t>0.94</t>
  </si>
  <si>
    <t>6.38</t>
  </si>
  <si>
    <t>0.29</t>
  </si>
  <si>
    <t>2.78</t>
  </si>
  <si>
    <t>1.31</t>
  </si>
  <si>
    <t>9.93</t>
  </si>
  <si>
    <t>0.97</t>
  </si>
  <si>
    <t>4.82</t>
  </si>
  <si>
    <t>80%</t>
  </si>
  <si>
    <t>5.50</t>
  </si>
  <si>
    <t>4.42</t>
  </si>
  <si>
    <t>1.69</t>
  </si>
  <si>
    <t>8.62</t>
  </si>
  <si>
    <t>0.15</t>
  </si>
  <si>
    <t>4.26</t>
  </si>
  <si>
    <t>97%</t>
  </si>
  <si>
    <t>4.57</t>
  </si>
  <si>
    <t>1.46</t>
  </si>
  <si>
    <t>3.62</t>
  </si>
  <si>
    <t>60%</t>
  </si>
  <si>
    <t>0.75</t>
  </si>
  <si>
    <t>7.32</t>
  </si>
  <si>
    <t>0.81</t>
  </si>
  <si>
    <t>6.54</t>
  </si>
  <si>
    <t>0.43</t>
  </si>
  <si>
    <t>1.25</t>
  </si>
  <si>
    <t>10.54</t>
  </si>
  <si>
    <t>1.02</t>
  </si>
  <si>
    <t>6.33</t>
  </si>
  <si>
    <t>1.40</t>
  </si>
  <si>
    <t>7.34</t>
  </si>
  <si>
    <t>0.44</t>
  </si>
  <si>
    <t>7.51</t>
  </si>
  <si>
    <t>0.17</t>
  </si>
  <si>
    <t>3.57</t>
  </si>
  <si>
    <t>95%</t>
  </si>
  <si>
    <t>2.89</t>
  </si>
  <si>
    <t>82%</t>
  </si>
  <si>
    <t>12.89</t>
  </si>
  <si>
    <t>0.96</t>
  </si>
  <si>
    <t>6.27</t>
  </si>
  <si>
    <t>3.90</t>
  </si>
  <si>
    <t>0.67</t>
  </si>
  <si>
    <t>4.79</t>
  </si>
  <si>
    <t>1.12</t>
  </si>
  <si>
    <t>4.80</t>
  </si>
  <si>
    <t>77%</t>
  </si>
  <si>
    <t>0.78</t>
  </si>
  <si>
    <t>0.74</t>
  </si>
  <si>
    <t>5.61</t>
  </si>
  <si>
    <t>0.95</t>
  </si>
  <si>
    <t>6.03</t>
  </si>
  <si>
    <t>4.38</t>
  </si>
  <si>
    <t>0.45</t>
  </si>
  <si>
    <t>3.93</t>
  </si>
  <si>
    <t>1.29</t>
  </si>
  <si>
    <t>6.22</t>
  </si>
  <si>
    <t>1.01</t>
  </si>
  <si>
    <t>8.06</t>
  </si>
  <si>
    <t>8.44</t>
  </si>
  <si>
    <t>4.91</t>
  </si>
  <si>
    <t>0.63</t>
  </si>
  <si>
    <t>4.98</t>
  </si>
  <si>
    <t>0.73</t>
  </si>
  <si>
    <t>7.56</t>
  </si>
  <si>
    <t>1.07</t>
  </si>
  <si>
    <t>5.57</t>
  </si>
  <si>
    <t>1.08</t>
  </si>
  <si>
    <t>6.77</t>
  </si>
  <si>
    <t>7.41</t>
  </si>
  <si>
    <t>7.18</t>
  </si>
  <si>
    <t>1.68</t>
  </si>
  <si>
    <t>7.75</t>
  </si>
  <si>
    <t>78%</t>
  </si>
  <si>
    <t>1.23</t>
  </si>
  <si>
    <t>7.65</t>
  </si>
  <si>
    <t>0.50</t>
  </si>
  <si>
    <t>5.73</t>
  </si>
  <si>
    <t>91%</t>
  </si>
  <si>
    <t>8.96</t>
  </si>
  <si>
    <t>0.12</t>
  </si>
  <si>
    <t>1.67</t>
  </si>
  <si>
    <t>6.64</t>
  </si>
  <si>
    <t>0.85</t>
  </si>
  <si>
    <t>5.60</t>
  </si>
  <si>
    <t>3.23</t>
  </si>
  <si>
    <t>3.70</t>
  </si>
  <si>
    <t>0.65</t>
  </si>
  <si>
    <t>4.21</t>
  </si>
  <si>
    <t>8.00</t>
  </si>
  <si>
    <t>8.25</t>
  </si>
  <si>
    <t>0.60</t>
  </si>
  <si>
    <t>4.45</t>
  </si>
  <si>
    <t>0.72</t>
  </si>
  <si>
    <t>14.04</t>
  </si>
  <si>
    <t>0.84</t>
  </si>
  <si>
    <t>3.96</t>
  </si>
  <si>
    <t>3.72</t>
  </si>
  <si>
    <t>8.60</t>
  </si>
  <si>
    <t>5.06</t>
  </si>
  <si>
    <t>4.23</t>
  </si>
  <si>
    <t>1.48</t>
  </si>
  <si>
    <t>6.56</t>
  </si>
  <si>
    <t>1.20</t>
  </si>
  <si>
    <t>4.89</t>
  </si>
  <si>
    <t>75%</t>
  </si>
  <si>
    <t>0.35</t>
  </si>
  <si>
    <t>5.47</t>
  </si>
  <si>
    <t>0.77</t>
  </si>
  <si>
    <t>6.95</t>
  </si>
  <si>
    <t>7.89</t>
  </si>
  <si>
    <t>7.93</t>
  </si>
  <si>
    <t>4.05</t>
  </si>
  <si>
    <t>0.46</t>
  </si>
  <si>
    <t>4.40</t>
  </si>
  <si>
    <t>1.75</t>
  </si>
  <si>
    <t>10.35</t>
  </si>
  <si>
    <t>0.59</t>
  </si>
  <si>
    <t>3.84</t>
  </si>
  <si>
    <t>6.26</t>
  </si>
  <si>
    <t>4.84</t>
  </si>
  <si>
    <t>6.17</t>
  </si>
  <si>
    <t>0.90</t>
  </si>
  <si>
    <t>5.83</t>
  </si>
  <si>
    <t>0.51</t>
  </si>
  <si>
    <t>3.60</t>
  </si>
  <si>
    <t>1.58</t>
  </si>
  <si>
    <t>9.19</t>
  </si>
  <si>
    <t>1.10</t>
  </si>
  <si>
    <t>7.30</t>
  </si>
  <si>
    <t>1.65</t>
  </si>
  <si>
    <t>8.38</t>
  </si>
  <si>
    <t>1.62</t>
  </si>
  <si>
    <t>8.55</t>
  </si>
  <si>
    <t>0.70</t>
  </si>
  <si>
    <t>4.51</t>
  </si>
  <si>
    <t>7.99</t>
  </si>
  <si>
    <t>11.05</t>
  </si>
  <si>
    <t>5.40</t>
  </si>
  <si>
    <t>0.69</t>
  </si>
  <si>
    <t>0.62</t>
  </si>
  <si>
    <t>3.66</t>
  </si>
  <si>
    <t>3.67</t>
  </si>
  <si>
    <t>4.44</t>
  </si>
  <si>
    <t>5.19</t>
  </si>
  <si>
    <t>0.88</t>
  </si>
  <si>
    <t>5.96</t>
  </si>
  <si>
    <t>1.16</t>
  </si>
  <si>
    <t>0.92</t>
  </si>
  <si>
    <t>6.86</t>
  </si>
  <si>
    <t>0.58</t>
  </si>
  <si>
    <t>3.21</t>
  </si>
  <si>
    <t>4.75</t>
  </si>
  <si>
    <t>0.64</t>
  </si>
  <si>
    <t>4.72</t>
  </si>
  <si>
    <t>5.46</t>
  </si>
  <si>
    <t>6.87</t>
  </si>
  <si>
    <t>7.97</t>
  </si>
  <si>
    <t>6.70</t>
  </si>
  <si>
    <t>8.10</t>
  </si>
  <si>
    <t>4.77</t>
  </si>
  <si>
    <t>4.22</t>
  </si>
  <si>
    <t>76%</t>
  </si>
  <si>
    <t>10.03</t>
  </si>
  <si>
    <t>1.42</t>
  </si>
  <si>
    <t>11.66</t>
  </si>
  <si>
    <t>1.15</t>
  </si>
  <si>
    <t>9.56</t>
  </si>
  <si>
    <t>6.67</t>
  </si>
  <si>
    <t>1.39</t>
  </si>
  <si>
    <t>8.72</t>
  </si>
  <si>
    <t>5.29</t>
  </si>
  <si>
    <t>3.68</t>
  </si>
  <si>
    <t>9.05</t>
  </si>
  <si>
    <t>5.93</t>
  </si>
  <si>
    <t>4.53</t>
  </si>
  <si>
    <t>% of all HWB discharges that are from acceptable trusts</t>
  </si>
  <si>
    <t>England</t>
  </si>
  <si>
    <t>5.88</t>
  </si>
  <si>
    <t>% of patients discharged where, between the Discharge Ready Date and Discharge Date, there is No delay</t>
  </si>
  <si>
    <t>100%</t>
  </si>
  <si>
    <t>99%</t>
  </si>
  <si>
    <t>98%</t>
  </si>
  <si>
    <t>18%</t>
  </si>
  <si>
    <t>51%</t>
  </si>
  <si>
    <t>70%</t>
  </si>
  <si>
    <t>45%</t>
  </si>
  <si>
    <t>23%</t>
  </si>
  <si>
    <t>4%</t>
  </si>
  <si>
    <t>72%</t>
  </si>
  <si>
    <t>64%</t>
  </si>
  <si>
    <t>24%</t>
  </si>
  <si>
    <t>9%</t>
  </si>
  <si>
    <t>20012</t>
  </si>
  <si>
    <t>60658</t>
  </si>
  <si>
    <t>50538</t>
  </si>
  <si>
    <t>39084</t>
  </si>
  <si>
    <t>33389</t>
  </si>
  <si>
    <t>42451</t>
  </si>
  <si>
    <t>154406</t>
  </si>
  <si>
    <t>23175</t>
  </si>
  <si>
    <t>29985</t>
  </si>
  <si>
    <t>52356</t>
  </si>
  <si>
    <t>88851</t>
  </si>
  <si>
    <t>20882</t>
  </si>
  <si>
    <t>87497</t>
  </si>
  <si>
    <t>42947</t>
  </si>
  <si>
    <t>62286</t>
  </si>
  <si>
    <t>59984</t>
  </si>
  <si>
    <t>110535</t>
  </si>
  <si>
    <t>36500</t>
  </si>
  <si>
    <t>41290</t>
  </si>
  <si>
    <t>134730</t>
  </si>
  <si>
    <t>26312</t>
  </si>
  <si>
    <t>57456</t>
  </si>
  <si>
    <t>94913</t>
  </si>
  <si>
    <t>80283</t>
  </si>
  <si>
    <t>1399</t>
  </si>
  <si>
    <t>152202</t>
  </si>
  <si>
    <t>117738</t>
  </si>
  <si>
    <t>51300</t>
  </si>
  <si>
    <t>56734</t>
  </si>
  <si>
    <t>67351</t>
  </si>
  <si>
    <t>23797</t>
  </si>
  <si>
    <t>44517</t>
  </si>
  <si>
    <t>186020</t>
  </si>
  <si>
    <t>221728</t>
  </si>
  <si>
    <t>62691</t>
  </si>
  <si>
    <t>119046</t>
  </si>
  <si>
    <t>67075</t>
  </si>
  <si>
    <t>48645</t>
  </si>
  <si>
    <t>96404</t>
  </si>
  <si>
    <t>149415</t>
  </si>
  <si>
    <t>48037</t>
  </si>
  <si>
    <t>325861</t>
  </si>
  <si>
    <t>41321</t>
  </si>
  <si>
    <t>148036</t>
  </si>
  <si>
    <t>32234</t>
  </si>
  <si>
    <t>22600</t>
  </si>
  <si>
    <t>25379</t>
  </si>
  <si>
    <t>20499</t>
  </si>
  <si>
    <t>324772</t>
  </si>
  <si>
    <t>29751</t>
  </si>
  <si>
    <t>42587</t>
  </si>
  <si>
    <t>19648</t>
  </si>
  <si>
    <t>47709</t>
  </si>
  <si>
    <t>51516</t>
  </si>
  <si>
    <t>216310</t>
  </si>
  <si>
    <t>43198</t>
  </si>
  <si>
    <t>36624</t>
  </si>
  <si>
    <t>42743</t>
  </si>
  <si>
    <t>21630</t>
  </si>
  <si>
    <t>22314</t>
  </si>
  <si>
    <t>335964</t>
  </si>
  <si>
    <t>42699</t>
  </si>
  <si>
    <t>25926</t>
  </si>
  <si>
    <t>80976</t>
  </si>
  <si>
    <t>28160</t>
  </si>
  <si>
    <t>30014</t>
  </si>
  <si>
    <t>272840</t>
  </si>
  <si>
    <t>131845</t>
  </si>
  <si>
    <t>46623</t>
  </si>
  <si>
    <t>157349</t>
  </si>
  <si>
    <t>31107</t>
  </si>
  <si>
    <t>190608</t>
  </si>
  <si>
    <t>78032</t>
  </si>
  <si>
    <t>27193</t>
  </si>
  <si>
    <t>55094</t>
  </si>
  <si>
    <t>48069</t>
  </si>
  <si>
    <t>28890</t>
  </si>
  <si>
    <t>25981</t>
  </si>
  <si>
    <t>43505</t>
  </si>
  <si>
    <t>47404</t>
  </si>
  <si>
    <t>28208</t>
  </si>
  <si>
    <t>234739</t>
  </si>
  <si>
    <t>34590</t>
  </si>
  <si>
    <t>39266</t>
  </si>
  <si>
    <t>68847</t>
  </si>
  <si>
    <t>53950</t>
  </si>
  <si>
    <t>45522</t>
  </si>
  <si>
    <t>165203</t>
  </si>
  <si>
    <t>88198</t>
  </si>
  <si>
    <t>39162</t>
  </si>
  <si>
    <t>184642</t>
  </si>
  <si>
    <t>39562</t>
  </si>
  <si>
    <t>139999</t>
  </si>
  <si>
    <t>32168</t>
  </si>
  <si>
    <t>51339</t>
  </si>
  <si>
    <t>31960</t>
  </si>
  <si>
    <t>22227</t>
  </si>
  <si>
    <t>40364</t>
  </si>
  <si>
    <t>33484</t>
  </si>
  <si>
    <t>33386</t>
  </si>
  <si>
    <t>38570</t>
  </si>
  <si>
    <t>54357</t>
  </si>
  <si>
    <t>10949</t>
  </si>
  <si>
    <t>36944</t>
  </si>
  <si>
    <t>51241</t>
  </si>
  <si>
    <t>67863</t>
  </si>
  <si>
    <t>97761</t>
  </si>
  <si>
    <t>87796</t>
  </si>
  <si>
    <t>47025</t>
  </si>
  <si>
    <t>149580</t>
  </si>
  <si>
    <t>57102</t>
  </si>
  <si>
    <t>32539</t>
  </si>
  <si>
    <t>35555</t>
  </si>
  <si>
    <t>35809</t>
  </si>
  <si>
    <t>28682</t>
  </si>
  <si>
    <t>38821</t>
  </si>
  <si>
    <t>204911</t>
  </si>
  <si>
    <t>61235</t>
  </si>
  <si>
    <t>40307</t>
  </si>
  <si>
    <t>46030</t>
  </si>
  <si>
    <t>190540</t>
  </si>
  <si>
    <t>59845</t>
  </si>
  <si>
    <t>239223</t>
  </si>
  <si>
    <t>32890</t>
  </si>
  <si>
    <t>39768</t>
  </si>
  <si>
    <t>42169</t>
  </si>
  <si>
    <t>24516</t>
  </si>
  <si>
    <t>38234</t>
  </si>
  <si>
    <t>19559</t>
  </si>
  <si>
    <t>42515</t>
  </si>
  <si>
    <t>70221</t>
  </si>
  <si>
    <t>50588</t>
  </si>
  <si>
    <t>30067</t>
  </si>
  <si>
    <t>33551</t>
  </si>
  <si>
    <t>42685</t>
  </si>
  <si>
    <t>130108</t>
  </si>
  <si>
    <t>33561</t>
  </si>
  <si>
    <t>76976</t>
  </si>
  <si>
    <t>212898</t>
  </si>
  <si>
    <t>26528</t>
  </si>
  <si>
    <t>61145</t>
  </si>
  <si>
    <t>66487</t>
  </si>
  <si>
    <t>120151</t>
  </si>
  <si>
    <t>74114</t>
  </si>
  <si>
    <t>32519</t>
  </si>
  <si>
    <t>45108</t>
  </si>
  <si>
    <t>145551</t>
  </si>
  <si>
    <t>40218</t>
  </si>
  <si>
    <t>40523</t>
  </si>
  <si>
    <t>16348</t>
  </si>
  <si>
    <t>34994</t>
  </si>
  <si>
    <t>29969</t>
  </si>
  <si>
    <t>2.68</t>
  </si>
  <si>
    <t>5.11</t>
  </si>
  <si>
    <t>5.41</t>
  </si>
  <si>
    <t>6.62</t>
  </si>
  <si>
    <t>6.57</t>
  </si>
  <si>
    <t>0.38</t>
  </si>
  <si>
    <t>2.81</t>
  </si>
  <si>
    <t>0.55</t>
  </si>
  <si>
    <t>5.64</t>
  </si>
  <si>
    <t>1.14</t>
  </si>
  <si>
    <t>7.43</t>
  </si>
  <si>
    <t>3.78</t>
  </si>
  <si>
    <t>5.62</t>
  </si>
  <si>
    <t>1.83</t>
  </si>
  <si>
    <t>10.82</t>
  </si>
  <si>
    <t>1.53</t>
  </si>
  <si>
    <t>10.23</t>
  </si>
  <si>
    <t>6.45</t>
  </si>
  <si>
    <t>11.86</t>
  </si>
  <si>
    <t>10.01</t>
  </si>
  <si>
    <t>2.99</t>
  </si>
  <si>
    <t>5.75</t>
  </si>
  <si>
    <t>0.93</t>
  </si>
  <si>
    <t>14.21</t>
  </si>
  <si>
    <t>6.11</t>
  </si>
  <si>
    <t>0.89</t>
  </si>
  <si>
    <t>5.36</t>
  </si>
  <si>
    <t>0.86</t>
  </si>
  <si>
    <t>11.47</t>
  </si>
  <si>
    <t>1.87</t>
  </si>
  <si>
    <t>14.55</t>
  </si>
  <si>
    <t>5.81</t>
  </si>
  <si>
    <t>4.43</t>
  </si>
  <si>
    <t>5.13</t>
  </si>
  <si>
    <t>0.30</t>
  </si>
  <si>
    <t>2.54</t>
  </si>
  <si>
    <t>1.35</t>
  </si>
  <si>
    <t>10.29</t>
  </si>
  <si>
    <t>4.85</t>
  </si>
  <si>
    <t>7.73</t>
  </si>
  <si>
    <t>4.10</t>
  </si>
  <si>
    <t>1.78</t>
  </si>
  <si>
    <t>8.68</t>
  </si>
  <si>
    <t>0.16</t>
  </si>
  <si>
    <t>4.01</t>
  </si>
  <si>
    <t>4.14</t>
  </si>
  <si>
    <t>1.74</t>
  </si>
  <si>
    <t>55%</t>
  </si>
  <si>
    <t>6.83</t>
  </si>
  <si>
    <t>6.75</t>
  </si>
  <si>
    <t>0.82</t>
  </si>
  <si>
    <t>6.74</t>
  </si>
  <si>
    <t>1.21</t>
  </si>
  <si>
    <t>12.28</t>
  </si>
  <si>
    <t>6.41</t>
  </si>
  <si>
    <t>1.43</t>
  </si>
  <si>
    <t>7.28</t>
  </si>
  <si>
    <t>0.34</t>
  </si>
  <si>
    <t>6.37</t>
  </si>
  <si>
    <t>0.39</t>
  </si>
  <si>
    <t>11.68</t>
  </si>
  <si>
    <t>6.90</t>
  </si>
  <si>
    <t>0.49</t>
  </si>
  <si>
    <t>2.98</t>
  </si>
  <si>
    <t>0.61</t>
  </si>
  <si>
    <t>6.78</t>
  </si>
  <si>
    <t>5.48</t>
  </si>
  <si>
    <t>4.60</t>
  </si>
  <si>
    <t>1.00</t>
  </si>
  <si>
    <t>6.61</t>
  </si>
  <si>
    <t>7.98</t>
  </si>
  <si>
    <t>4.94</t>
  </si>
  <si>
    <t>1.24</t>
  </si>
  <si>
    <t>7.63</t>
  </si>
  <si>
    <t>8.35</t>
  </si>
  <si>
    <t>5.02</t>
  </si>
  <si>
    <t>0.57</t>
  </si>
  <si>
    <t>5.27</t>
  </si>
  <si>
    <t>4.58</t>
  </si>
  <si>
    <t>0.83</t>
  </si>
  <si>
    <t>8.43</t>
  </si>
  <si>
    <t>6.99</t>
  </si>
  <si>
    <t>6.81</t>
  </si>
  <si>
    <t>2.30</t>
  </si>
  <si>
    <t>11.65</t>
  </si>
  <si>
    <t>10.75</t>
  </si>
  <si>
    <t>7.13</t>
  </si>
  <si>
    <t>0.31</t>
  </si>
  <si>
    <t>2.75</t>
  </si>
  <si>
    <t>3.17</t>
  </si>
  <si>
    <t>4.55</t>
  </si>
  <si>
    <t>1.54</t>
  </si>
  <si>
    <t>9.28</t>
  </si>
  <si>
    <t>7.70</t>
  </si>
  <si>
    <t>5.16</t>
  </si>
  <si>
    <t>12.82</t>
  </si>
  <si>
    <t>3.19</t>
  </si>
  <si>
    <t>3.42</t>
  </si>
  <si>
    <t>12.99</t>
  </si>
  <si>
    <t>5.08</t>
  </si>
  <si>
    <t>4.90</t>
  </si>
  <si>
    <t>4.96</t>
  </si>
  <si>
    <t>6.63</t>
  </si>
  <si>
    <t>3.63</t>
  </si>
  <si>
    <t>68%</t>
  </si>
  <si>
    <t>0.36</t>
  </si>
  <si>
    <t>7.71</t>
  </si>
  <si>
    <t>1.05</t>
  </si>
  <si>
    <t>7.88</t>
  </si>
  <si>
    <t>4.06</t>
  </si>
  <si>
    <t>4.56</t>
  </si>
  <si>
    <t>1.52</t>
  </si>
  <si>
    <t>8.74</t>
  </si>
  <si>
    <t>3.85</t>
  </si>
  <si>
    <t>6.60</t>
  </si>
  <si>
    <t>1.26</t>
  </si>
  <si>
    <t>5.21</t>
  </si>
  <si>
    <t>0.54</t>
  </si>
  <si>
    <t>5.34</t>
  </si>
  <si>
    <t>4.92</t>
  </si>
  <si>
    <t>8.30</t>
  </si>
  <si>
    <t>1.66</t>
  </si>
  <si>
    <t>9.66</t>
  </si>
  <si>
    <t>6.48</t>
  </si>
  <si>
    <t>1.60</t>
  </si>
  <si>
    <t>1.49</t>
  </si>
  <si>
    <t>6.51</t>
  </si>
  <si>
    <t>10.53</t>
  </si>
  <si>
    <t>13.10</t>
  </si>
  <si>
    <t>5.17</t>
  </si>
  <si>
    <t>3.54</t>
  </si>
  <si>
    <t>3.45</t>
  </si>
  <si>
    <t>3.28</t>
  </si>
  <si>
    <t>5.15</t>
  </si>
  <si>
    <t>6.04</t>
  </si>
  <si>
    <t>1.50</t>
  </si>
  <si>
    <t>7.00</t>
  </si>
  <si>
    <t>1.18</t>
  </si>
  <si>
    <t>7.80</t>
  </si>
  <si>
    <t>3.79</t>
  </si>
  <si>
    <t>3.51</t>
  </si>
  <si>
    <t>6.98</t>
  </si>
  <si>
    <t>1.09</t>
  </si>
  <si>
    <t>6.47</t>
  </si>
  <si>
    <t>7.58</t>
  </si>
  <si>
    <t>8.04</t>
  </si>
  <si>
    <t>9.77</t>
  </si>
  <si>
    <t>3.87</t>
  </si>
  <si>
    <t>8.77</t>
  </si>
  <si>
    <t>11.85</t>
  </si>
  <si>
    <t>6.96</t>
  </si>
  <si>
    <t>8.01</t>
  </si>
  <si>
    <t>8.85</t>
  </si>
  <si>
    <t>4.36</t>
  </si>
  <si>
    <t>0.23</t>
  </si>
  <si>
    <t>4.28</t>
  </si>
  <si>
    <t>7.14</t>
  </si>
  <si>
    <t>3.55</t>
  </si>
  <si>
    <t>6.05</t>
  </si>
  <si>
    <t>14%</t>
  </si>
  <si>
    <t>65%</t>
  </si>
  <si>
    <t>8%</t>
  </si>
  <si>
    <t>47%</t>
  </si>
  <si>
    <t>25%</t>
  </si>
  <si>
    <t>73%</t>
  </si>
  <si>
    <t>5%</t>
  </si>
  <si>
    <t>71%</t>
  </si>
  <si>
    <t>28%</t>
  </si>
  <si>
    <t>22%</t>
  </si>
  <si>
    <t>13%</t>
  </si>
  <si>
    <t>Unplanned hospital admissions for chronic ACSC for ages 65+  per 100,000 65+ population</t>
  </si>
  <si>
    <t>300</t>
  </si>
  <si>
    <t>ACSC unplanned admissions 65+</t>
  </si>
  <si>
    <t>60</t>
  </si>
  <si>
    <t>132</t>
  </si>
  <si>
    <t>80</t>
  </si>
  <si>
    <t>425</t>
  </si>
  <si>
    <t>215</t>
  </si>
  <si>
    <t>20</t>
  </si>
  <si>
    <t>51</t>
  </si>
  <si>
    <t>299</t>
  </si>
  <si>
    <t>100</t>
  </si>
  <si>
    <t>259</t>
  </si>
  <si>
    <t>110</t>
  </si>
  <si>
    <t>500</t>
  </si>
  <si>
    <t>324</t>
  </si>
  <si>
    <t>302</t>
  </si>
  <si>
    <t>70</t>
  </si>
  <si>
    <t>33</t>
  </si>
  <si>
    <t>10</t>
  </si>
  <si>
    <t>267</t>
  </si>
  <si>
    <t>140</t>
  </si>
  <si>
    <t>242</t>
  </si>
  <si>
    <t>30</t>
  </si>
  <si>
    <t>144</t>
  </si>
  <si>
    <t>195</t>
  </si>
  <si>
    <t>223</t>
  </si>
  <si>
    <t>105</t>
  </si>
  <si>
    <t>45</t>
  </si>
  <si>
    <t>148</t>
  </si>
  <si>
    <t>155</t>
  </si>
  <si>
    <t>249</t>
  </si>
  <si>
    <t>192</t>
  </si>
  <si>
    <t>115</t>
  </si>
  <si>
    <t>125</t>
  </si>
  <si>
    <t>113</t>
  </si>
  <si>
    <t>205</t>
  </si>
  <si>
    <t>75</t>
  </si>
  <si>
    <t>240</t>
  </si>
  <si>
    <t>178</t>
  </si>
  <si>
    <t>55</t>
  </si>
  <si>
    <t>209</t>
  </si>
  <si>
    <t>174</t>
  </si>
  <si>
    <t>165</t>
  </si>
  <si>
    <t>175</t>
  </si>
  <si>
    <t>218</t>
  </si>
  <si>
    <t>0</t>
  </si>
  <si>
    <t>145</t>
  </si>
  <si>
    <t>220</t>
  </si>
  <si>
    <t>285</t>
  </si>
  <si>
    <t>194</t>
  </si>
  <si>
    <t>252</t>
  </si>
  <si>
    <t>170</t>
  </si>
  <si>
    <t>294</t>
  </si>
  <si>
    <t>303</t>
  </si>
  <si>
    <t>135</t>
  </si>
  <si>
    <t>390</t>
  </si>
  <si>
    <t>210</t>
  </si>
  <si>
    <t>212</t>
  </si>
  <si>
    <t>470</t>
  </si>
  <si>
    <t>263</t>
  </si>
  <si>
    <t>185</t>
  </si>
  <si>
    <t>171</t>
  </si>
  <si>
    <t>25</t>
  </si>
  <si>
    <t>161</t>
  </si>
  <si>
    <t>146</t>
  </si>
  <si>
    <t>585</t>
  </si>
  <si>
    <t>180</t>
  </si>
  <si>
    <t>315</t>
  </si>
  <si>
    <t>130</t>
  </si>
  <si>
    <t>196</t>
  </si>
  <si>
    <t>290</t>
  </si>
  <si>
    <t>264</t>
  </si>
  <si>
    <t>85</t>
  </si>
  <si>
    <t>265</t>
  </si>
  <si>
    <t>40</t>
  </si>
  <si>
    <t>158</t>
  </si>
  <si>
    <t>640</t>
  </si>
  <si>
    <t>197</t>
  </si>
  <si>
    <t>59</t>
  </si>
  <si>
    <t>254</t>
  </si>
  <si>
    <t>50</t>
  </si>
  <si>
    <t>189</t>
  </si>
  <si>
    <t>90</t>
  </si>
  <si>
    <t>116</t>
  </si>
  <si>
    <t>415</t>
  </si>
  <si>
    <t>27</t>
  </si>
  <si>
    <t>211</t>
  </si>
  <si>
    <t>277</t>
  </si>
  <si>
    <t>149</t>
  </si>
  <si>
    <t>293</t>
  </si>
  <si>
    <t>231</t>
  </si>
  <si>
    <t>190</t>
  </si>
  <si>
    <t>235</t>
  </si>
  <si>
    <t>124</t>
  </si>
  <si>
    <t>35</t>
  </si>
  <si>
    <t>152</t>
  </si>
  <si>
    <t>228</t>
  </si>
  <si>
    <t>200</t>
  </si>
  <si>
    <t>65</t>
  </si>
  <si>
    <t>350</t>
  </si>
  <si>
    <t>184</t>
  </si>
  <si>
    <t>276</t>
  </si>
  <si>
    <t>257</t>
  </si>
  <si>
    <t>427</t>
  </si>
  <si>
    <t>289</t>
  </si>
  <si>
    <t>172</t>
  </si>
  <si>
    <t>150</t>
  </si>
  <si>
    <t>316</t>
  </si>
  <si>
    <t>248</t>
  </si>
  <si>
    <t>141</t>
  </si>
  <si>
    <t>330</t>
  </si>
  <si>
    <t>173</t>
  </si>
  <si>
    <t>203</t>
  </si>
  <si>
    <t>241</t>
  </si>
  <si>
    <t>198</t>
  </si>
  <si>
    <t>295</t>
  </si>
  <si>
    <t>179</t>
  </si>
  <si>
    <t>410</t>
  </si>
  <si>
    <t>222</t>
  </si>
  <si>
    <t>227</t>
  </si>
  <si>
    <t>136</t>
  </si>
  <si>
    <t>280</t>
  </si>
  <si>
    <t>120</t>
  </si>
  <si>
    <t>234</t>
  </si>
  <si>
    <t>157</t>
  </si>
  <si>
    <t>304</t>
  </si>
  <si>
    <t>325</t>
  </si>
  <si>
    <t>160</t>
  </si>
  <si>
    <t>312</t>
  </si>
  <si>
    <t>169</t>
  </si>
  <si>
    <t>266</t>
  </si>
  <si>
    <t>260</t>
  </si>
  <si>
    <t>245</t>
  </si>
  <si>
    <t>255</t>
  </si>
  <si>
    <t>138</t>
  </si>
  <si>
    <t>261</t>
  </si>
  <si>
    <t>64</t>
  </si>
  <si>
    <t>440</t>
  </si>
  <si>
    <t>278</t>
  </si>
  <si>
    <t>282</t>
  </si>
  <si>
    <t>71</t>
  </si>
  <si>
    <t>345</t>
  </si>
  <si>
    <t>167</t>
  </si>
  <si>
    <t>226</t>
  </si>
  <si>
    <t>296</t>
  </si>
  <si>
    <t>29</t>
  </si>
  <si>
    <t>102</t>
  </si>
  <si>
    <t>95</t>
  </si>
  <si>
    <t>216</t>
  </si>
  <si>
    <t>164</t>
  </si>
  <si>
    <t>269</t>
  </si>
  <si>
    <t>134</t>
  </si>
  <si>
    <t>49</t>
  </si>
  <si>
    <t>137</t>
  </si>
  <si>
    <t>89</t>
  </si>
  <si>
    <t>20905</t>
  </si>
  <si>
    <t>Emergency Admissions for ages 65+ per 100,000 65+ population</t>
  </si>
  <si>
    <t>2449</t>
  </si>
  <si>
    <t>Emergency Admissions for ages 65+</t>
  </si>
  <si>
    <t>490</t>
  </si>
  <si>
    <t>1624</t>
  </si>
  <si>
    <t>985</t>
  </si>
  <si>
    <t>2572</t>
  </si>
  <si>
    <t>1300</t>
  </si>
  <si>
    <t>1714</t>
  </si>
  <si>
    <t>670</t>
  </si>
  <si>
    <t>1752</t>
  </si>
  <si>
    <t>1955</t>
  </si>
  <si>
    <t>830</t>
  </si>
  <si>
    <t>2309</t>
  </si>
  <si>
    <t>3565</t>
  </si>
  <si>
    <t>405</t>
  </si>
  <si>
    <t>1748</t>
  </si>
  <si>
    <t>1668</t>
  </si>
  <si>
    <t>1776</t>
  </si>
  <si>
    <t>930</t>
  </si>
  <si>
    <t>1835</t>
  </si>
  <si>
    <t>1630</t>
  </si>
  <si>
    <t>310</t>
  </si>
  <si>
    <t>1485</t>
  </si>
  <si>
    <t>1520</t>
  </si>
  <si>
    <t>1737</t>
  </si>
  <si>
    <t>1839</t>
  </si>
  <si>
    <t>790</t>
  </si>
  <si>
    <t>1431</t>
  </si>
  <si>
    <t>580</t>
  </si>
  <si>
    <t>1911</t>
  </si>
  <si>
    <t>1190</t>
  </si>
  <si>
    <t>940</t>
  </si>
  <si>
    <t>1567</t>
  </si>
  <si>
    <t>1172</t>
  </si>
  <si>
    <t>1295</t>
  </si>
  <si>
    <t>1425</t>
  </si>
  <si>
    <t>520</t>
  </si>
  <si>
    <t>1829</t>
  </si>
  <si>
    <t>755</t>
  </si>
  <si>
    <t>1577</t>
  </si>
  <si>
    <t>2125</t>
  </si>
  <si>
    <t>1900</t>
  </si>
  <si>
    <t>1601</t>
  </si>
  <si>
    <t>920</t>
  </si>
  <si>
    <t>1570</t>
  </si>
  <si>
    <t>1490</t>
  </si>
  <si>
    <t>1638</t>
  </si>
  <si>
    <t>1315</t>
  </si>
  <si>
    <t>1072</t>
  </si>
  <si>
    <t>15</t>
  </si>
  <si>
    <t>1406</t>
  </si>
  <si>
    <t>2140</t>
  </si>
  <si>
    <t>2120</t>
  </si>
  <si>
    <t>1801</t>
  </si>
  <si>
    <t>1979</t>
  </si>
  <si>
    <t>1015</t>
  </si>
  <si>
    <t>1613</t>
  </si>
  <si>
    <t>915</t>
  </si>
  <si>
    <t>1715</t>
  </si>
  <si>
    <t>1155</t>
  </si>
  <si>
    <t>435</t>
  </si>
  <si>
    <t>1828</t>
  </si>
  <si>
    <t>880</t>
  </si>
  <si>
    <t>1977</t>
  </si>
  <si>
    <t>3155</t>
  </si>
  <si>
    <t>1696</t>
  </si>
  <si>
    <t>1691</t>
  </si>
  <si>
    <t>3750</t>
  </si>
  <si>
    <t>1795</t>
  </si>
  <si>
    <t>1125</t>
  </si>
  <si>
    <t>1478</t>
  </si>
  <si>
    <t>1760</t>
  </si>
  <si>
    <t>1595</t>
  </si>
  <si>
    <t>1070</t>
  </si>
  <si>
    <t>1799</t>
  </si>
  <si>
    <t>875</t>
  </si>
  <si>
    <t>1546</t>
  </si>
  <si>
    <t>1412</t>
  </si>
  <si>
    <t>2110</t>
  </si>
  <si>
    <t>1645</t>
  </si>
  <si>
    <t>1495</t>
  </si>
  <si>
    <t>4870</t>
  </si>
  <si>
    <t>2275</t>
  </si>
  <si>
    <t>2255</t>
  </si>
  <si>
    <t>1523</t>
  </si>
  <si>
    <t>1985</t>
  </si>
  <si>
    <t>2102</t>
  </si>
  <si>
    <t>475</t>
  </si>
  <si>
    <t>1891</t>
  </si>
  <si>
    <t>480</t>
  </si>
  <si>
    <t>1976</t>
  </si>
  <si>
    <t>5650</t>
  </si>
  <si>
    <t>1740</t>
  </si>
  <si>
    <t>1765</t>
  </si>
  <si>
    <t>525</t>
  </si>
  <si>
    <t>1585</t>
  </si>
  <si>
    <t>675</t>
  </si>
  <si>
    <t>1807</t>
  </si>
  <si>
    <t>355</t>
  </si>
  <si>
    <t>2065</t>
  </si>
  <si>
    <t>1359</t>
  </si>
  <si>
    <t>700</t>
  </si>
  <si>
    <t>1747</t>
  </si>
  <si>
    <t>3780</t>
  </si>
  <si>
    <t>1817</t>
  </si>
  <si>
    <t>785</t>
  </si>
  <si>
    <t>2021</t>
  </si>
  <si>
    <t>740</t>
  </si>
  <si>
    <t>695</t>
  </si>
  <si>
    <t>1626</t>
  </si>
  <si>
    <t>2034</t>
  </si>
  <si>
    <t>400</t>
  </si>
  <si>
    <t>1793</t>
  </si>
  <si>
    <t>1277</t>
  </si>
  <si>
    <t>4290</t>
  </si>
  <si>
    <t>2038</t>
  </si>
  <si>
    <t>870</t>
  </si>
  <si>
    <t>1697</t>
  </si>
  <si>
    <t>1877</t>
  </si>
  <si>
    <t>2060</t>
  </si>
  <si>
    <t>1783</t>
  </si>
  <si>
    <t>535</t>
  </si>
  <si>
    <t>4215</t>
  </si>
  <si>
    <t>1545</t>
  </si>
  <si>
    <t>2225</t>
  </si>
  <si>
    <t>1688</t>
  </si>
  <si>
    <t>1855</t>
  </si>
  <si>
    <t>865</t>
  </si>
  <si>
    <t>2330</t>
  </si>
  <si>
    <t>1481</t>
  </si>
  <si>
    <t>1816</t>
  </si>
  <si>
    <t>565</t>
  </si>
  <si>
    <t>1550</t>
  </si>
  <si>
    <t>2955</t>
  </si>
  <si>
    <t>1605</t>
  </si>
  <si>
    <t>2057</t>
  </si>
  <si>
    <t>1967</t>
  </si>
  <si>
    <t>2323</t>
  </si>
  <si>
    <t>1280</t>
  </si>
  <si>
    <t>1467</t>
  </si>
  <si>
    <t>705</t>
  </si>
  <si>
    <t>1644</t>
  </si>
  <si>
    <t>1963</t>
  </si>
  <si>
    <t>510</t>
  </si>
  <si>
    <t>795</t>
  </si>
  <si>
    <t>1827</t>
  </si>
  <si>
    <t>1005</t>
  </si>
  <si>
    <t>1463</t>
  </si>
  <si>
    <t>3435</t>
  </si>
  <si>
    <t>545</t>
  </si>
  <si>
    <t>1576</t>
  </si>
  <si>
    <t>1846</t>
  </si>
  <si>
    <t>725</t>
  </si>
  <si>
    <t>1085</t>
  </si>
  <si>
    <t>1779</t>
  </si>
  <si>
    <t>960</t>
  </si>
  <si>
    <t>895</t>
  </si>
  <si>
    <t>1966</t>
  </si>
  <si>
    <t>2645</t>
  </si>
  <si>
    <t>1625</t>
  </si>
  <si>
    <t>1842</t>
  </si>
  <si>
    <t>2004</t>
  </si>
  <si>
    <t>1774</t>
  </si>
  <si>
    <t>3275</t>
  </si>
  <si>
    <t>1731</t>
  </si>
  <si>
    <t>685</t>
  </si>
  <si>
    <t>1468</t>
  </si>
  <si>
    <t>2055</t>
  </si>
  <si>
    <t>1679</t>
  </si>
  <si>
    <t>540</t>
  </si>
  <si>
    <t>1841</t>
  </si>
  <si>
    <t>945</t>
  </si>
  <si>
    <t>1830</t>
  </si>
  <si>
    <t>1462</t>
  </si>
  <si>
    <t>1957</t>
  </si>
  <si>
    <t>1732</t>
  </si>
  <si>
    <t>1692</t>
  </si>
  <si>
    <t>1659</t>
  </si>
  <si>
    <t>2162</t>
  </si>
  <si>
    <t>1175</t>
  </si>
  <si>
    <t>1279</t>
  </si>
  <si>
    <t>1922</t>
  </si>
  <si>
    <t>710</t>
  </si>
  <si>
    <t>1991</t>
  </si>
  <si>
    <t>1020</t>
  </si>
  <si>
    <t>1746</t>
  </si>
  <si>
    <t>1185</t>
  </si>
  <si>
    <t>2061</t>
  </si>
  <si>
    <t>2015</t>
  </si>
  <si>
    <t>1771</t>
  </si>
  <si>
    <t>1555</t>
  </si>
  <si>
    <t>1927</t>
  </si>
  <si>
    <t>1903</t>
  </si>
  <si>
    <t>1641</t>
  </si>
  <si>
    <t>2455</t>
  </si>
  <si>
    <t>1778</t>
  </si>
  <si>
    <t>2292</t>
  </si>
  <si>
    <t>815</t>
  </si>
  <si>
    <t>1620</t>
  </si>
  <si>
    <t>1848</t>
  </si>
  <si>
    <t>530</t>
  </si>
  <si>
    <t>1983</t>
  </si>
  <si>
    <t>770</t>
  </si>
  <si>
    <t>3950</t>
  </si>
  <si>
    <t>1928</t>
  </si>
  <si>
    <t>1240</t>
  </si>
  <si>
    <t>1910</t>
  </si>
  <si>
    <t>1110</t>
  </si>
  <si>
    <t>2411</t>
  </si>
  <si>
    <t>2965</t>
  </si>
  <si>
    <t>1556</t>
  </si>
  <si>
    <t>1997</t>
  </si>
  <si>
    <t>1195</t>
  </si>
  <si>
    <t>1561</t>
  </si>
  <si>
    <t>3735</t>
  </si>
  <si>
    <t>1611</t>
  </si>
  <si>
    <t>1773</t>
  </si>
  <si>
    <t>2146</t>
  </si>
  <si>
    <t>905</t>
  </si>
  <si>
    <t>1872</t>
  </si>
  <si>
    <t>655</t>
  </si>
  <si>
    <t>2092</t>
  </si>
  <si>
    <t>800</t>
  </si>
  <si>
    <t>360</t>
  </si>
  <si>
    <t>1811</t>
  </si>
  <si>
    <t>1330</t>
  </si>
  <si>
    <t>1894</t>
  </si>
  <si>
    <t>2006</t>
  </si>
  <si>
    <t>1547</t>
  </si>
  <si>
    <t>465</t>
  </si>
  <si>
    <t>1833</t>
  </si>
  <si>
    <t>615</t>
  </si>
  <si>
    <t>1898</t>
  </si>
  <si>
    <t>810</t>
  </si>
  <si>
    <t>2280</t>
  </si>
  <si>
    <t>1311</t>
  </si>
  <si>
    <t>1320</t>
  </si>
  <si>
    <t>1529</t>
  </si>
  <si>
    <t>3255</t>
  </si>
  <si>
    <t>1809</t>
  </si>
  <si>
    <t>1390</t>
  </si>
  <si>
    <t>850</t>
  </si>
  <si>
    <t>1647</t>
  </si>
  <si>
    <t>1095</t>
  </si>
  <si>
    <t>1627</t>
  </si>
  <si>
    <t>1418</t>
  </si>
  <si>
    <t>1693</t>
  </si>
  <si>
    <t>1255</t>
  </si>
  <si>
    <t>1276</t>
  </si>
  <si>
    <t>2184</t>
  </si>
  <si>
    <t>1580</t>
  </si>
  <si>
    <t>2300</t>
  </si>
  <si>
    <t>1790</t>
  </si>
  <si>
    <t>720</t>
  </si>
  <si>
    <t>187165</t>
  </si>
  <si>
    <t>1704</t>
  </si>
  <si>
    <t>Emergency hospital admissions due to falls in people aged 65+ per 100,000 pop 65+</t>
  </si>
  <si>
    <t>Falls admissions 65+</t>
  </si>
  <si>
    <t>107</t>
  </si>
  <si>
    <t>159</t>
  </si>
  <si>
    <t>129</t>
  </si>
  <si>
    <t>72</t>
  </si>
  <si>
    <t>97</t>
  </si>
  <si>
    <t>99</t>
  </si>
  <si>
    <t>133</t>
  </si>
  <si>
    <t>77</t>
  </si>
  <si>
    <t>68</t>
  </si>
  <si>
    <t>126</t>
  </si>
  <si>
    <t>122</t>
  </si>
  <si>
    <t>84</t>
  </si>
  <si>
    <t>66</t>
  </si>
  <si>
    <t>106</t>
  </si>
  <si>
    <t>42</t>
  </si>
  <si>
    <t>153</t>
  </si>
  <si>
    <t>340</t>
  </si>
  <si>
    <t>118</t>
  </si>
  <si>
    <t>112</t>
  </si>
  <si>
    <t>93</t>
  </si>
  <si>
    <t>119</t>
  </si>
  <si>
    <t>131</t>
  </si>
  <si>
    <t>83</t>
  </si>
  <si>
    <t>182</t>
  </si>
  <si>
    <t>108</t>
  </si>
  <si>
    <t>111</t>
  </si>
  <si>
    <t>39</t>
  </si>
  <si>
    <t>365</t>
  </si>
  <si>
    <t>67</t>
  </si>
  <si>
    <t>117</t>
  </si>
  <si>
    <t>76</t>
  </si>
  <si>
    <t>94</t>
  </si>
  <si>
    <t>19</t>
  </si>
  <si>
    <t>104</t>
  </si>
  <si>
    <t>58</t>
  </si>
  <si>
    <t>154</t>
  </si>
  <si>
    <t>79</t>
  </si>
  <si>
    <t>121</t>
  </si>
  <si>
    <t>225</t>
  </si>
  <si>
    <t>109</t>
  </si>
  <si>
    <t>62</t>
  </si>
  <si>
    <t>87</t>
  </si>
  <si>
    <t>73</t>
  </si>
  <si>
    <t>176</t>
  </si>
  <si>
    <t>38</t>
  </si>
  <si>
    <t>88</t>
  </si>
  <si>
    <t>63</t>
  </si>
  <si>
    <t>101</t>
  </si>
  <si>
    <t>91</t>
  </si>
  <si>
    <t>156</t>
  </si>
  <si>
    <t>28</t>
  </si>
  <si>
    <t>92</t>
  </si>
  <si>
    <t>181</t>
  </si>
  <si>
    <t>31</t>
  </si>
  <si>
    <t>26</t>
  </si>
  <si>
    <t>250</t>
  </si>
  <si>
    <t>166</t>
  </si>
  <si>
    <t>82</t>
  </si>
  <si>
    <t>230</t>
  </si>
  <si>
    <t>151</t>
  </si>
  <si>
    <t>57</t>
  </si>
  <si>
    <t>11970</t>
  </si>
  <si>
    <t>Number of adults discharged to UPOR 65+</t>
  </si>
  <si>
    <t>395</t>
  </si>
  <si>
    <t>Percentage of patients aged 65+ discharged back to their Usual Place Of Residence</t>
  </si>
  <si>
    <t>81</t>
  </si>
  <si>
    <t>745</t>
  </si>
  <si>
    <t>1090</t>
  </si>
  <si>
    <t>505</t>
  </si>
  <si>
    <t>86</t>
  </si>
  <si>
    <t>2885</t>
  </si>
  <si>
    <t>320</t>
  </si>
  <si>
    <t>760</t>
  </si>
  <si>
    <t>1365</t>
  </si>
  <si>
    <t>665</t>
  </si>
  <si>
    <t>1025</t>
  </si>
  <si>
    <t>765</t>
  </si>
  <si>
    <t>1010</t>
  </si>
  <si>
    <t>78</t>
  </si>
  <si>
    <t>620</t>
  </si>
  <si>
    <t>1725</t>
  </si>
  <si>
    <t>1685</t>
  </si>
  <si>
    <t>730</t>
  </si>
  <si>
    <t>2570</t>
  </si>
  <si>
    <t>3100</t>
  </si>
  <si>
    <t>885</t>
  </si>
  <si>
    <t>1420</t>
  </si>
  <si>
    <t>715</t>
  </si>
  <si>
    <t>1290</t>
  </si>
  <si>
    <t>1635</t>
  </si>
  <si>
    <t>630</t>
  </si>
  <si>
    <t>3860</t>
  </si>
  <si>
    <t>825</t>
  </si>
  <si>
    <t>560</t>
  </si>
  <si>
    <t>385</t>
  </si>
  <si>
    <t>4650</t>
  </si>
  <si>
    <t>570</t>
  </si>
  <si>
    <t>3145</t>
  </si>
  <si>
    <t>595</t>
  </si>
  <si>
    <t>3340</t>
  </si>
  <si>
    <t>3525</t>
  </si>
  <si>
    <t>1730</t>
  </si>
  <si>
    <t>74</t>
  </si>
  <si>
    <t>2435</t>
  </si>
  <si>
    <t>1355</t>
  </si>
  <si>
    <t>1040</t>
  </si>
  <si>
    <t>515</t>
  </si>
  <si>
    <t>380</t>
  </si>
  <si>
    <t>660</t>
  </si>
  <si>
    <t>2805</t>
  </si>
  <si>
    <t>485</t>
  </si>
  <si>
    <t>625</t>
  </si>
  <si>
    <t>2195</t>
  </si>
  <si>
    <t>1165</t>
  </si>
  <si>
    <t>610</t>
  </si>
  <si>
    <t>2575</t>
  </si>
  <si>
    <t>1615</t>
  </si>
  <si>
    <t>450</t>
  </si>
  <si>
    <t>445</t>
  </si>
  <si>
    <t>995</t>
  </si>
  <si>
    <t>955</t>
  </si>
  <si>
    <t>1665</t>
  </si>
  <si>
    <t>1975</t>
  </si>
  <si>
    <t>690</t>
  </si>
  <si>
    <t>3205</t>
  </si>
  <si>
    <t>975</t>
  </si>
  <si>
    <t>3025</t>
  </si>
  <si>
    <t>420</t>
  </si>
  <si>
    <t>750</t>
  </si>
  <si>
    <t>335</t>
  </si>
  <si>
    <t>860</t>
  </si>
  <si>
    <t>1885</t>
  </si>
  <si>
    <t>1075</t>
  </si>
  <si>
    <t>2565</t>
  </si>
  <si>
    <t>1590</t>
  </si>
  <si>
    <t>1710</t>
  </si>
  <si>
    <t>151065</t>
  </si>
  <si>
    <t>8.20</t>
  </si>
  <si>
    <t>5.04</t>
  </si>
  <si>
    <t>4.88</t>
  </si>
  <si>
    <t>6.85</t>
  </si>
  <si>
    <t>7.96</t>
  </si>
  <si>
    <t>0.13</t>
  </si>
  <si>
    <t>1.88</t>
  </si>
  <si>
    <t>0.99</t>
  </si>
  <si>
    <t>7.79</t>
  </si>
  <si>
    <t>2.65</t>
  </si>
  <si>
    <t>15.44</t>
  </si>
  <si>
    <t>1.70</t>
  </si>
  <si>
    <t>11.81</t>
  </si>
  <si>
    <t>9.09</t>
  </si>
  <si>
    <t>10.13</t>
  </si>
  <si>
    <t>4.87</t>
  </si>
  <si>
    <t>6.09</t>
  </si>
  <si>
    <t>1.34</t>
  </si>
  <si>
    <t>9.69</t>
  </si>
  <si>
    <t>3.75</t>
  </si>
  <si>
    <t>6.18</t>
  </si>
  <si>
    <t>4.46</t>
  </si>
  <si>
    <t>5.54</t>
  </si>
  <si>
    <t>11.89</t>
  </si>
  <si>
    <t>9.44</t>
  </si>
  <si>
    <t>4.70</t>
  </si>
  <si>
    <t>0.33</t>
  </si>
  <si>
    <t>3.01</t>
  </si>
  <si>
    <t>9.46</t>
  </si>
  <si>
    <t>7.44</t>
  </si>
  <si>
    <t>5.59</t>
  </si>
  <si>
    <t>3.88</t>
  </si>
  <si>
    <t>1.96</t>
  </si>
  <si>
    <t>9.74</t>
  </si>
  <si>
    <t>0.28</t>
  </si>
  <si>
    <t>7.31</t>
  </si>
  <si>
    <t>4.68</t>
  </si>
  <si>
    <t>3.83</t>
  </si>
  <si>
    <t>56%</t>
  </si>
  <si>
    <t>7.90</t>
  </si>
  <si>
    <t>6.92</t>
  </si>
  <si>
    <t>8.93</t>
  </si>
  <si>
    <t>8.70</t>
  </si>
  <si>
    <t>0.27</t>
  </si>
  <si>
    <t>3.56</t>
  </si>
  <si>
    <t>2.63</t>
  </si>
  <si>
    <t>5.90</t>
  </si>
  <si>
    <t>3.22</t>
  </si>
  <si>
    <t>4.86</t>
  </si>
  <si>
    <t>6.55</t>
  </si>
  <si>
    <t>4.41</t>
  </si>
  <si>
    <t>6.15</t>
  </si>
  <si>
    <t>1.27</t>
  </si>
  <si>
    <t>8.61</t>
  </si>
  <si>
    <t>8.12</t>
  </si>
  <si>
    <t>1.45</t>
  </si>
  <si>
    <t>9.15</t>
  </si>
  <si>
    <t>5.10</t>
  </si>
  <si>
    <t>4.95</t>
  </si>
  <si>
    <t>6.71</t>
  </si>
  <si>
    <t>5.74</t>
  </si>
  <si>
    <t>1.79</t>
  </si>
  <si>
    <t>9.98</t>
  </si>
  <si>
    <t>1.11</t>
  </si>
  <si>
    <t>5.98</t>
  </si>
  <si>
    <t>9.31</t>
  </si>
  <si>
    <t>0.08</t>
  </si>
  <si>
    <t>6.49</t>
  </si>
  <si>
    <t>5.67</t>
  </si>
  <si>
    <t>3.77</t>
  </si>
  <si>
    <t>0.48</t>
  </si>
  <si>
    <t>10.00</t>
  </si>
  <si>
    <t>9.51</t>
  </si>
  <si>
    <t>4.69</t>
  </si>
  <si>
    <t>12.32</t>
  </si>
  <si>
    <t>3.46</t>
  </si>
  <si>
    <t>6.59</t>
  </si>
  <si>
    <t>5.42</t>
  </si>
  <si>
    <t>4.18</t>
  </si>
  <si>
    <t>4.73</t>
  </si>
  <si>
    <t>4.12</t>
  </si>
  <si>
    <t>10.51</t>
  </si>
  <si>
    <t>7.42</t>
  </si>
  <si>
    <t>1.64</t>
  </si>
  <si>
    <t>8.75</t>
  </si>
  <si>
    <t>5.66</t>
  </si>
  <si>
    <t>9.65</t>
  </si>
  <si>
    <t>7.94</t>
  </si>
  <si>
    <t>1.28</t>
  </si>
  <si>
    <t>12.86</t>
  </si>
  <si>
    <t>12.41</t>
  </si>
  <si>
    <t>5.72</t>
  </si>
  <si>
    <t>3.89</t>
  </si>
  <si>
    <t>3.29</t>
  </si>
  <si>
    <t>4.04</t>
  </si>
  <si>
    <t>4.34</t>
  </si>
  <si>
    <t>1.30</t>
  </si>
  <si>
    <t>5.80</t>
  </si>
  <si>
    <t>5.52</t>
  </si>
  <si>
    <t>3.65</t>
  </si>
  <si>
    <t>3.86</t>
  </si>
  <si>
    <t>6.88</t>
  </si>
  <si>
    <t>9.78</t>
  </si>
  <si>
    <t>9.91</t>
  </si>
  <si>
    <t>4.13</t>
  </si>
  <si>
    <t>8.58</t>
  </si>
  <si>
    <t>1.36</t>
  </si>
  <si>
    <t>11.09</t>
  </si>
  <si>
    <t>2.08</t>
  </si>
  <si>
    <t>1.55</t>
  </si>
  <si>
    <t>10.11</t>
  </si>
  <si>
    <t>0.14</t>
  </si>
  <si>
    <t>7.47</t>
  </si>
  <si>
    <t>4.67</t>
  </si>
  <si>
    <t>6.30</t>
  </si>
  <si>
    <t>11%</t>
  </si>
  <si>
    <t>17%</t>
  </si>
  <si>
    <t>27%</t>
  </si>
  <si>
    <t>63%</t>
  </si>
  <si>
    <t>46%</t>
  </si>
  <si>
    <t>26%</t>
  </si>
  <si>
    <t>12%</t>
  </si>
  <si>
    <t>346</t>
  </si>
  <si>
    <t>177</t>
  </si>
  <si>
    <t>314</t>
  </si>
  <si>
    <t>168</t>
  </si>
  <si>
    <t>229</t>
  </si>
  <si>
    <t>273</t>
  </si>
  <si>
    <t>186</t>
  </si>
  <si>
    <t>183</t>
  </si>
  <si>
    <t>217</t>
  </si>
  <si>
    <t>258</t>
  </si>
  <si>
    <t>201</t>
  </si>
  <si>
    <t>147</t>
  </si>
  <si>
    <t>23</t>
  </si>
  <si>
    <t>187</t>
  </si>
  <si>
    <t>281</t>
  </si>
  <si>
    <t>193</t>
  </si>
  <si>
    <t>253</t>
  </si>
  <si>
    <t>284</t>
  </si>
  <si>
    <t>233</t>
  </si>
  <si>
    <t>191</t>
  </si>
  <si>
    <t>327</t>
  </si>
  <si>
    <t>208</t>
  </si>
  <si>
    <t>274</t>
  </si>
  <si>
    <t>213</t>
  </si>
  <si>
    <t>305</t>
  </si>
  <si>
    <t>268</t>
  </si>
  <si>
    <t>188</t>
  </si>
  <si>
    <t>271</t>
  </si>
  <si>
    <t>214</t>
  </si>
  <si>
    <t>306</t>
  </si>
  <si>
    <t>275</t>
  </si>
  <si>
    <t>279</t>
  </si>
  <si>
    <t>237</t>
  </si>
  <si>
    <t>163</t>
  </si>
  <si>
    <t>43</t>
  </si>
  <si>
    <t>356</t>
  </si>
  <si>
    <t>224</t>
  </si>
  <si>
    <t>20195</t>
  </si>
  <si>
    <t>2124</t>
  </si>
  <si>
    <t>1574</t>
  </si>
  <si>
    <t>2394</t>
  </si>
  <si>
    <t>1210</t>
  </si>
  <si>
    <t>1753</t>
  </si>
  <si>
    <t>1512</t>
  </si>
  <si>
    <t>1637</t>
  </si>
  <si>
    <t>3460</t>
  </si>
  <si>
    <t>2241</t>
  </si>
  <si>
    <t>1489</t>
  </si>
  <si>
    <t>1652</t>
  </si>
  <si>
    <t>1575</t>
  </si>
  <si>
    <t>1245</t>
  </si>
  <si>
    <t>1726</t>
  </si>
  <si>
    <t>1510</t>
  </si>
  <si>
    <t>1607</t>
  </si>
  <si>
    <t>1798</t>
  </si>
  <si>
    <t>1120</t>
  </si>
  <si>
    <t>1417</t>
  </si>
  <si>
    <t>1289</t>
  </si>
  <si>
    <t>1397</t>
  </si>
  <si>
    <t>1651</t>
  </si>
  <si>
    <t>1497</t>
  </si>
  <si>
    <t>1345</t>
  </si>
  <si>
    <t>1569</t>
  </si>
  <si>
    <t>1260</t>
  </si>
  <si>
    <t>1304</t>
  </si>
  <si>
    <t>1682</t>
  </si>
  <si>
    <t>1980</t>
  </si>
  <si>
    <t>1813</t>
  </si>
  <si>
    <t>1428</t>
  </si>
  <si>
    <t>1140</t>
  </si>
  <si>
    <t>1912</t>
  </si>
  <si>
    <t>455</t>
  </si>
  <si>
    <t>1943</t>
  </si>
  <si>
    <t>3140</t>
  </si>
  <si>
    <t>3645</t>
  </si>
  <si>
    <t>1667</t>
  </si>
  <si>
    <t>1045</t>
  </si>
  <si>
    <t>1403</t>
  </si>
  <si>
    <t>1670</t>
  </si>
  <si>
    <t>1506</t>
  </si>
  <si>
    <t>1788</t>
  </si>
  <si>
    <t>1514</t>
  </si>
  <si>
    <t>1460</t>
  </si>
  <si>
    <t>2030</t>
  </si>
  <si>
    <t>1554</t>
  </si>
  <si>
    <t>5065</t>
  </si>
  <si>
    <t>2045</t>
  </si>
  <si>
    <t>845</t>
  </si>
  <si>
    <t>1486</t>
  </si>
  <si>
    <t>2200</t>
  </si>
  <si>
    <t>1970</t>
  </si>
  <si>
    <t>635</t>
  </si>
  <si>
    <t>1858</t>
  </si>
  <si>
    <t>1734</t>
  </si>
  <si>
    <t>2049</t>
  </si>
  <si>
    <t>1623</t>
  </si>
  <si>
    <t>5270</t>
  </si>
  <si>
    <t>1526</t>
  </si>
  <si>
    <t>650</t>
  </si>
  <si>
    <t>1886</t>
  </si>
  <si>
    <t>900</t>
  </si>
  <si>
    <t>1378</t>
  </si>
  <si>
    <t>3410</t>
  </si>
  <si>
    <t>1678</t>
  </si>
  <si>
    <t>1544</t>
  </si>
  <si>
    <t>2104</t>
  </si>
  <si>
    <t>375</t>
  </si>
  <si>
    <t>1681</t>
  </si>
  <si>
    <t>1244</t>
  </si>
  <si>
    <t>4180</t>
  </si>
  <si>
    <t>1874</t>
  </si>
  <si>
    <t>1410</t>
  </si>
  <si>
    <t>1741</t>
  </si>
  <si>
    <t>1935</t>
  </si>
  <si>
    <t>1616</t>
  </si>
  <si>
    <t>1395</t>
  </si>
  <si>
    <t>3805</t>
  </si>
  <si>
    <t>1521</t>
  </si>
  <si>
    <t>2005</t>
  </si>
  <si>
    <t>1694</t>
  </si>
  <si>
    <t>2325</t>
  </si>
  <si>
    <t>1832</t>
  </si>
  <si>
    <t>1524</t>
  </si>
  <si>
    <t>2905</t>
  </si>
  <si>
    <t>1954</t>
  </si>
  <si>
    <t>1525</t>
  </si>
  <si>
    <t>2260</t>
  </si>
  <si>
    <t>1321</t>
  </si>
  <si>
    <t>1598</t>
  </si>
  <si>
    <t>2099</t>
  </si>
  <si>
    <t>1648</t>
  </si>
  <si>
    <t>1408</t>
  </si>
  <si>
    <t>3305</t>
  </si>
  <si>
    <t>1532</t>
  </si>
  <si>
    <t>680</t>
  </si>
  <si>
    <t>1511</t>
  </si>
  <si>
    <t>1622</t>
  </si>
  <si>
    <t>2425</t>
  </si>
  <si>
    <t>1684</t>
  </si>
  <si>
    <t>3135</t>
  </si>
  <si>
    <t>1698</t>
  </si>
  <si>
    <t>1517</t>
  </si>
  <si>
    <t>600</t>
  </si>
  <si>
    <t>1271</t>
  </si>
  <si>
    <t>1780</t>
  </si>
  <si>
    <t>550</t>
  </si>
  <si>
    <t>1675</t>
  </si>
  <si>
    <t>1327</t>
  </si>
  <si>
    <t>1709</t>
  </si>
  <si>
    <t>1363</t>
  </si>
  <si>
    <t>1324</t>
  </si>
  <si>
    <t>1854</t>
  </si>
  <si>
    <t>1614</t>
  </si>
  <si>
    <t>1933</t>
  </si>
  <si>
    <t>1890</t>
  </si>
  <si>
    <t>1674</t>
  </si>
  <si>
    <t>1470</t>
  </si>
  <si>
    <t>780</t>
  </si>
  <si>
    <t>1578</t>
  </si>
  <si>
    <t>2360</t>
  </si>
  <si>
    <t>1875</t>
  </si>
  <si>
    <t>2180</t>
  </si>
  <si>
    <t>775</t>
  </si>
  <si>
    <t>1713</t>
  </si>
  <si>
    <t>3640</t>
  </si>
  <si>
    <t>1135</t>
  </si>
  <si>
    <t>2183</t>
  </si>
  <si>
    <t>1453</t>
  </si>
  <si>
    <t>3475</t>
  </si>
  <si>
    <t>1566</t>
  </si>
  <si>
    <t>1572</t>
  </si>
  <si>
    <t>2063</t>
  </si>
  <si>
    <t>1800</t>
  </si>
  <si>
    <t>1448</t>
  </si>
  <si>
    <t>1870</t>
  </si>
  <si>
    <t>1738</t>
  </si>
  <si>
    <t>1646</t>
  </si>
  <si>
    <t>1200</t>
  </si>
  <si>
    <t>1000</t>
  </si>
  <si>
    <t>1669</t>
  </si>
  <si>
    <t>1579</t>
  </si>
  <si>
    <t>1251</t>
  </si>
  <si>
    <t>1565</t>
  </si>
  <si>
    <t>1205</t>
  </si>
  <si>
    <t>3220</t>
  </si>
  <si>
    <t>1243</t>
  </si>
  <si>
    <t>1080</t>
  </si>
  <si>
    <t>1318</t>
  </si>
  <si>
    <t>1220</t>
  </si>
  <si>
    <t>1261</t>
  </si>
  <si>
    <t>925</t>
  </si>
  <si>
    <t>2051</t>
  </si>
  <si>
    <t>1536</t>
  </si>
  <si>
    <t>2235</t>
  </si>
  <si>
    <t>1840</t>
  </si>
  <si>
    <t>177170</t>
  </si>
  <si>
    <t>162</t>
  </si>
  <si>
    <t>96</t>
  </si>
  <si>
    <t>128</t>
  </si>
  <si>
    <t>127</t>
  </si>
  <si>
    <t>103</t>
  </si>
  <si>
    <t>142</t>
  </si>
  <si>
    <t>270</t>
  </si>
  <si>
    <t>114</t>
  </si>
  <si>
    <t>14490</t>
  </si>
  <si>
    <t>2865</t>
  </si>
  <si>
    <t>1335</t>
  </si>
  <si>
    <t>1250</t>
  </si>
  <si>
    <t>605</t>
  </si>
  <si>
    <t>1105</t>
  </si>
  <si>
    <t>1805</t>
  </si>
  <si>
    <t>370</t>
  </si>
  <si>
    <t>2580</t>
  </si>
  <si>
    <t>3070</t>
  </si>
  <si>
    <t>1270</t>
  </si>
  <si>
    <t>4105</t>
  </si>
  <si>
    <t>4425</t>
  </si>
  <si>
    <t>2825</t>
  </si>
  <si>
    <t>555</t>
  </si>
  <si>
    <t>3215</t>
  </si>
  <si>
    <t>3175</t>
  </si>
  <si>
    <t>1695</t>
  </si>
  <si>
    <t>2400</t>
  </si>
  <si>
    <t>460</t>
  </si>
  <si>
    <t>2650</t>
  </si>
  <si>
    <t>855</t>
  </si>
  <si>
    <t>2000</t>
  </si>
  <si>
    <t>2485</t>
  </si>
  <si>
    <t>495</t>
  </si>
  <si>
    <t>1400</t>
  </si>
  <si>
    <t>805</t>
  </si>
  <si>
    <t>1500</t>
  </si>
  <si>
    <t>3030</t>
  </si>
  <si>
    <t>910</t>
  </si>
  <si>
    <t>835</t>
  </si>
  <si>
    <t>2800</t>
  </si>
  <si>
    <t>2540</t>
  </si>
  <si>
    <t>645</t>
  </si>
  <si>
    <t>1480</t>
  </si>
  <si>
    <t>144345</t>
  </si>
  <si>
    <t>Number of long term care admissions 65+</t>
  </si>
  <si>
    <t>353</t>
  </si>
  <si>
    <t>364</t>
  </si>
  <si>
    <t>586</t>
  </si>
  <si>
    <t>506</t>
  </si>
  <si>
    <t>443</t>
  </si>
  <si>
    <t>961</t>
  </si>
  <si>
    <t>622</t>
  </si>
  <si>
    <t>824</t>
  </si>
  <si>
    <t>292</t>
  </si>
  <si>
    <t>974</t>
  </si>
  <si>
    <t>688</t>
  </si>
  <si>
    <t>529</t>
  </si>
  <si>
    <t>463</t>
  </si>
  <si>
    <t>659</t>
  </si>
  <si>
    <t>454</t>
  </si>
  <si>
    <t>729</t>
  </si>
  <si>
    <t>8</t>
  </si>
  <si>
    <t>13</t>
  </si>
  <si>
    <t>439</t>
  </si>
  <si>
    <t>778</t>
  </si>
  <si>
    <t>518</t>
  </si>
  <si>
    <t>684</t>
  </si>
  <si>
    <t>508</t>
  </si>
  <si>
    <t>509</t>
  </si>
  <si>
    <t>568</t>
  </si>
  <si>
    <t>598</t>
  </si>
  <si>
    <t>486</t>
  </si>
  <si>
    <t>12</t>
  </si>
  <si>
    <t>858</t>
  </si>
  <si>
    <t>321</t>
  </si>
  <si>
    <t>626</t>
  </si>
  <si>
    <t>412</t>
  </si>
  <si>
    <t>612</t>
  </si>
  <si>
    <t>714</t>
  </si>
  <si>
    <t>944</t>
  </si>
  <si>
    <t>507</t>
  </si>
  <si>
    <t>1268</t>
  </si>
  <si>
    <t>572</t>
  </si>
  <si>
    <t>381</t>
  </si>
  <si>
    <t>608</t>
  </si>
  <si>
    <t>512</t>
  </si>
  <si>
    <t>430</t>
  </si>
  <si>
    <t>656</t>
  </si>
  <si>
    <t>735</t>
  </si>
  <si>
    <t>624</t>
  </si>
  <si>
    <t>432</t>
  </si>
  <si>
    <t>771</t>
  </si>
  <si>
    <t>809</t>
  </si>
  <si>
    <t>541</t>
  </si>
  <si>
    <t>448</t>
  </si>
  <si>
    <t>511</t>
  </si>
  <si>
    <t>383</t>
  </si>
  <si>
    <t>927</t>
  </si>
  <si>
    <t>814</t>
  </si>
  <si>
    <t>403</t>
  </si>
  <si>
    <t>553</t>
  </si>
  <si>
    <t>46</t>
  </si>
  <si>
    <t>69</t>
  </si>
  <si>
    <t>337</t>
  </si>
  <si>
    <t>571</t>
  </si>
  <si>
    <t>247</t>
  </si>
  <si>
    <t>631</t>
  </si>
  <si>
    <t>524</t>
  </si>
  <si>
    <t>232</t>
  </si>
  <si>
    <t>1077</t>
  </si>
  <si>
    <t>498</t>
  </si>
  <si>
    <t>377</t>
  </si>
  <si>
    <t>404</t>
  </si>
  <si>
    <t>604</t>
  </si>
  <si>
    <t>703</t>
  </si>
  <si>
    <t>1899</t>
  </si>
  <si>
    <t>972</t>
  </si>
  <si>
    <t>459</t>
  </si>
  <si>
    <t>354</t>
  </si>
  <si>
    <t>437</t>
  </si>
  <si>
    <t>767</t>
  </si>
  <si>
    <t>376</t>
  </si>
  <si>
    <t>1655</t>
  </si>
  <si>
    <t>607</t>
  </si>
  <si>
    <t>819</t>
  </si>
  <si>
    <t>621</t>
  </si>
  <si>
    <t>821</t>
  </si>
  <si>
    <t>522</t>
  </si>
  <si>
    <t>966</t>
  </si>
  <si>
    <t>527</t>
  </si>
  <si>
    <t>576</t>
  </si>
  <si>
    <t>384</t>
  </si>
  <si>
    <t>774</t>
  </si>
  <si>
    <t>396</t>
  </si>
  <si>
    <t>461</t>
  </si>
  <si>
    <t>1700</t>
  </si>
  <si>
    <t>724</t>
  </si>
  <si>
    <t>676</t>
  </si>
  <si>
    <t>494</t>
  </si>
  <si>
    <t>357</t>
  </si>
  <si>
    <t>519</t>
  </si>
  <si>
    <t>382</t>
  </si>
  <si>
    <t>708</t>
  </si>
  <si>
    <t>841</t>
  </si>
  <si>
    <t>873</t>
  </si>
  <si>
    <t>528</t>
  </si>
  <si>
    <t>401</t>
  </si>
  <si>
    <t>221</t>
  </si>
  <si>
    <t>564</t>
  </si>
  <si>
    <t>890</t>
  </si>
  <si>
    <t>482</t>
  </si>
  <si>
    <t>262</t>
  </si>
  <si>
    <t>662</t>
  </si>
  <si>
    <t>664</t>
  </si>
  <si>
    <t>474</t>
  </si>
  <si>
    <t>606</t>
  </si>
  <si>
    <t>342</t>
  </si>
  <si>
    <t>666</t>
  </si>
  <si>
    <t>472</t>
  </si>
  <si>
    <t>558</t>
  </si>
  <si>
    <t>322</t>
  </si>
  <si>
    <t>244</t>
  </si>
  <si>
    <t>347</t>
  </si>
  <si>
    <t>286</t>
  </si>
  <si>
    <t>742</t>
  </si>
  <si>
    <t>309</t>
  </si>
  <si>
    <t>566</t>
  </si>
  <si>
    <t>839</t>
  </si>
  <si>
    <t>413</t>
  </si>
  <si>
    <t>806</t>
  </si>
  <si>
    <t>634</t>
  </si>
  <si>
    <t>447</t>
  </si>
  <si>
    <t>256</t>
  </si>
  <si>
    <t>544</t>
  </si>
  <si>
    <t>882</t>
  </si>
  <si>
    <t>590</t>
  </si>
  <si>
    <t>343</t>
  </si>
  <si>
    <t>601</t>
  </si>
  <si>
    <t>922</t>
  </si>
  <si>
    <t>503</t>
  </si>
  <si>
    <t>238</t>
  </si>
  <si>
    <t>613</t>
  </si>
  <si>
    <t>611</t>
  </si>
  <si>
    <t>804</t>
  </si>
  <si>
    <t>442</t>
  </si>
  <si>
    <t>1229</t>
  </si>
  <si>
    <t>542</t>
  </si>
  <si>
    <t>906</t>
  </si>
  <si>
    <t>1354</t>
  </si>
  <si>
    <t>301</t>
  </si>
  <si>
    <t>614</t>
  </si>
  <si>
    <t>587</t>
  </si>
  <si>
    <t>766</t>
  </si>
  <si>
    <t>373</t>
  </si>
  <si>
    <t>387</t>
  </si>
  <si>
    <t>551</t>
  </si>
  <si>
    <t>559</t>
  </si>
  <si>
    <t>349</t>
  </si>
  <si>
    <t>661</t>
  </si>
  <si>
    <t>848</t>
  </si>
  <si>
    <t>652</t>
  </si>
  <si>
    <t>378</t>
  </si>
  <si>
    <t>491</t>
  </si>
  <si>
    <t>1114</t>
  </si>
  <si>
    <t>523</t>
  </si>
  <si>
    <t>638</t>
  </si>
  <si>
    <t>603</t>
  </si>
  <si>
    <t>436</t>
  </si>
  <si>
    <t>567</t>
  </si>
  <si>
    <t>311</t>
  </si>
  <si>
    <t>689</t>
  </si>
  <si>
    <t>859</t>
  </si>
  <si>
    <t>61628</t>
  </si>
  <si>
    <t>561</t>
  </si>
  <si>
    <t>0.20</t>
  </si>
  <si>
    <t>7.84</t>
  </si>
  <si>
    <t>2.85</t>
  </si>
  <si>
    <t>5.28</t>
  </si>
  <si>
    <t>5.77</t>
  </si>
  <si>
    <t>2.84</t>
  </si>
  <si>
    <t>7.82</t>
  </si>
  <si>
    <t>5.32</t>
  </si>
  <si>
    <t>6.66</t>
  </si>
  <si>
    <t>6.58</t>
  </si>
  <si>
    <t>4.39</t>
  </si>
  <si>
    <t>9.03</t>
  </si>
  <si>
    <t>7.15</t>
  </si>
  <si>
    <t>6.65</t>
  </si>
  <si>
    <t>12.73</t>
  </si>
  <si>
    <t>7.27</t>
  </si>
  <si>
    <t>9.14</t>
  </si>
  <si>
    <t>2.33</t>
  </si>
  <si>
    <t>4.33</t>
  </si>
  <si>
    <t>12.17</t>
  </si>
  <si>
    <t>3.59</t>
  </si>
  <si>
    <t>10.18</t>
  </si>
  <si>
    <t>4.64</t>
  </si>
  <si>
    <t>8.49</t>
  </si>
  <si>
    <t>2.97</t>
  </si>
  <si>
    <t>6.08</t>
  </si>
  <si>
    <t>3.71</t>
  </si>
  <si>
    <t>69%</t>
  </si>
  <si>
    <t>8.46</t>
  </si>
  <si>
    <t>14.75</t>
  </si>
  <si>
    <t>0.26</t>
  </si>
  <si>
    <t>0.25</t>
  </si>
  <si>
    <t>2.88</t>
  </si>
  <si>
    <t>4.17</t>
  </si>
  <si>
    <t>7.52</t>
  </si>
  <si>
    <t>6.34</t>
  </si>
  <si>
    <t>5.82</t>
  </si>
  <si>
    <t>6.36</t>
  </si>
  <si>
    <t>6.24</t>
  </si>
  <si>
    <t>9.25</t>
  </si>
  <si>
    <t>9.90</t>
  </si>
  <si>
    <t>4.65</t>
  </si>
  <si>
    <t>7.03</t>
  </si>
  <si>
    <t>4.66</t>
  </si>
  <si>
    <t>7.05</t>
  </si>
  <si>
    <t>4.71</t>
  </si>
  <si>
    <t>1.04</t>
  </si>
  <si>
    <t>7.19</t>
  </si>
  <si>
    <t>7.39</t>
  </si>
  <si>
    <t>5.38</t>
  </si>
  <si>
    <t>6.29</t>
  </si>
  <si>
    <t>9.22</t>
  </si>
  <si>
    <t>5.22</t>
  </si>
  <si>
    <t>5.99</t>
  </si>
  <si>
    <t>10.25</t>
  </si>
  <si>
    <t>9.96</t>
  </si>
  <si>
    <t>3.92</t>
  </si>
  <si>
    <t>3.33</t>
  </si>
  <si>
    <t>5.20</t>
  </si>
  <si>
    <t>6.20</t>
  </si>
  <si>
    <t>3.04</t>
  </si>
  <si>
    <t>8.80</t>
  </si>
  <si>
    <t>7.29</t>
  </si>
  <si>
    <t>5.92</t>
  </si>
  <si>
    <t>6.42</t>
  </si>
  <si>
    <t>3.69</t>
  </si>
  <si>
    <t>9.06</t>
  </si>
  <si>
    <t>6.21</t>
  </si>
  <si>
    <t>74%</t>
  </si>
  <si>
    <t>3.00</t>
  </si>
  <si>
    <t>1.41</t>
  </si>
  <si>
    <t>8.52</t>
  </si>
  <si>
    <t>0.04</t>
  </si>
  <si>
    <t>9.92</t>
  </si>
  <si>
    <t>8.16</t>
  </si>
  <si>
    <t>5.14</t>
  </si>
  <si>
    <t>2.86</t>
  </si>
  <si>
    <t>4.74</t>
  </si>
  <si>
    <t>8.31</t>
  </si>
  <si>
    <t>3.09</t>
  </si>
  <si>
    <t>3.35</t>
  </si>
  <si>
    <t>6.35</t>
  </si>
  <si>
    <t>6.89</t>
  </si>
  <si>
    <t>8.47</t>
  </si>
  <si>
    <t>5.39</t>
  </si>
  <si>
    <t>4.62</t>
  </si>
  <si>
    <t>9.33</t>
  </si>
  <si>
    <t>6.16</t>
  </si>
  <si>
    <t>10.27</t>
  </si>
  <si>
    <t>2.40</t>
  </si>
  <si>
    <t>8.69</t>
  </si>
  <si>
    <t>4.16</t>
  </si>
  <si>
    <t>6.25</t>
  </si>
  <si>
    <t>5.85</t>
  </si>
  <si>
    <t>19%</t>
  </si>
  <si>
    <t>53%</t>
  </si>
  <si>
    <t>38%</t>
  </si>
  <si>
    <t>42%</t>
  </si>
  <si>
    <t>7%</t>
  </si>
  <si>
    <t>36%</t>
  </si>
  <si>
    <t>15%</t>
  </si>
  <si>
    <t>272</t>
  </si>
  <si>
    <t>206</t>
  </si>
  <si>
    <t>143</t>
  </si>
  <si>
    <t>204</t>
  </si>
  <si>
    <t>336</t>
  </si>
  <si>
    <t>308</t>
  </si>
  <si>
    <t>239</t>
  </si>
  <si>
    <t>251</t>
  </si>
  <si>
    <t>287</t>
  </si>
  <si>
    <t>288</t>
  </si>
  <si>
    <t>19360</t>
  </si>
  <si>
    <t>1558</t>
  </si>
  <si>
    <t>1215</t>
  </si>
  <si>
    <t>2404</t>
  </si>
  <si>
    <t>1689</t>
  </si>
  <si>
    <t>1587</t>
  </si>
  <si>
    <t>1720</t>
  </si>
  <si>
    <t>3320</t>
  </si>
  <si>
    <t>2150</t>
  </si>
  <si>
    <t>1553</t>
  </si>
  <si>
    <t>1784</t>
  </si>
  <si>
    <t>1413</t>
  </si>
  <si>
    <t>1663</t>
  </si>
  <si>
    <t>1455</t>
  </si>
  <si>
    <t>1382</t>
  </si>
  <si>
    <t>840</t>
  </si>
  <si>
    <t>1230</t>
  </si>
  <si>
    <t>1360</t>
  </si>
  <si>
    <t>1288</t>
  </si>
  <si>
    <t>1707</t>
  </si>
  <si>
    <t>2135</t>
  </si>
  <si>
    <t>1505</t>
  </si>
  <si>
    <t>1375</t>
  </si>
  <si>
    <t>1305</t>
  </si>
  <si>
    <t>1563</t>
  </si>
  <si>
    <t>1787</t>
  </si>
  <si>
    <t>1925</t>
  </si>
  <si>
    <t>1949</t>
  </si>
  <si>
    <t>1419</t>
  </si>
  <si>
    <t>1060</t>
  </si>
  <si>
    <t>1661</t>
  </si>
  <si>
    <t>3090</t>
  </si>
  <si>
    <t>3485</t>
  </si>
  <si>
    <t>1528</t>
  </si>
  <si>
    <t>1340</t>
  </si>
  <si>
    <t>1530</t>
  </si>
  <si>
    <t>5000</t>
  </si>
  <si>
    <t>1534</t>
  </si>
  <si>
    <t>2130</t>
  </si>
  <si>
    <t>2220</t>
  </si>
  <si>
    <t>1939</t>
  </si>
  <si>
    <t>1792</t>
  </si>
  <si>
    <t>5295</t>
  </si>
  <si>
    <t>1479</t>
  </si>
  <si>
    <t>1421</t>
  </si>
  <si>
    <t>1959</t>
  </si>
  <si>
    <t>1876</t>
  </si>
  <si>
    <t>1242</t>
  </si>
  <si>
    <t>3440</t>
  </si>
  <si>
    <t>1794</t>
  </si>
  <si>
    <t>1952</t>
  </si>
  <si>
    <t>1988</t>
  </si>
  <si>
    <t>1238</t>
  </si>
  <si>
    <t>4160</t>
  </si>
  <si>
    <t>1350</t>
  </si>
  <si>
    <t>1989</t>
  </si>
  <si>
    <t>1699</t>
  </si>
  <si>
    <t>1488</t>
  </si>
  <si>
    <t>4060</t>
  </si>
  <si>
    <t>1509</t>
  </si>
  <si>
    <t>1990</t>
  </si>
  <si>
    <t>1452</t>
  </si>
  <si>
    <t>2285</t>
  </si>
  <si>
    <t>2725</t>
  </si>
  <si>
    <t>1430</t>
  </si>
  <si>
    <t>1540</t>
  </si>
  <si>
    <t>1974</t>
  </si>
  <si>
    <t>1986</t>
  </si>
  <si>
    <t>2160</t>
  </si>
  <si>
    <t>1804</t>
  </si>
  <si>
    <t>1393</t>
  </si>
  <si>
    <t>3270</t>
  </si>
  <si>
    <t>1612</t>
  </si>
  <si>
    <t>1548</t>
  </si>
  <si>
    <t>1609</t>
  </si>
  <si>
    <t>2970</t>
  </si>
  <si>
    <t>1368</t>
  </si>
  <si>
    <t>1915</t>
  </si>
  <si>
    <t>1743</t>
  </si>
  <si>
    <t>1862</t>
  </si>
  <si>
    <t>1672</t>
  </si>
  <si>
    <t>1513</t>
  </si>
  <si>
    <t>1932</t>
  </si>
  <si>
    <t>1050</t>
  </si>
  <si>
    <t>1233</t>
  </si>
  <si>
    <t>990</t>
  </si>
  <si>
    <t>1466</t>
  </si>
  <si>
    <t>1918</t>
  </si>
  <si>
    <t>1634</t>
  </si>
  <si>
    <t>1435</t>
  </si>
  <si>
    <t>1808</t>
  </si>
  <si>
    <t>1518</t>
  </si>
  <si>
    <t>2270</t>
  </si>
  <si>
    <t>1905</t>
  </si>
  <si>
    <t>1508</t>
  </si>
  <si>
    <t>1649</t>
  </si>
  <si>
    <t>3635</t>
  </si>
  <si>
    <t>1035</t>
  </si>
  <si>
    <t>2249</t>
  </si>
  <si>
    <t>2835</t>
  </si>
  <si>
    <t>3420</t>
  </si>
  <si>
    <t>1660</t>
  </si>
  <si>
    <t>1908</t>
  </si>
  <si>
    <t>965</t>
  </si>
  <si>
    <t>1744</t>
  </si>
  <si>
    <t>1593</t>
  </si>
  <si>
    <t>1177</t>
  </si>
  <si>
    <t>1150</t>
  </si>
  <si>
    <t>1494</t>
  </si>
  <si>
    <t>3130</t>
  </si>
  <si>
    <t>1267</t>
  </si>
  <si>
    <t>1632</t>
  </si>
  <si>
    <t>1755</t>
  </si>
  <si>
    <t>1461</t>
  </si>
  <si>
    <t>1401</t>
  </si>
  <si>
    <t>1599</t>
  </si>
  <si>
    <t>1153</t>
  </si>
  <si>
    <t>2117</t>
  </si>
  <si>
    <t>1728</t>
  </si>
  <si>
    <t>175665</t>
  </si>
  <si>
    <t>1600</t>
  </si>
  <si>
    <t>123</t>
  </si>
  <si>
    <t>139</t>
  </si>
  <si>
    <t>15220</t>
  </si>
  <si>
    <t>1030</t>
  </si>
  <si>
    <t>2785</t>
  </si>
  <si>
    <t>1535</t>
  </si>
  <si>
    <t>820</t>
  </si>
  <si>
    <t>2555</t>
  </si>
  <si>
    <t>2975</t>
  </si>
  <si>
    <t>4125</t>
  </si>
  <si>
    <t>1880</t>
  </si>
  <si>
    <t>4405</t>
  </si>
  <si>
    <t>2900</t>
  </si>
  <si>
    <t>575</t>
  </si>
  <si>
    <t>3260</t>
  </si>
  <si>
    <t>3405</t>
  </si>
  <si>
    <t>1705</t>
  </si>
  <si>
    <t>2230</t>
  </si>
  <si>
    <t>950</t>
  </si>
  <si>
    <t>2660</t>
  </si>
  <si>
    <t>1145</t>
  </si>
  <si>
    <t>2385</t>
  </si>
  <si>
    <t>3020</t>
  </si>
  <si>
    <t>935</t>
  </si>
  <si>
    <t>2420</t>
  </si>
  <si>
    <t>2755</t>
  </si>
  <si>
    <t>1750</t>
  </si>
  <si>
    <t>2500</t>
  </si>
  <si>
    <t>1405</t>
  </si>
  <si>
    <t>143845</t>
  </si>
  <si>
    <t>8.83</t>
  </si>
  <si>
    <t>3.82</t>
  </si>
  <si>
    <t>2.10</t>
  </si>
  <si>
    <t>59%</t>
  </si>
  <si>
    <t>7.10</t>
  </si>
  <si>
    <t>2.25</t>
  </si>
  <si>
    <t>4.32</t>
  </si>
  <si>
    <t>6.00</t>
  </si>
  <si>
    <t>9.67</t>
  </si>
  <si>
    <t>10.55</t>
  </si>
  <si>
    <t>8.18</t>
  </si>
  <si>
    <t>13.64</t>
  </si>
  <si>
    <t>5.07</t>
  </si>
  <si>
    <t>8.66</t>
  </si>
  <si>
    <t>1.22</t>
  </si>
  <si>
    <t>4.24</t>
  </si>
  <si>
    <t>4.54</t>
  </si>
  <si>
    <t>8.82</t>
  </si>
  <si>
    <t>30.93</t>
  </si>
  <si>
    <t>5.76</t>
  </si>
  <si>
    <t>10.49</t>
  </si>
  <si>
    <t>8.97</t>
  </si>
  <si>
    <t>1.81</t>
  </si>
  <si>
    <t>10.48</t>
  </si>
  <si>
    <t>0.19</t>
  </si>
  <si>
    <t>6.97</t>
  </si>
  <si>
    <t>5.44</t>
  </si>
  <si>
    <t>12.13</t>
  </si>
  <si>
    <t>7.06</t>
  </si>
  <si>
    <t>1.47</t>
  </si>
  <si>
    <t>5.35</t>
  </si>
  <si>
    <t>11.16</t>
  </si>
  <si>
    <t>2.80</t>
  </si>
  <si>
    <t>5.25</t>
  </si>
  <si>
    <t>8.07</t>
  </si>
  <si>
    <t>3.58</t>
  </si>
  <si>
    <t>5.94</t>
  </si>
  <si>
    <t>9.89</t>
  </si>
  <si>
    <t>3.91</t>
  </si>
  <si>
    <t>8.71</t>
  </si>
  <si>
    <t>8.53</t>
  </si>
  <si>
    <t>5.56</t>
  </si>
  <si>
    <t>11.76</t>
  </si>
  <si>
    <t>2.76</t>
  </si>
  <si>
    <t>6.13</t>
  </si>
  <si>
    <t>8.41</t>
  </si>
  <si>
    <t>10.43</t>
  </si>
  <si>
    <t>3.81</t>
  </si>
  <si>
    <t>6.52</t>
  </si>
  <si>
    <t>3.61</t>
  </si>
  <si>
    <t>7.48</t>
  </si>
  <si>
    <t>3.74</t>
  </si>
  <si>
    <t>8.56</t>
  </si>
  <si>
    <t>7.04</t>
  </si>
  <si>
    <t>3.98</t>
  </si>
  <si>
    <t>1.71</t>
  </si>
  <si>
    <t>9.62</t>
  </si>
  <si>
    <t>8.23</t>
  </si>
  <si>
    <t>0.21</t>
  </si>
  <si>
    <t>11.46</t>
  </si>
  <si>
    <t>11.94</t>
  </si>
  <si>
    <t>5.49</t>
  </si>
  <si>
    <t>3.43</t>
  </si>
  <si>
    <t>8.17</t>
  </si>
  <si>
    <t>2.92</t>
  </si>
  <si>
    <t>0.03</t>
  </si>
  <si>
    <t>6.19</t>
  </si>
  <si>
    <t>6.76</t>
  </si>
  <si>
    <t>5.37</t>
  </si>
  <si>
    <t>9.81</t>
  </si>
  <si>
    <t>1.63</t>
  </si>
  <si>
    <t>8.78</t>
  </si>
  <si>
    <t>9.42</t>
  </si>
  <si>
    <t>9.75</t>
  </si>
  <si>
    <t>7.07</t>
  </si>
  <si>
    <t>2.09</t>
  </si>
  <si>
    <t>11.58</t>
  </si>
  <si>
    <t>3.24</t>
  </si>
  <si>
    <t>5.26</t>
  </si>
  <si>
    <t>50%</t>
  </si>
  <si>
    <t>16%</t>
  </si>
  <si>
    <t>307</t>
  </si>
  <si>
    <t>317</t>
  </si>
  <si>
    <t>283</t>
  </si>
  <si>
    <t>207</t>
  </si>
  <si>
    <t>351</t>
  </si>
  <si>
    <t>202</t>
  </si>
  <si>
    <t>199</t>
  </si>
  <si>
    <t>246</t>
  </si>
  <si>
    <t>20420</t>
  </si>
  <si>
    <t>2324</t>
  </si>
  <si>
    <t>1602</t>
  </si>
  <si>
    <t>3745</t>
  </si>
  <si>
    <t>1683</t>
  </si>
  <si>
    <t>1551</t>
  </si>
  <si>
    <t>1757</t>
  </si>
  <si>
    <t>1628</t>
  </si>
  <si>
    <t>1560</t>
  </si>
  <si>
    <t>1459</t>
  </si>
  <si>
    <t>1384</t>
  </si>
  <si>
    <t>1370</t>
  </si>
  <si>
    <t>1711</t>
  </si>
  <si>
    <t>2305</t>
  </si>
  <si>
    <t>1881</t>
  </si>
  <si>
    <t>1549</t>
  </si>
  <si>
    <t>1376</t>
  </si>
  <si>
    <t>2095</t>
  </si>
  <si>
    <t>1445</t>
  </si>
  <si>
    <t>2044</t>
  </si>
  <si>
    <t>1796</t>
  </si>
  <si>
    <t>3580</t>
  </si>
  <si>
    <t>1474</t>
  </si>
  <si>
    <t>1759</t>
  </si>
  <si>
    <t>1180</t>
  </si>
  <si>
    <t>1437</t>
  </si>
  <si>
    <t>1385</t>
  </si>
  <si>
    <t>5235</t>
  </si>
  <si>
    <t>2118</t>
  </si>
  <si>
    <t>2171</t>
  </si>
  <si>
    <t>5455</t>
  </si>
  <si>
    <t>1680</t>
  </si>
  <si>
    <t>1597</t>
  </si>
  <si>
    <t>1909</t>
  </si>
  <si>
    <t>3630</t>
  </si>
  <si>
    <t>1591</t>
  </si>
  <si>
    <t>1380</t>
  </si>
  <si>
    <t>4635</t>
  </si>
  <si>
    <t>1944</t>
  </si>
  <si>
    <t>1581</t>
  </si>
  <si>
    <t>2131</t>
  </si>
  <si>
    <t>1834</t>
  </si>
  <si>
    <t>2375</t>
  </si>
  <si>
    <t>2880</t>
  </si>
  <si>
    <t>2023</t>
  </si>
  <si>
    <t>2351</t>
  </si>
  <si>
    <t>2268</t>
  </si>
  <si>
    <t>1879</t>
  </si>
  <si>
    <t>3450</t>
  </si>
  <si>
    <t>1821</t>
  </si>
  <si>
    <t>1130</t>
  </si>
  <si>
    <t>2505</t>
  </si>
  <si>
    <t>1516</t>
  </si>
  <si>
    <t>2132</t>
  </si>
  <si>
    <t>3080</t>
  </si>
  <si>
    <t>1643</t>
  </si>
  <si>
    <t>1831</t>
  </si>
  <si>
    <t>1883</t>
  </si>
  <si>
    <t>1658</t>
  </si>
  <si>
    <t>2070</t>
  </si>
  <si>
    <t>1961</t>
  </si>
  <si>
    <t>1636</t>
  </si>
  <si>
    <t>2041</t>
  </si>
  <si>
    <t>1995</t>
  </si>
  <si>
    <t>1866</t>
  </si>
  <si>
    <t>2031</t>
  </si>
  <si>
    <t>2390</t>
  </si>
  <si>
    <t>2059</t>
  </si>
  <si>
    <t>2152</t>
  </si>
  <si>
    <t>1690</t>
  </si>
  <si>
    <t>3820</t>
  </si>
  <si>
    <t>1864</t>
  </si>
  <si>
    <t>1984</t>
  </si>
  <si>
    <t>2401</t>
  </si>
  <si>
    <t>3095</t>
  </si>
  <si>
    <t>3705</t>
  </si>
  <si>
    <t>1962</t>
  </si>
  <si>
    <t>1275</t>
  </si>
  <si>
    <t>2174</t>
  </si>
  <si>
    <t>1100</t>
  </si>
  <si>
    <t>1878</t>
  </si>
  <si>
    <t>2210</t>
  </si>
  <si>
    <t>1386</t>
  </si>
  <si>
    <t>3430</t>
  </si>
  <si>
    <t>1621</t>
  </si>
  <si>
    <t>1415</t>
  </si>
  <si>
    <t>1065</t>
  </si>
  <si>
    <t>1451</t>
  </si>
  <si>
    <t>2161</t>
  </si>
  <si>
    <t>2295</t>
  </si>
  <si>
    <t>1865</t>
  </si>
  <si>
    <t>185310</t>
  </si>
  <si>
    <t>61</t>
  </si>
  <si>
    <t>98</t>
  </si>
  <si>
    <t>15210</t>
  </si>
  <si>
    <t>980</t>
  </si>
  <si>
    <t>1610</t>
  </si>
  <si>
    <t>2775</t>
  </si>
  <si>
    <t>3015</t>
  </si>
  <si>
    <t>4275</t>
  </si>
  <si>
    <t>1810</t>
  </si>
  <si>
    <t>4455</t>
  </si>
  <si>
    <t>3005</t>
  </si>
  <si>
    <t>3690</t>
  </si>
  <si>
    <t>3505</t>
  </si>
  <si>
    <t>1640</t>
  </si>
  <si>
    <t>2765</t>
  </si>
  <si>
    <t>2430</t>
  </si>
  <si>
    <t>1965</t>
  </si>
  <si>
    <t>3160</t>
  </si>
  <si>
    <t>2600</t>
  </si>
  <si>
    <t>1850</t>
  </si>
  <si>
    <t>151410</t>
  </si>
  <si>
    <t>5.30</t>
  </si>
  <si>
    <t>3.95</t>
  </si>
  <si>
    <t>1.90</t>
  </si>
  <si>
    <t>7.95</t>
  </si>
  <si>
    <t>2.77</t>
  </si>
  <si>
    <t>9.53</t>
  </si>
  <si>
    <t>7.53</t>
  </si>
  <si>
    <t>5.86</t>
  </si>
  <si>
    <t>10.64</t>
  </si>
  <si>
    <t>9.64</t>
  </si>
  <si>
    <t>8.09</t>
  </si>
  <si>
    <t>12.38</t>
  </si>
  <si>
    <t>4.35</t>
  </si>
  <si>
    <t>3.20</t>
  </si>
  <si>
    <t>5.23</t>
  </si>
  <si>
    <t>14.38</t>
  </si>
  <si>
    <t>4.78</t>
  </si>
  <si>
    <t>10.74</t>
  </si>
  <si>
    <t>8.98</t>
  </si>
  <si>
    <t>4.11</t>
  </si>
  <si>
    <t>11.74</t>
  </si>
  <si>
    <t>6.12</t>
  </si>
  <si>
    <t>9.55</t>
  </si>
  <si>
    <t>5.45</t>
  </si>
  <si>
    <t>12.76</t>
  </si>
  <si>
    <t>6.43</t>
  </si>
  <si>
    <t>2.90</t>
  </si>
  <si>
    <t>4.20</t>
  </si>
  <si>
    <t>5.51</t>
  </si>
  <si>
    <t>7.72</t>
  </si>
  <si>
    <t>9.21</t>
  </si>
  <si>
    <t>4.47</t>
  </si>
  <si>
    <t>4.00</t>
  </si>
  <si>
    <t>7.61</t>
  </si>
  <si>
    <t>7.22</t>
  </si>
  <si>
    <t>8.39</t>
  </si>
  <si>
    <t>7.60</t>
  </si>
  <si>
    <t>9.60</t>
  </si>
  <si>
    <t>4.08</t>
  </si>
  <si>
    <t>5.69</t>
  </si>
  <si>
    <t>6.72</t>
  </si>
  <si>
    <t>7.57</t>
  </si>
  <si>
    <t>8.57</t>
  </si>
  <si>
    <t>6.39</t>
  </si>
  <si>
    <t>10.10</t>
  </si>
  <si>
    <t>2.50</t>
  </si>
  <si>
    <t>9.86</t>
  </si>
  <si>
    <t>11.33</t>
  </si>
  <si>
    <t>3.10</t>
  </si>
  <si>
    <t>4.03</t>
  </si>
  <si>
    <t>9.34</t>
  </si>
  <si>
    <t>0.11</t>
  </si>
  <si>
    <t>2.13</t>
  </si>
  <si>
    <t>1.44</t>
  </si>
  <si>
    <t>12.19</t>
  </si>
  <si>
    <t>5.33</t>
  </si>
  <si>
    <t>6.01</t>
  </si>
  <si>
    <t>6.07</t>
  </si>
  <si>
    <t>43%</t>
  </si>
  <si>
    <t>6%</t>
  </si>
  <si>
    <t>35%</t>
  </si>
  <si>
    <t>243</t>
  </si>
  <si>
    <t>328</t>
  </si>
  <si>
    <t>313</t>
  </si>
  <si>
    <t>236</t>
  </si>
  <si>
    <t>219</t>
  </si>
  <si>
    <t>332</t>
  </si>
  <si>
    <t>41</t>
  </si>
  <si>
    <t>21340</t>
  </si>
  <si>
    <t>970</t>
  </si>
  <si>
    <t>2414</t>
  </si>
  <si>
    <t>2244</t>
  </si>
  <si>
    <t>3465</t>
  </si>
  <si>
    <t>1618</t>
  </si>
  <si>
    <t>1968</t>
  </si>
  <si>
    <t>1767</t>
  </si>
  <si>
    <t>1921</t>
  </si>
  <si>
    <t>1702</t>
  </si>
  <si>
    <t>1307</t>
  </si>
  <si>
    <t>1329</t>
  </si>
  <si>
    <t>1671</t>
  </si>
  <si>
    <t>1843</t>
  </si>
  <si>
    <t>1254</t>
  </si>
  <si>
    <t>1358</t>
  </si>
  <si>
    <t>2010</t>
  </si>
  <si>
    <t>1940</t>
  </si>
  <si>
    <t>1454</t>
  </si>
  <si>
    <t>1786</t>
  </si>
  <si>
    <t>2033</t>
  </si>
  <si>
    <t>3240</t>
  </si>
  <si>
    <t>1742</t>
  </si>
  <si>
    <t>1502</t>
  </si>
  <si>
    <t>3330</t>
  </si>
  <si>
    <t>1369</t>
  </si>
  <si>
    <t>1633</t>
  </si>
  <si>
    <t>5010</t>
  </si>
  <si>
    <t>1537</t>
  </si>
  <si>
    <t>2050</t>
  </si>
  <si>
    <t>1815</t>
  </si>
  <si>
    <t>1947</t>
  </si>
  <si>
    <t>5230</t>
  </si>
  <si>
    <t>1301</t>
  </si>
  <si>
    <t>1857</t>
  </si>
  <si>
    <t>1258</t>
  </si>
  <si>
    <t>4225</t>
  </si>
  <si>
    <t>2014</t>
  </si>
  <si>
    <t>1723</t>
  </si>
  <si>
    <t>1953</t>
  </si>
  <si>
    <t>1503</t>
  </si>
  <si>
    <t>4100</t>
  </si>
  <si>
    <t>1802</t>
  </si>
  <si>
    <t>1449</t>
  </si>
  <si>
    <t>1736</t>
  </si>
  <si>
    <t>2795</t>
  </si>
  <si>
    <t>1982</t>
  </si>
  <si>
    <t>1724</t>
  </si>
  <si>
    <t>1374</t>
  </si>
  <si>
    <t>3225</t>
  </si>
  <si>
    <t>1557</t>
  </si>
  <si>
    <t>1999</t>
  </si>
  <si>
    <t>2017</t>
  </si>
  <si>
    <t>3040</t>
  </si>
  <si>
    <t>1314</t>
  </si>
  <si>
    <t>1438</t>
  </si>
  <si>
    <t>2020</t>
  </si>
  <si>
    <t>1717</t>
  </si>
  <si>
    <t>1606</t>
  </si>
  <si>
    <t>1861</t>
  </si>
  <si>
    <t>2265</t>
  </si>
  <si>
    <t>1662</t>
  </si>
  <si>
    <t>3715</t>
  </si>
  <si>
    <t>1115</t>
  </si>
  <si>
    <t>1650</t>
  </si>
  <si>
    <t>1055</t>
  </si>
  <si>
    <t>3000</t>
  </si>
  <si>
    <t>1930</t>
  </si>
  <si>
    <t>1457</t>
  </si>
  <si>
    <t>1826</t>
  </si>
  <si>
    <t>1896</t>
  </si>
  <si>
    <t>1285</t>
  </si>
  <si>
    <t>2066</t>
  </si>
  <si>
    <t>1722</t>
  </si>
  <si>
    <t>1281</t>
  </si>
  <si>
    <t>1482</t>
  </si>
  <si>
    <t>1677</t>
  </si>
  <si>
    <t>1504</t>
  </si>
  <si>
    <t>1107</t>
  </si>
  <si>
    <t>1951</t>
  </si>
  <si>
    <t>2190</t>
  </si>
  <si>
    <t>1653</t>
  </si>
  <si>
    <t>177505</t>
  </si>
  <si>
    <t>14655</t>
  </si>
  <si>
    <t>2875</t>
  </si>
  <si>
    <t>1325</t>
  </si>
  <si>
    <t>2655</t>
  </si>
  <si>
    <t>2850</t>
  </si>
  <si>
    <t>4335</t>
  </si>
  <si>
    <t>3345</t>
  </si>
  <si>
    <t>3415</t>
  </si>
  <si>
    <t>2315</t>
  </si>
  <si>
    <t>1310</t>
  </si>
  <si>
    <t>1945</t>
  </si>
  <si>
    <t>3065</t>
  </si>
  <si>
    <t>2810</t>
  </si>
  <si>
    <t>2440</t>
  </si>
  <si>
    <t>144765</t>
  </si>
  <si>
    <t>366</t>
  </si>
  <si>
    <t>488</t>
  </si>
  <si>
    <t>441</t>
  </si>
  <si>
    <t>846</t>
  </si>
  <si>
    <t>291</t>
  </si>
  <si>
    <t>653</t>
  </si>
  <si>
    <t>501</t>
  </si>
  <si>
    <t>637</t>
  </si>
  <si>
    <t>449</t>
  </si>
  <si>
    <t>721</t>
  </si>
  <si>
    <t>5</t>
  </si>
  <si>
    <t>464</t>
  </si>
  <si>
    <t>781</t>
  </si>
  <si>
    <t>516</t>
  </si>
  <si>
    <t>693</t>
  </si>
  <si>
    <t>514</t>
  </si>
  <si>
    <t>554</t>
  </si>
  <si>
    <t>584</t>
  </si>
  <si>
    <t>467</t>
  </si>
  <si>
    <t>582</t>
  </si>
  <si>
    <t>323</t>
  </si>
  <si>
    <t>769</t>
  </si>
  <si>
    <t>573</t>
  </si>
  <si>
    <t>962</t>
  </si>
  <si>
    <t>517</t>
  </si>
  <si>
    <t>1235</t>
  </si>
  <si>
    <t>557</t>
  </si>
  <si>
    <t>389</t>
  </si>
  <si>
    <t>466</t>
  </si>
  <si>
    <t>391</t>
  </si>
  <si>
    <t>424</t>
  </si>
  <si>
    <t>632</t>
  </si>
  <si>
    <t>671</t>
  </si>
  <si>
    <t>893</t>
  </si>
  <si>
    <t>502</t>
  </si>
  <si>
    <t>941</t>
  </si>
  <si>
    <t>799</t>
  </si>
  <si>
    <t>416</t>
  </si>
  <si>
    <t>549</t>
  </si>
  <si>
    <t>481</t>
  </si>
  <si>
    <t>484</t>
  </si>
  <si>
    <t>1057</t>
  </si>
  <si>
    <t>489</t>
  </si>
  <si>
    <t>418</t>
  </si>
  <si>
    <t>532</t>
  </si>
  <si>
    <t>371</t>
  </si>
  <si>
    <t>869</t>
  </si>
  <si>
    <t>372</t>
  </si>
  <si>
    <t>453</t>
  </si>
  <si>
    <t>1664</t>
  </si>
  <si>
    <t>739</t>
  </si>
  <si>
    <t>538</t>
  </si>
  <si>
    <t>801</t>
  </si>
  <si>
    <t>929</t>
  </si>
  <si>
    <t>487</t>
  </si>
  <si>
    <t>2</t>
  </si>
  <si>
    <t>7</t>
  </si>
  <si>
    <t>422</t>
  </si>
  <si>
    <t>844</t>
  </si>
  <si>
    <t>433</t>
  </si>
  <si>
    <t>723</t>
  </si>
  <si>
    <t>857</t>
  </si>
  <si>
    <t>647</t>
  </si>
  <si>
    <t>674</t>
  </si>
  <si>
    <t>616</t>
  </si>
  <si>
    <t>752</t>
  </si>
  <si>
    <t>578</t>
  </si>
  <si>
    <t>534</t>
  </si>
  <si>
    <t>56</t>
  </si>
  <si>
    <t>451</t>
  </si>
  <si>
    <t>738</t>
  </si>
  <si>
    <t>642</t>
  </si>
  <si>
    <t>657</t>
  </si>
  <si>
    <t>526</t>
  </si>
  <si>
    <t>599</t>
  </si>
  <si>
    <t>673</t>
  </si>
  <si>
    <t>1234</t>
  </si>
  <si>
    <t>602</t>
  </si>
  <si>
    <t>421</t>
  </si>
  <si>
    <t>732</t>
  </si>
  <si>
    <t>973</t>
  </si>
  <si>
    <t>1212</t>
  </si>
  <si>
    <t>636</t>
  </si>
  <si>
    <t>579</t>
  </si>
  <si>
    <t>417</t>
  </si>
  <si>
    <t>628</t>
  </si>
  <si>
    <t>813</t>
  </si>
  <si>
    <t>333</t>
  </si>
  <si>
    <t>658</t>
  </si>
  <si>
    <t>469</t>
  </si>
  <si>
    <t>358</t>
  </si>
  <si>
    <t>867</t>
  </si>
  <si>
    <t>536</t>
  </si>
  <si>
    <t>446</t>
  </si>
  <si>
    <t>1021</t>
  </si>
  <si>
    <t>407</t>
  </si>
  <si>
    <t>397</t>
  </si>
  <si>
    <t>597</t>
  </si>
  <si>
    <t>817</t>
  </si>
  <si>
    <t>61603</t>
  </si>
  <si>
    <t>2.06</t>
  </si>
  <si>
    <t>62%</t>
  </si>
  <si>
    <t>4.27</t>
  </si>
  <si>
    <t>2.11</t>
  </si>
  <si>
    <t>10.39</t>
  </si>
  <si>
    <t>9.76</t>
  </si>
  <si>
    <t>12.16</t>
  </si>
  <si>
    <t>14.35</t>
  </si>
  <si>
    <t>3.25</t>
  </si>
  <si>
    <t>4.37</t>
  </si>
  <si>
    <t>7.46</t>
  </si>
  <si>
    <t>8.54</t>
  </si>
  <si>
    <t>5.91</t>
  </si>
  <si>
    <t>5.09</t>
  </si>
  <si>
    <t>4.31</t>
  </si>
  <si>
    <t>8.33</t>
  </si>
  <si>
    <t>3.80</t>
  </si>
  <si>
    <t>11.21</t>
  </si>
  <si>
    <t>6.84</t>
  </si>
  <si>
    <t>5.12</t>
  </si>
  <si>
    <t>7.11</t>
  </si>
  <si>
    <t>4.25</t>
  </si>
  <si>
    <t>8.76</t>
  </si>
  <si>
    <t>7.17</t>
  </si>
  <si>
    <t>9.20</t>
  </si>
  <si>
    <t>12.37</t>
  </si>
  <si>
    <t>3.39</t>
  </si>
  <si>
    <t>11.52</t>
  </si>
  <si>
    <t>3.07</t>
  </si>
  <si>
    <t>9.38</t>
  </si>
  <si>
    <t>6.02</t>
  </si>
  <si>
    <t>10.50</t>
  </si>
  <si>
    <t>10.36</t>
  </si>
  <si>
    <t>14.78</t>
  </si>
  <si>
    <t>3.15</t>
  </si>
  <si>
    <t>3.40</t>
  </si>
  <si>
    <t>8.50</t>
  </si>
  <si>
    <t>5.95</t>
  </si>
  <si>
    <t>8.22</t>
  </si>
  <si>
    <t>7.40</t>
  </si>
  <si>
    <t>11.56</t>
  </si>
  <si>
    <t>1.76</t>
  </si>
  <si>
    <t>10.68</t>
  </si>
  <si>
    <t>2.61</t>
  </si>
  <si>
    <t>29%</t>
  </si>
  <si>
    <t>67%</t>
  </si>
  <si>
    <t>386</t>
  </si>
  <si>
    <t>331</t>
  </si>
  <si>
    <t>359</t>
  </si>
  <si>
    <t>47</t>
  </si>
  <si>
    <t>21</t>
  </si>
  <si>
    <t>54</t>
  </si>
  <si>
    <t>408</t>
  </si>
  <si>
    <t>297</t>
  </si>
  <si>
    <t>329</t>
  </si>
  <si>
    <t>22485</t>
  </si>
  <si>
    <t>2374</t>
  </si>
  <si>
    <t>1492</t>
  </si>
  <si>
    <t>2473</t>
  </si>
  <si>
    <t>1901</t>
  </si>
  <si>
    <t>1493</t>
  </si>
  <si>
    <t>1389</t>
  </si>
  <si>
    <t>2250</t>
  </si>
  <si>
    <t>1496</t>
  </si>
  <si>
    <t>2100</t>
  </si>
  <si>
    <t>1836</t>
  </si>
  <si>
    <t>3600</t>
  </si>
  <si>
    <t>1768</t>
  </si>
  <si>
    <t>1422</t>
  </si>
  <si>
    <t>1619</t>
  </si>
  <si>
    <t>5275</t>
  </si>
  <si>
    <t>2226</t>
  </si>
  <si>
    <t>2001</t>
  </si>
  <si>
    <t>5505</t>
  </si>
  <si>
    <t>1942</t>
  </si>
  <si>
    <t>1317</t>
  </si>
  <si>
    <t>1920</t>
  </si>
  <si>
    <t>1871</t>
  </si>
  <si>
    <t>1515</t>
  </si>
  <si>
    <t>2042</t>
  </si>
  <si>
    <t>4395</t>
  </si>
  <si>
    <t>2145</t>
  </si>
  <si>
    <t>2410</t>
  </si>
  <si>
    <t>2009</t>
  </si>
  <si>
    <t>2960</t>
  </si>
  <si>
    <t>2332</t>
  </si>
  <si>
    <t>1781</t>
  </si>
  <si>
    <t>2331</t>
  </si>
  <si>
    <t>1706</t>
  </si>
  <si>
    <t>2076</t>
  </si>
  <si>
    <t>1519</t>
  </si>
  <si>
    <t>2510</t>
  </si>
  <si>
    <t>2107</t>
  </si>
  <si>
    <t>3105</t>
  </si>
  <si>
    <t>1719</t>
  </si>
  <si>
    <t>1950</t>
  </si>
  <si>
    <t>1538</t>
  </si>
  <si>
    <t>1814</t>
  </si>
  <si>
    <t>2137</t>
  </si>
  <si>
    <t>2495</t>
  </si>
  <si>
    <t>2136</t>
  </si>
  <si>
    <t>2222</t>
  </si>
  <si>
    <t>3825</t>
  </si>
  <si>
    <t>1867</t>
  </si>
  <si>
    <t>1824</t>
  </si>
  <si>
    <t>3120</t>
  </si>
  <si>
    <t>1888</t>
  </si>
  <si>
    <t>3665</t>
  </si>
  <si>
    <t>1657</t>
  </si>
  <si>
    <t>1823</t>
  </si>
  <si>
    <t>1887</t>
  </si>
  <si>
    <t>2205</t>
  </si>
  <si>
    <t>1207</t>
  </si>
  <si>
    <t>1676</t>
  </si>
  <si>
    <t>1562</t>
  </si>
  <si>
    <t>3325</t>
  </si>
  <si>
    <t>1772</t>
  </si>
  <si>
    <t>1366</t>
  </si>
  <si>
    <t>1825</t>
  </si>
  <si>
    <t>1552</t>
  </si>
  <si>
    <t>1160</t>
  </si>
  <si>
    <t>1169</t>
  </si>
  <si>
    <t>2062</t>
  </si>
  <si>
    <t>185685</t>
  </si>
  <si>
    <t>32</t>
  </si>
  <si>
    <t>15980</t>
  </si>
  <si>
    <t>2920</t>
  </si>
  <si>
    <t>3050</t>
  </si>
  <si>
    <t>4300</t>
  </si>
  <si>
    <t>1820</t>
  </si>
  <si>
    <t>4480</t>
  </si>
  <si>
    <t>3385</t>
  </si>
  <si>
    <t>1225</t>
  </si>
  <si>
    <t>3620</t>
  </si>
  <si>
    <t>2415</t>
  </si>
  <si>
    <t>2735</t>
  </si>
  <si>
    <t>2465</t>
  </si>
  <si>
    <t>1845</t>
  </si>
  <si>
    <t>3125</t>
  </si>
  <si>
    <t>2640</t>
  </si>
  <si>
    <t>2630</t>
  </si>
  <si>
    <t>150600</t>
  </si>
  <si>
    <t>2.03</t>
  </si>
  <si>
    <t>6.06</t>
  </si>
  <si>
    <t>19.69</t>
  </si>
  <si>
    <t>11.55</t>
  </si>
  <si>
    <t>8.37</t>
  </si>
  <si>
    <t>7.26</t>
  </si>
  <si>
    <t>7.49</t>
  </si>
  <si>
    <t>13.61</t>
  </si>
  <si>
    <t>17.29</t>
  </si>
  <si>
    <t>2.00</t>
  </si>
  <si>
    <t>8.32</t>
  </si>
  <si>
    <t>9.95</t>
  </si>
  <si>
    <t>4.30</t>
  </si>
  <si>
    <t>0.22</t>
  </si>
  <si>
    <t>2.34</t>
  </si>
  <si>
    <t>17.03</t>
  </si>
  <si>
    <t>9.83</t>
  </si>
  <si>
    <t>2.95</t>
  </si>
  <si>
    <t>2.79</t>
  </si>
  <si>
    <t>5.71</t>
  </si>
  <si>
    <t>6.46</t>
  </si>
  <si>
    <t>11.37</t>
  </si>
  <si>
    <t>5.79</t>
  </si>
  <si>
    <t>7.64</t>
  </si>
  <si>
    <t>4.09</t>
  </si>
  <si>
    <t>7.66</t>
  </si>
  <si>
    <t>0.07</t>
  </si>
  <si>
    <t>7.91</t>
  </si>
  <si>
    <t>9.36</t>
  </si>
  <si>
    <t>3.36</t>
  </si>
  <si>
    <t>8.13</t>
  </si>
  <si>
    <t>3.12</t>
  </si>
  <si>
    <t>1.17</t>
  </si>
  <si>
    <t>0.18</t>
  </si>
  <si>
    <t>2.67</t>
  </si>
  <si>
    <t>7.74</t>
  </si>
  <si>
    <t>7.86</t>
  </si>
  <si>
    <t>8.45</t>
  </si>
  <si>
    <t>7.38</t>
  </si>
  <si>
    <t>8.48</t>
  </si>
  <si>
    <t>0.00</t>
  </si>
  <si>
    <t>9.26</t>
  </si>
  <si>
    <t>15.23</t>
  </si>
  <si>
    <t>3.30</t>
  </si>
  <si>
    <t>1.86</t>
  </si>
  <si>
    <t>10.24</t>
  </si>
  <si>
    <t>2.73</t>
  </si>
  <si>
    <t>5.87</t>
  </si>
  <si>
    <t>11.02</t>
  </si>
  <si>
    <t>8.15</t>
  </si>
  <si>
    <t>1.77</t>
  </si>
  <si>
    <t>10.84</t>
  </si>
  <si>
    <t>3.44</t>
  </si>
  <si>
    <t>61%</t>
  </si>
  <si>
    <t>44</t>
  </si>
  <si>
    <t>363</t>
  </si>
  <si>
    <t>22770</t>
  </si>
  <si>
    <t>2224</t>
  </si>
  <si>
    <t>1906</t>
  </si>
  <si>
    <t>1868</t>
  </si>
  <si>
    <t>1604</t>
  </si>
  <si>
    <t>1407</t>
  </si>
  <si>
    <t>1433</t>
  </si>
  <si>
    <t>1170</t>
  </si>
  <si>
    <t>1745</t>
  </si>
  <si>
    <t>1507</t>
  </si>
  <si>
    <t>1849</t>
  </si>
  <si>
    <t>3350</t>
  </si>
  <si>
    <t>3540</t>
  </si>
  <si>
    <t>1729</t>
  </si>
  <si>
    <t>1447</t>
  </si>
  <si>
    <t>5040</t>
  </si>
  <si>
    <t>2166</t>
  </si>
  <si>
    <t>2048</t>
  </si>
  <si>
    <t>5335</t>
  </si>
  <si>
    <t>3535</t>
  </si>
  <si>
    <t>1568</t>
  </si>
  <si>
    <t>4270</t>
  </si>
  <si>
    <t>1897</t>
  </si>
  <si>
    <t>4260</t>
  </si>
  <si>
    <t>1287</t>
  </si>
  <si>
    <t>1173</t>
  </si>
  <si>
    <t>1993</t>
  </si>
  <si>
    <t>1477</t>
  </si>
  <si>
    <t>2815</t>
  </si>
  <si>
    <t>1498</t>
  </si>
  <si>
    <t>1712</t>
  </si>
  <si>
    <t>2204</t>
  </si>
  <si>
    <t>3365</t>
  </si>
  <si>
    <t>1434</t>
  </si>
  <si>
    <t>2032</t>
  </si>
  <si>
    <t>2081</t>
  </si>
  <si>
    <t>1364</t>
  </si>
  <si>
    <t>1763</t>
  </si>
  <si>
    <t>1440</t>
  </si>
  <si>
    <t>1573</t>
  </si>
  <si>
    <t>1187</t>
  </si>
  <si>
    <t>2128</t>
  </si>
  <si>
    <t>2080</t>
  </si>
  <si>
    <t>1617</t>
  </si>
  <si>
    <t>1541</t>
  </si>
  <si>
    <t>2011</t>
  </si>
  <si>
    <t>1564</t>
  </si>
  <si>
    <t>3760</t>
  </si>
  <si>
    <t>3075</t>
  </si>
  <si>
    <t>3560</t>
  </si>
  <si>
    <t>1972</t>
  </si>
  <si>
    <t>2175</t>
  </si>
  <si>
    <t>1266</t>
  </si>
  <si>
    <t>1259</t>
  </si>
  <si>
    <t>1473</t>
  </si>
  <si>
    <t>1770</t>
  </si>
  <si>
    <t>180730</t>
  </si>
  <si>
    <t>15525</t>
  </si>
  <si>
    <t>2870</t>
  </si>
  <si>
    <t>2720</t>
  </si>
  <si>
    <t>1465</t>
  </si>
  <si>
    <t>4110</t>
  </si>
  <si>
    <t>4325</t>
  </si>
  <si>
    <t>3290</t>
  </si>
  <si>
    <t>2675</t>
  </si>
  <si>
    <t>2445</t>
  </si>
  <si>
    <t>3060</t>
  </si>
  <si>
    <t>2590</t>
  </si>
  <si>
    <t>2860</t>
  </si>
  <si>
    <t>2535</t>
  </si>
  <si>
    <t>146310</t>
  </si>
  <si>
    <t>Apr</t>
  </si>
  <si>
    <t>May</t>
  </si>
  <si>
    <t>Jun</t>
  </si>
  <si>
    <t>Jul</t>
  </si>
  <si>
    <t>Aug</t>
  </si>
  <si>
    <t>Sep</t>
  </si>
  <si>
    <t>Oct</t>
  </si>
  <si>
    <t>Nov</t>
  </si>
  <si>
    <t xml:space="preserve">6: National Condition Planning Requirements </t>
  </si>
  <si>
    <t xml:space="preserve">Health and wellbeing board </t>
  </si>
  <si>
    <t>Planning requirement</t>
  </si>
  <si>
    <t>Assurance statement</t>
  </si>
  <si>
    <t>Yes/No to assurance statement</t>
  </si>
  <si>
    <t>Where the planning requirement or assurance statement is not met, please note the actions in place towards meeting the requirement</t>
  </si>
  <si>
    <t xml:space="preserve">Timeframe for resolution </t>
  </si>
  <si>
    <t>National Condition 1: effectively support the delivery of
integrated and preventative care 
ICBs and local authorities must develop joint plans, agreed by health and wellbeing boards, outlining how ICBs and local authorities intend to use BCF funding to deliver more integrated and preventative care, linked to the relevant areas of neighbourhood health and social care services.</t>
  </si>
  <si>
    <t>ICBs and local authorities must have considered how to use the BCF most effectively to support the delivery of more integrated and preventative services, particularly supporting those with more complex health and social care needs. This must include setting out how the funding will be used to develop the quality, efficiency and outcomes from intermediate care.</t>
  </si>
  <si>
    <t xml:space="preserve">Named ICB and local authority chief executives and named HWB chair must confirm that BCF expenditure is agreed and aligned with wider strategic objectives for neighbourhood health and social care. </t>
  </si>
  <si>
    <t xml:space="preserve">Note that there is a long standing disagreement between the Council and the ICB. The Council and the ICB are in dispute about the amount of ICB Adult Social Care Discharge Fund included in the plan: the Council maintain that, based on demography, this should be £7,832,816; the ICB believe that it should be £7,230,292.
</t>
  </si>
  <si>
    <t>ICBs and local authorities must set out plans that:​
- show reasonable progress in the metrics of non-elective admissions (for people aged 65 and over) and delayed discharges ​
- show how they will monitor and drive progress in preventing avoidable long-term care home admissions and improving outcomes from reablement​
- include the specific contribution of BCF-funded services.</t>
  </si>
  <si>
    <t>ICBs and local authorities must demonstrate that their plans for the use of the BCF represent value for money and improve overall productivity</t>
  </si>
  <si>
    <t>National Condition 2: comply with expenditure and grant conditions 
ICBs and local authorities must comply with all national grant and funding conditions and deliver in accordance with their approved return. ICBs must
maintain the NHS minimum contribution to adult social care and pool NHS BCF contributions into a section 75 (of the NHS Act 2006) pooled fund.</t>
  </si>
  <si>
    <t>ICBs and local authorities must pool their designated minimum contribution (in the case of ICB partners) and the Local Authority Better Care Grant and DFG (in the case of local authority partners). ICBs and local authorities are able to voluntarily pool additional funding through the BCF where they consider this is likely to lead to an improvement in the services being funded.</t>
  </si>
  <si>
    <t>The NHS minimum contribution to adult social care must be met and maintained by the ICB in line with the published BCF allocations. This represents an increase of 4.4% in each health and wellbeing board area.
Local authorities must comply with the grant conditions of the Local Authority Better Care Grant and the DFG, including the pooling of funding.</t>
  </si>
  <si>
    <t>ICBs and local authorities confirm compliance with BCF national grant and funding conditions, and that they will deliver in accordance with approved spend and BCF numerical return, including maintaining the NHS minimum contribution to adult social care.</t>
  </si>
  <si>
    <t>ICBs and local authorities confirm they will pool funds through Section 75 agreements by 30th September 2026.</t>
  </si>
  <si>
    <t>National Condition 3: - effective governance, reporting and engagement​
ICBs and local authorities must comply and engage with BCF planning, governance and reporting requirements including adherence to any assurance and
oversight processes.</t>
  </si>
  <si>
    <t>ICBs and local authorities must have effective joint governance is in place to ensure local accountability for delivery of outcomes, including reviewing performance against plan objectives and local goals, and taking action if necessary to bring delivery back on track.</t>
  </si>
  <si>
    <t>ICBs, local authorities and health and wellbeing boards are required to engage with BCF reporting, oversight and support processes</t>
  </si>
  <si>
    <t>ICBs and local authorities confirm full compliance with BCF planning and reporting requirements and will adhere to the BCF oversight and support processes.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</si>
</sst>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quot;#,##0;\-&quot;£&quot;#,##0"/>
    <numFmt numFmtId="165" formatCode="_-&quot;£&quot;* #,##0.00_-;\-&quot;£&quot;* #,##0.00_-;_-&quot;£&quot;* &quot;-&quot;??_-;_-@_-"/>
    <numFmt numFmtId="166" formatCode="_-* #,##0.00_-;\-* #,##0.00_-;_-* &quot;-&quot;??_-;_-@_-"/>
    <numFmt numFmtId="167" formatCode="0.0%"/>
    <numFmt numFmtId="168" formatCode="_-* #,##0_-;\-* #,##0_-;_-* &quot;-&quot;??_-;_-@_-"/>
    <numFmt numFmtId="169" formatCode="&quot;£&quot;#,##0"/>
    <numFmt numFmtId="170" formatCode="ddd\ dd/mm/yyyy"/>
    <numFmt numFmtId="171" formatCode="#,##0.0"/>
    <numFmt numFmtId="172" formatCode="0.0"/>
    <numFmt numFmtId="173" formatCode="_-&quot;£&quot;* #,##0_-;\-&quot;£&quot;* #,##0_-;_-&quot;£&quot;* &quot;-&quot;??_-;_-@_-"/>
  </numFmts>
  <fonts count="58">
    <font>
      <sz val="11"/>
      <color theme="1"/>
      <name val="Calibri"/>
      <family val="2"/>
      <scheme val="minor"/>
    </font>
    <font>
      <sz val="12"/>
      <color theme="1"/>
      <name val="Verdana"/>
      <family val="2"/>
    </font>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sz val="11"/>
      <name val="Calibri"/>
      <family val="2"/>
      <scheme val="minor"/>
    </font>
    <font>
      <i/>
      <sz val="11"/>
      <color theme="1"/>
      <name val="Calibri"/>
      <family val="2"/>
      <scheme val="minor"/>
    </font>
    <font>
      <b/>
      <sz val="14"/>
      <color theme="0"/>
      <name val="Calibri"/>
      <family val="2"/>
      <scheme val="minor"/>
    </font>
    <font>
      <u/>
      <sz val="11"/>
      <color theme="10"/>
      <name val="Calibri"/>
      <family val="2"/>
      <scheme val="minor"/>
    </font>
    <font>
      <b/>
      <sz val="12"/>
      <color theme="0"/>
      <name val="Calibri"/>
      <family val="2"/>
      <scheme val="minor"/>
    </font>
    <font>
      <b/>
      <sz val="13"/>
      <color theme="0"/>
      <name val="Calibri"/>
      <family val="2"/>
      <scheme val="minor"/>
    </font>
    <font>
      <b/>
      <sz val="13"/>
      <name val="Calibri"/>
      <family val="2"/>
      <scheme val="minor"/>
    </font>
    <font>
      <sz val="11"/>
      <color theme="4" tint="-0.249977111117893"/>
      <name val="Calibri"/>
      <family val="2"/>
      <scheme val="minor"/>
    </font>
    <font>
      <sz val="11"/>
      <color rgb="FFFF0000"/>
      <name val="Calibri"/>
      <family val="2"/>
      <scheme val="minor"/>
    </font>
    <font>
      <b/>
      <u/>
      <sz val="11"/>
      <color theme="1"/>
      <name val="Calibri"/>
      <family val="2"/>
      <scheme val="minor"/>
    </font>
    <font>
      <sz val="10"/>
      <color theme="1"/>
      <name val="Calibri"/>
      <family val="2"/>
      <scheme val="minor"/>
    </font>
    <font>
      <sz val="11"/>
      <color rgb="FF9C0006"/>
      <name val="Calibri"/>
      <family val="2"/>
      <scheme val="minor"/>
    </font>
    <font>
      <b/>
      <sz val="22"/>
      <color theme="1"/>
      <name val="Calibri"/>
      <family val="2"/>
      <scheme val="minor"/>
    </font>
    <font>
      <sz val="11"/>
      <color rgb="FF000000"/>
      <name val="Calibri"/>
      <family val="2"/>
      <scheme val="minor"/>
    </font>
    <font>
      <b/>
      <sz val="14"/>
      <color theme="1"/>
      <name val="Calibri"/>
      <family val="2"/>
      <scheme val="minor"/>
    </font>
    <font>
      <u/>
      <sz val="11"/>
      <color theme="1"/>
      <name val="Calibri"/>
      <family val="2"/>
      <scheme val="minor"/>
    </font>
    <font>
      <sz val="8"/>
      <name val="Calibri"/>
      <family val="2"/>
      <scheme val="minor"/>
    </font>
    <font>
      <sz val="11"/>
      <color rgb="FF000000"/>
      <name val="Calibri"/>
      <family val="2"/>
    </font>
    <font>
      <b/>
      <sz val="10"/>
      <name val="Calibri"/>
      <family val="2"/>
      <scheme val="minor"/>
    </font>
    <font>
      <sz val="10"/>
      <name val="Calibri"/>
      <family val="2"/>
      <scheme val="minor"/>
    </font>
    <font>
      <b/>
      <u/>
      <sz val="18"/>
      <name val="Calibri"/>
      <family val="2"/>
    </font>
    <font>
      <sz val="11"/>
      <name val="Calibri"/>
      <family val="2"/>
    </font>
    <font>
      <sz val="8"/>
      <color theme="1"/>
      <name val="Calibri"/>
      <family val="2"/>
      <scheme val="minor"/>
    </font>
    <font>
      <b/>
      <u/>
      <sz val="14"/>
      <color theme="10"/>
      <name val="Calibri"/>
      <family val="2"/>
      <scheme val="minor"/>
    </font>
    <font>
      <b/>
      <sz val="11"/>
      <color rgb="FFFFFFFF"/>
      <name val="Calibri"/>
      <family val="2"/>
      <scheme val="minor"/>
    </font>
    <font>
      <sz val="11"/>
      <color rgb="FFFFFFFF"/>
      <name val="Calibri"/>
      <family val="2"/>
    </font>
    <font>
      <sz val="11"/>
      <color rgb="FF242424"/>
      <name val="Aptos Narrow"/>
      <family val="2"/>
    </font>
    <font>
      <b/>
      <sz val="11"/>
      <color rgb="FFFFFFFF"/>
      <name val="Calibri"/>
      <family val="2"/>
    </font>
    <font>
      <b/>
      <sz val="12"/>
      <color rgb="FFFFFFFF"/>
      <name val="Calibri"/>
      <family val="2"/>
    </font>
    <font>
      <sz val="11"/>
      <color theme="0"/>
      <name val="Aptos Narrow"/>
      <family val="2"/>
    </font>
    <font>
      <b/>
      <sz val="11"/>
      <color theme="0"/>
      <name val="Aptos Narrow"/>
      <family val="2"/>
    </font>
    <font>
      <sz val="9"/>
      <color theme="1"/>
      <name val="Calibri"/>
      <family val="2"/>
      <scheme val="minor"/>
    </font>
    <font>
      <b/>
      <sz val="11"/>
      <color rgb="FF000000"/>
      <name val="Calibri"/>
      <family val="2"/>
      <scheme val="minor"/>
    </font>
    <font>
      <sz val="12"/>
      <color rgb="FF000000"/>
      <name val="Calibri"/>
      <family val="2"/>
      <scheme val="minor"/>
    </font>
    <font>
      <sz val="12"/>
      <color theme="1"/>
      <name val="Calibri"/>
      <family val="2"/>
      <scheme val="minor"/>
    </font>
    <font>
      <b/>
      <sz val="11"/>
      <color rgb="FF000000"/>
      <name val="Calibri"/>
      <family val="2"/>
    </font>
    <font>
      <sz val="11"/>
      <color rgb="FF242424"/>
      <name val="Calibri"/>
      <family val="2"/>
      <scheme val="minor"/>
    </font>
    <font>
      <sz val="14"/>
      <color rgb="FFFF0000"/>
      <name val="Calibri"/>
      <family val="2"/>
      <scheme val="minor"/>
    </font>
    <font>
      <b/>
      <sz val="12"/>
      <color rgb="FFFFFFFF"/>
      <name val="Calibri"/>
      <family val="2"/>
      <scheme val="minor"/>
    </font>
    <font>
      <sz val="14"/>
      <color theme="1"/>
      <name val="Calibri"/>
      <family val="2"/>
      <scheme val="minor"/>
    </font>
    <font>
      <b/>
      <sz val="12"/>
      <color theme="1"/>
      <name val="Calibri"/>
      <family val="2"/>
      <scheme val="minor"/>
    </font>
    <font>
      <b/>
      <sz val="11"/>
      <color rgb="FFFF0000"/>
      <name val="Calibri"/>
      <family val="2"/>
      <scheme val="minor"/>
    </font>
    <font>
      <sz val="11"/>
      <color rgb="FFFFFFFF"/>
      <name val="Calibri"/>
      <family val="2"/>
      <scheme val="minor"/>
    </font>
    <font>
      <b/>
      <u/>
      <sz val="11"/>
      <color theme="0"/>
      <name val="Calibri"/>
      <family val="2"/>
      <scheme val="minor"/>
    </font>
    <font>
      <sz val="11"/>
      <color theme="9" tint="0.79998168889431442"/>
      <name val="Calibri"/>
      <family val="2"/>
      <scheme val="minor"/>
    </font>
    <font>
      <b/>
      <i/>
      <sz val="11"/>
      <color theme="1"/>
      <name val="Calibri"/>
      <family val="2"/>
      <scheme val="minor"/>
    </font>
    <font>
      <b/>
      <i/>
      <sz val="11"/>
      <color rgb="FF000000"/>
      <name val="Calibri"/>
      <family val="2"/>
      <scheme val="minor"/>
    </font>
    <font>
      <sz val="9"/>
      <color theme="0"/>
      <name val="Calibri"/>
      <family val="2"/>
      <scheme val="minor"/>
    </font>
    <font>
      <sz val="11"/>
      <color rgb="FF242424"/>
      <name val="Calibri"/>
      <family val="2"/>
    </font>
    <font>
      <u/>
      <sz val="10"/>
      <color rgb="FF000000"/>
      <name val="Verdana"/>
      <family val="2"/>
    </font>
  </fonts>
  <fills count="24">
    <fill>
      <patternFill patternType="none"/>
    </fill>
    <fill>
      <patternFill patternType="gray125"/>
    </fill>
    <fill>
      <patternFill patternType="solid">
        <fgColor rgb="FFFFFF00"/>
        <bgColor indexed="64"/>
      </patternFill>
    </fill>
    <fill>
      <patternFill patternType="solid">
        <fgColor theme="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bgColor indexed="64"/>
      </patternFill>
    </fill>
    <fill>
      <patternFill patternType="solid">
        <fgColor rgb="FFFFC7CE"/>
      </patternFill>
    </fill>
    <fill>
      <patternFill patternType="solid">
        <fgColor theme="5" tint="0.59999389629810485"/>
        <bgColor indexed="65"/>
      </patternFill>
    </fill>
    <fill>
      <patternFill patternType="solid">
        <fgColor theme="8" tint="0.59999389629810485"/>
        <bgColor indexed="65"/>
      </patternFill>
    </fill>
    <fill>
      <patternFill patternType="solid">
        <fgColor rgb="FFFFC000"/>
        <bgColor indexed="64"/>
      </patternFill>
    </fill>
    <fill>
      <patternFill patternType="solid">
        <fgColor theme="0" tint="-4.9989318521683403E-2"/>
        <bgColor indexed="64"/>
      </patternFill>
    </fill>
    <fill>
      <patternFill patternType="solid">
        <fgColor rgb="FF1B5E7F"/>
        <bgColor indexed="64"/>
      </patternFill>
    </fill>
    <fill>
      <patternFill patternType="solid">
        <fgColor rgb="FFE1F4F7"/>
        <bgColor indexed="64"/>
      </patternFill>
    </fill>
    <fill>
      <patternFill patternType="solid">
        <fgColor theme="7" tint="0.79998168889431442"/>
        <bgColor indexed="64"/>
      </patternFill>
    </fill>
    <fill>
      <patternFill patternType="solid">
        <fgColor rgb="FF1B5E7F"/>
        <bgColor rgb="FF000000"/>
      </patternFill>
    </fill>
    <fill>
      <patternFill patternType="solid">
        <fgColor rgb="FFFFFF00"/>
        <bgColor rgb="FF000000"/>
      </patternFill>
    </fill>
    <fill>
      <patternFill patternType="solid">
        <fgColor rgb="FFD2EDF2"/>
        <bgColor indexed="64"/>
      </patternFill>
    </fill>
    <fill>
      <patternFill patternType="solid">
        <fgColor rgb="FFFFF2CC"/>
        <bgColor rgb="FF000000"/>
      </patternFill>
    </fill>
    <fill>
      <patternFill patternType="solid">
        <fgColor theme="0" tint="-0.14999847407452621"/>
        <bgColor indexed="64"/>
      </patternFill>
    </fill>
    <fill>
      <patternFill patternType="solid">
        <fgColor rgb="FF00B050"/>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4" tint="0.79998168889431442"/>
        <bgColor theme="4" tint="0.79998168889431442"/>
      </patternFill>
    </fill>
  </fills>
  <borders count="111">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style="thin">
        <color indexed="64"/>
      </right>
      <top/>
      <bottom/>
      <diagonal/>
    </border>
    <border>
      <left style="thin">
        <color auto="1"/>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theme="0"/>
      </left>
      <right style="thin">
        <color theme="0"/>
      </right>
      <top style="thin">
        <color theme="0"/>
      </top>
      <bottom style="thin">
        <color theme="0"/>
      </bottom>
      <diagonal/>
    </border>
    <border>
      <left style="thin">
        <color indexed="64"/>
      </left>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thin">
        <color theme="0" tint="-0.1499679555650502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indexed="64"/>
      </right>
      <top/>
      <bottom style="thin">
        <color rgb="FF000000"/>
      </bottom>
      <diagonal/>
    </border>
    <border>
      <left style="thin">
        <color indexed="64"/>
      </left>
      <right style="hair">
        <color indexed="64"/>
      </right>
      <top style="hair">
        <color indexed="64"/>
      </top>
      <bottom style="thin">
        <color rgb="FF000000"/>
      </bottom>
      <diagonal/>
    </border>
    <border>
      <left style="thin">
        <color indexed="64"/>
      </left>
      <right/>
      <top/>
      <bottom style="thin">
        <color rgb="FF000000"/>
      </bottom>
      <diagonal/>
    </border>
    <border>
      <left style="thin">
        <color rgb="FF000000"/>
      </left>
      <right style="thin">
        <color indexed="64"/>
      </right>
      <top style="thin">
        <color rgb="FF000000"/>
      </top>
      <bottom style="thin">
        <color rgb="FF000000"/>
      </bottom>
      <diagonal/>
    </border>
    <border>
      <left style="hair">
        <color indexed="64"/>
      </left>
      <right style="hair">
        <color indexed="64"/>
      </right>
      <top style="hair">
        <color indexed="64"/>
      </top>
      <bottom style="thin">
        <color rgb="FF000000"/>
      </bottom>
      <diagonal/>
    </border>
    <border>
      <left style="thin">
        <color indexed="64"/>
      </left>
      <right/>
      <top style="thin">
        <color rgb="FF000000"/>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diagonal/>
    </border>
    <border>
      <left/>
      <right style="hair">
        <color indexed="64"/>
      </right>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style="hair">
        <color indexed="64"/>
      </top>
      <bottom style="thin">
        <color rgb="FF000000"/>
      </bottom>
      <diagonal/>
    </border>
    <border>
      <left style="thin">
        <color rgb="FF000000"/>
      </left>
      <right style="thin">
        <color indexed="64"/>
      </right>
      <top style="thin">
        <color rgb="FF000000"/>
      </top>
      <bottom/>
      <diagonal/>
    </border>
    <border>
      <left/>
      <right/>
      <top style="thin">
        <color theme="0"/>
      </top>
      <bottom/>
      <diagonal/>
    </border>
    <border>
      <left/>
      <right/>
      <top style="thin">
        <color theme="0" tint="-0.14996795556505021"/>
      </top>
      <bottom/>
      <diagonal/>
    </border>
    <border>
      <left/>
      <right style="thin">
        <color rgb="FF000000"/>
      </right>
      <top style="thin">
        <color indexed="64"/>
      </top>
      <bottom/>
      <diagonal/>
    </border>
    <border>
      <left style="thin">
        <color indexed="64"/>
      </left>
      <right/>
      <top style="thin">
        <color rgb="FF000000"/>
      </top>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hair">
        <color indexed="64"/>
      </right>
      <top style="thin">
        <color rgb="FF000000"/>
      </top>
      <bottom/>
      <diagonal/>
    </border>
    <border>
      <left style="thin">
        <color indexed="64"/>
      </left>
      <right style="hair">
        <color indexed="64"/>
      </right>
      <top style="thin">
        <color rgb="FF000000"/>
      </top>
      <bottom/>
      <diagonal/>
    </border>
    <border>
      <left style="thin">
        <color indexed="64"/>
      </left>
      <right style="thin">
        <color rgb="FF000000"/>
      </right>
      <top style="thin">
        <color rgb="FF000000"/>
      </top>
      <bottom/>
      <diagonal/>
    </border>
    <border>
      <left style="medium">
        <color indexed="64"/>
      </left>
      <right/>
      <top style="medium">
        <color indexed="64"/>
      </top>
      <bottom/>
      <diagonal/>
    </border>
    <border>
      <left style="medium">
        <color rgb="FF000000"/>
      </left>
      <right/>
      <top style="medium">
        <color indexed="64"/>
      </top>
      <bottom/>
      <diagonal/>
    </border>
    <border>
      <left style="medium">
        <color rgb="FF000000"/>
      </left>
      <right style="medium">
        <color indexed="64"/>
      </right>
      <top style="medium">
        <color indexed="64"/>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theme="9" tint="0.59996337778862885"/>
      </left>
      <right/>
      <top style="thin">
        <color theme="9" tint="0.59996337778862885"/>
      </top>
      <bottom/>
      <diagonal/>
    </border>
    <border>
      <left/>
      <right/>
      <top style="thin">
        <color theme="9" tint="0.59996337778862885"/>
      </top>
      <bottom/>
      <diagonal/>
    </border>
    <border>
      <left/>
      <right/>
      <top/>
      <bottom style="thin">
        <color theme="4" tint="0.39997558519241921"/>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hair">
        <color indexed="64"/>
      </left>
      <right style="thin">
        <color rgb="FF000000"/>
      </right>
      <top style="thin">
        <color rgb="FF000000"/>
      </top>
      <bottom style="thin">
        <color rgb="FF000000"/>
      </bottom>
      <diagonal/>
    </border>
    <border>
      <left style="thin">
        <color rgb="FF000000"/>
      </left>
      <right style="hair">
        <color indexed="64"/>
      </right>
      <top/>
      <bottom style="thin">
        <color rgb="FF000000"/>
      </bottom>
      <diagonal/>
    </border>
    <border>
      <left style="hair">
        <color indexed="64"/>
      </left>
      <right style="thin">
        <color rgb="FF000000"/>
      </right>
      <top/>
      <bottom style="thin">
        <color rgb="FF000000"/>
      </bottom>
      <diagonal/>
    </border>
    <border>
      <left style="thin">
        <color auto="1"/>
      </left>
      <right/>
      <top style="hair">
        <color auto="1"/>
      </top>
      <bottom/>
      <diagonal/>
    </border>
    <border>
      <left/>
      <right style="thin">
        <color indexed="64"/>
      </right>
      <top style="hair">
        <color auto="1"/>
      </top>
      <bottom/>
      <diagonal/>
    </border>
    <border>
      <left style="thin">
        <color auto="1"/>
      </left>
      <right/>
      <top/>
      <bottom style="hair">
        <color auto="1"/>
      </bottom>
      <diagonal/>
    </border>
    <border>
      <left/>
      <right style="thin">
        <color indexed="64"/>
      </right>
      <top/>
      <bottom style="hair">
        <color auto="1"/>
      </bottom>
      <diagonal/>
    </border>
  </borders>
  <cellStyleXfs count="10">
    <xf numFmtId="0" fontId="0" fillId="0" borderId="0"/>
    <xf numFmtId="9" fontId="3" fillId="0" borderId="0" applyFont="0" applyFill="0" applyBorder="0" applyAlignment="0" applyProtection="0"/>
    <xf numFmtId="0" fontId="7" fillId="0" borderId="0"/>
    <xf numFmtId="0" fontId="11" fillId="0" borderId="0" applyNumberFormat="0" applyFill="0" applyBorder="0" applyAlignment="0" applyProtection="0"/>
    <xf numFmtId="166" fontId="3" fillId="0" borderId="0" applyFont="0" applyFill="0" applyBorder="0" applyAlignment="0" applyProtection="0"/>
    <xf numFmtId="165" fontId="3" fillId="0" borderId="0" applyFont="0" applyFill="0" applyBorder="0" applyAlignment="0" applyProtection="0"/>
    <xf numFmtId="0" fontId="19"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7" fillId="0" borderId="0"/>
  </cellStyleXfs>
  <cellXfs count="503">
    <xf numFmtId="0" fontId="0" fillId="0" borderId="0" xfId="0"/>
    <xf numFmtId="0" fontId="5" fillId="0" borderId="0" xfId="0" applyFont="1"/>
    <xf numFmtId="0" fontId="5" fillId="0" borderId="6" xfId="0" applyFont="1" applyBorder="1" applyAlignment="1">
      <alignment horizontal="center"/>
    </xf>
    <xf numFmtId="0" fontId="0" fillId="2" borderId="0" xfId="0" applyFill="1"/>
    <xf numFmtId="0" fontId="5" fillId="0" borderId="0" xfId="0" applyFont="1" applyAlignment="1">
      <alignment horizontal="center"/>
    </xf>
    <xf numFmtId="0" fontId="5" fillId="0" borderId="4" xfId="0" applyFont="1" applyBorder="1"/>
    <xf numFmtId="0" fontId="5" fillId="2" borderId="0" xfId="0" applyFont="1" applyFill="1"/>
    <xf numFmtId="0" fontId="6" fillId="0" borderId="0" xfId="0" applyFont="1"/>
    <xf numFmtId="168" fontId="0" fillId="5" borderId="0" xfId="4" applyNumberFormat="1" applyFont="1" applyFill="1"/>
    <xf numFmtId="0" fontId="0" fillId="2" borderId="0" xfId="0" applyFill="1" applyAlignment="1">
      <alignment wrapText="1"/>
    </xf>
    <xf numFmtId="0" fontId="8" fillId="0" borderId="0" xfId="0" applyFont="1"/>
    <xf numFmtId="0" fontId="0" fillId="0" borderId="0" xfId="0" applyAlignment="1">
      <alignment horizontal="center"/>
    </xf>
    <xf numFmtId="0" fontId="15" fillId="0" borderId="16" xfId="3" applyFont="1" applyBorder="1" applyAlignment="1"/>
    <xf numFmtId="0" fontId="15" fillId="0" borderId="0" xfId="3" applyFont="1"/>
    <xf numFmtId="0" fontId="6" fillId="4" borderId="4" xfId="0" applyFont="1" applyFill="1" applyBorder="1" applyAlignment="1" applyProtection="1">
      <alignment horizontal="center"/>
      <protection hidden="1"/>
    </xf>
    <xf numFmtId="0" fontId="0" fillId="0" borderId="0" xfId="0" quotePrefix="1"/>
    <xf numFmtId="0" fontId="6" fillId="4" borderId="24" xfId="0" applyFont="1" applyFill="1" applyBorder="1" applyAlignment="1" applyProtection="1">
      <alignment horizontal="center"/>
      <protection hidden="1"/>
    </xf>
    <xf numFmtId="0" fontId="6" fillId="4" borderId="24" xfId="0" applyFont="1" applyFill="1" applyBorder="1" applyAlignment="1" applyProtection="1">
      <alignment horizontal="center" vertical="center"/>
      <protection hidden="1"/>
    </xf>
    <xf numFmtId="0" fontId="5" fillId="0" borderId="11" xfId="0" applyFont="1" applyBorder="1"/>
    <xf numFmtId="0" fontId="5" fillId="0" borderId="15" xfId="0" applyFont="1" applyBorder="1"/>
    <xf numFmtId="0" fontId="17" fillId="0" borderId="0" xfId="0" applyFont="1"/>
    <xf numFmtId="0" fontId="16" fillId="0" borderId="0" xfId="0" applyFont="1" applyProtection="1">
      <protection hidden="1"/>
    </xf>
    <xf numFmtId="170" fontId="0" fillId="2" borderId="0" xfId="0" applyNumberFormat="1" applyFill="1"/>
    <xf numFmtId="0" fontId="23" fillId="2" borderId="0" xfId="0" applyFont="1" applyFill="1" applyAlignment="1">
      <alignment horizontal="right"/>
    </xf>
    <xf numFmtId="170" fontId="0" fillId="10" borderId="0" xfId="0" applyNumberFormat="1" applyFill="1"/>
    <xf numFmtId="0" fontId="0" fillId="0" borderId="0" xfId="0" applyProtection="1">
      <protection hidden="1"/>
    </xf>
    <xf numFmtId="0" fontId="0" fillId="0" borderId="52" xfId="0" applyBorder="1"/>
    <xf numFmtId="0" fontId="0" fillId="11" borderId="0" xfId="0" applyFill="1"/>
    <xf numFmtId="0" fontId="11" fillId="0" borderId="0" xfId="3" applyFill="1" applyBorder="1"/>
    <xf numFmtId="0" fontId="4" fillId="12" borderId="44" xfId="0" applyFont="1" applyFill="1" applyBorder="1" applyAlignment="1">
      <alignment wrapText="1"/>
    </xf>
    <xf numFmtId="0" fontId="4" fillId="12" borderId="44" xfId="0" applyFont="1" applyFill="1" applyBorder="1"/>
    <xf numFmtId="0" fontId="4" fillId="12" borderId="48" xfId="0" applyFont="1" applyFill="1" applyBorder="1"/>
    <xf numFmtId="0" fontId="4" fillId="12" borderId="34" xfId="0" applyFont="1" applyFill="1" applyBorder="1" applyAlignment="1">
      <alignment horizontal="right"/>
    </xf>
    <xf numFmtId="0" fontId="6" fillId="12" borderId="5" xfId="0" applyFont="1" applyFill="1" applyBorder="1" applyAlignment="1">
      <alignment horizontal="left" indent="1"/>
    </xf>
    <xf numFmtId="0" fontId="6" fillId="12" borderId="9" xfId="0" applyFont="1" applyFill="1" applyBorder="1" applyAlignment="1">
      <alignment horizontal="left" indent="1"/>
    </xf>
    <xf numFmtId="0" fontId="4" fillId="12" borderId="31" xfId="0" applyFont="1" applyFill="1" applyBorder="1"/>
    <xf numFmtId="0" fontId="4" fillId="12" borderId="33" xfId="0" applyFont="1" applyFill="1" applyBorder="1"/>
    <xf numFmtId="0" fontId="6" fillId="12" borderId="29" xfId="0" applyFont="1" applyFill="1" applyBorder="1" applyAlignment="1">
      <alignment horizontal="left" indent="1"/>
    </xf>
    <xf numFmtId="0" fontId="4" fillId="12" borderId="30" xfId="0" applyFont="1" applyFill="1" applyBorder="1"/>
    <xf numFmtId="0" fontId="6" fillId="12" borderId="31" xfId="0" applyFont="1" applyFill="1" applyBorder="1" applyAlignment="1">
      <alignment horizontal="left" indent="1"/>
    </xf>
    <xf numFmtId="0" fontId="6" fillId="12" borderId="39" xfId="0" applyFont="1" applyFill="1" applyBorder="1" applyAlignment="1" applyProtection="1">
      <alignment horizontal="right" wrapText="1"/>
      <protection hidden="1"/>
    </xf>
    <xf numFmtId="0" fontId="6" fillId="12" borderId="34" xfId="0" applyFont="1" applyFill="1" applyBorder="1" applyAlignment="1" applyProtection="1">
      <alignment horizontal="right" wrapText="1"/>
      <protection hidden="1"/>
    </xf>
    <xf numFmtId="0" fontId="6" fillId="12" borderId="4" xfId="0" applyFont="1" applyFill="1" applyBorder="1" applyAlignment="1">
      <alignment horizontal="left"/>
    </xf>
    <xf numFmtId="0" fontId="6" fillId="12" borderId="4" xfId="0" applyFont="1" applyFill="1" applyBorder="1" applyAlignment="1">
      <alignment horizontal="right" wrapText="1"/>
    </xf>
    <xf numFmtId="0" fontId="4" fillId="12" borderId="4" xfId="0" applyFont="1" applyFill="1" applyBorder="1"/>
    <xf numFmtId="0" fontId="6" fillId="12" borderId="4" xfId="0" applyFont="1" applyFill="1" applyBorder="1" applyAlignment="1">
      <alignment horizontal="right"/>
    </xf>
    <xf numFmtId="0" fontId="6" fillId="12" borderId="4" xfId="0" applyFont="1" applyFill="1" applyBorder="1" applyAlignment="1">
      <alignment vertical="top" wrapText="1"/>
    </xf>
    <xf numFmtId="0" fontId="6" fillId="12" borderId="16" xfId="0" applyFont="1" applyFill="1" applyBorder="1" applyAlignment="1">
      <alignment wrapText="1"/>
    </xf>
    <xf numFmtId="0" fontId="4" fillId="12" borderId="16" xfId="0" applyFont="1" applyFill="1" applyBorder="1"/>
    <xf numFmtId="0" fontId="4" fillId="12" borderId="18" xfId="0" applyFont="1" applyFill="1" applyBorder="1"/>
    <xf numFmtId="0" fontId="6" fillId="12" borderId="39" xfId="0" applyFont="1" applyFill="1" applyBorder="1" applyAlignment="1">
      <alignment horizontal="right" wrapText="1"/>
    </xf>
    <xf numFmtId="0" fontId="6" fillId="12" borderId="6" xfId="0" applyFont="1" applyFill="1" applyBorder="1" applyAlignment="1">
      <alignment horizontal="left" wrapText="1"/>
    </xf>
    <xf numFmtId="0" fontId="6" fillId="12" borderId="8" xfId="0" applyFont="1" applyFill="1" applyBorder="1" applyAlignment="1">
      <alignment horizontal="left" wrapText="1"/>
    </xf>
    <xf numFmtId="169" fontId="0" fillId="13" borderId="35" xfId="0" applyNumberFormat="1" applyFill="1" applyBorder="1" applyProtection="1">
      <protection hidden="1"/>
    </xf>
    <xf numFmtId="169" fontId="0" fillId="13" borderId="36" xfId="0" applyNumberFormat="1" applyFill="1" applyBorder="1" applyProtection="1">
      <protection hidden="1"/>
    </xf>
    <xf numFmtId="169" fontId="5" fillId="13" borderId="38" xfId="0" applyNumberFormat="1" applyFont="1" applyFill="1" applyBorder="1" applyProtection="1">
      <protection hidden="1"/>
    </xf>
    <xf numFmtId="169" fontId="0" fillId="13" borderId="21" xfId="0" applyNumberFormat="1" applyFill="1" applyBorder="1" applyProtection="1">
      <protection hidden="1"/>
    </xf>
    <xf numFmtId="169" fontId="0" fillId="13" borderId="22" xfId="0" applyNumberFormat="1" applyFill="1" applyBorder="1" applyProtection="1">
      <protection hidden="1"/>
    </xf>
    <xf numFmtId="171" fontId="0" fillId="13" borderId="39" xfId="0" applyNumberFormat="1" applyFill="1" applyBorder="1" applyAlignment="1" applyProtection="1">
      <alignment vertical="center"/>
      <protection hidden="1"/>
    </xf>
    <xf numFmtId="0" fontId="0" fillId="13" borderId="21" xfId="0" applyFill="1" applyBorder="1" applyProtection="1">
      <protection hidden="1"/>
    </xf>
    <xf numFmtId="0" fontId="0" fillId="13" borderId="22" xfId="0" applyFill="1" applyBorder="1" applyProtection="1">
      <protection hidden="1"/>
    </xf>
    <xf numFmtId="0" fontId="0" fillId="13" borderId="23" xfId="0" applyFill="1" applyBorder="1" applyProtection="1">
      <protection hidden="1"/>
    </xf>
    <xf numFmtId="169" fontId="0" fillId="13" borderId="23" xfId="0" applyNumberFormat="1" applyFill="1" applyBorder="1" applyProtection="1">
      <protection hidden="1"/>
    </xf>
    <xf numFmtId="0" fontId="5" fillId="13" borderId="4" xfId="0" applyFont="1" applyFill="1" applyBorder="1"/>
    <xf numFmtId="169" fontId="5" fillId="13" borderId="4" xfId="0" applyNumberFormat="1" applyFont="1" applyFill="1" applyBorder="1" applyProtection="1">
      <protection hidden="1"/>
    </xf>
    <xf numFmtId="3" fontId="0" fillId="13" borderId="50" xfId="1" applyNumberFormat="1" applyFont="1" applyFill="1" applyBorder="1" applyProtection="1">
      <protection hidden="1"/>
    </xf>
    <xf numFmtId="0" fontId="0" fillId="14" borderId="50" xfId="0" applyFill="1" applyBorder="1" applyAlignment="1" applyProtection="1">
      <alignment horizontal="left" vertical="top" wrapText="1"/>
      <protection locked="0"/>
    </xf>
    <xf numFmtId="0" fontId="0" fillId="0" borderId="0" xfId="0" applyAlignment="1">
      <alignment vertical="center"/>
    </xf>
    <xf numFmtId="0" fontId="6" fillId="0" borderId="24" xfId="0" applyFont="1" applyBorder="1" applyAlignment="1" applyProtection="1">
      <alignment horizontal="center" vertical="top"/>
      <protection hidden="1"/>
    </xf>
    <xf numFmtId="0" fontId="17" fillId="0" borderId="0" xfId="0" applyFont="1" applyAlignment="1">
      <alignment horizontal="center" vertical="center"/>
    </xf>
    <xf numFmtId="0" fontId="4" fillId="12" borderId="10" xfId="0" applyFont="1" applyFill="1" applyBorder="1"/>
    <xf numFmtId="0" fontId="4" fillId="12" borderId="11" xfId="0" applyFont="1" applyFill="1" applyBorder="1"/>
    <xf numFmtId="0" fontId="26" fillId="0" borderId="0" xfId="2" applyFont="1"/>
    <xf numFmtId="0" fontId="27" fillId="0" borderId="0" xfId="2" applyFont="1"/>
    <xf numFmtId="0" fontId="10" fillId="12" borderId="4" xfId="0" applyFont="1" applyFill="1" applyBorder="1"/>
    <xf numFmtId="0" fontId="6" fillId="12" borderId="12" xfId="0" applyFont="1" applyFill="1" applyBorder="1" applyAlignment="1">
      <alignment horizontal="left" indent="1"/>
    </xf>
    <xf numFmtId="0" fontId="6" fillId="12" borderId="0" xfId="0" applyFont="1" applyFill="1" applyAlignment="1">
      <alignment horizontal="left" indent="1"/>
    </xf>
    <xf numFmtId="0" fontId="4" fillId="12" borderId="32" xfId="0" applyFont="1" applyFill="1" applyBorder="1"/>
    <xf numFmtId="0" fontId="4" fillId="12" borderId="39" xfId="0" applyFont="1" applyFill="1" applyBorder="1" applyAlignment="1">
      <alignment horizontal="right"/>
    </xf>
    <xf numFmtId="0" fontId="4" fillId="12" borderId="40" xfId="0" applyFont="1" applyFill="1" applyBorder="1" applyAlignment="1">
      <alignment horizontal="right"/>
    </xf>
    <xf numFmtId="169" fontId="0" fillId="13" borderId="40" xfId="0" applyNumberFormat="1" applyFill="1" applyBorder="1" applyProtection="1">
      <protection hidden="1"/>
    </xf>
    <xf numFmtId="169" fontId="0" fillId="13" borderId="41" xfId="0" applyNumberFormat="1" applyFill="1" applyBorder="1" applyProtection="1">
      <protection hidden="1"/>
    </xf>
    <xf numFmtId="169" fontId="5" fillId="13" borderId="42" xfId="0" applyNumberFormat="1" applyFont="1" applyFill="1" applyBorder="1" applyProtection="1">
      <protection hidden="1"/>
    </xf>
    <xf numFmtId="169" fontId="0" fillId="13" borderId="42" xfId="0" quotePrefix="1" applyNumberFormat="1" applyFill="1" applyBorder="1" applyProtection="1">
      <protection hidden="1"/>
    </xf>
    <xf numFmtId="17" fontId="0" fillId="0" borderId="0" xfId="0" applyNumberFormat="1"/>
    <xf numFmtId="0" fontId="30" fillId="0" borderId="0" xfId="0" applyFont="1"/>
    <xf numFmtId="0" fontId="18" fillId="0" borderId="0" xfId="0" applyFont="1"/>
    <xf numFmtId="169" fontId="0" fillId="13" borderId="21" xfId="0" applyNumberFormat="1" applyFill="1" applyBorder="1" applyProtection="1">
      <protection locked="0" hidden="1"/>
    </xf>
    <xf numFmtId="0" fontId="11" fillId="0" borderId="0" xfId="3"/>
    <xf numFmtId="0" fontId="0" fillId="0" borderId="0" xfId="0" applyAlignment="1">
      <alignment horizontal="left" vertical="top" wrapText="1"/>
    </xf>
    <xf numFmtId="169" fontId="5" fillId="13" borderId="4" xfId="0" applyNumberFormat="1" applyFont="1" applyFill="1" applyBorder="1"/>
    <xf numFmtId="0" fontId="0" fillId="10" borderId="0" xfId="0" applyFill="1"/>
    <xf numFmtId="0" fontId="0" fillId="0" borderId="0" xfId="0" applyAlignment="1">
      <alignment wrapText="1"/>
    </xf>
    <xf numFmtId="169" fontId="6" fillId="12" borderId="17" xfId="0" applyNumberFormat="1" applyFont="1" applyFill="1" applyBorder="1" applyAlignment="1">
      <alignment wrapText="1"/>
    </xf>
    <xf numFmtId="0" fontId="6" fillId="12" borderId="4" xfId="0" applyFont="1" applyFill="1" applyBorder="1" applyAlignment="1">
      <alignment vertical="center"/>
    </xf>
    <xf numFmtId="3" fontId="0" fillId="13" borderId="39" xfId="0" applyNumberFormat="1" applyFill="1" applyBorder="1" applyAlignment="1" applyProtection="1">
      <alignment vertical="center"/>
      <protection hidden="1"/>
    </xf>
    <xf numFmtId="0" fontId="0" fillId="6" borderId="0" xfId="0" applyFill="1"/>
    <xf numFmtId="0" fontId="12" fillId="12" borderId="0" xfId="0" applyFont="1" applyFill="1"/>
    <xf numFmtId="0" fontId="0" fillId="6" borderId="0" xfId="0" applyFill="1" applyAlignment="1">
      <alignment horizontal="left" vertical="top"/>
    </xf>
    <xf numFmtId="3" fontId="0" fillId="13" borderId="43" xfId="1" applyNumberFormat="1" applyFont="1" applyFill="1" applyBorder="1" applyProtection="1">
      <protection hidden="1"/>
    </xf>
    <xf numFmtId="0" fontId="6" fillId="12" borderId="4" xfId="0" applyFont="1" applyFill="1" applyBorder="1" applyAlignment="1">
      <alignment wrapText="1"/>
    </xf>
    <xf numFmtId="169" fontId="0" fillId="13" borderId="6" xfId="5" applyNumberFormat="1" applyFont="1" applyFill="1" applyBorder="1" applyProtection="1">
      <protection hidden="1"/>
    </xf>
    <xf numFmtId="169" fontId="0" fillId="13" borderId="8" xfId="5" applyNumberFormat="1" applyFont="1" applyFill="1" applyBorder="1" applyProtection="1">
      <protection hidden="1"/>
    </xf>
    <xf numFmtId="169" fontId="5" fillId="13" borderId="22" xfId="5" applyNumberFormat="1" applyFont="1" applyFill="1" applyBorder="1" applyProtection="1">
      <protection hidden="1"/>
    </xf>
    <xf numFmtId="0" fontId="0" fillId="11" borderId="62" xfId="0" applyFill="1" applyBorder="1"/>
    <xf numFmtId="0" fontId="0" fillId="11" borderId="63" xfId="0" applyFill="1" applyBorder="1"/>
    <xf numFmtId="0" fontId="0" fillId="11" borderId="64" xfId="0" applyFill="1" applyBorder="1"/>
    <xf numFmtId="0" fontId="0" fillId="11" borderId="58" xfId="0" applyFill="1" applyBorder="1"/>
    <xf numFmtId="0" fontId="0" fillId="11" borderId="66" xfId="0" applyFill="1" applyBorder="1"/>
    <xf numFmtId="0" fontId="0" fillId="13" borderId="49" xfId="1" applyNumberFormat="1" applyFont="1" applyFill="1" applyBorder="1" applyProtection="1">
      <protection hidden="1"/>
    </xf>
    <xf numFmtId="0" fontId="6" fillId="0" borderId="0" xfId="0" applyFont="1" applyAlignment="1">
      <alignment horizontal="left" wrapText="1"/>
    </xf>
    <xf numFmtId="3" fontId="0" fillId="0" borderId="0" xfId="1" applyNumberFormat="1" applyFont="1" applyFill="1" applyBorder="1" applyProtection="1">
      <protection locked="0"/>
    </xf>
    <xf numFmtId="0" fontId="6" fillId="0" borderId="0" xfId="0" applyFont="1" applyAlignment="1" applyProtection="1">
      <alignment horizontal="center" vertical="center"/>
      <protection hidden="1"/>
    </xf>
    <xf numFmtId="3" fontId="0" fillId="13" borderId="44" xfId="1" applyNumberFormat="1" applyFont="1" applyFill="1" applyBorder="1" applyProtection="1">
      <protection hidden="1"/>
    </xf>
    <xf numFmtId="0" fontId="11" fillId="0" borderId="0" xfId="3" applyFill="1" applyBorder="1" applyAlignment="1">
      <alignment horizontal="left"/>
    </xf>
    <xf numFmtId="0" fontId="6" fillId="12" borderId="4" xfId="0" applyFont="1" applyFill="1" applyBorder="1" applyAlignment="1">
      <alignment horizontal="left" wrapText="1"/>
    </xf>
    <xf numFmtId="0" fontId="33" fillId="15" borderId="4" xfId="0" applyFont="1" applyFill="1" applyBorder="1" applyAlignment="1">
      <alignment wrapText="1"/>
    </xf>
    <xf numFmtId="170" fontId="0" fillId="3" borderId="20" xfId="0" applyNumberFormat="1" applyFill="1" applyBorder="1" applyAlignment="1" applyProtection="1">
      <alignment horizontal="left"/>
      <protection locked="0"/>
    </xf>
    <xf numFmtId="3" fontId="0" fillId="13" borderId="44" xfId="1" applyNumberFormat="1" applyFont="1" applyFill="1" applyBorder="1" applyAlignment="1" applyProtection="1">
      <alignment horizontal="right"/>
      <protection hidden="1"/>
    </xf>
    <xf numFmtId="3" fontId="0" fillId="13" borderId="48" xfId="1" applyNumberFormat="1" applyFont="1" applyFill="1" applyBorder="1" applyAlignment="1" applyProtection="1">
      <alignment horizontal="right"/>
      <protection hidden="1"/>
    </xf>
    <xf numFmtId="3" fontId="0" fillId="13" borderId="50" xfId="1" applyNumberFormat="1" applyFont="1" applyFill="1" applyBorder="1" applyAlignment="1" applyProtection="1">
      <alignment horizontal="right"/>
      <protection hidden="1"/>
    </xf>
    <xf numFmtId="3" fontId="0" fillId="13" borderId="51" xfId="1" applyNumberFormat="1" applyFont="1" applyFill="1" applyBorder="1" applyAlignment="1" applyProtection="1">
      <alignment horizontal="right"/>
      <protection hidden="1"/>
    </xf>
    <xf numFmtId="167" fontId="0" fillId="13" borderId="50" xfId="1" applyNumberFormat="1" applyFont="1" applyFill="1" applyBorder="1" applyAlignment="1" applyProtection="1">
      <alignment horizontal="right"/>
      <protection hidden="1"/>
    </xf>
    <xf numFmtId="167" fontId="0" fillId="13" borderId="59" xfId="1" applyNumberFormat="1" applyFont="1" applyFill="1" applyBorder="1" applyAlignment="1" applyProtection="1">
      <alignment horizontal="right"/>
      <protection hidden="1"/>
    </xf>
    <xf numFmtId="171" fontId="0" fillId="13" borderId="37" xfId="1" applyNumberFormat="1" applyFont="1" applyFill="1" applyBorder="1" applyAlignment="1" applyProtection="1">
      <alignment horizontal="right"/>
      <protection hidden="1"/>
    </xf>
    <xf numFmtId="3" fontId="0" fillId="13" borderId="46" xfId="1" applyNumberFormat="1" applyFont="1" applyFill="1" applyBorder="1" applyAlignment="1" applyProtection="1">
      <alignment horizontal="right"/>
      <protection hidden="1"/>
    </xf>
    <xf numFmtId="4" fontId="0" fillId="13" borderId="43" xfId="1" applyNumberFormat="1" applyFont="1" applyFill="1" applyBorder="1" applyProtection="1">
      <protection hidden="1"/>
    </xf>
    <xf numFmtId="4" fontId="0" fillId="13" borderId="44" xfId="1" applyNumberFormat="1" applyFont="1" applyFill="1" applyBorder="1" applyProtection="1">
      <protection hidden="1"/>
    </xf>
    <xf numFmtId="0" fontId="0" fillId="0" borderId="0" xfId="0" applyAlignment="1">
      <alignment horizontal="left"/>
    </xf>
    <xf numFmtId="0" fontId="21" fillId="0" borderId="4" xfId="0" applyFont="1" applyBorder="1" applyAlignment="1">
      <alignment vertical="top" wrapText="1"/>
    </xf>
    <xf numFmtId="0" fontId="6" fillId="6" borderId="24" xfId="0" applyFont="1" applyFill="1" applyBorder="1" applyAlignment="1" applyProtection="1">
      <alignment horizontal="center" vertical="center"/>
      <protection hidden="1"/>
    </xf>
    <xf numFmtId="0" fontId="9" fillId="0" borderId="0" xfId="0" applyFont="1" applyAlignment="1">
      <alignment wrapText="1"/>
    </xf>
    <xf numFmtId="0" fontId="6" fillId="12" borderId="29" xfId="0" applyFont="1" applyFill="1" applyBorder="1" applyAlignment="1">
      <alignment wrapText="1"/>
    </xf>
    <xf numFmtId="0" fontId="6" fillId="12" borderId="25" xfId="0" applyFont="1" applyFill="1" applyBorder="1" applyAlignment="1">
      <alignment wrapText="1"/>
    </xf>
    <xf numFmtId="0" fontId="6" fillId="12" borderId="31" xfId="0" applyFont="1" applyFill="1" applyBorder="1" applyAlignment="1">
      <alignment wrapText="1"/>
    </xf>
    <xf numFmtId="0" fontId="10" fillId="12" borderId="4" xfId="0" applyFont="1" applyFill="1" applyBorder="1" applyAlignment="1">
      <alignment horizontal="left"/>
    </xf>
    <xf numFmtId="0" fontId="21" fillId="0" borderId="4" xfId="0" applyFont="1" applyBorder="1" applyAlignment="1">
      <alignment horizontal="left" vertical="top"/>
    </xf>
    <xf numFmtId="0" fontId="8" fillId="0" borderId="4" xfId="6" applyFont="1" applyFill="1" applyBorder="1" applyAlignment="1">
      <alignment vertical="top" wrapText="1"/>
    </xf>
    <xf numFmtId="0" fontId="21" fillId="6" borderId="4" xfId="8" applyFont="1" applyFill="1" applyBorder="1" applyAlignment="1">
      <alignment horizontal="left" vertical="top"/>
    </xf>
    <xf numFmtId="0" fontId="21" fillId="6" borderId="4" xfId="8" applyFont="1" applyFill="1" applyBorder="1" applyAlignment="1">
      <alignment vertical="top" wrapText="1"/>
    </xf>
    <xf numFmtId="0" fontId="21" fillId="6" borderId="4" xfId="6" applyFont="1" applyFill="1" applyBorder="1" applyAlignment="1">
      <alignment horizontal="left" vertical="top"/>
    </xf>
    <xf numFmtId="0" fontId="21" fillId="6" borderId="4" xfId="6" applyFont="1" applyFill="1" applyBorder="1" applyAlignment="1">
      <alignment vertical="top" wrapText="1"/>
    </xf>
    <xf numFmtId="0" fontId="21" fillId="0" borderId="4" xfId="8" applyFont="1" applyFill="1" applyBorder="1" applyAlignment="1">
      <alignment vertical="top" wrapText="1"/>
    </xf>
    <xf numFmtId="0" fontId="29" fillId="6" borderId="4" xfId="7" applyFont="1" applyFill="1" applyBorder="1" applyAlignment="1">
      <alignment vertical="top" wrapText="1"/>
    </xf>
    <xf numFmtId="0" fontId="29" fillId="6" borderId="4" xfId="6" applyFont="1" applyFill="1" applyBorder="1" applyAlignment="1">
      <alignment vertical="top" wrapText="1"/>
    </xf>
    <xf numFmtId="0" fontId="21" fillId="6" borderId="4" xfId="7" applyFont="1" applyFill="1" applyBorder="1" applyAlignment="1">
      <alignment vertical="top" wrapText="1"/>
    </xf>
    <xf numFmtId="0" fontId="29" fillId="0" borderId="4" xfId="6" applyFont="1" applyFill="1" applyBorder="1" applyAlignment="1">
      <alignment vertical="top" wrapText="1"/>
    </xf>
    <xf numFmtId="3" fontId="0" fillId="13" borderId="73" xfId="1" applyNumberFormat="1" applyFont="1" applyFill="1" applyBorder="1" applyProtection="1">
      <protection hidden="1"/>
    </xf>
    <xf numFmtId="168" fontId="0" fillId="13" borderId="73" xfId="4" applyNumberFormat="1" applyFont="1" applyFill="1" applyBorder="1" applyProtection="1">
      <protection hidden="1"/>
    </xf>
    <xf numFmtId="0" fontId="0" fillId="12" borderId="9" xfId="0" applyFill="1" applyBorder="1"/>
    <xf numFmtId="3" fontId="0" fillId="13" borderId="59" xfId="1" applyNumberFormat="1" applyFont="1" applyFill="1" applyBorder="1" applyProtection="1">
      <protection hidden="1"/>
    </xf>
    <xf numFmtId="3" fontId="0" fillId="13" borderId="47" xfId="1" applyNumberFormat="1" applyFont="1" applyFill="1" applyBorder="1" applyProtection="1">
      <protection hidden="1"/>
    </xf>
    <xf numFmtId="3" fontId="0" fillId="13" borderId="74" xfId="1" applyNumberFormat="1" applyFont="1" applyFill="1" applyBorder="1" applyAlignment="1" applyProtection="1">
      <alignment horizontal="right"/>
      <protection hidden="1"/>
    </xf>
    <xf numFmtId="3" fontId="0" fillId="13" borderId="75" xfId="1" applyNumberFormat="1" applyFont="1" applyFill="1" applyBorder="1" applyProtection="1">
      <protection hidden="1"/>
    </xf>
    <xf numFmtId="3" fontId="0" fillId="13" borderId="60" xfId="1" applyNumberFormat="1" applyFont="1" applyFill="1" applyBorder="1" applyProtection="1">
      <protection hidden="1"/>
    </xf>
    <xf numFmtId="3" fontId="0" fillId="13" borderId="76" xfId="1" applyNumberFormat="1" applyFont="1" applyFill="1" applyBorder="1" applyProtection="1">
      <protection hidden="1"/>
    </xf>
    <xf numFmtId="3" fontId="0" fillId="13" borderId="60" xfId="1" applyNumberFormat="1" applyFont="1" applyFill="1" applyBorder="1" applyAlignment="1" applyProtection="1">
      <alignment horizontal="right"/>
      <protection hidden="1"/>
    </xf>
    <xf numFmtId="3" fontId="0" fillId="13" borderId="75" xfId="1" applyNumberFormat="1" applyFont="1" applyFill="1" applyBorder="1" applyAlignment="1" applyProtection="1">
      <alignment horizontal="right"/>
      <protection hidden="1"/>
    </xf>
    <xf numFmtId="3" fontId="0" fillId="13" borderId="77" xfId="1" applyNumberFormat="1" applyFont="1" applyFill="1" applyBorder="1" applyAlignment="1" applyProtection="1">
      <alignment horizontal="right"/>
      <protection hidden="1"/>
    </xf>
    <xf numFmtId="3" fontId="0" fillId="13" borderId="78" xfId="1" applyNumberFormat="1" applyFont="1" applyFill="1" applyBorder="1" applyProtection="1">
      <protection hidden="1"/>
    </xf>
    <xf numFmtId="4" fontId="0" fillId="13" borderId="74" xfId="1" applyNumberFormat="1" applyFont="1" applyFill="1" applyBorder="1" applyProtection="1">
      <protection hidden="1"/>
    </xf>
    <xf numFmtId="4" fontId="0" fillId="13" borderId="79" xfId="1" applyNumberFormat="1" applyFont="1" applyFill="1" applyBorder="1" applyProtection="1">
      <protection hidden="1"/>
    </xf>
    <xf numFmtId="0" fontId="25" fillId="0" borderId="0" xfId="0" applyFont="1"/>
    <xf numFmtId="0" fontId="35" fillId="15" borderId="0" xfId="0" applyFont="1" applyFill="1"/>
    <xf numFmtId="0" fontId="35" fillId="15" borderId="0" xfId="0" applyFont="1" applyFill="1" applyAlignment="1">
      <alignment wrapText="1"/>
    </xf>
    <xf numFmtId="0" fontId="36" fillId="15" borderId="0" xfId="0" applyFont="1" applyFill="1"/>
    <xf numFmtId="0" fontId="37" fillId="12" borderId="56" xfId="0" applyFont="1" applyFill="1" applyBorder="1" applyAlignment="1">
      <alignment horizontal="left" vertical="top" wrapText="1"/>
    </xf>
    <xf numFmtId="0" fontId="6" fillId="12" borderId="56" xfId="0" applyFont="1" applyFill="1" applyBorder="1" applyAlignment="1">
      <alignment horizontal="left" vertical="top" wrapText="1"/>
    </xf>
    <xf numFmtId="0" fontId="25" fillId="18" borderId="18" xfId="0" applyFont="1" applyFill="1" applyBorder="1" applyAlignment="1" applyProtection="1">
      <alignment horizontal="center" wrapText="1"/>
      <protection locked="0"/>
    </xf>
    <xf numFmtId="0" fontId="25" fillId="16" borderId="0" xfId="0" applyFont="1" applyFill="1"/>
    <xf numFmtId="0" fontId="25" fillId="0" borderId="0" xfId="0" applyFont="1" applyAlignment="1">
      <alignment vertical="center" wrapText="1"/>
    </xf>
    <xf numFmtId="169" fontId="0" fillId="13" borderId="43" xfId="0" applyNumberFormat="1" applyFill="1" applyBorder="1" applyProtection="1">
      <protection hidden="1"/>
    </xf>
    <xf numFmtId="2" fontId="0" fillId="14" borderId="68" xfId="1" applyNumberFormat="1" applyFont="1" applyFill="1" applyBorder="1" applyProtection="1">
      <protection locked="0" hidden="1"/>
    </xf>
    <xf numFmtId="2" fontId="0" fillId="14" borderId="71" xfId="1" applyNumberFormat="1" applyFont="1" applyFill="1" applyBorder="1" applyProtection="1">
      <protection locked="0" hidden="1"/>
    </xf>
    <xf numFmtId="2" fontId="0" fillId="14" borderId="80" xfId="1" applyNumberFormat="1" applyFont="1" applyFill="1" applyBorder="1" applyProtection="1">
      <protection locked="0" hidden="1"/>
    </xf>
    <xf numFmtId="167" fontId="0" fillId="14" borderId="49" xfId="1" applyNumberFormat="1" applyFont="1" applyFill="1" applyBorder="1" applyProtection="1">
      <protection locked="0" hidden="1"/>
    </xf>
    <xf numFmtId="167" fontId="0" fillId="14" borderId="50" xfId="1" applyNumberFormat="1" applyFont="1" applyFill="1" applyBorder="1" applyProtection="1">
      <protection locked="0" hidden="1"/>
    </xf>
    <xf numFmtId="167" fontId="0" fillId="14" borderId="59" xfId="1" applyNumberFormat="1" applyFont="1" applyFill="1" applyBorder="1" applyProtection="1">
      <protection locked="0" hidden="1"/>
    </xf>
    <xf numFmtId="169" fontId="0" fillId="13" borderId="21" xfId="0" applyNumberFormat="1" applyFill="1" applyBorder="1" applyProtection="1">
      <protection locked="0"/>
    </xf>
    <xf numFmtId="169" fontId="0" fillId="13" borderId="23" xfId="0" applyNumberFormat="1" applyFill="1" applyBorder="1" applyProtection="1">
      <protection locked="0"/>
    </xf>
    <xf numFmtId="169" fontId="0" fillId="13" borderId="22" xfId="0" applyNumberFormat="1" applyFill="1" applyBorder="1" applyProtection="1">
      <protection locked="0"/>
    </xf>
    <xf numFmtId="0" fontId="0" fillId="13" borderId="29" xfId="0" applyFill="1" applyBorder="1" applyProtection="1">
      <protection locked="0"/>
    </xf>
    <xf numFmtId="0" fontId="21" fillId="13" borderId="21" xfId="0" applyFont="1" applyFill="1" applyBorder="1" applyProtection="1">
      <protection locked="0"/>
    </xf>
    <xf numFmtId="169" fontId="21" fillId="13" borderId="21" xfId="0" applyNumberFormat="1" applyFont="1" applyFill="1" applyBorder="1" applyProtection="1">
      <protection locked="0"/>
    </xf>
    <xf numFmtId="169" fontId="21" fillId="13" borderId="23" xfId="0" applyNumberFormat="1" applyFont="1" applyFill="1" applyBorder="1" applyProtection="1">
      <protection locked="0"/>
    </xf>
    <xf numFmtId="169" fontId="21" fillId="13" borderId="22" xfId="0" applyNumberFormat="1" applyFont="1" applyFill="1" applyBorder="1" applyProtection="1">
      <protection locked="0"/>
    </xf>
    <xf numFmtId="0" fontId="30" fillId="0" borderId="0" xfId="0" quotePrefix="1" applyFont="1" applyAlignment="1">
      <alignment horizontal="left" vertical="top" wrapText="1"/>
    </xf>
    <xf numFmtId="0" fontId="16" fillId="0" borderId="0" xfId="0" applyFont="1" applyAlignment="1" applyProtection="1">
      <alignment horizontal="left" vertical="top" wrapText="1"/>
      <protection hidden="1"/>
    </xf>
    <xf numFmtId="0" fontId="4" fillId="12" borderId="0" xfId="0" applyFont="1" applyFill="1"/>
    <xf numFmtId="0" fontId="0" fillId="19" borderId="50" xfId="0" applyFill="1" applyBorder="1" applyAlignment="1" applyProtection="1">
      <alignment horizontal="left" vertical="top" wrapText="1"/>
      <protection locked="0"/>
    </xf>
    <xf numFmtId="0" fontId="0" fillId="14" borderId="53" xfId="0" applyFill="1" applyBorder="1" applyAlignment="1" applyProtection="1">
      <alignment wrapText="1"/>
      <protection locked="0"/>
    </xf>
    <xf numFmtId="0" fontId="11" fillId="14" borderId="59" xfId="3" applyFill="1" applyBorder="1" applyAlignment="1" applyProtection="1">
      <alignment horizontal="left" vertical="top" wrapText="1"/>
      <protection locked="0"/>
    </xf>
    <xf numFmtId="0" fontId="11" fillId="19" borderId="50" xfId="3" applyFill="1" applyBorder="1" applyAlignment="1" applyProtection="1">
      <alignment horizontal="left" vertical="top" wrapText="1"/>
      <protection locked="0"/>
    </xf>
    <xf numFmtId="0" fontId="0" fillId="14" borderId="59" xfId="0" applyFill="1" applyBorder="1" applyAlignment="1" applyProtection="1">
      <alignment horizontal="left" vertical="top" wrapText="1"/>
      <protection locked="0"/>
    </xf>
    <xf numFmtId="0" fontId="21" fillId="0" borderId="0" xfId="0" applyFont="1" applyAlignment="1">
      <alignment horizontal="left" vertical="top"/>
    </xf>
    <xf numFmtId="0" fontId="21" fillId="0" borderId="0" xfId="0" applyFont="1" applyAlignment="1">
      <alignment vertical="top" wrapText="1"/>
    </xf>
    <xf numFmtId="0" fontId="21" fillId="6" borderId="0" xfId="8" applyFont="1" applyFill="1" applyBorder="1" applyAlignment="1">
      <alignment horizontal="left" vertical="top"/>
    </xf>
    <xf numFmtId="0" fontId="21" fillId="6" borderId="0" xfId="8" applyFont="1" applyFill="1" applyBorder="1" applyAlignment="1">
      <alignment vertical="top" wrapText="1"/>
    </xf>
    <xf numFmtId="0" fontId="28" fillId="0" borderId="0" xfId="0" applyFont="1" applyAlignment="1">
      <alignment vertical="top"/>
    </xf>
    <xf numFmtId="167" fontId="0" fillId="13" borderId="50" xfId="1" applyNumberFormat="1" applyFont="1" applyFill="1" applyBorder="1" applyProtection="1">
      <protection hidden="1"/>
    </xf>
    <xf numFmtId="171" fontId="0" fillId="13" borderId="37" xfId="1" applyNumberFormat="1" applyFont="1" applyFill="1" applyBorder="1" applyProtection="1">
      <protection hidden="1"/>
    </xf>
    <xf numFmtId="0" fontId="6" fillId="12" borderId="88" xfId="0" applyFont="1" applyFill="1" applyBorder="1" applyAlignment="1">
      <alignment horizontal="right" wrapText="1"/>
    </xf>
    <xf numFmtId="0" fontId="6" fillId="12" borderId="89" xfId="0" applyFont="1" applyFill="1" applyBorder="1" applyAlignment="1">
      <alignment horizontal="right" wrapText="1"/>
    </xf>
    <xf numFmtId="0" fontId="6" fillId="12" borderId="85" xfId="0" applyFont="1" applyFill="1" applyBorder="1" applyAlignment="1">
      <alignment horizontal="right" wrapText="1"/>
    </xf>
    <xf numFmtId="0" fontId="6" fillId="12" borderId="90" xfId="0" applyFont="1" applyFill="1" applyBorder="1" applyAlignment="1">
      <alignment horizontal="right" wrapText="1"/>
    </xf>
    <xf numFmtId="172" fontId="0" fillId="13" borderId="50" xfId="1" applyNumberFormat="1" applyFont="1" applyFill="1" applyBorder="1" applyProtection="1">
      <protection hidden="1"/>
    </xf>
    <xf numFmtId="1" fontId="0" fillId="13" borderId="50" xfId="1" applyNumberFormat="1" applyFont="1" applyFill="1" applyBorder="1" applyProtection="1">
      <protection hidden="1"/>
    </xf>
    <xf numFmtId="3" fontId="0" fillId="14" borderId="50" xfId="1" applyNumberFormat="1" applyFont="1" applyFill="1" applyBorder="1" applyProtection="1">
      <protection locked="0"/>
    </xf>
    <xf numFmtId="168" fontId="0" fillId="13" borderId="50" xfId="4" applyNumberFormat="1" applyFont="1" applyFill="1" applyBorder="1" applyProtection="1">
      <protection hidden="1"/>
    </xf>
    <xf numFmtId="0" fontId="6" fillId="12" borderId="9" xfId="0" applyFont="1" applyFill="1" applyBorder="1"/>
    <xf numFmtId="0" fontId="6" fillId="12" borderId="9" xfId="0" applyFont="1" applyFill="1" applyBorder="1" applyAlignment="1">
      <alignment wrapText="1"/>
    </xf>
    <xf numFmtId="0" fontId="6" fillId="12" borderId="10" xfId="0" applyFont="1" applyFill="1" applyBorder="1" applyAlignment="1">
      <alignment horizontal="left" wrapText="1"/>
    </xf>
    <xf numFmtId="0" fontId="0" fillId="14" borderId="50" xfId="1" applyNumberFormat="1" applyFont="1" applyFill="1" applyBorder="1" applyProtection="1">
      <protection locked="0" hidden="1"/>
    </xf>
    <xf numFmtId="0" fontId="6" fillId="0" borderId="26" xfId="0" applyFont="1" applyBorder="1" applyAlignment="1" applyProtection="1">
      <alignment horizontal="center" vertical="center"/>
      <protection hidden="1"/>
    </xf>
    <xf numFmtId="0" fontId="28" fillId="0" borderId="0" xfId="0" applyFont="1"/>
    <xf numFmtId="0" fontId="2" fillId="0" borderId="0" xfId="3" applyFont="1" applyFill="1" applyAlignment="1">
      <alignment vertical="top" wrapText="1"/>
    </xf>
    <xf numFmtId="4" fontId="0" fillId="13" borderId="39" xfId="0" applyNumberFormat="1" applyFill="1" applyBorder="1" applyAlignment="1" applyProtection="1">
      <alignment vertical="center"/>
      <protection hidden="1"/>
    </xf>
    <xf numFmtId="171" fontId="0" fillId="13" borderId="34" xfId="0" applyNumberFormat="1" applyFill="1" applyBorder="1" applyAlignment="1" applyProtection="1">
      <alignment vertical="center"/>
      <protection hidden="1"/>
    </xf>
    <xf numFmtId="168" fontId="0" fillId="20" borderId="0" xfId="4" applyNumberFormat="1" applyFont="1" applyFill="1"/>
    <xf numFmtId="169" fontId="0" fillId="13" borderId="41" xfId="5" applyNumberFormat="1" applyFont="1" applyFill="1" applyBorder="1" applyAlignment="1" applyProtection="1">
      <protection hidden="1"/>
    </xf>
    <xf numFmtId="169" fontId="5" fillId="13" borderId="42" xfId="5" applyNumberFormat="1" applyFont="1" applyFill="1" applyBorder="1" applyAlignment="1" applyProtection="1">
      <protection hidden="1"/>
    </xf>
    <xf numFmtId="169" fontId="0" fillId="13" borderId="40" xfId="5" applyNumberFormat="1" applyFont="1" applyFill="1" applyBorder="1" applyAlignment="1" applyProtection="1">
      <protection hidden="1"/>
    </xf>
    <xf numFmtId="0" fontId="15" fillId="0" borderId="0" xfId="3" applyFont="1" applyAlignment="1">
      <alignment wrapText="1"/>
    </xf>
    <xf numFmtId="0" fontId="15" fillId="0" borderId="0" xfId="3" applyFont="1" applyAlignment="1">
      <alignment vertical="top"/>
    </xf>
    <xf numFmtId="0" fontId="6" fillId="12" borderId="39" xfId="0" applyFont="1" applyFill="1" applyBorder="1"/>
    <xf numFmtId="0" fontId="6" fillId="12" borderId="45" xfId="0" applyFont="1" applyFill="1" applyBorder="1"/>
    <xf numFmtId="0" fontId="5" fillId="0" borderId="0" xfId="0" applyFont="1" applyAlignment="1">
      <alignment horizontal="left"/>
    </xf>
    <xf numFmtId="0" fontId="47" fillId="0" borderId="0" xfId="0" applyFont="1"/>
    <xf numFmtId="0" fontId="42" fillId="0" borderId="0" xfId="0" applyFont="1" applyAlignment="1">
      <alignment horizontal="left"/>
    </xf>
    <xf numFmtId="0" fontId="48" fillId="0" borderId="0" xfId="0" applyFont="1" applyAlignment="1">
      <alignment horizontal="left"/>
    </xf>
    <xf numFmtId="0" fontId="0" fillId="13" borderId="56" xfId="0" applyFill="1" applyBorder="1" applyAlignment="1" applyProtection="1">
      <alignment horizontal="left" vertical="top"/>
      <protection locked="0"/>
    </xf>
    <xf numFmtId="0" fontId="0" fillId="13" borderId="4" xfId="0" applyFill="1" applyBorder="1" applyAlignment="1" applyProtection="1">
      <alignment horizontal="left" vertical="top"/>
      <protection locked="0"/>
    </xf>
    <xf numFmtId="14" fontId="5" fillId="0" borderId="0" xfId="0" applyNumberFormat="1" applyFont="1"/>
    <xf numFmtId="14" fontId="0" fillId="0" borderId="0" xfId="0" applyNumberFormat="1"/>
    <xf numFmtId="0" fontId="0" fillId="0" borderId="0" xfId="0" pivotButton="1"/>
    <xf numFmtId="167" fontId="0" fillId="13" borderId="49" xfId="1" applyNumberFormat="1" applyFont="1" applyFill="1" applyBorder="1" applyAlignment="1" applyProtection="1">
      <alignment horizontal="right"/>
      <protection hidden="1"/>
    </xf>
    <xf numFmtId="2" fontId="0" fillId="13" borderId="43" xfId="1" applyNumberFormat="1" applyFont="1" applyFill="1" applyBorder="1" applyAlignment="1" applyProtection="1">
      <alignment horizontal="right"/>
      <protection hidden="1"/>
    </xf>
    <xf numFmtId="2" fontId="0" fillId="13" borderId="44" xfId="1" applyNumberFormat="1" applyFont="1" applyFill="1" applyBorder="1" applyAlignment="1" applyProtection="1">
      <alignment horizontal="right"/>
      <protection hidden="1"/>
    </xf>
    <xf numFmtId="2" fontId="0" fillId="13" borderId="44" xfId="1" applyNumberFormat="1" applyFont="1" applyFill="1" applyBorder="1" applyProtection="1">
      <protection hidden="1"/>
    </xf>
    <xf numFmtId="2" fontId="0" fillId="13" borderId="74" xfId="1" applyNumberFormat="1" applyFont="1" applyFill="1" applyBorder="1" applyAlignment="1" applyProtection="1">
      <alignment horizontal="right"/>
      <protection hidden="1"/>
    </xf>
    <xf numFmtId="2" fontId="0" fillId="13" borderId="47" xfId="1" applyNumberFormat="1" applyFont="1" applyFill="1" applyBorder="1" applyAlignment="1" applyProtection="1">
      <alignment horizontal="right"/>
      <protection hidden="1"/>
    </xf>
    <xf numFmtId="171" fontId="0" fillId="13" borderId="42" xfId="1" applyNumberFormat="1" applyFont="1" applyFill="1" applyBorder="1" applyAlignment="1" applyProtection="1">
      <alignment horizontal="right"/>
      <protection hidden="1"/>
    </xf>
    <xf numFmtId="0" fontId="32" fillId="12" borderId="6" xfId="0" applyFont="1" applyFill="1" applyBorder="1" applyAlignment="1">
      <alignment wrapText="1"/>
    </xf>
    <xf numFmtId="0" fontId="16" fillId="6" borderId="0" xfId="0" applyFont="1" applyFill="1" applyAlignment="1">
      <alignment wrapText="1"/>
    </xf>
    <xf numFmtId="0" fontId="0" fillId="14" borderId="16" xfId="0" applyFill="1" applyBorder="1" applyAlignment="1" applyProtection="1">
      <alignment horizontal="left" vertical="top" wrapText="1"/>
      <protection locked="0"/>
    </xf>
    <xf numFmtId="0" fontId="0" fillId="14" borderId="17" xfId="0" applyFill="1" applyBorder="1" applyAlignment="1" applyProtection="1">
      <alignment horizontal="left" vertical="top" wrapText="1"/>
      <protection locked="0"/>
    </xf>
    <xf numFmtId="0" fontId="0" fillId="14" borderId="56" xfId="0" applyFill="1" applyBorder="1" applyAlignment="1" applyProtection="1">
      <alignment horizontal="left" vertical="top" wrapText="1"/>
      <protection locked="0"/>
    </xf>
    <xf numFmtId="0" fontId="6" fillId="6" borderId="0" xfId="0" applyFont="1" applyFill="1"/>
    <xf numFmtId="0" fontId="51" fillId="6" borderId="0" xfId="0" applyFont="1" applyFill="1" applyAlignment="1">
      <alignment horizontal="center" vertical="top"/>
    </xf>
    <xf numFmtId="0" fontId="17" fillId="22" borderId="99" xfId="0" applyFont="1" applyFill="1" applyBorder="1"/>
    <xf numFmtId="0" fontId="0" fillId="22" borderId="100" xfId="0" applyFill="1" applyBorder="1"/>
    <xf numFmtId="0" fontId="0" fillId="22" borderId="0" xfId="0" applyFill="1"/>
    <xf numFmtId="0" fontId="52" fillId="22" borderId="0" xfId="0" applyFont="1" applyFill="1"/>
    <xf numFmtId="0" fontId="0" fillId="22" borderId="0" xfId="0" applyFill="1" applyAlignment="1">
      <alignment horizontal="center"/>
    </xf>
    <xf numFmtId="173" fontId="0" fillId="14" borderId="4" xfId="5" applyNumberFormat="1" applyFont="1" applyFill="1" applyBorder="1" applyAlignment="1" applyProtection="1">
      <alignment vertical="top" wrapText="1"/>
      <protection locked="0"/>
    </xf>
    <xf numFmtId="164" fontId="0" fillId="14" borderId="4" xfId="5" applyNumberFormat="1" applyFont="1" applyFill="1" applyBorder="1" applyAlignment="1" applyProtection="1">
      <alignment vertical="top" wrapText="1"/>
      <protection locked="0"/>
    </xf>
    <xf numFmtId="0" fontId="5" fillId="23" borderId="0" xfId="0" applyFont="1" applyFill="1"/>
    <xf numFmtId="0" fontId="5" fillId="23" borderId="101" xfId="0" applyFont="1" applyFill="1" applyBorder="1"/>
    <xf numFmtId="0" fontId="0" fillId="14" borderId="4" xfId="0" applyFill="1" applyBorder="1" applyAlignment="1" applyProtection="1">
      <alignment vertical="top" wrapText="1"/>
      <protection locked="0"/>
    </xf>
    <xf numFmtId="0" fontId="0" fillId="13" borderId="56" xfId="0" applyFill="1" applyBorder="1" applyAlignment="1" applyProtection="1">
      <alignment horizontal="left" vertical="top" wrapText="1"/>
      <protection locked="0"/>
    </xf>
    <xf numFmtId="0" fontId="0" fillId="21" borderId="56" xfId="0" applyFill="1" applyBorder="1" applyAlignment="1">
      <alignment horizontal="center" vertical="top" wrapText="1"/>
    </xf>
    <xf numFmtId="0" fontId="0" fillId="13" borderId="4" xfId="0" applyFill="1" applyBorder="1" applyAlignment="1" applyProtection="1">
      <alignment horizontal="left" vertical="top" wrapText="1"/>
      <protection locked="0"/>
    </xf>
    <xf numFmtId="0" fontId="0" fillId="21" borderId="16" xfId="0" applyFill="1" applyBorder="1" applyAlignment="1">
      <alignment horizontal="center" vertical="top"/>
    </xf>
    <xf numFmtId="0" fontId="0" fillId="13" borderId="16" xfId="0" applyFill="1" applyBorder="1" applyAlignment="1">
      <alignment horizontal="left" vertical="top" wrapText="1"/>
    </xf>
    <xf numFmtId="0" fontId="0" fillId="13" borderId="20" xfId="0" applyFill="1" applyBorder="1" applyAlignment="1">
      <alignment horizontal="left" vertical="top" wrapText="1"/>
    </xf>
    <xf numFmtId="0" fontId="0" fillId="13" borderId="4" xfId="0" applyFill="1" applyBorder="1" applyAlignment="1">
      <alignment horizontal="left" vertical="top"/>
    </xf>
    <xf numFmtId="0" fontId="0" fillId="21" borderId="6" xfId="0" applyFill="1" applyBorder="1" applyAlignment="1">
      <alignment horizontal="left" vertical="top" wrapText="1"/>
    </xf>
    <xf numFmtId="0" fontId="0" fillId="21" borderId="6" xfId="0" applyFill="1" applyBorder="1" applyAlignment="1">
      <alignment horizontal="left" vertical="top"/>
    </xf>
    <xf numFmtId="169" fontId="21" fillId="13" borderId="21" xfId="0" applyNumberFormat="1" applyFont="1" applyFill="1" applyBorder="1" applyAlignment="1" applyProtection="1">
      <alignment wrapText="1"/>
      <protection locked="0"/>
    </xf>
    <xf numFmtId="0" fontId="39" fillId="0" borderId="83" xfId="0" applyFont="1" applyBorder="1" applyAlignment="1">
      <alignment vertical="top"/>
    </xf>
    <xf numFmtId="0" fontId="39" fillId="0" borderId="0" xfId="0" applyFont="1" applyAlignment="1">
      <alignment vertical="top"/>
    </xf>
    <xf numFmtId="169" fontId="21" fillId="13" borderId="23" xfId="0" applyNumberFormat="1" applyFont="1" applyFill="1" applyBorder="1" applyAlignment="1" applyProtection="1">
      <alignment wrapText="1"/>
      <protection locked="0"/>
    </xf>
    <xf numFmtId="169" fontId="21" fillId="13" borderId="22" xfId="0" applyNumberFormat="1" applyFont="1" applyFill="1" applyBorder="1" applyAlignment="1" applyProtection="1">
      <alignment wrapText="1"/>
      <protection locked="0"/>
    </xf>
    <xf numFmtId="169" fontId="0" fillId="13" borderId="21" xfId="0" applyNumberFormat="1" applyFill="1" applyBorder="1" applyAlignment="1" applyProtection="1">
      <alignment wrapText="1"/>
      <protection locked="0"/>
    </xf>
    <xf numFmtId="169" fontId="0" fillId="13" borderId="23" xfId="0" applyNumberFormat="1" applyFill="1" applyBorder="1" applyAlignment="1" applyProtection="1">
      <alignment wrapText="1"/>
      <protection locked="0"/>
    </xf>
    <xf numFmtId="169" fontId="0" fillId="13" borderId="22" xfId="0" applyNumberFormat="1" applyFill="1" applyBorder="1" applyAlignment="1" applyProtection="1">
      <alignment wrapText="1"/>
      <protection locked="0"/>
    </xf>
    <xf numFmtId="0" fontId="6" fillId="12" borderId="53" xfId="0" applyFont="1" applyFill="1" applyBorder="1" applyAlignment="1">
      <alignment wrapText="1"/>
    </xf>
    <xf numFmtId="0" fontId="6" fillId="12" borderId="104" xfId="0" applyFont="1" applyFill="1" applyBorder="1" applyAlignment="1">
      <alignment horizontal="center"/>
    </xf>
    <xf numFmtId="169" fontId="0" fillId="13" borderId="105" xfId="0" applyNumberFormat="1" applyFill="1" applyBorder="1" applyProtection="1">
      <protection hidden="1"/>
    </xf>
    <xf numFmtId="169" fontId="0" fillId="13" borderId="106" xfId="0" applyNumberFormat="1" applyFill="1" applyBorder="1" applyProtection="1">
      <protection hidden="1"/>
    </xf>
    <xf numFmtId="0" fontId="1" fillId="14" borderId="50" xfId="0" applyFont="1" applyFill="1" applyBorder="1" applyAlignment="1" applyProtection="1">
      <alignment horizontal="left" vertical="top" wrapText="1"/>
      <protection locked="0"/>
    </xf>
    <xf numFmtId="0" fontId="1" fillId="14" borderId="59" xfId="0" applyFont="1" applyFill="1" applyBorder="1" applyAlignment="1" applyProtection="1">
      <alignment horizontal="left" vertical="top" wrapText="1"/>
      <protection locked="0"/>
    </xf>
    <xf numFmtId="0" fontId="10" fillId="12" borderId="55" xfId="0" applyFont="1" applyFill="1" applyBorder="1" applyAlignment="1" applyProtection="1">
      <alignment horizontal="center"/>
      <protection hidden="1"/>
    </xf>
    <xf numFmtId="0" fontId="10" fillId="12" borderId="0" xfId="0" applyFont="1" applyFill="1" applyAlignment="1" applyProtection="1">
      <alignment horizontal="center"/>
      <protection hidden="1"/>
    </xf>
    <xf numFmtId="0" fontId="6" fillId="12" borderId="12" xfId="0" applyFont="1" applyFill="1" applyBorder="1" applyAlignment="1">
      <alignment horizontal="left" vertical="center" wrapText="1"/>
    </xf>
    <xf numFmtId="0" fontId="6" fillId="12" borderId="13" xfId="0" applyFont="1" applyFill="1" applyBorder="1" applyAlignment="1">
      <alignment horizontal="left" vertical="center" wrapText="1"/>
    </xf>
    <xf numFmtId="0" fontId="6" fillId="12" borderId="0" xfId="0" applyFont="1" applyFill="1" applyAlignment="1">
      <alignment horizontal="left" vertical="center" wrapText="1"/>
    </xf>
    <xf numFmtId="0" fontId="6" fillId="12" borderId="14" xfId="0" applyFont="1" applyFill="1" applyBorder="1" applyAlignment="1">
      <alignment horizontal="left" vertical="center" wrapText="1"/>
    </xf>
    <xf numFmtId="0" fontId="6" fillId="12" borderId="11" xfId="0" applyFont="1" applyFill="1" applyBorder="1" applyAlignment="1">
      <alignment horizontal="left" vertical="center" wrapText="1"/>
    </xf>
    <xf numFmtId="0" fontId="6" fillId="12" borderId="15" xfId="0" applyFont="1" applyFill="1" applyBorder="1" applyAlignment="1">
      <alignment horizontal="left" vertical="center" wrapText="1"/>
    </xf>
    <xf numFmtId="0" fontId="22" fillId="0" borderId="0" xfId="0" applyFont="1" applyAlignment="1">
      <alignment horizontal="center"/>
    </xf>
    <xf numFmtId="0" fontId="0" fillId="0" borderId="0" xfId="0" applyAlignment="1">
      <alignment horizontal="left" vertical="top" wrapText="1"/>
    </xf>
    <xf numFmtId="0" fontId="6" fillId="12" borderId="58" xfId="0" applyFont="1" applyFill="1" applyBorder="1" applyAlignment="1">
      <alignment horizontal="left" wrapText="1"/>
    </xf>
    <xf numFmtId="0" fontId="6" fillId="12" borderId="67" xfId="0" applyFont="1" applyFill="1" applyBorder="1" applyAlignment="1">
      <alignment horizontal="left" wrapText="1"/>
    </xf>
    <xf numFmtId="0" fontId="6" fillId="12" borderId="0" xfId="0" applyFont="1" applyFill="1" applyAlignment="1">
      <alignment horizontal="left" wrapText="1"/>
    </xf>
    <xf numFmtId="0" fontId="6" fillId="12" borderId="14" xfId="0" applyFont="1" applyFill="1" applyBorder="1" applyAlignment="1">
      <alignment horizontal="left" wrapText="1"/>
    </xf>
    <xf numFmtId="0" fontId="32" fillId="12" borderId="0" xfId="0" applyFont="1" applyFill="1" applyAlignment="1">
      <alignment horizontal="left" wrapText="1"/>
    </xf>
    <xf numFmtId="0" fontId="4" fillId="12" borderId="0" xfId="0" applyFont="1" applyFill="1" applyAlignment="1">
      <alignment horizontal="left" wrapText="1"/>
    </xf>
    <xf numFmtId="0" fontId="4" fillId="12" borderId="14" xfId="0" applyFont="1" applyFill="1" applyBorder="1" applyAlignment="1">
      <alignment horizontal="left" wrapText="1"/>
    </xf>
    <xf numFmtId="0" fontId="55" fillId="12" borderId="102" xfId="0" applyFont="1" applyFill="1" applyBorder="1" applyAlignment="1">
      <alignment horizontal="center" wrapText="1"/>
    </xf>
    <xf numFmtId="0" fontId="55" fillId="12" borderId="103" xfId="0" applyFont="1" applyFill="1" applyBorder="1" applyAlignment="1">
      <alignment horizontal="center" wrapText="1"/>
    </xf>
    <xf numFmtId="0" fontId="12" fillId="12" borderId="9" xfId="0" applyFont="1" applyFill="1" applyBorder="1" applyAlignment="1">
      <alignment horizontal="left"/>
    </xf>
    <xf numFmtId="0" fontId="12" fillId="12" borderId="0" xfId="0" applyFont="1" applyFill="1" applyAlignment="1">
      <alignment horizontal="left"/>
    </xf>
    <xf numFmtId="0" fontId="39" fillId="0" borderId="83" xfId="0" applyFont="1" applyBorder="1" applyAlignment="1">
      <alignment horizontal="center" vertical="top" wrapText="1"/>
    </xf>
    <xf numFmtId="0" fontId="39" fillId="0" borderId="0" xfId="0" applyFont="1" applyAlignment="1">
      <alignment horizontal="center" vertical="top" wrapText="1"/>
    </xf>
    <xf numFmtId="0" fontId="39" fillId="0" borderId="58" xfId="0" applyFont="1" applyBorder="1" applyAlignment="1">
      <alignment horizontal="center" vertical="top" wrapText="1"/>
    </xf>
    <xf numFmtId="0" fontId="10" fillId="12" borderId="55" xfId="0" applyFont="1" applyFill="1" applyBorder="1" applyAlignment="1" applyProtection="1">
      <alignment horizontal="left"/>
      <protection hidden="1"/>
    </xf>
    <xf numFmtId="0" fontId="10" fillId="12" borderId="0" xfId="0" applyFont="1" applyFill="1" applyAlignment="1" applyProtection="1">
      <alignment horizontal="left"/>
      <protection hidden="1"/>
    </xf>
    <xf numFmtId="0" fontId="0" fillId="0" borderId="0" xfId="0" applyAlignment="1">
      <alignment horizontal="left"/>
    </xf>
    <xf numFmtId="0" fontId="4" fillId="12" borderId="4" xfId="0" applyFont="1" applyFill="1" applyBorder="1" applyAlignment="1">
      <alignment horizontal="left" vertical="top"/>
    </xf>
    <xf numFmtId="0" fontId="25" fillId="0" borderId="5" xfId="0" applyFont="1"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9" xfId="0" applyBorder="1" applyAlignment="1">
      <alignment horizontal="left" vertical="top" wrapText="1"/>
    </xf>
    <xf numFmtId="0" fontId="0" fillId="0" borderId="14" xfId="0" applyBorder="1" applyAlignment="1">
      <alignment horizontal="left" vertical="top" wrapText="1"/>
    </xf>
    <xf numFmtId="0" fontId="0" fillId="0" borderId="69" xfId="0" applyBorder="1" applyAlignment="1">
      <alignment horizontal="left" vertical="top" wrapText="1"/>
    </xf>
    <xf numFmtId="0" fontId="0" fillId="0" borderId="58" xfId="0" applyBorder="1" applyAlignment="1">
      <alignment horizontal="left" vertical="top" wrapText="1"/>
    </xf>
    <xf numFmtId="0" fontId="0" fillId="0" borderId="67" xfId="0" applyBorder="1" applyAlignment="1">
      <alignment horizontal="left" vertical="top" wrapText="1"/>
    </xf>
    <xf numFmtId="0" fontId="6" fillId="0" borderId="0" xfId="0" applyFont="1" applyAlignment="1">
      <alignment horizontal="left" vertical="top" wrapText="1"/>
    </xf>
    <xf numFmtId="0" fontId="4" fillId="12" borderId="4" xfId="0" applyFont="1" applyFill="1" applyBorder="1" applyAlignment="1">
      <alignment horizontal="left" vertical="top" wrapText="1"/>
    </xf>
    <xf numFmtId="0" fontId="21" fillId="0" borderId="4" xfId="0" applyFont="1" applyBorder="1" applyAlignment="1">
      <alignment horizontal="left" vertical="top" wrapText="1"/>
    </xf>
    <xf numFmtId="0" fontId="0" fillId="0" borderId="4" xfId="0" applyBorder="1" applyAlignment="1">
      <alignment horizontal="left" vertical="top" wrapText="1"/>
    </xf>
    <xf numFmtId="0" fontId="21" fillId="6" borderId="5" xfId="0" applyFont="1" applyFill="1" applyBorder="1" applyAlignment="1">
      <alignment horizontal="left" vertical="top" wrapText="1"/>
    </xf>
    <xf numFmtId="0" fontId="16" fillId="6" borderId="12" xfId="0" applyFont="1" applyFill="1" applyBorder="1" applyAlignment="1">
      <alignment horizontal="left" vertical="top"/>
    </xf>
    <xf numFmtId="0" fontId="16" fillId="6" borderId="13" xfId="0" applyFont="1" applyFill="1" applyBorder="1" applyAlignment="1">
      <alignment horizontal="left" vertical="top"/>
    </xf>
    <xf numFmtId="0" fontId="6" fillId="6" borderId="0" xfId="0" applyFont="1" applyFill="1" applyAlignment="1" applyProtection="1">
      <alignment horizontal="center" vertical="top"/>
      <protection locked="0"/>
    </xf>
    <xf numFmtId="0" fontId="6" fillId="6" borderId="14" xfId="0" applyFont="1" applyFill="1" applyBorder="1" applyAlignment="1" applyProtection="1">
      <alignment horizontal="center" vertical="top"/>
      <protection locked="0"/>
    </xf>
    <xf numFmtId="0" fontId="0" fillId="6" borderId="9" xfId="0" applyFill="1" applyBorder="1" applyAlignment="1" applyProtection="1">
      <alignment horizontal="center" vertical="top"/>
      <protection locked="0"/>
    </xf>
    <xf numFmtId="0" fontId="0" fillId="6" borderId="0" xfId="0" applyFill="1" applyAlignment="1" applyProtection="1">
      <alignment horizontal="center" vertical="top"/>
      <protection locked="0"/>
    </xf>
    <xf numFmtId="0" fontId="25" fillId="0" borderId="4" xfId="0" applyFont="1" applyBorder="1" applyAlignment="1">
      <alignment horizontal="left" vertical="top" wrapText="1"/>
    </xf>
    <xf numFmtId="0" fontId="21" fillId="0" borderId="4" xfId="0" applyFont="1" applyBorder="1" applyAlignment="1">
      <alignment horizontal="left" vertical="top"/>
    </xf>
    <xf numFmtId="0" fontId="56" fillId="0" borderId="4" xfId="0" applyFont="1" applyBorder="1" applyAlignment="1">
      <alignment horizontal="left" vertical="top" wrapText="1"/>
    </xf>
    <xf numFmtId="0" fontId="2" fillId="0" borderId="4" xfId="0" applyFont="1" applyBorder="1" applyAlignment="1">
      <alignment horizontal="left" vertical="top" wrapText="1"/>
    </xf>
    <xf numFmtId="0" fontId="25" fillId="0" borderId="4" xfId="0" applyFont="1" applyBorder="1" applyAlignment="1">
      <alignment vertical="top" wrapText="1"/>
    </xf>
    <xf numFmtId="0" fontId="0" fillId="0" borderId="4" xfId="0" applyBorder="1" applyAlignment="1">
      <alignment vertical="top" wrapText="1"/>
    </xf>
    <xf numFmtId="0" fontId="21" fillId="0" borderId="5" xfId="0" applyFont="1" applyBorder="1" applyAlignment="1">
      <alignment horizontal="left" vertical="top" wrapText="1"/>
    </xf>
    <xf numFmtId="0" fontId="0" fillId="0" borderId="4" xfId="0" applyBorder="1" applyAlignment="1">
      <alignment horizontal="left" vertical="top"/>
    </xf>
    <xf numFmtId="0" fontId="4" fillId="12" borderId="6" xfId="0" applyFont="1" applyFill="1" applyBorder="1" applyAlignment="1">
      <alignment horizontal="left" vertical="top"/>
    </xf>
    <xf numFmtId="0" fontId="45" fillId="0" borderId="0" xfId="0" applyFont="1" applyAlignment="1">
      <alignment horizontal="left" vertical="top" wrapText="1"/>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0" fillId="14" borderId="4" xfId="0" applyFill="1" applyBorder="1" applyAlignment="1" applyProtection="1">
      <alignment horizontal="left" vertical="top"/>
      <protection locked="0"/>
    </xf>
    <xf numFmtId="0" fontId="0" fillId="17" borderId="4" xfId="0" applyFill="1" applyBorder="1" applyAlignment="1">
      <alignment horizontal="left"/>
    </xf>
    <xf numFmtId="0" fontId="0" fillId="6" borderId="9" xfId="0" applyFill="1" applyBorder="1" applyAlignment="1">
      <alignment horizontal="left" vertical="top" wrapText="1"/>
    </xf>
    <xf numFmtId="0" fontId="0" fillId="6" borderId="0" xfId="0" applyFill="1" applyAlignment="1">
      <alignment horizontal="left" vertical="top"/>
    </xf>
    <xf numFmtId="0" fontId="0" fillId="6" borderId="14" xfId="0" applyFill="1" applyBorder="1" applyAlignment="1">
      <alignment horizontal="left" vertical="top"/>
    </xf>
    <xf numFmtId="0" fontId="0" fillId="6" borderId="10" xfId="0" applyFill="1" applyBorder="1" applyAlignment="1">
      <alignment horizontal="left" vertical="top"/>
    </xf>
    <xf numFmtId="0" fontId="0" fillId="6" borderId="11" xfId="0" applyFill="1" applyBorder="1" applyAlignment="1">
      <alignment horizontal="left" vertical="top"/>
    </xf>
    <xf numFmtId="0" fontId="0" fillId="6" borderId="15" xfId="0" applyFill="1" applyBorder="1" applyAlignment="1">
      <alignment horizontal="left" vertical="top"/>
    </xf>
    <xf numFmtId="0" fontId="2" fillId="0" borderId="0" xfId="3" applyFont="1" applyAlignment="1">
      <alignment horizontal="center" wrapText="1"/>
    </xf>
    <xf numFmtId="0" fontId="4" fillId="12" borderId="6" xfId="0" applyFont="1" applyFill="1" applyBorder="1" applyAlignment="1">
      <alignment horizontal="center" vertical="center" wrapText="1"/>
    </xf>
    <xf numFmtId="0" fontId="4" fillId="12" borderId="8" xfId="0" applyFont="1" applyFill="1" applyBorder="1" applyAlignment="1">
      <alignment horizontal="center" vertical="center" wrapText="1"/>
    </xf>
    <xf numFmtId="0" fontId="4" fillId="12" borderId="20" xfId="0" applyFont="1" applyFill="1" applyBorder="1" applyAlignment="1">
      <alignment horizontal="center" vertical="center" wrapText="1"/>
    </xf>
    <xf numFmtId="0" fontId="9" fillId="0" borderId="0" xfId="0" applyFont="1" applyAlignment="1">
      <alignment wrapText="1"/>
    </xf>
    <xf numFmtId="0" fontId="53" fillId="0" borderId="14" xfId="0" applyFont="1" applyBorder="1" applyAlignment="1">
      <alignment horizontal="left" vertical="top" wrapText="1"/>
    </xf>
    <xf numFmtId="0" fontId="9" fillId="0" borderId="14" xfId="0" applyFont="1" applyBorder="1" applyAlignment="1">
      <alignment horizontal="left" vertical="top" wrapText="1"/>
    </xf>
    <xf numFmtId="0" fontId="38" fillId="12" borderId="0" xfId="0" applyFont="1" applyFill="1" applyAlignment="1">
      <alignment horizontal="left"/>
    </xf>
    <xf numFmtId="0" fontId="0" fillId="14" borderId="25" xfId="0" applyFill="1" applyBorder="1" applyAlignment="1" applyProtection="1">
      <alignment horizontal="left" vertical="top" wrapText="1"/>
      <protection locked="0"/>
    </xf>
    <xf numFmtId="0" fontId="0" fillId="14" borderId="60" xfId="0" applyFill="1" applyBorder="1" applyAlignment="1" applyProtection="1">
      <alignment horizontal="left" vertical="top" wrapText="1"/>
      <protection locked="0"/>
    </xf>
    <xf numFmtId="0" fontId="44" fillId="19" borderId="53" xfId="0" applyFont="1" applyFill="1" applyBorder="1" applyAlignment="1">
      <alignment horizontal="left" vertical="top" wrapText="1"/>
    </xf>
    <xf numFmtId="0" fontId="9" fillId="19" borderId="54" xfId="0" applyFont="1" applyFill="1" applyBorder="1" applyAlignment="1">
      <alignment horizontal="left" vertical="top" wrapText="1"/>
    </xf>
    <xf numFmtId="0" fontId="0" fillId="19" borderId="53" xfId="0" applyFill="1" applyBorder="1" applyAlignment="1">
      <alignment horizontal="left" vertical="top" wrapText="1"/>
    </xf>
    <xf numFmtId="0" fontId="0" fillId="19" borderId="54" xfId="0" applyFill="1" applyBorder="1" applyAlignment="1">
      <alignment horizontal="left" vertical="top" wrapText="1"/>
    </xf>
    <xf numFmtId="0" fontId="0" fillId="13" borderId="25" xfId="0" applyFill="1" applyBorder="1" applyAlignment="1">
      <alignment horizontal="left" vertical="top" wrapText="1"/>
    </xf>
    <xf numFmtId="0" fontId="0" fillId="13" borderId="60" xfId="0" applyFill="1" applyBorder="1" applyAlignment="1">
      <alignment horizontal="left" vertical="top" wrapText="1"/>
    </xf>
    <xf numFmtId="0" fontId="0" fillId="13" borderId="49" xfId="0" applyFill="1" applyBorder="1" applyAlignment="1">
      <alignment horizontal="left" vertical="top" wrapText="1"/>
    </xf>
    <xf numFmtId="0" fontId="0" fillId="13" borderId="50" xfId="0" applyFill="1" applyBorder="1" applyAlignment="1">
      <alignment horizontal="left" vertical="top" wrapText="1"/>
    </xf>
    <xf numFmtId="0" fontId="0" fillId="13" borderId="65" xfId="0" applyFill="1" applyBorder="1" applyAlignment="1" applyProtection="1">
      <alignment horizontal="left" wrapText="1"/>
      <protection locked="0"/>
    </xf>
    <xf numFmtId="0" fontId="0" fillId="13" borderId="58" xfId="0" applyFill="1" applyBorder="1" applyAlignment="1" applyProtection="1">
      <alignment horizontal="left" wrapText="1"/>
      <protection locked="0"/>
    </xf>
    <xf numFmtId="0" fontId="0" fillId="13" borderId="54" xfId="0" applyFill="1" applyBorder="1" applyAlignment="1" applyProtection="1">
      <alignment horizontal="left" wrapText="1"/>
      <protection locked="0"/>
    </xf>
    <xf numFmtId="0" fontId="4" fillId="12" borderId="12" xfId="0" applyFont="1" applyFill="1" applyBorder="1" applyAlignment="1">
      <alignment horizontal="left" vertical="top" wrapText="1"/>
    </xf>
    <xf numFmtId="0" fontId="4" fillId="12" borderId="84" xfId="0" applyFont="1" applyFill="1" applyBorder="1" applyAlignment="1">
      <alignment horizontal="left" vertical="top" wrapText="1"/>
    </xf>
    <xf numFmtId="0" fontId="0" fillId="14" borderId="53" xfId="0" applyFill="1" applyBorder="1" applyAlignment="1" applyProtection="1">
      <alignment horizontal="left"/>
      <protection locked="0"/>
    </xf>
    <xf numFmtId="0" fontId="0" fillId="14" borderId="57" xfId="0" applyFill="1" applyBorder="1" applyAlignment="1" applyProtection="1">
      <alignment horizontal="left"/>
      <protection locked="0"/>
    </xf>
    <xf numFmtId="0" fontId="0" fillId="14" borderId="54" xfId="0" applyFill="1" applyBorder="1" applyAlignment="1" applyProtection="1">
      <alignment horizontal="left"/>
      <protection locked="0"/>
    </xf>
    <xf numFmtId="0" fontId="4" fillId="12" borderId="13" xfId="0" applyFont="1" applyFill="1" applyBorder="1" applyAlignment="1">
      <alignment horizontal="center" vertical="center" wrapText="1"/>
    </xf>
    <xf numFmtId="0" fontId="4" fillId="12" borderId="14" xfId="0" applyFont="1" applyFill="1" applyBorder="1" applyAlignment="1">
      <alignment horizontal="center" vertical="center" wrapText="1"/>
    </xf>
    <xf numFmtId="0" fontId="34" fillId="13" borderId="49" xfId="0" applyFont="1" applyFill="1" applyBorder="1" applyAlignment="1">
      <alignment horizontal="left" vertical="top" wrapText="1"/>
    </xf>
    <xf numFmtId="0" fontId="0" fillId="13" borderId="53" xfId="0" applyFill="1" applyBorder="1" applyAlignment="1" applyProtection="1">
      <alignment horizontal="left" wrapText="1"/>
      <protection locked="0"/>
    </xf>
    <xf numFmtId="0" fontId="0" fillId="13" borderId="57" xfId="0" applyFill="1" applyBorder="1" applyAlignment="1" applyProtection="1">
      <alignment horizontal="left" wrapText="1"/>
      <protection locked="0"/>
    </xf>
    <xf numFmtId="0" fontId="6" fillId="12" borderId="97" xfId="0" applyFont="1" applyFill="1" applyBorder="1" applyAlignment="1">
      <alignment horizontal="left" vertical="top" wrapText="1"/>
    </xf>
    <xf numFmtId="0" fontId="6" fillId="12" borderId="98" xfId="0" applyFont="1" applyFill="1" applyBorder="1" applyAlignment="1">
      <alignment horizontal="left" vertical="top" wrapText="1"/>
    </xf>
    <xf numFmtId="0" fontId="16" fillId="0" borderId="9" xfId="0" applyFont="1" applyBorder="1" applyAlignment="1" applyProtection="1">
      <alignment horizontal="left" vertical="top" wrapText="1"/>
      <protection hidden="1"/>
    </xf>
    <xf numFmtId="0" fontId="29" fillId="14" borderId="16" xfId="0" applyFont="1" applyFill="1" applyBorder="1" applyAlignment="1" applyProtection="1">
      <alignment horizontal="left"/>
      <protection locked="0"/>
    </xf>
    <xf numFmtId="0" fontId="29" fillId="14" borderId="17" xfId="0" applyFont="1" applyFill="1" applyBorder="1" applyAlignment="1" applyProtection="1">
      <alignment horizontal="left"/>
      <protection locked="0"/>
    </xf>
    <xf numFmtId="0" fontId="29" fillId="14" borderId="18" xfId="0" applyFont="1" applyFill="1" applyBorder="1" applyAlignment="1" applyProtection="1">
      <alignment horizontal="left"/>
      <protection locked="0"/>
    </xf>
    <xf numFmtId="0" fontId="4" fillId="12" borderId="16" xfId="0" applyFont="1" applyFill="1" applyBorder="1" applyAlignment="1">
      <alignment horizontal="left" vertical="center" wrapText="1"/>
    </xf>
    <xf numFmtId="170" fontId="0" fillId="3" borderId="72" xfId="0" applyNumberFormat="1" applyFill="1" applyBorder="1" applyAlignment="1" applyProtection="1">
      <alignment horizontal="left" vertical="top"/>
      <protection locked="0"/>
    </xf>
    <xf numFmtId="170" fontId="0" fillId="3" borderId="86" xfId="0" applyNumberFormat="1" applyFill="1" applyBorder="1" applyAlignment="1" applyProtection="1">
      <alignment horizontal="left" vertical="top"/>
      <protection locked="0"/>
    </xf>
    <xf numFmtId="170" fontId="0" fillId="3" borderId="87" xfId="0" applyNumberFormat="1" applyFill="1" applyBorder="1" applyAlignment="1" applyProtection="1">
      <alignment horizontal="left" vertical="top"/>
      <protection locked="0"/>
    </xf>
    <xf numFmtId="0" fontId="35" fillId="15" borderId="16" xfId="0" applyFont="1" applyFill="1" applyBorder="1" applyAlignment="1">
      <alignment horizontal="left"/>
    </xf>
    <xf numFmtId="0" fontId="0" fillId="14" borderId="81" xfId="0" applyFill="1" applyBorder="1" applyAlignment="1" applyProtection="1">
      <alignment horizontal="left"/>
      <protection locked="0"/>
    </xf>
    <xf numFmtId="0" fontId="35" fillId="15" borderId="65" xfId="0" applyFont="1" applyFill="1" applyBorder="1" applyAlignment="1">
      <alignment horizontal="left" wrapText="1"/>
    </xf>
    <xf numFmtId="0" fontId="35" fillId="15" borderId="58" xfId="0" applyFont="1" applyFill="1" applyBorder="1" applyAlignment="1">
      <alignment horizontal="left" wrapText="1"/>
    </xf>
    <xf numFmtId="0" fontId="10" fillId="12" borderId="1" xfId="0" applyFont="1" applyFill="1" applyBorder="1" applyAlignment="1" applyProtection="1">
      <alignment horizontal="center"/>
      <protection hidden="1"/>
    </xf>
    <xf numFmtId="0" fontId="5" fillId="0" borderId="7" xfId="0" applyFont="1" applyBorder="1" applyAlignment="1">
      <alignment horizontal="left"/>
    </xf>
    <xf numFmtId="0" fontId="0" fillId="14" borderId="4" xfId="0" applyFill="1" applyBorder="1" applyAlignment="1" applyProtection="1">
      <alignment horizontal="left"/>
      <protection locked="0"/>
    </xf>
    <xf numFmtId="0" fontId="11" fillId="14" borderId="6" xfId="3" applyFill="1" applyBorder="1" applyAlignment="1" applyProtection="1">
      <alignment horizontal="left"/>
      <protection locked="0"/>
    </xf>
    <xf numFmtId="0" fontId="30" fillId="0" borderId="0" xfId="0" quotePrefix="1" applyFont="1" applyAlignment="1">
      <alignment horizontal="left" vertical="top" wrapText="1"/>
    </xf>
    <xf numFmtId="0" fontId="4" fillId="12" borderId="16" xfId="0" applyFont="1" applyFill="1" applyBorder="1" applyAlignment="1">
      <alignment wrapText="1"/>
    </xf>
    <xf numFmtId="0" fontId="4" fillId="12" borderId="16" xfId="0" applyFont="1" applyFill="1" applyBorder="1" applyAlignment="1">
      <alignment vertical="center" wrapText="1"/>
    </xf>
    <xf numFmtId="0" fontId="6" fillId="12" borderId="16" xfId="0" applyFont="1" applyFill="1" applyBorder="1" applyAlignment="1">
      <alignment vertical="center" wrapText="1"/>
    </xf>
    <xf numFmtId="0" fontId="6" fillId="12" borderId="17" xfId="0" applyFont="1" applyFill="1" applyBorder="1" applyAlignment="1">
      <alignment vertical="center" wrapText="1"/>
    </xf>
    <xf numFmtId="0" fontId="6" fillId="12" borderId="18" xfId="0" applyFont="1" applyFill="1" applyBorder="1" applyAlignment="1">
      <alignment vertical="center" wrapText="1"/>
    </xf>
    <xf numFmtId="0" fontId="5" fillId="0" borderId="0" xfId="0" applyFont="1" applyAlignment="1">
      <alignment horizontal="left" wrapText="1"/>
    </xf>
    <xf numFmtId="0" fontId="6" fillId="12" borderId="16" xfId="0" applyFont="1" applyFill="1" applyBorder="1" applyAlignment="1" applyProtection="1">
      <alignment vertical="center" wrapText="1"/>
      <protection hidden="1"/>
    </xf>
    <xf numFmtId="0" fontId="6" fillId="12" borderId="17" xfId="0" applyFont="1" applyFill="1" applyBorder="1" applyAlignment="1" applyProtection="1">
      <alignment vertical="center" wrapText="1"/>
      <protection hidden="1"/>
    </xf>
    <xf numFmtId="0" fontId="6" fillId="12" borderId="18" xfId="0" applyFont="1" applyFill="1" applyBorder="1" applyAlignment="1" applyProtection="1">
      <alignment vertical="center" wrapText="1"/>
      <protection hidden="1"/>
    </xf>
    <xf numFmtId="0" fontId="11" fillId="0" borderId="0" xfId="3" applyAlignment="1"/>
    <xf numFmtId="0" fontId="11" fillId="6" borderId="0" xfId="3" applyFill="1" applyBorder="1" applyAlignment="1"/>
    <xf numFmtId="0" fontId="10" fillId="12" borderId="2" xfId="0" applyFont="1" applyFill="1" applyBorder="1" applyAlignment="1" applyProtection="1">
      <alignment horizontal="center"/>
      <protection hidden="1"/>
    </xf>
    <xf numFmtId="0" fontId="10" fillId="12" borderId="3" xfId="0" applyFont="1" applyFill="1" applyBorder="1" applyAlignment="1" applyProtection="1">
      <alignment horizontal="center"/>
      <protection hidden="1"/>
    </xf>
    <xf numFmtId="0" fontId="5" fillId="0" borderId="0" xfId="0" applyFont="1" applyAlignment="1">
      <alignment horizontal="left"/>
    </xf>
    <xf numFmtId="0" fontId="6" fillId="4" borderId="82" xfId="0" applyFont="1" applyFill="1" applyBorder="1" applyAlignment="1" applyProtection="1">
      <alignment horizontal="center" vertical="center"/>
      <protection hidden="1"/>
    </xf>
    <xf numFmtId="0" fontId="6" fillId="4" borderId="0" xfId="0" applyFont="1" applyFill="1" applyAlignment="1" applyProtection="1">
      <alignment horizontal="center" vertical="center"/>
      <protection hidden="1"/>
    </xf>
    <xf numFmtId="0" fontId="0" fillId="0" borderId="16" xfId="0" applyBorder="1" applyAlignment="1" applyProtection="1">
      <alignment horizontal="center"/>
      <protection hidden="1"/>
    </xf>
    <xf numFmtId="0" fontId="0" fillId="0" borderId="18" xfId="0" applyBorder="1" applyAlignment="1" applyProtection="1">
      <alignment horizontal="center"/>
      <protection hidden="1"/>
    </xf>
    <xf numFmtId="0" fontId="0" fillId="14" borderId="5" xfId="0" applyFill="1" applyBorder="1" applyAlignment="1" applyProtection="1">
      <alignment horizontal="left" vertical="top" wrapText="1"/>
      <protection locked="0"/>
    </xf>
    <xf numFmtId="0" fontId="0" fillId="14" borderId="12" xfId="0" applyFill="1" applyBorder="1" applyAlignment="1" applyProtection="1">
      <alignment horizontal="left" vertical="top" wrapText="1"/>
      <protection locked="0"/>
    </xf>
    <xf numFmtId="0" fontId="0" fillId="14" borderId="13" xfId="0" applyFill="1" applyBorder="1" applyAlignment="1" applyProtection="1">
      <alignment horizontal="left" vertical="top" wrapText="1"/>
      <protection locked="0"/>
    </xf>
    <xf numFmtId="0" fontId="0" fillId="14" borderId="9" xfId="0" applyFill="1" applyBorder="1" applyAlignment="1" applyProtection="1">
      <alignment horizontal="left" vertical="top" wrapText="1"/>
      <protection locked="0"/>
    </xf>
    <xf numFmtId="0" fontId="0" fillId="14" borderId="0" xfId="0" applyFill="1" applyAlignment="1" applyProtection="1">
      <alignment horizontal="left" vertical="top" wrapText="1"/>
      <protection locked="0"/>
    </xf>
    <xf numFmtId="0" fontId="0" fillId="14" borderId="14" xfId="0" applyFill="1" applyBorder="1" applyAlignment="1" applyProtection="1">
      <alignment horizontal="left" vertical="top" wrapText="1"/>
      <protection locked="0"/>
    </xf>
    <xf numFmtId="0" fontId="0" fillId="14" borderId="10" xfId="0" applyFill="1" applyBorder="1" applyAlignment="1" applyProtection="1">
      <alignment horizontal="left" vertical="top" wrapText="1"/>
      <protection locked="0"/>
    </xf>
    <xf numFmtId="0" fontId="0" fillId="14" borderId="11" xfId="0" applyFill="1" applyBorder="1" applyAlignment="1" applyProtection="1">
      <alignment horizontal="left" vertical="top" wrapText="1"/>
      <protection locked="0"/>
    </xf>
    <xf numFmtId="0" fontId="0" fillId="14" borderId="15" xfId="0" applyFill="1" applyBorder="1" applyAlignment="1" applyProtection="1">
      <alignment horizontal="left" vertical="top" wrapText="1"/>
      <protection locked="0"/>
    </xf>
    <xf numFmtId="0" fontId="6" fillId="4" borderId="26" xfId="0" applyFont="1" applyFill="1" applyBorder="1" applyAlignment="1" applyProtection="1">
      <alignment horizontal="center" vertical="center"/>
      <protection hidden="1"/>
    </xf>
    <xf numFmtId="0" fontId="6" fillId="4" borderId="27" xfId="0" applyFont="1" applyFill="1" applyBorder="1" applyAlignment="1" applyProtection="1">
      <alignment horizontal="center" vertical="center"/>
      <protection hidden="1"/>
    </xf>
    <xf numFmtId="0" fontId="6" fillId="4" borderId="28" xfId="0" applyFont="1" applyFill="1" applyBorder="1" applyAlignment="1" applyProtection="1">
      <alignment horizontal="center" vertical="center"/>
      <protection hidden="1"/>
    </xf>
    <xf numFmtId="0" fontId="10" fillId="12" borderId="19" xfId="0" applyFont="1" applyFill="1" applyBorder="1" applyAlignment="1" applyProtection="1">
      <alignment horizontal="center"/>
      <protection hidden="1"/>
    </xf>
    <xf numFmtId="0" fontId="31" fillId="0" borderId="0" xfId="3" applyFont="1" applyAlignment="1">
      <alignment horizontal="center"/>
    </xf>
    <xf numFmtId="0" fontId="6" fillId="12" borderId="31" xfId="0" applyFont="1" applyFill="1" applyBorder="1" applyAlignment="1">
      <alignment horizontal="left" wrapText="1"/>
    </xf>
    <xf numFmtId="0" fontId="6" fillId="12" borderId="32" xfId="0" applyFont="1" applyFill="1" applyBorder="1" applyAlignment="1">
      <alignment horizontal="left" wrapText="1"/>
    </xf>
    <xf numFmtId="0" fontId="0" fillId="0" borderId="4" xfId="0" applyBorder="1" applyAlignment="1" applyProtection="1">
      <alignment horizontal="center"/>
      <protection hidden="1"/>
    </xf>
    <xf numFmtId="0" fontId="4" fillId="12" borderId="16" xfId="0" applyFont="1" applyFill="1" applyBorder="1" applyAlignment="1">
      <alignment horizontal="center"/>
    </xf>
    <xf numFmtId="0" fontId="4" fillId="12" borderId="17" xfId="0" applyFont="1" applyFill="1" applyBorder="1" applyAlignment="1">
      <alignment horizontal="center"/>
    </xf>
    <xf numFmtId="0" fontId="4" fillId="12" borderId="102" xfId="0" applyFont="1" applyFill="1" applyBorder="1" applyAlignment="1">
      <alignment horizontal="center"/>
    </xf>
    <xf numFmtId="0" fontId="4" fillId="12" borderId="103" xfId="0" applyFont="1" applyFill="1" applyBorder="1" applyAlignment="1">
      <alignment horizontal="center"/>
    </xf>
    <xf numFmtId="0" fontId="6" fillId="12" borderId="107" xfId="0" applyFont="1" applyFill="1" applyBorder="1" applyAlignment="1">
      <alignment horizontal="left"/>
    </xf>
    <xf numFmtId="0" fontId="6" fillId="12" borderId="108" xfId="0" applyFont="1" applyFill="1" applyBorder="1" applyAlignment="1">
      <alignment horizontal="left"/>
    </xf>
    <xf numFmtId="0" fontId="6" fillId="12" borderId="5" xfId="0" applyFont="1" applyFill="1" applyBorder="1" applyAlignment="1">
      <alignment horizontal="left"/>
    </xf>
    <xf numFmtId="0" fontId="6" fillId="12" borderId="13" xfId="0" applyFont="1" applyFill="1" applyBorder="1" applyAlignment="1">
      <alignment horizontal="left"/>
    </xf>
    <xf numFmtId="0" fontId="6" fillId="12" borderId="9" xfId="0" applyFont="1" applyFill="1" applyBorder="1" applyAlignment="1">
      <alignment horizontal="left"/>
    </xf>
    <xf numFmtId="0" fontId="6" fillId="12" borderId="14" xfId="0" applyFont="1" applyFill="1" applyBorder="1" applyAlignment="1">
      <alignment horizontal="left"/>
    </xf>
    <xf numFmtId="0" fontId="6" fillId="12" borderId="109" xfId="0" applyFont="1" applyFill="1" applyBorder="1" applyAlignment="1">
      <alignment horizontal="left"/>
    </xf>
    <xf numFmtId="0" fontId="6" fillId="12" borderId="110" xfId="0" applyFont="1" applyFill="1" applyBorder="1" applyAlignment="1">
      <alignment horizontal="left"/>
    </xf>
    <xf numFmtId="0" fontId="20" fillId="0" borderId="0" xfId="0" applyFont="1" applyAlignment="1">
      <alignment vertical="center"/>
    </xf>
    <xf numFmtId="0" fontId="41" fillId="0" borderId="91" xfId="0" applyFont="1" applyBorder="1" applyAlignment="1">
      <alignment horizontal="left" vertical="top" wrapText="1"/>
    </xf>
    <xf numFmtId="0" fontId="41" fillId="0" borderId="92" xfId="0" applyFont="1" applyBorder="1" applyAlignment="1">
      <alignment horizontal="left" vertical="top" wrapText="1"/>
    </xf>
    <xf numFmtId="0" fontId="41" fillId="0" borderId="93" xfId="0" applyFont="1" applyBorder="1" applyAlignment="1">
      <alignment horizontal="left" vertical="top" wrapText="1"/>
    </xf>
    <xf numFmtId="0" fontId="42" fillId="0" borderId="94" xfId="0" applyFont="1" applyBorder="1" applyAlignment="1">
      <alignment horizontal="left" vertical="top" wrapText="1"/>
    </xf>
    <xf numFmtId="0" fontId="42" fillId="0" borderId="95" xfId="0" applyFont="1" applyBorder="1" applyAlignment="1">
      <alignment horizontal="left" vertical="top" wrapText="1"/>
    </xf>
    <xf numFmtId="0" fontId="42" fillId="0" borderId="96" xfId="0" applyFont="1" applyBorder="1" applyAlignment="1">
      <alignment horizontal="left" vertical="top" wrapText="1"/>
    </xf>
    <xf numFmtId="0" fontId="5" fillId="13" borderId="16" xfId="0" applyFont="1" applyFill="1" applyBorder="1" applyAlignment="1">
      <alignment horizontal="left" vertical="top" wrapText="1"/>
    </xf>
    <xf numFmtId="0" fontId="5" fillId="21" borderId="5" xfId="0" applyFont="1" applyFill="1" applyBorder="1" applyAlignment="1">
      <alignment horizontal="left" vertical="top" wrapText="1"/>
    </xf>
    <xf numFmtId="0" fontId="5" fillId="21" borderId="13" xfId="0" applyFont="1" applyFill="1" applyBorder="1" applyAlignment="1">
      <alignment horizontal="left" vertical="top" wrapText="1"/>
    </xf>
    <xf numFmtId="0" fontId="12" fillId="12" borderId="6" xfId="0" applyFont="1" applyFill="1" applyBorder="1" applyAlignment="1">
      <alignment horizontal="center" vertical="top" wrapText="1"/>
    </xf>
    <xf numFmtId="0" fontId="12" fillId="12" borderId="20" xfId="0" applyFont="1" applyFill="1" applyBorder="1" applyAlignment="1">
      <alignment horizontal="center" vertical="top" wrapText="1"/>
    </xf>
    <xf numFmtId="0" fontId="12" fillId="12" borderId="4" xfId="0" applyFont="1" applyFill="1" applyBorder="1" applyAlignment="1">
      <alignment horizontal="left" vertical="top" wrapText="1"/>
    </xf>
    <xf numFmtId="0" fontId="12" fillId="12" borderId="5" xfId="0" applyFont="1" applyFill="1" applyBorder="1" applyAlignment="1">
      <alignment horizontal="left" vertical="top" wrapText="1"/>
    </xf>
    <xf numFmtId="0" fontId="46" fillId="15" borderId="5" xfId="0" applyFont="1" applyFill="1" applyBorder="1" applyAlignment="1">
      <alignment horizontal="left" vertical="top"/>
    </xf>
    <xf numFmtId="0" fontId="46" fillId="15" borderId="12" xfId="0" applyFont="1" applyFill="1" applyBorder="1" applyAlignment="1">
      <alignment horizontal="left" vertical="top"/>
    </xf>
    <xf numFmtId="0" fontId="46" fillId="15" borderId="10" xfId="0" applyFont="1" applyFill="1" applyBorder="1" applyAlignment="1">
      <alignment horizontal="left" vertical="top"/>
    </xf>
    <xf numFmtId="0" fontId="46" fillId="15" borderId="11" xfId="0" applyFont="1" applyFill="1" applyBorder="1" applyAlignment="1">
      <alignment horizontal="left" vertical="top"/>
    </xf>
    <xf numFmtId="0" fontId="21" fillId="0" borderId="70" xfId="0" applyFont="1" applyBorder="1" applyAlignment="1">
      <alignment horizontal="left"/>
    </xf>
    <xf numFmtId="0" fontId="12" fillId="12" borderId="4" xfId="0" applyFont="1" applyFill="1" applyBorder="1" applyAlignment="1">
      <alignment horizontal="left" vertical="top"/>
    </xf>
    <xf numFmtId="0" fontId="5" fillId="13" borderId="17" xfId="0" applyFont="1" applyFill="1" applyBorder="1" applyAlignment="1">
      <alignment horizontal="left" vertical="top" wrapText="1"/>
    </xf>
    <xf numFmtId="0" fontId="5" fillId="13" borderId="18" xfId="0" applyFont="1" applyFill="1" applyBorder="1" applyAlignment="1">
      <alignment horizontal="left" vertical="top" wrapText="1"/>
    </xf>
    <xf numFmtId="0" fontId="40" fillId="13" borderId="61" xfId="0" applyFont="1" applyFill="1" applyBorder="1" applyAlignment="1">
      <alignment horizontal="left" vertical="top" wrapText="1"/>
    </xf>
    <xf numFmtId="0" fontId="40" fillId="13" borderId="62" xfId="0" applyFont="1" applyFill="1" applyBorder="1" applyAlignment="1">
      <alignment horizontal="left" vertical="top" wrapText="1"/>
    </xf>
    <xf numFmtId="0" fontId="40" fillId="13" borderId="63" xfId="0" applyFont="1" applyFill="1" applyBorder="1" applyAlignment="1">
      <alignment horizontal="left" vertical="top" wrapText="1"/>
    </xf>
    <xf numFmtId="0" fontId="43" fillId="13" borderId="16" xfId="0" applyFont="1" applyFill="1" applyBorder="1" applyAlignment="1">
      <alignment horizontal="left" vertical="top" wrapText="1"/>
    </xf>
    <xf numFmtId="0" fontId="43" fillId="13" borderId="17" xfId="0" applyFont="1" applyFill="1" applyBorder="1" applyAlignment="1">
      <alignment horizontal="left" vertical="top" wrapText="1"/>
    </xf>
    <xf numFmtId="0" fontId="43" fillId="13" borderId="18" xfId="0" applyFont="1" applyFill="1" applyBorder="1" applyAlignment="1">
      <alignment horizontal="left" vertical="top" wrapText="1"/>
    </xf>
    <xf numFmtId="0" fontId="5" fillId="13" borderId="61" xfId="0" applyFont="1" applyFill="1" applyBorder="1" applyAlignment="1">
      <alignment horizontal="left" vertical="top" wrapText="1"/>
    </xf>
    <xf numFmtId="0" fontId="5" fillId="13" borderId="62" xfId="0" applyFont="1" applyFill="1" applyBorder="1" applyAlignment="1">
      <alignment horizontal="left" vertical="top" wrapText="1"/>
    </xf>
    <xf numFmtId="0" fontId="5" fillId="13" borderId="63" xfId="0" applyFont="1" applyFill="1" applyBorder="1" applyAlignment="1">
      <alignment horizontal="left" vertical="top" wrapText="1"/>
    </xf>
    <xf numFmtId="0" fontId="5" fillId="13" borderId="65" xfId="0" applyFont="1" applyFill="1" applyBorder="1" applyAlignment="1">
      <alignment horizontal="left" vertical="top" wrapText="1"/>
    </xf>
    <xf numFmtId="0" fontId="5" fillId="13" borderId="58" xfId="0" applyFont="1" applyFill="1" applyBorder="1" applyAlignment="1">
      <alignment horizontal="left" vertical="top" wrapText="1"/>
    </xf>
    <xf numFmtId="0" fontId="5" fillId="13" borderId="66" xfId="0" applyFont="1" applyFill="1" applyBorder="1" applyAlignment="1">
      <alignment horizontal="left" vertical="top" wrapText="1"/>
    </xf>
    <xf numFmtId="0" fontId="49" fillId="21" borderId="5" xfId="0" applyFont="1" applyFill="1" applyBorder="1" applyAlignment="1">
      <alignment horizontal="left" vertical="top" wrapText="1"/>
    </xf>
    <xf numFmtId="0" fontId="12" fillId="12" borderId="16" xfId="0" applyFont="1" applyFill="1" applyBorder="1" applyAlignment="1">
      <alignment horizontal="left" vertical="top" wrapText="1"/>
    </xf>
    <xf numFmtId="0" fontId="4" fillId="12" borderId="4" xfId="0" applyFont="1" applyFill="1" applyBorder="1" applyAlignment="1"/>
    <xf numFmtId="0" fontId="4" fillId="12" borderId="16" xfId="0" applyFont="1" applyFill="1" applyBorder="1" applyAlignment="1"/>
    <xf numFmtId="0" fontId="0" fillId="14" borderId="5" xfId="0" applyFill="1" applyBorder="1" applyAlignment="1" applyProtection="1">
      <protection locked="0"/>
    </xf>
    <xf numFmtId="0" fontId="0" fillId="14" borderId="6" xfId="0" applyFill="1" applyBorder="1" applyAlignment="1" applyProtection="1">
      <protection locked="0"/>
    </xf>
    <xf numFmtId="0" fontId="0" fillId="14" borderId="85" xfId="0" applyFill="1" applyBorder="1" applyAlignment="1" applyProtection="1">
      <protection locked="0"/>
    </xf>
    <xf numFmtId="0" fontId="0" fillId="14" borderId="61" xfId="0" applyFill="1" applyBorder="1" applyAlignment="1" applyProtection="1">
      <protection locked="0"/>
    </xf>
    <xf numFmtId="0" fontId="0" fillId="14" borderId="81" xfId="0" applyFill="1" applyBorder="1" applyAlignment="1" applyProtection="1">
      <protection locked="0"/>
    </xf>
    <xf numFmtId="0" fontId="4" fillId="12" borderId="43" xfId="0" applyFont="1" applyFill="1" applyBorder="1" applyAlignment="1"/>
    <xf numFmtId="0" fontId="4" fillId="12" borderId="44" xfId="0" applyFont="1" applyFill="1" applyBorder="1" applyAlignment="1"/>
    <xf numFmtId="0" fontId="0" fillId="0" borderId="0" xfId="0" applyAlignment="1"/>
    <xf numFmtId="0" fontId="0" fillId="0" borderId="14" xfId="0" applyBorder="1" applyAlignment="1"/>
    <xf numFmtId="0" fontId="0" fillId="0" borderId="16" xfId="0" applyBorder="1" applyAlignment="1" applyProtection="1">
      <protection hidden="1"/>
    </xf>
    <xf numFmtId="0" fontId="0" fillId="0" borderId="17" xfId="0" applyBorder="1" applyAlignment="1" applyProtection="1">
      <protection hidden="1"/>
    </xf>
    <xf numFmtId="0" fontId="0" fillId="0" borderId="18" xfId="0" applyBorder="1" applyAlignment="1" applyProtection="1">
      <protection hidden="1"/>
    </xf>
    <xf numFmtId="0" fontId="14" fillId="6" borderId="0" xfId="0" applyFont="1" applyFill="1" applyAlignment="1"/>
    <xf numFmtId="0" fontId="13" fillId="12" borderId="4" xfId="0" applyFont="1" applyFill="1" applyBorder="1" applyAlignment="1"/>
    <xf numFmtId="0" fontId="12" fillId="12" borderId="16" xfId="0" applyFont="1" applyFill="1" applyBorder="1" applyAlignment="1"/>
    <xf numFmtId="0" fontId="12" fillId="12" borderId="18" xfId="0" applyFont="1" applyFill="1" applyBorder="1" applyAlignment="1"/>
    <xf numFmtId="0" fontId="12" fillId="12" borderId="17" xfId="0" applyFont="1" applyFill="1" applyBorder="1" applyAlignment="1"/>
    <xf numFmtId="0" fontId="12" fillId="12" borderId="4" xfId="0" applyFont="1" applyFill="1" applyBorder="1" applyAlignment="1"/>
  </cellXfs>
  <cellStyles count="10">
    <cellStyle name="40% - Accent2" xfId="7" builtinId="35"/>
    <cellStyle name="40% - Accent5" xfId="8" builtinId="47"/>
    <cellStyle name="Bad" xfId="6" builtinId="27"/>
    <cellStyle name="Comma" xfId="4" builtinId="3"/>
    <cellStyle name="Currency" xfId="5" builtinId="4"/>
    <cellStyle name="Hyperlink" xfId="3" builtinId="8"/>
    <cellStyle name="Normal" xfId="0" builtinId="0"/>
    <cellStyle name="Normal 2" xfId="2" xr:uid="{00000000-0005-0000-0000-000004000000}"/>
    <cellStyle name="Normal 2 2" xfId="9" xr:uid="{B35D5DFF-E3EA-4505-A012-1A867A5AB385}"/>
    <cellStyle name="Per cent" xfId="1" builtinId="5"/>
  </cellStyles>
  <dxfs count="31">
    <dxf>
      <font>
        <color theme="0"/>
      </font>
      <fill>
        <patternFill>
          <bgColor rgb="FF00B050"/>
        </patternFill>
      </fill>
    </dxf>
    <dxf>
      <font>
        <color theme="0"/>
      </font>
      <fill>
        <patternFill>
          <bgColor rgb="FF00B050"/>
        </patternFill>
      </fill>
    </dxf>
    <dxf>
      <font>
        <color theme="0"/>
      </font>
      <fill>
        <patternFill>
          <bgColor rgb="FF00B050"/>
        </patternFill>
      </fill>
    </dxf>
    <dxf>
      <font>
        <color theme="1"/>
      </font>
      <fill>
        <patternFill patternType="solid">
          <bgColor theme="7" tint="0.79998168889431442"/>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rgb="FFFF0000"/>
      </font>
    </dxf>
    <dxf>
      <font>
        <color rgb="FFFF0000"/>
      </font>
      <fill>
        <patternFill patternType="solid">
          <bgColor rgb="FFCFDDED"/>
        </patternFill>
      </fill>
    </dxf>
    <dxf>
      <font>
        <color theme="0"/>
      </font>
      <fill>
        <patternFill>
          <bgColor rgb="FF00B050"/>
        </patternFill>
      </fill>
    </dxf>
    <dxf>
      <font>
        <color theme="0"/>
      </font>
      <fill>
        <patternFill>
          <bgColor rgb="FFFF0000"/>
        </patternFill>
      </fill>
    </dxf>
    <dxf>
      <font>
        <color rgb="FF9C0006"/>
      </font>
      <fill>
        <patternFill>
          <bgColor rgb="FFFFC7CE"/>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ill>
        <patternFill>
          <bgColor theme="7" tint="0.79998168889431442"/>
        </patternFill>
      </fill>
    </dxf>
    <dxf>
      <font>
        <color auto="1"/>
      </font>
      <fill>
        <patternFill>
          <bgColor theme="7" tint="0.79998168889431442"/>
        </patternFill>
      </fill>
    </dxf>
    <dxf>
      <font>
        <color auto="1"/>
      </font>
      <fill>
        <patternFill>
          <bgColor theme="7" tint="0.79998168889431442"/>
        </patternFill>
      </fill>
    </dxf>
    <dxf>
      <fill>
        <patternFill patternType="solid">
          <bgColor theme="7" tint="0.79998168889431442"/>
        </patternFill>
      </fill>
    </dxf>
    <dxf>
      <font>
        <color theme="1"/>
      </font>
      <fill>
        <patternFill patternType="solid">
          <bgColor theme="7" tint="0.79998168889431442"/>
        </patternFill>
      </fill>
    </dxf>
    <dxf>
      <font>
        <color rgb="FFFF0000"/>
      </font>
    </dxf>
    <dxf>
      <font>
        <color rgb="FFFF0000"/>
      </font>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0"/>
      </font>
      <fill>
        <patternFill>
          <bgColor rgb="FF00B050"/>
        </patternFill>
      </fill>
    </dxf>
    <dxf>
      <font>
        <color theme="1"/>
      </font>
      <fill>
        <patternFill patternType="solid">
          <bgColor theme="7" tint="0.79998168889431442"/>
        </patternFill>
      </fill>
    </dxf>
    <dxf>
      <font>
        <color auto="1"/>
      </font>
      <fill>
        <patternFill>
          <bgColor theme="7" tint="0.79998168889431442"/>
        </patternFill>
      </fill>
    </dxf>
  </dxfs>
  <tableStyles count="0" defaultTableStyle="TableStyleMedium2" defaultPivotStyle="PivotStyleLight16"/>
  <colors>
    <mruColors>
      <color rgb="FFE1F4F7"/>
      <color rgb="FFD5EFF3"/>
      <color rgb="FF1B5E7F"/>
      <color rgb="FFD2EDF2"/>
      <color rgb="FFFBFFCD"/>
      <color rgb="FFCFECF1"/>
      <color rgb="FFB8E3EA"/>
      <color rgb="FFCFDDED"/>
      <color rgb="FF0000FF"/>
      <color rgb="FFFFEB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11</xdr:col>
      <xdr:colOff>323850</xdr:colOff>
      <xdr:row>1</xdr:row>
      <xdr:rowOff>188383</xdr:rowOff>
    </xdr:from>
    <xdr:to>
      <xdr:col>20</xdr:col>
      <xdr:colOff>369997</xdr:colOff>
      <xdr:row>4</xdr:row>
      <xdr:rowOff>50800</xdr:rowOff>
    </xdr:to>
    <xdr:pic>
      <xdr:nvPicPr>
        <xdr:cNvPr id="4" name="x_x_Picture 15" descr="A black background with a black square&#10;&#10;Description automatically generated with medium confidence">
          <a:extLst>
            <a:ext uri="{FF2B5EF4-FFF2-40B4-BE49-F238E27FC236}">
              <a16:creationId xmlns:a16="http://schemas.microsoft.com/office/drawing/2014/main" id="{40A14C5E-70B3-02C5-D92F-921D9DC36F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52983" y="374650"/>
          <a:ext cx="5608747"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584199</xdr:colOff>
      <xdr:row>1</xdr:row>
      <xdr:rowOff>330200</xdr:rowOff>
    </xdr:from>
    <xdr:to>
      <xdr:col>1</xdr:col>
      <xdr:colOff>2211906</xdr:colOff>
      <xdr:row>3</xdr:row>
      <xdr:rowOff>317500</xdr:rowOff>
    </xdr:to>
    <xdr:pic>
      <xdr:nvPicPr>
        <xdr:cNvPr id="2" name="Picture 1" descr="A blue and green squares with text&#10;&#10;AI-generated content may be incorrect.">
          <a:extLst>
            <a:ext uri="{FF2B5EF4-FFF2-40B4-BE49-F238E27FC236}">
              <a16:creationId xmlns:a16="http://schemas.microsoft.com/office/drawing/2014/main" id="{B6E38AEE-BD06-8696-E625-5AC5C01865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4199" y="520700"/>
          <a:ext cx="2224607" cy="7112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1</xdr:row>
      <xdr:rowOff>229016</xdr:rowOff>
    </xdr:from>
    <xdr:to>
      <xdr:col>8</xdr:col>
      <xdr:colOff>1084007</xdr:colOff>
      <xdr:row>6</xdr:row>
      <xdr:rowOff>138740</xdr:rowOff>
    </xdr:to>
    <xdr:pic>
      <xdr:nvPicPr>
        <xdr:cNvPr id="3" name="x_x_Picture 15" descr="A black background with a black square&#10;&#10;Description automatically generated with medium confidence">
          <a:extLst>
            <a:ext uri="{FF2B5EF4-FFF2-40B4-BE49-F238E27FC236}">
              <a16:creationId xmlns:a16="http://schemas.microsoft.com/office/drawing/2014/main" id="{E02E8429-4D7C-4375-A445-7BFCE299B7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36393" y="416393"/>
          <a:ext cx="5570647" cy="1054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2610556</xdr:colOff>
      <xdr:row>0</xdr:row>
      <xdr:rowOff>155222</xdr:rowOff>
    </xdr:from>
    <xdr:to>
      <xdr:col>12</xdr:col>
      <xdr:colOff>1225727</xdr:colOff>
      <xdr:row>5</xdr:row>
      <xdr:rowOff>134198</xdr:rowOff>
    </xdr:to>
    <xdr:pic>
      <xdr:nvPicPr>
        <xdr:cNvPr id="4" name="Picture 3">
          <a:extLst>
            <a:ext uri="{FF2B5EF4-FFF2-40B4-BE49-F238E27FC236}">
              <a16:creationId xmlns:a16="http://schemas.microsoft.com/office/drawing/2014/main" id="{95347774-BDCB-4645-BF31-D0EEFF549EC9}"/>
            </a:ext>
          </a:extLst>
        </xdr:cNvPr>
        <xdr:cNvPicPr>
          <a:picLocks noChangeAspect="1"/>
        </xdr:cNvPicPr>
      </xdr:nvPicPr>
      <xdr:blipFill>
        <a:blip xmlns:r="http://schemas.openxmlformats.org/officeDocument/2006/relationships" r:embed="rId1"/>
        <a:stretch>
          <a:fillRect/>
        </a:stretch>
      </xdr:blipFill>
      <xdr:spPr>
        <a:xfrm>
          <a:off x="15338778" y="155222"/>
          <a:ext cx="2749727" cy="1009087"/>
        </a:xfrm>
        <a:prstGeom prst="rect">
          <a:avLst/>
        </a:prstGeom>
      </xdr:spPr>
    </xdr:pic>
    <xdr:clientData/>
  </xdr:twoCellAnchor>
  <xdr:twoCellAnchor editAs="oneCell">
    <xdr:from>
      <xdr:col>13</xdr:col>
      <xdr:colOff>0</xdr:colOff>
      <xdr:row>1</xdr:row>
      <xdr:rowOff>0</xdr:rowOff>
    </xdr:from>
    <xdr:to>
      <xdr:col>15</xdr:col>
      <xdr:colOff>313054</xdr:colOff>
      <xdr:row>6</xdr:row>
      <xdr:rowOff>120650</xdr:rowOff>
    </xdr:to>
    <xdr:pic>
      <xdr:nvPicPr>
        <xdr:cNvPr id="5" name="Picture 4">
          <a:extLst>
            <a:ext uri="{FF2B5EF4-FFF2-40B4-BE49-F238E27FC236}">
              <a16:creationId xmlns:a16="http://schemas.microsoft.com/office/drawing/2014/main" id="{0FCD7345-D2BF-45D9-8EA8-8863F924CB99}"/>
            </a:ext>
            <a:ext uri="{147F2762-F138-4A5C-976F-8EAC2B608ADB}">
              <a16:predDERef xmlns:a16="http://schemas.microsoft.com/office/drawing/2014/main" pred="{3BCC5CBB-3582-12D1-F56F-40C6251A6986}"/>
            </a:ext>
          </a:extLst>
        </xdr:cNvPr>
        <xdr:cNvPicPr>
          <a:picLocks noChangeAspect="1"/>
        </xdr:cNvPicPr>
      </xdr:nvPicPr>
      <xdr:blipFill>
        <a:blip xmlns:r="http://schemas.openxmlformats.org/officeDocument/2006/relationships" r:embed="rId2"/>
        <a:stretch>
          <a:fillRect/>
        </a:stretch>
      </xdr:blipFill>
      <xdr:spPr>
        <a:xfrm>
          <a:off x="10648950" y="184150"/>
          <a:ext cx="1538605" cy="1136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hsengland.sharepoint.com/oasisdata7/homedirs/Program%20Files/FileNET/IDM/Cache/2003012410152300001/all%20the%20char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rkyv/CheckOut/Long-term%20model%202009%7bdb5-doc3966101-ma1-mi14%7d.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Model_inputs8"/>
      <sheetName val="Determinant_analysis8"/>
      <sheetName val="Model_output8"/>
      <sheetName val="CTA_output8"/>
      <sheetName val="Model_growth_rates8"/>
      <sheetName val="HIC_Total8"/>
      <sheetName val="FIN_Total8"/>
      <sheetName val="Main_calcs8"/>
      <sheetName val="CT_on_gains8"/>
      <sheetName val="A9_summary8"/>
      <sheetName val="GR_regressions8"/>
      <sheetName val="L-P_regressions8"/>
      <sheetName val="Chart_3_118"/>
      <sheetName val="Exec_Summary8"/>
      <sheetName val="Buget_Reconciliation_page5"/>
      <sheetName val="Data_Variables2"/>
      <sheetName val="Savings_Uplifts2"/>
      <sheetName val="Model_inputs9"/>
      <sheetName val="Determinant_analysis9"/>
      <sheetName val="Model_output9"/>
      <sheetName val="CTA_output9"/>
      <sheetName val="Model_growth_rates9"/>
      <sheetName val="HIC_Total9"/>
      <sheetName val="FIN_Total9"/>
      <sheetName val="Main_calcs9"/>
      <sheetName val="CT_on_gains9"/>
      <sheetName val="A9_summary9"/>
      <sheetName val="GR_regressions9"/>
      <sheetName val="L-P_regressions9"/>
      <sheetName val="Chart_3_119"/>
      <sheetName val="Exec_Summary9"/>
      <sheetName val="Buget_Reconciliation_page6"/>
      <sheetName val="Data_Variables3"/>
      <sheetName val="Savings_Uplifts3"/>
      <sheetName val="GDP_forecast"/>
      <sheetName val="Charts_BRC primer"/>
      <sheetName val="Data Summary"/>
      <sheetName val="Sheet1"/>
      <sheetName val="Wholesale ELEC Projections"/>
      <sheetName val="CHGSPD19_FIN"/>
      <sheetName val="T3_Page_1"/>
      <sheetName val="FC_Page_1"/>
      <sheetName val="4_6_ten_year_bonds"/>
      <sheetName val="IPE-Data-from_webpage"/>
      <sheetName val="Wholesale_Raw"/>
      <sheetName val="1_1"/>
      <sheetName val="Carbon_Budget_clearance_(Nov)"/>
      <sheetName val="Forecast_data"/>
      <sheetName val="SUMMARY_TABLE"/>
      <sheetName val="BR1_Form"/>
      <sheetName val="Section_A"/>
      <sheetName val="CTB_Form"/>
      <sheetName val="Part_1"/>
      <sheetName val="151120_ASC_bill_diff_regional"/>
      <sheetName val="Table5_1_LRL_North_East"/>
      <sheetName val="HS4"/>
      <sheetName val="PC1"/>
      <sheetName val="Growth Modelling"/>
      <sheetName val="Unemp by prev job levels"/>
      <sheetName val="Latest"/>
      <sheetName val="Ref"/>
      <sheetName val="Persons"/>
      <sheetName val="REFQualityProfiles"/>
      <sheetName val="Assumptions"/>
      <sheetName val="Annual"/>
      <sheetName val="Quarterly"/>
      <sheetName val="Ain"/>
      <sheetName val="QsYs"/>
      <sheetName val="CompletionProjection"/>
      <sheetName val="EmploymentIndicator"/>
      <sheetName val="End tables"/>
      <sheetName val="_RawData"/>
      <sheetName val="NT 2018"/>
      <sheetName val="FTRAN"/>
      <sheetName val="VAC02"/>
      <sheetName val="_Parameters"/>
      <sheetName val="Index"/>
      <sheetName val="Tables ---&gt;"/>
      <sheetName val="NSS_Research_VLOOKUP"/>
      <sheetName val="RPI RP underpin"/>
      <sheetName val="AYLs re-forecast benefits +CPS "/>
      <sheetName val="Import Pivot"/>
      <sheetName val="Input"/>
      <sheetName val="Dis master"/>
      <sheetName val="Unemp by prev job rates"/>
      <sheetName val="Model"/>
      <sheetName val="DELdown"/>
      <sheetName val="Re-forecast benefits"/>
      <sheetName val="sys_tariff"/>
      <sheetName val="PC17"/>
      <sheetName val="XXPC31"/>
      <sheetName val="PC39"/>
      <sheetName val="XXPC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 val="CHGSPD19_FIN4"/>
      <sheetName val="CHGSPD19_FIN5"/>
      <sheetName val="HIS19FIN(A)"/>
    </sheetNames>
    <sheetDataSet>
      <sheetData sheetId="0" refreshError="1"/>
      <sheetData sheetId="1"/>
      <sheetData sheetId="2" refreshError="1"/>
      <sheetData sheetId="3"/>
      <sheetData sheetId="4"/>
      <sheetData sheetId="5"/>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weekly"/>
      <sheetName val="Drop Down"/>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Drop_Down"/>
      <sheetName val="External_Inputs8"/>
      <sheetName val="FAS_Page_18"/>
      <sheetName val="FIN_L-P_regression8"/>
      <sheetName val="HIC_L-P_regression8"/>
      <sheetName val="FIN_Rates8"/>
      <sheetName val="Building_Societies8"/>
      <sheetName val="Rest_of_FIN8"/>
      <sheetName val="FIN_Total8"/>
      <sheetName val="HIC_Rates8"/>
      <sheetName val="HIC_Total8"/>
      <sheetName val="FC_Page_18"/>
      <sheetName val="T3_Page_18"/>
      <sheetName val="diff_with_last8"/>
      <sheetName val="Budget_2005_measures8"/>
      <sheetName val="PBR_2004_measures8"/>
      <sheetName val="Previous_Measures8"/>
      <sheetName val="NG_DATA8"/>
      <sheetName val="NG_HIC_R7_38"/>
      <sheetName val="NG_HIC_R9_38"/>
      <sheetName val="NG_FIN_RA_38"/>
      <sheetName val="NG_FIN_RC_38"/>
      <sheetName val="CHGSPD19_FIN6"/>
      <sheetName val="External_Inputs9"/>
      <sheetName val="FAS_Page_19"/>
      <sheetName val="FIN_L-P_regression9"/>
      <sheetName val="HIC_L-P_regression9"/>
      <sheetName val="FIN_Rates9"/>
      <sheetName val="Building_Societies9"/>
      <sheetName val="Rest_of_FIN9"/>
      <sheetName val="FIN_Total9"/>
      <sheetName val="HIC_Rates9"/>
      <sheetName val="HIC_Total9"/>
      <sheetName val="FC_Page_19"/>
      <sheetName val="T3_Page_19"/>
      <sheetName val="diff_with_last9"/>
      <sheetName val="Budget_2005_measures9"/>
      <sheetName val="PBR_2004_measures9"/>
      <sheetName val="Previous_Measures9"/>
      <sheetName val="NG_DATA9"/>
      <sheetName val="NG_HIC_R7_39"/>
      <sheetName val="NG_HIC_R9_39"/>
      <sheetName val="NG_FIN_RA_39"/>
      <sheetName val="NG_FIN_RC_39"/>
      <sheetName val="CHGSPD19_FIN7"/>
      <sheetName val="USGC"/>
      <sheetName val="Qtrly Data"/>
      <sheetName val="Dis mas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refreshError="1"/>
      <sheetData sheetId="247" refreshError="1"/>
      <sheetData sheetId="24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T3 Page 1"/>
      <sheetName val="FC Page 1"/>
      <sheetName val="4.6 ten year bonds"/>
      <sheetName val="4_6_ten_year_bonds"/>
    </sheetNames>
    <sheetDataSet>
      <sheetData sheetId="0" refreshError="1"/>
      <sheetData sheetId="1" refreshError="1"/>
      <sheetData sheetId="2" refreshError="1"/>
      <sheetData sheetId="3" refreshError="1"/>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orecast data"/>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 val="CHGSPD19.FIN"/>
      <sheetName val="Date ref"/>
      <sheetName val="Data03 - Residue properti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SS, Reneh (NHS ENGLAND - X24)" refreshedDate="46071.623183564814" createdVersion="8" refreshedVersion="8" minRefreshableVersion="3" recordCount="608" xr:uid="{8BA72070-CBA0-483E-A81D-AB9A9D175A49}">
  <cacheSource type="worksheet">
    <worksheetSource ref="A1:D609" sheet="ResiDataRaw"/>
  </cacheSource>
  <cacheFields count="7">
    <cacheField name="Date" numFmtId="14">
      <sharedItems containsSemiMixedTypes="0" containsNonDate="0" containsDate="1" containsString="0" minDate="2024-12-01T00:00:00" maxDate="2025-09-02T00:00:00" count="4">
        <d v="2025-09-01T00:00:00"/>
        <d v="2025-06-01T00:00:00"/>
        <d v="2025-03-01T00:00:00"/>
        <d v="2024-12-01T00:00:00"/>
      </sharedItems>
      <fieldGroup par="6"/>
    </cacheField>
    <cacheField name="Measure" numFmtId="0">
      <sharedItems/>
    </cacheField>
    <cacheField name="Value" numFmtId="0">
      <sharedItems containsSemiMixedTypes="0" containsString="0" containsNumber="1" minValue="0" maxValue="1057.195264298816"/>
    </cacheField>
    <cacheField name="HWB" numFmtId="0">
      <sharedItems count="152">
        <s v="Barking and Dagenham"/>
        <s v="Barnet"/>
        <s v="Barnsley"/>
        <s v="Bath and North East Somerset"/>
        <s v="Bedford"/>
        <s v="Bexley"/>
        <s v="Birmingham"/>
        <s v="Blackburn with Darwen"/>
        <s v="Blackpool"/>
        <s v="Bolton"/>
        <s v="Bournemouth, Christchurch and Poole"/>
        <s v="Bracknell Forest"/>
        <s v="Bradford"/>
        <s v="Brent"/>
        <s v="Brighton and Hove"/>
        <s v="Bristol"/>
        <s v="Bromley"/>
        <s v="Buckinghamshire"/>
        <s v="Bury"/>
        <s v="Calderdale"/>
        <s v="Cambridgeshire"/>
        <s v="Camden"/>
        <s v="Central Bedfordshire"/>
        <s v="Cheshire East"/>
        <s v="Cheshire West and Chester"/>
        <s v="City of London"/>
        <s v="Cornwall and Scilly"/>
        <s v="Coventry"/>
        <s v="Croydon"/>
        <s v="Cumberland"/>
        <s v="Darlington"/>
        <s v="Derby"/>
        <s v="Derbyshire"/>
        <s v="Devon"/>
        <s v="Doncaster"/>
        <s v="Dorset"/>
        <s v="Dudley"/>
        <s v="County Durham"/>
        <s v="Ealing"/>
        <s v="East Riding of Yorkshire"/>
        <s v="East Sussex"/>
        <s v="Enfield"/>
        <s v="Essex"/>
        <s v="Gateshead"/>
        <s v="Gloucestershire"/>
        <s v="Greenwich"/>
        <s v="Hackney"/>
        <s v="Halton"/>
        <s v="Hammersmith and Fulham"/>
        <s v="Hampshire"/>
        <s v="Haringey"/>
        <s v="Harrow"/>
        <s v="Hartlepool"/>
        <s v="Havering"/>
        <s v="Herefordshire"/>
        <s v="Hertfordshire"/>
        <s v="Hillingdon"/>
        <s v="Hounslow"/>
        <s v="Isle of Wight"/>
        <s v="Islington"/>
        <s v="Kent"/>
        <s v="Kingston upon Hull"/>
        <s v="Kingston upon Thames"/>
        <s v="Kirklees"/>
        <s v="Knowsley"/>
        <s v="Lambeth"/>
        <s v="Lancashire"/>
        <s v="Leeds"/>
        <s v="Leicester"/>
        <s v="Leicestershire"/>
        <s v="Lewisham"/>
        <s v="Lincolnshire"/>
        <s v="Liverpool"/>
        <s v="Luton"/>
        <s v="Manchester"/>
        <s v="Medway"/>
        <s v="Merton"/>
        <s v="Middlesbrough"/>
        <s v="Milton Keynes"/>
        <s v="Newcastle upon Tyne"/>
        <s v="Newham"/>
        <s v="Norfolk"/>
        <s v="North East Lincolnshire"/>
        <s v="North Lincolnshire"/>
        <s v="North Northamptonshire"/>
        <s v="North Somerset"/>
        <s v="North Tyneside"/>
        <s v="North Yorkshire"/>
        <s v="Northumberland"/>
        <s v="Nottingham"/>
        <s v="Nottinghamshire"/>
        <s v="Oldham"/>
        <s v="Oxfordshire"/>
        <s v="Peterborough"/>
        <s v="Plymouth"/>
        <s v="Portsmouth"/>
        <s v="Reading"/>
        <s v="Redbridge"/>
        <s v="Redcar and Cleveland"/>
        <s v="Richmond upon Thames"/>
        <s v="Rochdale"/>
        <s v="Rotherham"/>
        <s v="Kensington and Chelsea"/>
        <s v="Windsor and Maidenhead"/>
        <s v="Rutland"/>
        <s v="Salford"/>
        <s v="Sandwell"/>
        <s v="Sefton"/>
        <s v="Sheffield"/>
        <s v="Shropshire"/>
        <s v="Slough"/>
        <s v="Solihull"/>
        <s v="Somerset"/>
        <s v="South Gloucestershire"/>
        <s v="South Tyneside"/>
        <s v="Southampton"/>
        <s v="Southend-on-Sea"/>
        <s v="Southwark"/>
        <s v="St. Helens"/>
        <s v="Staffordshire"/>
        <s v="Stockport"/>
        <s v="Stockton-on-Tees"/>
        <s v="Stoke-on-Trent"/>
        <s v="Suffolk"/>
        <s v="Sunderland"/>
        <s v="Surrey"/>
        <s v="Sutton"/>
        <s v="Swindon"/>
        <s v="Tameside"/>
        <s v="Telford and Wrekin"/>
        <s v="Thurrock"/>
        <s v="Torbay"/>
        <s v="Tower Hamlets"/>
        <s v="Trafford"/>
        <s v="Wakefield"/>
        <s v="Walsall"/>
        <s v="Waltham Forest"/>
        <s v="Wandsworth"/>
        <s v="Warrington"/>
        <s v="Warwickshire"/>
        <s v="West Berkshire"/>
        <s v="West Northamptonshire"/>
        <s v="West Sussex"/>
        <s v="Westminster"/>
        <s v="Westmorland and Furness"/>
        <s v="Wigan"/>
        <s v="Wiltshire"/>
        <s v="Wirral"/>
        <s v="Wokingham"/>
        <s v="Wolverhampton"/>
        <s v="Worcestershire"/>
        <s v="York"/>
      </sharedItems>
    </cacheField>
    <cacheField name="Months (Date)" numFmtId="0" databaseField="0">
      <fieldGroup base="0">
        <rangePr groupBy="months" startDate="2024-12-01T00:00:00" endDate="2025-09-02T00:00:00"/>
        <groupItems count="14">
          <s v="&lt;01/12/2024"/>
          <s v="Jan"/>
          <s v="Feb"/>
          <s v="Mar"/>
          <s v="Apr"/>
          <s v="May"/>
          <s v="Jun"/>
          <s v="Jul"/>
          <s v="Aug"/>
          <s v="Sep"/>
          <s v="Oct"/>
          <s v="Nov"/>
          <s v="Dec"/>
          <s v="&gt;02/09/2025"/>
        </groupItems>
      </fieldGroup>
    </cacheField>
    <cacheField name="Quarters (Date)" numFmtId="0" databaseField="0">
      <fieldGroup base="0">
        <rangePr groupBy="quarters" startDate="2024-12-01T00:00:00" endDate="2025-09-02T00:00:00"/>
        <groupItems count="6">
          <s v="&lt;01/12/2024"/>
          <s v="Qtr1"/>
          <s v="Qtr2"/>
          <s v="Qtr3"/>
          <s v="Qtr4"/>
          <s v="&gt;02/09/2025"/>
        </groupItems>
      </fieldGroup>
    </cacheField>
    <cacheField name="Years (Date)" numFmtId="0" databaseField="0">
      <fieldGroup base="0">
        <rangePr groupBy="years" startDate="2024-12-01T00:00:00" endDate="2025-09-02T00:00:00"/>
        <groupItems count="4">
          <s v="&lt;01/12/2024"/>
          <s v="2024"/>
          <s v="2025"/>
          <s v="&gt;02/09/2025"/>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ASS, Reneh (NHS ENGLAND - X24)" refreshedDate="46071.623185069446" createdVersion="8" refreshedVersion="8" minRefreshableVersion="3" recordCount="15296" xr:uid="{64CA3423-0777-A84C-9704-6749CD31B8CC}">
  <cacheSource type="worksheet">
    <worksheetSource ref="A1:F15297" sheet="25-26 metrics raw"/>
  </cacheSource>
  <cacheFields count="8">
    <cacheField name="Date" numFmtId="14">
      <sharedItems containsSemiMixedTypes="0" containsNonDate="0" containsDate="1" containsString="0" minDate="2025-04-01T00:00:00" maxDate="2025-11-02T00:00:00" count="8">
        <d v="2025-11-01T00:00:00"/>
        <d v="2025-10-01T00:00:00"/>
        <d v="2025-09-01T00:00:00"/>
        <d v="2025-08-01T00:00:00"/>
        <d v="2025-07-01T00:00:00"/>
        <d v="2025-06-01T00:00:00"/>
        <d v="2025-05-01T00:00:00"/>
        <d v="2025-04-01T00:00:00"/>
      </sharedItems>
      <fieldGroup par="7"/>
    </cacheField>
    <cacheField name="Measure" numFmtId="0">
      <sharedItems count="16">
        <s v="Average days from Discharge Ready Date to date of discharge (inc 0 day delays)"/>
        <s v="Average days from Discharge Ready Date to date of discharge (exc 0 day delays)"/>
        <s v="Date of discharge is same as Discharge Ready Date"/>
        <s v="% of all HWB discharges that are from acceptable trusts"/>
        <s v="% of patients discharged where, between the Discharge Ready Date and Discharge Date, there is No delay"/>
        <s v="Population"/>
        <s v="Unplanned hospital admissions for chronic ACSC for ages 65+  per 100,000 65+ population"/>
        <s v="ACSC unplanned admissions 65+"/>
        <s v="Emergency Admissions for ages 65+ per 100,000 65+ population"/>
        <s v="Emergency Admissions for ages 65+"/>
        <s v="Emergency hospital admissions due to falls in people aged 65+ per 100,000 pop 65+"/>
        <s v="Falls admissions 65+"/>
        <s v="Number of adults discharged to UPOR 65+"/>
        <s v="Percentage of patients aged 65+ discharged back to their Usual Place Of Residence"/>
        <s v="Number of long term care admissions 65+"/>
        <s v="Long-term admissions to residential care homes and nursing homes for people aged 65+ per 100,000 population"/>
      </sharedItems>
    </cacheField>
    <cacheField name="Value" numFmtId="0">
      <sharedItems containsString="0" containsBlank="1" containsNumber="1" minValue="0" maxValue="335964"/>
    </cacheField>
    <cacheField name="HWB" numFmtId="0">
      <sharedItems count="153">
        <s v="Barking and Dagenham"/>
        <s v="Barnet"/>
        <s v="Barnsley"/>
        <s v="Bath and North East Somerset"/>
        <s v="Bedford"/>
        <s v="Bexley"/>
        <s v="Birmingham"/>
        <s v="Blackburn with Darwen"/>
        <s v="Blackpool"/>
        <s v="Bolton"/>
        <s v="Bournemouth, Christchurch and Poole"/>
        <s v="Bracknell Forest"/>
        <s v="Bradford"/>
        <s v="Brent"/>
        <s v="Brighton and Hove"/>
        <s v="Bristol"/>
        <s v="Bromley"/>
        <s v="Buckinghamshire"/>
        <s v="Bury"/>
        <s v="Calderdale"/>
        <s v="Cambridgeshire"/>
        <s v="Camden"/>
        <s v="Central Bedfordshire"/>
        <s v="Cheshire East"/>
        <s v="Cheshire West and Chester"/>
        <s v="City of London"/>
        <s v="Cornwall and Scilly"/>
        <s v="County Durham"/>
        <s v="Coventry"/>
        <s v="Croydon"/>
        <s v="Cumberland"/>
        <s v="Darlington"/>
        <s v="Derby"/>
        <s v="Derbyshire"/>
        <s v="Devon"/>
        <s v="Doncaster"/>
        <s v="Dorset"/>
        <s v="Dudley"/>
        <s v="Ealing"/>
        <s v="East Riding of Yorkshire"/>
        <s v="East Sussex"/>
        <s v="Enfield"/>
        <s v="Essex"/>
        <s v="Gateshead"/>
        <s v="Gloucestershire"/>
        <s v="Greenwich"/>
        <s v="Hackney"/>
        <s v="Halton"/>
        <s v="Hammersmith and Fulham"/>
        <s v="Hampshire"/>
        <s v="Haringey"/>
        <s v="Harrow"/>
        <s v="Hartlepool"/>
        <s v="Havering"/>
        <s v="Herefordshire"/>
        <s v="Hertfordshire"/>
        <s v="Hillingdon"/>
        <s v="Hounslow"/>
        <s v="Isle of Wight"/>
        <s v="Islington"/>
        <s v="Kensington and Chelsea"/>
        <s v="Kent"/>
        <s v="Kingston upon Hull"/>
        <s v="Kingston upon Thames"/>
        <s v="Kirklees"/>
        <s v="Knowsley"/>
        <s v="Lambeth"/>
        <s v="Lancashire"/>
        <s v="Leeds"/>
        <s v="Leicester"/>
        <s v="Leicestershire"/>
        <s v="Lewisham"/>
        <s v="Lincolnshire"/>
        <s v="Liverpool"/>
        <s v="Luton"/>
        <s v="Manchester"/>
        <s v="Medway"/>
        <s v="Merton"/>
        <s v="Middlesbrough"/>
        <s v="Milton Keynes"/>
        <s v="Newcastle upon Tyne"/>
        <s v="Newham"/>
        <s v="Norfolk"/>
        <s v="North East Lincolnshire"/>
        <s v="North Lincolnshire"/>
        <s v="North Northamptonshire"/>
        <s v="North Somerset"/>
        <s v="North Tyneside"/>
        <s v="North Yorkshire"/>
        <s v="Northumberland"/>
        <s v="Nottingham"/>
        <s v="Nottinghamshire"/>
        <s v="Oldham"/>
        <s v="Oxfordshire"/>
        <s v="Peterborough"/>
        <s v="Plymouth"/>
        <s v="Portsmouth"/>
        <s v="Reading"/>
        <s v="Redbridge"/>
        <s v="Redcar and Cleveland"/>
        <s v="Richmond upon Thames"/>
        <s v="Rochdale"/>
        <s v="Rotherham"/>
        <s v="Rutland"/>
        <s v="Salford"/>
        <s v="Sandwell"/>
        <s v="Sefton"/>
        <s v="Sheffield"/>
        <s v="Shropshire"/>
        <s v="Slough"/>
        <s v="Solihull"/>
        <s v="Somerset"/>
        <s v="South Gloucestershire"/>
        <s v="South Tyneside"/>
        <s v="Southampton"/>
        <s v="Southend-on-Sea"/>
        <s v="Southwark"/>
        <s v="St. Helens"/>
        <s v="Staffordshire"/>
        <s v="Stockport"/>
        <s v="Stockton-on-Tees"/>
        <s v="Stoke-on-Trent"/>
        <s v="Suffolk"/>
        <s v="Sunderland"/>
        <s v="Surrey"/>
        <s v="Sutton"/>
        <s v="Swindon"/>
        <s v="Tameside"/>
        <s v="Telford and Wrekin"/>
        <s v="Thurrock"/>
        <s v="Torbay"/>
        <s v="Tower Hamlets"/>
        <s v="Trafford"/>
        <s v="Wakefield"/>
        <s v="Walsall"/>
        <s v="Waltham Forest"/>
        <s v="Wandsworth"/>
        <s v="Warrington"/>
        <s v="Warwickshire"/>
        <s v="West Berkshire"/>
        <s v="West Northamptonshire"/>
        <s v="West Sussex"/>
        <s v="Westminster"/>
        <s v="Westmorland and Furness"/>
        <s v="Wigan"/>
        <s v="Wiltshire"/>
        <s v="Windsor and Maidenhead"/>
        <s v="Wirral"/>
        <s v="Wokingham"/>
        <s v="Wolverhampton"/>
        <s v="Worcestershire"/>
        <s v="York"/>
        <s v="England"/>
      </sharedItems>
    </cacheField>
    <cacheField name="Formatted Value" numFmtId="0">
      <sharedItems containsBlank="1"/>
    </cacheField>
    <cacheField name="BCM Region" numFmtId="0">
      <sharedItems/>
    </cacheField>
    <cacheField name="Days (Date)" numFmtId="0" databaseField="0">
      <fieldGroup base="0">
        <rangePr groupBy="days" startDate="2025-04-01T00:00:00" endDate="2025-11-02T00:00:00"/>
        <groupItems count="368">
          <s v="&lt;01/04/2025"/>
          <s v="01-Jan"/>
          <s v="02-Jan"/>
          <s v="03-Jan"/>
          <s v="04-Jan"/>
          <s v="05-Jan"/>
          <s v="06-Jan"/>
          <s v="07-Jan"/>
          <s v="08-Jan"/>
          <s v="09-Jan"/>
          <s v="10-Jan"/>
          <s v="11-Jan"/>
          <s v="12-Jan"/>
          <s v="13-Jan"/>
          <s v="14-Jan"/>
          <s v="15-Jan"/>
          <s v="16-Jan"/>
          <s v="17-Jan"/>
          <s v="18-Jan"/>
          <s v="19-Jan"/>
          <s v="20-Jan"/>
          <s v="21-Jan"/>
          <s v="22-Jan"/>
          <s v="23-Jan"/>
          <s v="24-Jan"/>
          <s v="25-Jan"/>
          <s v="26-Jan"/>
          <s v="27-Jan"/>
          <s v="28-Jan"/>
          <s v="29-Jan"/>
          <s v="30-Jan"/>
          <s v="31-Jan"/>
          <s v="01-Feb"/>
          <s v="02-Feb"/>
          <s v="03-Feb"/>
          <s v="04-Feb"/>
          <s v="05-Feb"/>
          <s v="06-Feb"/>
          <s v="07-Feb"/>
          <s v="08-Feb"/>
          <s v="09-Feb"/>
          <s v="10-Feb"/>
          <s v="11-Feb"/>
          <s v="12-Feb"/>
          <s v="13-Feb"/>
          <s v="14-Feb"/>
          <s v="15-Feb"/>
          <s v="16-Feb"/>
          <s v="17-Feb"/>
          <s v="18-Feb"/>
          <s v="19-Feb"/>
          <s v="20-Feb"/>
          <s v="21-Feb"/>
          <s v="22-Feb"/>
          <s v="23-Feb"/>
          <s v="24-Feb"/>
          <s v="25-Feb"/>
          <s v="26-Feb"/>
          <s v="27-Feb"/>
          <s v="28-Feb"/>
          <s v="29-Feb"/>
          <s v="01-Mar"/>
          <s v="02-Mar"/>
          <s v="03-Mar"/>
          <s v="04-Mar"/>
          <s v="05-Mar"/>
          <s v="06-Mar"/>
          <s v="07-Mar"/>
          <s v="08-Mar"/>
          <s v="09-Mar"/>
          <s v="10-Mar"/>
          <s v="11-Mar"/>
          <s v="12-Mar"/>
          <s v="13-Mar"/>
          <s v="14-Mar"/>
          <s v="15-Mar"/>
          <s v="16-Mar"/>
          <s v="17-Mar"/>
          <s v="18-Mar"/>
          <s v="19-Mar"/>
          <s v="20-Mar"/>
          <s v="21-Mar"/>
          <s v="22-Mar"/>
          <s v="23-Mar"/>
          <s v="24-Mar"/>
          <s v="25-Mar"/>
          <s v="26-Mar"/>
          <s v="27-Mar"/>
          <s v="28-Mar"/>
          <s v="29-Mar"/>
          <s v="30-Mar"/>
          <s v="31-Mar"/>
          <s v="01-Apr"/>
          <s v="02-Apr"/>
          <s v="03-Apr"/>
          <s v="04-Apr"/>
          <s v="05-Apr"/>
          <s v="06-Apr"/>
          <s v="07-Apr"/>
          <s v="08-Apr"/>
          <s v="09-Apr"/>
          <s v="10-Apr"/>
          <s v="11-Apr"/>
          <s v="12-Apr"/>
          <s v="13-Apr"/>
          <s v="14-Apr"/>
          <s v="15-Apr"/>
          <s v="16-Apr"/>
          <s v="17-Apr"/>
          <s v="18-Apr"/>
          <s v="19-Apr"/>
          <s v="20-Apr"/>
          <s v="21-Apr"/>
          <s v="22-Apr"/>
          <s v="23-Apr"/>
          <s v="24-Apr"/>
          <s v="25-Apr"/>
          <s v="26-Apr"/>
          <s v="27-Apr"/>
          <s v="28-Apr"/>
          <s v="29-Apr"/>
          <s v="30-Apr"/>
          <s v="01-May"/>
          <s v="02-May"/>
          <s v="03-May"/>
          <s v="04-May"/>
          <s v="05-May"/>
          <s v="06-May"/>
          <s v="07-May"/>
          <s v="08-May"/>
          <s v="09-May"/>
          <s v="10-May"/>
          <s v="11-May"/>
          <s v="12-May"/>
          <s v="13-May"/>
          <s v="14-May"/>
          <s v="15-May"/>
          <s v="16-May"/>
          <s v="17-May"/>
          <s v="18-May"/>
          <s v="19-May"/>
          <s v="20-May"/>
          <s v="21-May"/>
          <s v="22-May"/>
          <s v="23-May"/>
          <s v="24-May"/>
          <s v="25-May"/>
          <s v="26-May"/>
          <s v="27-May"/>
          <s v="28-May"/>
          <s v="29-May"/>
          <s v="30-May"/>
          <s v="31-May"/>
          <s v="01-Jun"/>
          <s v="02-Jun"/>
          <s v="03-Jun"/>
          <s v="04-Jun"/>
          <s v="05-Jun"/>
          <s v="06-Jun"/>
          <s v="07-Jun"/>
          <s v="08-Jun"/>
          <s v="09-Jun"/>
          <s v="10-Jun"/>
          <s v="11-Jun"/>
          <s v="12-Jun"/>
          <s v="13-Jun"/>
          <s v="14-Jun"/>
          <s v="15-Jun"/>
          <s v="16-Jun"/>
          <s v="17-Jun"/>
          <s v="18-Jun"/>
          <s v="19-Jun"/>
          <s v="20-Jun"/>
          <s v="21-Jun"/>
          <s v="22-Jun"/>
          <s v="23-Jun"/>
          <s v="24-Jun"/>
          <s v="25-Jun"/>
          <s v="26-Jun"/>
          <s v="27-Jun"/>
          <s v="28-Jun"/>
          <s v="29-Jun"/>
          <s v="30-Jun"/>
          <s v="01-Jul"/>
          <s v="02-Jul"/>
          <s v="03-Jul"/>
          <s v="04-Jul"/>
          <s v="05-Jul"/>
          <s v="06-Jul"/>
          <s v="07-Jul"/>
          <s v="08-Jul"/>
          <s v="09-Jul"/>
          <s v="10-Jul"/>
          <s v="11-Jul"/>
          <s v="12-Jul"/>
          <s v="13-Jul"/>
          <s v="14-Jul"/>
          <s v="15-Jul"/>
          <s v="16-Jul"/>
          <s v="17-Jul"/>
          <s v="18-Jul"/>
          <s v="19-Jul"/>
          <s v="20-Jul"/>
          <s v="21-Jul"/>
          <s v="22-Jul"/>
          <s v="23-Jul"/>
          <s v="24-Jul"/>
          <s v="25-Jul"/>
          <s v="26-Jul"/>
          <s v="27-Jul"/>
          <s v="28-Jul"/>
          <s v="29-Jul"/>
          <s v="30-Jul"/>
          <s v="31-Jul"/>
          <s v="01-Aug"/>
          <s v="02-Aug"/>
          <s v="03-Aug"/>
          <s v="04-Aug"/>
          <s v="05-Aug"/>
          <s v="06-Aug"/>
          <s v="07-Aug"/>
          <s v="08-Aug"/>
          <s v="09-Aug"/>
          <s v="10-Aug"/>
          <s v="11-Aug"/>
          <s v="12-Aug"/>
          <s v="13-Aug"/>
          <s v="14-Aug"/>
          <s v="15-Aug"/>
          <s v="16-Aug"/>
          <s v="17-Aug"/>
          <s v="18-Aug"/>
          <s v="19-Aug"/>
          <s v="20-Aug"/>
          <s v="21-Aug"/>
          <s v="22-Aug"/>
          <s v="23-Aug"/>
          <s v="24-Aug"/>
          <s v="25-Aug"/>
          <s v="26-Aug"/>
          <s v="27-Aug"/>
          <s v="28-Aug"/>
          <s v="29-Aug"/>
          <s v="30-Aug"/>
          <s v="31-Aug"/>
          <s v="01-Sep"/>
          <s v="02-Sep"/>
          <s v="03-Sep"/>
          <s v="04-Sep"/>
          <s v="05-Sep"/>
          <s v="06-Sep"/>
          <s v="07-Sep"/>
          <s v="08-Sep"/>
          <s v="09-Sep"/>
          <s v="10-Sep"/>
          <s v="11-Sep"/>
          <s v="12-Sep"/>
          <s v="13-Sep"/>
          <s v="14-Sep"/>
          <s v="15-Sep"/>
          <s v="16-Sep"/>
          <s v="17-Sep"/>
          <s v="18-Sep"/>
          <s v="19-Sep"/>
          <s v="20-Sep"/>
          <s v="21-Sep"/>
          <s v="22-Sep"/>
          <s v="23-Sep"/>
          <s v="24-Sep"/>
          <s v="25-Sep"/>
          <s v="26-Sep"/>
          <s v="27-Sep"/>
          <s v="28-Sep"/>
          <s v="29-Sep"/>
          <s v="30-Sep"/>
          <s v="01-Oct"/>
          <s v="02-Oct"/>
          <s v="03-Oct"/>
          <s v="04-Oct"/>
          <s v="05-Oct"/>
          <s v="06-Oct"/>
          <s v="07-Oct"/>
          <s v="08-Oct"/>
          <s v="09-Oct"/>
          <s v="10-Oct"/>
          <s v="11-Oct"/>
          <s v="12-Oct"/>
          <s v="13-Oct"/>
          <s v="14-Oct"/>
          <s v="15-Oct"/>
          <s v="16-Oct"/>
          <s v="17-Oct"/>
          <s v="18-Oct"/>
          <s v="19-Oct"/>
          <s v="20-Oct"/>
          <s v="21-Oct"/>
          <s v="22-Oct"/>
          <s v="23-Oct"/>
          <s v="24-Oct"/>
          <s v="25-Oct"/>
          <s v="26-Oct"/>
          <s v="27-Oct"/>
          <s v="28-Oct"/>
          <s v="29-Oct"/>
          <s v="30-Oct"/>
          <s v="31-Oct"/>
          <s v="01-Nov"/>
          <s v="02-Nov"/>
          <s v="03-Nov"/>
          <s v="04-Nov"/>
          <s v="05-Nov"/>
          <s v="06-Nov"/>
          <s v="07-Nov"/>
          <s v="08-Nov"/>
          <s v="09-Nov"/>
          <s v="10-Nov"/>
          <s v="11-Nov"/>
          <s v="12-Nov"/>
          <s v="13-Nov"/>
          <s v="14-Nov"/>
          <s v="15-Nov"/>
          <s v="16-Nov"/>
          <s v="17-Nov"/>
          <s v="18-Nov"/>
          <s v="19-Nov"/>
          <s v="20-Nov"/>
          <s v="21-Nov"/>
          <s v="22-Nov"/>
          <s v="23-Nov"/>
          <s v="24-Nov"/>
          <s v="25-Nov"/>
          <s v="26-Nov"/>
          <s v="27-Nov"/>
          <s v="28-Nov"/>
          <s v="29-Nov"/>
          <s v="30-Nov"/>
          <s v="01-Dec"/>
          <s v="02-Dec"/>
          <s v="03-Dec"/>
          <s v="04-Dec"/>
          <s v="05-Dec"/>
          <s v="06-Dec"/>
          <s v="07-Dec"/>
          <s v="08-Dec"/>
          <s v="09-Dec"/>
          <s v="10-Dec"/>
          <s v="11-Dec"/>
          <s v="12-Dec"/>
          <s v="13-Dec"/>
          <s v="14-Dec"/>
          <s v="15-Dec"/>
          <s v="16-Dec"/>
          <s v="17-Dec"/>
          <s v="18-Dec"/>
          <s v="19-Dec"/>
          <s v="20-Dec"/>
          <s v="21-Dec"/>
          <s v="22-Dec"/>
          <s v="23-Dec"/>
          <s v="24-Dec"/>
          <s v="25-Dec"/>
          <s v="26-Dec"/>
          <s v="27-Dec"/>
          <s v="28-Dec"/>
          <s v="29-Dec"/>
          <s v="30-Dec"/>
          <s v="31-Dec"/>
          <s v="&gt;02/11/2025"/>
        </groupItems>
      </fieldGroup>
    </cacheField>
    <cacheField name="Months (Date)" numFmtId="0" databaseField="0">
      <fieldGroup base="0">
        <rangePr groupBy="months" startDate="2025-04-01T00:00:00" endDate="2025-11-02T00:00:00"/>
        <groupItems count="14">
          <s v="&lt;01/04/2025"/>
          <s v="Jan"/>
          <s v="Feb"/>
          <s v="Mar"/>
          <s v="Apr"/>
          <s v="May"/>
          <s v="Jun"/>
          <s v="Jul"/>
          <s v="Aug"/>
          <s v="Sep"/>
          <s v="Oct"/>
          <s v="Nov"/>
          <s v="Dec"/>
          <s v="&gt;02/11/202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8">
  <r>
    <x v="0"/>
    <s v="Long-term admissions to residential care homes and nursing homes for people aged 65+ per 100,000 population"/>
    <n v="634.61922846292225"/>
    <x v="0"/>
  </r>
  <r>
    <x v="0"/>
    <s v="Long-term admissions to residential care homes and nursing homes for people aged 65+ per 100,000 population"/>
    <n v="352.79765241188301"/>
    <x v="1"/>
  </r>
  <r>
    <x v="0"/>
    <s v="Long-term admissions to residential care homes and nursing homes for people aged 65+ per 100,000 population"/>
    <n v="720.25010882899994"/>
    <x v="2"/>
  </r>
  <r>
    <x v="0"/>
    <s v="Long-term admissions to residential care homes and nursing homes for people aged 65+ per 100,000 population"/>
    <n v="585.91751100194449"/>
    <x v="3"/>
  </r>
  <r>
    <x v="0"/>
    <s v="Long-term admissions to residential care homes and nursing homes for people aged 65+ per 100,000 population"/>
    <n v="506.15472161490322"/>
    <x v="4"/>
  </r>
  <r>
    <x v="0"/>
    <s v="Long-term admissions to residential care homes and nursing homes for people aged 65+ per 100,000 population"/>
    <n v="442.86353678358569"/>
    <x v="5"/>
  </r>
  <r>
    <x v="0"/>
    <s v="Long-term admissions to residential care homes and nursing homes for people aged 65+ per 100,000 population"/>
    <n v="622.3851404738158"/>
    <x v="6"/>
  </r>
  <r>
    <x v="0"/>
    <s v="Long-term admissions to residential care homes and nursing homes for people aged 65+ per 100,000 population"/>
    <n v="824.16396979503781"/>
    <x v="7"/>
  </r>
  <r>
    <x v="0"/>
    <s v="Long-term admissions to residential care homes and nursing homes for people aged 65+ per 100,000 population"/>
    <n v="973.8202434550609"/>
    <x v="8"/>
  </r>
  <r>
    <x v="0"/>
    <s v="Long-term admissions to residential care homes and nursing homes for people aged 65+ per 100,000 population"/>
    <n v="687.60027504010998"/>
    <x v="9"/>
  </r>
  <r>
    <x v="0"/>
    <s v="Long-term admissions to residential care homes and nursing homes for people aged 65+ per 100,000 population"/>
    <n v="528.97547579655827"/>
    <x v="10"/>
  </r>
  <r>
    <x v="0"/>
    <s v="Long-term admissions to residential care homes and nursing homes for people aged 65+ per 100,000 population"/>
    <n v="675.22267981994059"/>
    <x v="11"/>
  </r>
  <r>
    <x v="0"/>
    <s v="Long-term admissions to residential care homes and nursing homes for people aged 65+ per 100,000 population"/>
    <n v="462.87301278900992"/>
    <x v="12"/>
  </r>
  <r>
    <x v="0"/>
    <s v="Long-term admissions to residential care homes and nursing homes for people aged 65+ per 100,000 population"/>
    <n v="302.69867511118349"/>
    <x v="13"/>
  </r>
  <r>
    <x v="0"/>
    <s v="Long-term admissions to residential care homes and nursing homes for people aged 65+ per 100,000 population"/>
    <n v="658.88507761024607"/>
    <x v="14"/>
  </r>
  <r>
    <x v="0"/>
    <s v="Long-term admissions to residential care homes and nursing homes for people aged 65+ per 100,000 population"/>
    <n v="728.89573901037159"/>
    <x v="15"/>
  </r>
  <r>
    <x v="0"/>
    <s v="Long-term admissions to residential care homes and nursing homes for people aged 65+ per 100,000 population"/>
    <n v="13.33688983728994"/>
    <x v="16"/>
  </r>
  <r>
    <x v="0"/>
    <s v="Long-term admissions to residential care homes and nursing homes for people aged 65+ per 100,000 population"/>
    <n v="438.7750486271317"/>
    <x v="17"/>
  </r>
  <r>
    <x v="0"/>
    <s v="Long-term admissions to residential care homes and nursing homes for people aged 65+ per 100,000 population"/>
    <n v="778.08219178082197"/>
    <x v="18"/>
  </r>
  <r>
    <x v="0"/>
    <s v="Long-term admissions to residential care homes and nursing homes for people aged 65+ per 100,000 population"/>
    <n v="518.28529910389921"/>
    <x v="19"/>
  </r>
  <r>
    <x v="0"/>
    <s v="Long-term admissions to residential care homes and nursing homes for people aged 65+ per 100,000 population"/>
    <n v="507.68203072812292"/>
    <x v="20"/>
  </r>
  <r>
    <x v="0"/>
    <s v="Long-term admissions to residential care homes and nursing homes for people aged 65+ per 100,000 population"/>
    <n v="509.27333536029192"/>
    <x v="21"/>
  </r>
  <r>
    <x v="0"/>
    <s v="Long-term admissions to residential care homes and nursing homes for people aged 65+ per 100,000 population"/>
    <n v="539.54330270119738"/>
    <x v="22"/>
  </r>
  <r>
    <x v="0"/>
    <s v="Long-term admissions to residential care homes and nursing homes for people aged 65+ per 100,000 population"/>
    <n v="598.44278444470194"/>
    <x v="23"/>
  </r>
  <r>
    <x v="0"/>
    <s v="Long-term admissions to residential care homes and nursing homes for people aged 65+ per 100,000 population"/>
    <n v="605.35854415006918"/>
    <x v="24"/>
  </r>
  <r>
    <x v="0"/>
    <s v="Long-term admissions to residential care homes and nursing homes for people aged 65+ per 100,000 population"/>
    <n v="857.75553967119367"/>
    <x v="25"/>
  </r>
  <r>
    <x v="0"/>
    <s v="Long-term admissions to residential care homes and nursing homes for people aged 65+ per 100,000 population"/>
    <n v="459.9151128106069"/>
    <x v="26"/>
  </r>
  <r>
    <x v="0"/>
    <s v="Long-term admissions to residential care homes and nursing homes for people aged 65+ per 100,000 population"/>
    <n v="625.73099415204672"/>
    <x v="27"/>
  </r>
  <r>
    <x v="0"/>
    <s v="Long-term admissions to residential care homes and nursing homes for people aged 65+ per 100,000 population"/>
    <n v="400.1128071350513"/>
    <x v="28"/>
  </r>
  <r>
    <x v="0"/>
    <s v="Long-term admissions to residential care homes and nursing homes for people aged 65+ per 100,000 population"/>
    <n v="611.72068714644183"/>
    <x v="29"/>
  </r>
  <r>
    <x v="0"/>
    <s v="Long-term admissions to residential care homes and nursing homes for people aged 65+ per 100,000 population"/>
    <n v="714.37576165062819"/>
    <x v="30"/>
  </r>
  <r>
    <x v="0"/>
    <s v="Long-term admissions to residential care homes and nursing homes for people aged 65+ per 100,000 population"/>
    <n v="640.20486555697823"/>
    <x v="31"/>
  </r>
  <r>
    <x v="0"/>
    <s v="Long-term admissions to residential care homes and nursing homes for people aged 65+ per 100,000 population"/>
    <n v="507.47231480485959"/>
    <x v="32"/>
  </r>
  <r>
    <x v="0"/>
    <s v="Long-term admissions to residential care homes and nursing homes for people aged 65+ per 100,000 population"/>
    <n v="571.8718429787848"/>
    <x v="33"/>
  </r>
  <r>
    <x v="0"/>
    <s v="Long-term admissions to residential care homes and nursing homes for people aged 65+ per 100,000 population"/>
    <n v="607.74273819208497"/>
    <x v="34"/>
  </r>
  <r>
    <x v="0"/>
    <s v="Long-term admissions to residential care homes and nursing homes for people aged 65+ per 100,000 population"/>
    <n v="430.0858491675487"/>
    <x v="35"/>
  </r>
  <r>
    <x v="0"/>
    <s v="Long-term admissions to residential care homes and nursing homes for people aged 65+ per 100,000 population"/>
    <n v="655.98210957882975"/>
    <x v="36"/>
  </r>
  <r>
    <x v="0"/>
    <s v="Long-term admissions to residential care homes and nursing homes for people aged 65+ per 100,000 population"/>
    <n v="624.26744126789993"/>
    <x v="37"/>
  </r>
  <r>
    <x v="0"/>
    <s v="Long-term admissions to residential care homes and nursing homes for people aged 65+ per 100,000 population"/>
    <n v="431.69904409497377"/>
    <x v="38"/>
  </r>
  <r>
    <x v="0"/>
    <s v="Long-term admissions to residential care homes and nursing homes for people aged 65+ per 100,000 population"/>
    <n v="799.75934608522459"/>
    <x v="39"/>
  </r>
  <r>
    <x v="0"/>
    <s v="Long-term admissions to residential care homes and nursing homes for people aged 65+ per 100,000 population"/>
    <n v="541.44496871130741"/>
    <x v="40"/>
  </r>
  <r>
    <x v="0"/>
    <s v="Long-term admissions to residential care homes and nursing homes for people aged 65+ per 100,000 population"/>
    <n v="447.57166350937808"/>
    <x v="41"/>
  </r>
  <r>
    <x v="0"/>
    <s v="Long-term admissions to residential care homes and nursing homes for people aged 65+ per 100,000 population"/>
    <n v="510.95405709796512"/>
    <x v="42"/>
  </r>
  <r>
    <x v="0"/>
    <s v="Long-term admissions to residential care homes and nursing homes for people aged 65+ per 100,000 population"/>
    <n v="926.88947508530771"/>
    <x v="43"/>
  </r>
  <r>
    <x v="0"/>
    <s v="Long-term admissions to residential care homes and nursing homes for people aged 65+ per 100,000 population"/>
    <n v="549.86624875030407"/>
    <x v="44"/>
  </r>
  <r>
    <x v="0"/>
    <s v="Long-term admissions to residential care homes and nursing homes for people aged 65+ per 100,000 population"/>
    <n v="403.30086244338281"/>
    <x v="45"/>
  </r>
  <r>
    <x v="0"/>
    <s v="Long-term admissions to residential care homes and nursing homes for people aged 65+ per 100,000 population"/>
    <n v="553.09734513274338"/>
    <x v="46"/>
  </r>
  <r>
    <x v="0"/>
    <s v="Long-term admissions to residential care homes and nursing homes for people aged 65+ per 100,000 population"/>
    <n v="181.2522163993853"/>
    <x v="47"/>
  </r>
  <r>
    <x v="0"/>
    <s v="Long-term admissions to residential care homes and nursing homes for people aged 65+ per 100,000 population"/>
    <n v="336.60178545294889"/>
    <x v="48"/>
  </r>
  <r>
    <x v="0"/>
    <s v="Long-term admissions to residential care homes and nursing homes for people aged 65+ per 100,000 population"/>
    <n v="570.86202012488764"/>
    <x v="49"/>
  </r>
  <r>
    <x v="0"/>
    <s v="Long-term admissions to residential care homes and nursing homes for people aged 65+ per 100,000 population"/>
    <n v="440.32133373668108"/>
    <x v="50"/>
  </r>
  <r>
    <x v="0"/>
    <s v="Long-term admissions to residential care homes and nursing homes for people aged 65+ per 100,000 population"/>
    <n v="246.5541127574142"/>
    <x v="51"/>
  </r>
  <r>
    <x v="0"/>
    <s v="Long-term admissions to residential care homes and nursing homes for people aged 65+ per 100,000 population"/>
    <n v="631.1074918566776"/>
    <x v="52"/>
  </r>
  <r>
    <x v="0"/>
    <s v="Long-term admissions to residential care homes and nursing homes for people aged 65+ per 100,000 population"/>
    <n v="524.01014483640404"/>
    <x v="53"/>
  </r>
  <r>
    <x v="0"/>
    <s v="Long-term admissions to residential care homes and nursing homes for people aged 65+ per 100,000 population"/>
    <n v="450.34552372078582"/>
    <x v="54"/>
  </r>
  <r>
    <x v="0"/>
    <s v="Long-term admissions to residential care homes and nursing homes for people aged 65+ per 100,000 population"/>
    <n v="497.89653737691282"/>
    <x v="55"/>
  </r>
  <r>
    <x v="0"/>
    <s v="Long-term admissions to residential care homes and nursing homes for people aged 65+ per 100,000 population"/>
    <n v="377.33228390203249"/>
    <x v="56"/>
  </r>
  <r>
    <x v="0"/>
    <s v="Long-term admissions to residential care homes and nursing homes for people aged 65+ per 100,000 population"/>
    <n v="404.10659676714732"/>
    <x v="57"/>
  </r>
  <r>
    <x v="0"/>
    <s v="Long-term admissions to residential care homes and nursing homes for people aged 65+ per 100,000 population"/>
    <n v="603.60760826334138"/>
    <x v="58"/>
  </r>
  <r>
    <x v="0"/>
    <s v="Long-term admissions to residential care homes and nursing homes for people aged 65+ per 100,000 population"/>
    <n v="702.72769301895516"/>
    <x v="59"/>
  </r>
  <r>
    <x v="0"/>
    <s v="Long-term admissions to residential care homes and nursing homes for people aged 65+ per 100,000 population"/>
    <n v="565.23913276422468"/>
    <x v="60"/>
  </r>
  <r>
    <x v="0"/>
    <s v="Long-term admissions to residential care homes and nursing homes for people aged 65+ per 100,000 population"/>
    <n v="971.9197170893932"/>
    <x v="61"/>
  </r>
  <r>
    <x v="0"/>
    <s v="Long-term admissions to residential care homes and nursing homes for people aged 65+ per 100,000 population"/>
    <n v="458.99868857517549"/>
    <x v="62"/>
  </r>
  <r>
    <x v="0"/>
    <s v="Long-term admissions to residential care homes and nursing homes for people aged 65+ per 100,000 population"/>
    <n v="437.16656787196212"/>
    <x v="63"/>
  </r>
  <r>
    <x v="0"/>
    <s v="Long-term admissions to residential care homes and nursing homes for people aged 65+ per 100,000 population"/>
    <n v="767.0454545454545"/>
    <x v="64"/>
  </r>
  <r>
    <x v="0"/>
    <s v="Long-term admissions to residential care homes and nursing homes for people aged 65+ per 100,000 population"/>
    <n v="376.49097088025587"/>
    <x v="65"/>
  </r>
  <r>
    <x v="0"/>
    <s v="Long-term admissions to residential care homes and nursing homes for people aged 65+ per 100,000 population"/>
    <n v="606.58261252015836"/>
    <x v="66"/>
  </r>
  <r>
    <x v="0"/>
    <s v="Long-term admissions to residential care homes and nursing homes for people aged 65+ per 100,000 population"/>
    <n v="621.18396602070607"/>
    <x v="67"/>
  </r>
  <r>
    <x v="0"/>
    <s v="Long-term admissions to residential care homes and nursing homes for people aged 65+ per 100,000 population"/>
    <n v="540.50575896016983"/>
    <x v="68"/>
  </r>
  <r>
    <x v="0"/>
    <s v="Long-term admissions to residential care homes and nursing homes for people aged 65+ per 100,000 population"/>
    <n v="521.77007797952319"/>
    <x v="69"/>
  </r>
  <r>
    <x v="0"/>
    <s v="Long-term admissions to residential care homes and nursing homes for people aged 65+ per 100,000 population"/>
    <n v="485.42128781303239"/>
    <x v="70"/>
  </r>
  <r>
    <x v="0"/>
    <s v="Long-term admissions to residential care homes and nursing homes for people aged 65+ per 100,000 population"/>
    <n v="506.79929488793749"/>
    <x v="71"/>
  </r>
  <r>
    <x v="0"/>
    <s v="Long-term admissions to residential care homes and nursing homes for people aged 65+ per 100,000 population"/>
    <n v="675.36395324994874"/>
    <x v="72"/>
  </r>
  <r>
    <x v="0"/>
    <s v="Long-term admissions to residential care homes and nursing homes for people aged 65+ per 100,000 population"/>
    <n v="147.09667929246501"/>
    <x v="73"/>
  </r>
  <r>
    <x v="0"/>
    <s v="Long-term admissions to residential care homes and nursing homes for people aged 65+ per 100,000 population"/>
    <n v="0"/>
    <x v="74"/>
  </r>
  <r>
    <x v="0"/>
    <s v="Long-term admissions to residential care homes and nursing homes for people aged 65+ per 100,000 population"/>
    <n v="576.25496681853167"/>
    <x v="75"/>
  </r>
  <r>
    <x v="0"/>
    <s v="Long-term admissions to residential care homes and nursing homes for people aged 65+ per 100,000 population"/>
    <n v="384.2159916926272"/>
    <x v="76"/>
  </r>
  <r>
    <x v="0"/>
    <s v="Long-term admissions to residential care homes and nursing homes for people aged 65+ per 100,000 population"/>
    <n v="773.64227704861241"/>
    <x v="77"/>
  </r>
  <r>
    <x v="0"/>
    <s v="Long-term admissions to residential care homes and nursing homes for people aged 65+ per 100,000 population"/>
    <n v="459.71727387656591"/>
    <x v="78"/>
  </r>
  <r>
    <x v="0"/>
    <s v="Long-term admissions to residential care homes and nursing homes for people aged 65+ per 100,000 population"/>
    <n v="835.37254240148502"/>
    <x v="79"/>
  </r>
  <r>
    <x v="0"/>
    <s v="Long-term admissions to residential care homes and nursing homes for people aged 65+ per 100,000 population"/>
    <n v="460.8621667612025"/>
    <x v="80"/>
  </r>
  <r>
    <x v="0"/>
    <s v="Long-term admissions to residential care homes and nursing homes for people aged 65+ per 100,000 population"/>
    <n v="724.20858911386688"/>
    <x v="81"/>
  </r>
  <r>
    <x v="0"/>
    <s v="Long-term admissions to residential care homes and nursing homes for people aged 65+ per 100,000 population"/>
    <n v="676.49609713790119"/>
    <x v="82"/>
  </r>
  <r>
    <x v="0"/>
    <s v="Long-term admissions to residential care homes and nursing homes for people aged 65+ per 100,000 population"/>
    <n v="494.0661131767942"/>
    <x v="83"/>
  </r>
  <r>
    <x v="0"/>
    <s v="Long-term admissions to residential care homes and nursing homes for people aged 65+ per 100,000 population"/>
    <n v="518.54111290252297"/>
    <x v="84"/>
  </r>
  <r>
    <x v="0"/>
    <s v="Long-term admissions to residential care homes and nursing homes for people aged 65+ per 100,000 population"/>
    <n v="708.06302131603331"/>
    <x v="85"/>
  </r>
  <r>
    <x v="0"/>
    <s v="Long-term admissions to residential care homes and nursing homes for people aged 65+ per 100,000 population"/>
    <n v="841.3514344712446"/>
    <x v="86"/>
  </r>
  <r>
    <x v="0"/>
    <s v="Long-term admissions to residential care homes and nursing homes for people aged 65+ per 100,000 population"/>
    <n v="528.44076681416198"/>
    <x v="87"/>
  </r>
  <r>
    <x v="0"/>
    <s v="Long-term admissions to residential care homes and nursing homes for people aged 65+ per 100,000 population"/>
    <n v="401.36964557019428"/>
    <x v="88"/>
  </r>
  <r>
    <x v="0"/>
    <s v="Long-term admissions to residential care homes and nursing homes for people aged 65+ per 100,000 population"/>
    <n v="564.32255758132885"/>
    <x v="89"/>
  </r>
  <r>
    <x v="0"/>
    <s v="Long-term admissions to residential care homes and nursing homes for people aged 65+ per 100,000 population"/>
    <n v="482.01384300430021"/>
    <x v="90"/>
  </r>
  <r>
    <x v="0"/>
    <s v="Long-term admissions to residential care homes and nursing homes for people aged 65+ per 100,000 population"/>
    <n v="662.25165562913912"/>
    <x v="91"/>
  </r>
  <r>
    <x v="0"/>
    <s v="Long-term admissions to residential care homes and nursing homes for people aged 65+ per 100,000 population"/>
    <n v="474.28910206501467"/>
    <x v="92"/>
  </r>
  <r>
    <x v="0"/>
    <s v="Long-term admissions to residential care homes and nursing homes for people aged 65+ per 100,000 population"/>
    <n v="606.1924894304899"/>
    <x v="93"/>
  </r>
  <r>
    <x v="0"/>
    <s v="Long-term admissions to residential care homes and nursing homes for people aged 65+ per 100,000 population"/>
    <n v="666.16022906562262"/>
    <x v="94"/>
  </r>
  <r>
    <x v="0"/>
    <s v="Long-term admissions to residential care homes and nursing homes for people aged 65+ per 100,000 population"/>
    <n v="472.4655819774718"/>
    <x v="95"/>
  </r>
  <r>
    <x v="0"/>
    <s v="Long-term admissions to residential care homes and nursing homes for people aged 65+ per 100,000 population"/>
    <n v="557.88005578800551"/>
    <x v="96"/>
  </r>
  <r>
    <x v="0"/>
    <s v="Long-term admissions to residential care homes and nursing homes for people aged 65+ per 100,000 population"/>
    <n v="322.06917054801312"/>
    <x v="97"/>
  </r>
  <r>
    <x v="0"/>
    <s v="Long-term admissions to residential care homes and nursing homes for people aged 65+ per 100,000 population"/>
    <n v="728.70624776012426"/>
    <x v="98"/>
  </r>
  <r>
    <x v="0"/>
    <s v="Long-term admissions to residential care homes and nursing homes for people aged 65+ per 100,000 population"/>
    <n v="347.45102737674478"/>
    <x v="99"/>
  </r>
  <r>
    <x v="0"/>
    <s v="Long-term admissions to residential care homes and nursing homes for people aged 65+ per 100,000 population"/>
    <n v="741.5089447757324"/>
    <x v="100"/>
  </r>
  <r>
    <x v="0"/>
    <s v="Long-term admissions to residential care homes and nursing homes for people aged 65+ per 100,000 population"/>
    <n v="568.46404326949607"/>
    <x v="101"/>
  </r>
  <r>
    <x v="0"/>
    <s v="Long-term admissions to residential care homes and nursing homes for people aged 65+ per 100,000 population"/>
    <n v="170.2966747333513"/>
    <x v="102"/>
  </r>
  <r>
    <x v="0"/>
    <s v="Long-term admissions to residential care homes and nursing homes for people aged 65+ per 100,000 population"/>
    <n v="620.64132937368618"/>
    <x v="103"/>
  </r>
  <r>
    <x v="0"/>
    <s v="Long-term admissions to residential care homes and nursing homes for people aged 65+ per 100,000 population"/>
    <n v="566.26175906475476"/>
    <x v="104"/>
  </r>
  <r>
    <x v="0"/>
    <s v="Long-term admissions to residential care homes and nursing homes for people aged 65+ per 100,000 population"/>
    <n v="839.10783889129505"/>
    <x v="105"/>
  </r>
  <r>
    <x v="0"/>
    <s v="Long-term admissions to residential care homes and nursing homes for people aged 65+ per 100,000 population"/>
    <n v="805.99519915692508"/>
    <x v="106"/>
  </r>
  <r>
    <x v="0"/>
    <s v="Long-term admissions to residential care homes and nursing homes for people aged 65+ per 100,000 population"/>
    <n v="714.67515435509779"/>
    <x v="107"/>
  </r>
  <r>
    <x v="0"/>
    <s v="Long-term admissions to residential care homes and nursing homes for people aged 65+ per 100,000 population"/>
    <n v="634.1997319994681"/>
    <x v="108"/>
  </r>
  <r>
    <x v="0"/>
    <s v="Long-term admissions to residential care homes and nursing homes for people aged 65+ per 100,000 population"/>
    <n v="293.86304615244433"/>
    <x v="109"/>
  </r>
  <r>
    <x v="0"/>
    <s v="Long-term admissions to residential care homes and nursing homes for people aged 65+ per 100,000 population"/>
    <n v="446.53780278933198"/>
    <x v="110"/>
  </r>
  <r>
    <x v="0"/>
    <s v="Long-term admissions to residential care homes and nursing homes for people aged 65+ per 100,000 population"/>
    <n v="544.39128123338651"/>
    <x v="111"/>
  </r>
  <r>
    <x v="0"/>
    <s v="Long-term admissions to residential care homes and nursing homes for people aged 65+ per 100,000 population"/>
    <n v="589.6510228640193"/>
    <x v="112"/>
  </r>
  <r>
    <x v="0"/>
    <s v="Long-term admissions to residential care homes and nursing homes for people aged 65+ per 100,000 population"/>
    <n v="600.67948583237012"/>
    <x v="113"/>
  </r>
  <r>
    <x v="0"/>
    <s v="Long-term admissions to residential care homes and nursing homes for people aged 65+ per 100,000 population"/>
    <n v="921.97055840683493"/>
    <x v="114"/>
  </r>
  <r>
    <x v="0"/>
    <s v="Long-term admissions to residential care homes and nursing homes for people aged 65+ per 100,000 population"/>
    <n v="503.44536633384888"/>
    <x v="115"/>
  </r>
  <r>
    <x v="0"/>
    <s v="Long-term admissions to residential care homes and nursing homes for people aged 65+ per 100,000 population"/>
    <n v="631.12625317657569"/>
    <x v="116"/>
  </r>
  <r>
    <x v="0"/>
    <s v="Long-term admissions to residential care homes and nursing homes for people aged 65+ per 100,000 population"/>
    <n v="620.59828463844917"/>
    <x v="117"/>
  </r>
  <r>
    <x v="0"/>
    <s v="Long-term admissions to residential care homes and nursing homes for people aged 65+ per 100,000 population"/>
    <n v="613.07024548569075"/>
    <x v="118"/>
  </r>
  <r>
    <x v="0"/>
    <s v="Long-term admissions to residential care homes and nursing homes for people aged 65+ per 100,000 population"/>
    <n v="610.50895266725558"/>
    <x v="119"/>
  </r>
  <r>
    <x v="0"/>
    <s v="Long-term admissions to residential care homes and nursing homes for people aged 65+ per 100,000 population"/>
    <n v="713.64415775291911"/>
    <x v="120"/>
  </r>
  <r>
    <x v="0"/>
    <s v="Long-term admissions to residential care homes and nursing homes for people aged 65+ per 100,000 population"/>
    <n v="803.83060014389571"/>
    <x v="121"/>
  </r>
  <r>
    <x v="0"/>
    <s v="Long-term admissions to residential care homes and nursing homes for people aged 65+ per 100,000 population"/>
    <n v="960.24331957419076"/>
    <x v="122"/>
  </r>
  <r>
    <x v="0"/>
    <s v="Long-term admissions to residential care homes and nursing homes for people aged 65+ per 100,000 population"/>
    <n v="645.00892201112629"/>
    <x v="123"/>
  </r>
  <r>
    <x v="0"/>
    <s v="Long-term admissions to residential care homes and nursing homes for people aged 65+ per 100,000 population"/>
    <n v="905.67298855376396"/>
    <x v="124"/>
  </r>
  <r>
    <x v="0"/>
    <s v="Long-term admissions to residential care homes and nursing homes for people aged 65+ per 100,000 population"/>
    <n v="565.99908871638604"/>
    <x v="125"/>
  </r>
  <r>
    <x v="0"/>
    <s v="Long-term admissions to residential care homes and nursing homes for people aged 65+ per 100,000 population"/>
    <n v="301.00334448160532"/>
    <x v="126"/>
  </r>
  <r>
    <x v="0"/>
    <s v="Long-term admissions to residential care homes and nursing homes for people aged 65+ per 100,000 population"/>
    <n v="470.22731844699251"/>
    <x v="127"/>
  </r>
  <r>
    <x v="0"/>
    <s v="Long-term admissions to residential care homes and nursing homes for people aged 65+ per 100,000 population"/>
    <n v="735.13718608456441"/>
    <x v="128"/>
  </r>
  <r>
    <x v="0"/>
    <s v="Long-term admissions to residential care homes and nursing homes for people aged 65+ per 100,000 population"/>
    <n v="614.39103846373655"/>
    <x v="129"/>
  </r>
  <r>
    <x v="0"/>
    <s v="Long-term admissions to residential care homes and nursing homes for people aged 65+ per 100,000 population"/>
    <n v="587.37151248164457"/>
    <x v="130"/>
  </r>
  <r>
    <x v="0"/>
    <s v="Long-term admissions to residential care homes and nursing homes for people aged 65+ per 100,000 population"/>
    <n v="766.3336297536224"/>
    <x v="131"/>
  </r>
  <r>
    <x v="0"/>
    <s v="Long-term admissions to residential care homes and nursing homes for people aged 65+ per 100,000 population"/>
    <n v="373.22971522061448"/>
    <x v="132"/>
  </r>
  <r>
    <x v="0"/>
    <s v="Long-term admissions to residential care homes and nursing homes for people aged 65+ per 100,000 population"/>
    <n v="437.49264965306372"/>
    <x v="133"/>
  </r>
  <r>
    <x v="0"/>
    <s v="Long-term admissions to residential care homes and nursing homes for people aged 65+ per 100,000 population"/>
    <n v="551.11718716623238"/>
    <x v="134"/>
  </r>
  <r>
    <x v="0"/>
    <s v="Long-term admissions to residential care homes and nursing homes for people aged 65+ per 100,000 population"/>
    <n v="612.79354787696695"/>
    <x v="135"/>
  </r>
  <r>
    <x v="0"/>
    <s v="Long-term admissions to residential care homes and nursing homes for people aged 65+ per 100,000 population"/>
    <n v="558.75212026474208"/>
    <x v="136"/>
  </r>
  <r>
    <x v="0"/>
    <s v="Long-term admissions to residential care homes and nursing homes for people aged 65+ per 100,000 population"/>
    <n v="348.722839855742"/>
    <x v="137"/>
  </r>
  <r>
    <x v="0"/>
    <s v="Long-term admissions to residential care homes and nursing homes for people aged 65+ per 100,000 population"/>
    <n v="660.65362539533794"/>
    <x v="138"/>
  </r>
  <r>
    <x v="0"/>
    <s v="Long-term admissions to residential care homes and nursing homes for people aged 65+ per 100,000 population"/>
    <n v="651.76622498232246"/>
    <x v="139"/>
  </r>
  <r>
    <x v="0"/>
    <s v="Long-term admissions to residential care homes and nursing homes for people aged 65+ per 100,000 population"/>
    <n v="530.37752152796395"/>
    <x v="140"/>
  </r>
  <r>
    <x v="0"/>
    <s v="Long-term admissions to residential care homes and nursing homes for people aged 65+ per 100,000 population"/>
    <n v="491.062149241322"/>
    <x v="141"/>
  </r>
  <r>
    <x v="0"/>
    <s v="Long-term admissions to residential care homes and nursing homes for people aged 65+ per 100,000 population"/>
    <n v="523.25526778081519"/>
    <x v="142"/>
  </r>
  <r>
    <x v="0"/>
    <s v="Long-term admissions to residential care homes and nursing homes for people aged 65+ per 100,000 population"/>
    <n v="222.40651387213509"/>
    <x v="143"/>
  </r>
  <r>
    <x v="0"/>
    <s v="Long-term admissions to residential care homes and nursing homes for people aged 65+ per 100,000 population"/>
    <n v="637.82811350069505"/>
    <x v="144"/>
  </r>
  <r>
    <x v="0"/>
    <s v="Long-term admissions to residential care homes and nursing homes for people aged 65+ per 100,000 population"/>
    <n v="603.12542301502549"/>
    <x v="145"/>
  </r>
  <r>
    <x v="0"/>
    <s v="Long-term admissions to residential care homes and nursing homes for people aged 65+ per 100,000 population"/>
    <n v="436.11788499471498"/>
    <x v="146"/>
  </r>
  <r>
    <x v="0"/>
    <s v="Long-term admissions to residential care homes and nursing homes for people aged 65+ per 100,000 population"/>
    <n v="566.69455163666782"/>
    <x v="147"/>
  </r>
  <r>
    <x v="0"/>
    <s v="Long-term admissions to residential care homes and nursing homes for people aged 65+ per 100,000 population"/>
    <n v="571.9733079122974"/>
    <x v="148"/>
  </r>
  <r>
    <x v="0"/>
    <s v="Long-term admissions to residential care homes and nursing homes for people aged 65+ per 100,000 population"/>
    <n v="689.456415713399"/>
    <x v="149"/>
  </r>
  <r>
    <x v="0"/>
    <s v="Long-term admissions to residential care homes and nursing homes for people aged 65+ per 100,000 population"/>
    <n v="590.17114276095663"/>
    <x v="150"/>
  </r>
  <r>
    <x v="0"/>
    <s v="Long-term admissions to residential care homes and nursing homes for people aged 65+ per 100,000 population"/>
    <n v="539.559401263116"/>
    <x v="151"/>
  </r>
  <r>
    <x v="1"/>
    <s v="Long-term admissions to residential care homes and nursing homes for people aged 65+ per 100,000 population"/>
    <n v="569.65820507695378"/>
    <x v="0"/>
  </r>
  <r>
    <x v="1"/>
    <s v="Long-term admissions to residential care homes and nursing homes for people aged 65+ per 100,000 population"/>
    <n v="365.98634969830857"/>
    <x v="1"/>
  </r>
  <r>
    <x v="1"/>
    <s v="Long-term admissions to residential care homes and nursing homes for people aged 65+ per 100,000 population"/>
    <n v="759.82429063279119"/>
    <x v="2"/>
  </r>
  <r>
    <x v="1"/>
    <s v="Long-term admissions to residential care homes and nursing homes for people aged 65+ per 100,000 population"/>
    <n v="575.68314399754377"/>
    <x v="3"/>
  </r>
  <r>
    <x v="1"/>
    <s v="Long-term admissions to residential care homes and nursing homes for people aged 65+ per 100,000 population"/>
    <n v="488.1847314983977"/>
    <x v="4"/>
  </r>
  <r>
    <x v="1"/>
    <s v="Long-term admissions to residential care homes and nursing homes for people aged 65+ per 100,000 population"/>
    <n v="440.50787967303478"/>
    <x v="5"/>
  </r>
  <r>
    <x v="1"/>
    <s v="Long-term admissions to residential care homes and nursing homes for people aged 65+ per 100,000 population"/>
    <n v="544.02031009157668"/>
    <x v="6"/>
  </r>
  <r>
    <x v="1"/>
    <s v="Long-term admissions to residential care homes and nursing homes for people aged 65+ per 100,000 population"/>
    <n v="845.73894282632136"/>
    <x v="7"/>
  </r>
  <r>
    <x v="1"/>
    <s v="Long-term admissions to residential care homes and nursing homes for people aged 65+ per 100,000 population"/>
    <n v="970.48524262131059"/>
    <x v="8"/>
  </r>
  <r>
    <x v="1"/>
    <s v="Long-term admissions to residential care homes and nursing homes for people aged 65+ per 100,000 population"/>
    <n v="653.22026128810455"/>
    <x v="9"/>
  </r>
  <r>
    <x v="1"/>
    <s v="Long-term admissions to residential care homes and nursing homes for people aged 65+ per 100,000 population"/>
    <n v="563.86534760441634"/>
    <x v="10"/>
  </r>
  <r>
    <x v="1"/>
    <s v="Long-term admissions to residential care homes and nursing homes for people aged 65+ per 100,000 population"/>
    <n v="636.91217316349014"/>
    <x v="11"/>
  </r>
  <r>
    <x v="1"/>
    <s v="Long-term admissions to residential care homes and nursing homes for people aged 65+ per 100,000 population"/>
    <n v="506.3030732482257"/>
    <x v="12"/>
  </r>
  <r>
    <x v="1"/>
    <s v="Long-term admissions to residential care homes and nursing homes for people aged 65+ per 100,000 population"/>
    <n v="272.42880760006523"/>
    <x v="13"/>
  </r>
  <r>
    <x v="1"/>
    <s v="Long-term admissions to residential care homes and nursing homes for people aged 65+ per 100,000 population"/>
    <n v="688.49789008711105"/>
    <x v="14"/>
  </r>
  <r>
    <x v="1"/>
    <s v="Long-term admissions to residential care homes and nursing homes for people aged 65+ per 100,000 population"/>
    <n v="720.8682528979225"/>
    <x v="15"/>
  </r>
  <r>
    <x v="1"/>
    <s v="Long-term admissions to residential care homes and nursing homes for people aged 65+ per 100,000 population"/>
    <n v="8.3355561483062157"/>
    <x v="16"/>
  </r>
  <r>
    <x v="1"/>
    <s v="Long-term admissions to residential care homes and nursing homes for people aged 65+ per 100,000 population"/>
    <n v="419.77654136698789"/>
    <x v="17"/>
  </r>
  <r>
    <x v="1"/>
    <s v="Long-term admissions to residential care homes and nursing homes for people aged 65+ per 100,000 population"/>
    <n v="780.82191780821927"/>
    <x v="18"/>
  </r>
  <r>
    <x v="1"/>
    <s v="Long-term admissions to residential care homes and nursing homes for people aged 65+ per 100,000 population"/>
    <n v="515.86340518285294"/>
    <x v="19"/>
  </r>
  <r>
    <x v="1"/>
    <s v="Long-term admissions to residential care homes and nursing homes for people aged 65+ per 100,000 population"/>
    <n v="514.36205744822985"/>
    <x v="20"/>
  </r>
  <r>
    <x v="1"/>
    <s v="Long-term admissions to residential care homes and nursing homes for people aged 65+ per 100,000 population"/>
    <n v="497.87169352386741"/>
    <x v="21"/>
  </r>
  <r>
    <x v="1"/>
    <s v="Long-term admissions to residential care homes and nursing homes for people aged 65+ per 100,000 population"/>
    <n v="523.87914230019487"/>
    <x v="22"/>
  </r>
  <r>
    <x v="1"/>
    <s v="Long-term admissions to residential care homes and nursing homes for people aged 65+ per 100,000 population"/>
    <n v="583.69243412388187"/>
    <x v="23"/>
  </r>
  <r>
    <x v="1"/>
    <s v="Long-term admissions to residential care homes and nursing homes for people aged 65+ per 100,000 population"/>
    <n v="581.69226361745325"/>
    <x v="24"/>
  </r>
  <r>
    <x v="1"/>
    <s v="Long-term admissions to residential care homes and nursing homes for people aged 65+ per 100,000 population"/>
    <n v="714.79628305932806"/>
    <x v="25"/>
  </r>
  <r>
    <x v="1"/>
    <s v="Long-term admissions to residential care homes and nursing homes for people aged 65+ per 100,000 population"/>
    <n v="487.51001957924342"/>
    <x v="26"/>
  </r>
  <r>
    <x v="1"/>
    <s v="Long-term admissions to residential care homes and nursing homes for people aged 65+ per 100,000 population"/>
    <n v="629.62962962962968"/>
    <x v="27"/>
  </r>
  <r>
    <x v="1"/>
    <s v="Long-term admissions to residential care homes and nursing homes for people aged 65+ per 100,000 population"/>
    <n v="424.78936792752143"/>
    <x v="28"/>
  </r>
  <r>
    <x v="1"/>
    <s v="Long-term admissions to residential care homes and nursing homes for people aged 65+ per 100,000 population"/>
    <n v="623.5987587415184"/>
    <x v="29"/>
  </r>
  <r>
    <x v="1"/>
    <s v="Long-term admissions to residential care homes and nursing homes for people aged 65+ per 100,000 population"/>
    <n v="769.00449636508802"/>
    <x v="30"/>
  </r>
  <r>
    <x v="1"/>
    <s v="Long-term admissions to residential care homes and nursing homes for people aged 65+ per 100,000 population"/>
    <n v="572.8148797088752"/>
    <x v="31"/>
  </r>
  <r>
    <x v="1"/>
    <s v="Long-term admissions to residential care homes and nursing homes for people aged 65+ per 100,000 population"/>
    <n v="517.14869368885059"/>
    <x v="32"/>
  </r>
  <r>
    <x v="1"/>
    <s v="Long-term admissions to residential care homes and nursing homes for people aged 65+ per 100,000 population"/>
    <n v="556.9887429643527"/>
    <x v="33"/>
  </r>
  <r>
    <x v="1"/>
    <s v="Long-term admissions to residential care homes and nursing homes for people aged 65+ per 100,000 population"/>
    <n v="620.50374056882163"/>
    <x v="34"/>
  </r>
  <r>
    <x v="1"/>
    <s v="Long-term admissions to residential care homes and nursing homes for people aged 65+ per 100,000 population"/>
    <n v="391.44532365640168"/>
    <x v="35"/>
  </r>
  <r>
    <x v="1"/>
    <s v="Long-term admissions to residential care homes and nursing homes for people aged 65+ per 100,000 population"/>
    <n v="632.1282146850541"/>
    <x v="36"/>
  </r>
  <r>
    <x v="1"/>
    <s v="Long-term admissions to residential care homes and nursing homes for people aged 65+ per 100,000 population"/>
    <n v="670.98133143080395"/>
    <x v="37"/>
  </r>
  <r>
    <x v="1"/>
    <s v="Long-term admissions to residential care homes and nursing homes for people aged 65+ per 100,000 population"/>
    <n v="448.1447219652585"/>
    <x v="38"/>
  </r>
  <r>
    <x v="1"/>
    <s v="Long-term admissions to residential care homes and nursing homes for people aged 65+ per 100,000 population"/>
    <n v="655.57445749139038"/>
    <x v="39"/>
  </r>
  <r>
    <x v="1"/>
    <s v="Long-term admissions to residential care homes and nursing homes for people aged 65+ per 100,000 population"/>
    <n v="597.66422380617746"/>
    <x v="40"/>
  </r>
  <r>
    <x v="1"/>
    <s v="Long-term admissions to residential care homes and nursing homes for people aged 65+ per 100,000 population"/>
    <n v="466.30722151674752"/>
    <x v="41"/>
  </r>
  <r>
    <x v="1"/>
    <s v="Long-term admissions to residential care homes and nursing homes for people aged 65+ per 100,000 population"/>
    <n v="501.7476776907946"/>
    <x v="42"/>
  </r>
  <r>
    <x v="1"/>
    <s v="Long-term admissions to residential care homes and nursing homes for people aged 65+ per 100,000 population"/>
    <n v="941.4099368359914"/>
    <x v="43"/>
  </r>
  <r>
    <x v="1"/>
    <s v="Long-term admissions to residential care homes and nursing homes for people aged 65+ per 100,000 population"/>
    <n v="539.73357831878741"/>
    <x v="44"/>
  </r>
  <r>
    <x v="1"/>
    <s v="Long-term admissions to residential care homes and nursing homes for people aged 65+ per 100,000 population"/>
    <n v="415.71011974933299"/>
    <x v="45"/>
  </r>
  <r>
    <x v="1"/>
    <s v="Long-term admissions to residential care homes and nursing homes for people aged 65+ per 100,000 population"/>
    <n v="548.67256637168134"/>
    <x v="46"/>
  </r>
  <r>
    <x v="1"/>
    <s v="Long-term admissions to residential care homes and nursing homes for people aged 65+ per 100,000 population"/>
    <n v="137.90929508648881"/>
    <x v="47"/>
  </r>
  <r>
    <x v="1"/>
    <s v="Long-term admissions to residential care homes and nursing homes for people aged 65+ per 100,000 population"/>
    <n v="312.21035172447438"/>
    <x v="48"/>
  </r>
  <r>
    <x v="1"/>
    <s v="Long-term admissions to residential care homes and nursing homes for people aged 65+ per 100,000 population"/>
    <n v="557.62196248445059"/>
    <x v="49"/>
  </r>
  <r>
    <x v="1"/>
    <s v="Long-term admissions to residential care homes and nursing homes for people aged 65+ per 100,000 population"/>
    <n v="480.65611239958321"/>
    <x v="50"/>
  </r>
  <r>
    <x v="1"/>
    <s v="Long-term admissions to residential care homes and nursing homes for people aged 65+ per 100,000 population"/>
    <n v="272.38359123676241"/>
    <x v="51"/>
  </r>
  <r>
    <x v="1"/>
    <s v="Long-term admissions to residential care homes and nursing homes for people aged 65+ per 100,000 population"/>
    <n v="570.0325732899023"/>
    <x v="52"/>
  </r>
  <r>
    <x v="1"/>
    <s v="Long-term admissions to residential care homes and nursing homes for people aged 65+ per 100,000 population"/>
    <n v="484.18537382883733"/>
    <x v="53"/>
  </r>
  <r>
    <x v="1"/>
    <s v="Long-term admissions to residential care homes and nursing homes for people aged 65+ per 100,000 population"/>
    <n v="438.69865672800682"/>
    <x v="54"/>
  </r>
  <r>
    <x v="1"/>
    <s v="Long-term admissions to residential care homes and nursing homes for people aged 65+ per 100,000 population"/>
    <n v="488.65054782488102"/>
    <x v="55"/>
  </r>
  <r>
    <x v="1"/>
    <s v="Long-term admissions to residential care homes and nursing homes for people aged 65+ per 100,000 population"/>
    <n v="400.4815037733228"/>
    <x v="56"/>
  </r>
  <r>
    <x v="1"/>
    <s v="Long-term admissions to residential care homes and nursing homes for people aged 65+ per 100,000 population"/>
    <n v="417.75884665792921"/>
    <x v="57"/>
  </r>
  <r>
    <x v="1"/>
    <s v="Long-term admissions to residential care homes and nursing homes for people aged 65+ per 100,000 population"/>
    <n v="605.94717263645509"/>
    <x v="58"/>
  </r>
  <r>
    <x v="1"/>
    <s v="Long-term admissions to residential care homes and nursing homes for people aged 65+ per 100,000 population"/>
    <n v="693.4812760055479"/>
    <x v="59"/>
  </r>
  <r>
    <x v="1"/>
    <s v="Long-term admissions to residential care homes and nursing homes for people aged 65+ per 100,000 population"/>
    <n v="531.90222761962593"/>
    <x v="60"/>
  </r>
  <r>
    <x v="1"/>
    <s v="Long-term admissions to residential care homes and nursing homes for people aged 65+ per 100,000 population"/>
    <n v="868.87280732569855"/>
    <x v="61"/>
  </r>
  <r>
    <x v="1"/>
    <s v="Long-term admissions to residential care homes and nursing homes for people aged 65+ per 100,000 population"/>
    <n v="509.14140245313592"/>
    <x v="62"/>
  </r>
  <r>
    <x v="1"/>
    <s v="Long-term admissions to residential care homes and nursing homes for people aged 65+ per 100,000 population"/>
    <n v="459.39537640782447"/>
    <x v="63"/>
  </r>
  <r>
    <x v="1"/>
    <s v="Long-term admissions to residential care homes and nursing homes for people aged 65+ per 100,000 population"/>
    <n v="710.22727272727275"/>
    <x v="64"/>
  </r>
  <r>
    <x v="1"/>
    <s v="Long-term admissions to residential care homes and nursing homes for people aged 65+ per 100,000 population"/>
    <n v="453.12187645765312"/>
    <x v="65"/>
  </r>
  <r>
    <x v="1"/>
    <s v="Long-term admissions to residential care homes and nursing homes for people aged 65+ per 100,000 population"/>
    <n v="609.88124908371208"/>
    <x v="66"/>
  </r>
  <r>
    <x v="1"/>
    <s v="Long-term admissions to residential care homes and nursing homes for people aged 65+ per 100,000 population"/>
    <n v="560.50665554249304"/>
    <x v="67"/>
  </r>
  <r>
    <x v="1"/>
    <s v="Long-term admissions to residential care homes and nursing homes for people aged 65+ per 100,000 population"/>
    <n v="538.360894837312"/>
    <x v="68"/>
  </r>
  <r>
    <x v="1"/>
    <s v="Long-term admissions to residential care homes and nursing homes for people aged 65+ per 100,000 population"/>
    <n v="509.05947924677002"/>
    <x v="69"/>
  </r>
  <r>
    <x v="1"/>
    <s v="Long-term admissions to residential care homes and nursing homes for people aged 65+ per 100,000 population"/>
    <n v="488.63599832835058"/>
    <x v="70"/>
  </r>
  <r>
    <x v="1"/>
    <s v="Long-term admissions to residential care homes and nursing homes for people aged 65+ per 100,000 population"/>
    <n v="487.38772769243678"/>
    <x v="71"/>
  </r>
  <r>
    <x v="1"/>
    <s v="Long-term admissions to residential care homes and nursing homes for people aged 65+ per 100,000 population"/>
    <n v="665.11174902604057"/>
    <x v="72"/>
  </r>
  <r>
    <x v="1"/>
    <s v="Long-term admissions to residential care homes and nursing homes for people aged 65+ per 100,000 population"/>
    <n v="7.354833964623249"/>
    <x v="73"/>
  </r>
  <r>
    <x v="1"/>
    <s v="Long-term admissions to residential care homes and nursing homes for people aged 65+ per 100,000 population"/>
    <n v="446.50960177151768"/>
    <x v="74"/>
  </r>
  <r>
    <x v="1"/>
    <s v="Long-term admissions to residential care homes and nursing homes for people aged 65+ per 100,000 population"/>
    <n v="555.45153841353056"/>
    <x v="75"/>
  </r>
  <r>
    <x v="1"/>
    <s v="Long-term admissions to residential care homes and nursing homes for people aged 65+ per 100,000 population"/>
    <n v="422.29145032883349"/>
    <x v="76"/>
  </r>
  <r>
    <x v="1"/>
    <s v="Long-term admissions to residential care homes and nursing homes for people aged 65+ per 100,000 population"/>
    <n v="835.22574188830288"/>
    <x v="77"/>
  </r>
  <r>
    <x v="1"/>
    <s v="Long-term admissions to residential care homes and nursing homes for people aged 65+ per 100,000 population"/>
    <n v="464.31444661533158"/>
    <x v="78"/>
  </r>
  <r>
    <x v="1"/>
    <s v="Long-term admissions to residential care homes and nursing homes for people aged 65+ per 100,000 population"/>
    <n v="843.81064889038907"/>
    <x v="79"/>
  </r>
  <r>
    <x v="1"/>
    <s v="Long-term admissions to residential care homes and nursing homes for people aged 65+ per 100,000 population"/>
    <n v="432.50141803743622"/>
    <x v="80"/>
  </r>
  <r>
    <x v="1"/>
    <s v="Long-term admissions to residential care homes and nursing homes for people aged 65+ per 100,000 population"/>
    <n v="723.35657900902697"/>
    <x v="81"/>
  </r>
  <r>
    <x v="1"/>
    <s v="Long-term admissions to residential care homes and nursing homes for people aged 65+ per 100,000 population"/>
    <n v="766.1173749638624"/>
    <x v="82"/>
  </r>
  <r>
    <x v="1"/>
    <s v="Long-term admissions to residential care homes and nursing homes for people aged 65+ per 100,000 population"/>
    <n v="522.08017114042684"/>
    <x v="83"/>
  </r>
  <r>
    <x v="1"/>
    <s v="Long-term admissions to residential care homes and nursing homes for people aged 65+ per 100,000 population"/>
    <n v="557.75850799599118"/>
    <x v="84"/>
  </r>
  <r>
    <x v="1"/>
    <s v="Long-term admissions to residential care homes and nursing homes for people aged 65+ per 100,000 population"/>
    <n v="656.1631139944393"/>
    <x v="85"/>
  </r>
  <r>
    <x v="1"/>
    <s v="Long-term admissions to residential care homes and nursing homes for people aged 65+ per 100,000 population"/>
    <n v="856.72861473573209"/>
    <x v="86"/>
  </r>
  <r>
    <x v="1"/>
    <s v="Long-term admissions to residential care homes and nursing homes for people aged 65+ per 100,000 population"/>
    <n v="519.96634443684434"/>
    <x v="87"/>
  </r>
  <r>
    <x v="1"/>
    <s v="Long-term admissions to residential care homes and nursing homes for people aged 65+ per 100,000 population"/>
    <n v="447.85596045261798"/>
    <x v="88"/>
  </r>
  <r>
    <x v="1"/>
    <s v="Long-term admissions to residential care homes and nursing homes for people aged 65+ per 100,000 population"/>
    <n v="594.96450640927435"/>
    <x v="89"/>
  </r>
  <r>
    <x v="1"/>
    <s v="Long-term admissions to residential care homes and nursing homes for people aged 65+ per 100,000 population"/>
    <n v="490.13767181897941"/>
    <x v="90"/>
  </r>
  <r>
    <x v="1"/>
    <s v="Long-term admissions to residential care homes and nursing homes for people aged 65+ per 100,000 population"/>
    <n v="647.08558717961682"/>
    <x v="91"/>
  </r>
  <r>
    <x v="1"/>
    <s v="Long-term admissions to residential care homes and nursing homes for people aged 65+ per 100,000 population"/>
    <n v="481.43201022864451"/>
    <x v="92"/>
  </r>
  <r>
    <x v="1"/>
    <s v="Long-term admissions to residential care homes and nursing homes for people aged 65+ per 100,000 population"/>
    <n v="649.71400149216618"/>
    <x v="93"/>
  </r>
  <r>
    <x v="1"/>
    <s v="Long-term admissions to residential care homes and nursing homes for people aged 65+ per 100,000 population"/>
    <n v="615.51646896121849"/>
    <x v="94"/>
  </r>
  <r>
    <x v="1"/>
    <s v="Long-term admissions to residential care homes and nursing homes for people aged 65+ per 100,000 population"/>
    <n v="447.43429286608261"/>
    <x v="95"/>
  </r>
  <r>
    <x v="1"/>
    <s v="Long-term admissions to residential care homes and nursing homes for people aged 65+ per 100,000 population"/>
    <n v="620.86651369955462"/>
    <x v="96"/>
  </r>
  <r>
    <x v="1"/>
    <s v="Long-term admissions to residential care homes and nursing homes for people aged 65+ per 100,000 population"/>
    <n v="304.72698444158158"/>
    <x v="97"/>
  </r>
  <r>
    <x v="1"/>
    <s v="Long-term admissions to residential care homes and nursing homes for people aged 65+ per 100,000 population"/>
    <n v="689.88173455978972"/>
    <x v="98"/>
  </r>
  <r>
    <x v="1"/>
    <s v="Long-term admissions to residential care homes and nursing homes for people aged 65+ per 100,000 population"/>
    <n v="320.49362008027322"/>
    <x v="99"/>
  </r>
  <r>
    <x v="1"/>
    <s v="Long-term admissions to residential care homes and nursing homes for people aged 65+ per 100,000 population"/>
    <n v="751.87969924812023"/>
    <x v="100"/>
  </r>
  <r>
    <x v="1"/>
    <s v="Long-term admissions to residential care homes and nursing homes for people aged 65+ per 100,000 population"/>
    <n v="577.66249057159143"/>
    <x v="101"/>
  </r>
  <r>
    <x v="1"/>
    <s v="Long-term admissions to residential care homes and nursing homes for people aged 65+ per 100,000 population"/>
    <n v="174.7781661737026"/>
    <x v="102"/>
  </r>
  <r>
    <x v="1"/>
    <s v="Long-term admissions to residential care homes and nursing homes for people aged 65+ per 100,000 population"/>
    <n v="533.88501451499883"/>
    <x v="103"/>
  </r>
  <r>
    <x v="1"/>
    <s v="Long-term admissions to residential care homes and nursing homes for people aged 65+ per 100,000 population"/>
    <n v="511.46223399397212"/>
    <x v="104"/>
  </r>
  <r>
    <x v="1"/>
    <s v="Long-term admissions to residential care homes and nursing homes for people aged 65+ per 100,000 population"/>
    <n v="814.74664356864446"/>
    <x v="105"/>
  </r>
  <r>
    <x v="1"/>
    <s v="Long-term admissions to residential care homes and nursing homes for people aged 65+ per 100,000 population"/>
    <n v="880.15456372826441"/>
    <x v="106"/>
  </r>
  <r>
    <x v="1"/>
    <s v="Long-term admissions to residential care homes and nursing homes for people aged 65+ per 100,000 population"/>
    <n v="738.25206666371946"/>
    <x v="107"/>
  </r>
  <r>
    <x v="1"/>
    <s v="Long-term admissions to residential care homes and nursing homes for people aged 65+ per 100,000 population"/>
    <n v="656.70359345751376"/>
    <x v="108"/>
  </r>
  <r>
    <x v="1"/>
    <s v="Long-term admissions to residential care homes and nursing homes for people aged 65+ per 100,000 population"/>
    <n v="599.11613285343299"/>
    <x v="109"/>
  </r>
  <r>
    <x v="1"/>
    <s v="Long-term admissions to residential care homes and nursing homes for people aged 65+ per 100,000 population"/>
    <n v="415.9530217763641"/>
    <x v="110"/>
  </r>
  <r>
    <x v="1"/>
    <s v="Long-term admissions to residential care homes and nursing homes for people aged 65+ per 100,000 population"/>
    <n v="523.12599681020731"/>
    <x v="111"/>
  </r>
  <r>
    <x v="1"/>
    <s v="Long-term admissions to residential care homes and nursing homes for people aged 65+ per 100,000 population"/>
    <n v="615.0554887016981"/>
    <x v="112"/>
  </r>
  <r>
    <x v="1"/>
    <s v="Long-term admissions to residential care homes and nursing homes for people aged 65+ per 100,000 population"/>
    <n v="611.1869987040734"/>
    <x v="113"/>
  </r>
  <r>
    <x v="1"/>
    <s v="Long-term admissions to residential care homes and nursing homes for people aged 65+ per 100,000 population"/>
    <n v="989.5817326900027"/>
    <x v="114"/>
  </r>
  <r>
    <x v="1"/>
    <s v="Long-term admissions to residential care homes and nursing homes for people aged 65+ per 100,000 population"/>
    <n v="528.75826184784137"/>
    <x v="115"/>
  </r>
  <r>
    <x v="1"/>
    <s v="Long-term admissions to residential care homes and nursing homes for people aged 65+ per 100,000 population"/>
    <n v="673.01516378564054"/>
    <x v="116"/>
  </r>
  <r>
    <x v="1"/>
    <s v="Long-term admissions to residential care homes and nursing homes for people aged 65+ per 100,000 population"/>
    <n v="557.84115473119027"/>
    <x v="117"/>
  </r>
  <r>
    <x v="1"/>
    <s v="Long-term admissions to residential care homes and nursing homes for people aged 65+ per 100,000 population"/>
    <n v="466.24249761726901"/>
    <x v="118"/>
  </r>
  <r>
    <x v="1"/>
    <s v="Long-term admissions to residential care homes and nursing homes for people aged 65+ per 100,000 population"/>
    <n v="602.21266793876362"/>
    <x v="119"/>
  </r>
  <r>
    <x v="1"/>
    <s v="Long-term admissions to residential care homes and nursing homes for people aged 65+ per 100,000 population"/>
    <n v="687.51530987180524"/>
    <x v="120"/>
  </r>
  <r>
    <x v="1"/>
    <s v="Long-term admissions to residential care homes and nursing homes for people aged 65+ per 100,000 population"/>
    <n v="731.88279951373215"/>
    <x v="121"/>
  </r>
  <r>
    <x v="1"/>
    <s v="Long-term admissions to residential care homes and nursing homes for people aged 65+ per 100,000 population"/>
    <n v="973.27829676298063"/>
    <x v="122"/>
  </r>
  <r>
    <x v="1"/>
    <s v="Long-term admissions to residential care homes and nursing homes for people aged 65+ per 100,000 population"/>
    <n v="636.08691088485364"/>
    <x v="123"/>
  </r>
  <r>
    <x v="1"/>
    <s v="Long-term admissions to residential care homes and nursing homes for people aged 65+ per 100,000 population"/>
    <n v="838.83365360514665"/>
    <x v="124"/>
  </r>
  <r>
    <x v="1"/>
    <s v="Long-term admissions to residential care homes and nursing homes for people aged 65+ per 100,000 population"/>
    <n v="578.95770891594873"/>
    <x v="125"/>
  </r>
  <r>
    <x v="1"/>
    <s v="Long-term admissions to residential care homes and nursing homes for people aged 65+ per 100,000 population"/>
    <n v="370.93341441167519"/>
    <x v="126"/>
  </r>
  <r>
    <x v="1"/>
    <s v="Long-term admissions to residential care homes and nursing homes for people aged 65+ per 100,000 population"/>
    <n v="417.42104204385441"/>
    <x v="127"/>
  </r>
  <r>
    <x v="1"/>
    <s v="Long-term admissions to residential care homes and nursing homes for people aged 65+ per 100,000 population"/>
    <n v="713.7944935853352"/>
    <x v="128"/>
  </r>
  <r>
    <x v="1"/>
    <s v="Long-term admissions to residential care homes and nursing homes for people aged 65+ per 100,000 population"/>
    <n v="625.82156941189919"/>
    <x v="129"/>
  </r>
  <r>
    <x v="1"/>
    <s v="Long-term admissions to residential care homes and nursing homes for people aged 65+ per 100,000 population"/>
    <n v="628.16120084842544"/>
    <x v="130"/>
  </r>
  <r>
    <x v="1"/>
    <s v="Long-term admissions to residential care homes and nursing homes for people aged 65+ per 100,000 population"/>
    <n v="813.41214625725786"/>
    <x v="131"/>
  </r>
  <r>
    <x v="1"/>
    <s v="Long-term admissions to residential care homes and nursing homes for people aged 65+ per 100,000 population"/>
    <n v="342.553300270975"/>
    <x v="132"/>
  </r>
  <r>
    <x v="1"/>
    <s v="Long-term admissions to residential care homes and nursing homes for people aged 65+ per 100,000 population"/>
    <n v="475.12642596730558"/>
    <x v="133"/>
  </r>
  <r>
    <x v="1"/>
    <s v="Long-term admissions to residential care homes and nursing homes for people aged 65+ per 100,000 population"/>
    <n v="622.32095811794193"/>
    <x v="134"/>
  </r>
  <r>
    <x v="1"/>
    <s v="Long-term admissions to residential care homes and nursing homes for people aged 65+ per 100,000 population"/>
    <n v="658.25887562267735"/>
    <x v="135"/>
  </r>
  <r>
    <x v="1"/>
    <s v="Long-term admissions to residential care homes and nursing homes for people aged 65+ per 100,000 population"/>
    <n v="468.9526723650514"/>
    <x v="136"/>
  </r>
  <r>
    <x v="1"/>
    <s v="Long-term admissions to residential care homes and nursing homes for people aged 65+ per 100,000 population"/>
    <n v="357.66445113409429"/>
    <x v="137"/>
  </r>
  <r>
    <x v="1"/>
    <s v="Long-term admissions to residential care homes and nursing homes for people aged 65+ per 100,000 population"/>
    <n v="637.22619187068062"/>
    <x v="138"/>
  </r>
  <r>
    <x v="1"/>
    <s v="Long-term admissions to residential care homes and nursing homes for people aged 65+ per 100,000 population"/>
    <n v="666.36947766470939"/>
    <x v="139"/>
  </r>
  <r>
    <x v="1"/>
    <s v="Long-term admissions to residential care homes and nursing homes for people aged 65+ per 100,000 population"/>
    <n v="536.33681952266022"/>
    <x v="140"/>
  </r>
  <r>
    <x v="1"/>
    <s v="Long-term admissions to residential care homes and nursing homes for people aged 65+ per 100,000 population"/>
    <n v="445.59343171897729"/>
    <x v="141"/>
  </r>
  <r>
    <x v="1"/>
    <s v="Long-term admissions to residential care homes and nursing homes for people aged 65+ per 100,000 population"/>
    <n v="479.57237738259641"/>
    <x v="142"/>
  </r>
  <r>
    <x v="1"/>
    <s v="Long-term admissions to residential care homes and nursing homes for people aged 65+ per 100,000 population"/>
    <n v="226.1761158021713"/>
    <x v="143"/>
  </r>
  <r>
    <x v="1"/>
    <s v="Long-term admissions to residential care homes and nursing homes for people aged 65+ per 100,000 population"/>
    <n v="665.63087742252026"/>
    <x v="144"/>
  </r>
  <r>
    <x v="1"/>
    <s v="Long-term admissions to residential care homes and nursing homes for people aged 65+ per 100,000 population"/>
    <n v="597.10920931911505"/>
    <x v="145"/>
  </r>
  <r>
    <x v="1"/>
    <s v="Long-term admissions to residential care homes and nursing homes for people aged 65+ per 100,000 population"/>
    <n v="460.25418015663632"/>
    <x v="146"/>
  </r>
  <r>
    <x v="1"/>
    <s v="Long-term admissions to residential care homes and nursing homes for people aged 65+ per 100,000 population"/>
    <n v="586.93364276654881"/>
    <x v="147"/>
  </r>
  <r>
    <x v="1"/>
    <s v="Long-term admissions to residential care homes and nursing homes for people aged 65+ per 100,000 population"/>
    <n v="553.52255604415882"/>
    <x v="148"/>
  </r>
  <r>
    <x v="1"/>
    <s v="Long-term admissions to residential care homes and nursing homes for people aged 65+ per 100,000 population"/>
    <n v="620.73246430788333"/>
    <x v="149"/>
  </r>
  <r>
    <x v="1"/>
    <s v="Long-term admissions to residential care homes and nursing homes for people aged 65+ per 100,000 population"/>
    <n v="561.31527780640465"/>
    <x v="150"/>
  </r>
  <r>
    <x v="1"/>
    <s v="Long-term admissions to residential care homes and nursing homes for people aged 65+ per 100,000 population"/>
    <n v="579.34258292306924"/>
    <x v="151"/>
  </r>
  <r>
    <x v="2"/>
    <s v="Long-term admissions to residential care homes and nursing homes for people aged 65+ per 100,000 population"/>
    <n v="624.62522486508101"/>
    <x v="0"/>
  </r>
  <r>
    <x v="2"/>
    <s v="Long-term admissions to residential care homes and nursing homes for people aged 65+ per 100,000 population"/>
    <n v="395.66091859276611"/>
    <x v="1"/>
  </r>
  <r>
    <x v="2"/>
    <s v="Long-term admissions to residential care homes and nursing homes for people aged 65+ per 100,000 population"/>
    <n v="809.29201788753016"/>
    <x v="2"/>
  </r>
  <r>
    <x v="2"/>
    <s v="Long-term admissions to residential care homes and nursing homes for people aged 65+ per 100,000 population"/>
    <n v="654.99948828164975"/>
    <x v="3"/>
  </r>
  <r>
    <x v="2"/>
    <s v="Long-term admissions to residential care homes and nursing homes for people aged 65+ per 100,000 population"/>
    <n v="601.99466890293218"/>
    <x v="4"/>
  </r>
  <r>
    <x v="2"/>
    <s v="Long-term admissions to residential care homes and nursing homes for people aged 65+ per 100,000 population"/>
    <n v="461.70879366799358"/>
    <x v="5"/>
  </r>
  <r>
    <x v="2"/>
    <s v="Long-term admissions to residential care homes and nursing homes for people aged 65+ per 100,000 population"/>
    <n v="642.46208048910023"/>
    <x v="6"/>
  </r>
  <r>
    <x v="2"/>
    <s v="Long-term admissions to residential care homes and nursing homes for people aged 65+ per 100,000 population"/>
    <n v="923.40884573894277"/>
    <x v="7"/>
  </r>
  <r>
    <x v="2"/>
    <s v="Long-term admissions to residential care homes and nursing homes for people aged 65+ per 100,000 population"/>
    <n v="1057.195264298816"/>
    <x v="8"/>
  </r>
  <r>
    <x v="2"/>
    <s v="Long-term admissions to residential care homes and nursing homes for people aged 65+ per 100,000 population"/>
    <n v="662.77026510810606"/>
    <x v="9"/>
  </r>
  <r>
    <x v="2"/>
    <s v="Long-term admissions to residential care homes and nursing homes for people aged 65+ per 100,000 population"/>
    <n v="606.63357756243602"/>
    <x v="10"/>
  </r>
  <r>
    <x v="2"/>
    <s v="Long-term admissions to residential care homes and nursing homes for people aged 65+ per 100,000 population"/>
    <n v="608.17929317115215"/>
    <x v="11"/>
  </r>
  <r>
    <x v="2"/>
    <s v="Long-term admissions to residential care homes and nursing homes for people aged 65+ per 100,000 population"/>
    <n v="580.59133456004213"/>
    <x v="12"/>
  </r>
  <r>
    <x v="2"/>
    <s v="Long-term admissions to residential care homes and nursing homes for people aged 65+ per 100,000 population"/>
    <n v="318.99783454024731"/>
    <x v="13"/>
  </r>
  <r>
    <x v="2"/>
    <s v="Long-term admissions to residential care homes and nursing homes for people aged 65+ per 100,000 population"/>
    <n v="769.93312439848978"/>
    <x v="14"/>
  </r>
  <r>
    <x v="2"/>
    <s v="Long-term admissions to residential care homes and nursing homes for people aged 65+ per 100,000 population"/>
    <n v="727.29024178788166"/>
    <x v="15"/>
  </r>
  <r>
    <x v="2"/>
    <s v="Long-term admissions to residential care homes and nursing homes for people aged 65+ per 100,000 population"/>
    <n v="148.37289943985061"/>
    <x v="16"/>
  </r>
  <r>
    <x v="2"/>
    <s v="Long-term admissions to residential care homes and nursing homes for people aged 65+ per 100,000 population"/>
    <n v="406.20617903831362"/>
    <x v="17"/>
  </r>
  <r>
    <x v="2"/>
    <s v="Long-term admissions to residential care homes and nursing homes for people aged 65+ per 100,000 population"/>
    <n v="854.79452054794524"/>
    <x v="18"/>
  </r>
  <r>
    <x v="2"/>
    <s v="Long-term admissions to residential care homes and nursing homes for people aged 65+ per 100,000 population"/>
    <n v="527.97287478808437"/>
    <x v="19"/>
  </r>
  <r>
    <x v="2"/>
    <s v="Long-term admissions to residential care homes and nursing homes for people aged 65+ per 100,000 population"/>
    <n v="559.63779410673203"/>
    <x v="20"/>
  </r>
  <r>
    <x v="2"/>
    <s v="Long-term admissions to residential care homes and nursing homes for people aged 65+ per 100,000 population"/>
    <n v="505.47278808148371"/>
    <x v="21"/>
  </r>
  <r>
    <x v="2"/>
    <s v="Long-term admissions to residential care homes and nursing homes for people aged 65+ per 100,000 population"/>
    <n v="572.61208576998047"/>
    <x v="22"/>
  </r>
  <r>
    <x v="2"/>
    <s v="Long-term admissions to residential care homes and nursing homes for people aged 65+ per 100,000 population"/>
    <n v="603.71076670213768"/>
    <x v="23"/>
  </r>
  <r>
    <x v="2"/>
    <s v="Long-term admissions to residential care homes and nursing homes for people aged 65+ per 100,000 population"/>
    <n v="636.49838695614267"/>
    <x v="24"/>
  </r>
  <r>
    <x v="2"/>
    <s v="Long-term admissions to residential care homes and nursing homes for people aged 65+ per 100,000 population"/>
    <n v="786.27591136526087"/>
    <x v="25"/>
  </r>
  <r>
    <x v="2"/>
    <s v="Long-term admissions to residential care homes and nursing homes for people aged 65+ per 100,000 population"/>
    <n v="553.2121785521872"/>
    <x v="26"/>
  </r>
  <r>
    <x v="2"/>
    <s v="Long-term admissions to residential care homes and nursing homes for people aged 65+ per 100,000 population"/>
    <n v="635.47758284600388"/>
    <x v="27"/>
  </r>
  <r>
    <x v="2"/>
    <s v="Long-term admissions to residential care homes and nursing homes for people aged 65+ per 100,000 population"/>
    <n v="438.89025980893291"/>
    <x v="28"/>
  </r>
  <r>
    <x v="2"/>
    <s v="Long-term admissions to residential care homes and nursing homes for people aged 65+ per 100,000 population"/>
    <n v="632.5073124378257"/>
    <x v="29"/>
  </r>
  <r>
    <x v="2"/>
    <s v="Long-term admissions to residential care homes and nursing homes for people aged 65+ per 100,000 population"/>
    <n v="802.6221792662941"/>
    <x v="30"/>
  </r>
  <r>
    <x v="2"/>
    <s v="Long-term admissions to residential care homes and nursing homes for people aged 65+ per 100,000 population"/>
    <n v="700.85585282027091"/>
    <x v="31"/>
  </r>
  <r>
    <x v="2"/>
    <s v="Long-term admissions to residential care homes and nursing homes for people aged 65+ per 100,000 population"/>
    <n v="563.38028169014092"/>
    <x v="32"/>
  </r>
  <r>
    <x v="2"/>
    <s v="Long-term admissions to residential care homes and nursing homes for people aged 65+ per 100,000 population"/>
    <n v="615.16813392986001"/>
    <x v="33"/>
  </r>
  <r>
    <x v="2"/>
    <s v="Long-term admissions to residential care homes and nursing homes for people aged 65+ per 100,000 population"/>
    <n v="646.02574532229505"/>
    <x v="34"/>
  </r>
  <r>
    <x v="2"/>
    <s v="Long-term admissions to residential care homes and nursing homes for people aged 65+ per 100,000 population"/>
    <n v="421.68573492599501"/>
    <x v="35"/>
  </r>
  <r>
    <x v="2"/>
    <s v="Long-term admissions to residential care homes and nursing homes for people aged 65+ per 100,000 population"/>
    <n v="657.47297800969068"/>
    <x v="36"/>
  </r>
  <r>
    <x v="2"/>
    <s v="Long-term admissions to residential care homes and nursing homes for people aged 65+ per 100,000 population"/>
    <n v="677.77607909086271"/>
    <x v="37"/>
  </r>
  <r>
    <x v="2"/>
    <s v="Long-term admissions to residential care homes and nursing homes for people aged 65+ per 100,000 population"/>
    <n v="481.03607770582789"/>
    <x v="38"/>
  </r>
  <r>
    <x v="2"/>
    <s v="Long-term admissions to residential care homes and nursing homes for people aged 65+ per 100,000 population"/>
    <n v="641.05223849632796"/>
    <x v="39"/>
  </r>
  <r>
    <x v="2"/>
    <s v="Long-term admissions to residential care homes and nursing homes for people aged 65+ per 100,000 population"/>
    <n v="558.8461667168624"/>
    <x v="40"/>
  </r>
  <r>
    <x v="2"/>
    <s v="Long-term admissions to residential care homes and nursing homes for people aged 65+ per 100,000 population"/>
    <n v="522.51389553885542"/>
    <x v="41"/>
  </r>
  <r>
    <x v="2"/>
    <s v="Long-term admissions to residential care homes and nursing homes for people aged 65+ per 100,000 population"/>
    <n v="450.80571163778433"/>
    <x v="42"/>
  </r>
  <r>
    <x v="2"/>
    <s v="Long-term admissions to residential care homes and nursing homes for people aged 65+ per 100,000 population"/>
    <n v="989.81147600493705"/>
    <x v="43"/>
  </r>
  <r>
    <x v="2"/>
    <s v="Long-term admissions to residential care homes and nursing homes for people aged 65+ per 100,000 population"/>
    <n v="543.78664649139398"/>
    <x v="44"/>
  </r>
  <r>
    <x v="2"/>
    <s v="Long-term admissions to residential care homes and nursing homes for people aged 65+ per 100,000 population"/>
    <n v="443.63094868772112"/>
    <x v="45"/>
  </r>
  <r>
    <x v="2"/>
    <s v="Long-term admissions to residential care homes and nursing homes for people aged 65+ per 100,000 population"/>
    <n v="548.67256637168134"/>
    <x v="46"/>
  </r>
  <r>
    <x v="2"/>
    <s v="Long-term admissions to residential care homes and nursing homes for people aged 65+ per 100,000 population"/>
    <n v="252.1769967295796"/>
    <x v="47"/>
  </r>
  <r>
    <x v="2"/>
    <s v="Long-term admissions to residential care homes and nursing homes for people aged 65+ per 100,000 population"/>
    <n v="219.52290355627099"/>
    <x v="48"/>
  </r>
  <r>
    <x v="2"/>
    <s v="Long-term admissions to residential care homes and nursing homes for people aged 65+ per 100,000 population"/>
    <n v="572.40156171098488"/>
    <x v="49"/>
  </r>
  <r>
    <x v="2"/>
    <s v="Long-term admissions to residential care homes and nursing homes for people aged 65+ per 100,000 population"/>
    <n v="557.96443817014551"/>
    <x v="50"/>
  </r>
  <r>
    <x v="2"/>
    <s v="Long-term admissions to residential care homes and nursing homes for people aged 65+ per 100,000 population"/>
    <n v="371.00523633972813"/>
    <x v="51"/>
  </r>
  <r>
    <x v="2"/>
    <s v="Long-term admissions to residential care homes and nursing homes for people aged 65+ per 100,000 population"/>
    <n v="554.76384364820842"/>
    <x v="52"/>
  </r>
  <r>
    <x v="2"/>
    <s v="Long-term admissions to residential care homes and nursing homes for people aged 65+ per 100,000 population"/>
    <n v="505.14577962229339"/>
    <x v="53"/>
  </r>
  <r>
    <x v="2"/>
    <s v="Long-term admissions to residential care homes and nursing homes for people aged 65+ per 100,000 population"/>
    <n v="485.28612469912258"/>
    <x v="54"/>
  </r>
  <r>
    <x v="2"/>
    <s v="Long-term admissions to residential care homes and nursing homes for people aged 65+ per 100,000 population"/>
    <n v="527.02140446581291"/>
    <x v="55"/>
  </r>
  <r>
    <x v="2"/>
    <s v="Long-term admissions to residential care homes and nursing homes for people aged 65+ per 100,000 population"/>
    <n v="479.18885133571001"/>
    <x v="56"/>
  </r>
  <r>
    <x v="2"/>
    <s v="Long-term admissions to residential care homes and nursing homes for people aged 65+ per 100,000 population"/>
    <n v="423.21974661424201"/>
    <x v="57"/>
  </r>
  <r>
    <x v="2"/>
    <s v="Long-term admissions to residential care homes and nursing homes for people aged 65+ per 100,000 population"/>
    <n v="779.07493624687083"/>
    <x v="58"/>
  </r>
  <r>
    <x v="2"/>
    <s v="Long-term admissions to residential care homes and nursing homes for people aged 65+ per 100,000 population"/>
    <n v="656.49560795191871"/>
    <x v="59"/>
  </r>
  <r>
    <x v="2"/>
    <s v="Long-term admissions to residential care homes and nursing homes for people aged 65+ per 100,000 population"/>
    <n v="514.63847316974432"/>
    <x v="60"/>
  </r>
  <r>
    <x v="2"/>
    <s v="Long-term admissions to residential care homes and nursing homes for people aged 65+ per 100,000 population"/>
    <n v="896.9765099885243"/>
    <x v="61"/>
  </r>
  <r>
    <x v="2"/>
    <s v="Long-term admissions to residential care homes and nursing homes for people aged 65+ per 100,000 population"/>
    <n v="539.9984571472653"/>
    <x v="62"/>
  </r>
  <r>
    <x v="2"/>
    <s v="Long-term admissions to residential care homes and nursing homes for people aged 65+ per 100,000 population"/>
    <n v="500.14819205690571"/>
    <x v="63"/>
  </r>
  <r>
    <x v="2"/>
    <s v="Long-term admissions to residential care homes and nursing homes for people aged 65+ per 100,000 population"/>
    <n v="742.1875"/>
    <x v="64"/>
  </r>
  <r>
    <x v="2"/>
    <s v="Long-term admissions to residential care homes and nursing homes for people aged 65+ per 100,000 population"/>
    <n v="563.07056706870128"/>
    <x v="65"/>
  </r>
  <r>
    <x v="2"/>
    <s v="Long-term admissions to residential care homes and nursing homes for people aged 65+ per 100,000 population"/>
    <n v="651.66397888872598"/>
    <x v="66"/>
  </r>
  <r>
    <x v="2"/>
    <s v="Long-term admissions to residential care homes and nursing homes for people aged 65+ per 100,000 population"/>
    <n v="581.74371420986768"/>
    <x v="67"/>
  </r>
  <r>
    <x v="2"/>
    <s v="Long-term admissions to residential care homes and nursing homes for people aged 65+ per 100,000 population"/>
    <n v="596.27222615447317"/>
    <x v="68"/>
  </r>
  <r>
    <x v="2"/>
    <s v="Long-term admissions to residential care homes and nursing homes for people aged 65+ per 100,000 population"/>
    <n v="526.85431747262453"/>
    <x v="69"/>
  </r>
  <r>
    <x v="2"/>
    <s v="Long-term admissions to residential care homes and nursing homes for people aged 65+ per 100,000 population"/>
    <n v="514.35368245089535"/>
    <x v="70"/>
  </r>
  <r>
    <x v="2"/>
    <s v="Long-term admissions to residential care homes and nursing homes for people aged 65+ per 100,000 population"/>
    <n v="588.11802232854859"/>
    <x v="71"/>
  </r>
  <r>
    <x v="2"/>
    <s v="Long-term admissions to residential care homes and nursing homes for people aged 65+ per 100,000 population"/>
    <n v="721.49887225753537"/>
    <x v="72"/>
  </r>
  <r>
    <x v="2"/>
    <s v="Long-term admissions to residential care homes and nursing homes for people aged 65+ per 100,000 population"/>
    <n v="147.09667929246501"/>
    <x v="73"/>
  </r>
  <r>
    <x v="2"/>
    <s v="Long-term admissions to residential care homes and nursing homes for people aged 65+ per 100,000 population"/>
    <n v="564.48978110139035"/>
    <x v="74"/>
  </r>
  <r>
    <x v="2"/>
    <s v="Long-term admissions to residential care homes and nursing homes for people aged 65+ per 100,000 population"/>
    <n v="576.25496681853167"/>
    <x v="75"/>
  </r>
  <r>
    <x v="2"/>
    <s v="Long-term admissions to residential care homes and nursing homes for people aged 65+ per 100,000 population"/>
    <n v="453.44409830391129"/>
    <x v="76"/>
  </r>
  <r>
    <x v="2"/>
    <s v="Long-term admissions to residential care homes and nursing homes for people aged 65+ per 100,000 population"/>
    <n v="862.16850775566763"/>
    <x v="77"/>
  </r>
  <r>
    <x v="2"/>
    <s v="Long-term admissions to residential care homes and nursing homes for people aged 65+ per 100,000 population"/>
    <n v="517.18193311113669"/>
    <x v="78"/>
  </r>
  <r>
    <x v="2"/>
    <s v="Long-term admissions to residential care homes and nursing homes for people aged 65+ per 100,000 population"/>
    <n v="888.11070795713431"/>
    <x v="79"/>
  </r>
  <r>
    <x v="2"/>
    <s v="Long-term admissions to residential care homes and nursing homes for people aged 65+ per 100,000 population"/>
    <n v="389.96029495178681"/>
    <x v="80"/>
  </r>
  <r>
    <x v="2"/>
    <s v="Long-term admissions to residential care homes and nursing homes for people aged 65+ per 100,000 population"/>
    <n v="737.84075079130446"/>
    <x v="81"/>
  </r>
  <r>
    <x v="2"/>
    <s v="Long-term admissions to residential care homes and nursing homes for people aged 65+ per 100,000 population"/>
    <n v="835.50159005492912"/>
    <x v="82"/>
  </r>
  <r>
    <x v="2"/>
    <s v="Long-term admissions to residential care homes and nursing homes for people aged 65+ per 100,000 population"/>
    <n v="595.93541486273114"/>
    <x v="83"/>
  </r>
  <r>
    <x v="2"/>
    <s v="Long-term admissions to residential care homes and nursing homes for people aged 65+ per 100,000 population"/>
    <n v="592.61841474574055"/>
    <x v="84"/>
  </r>
  <r>
    <x v="2"/>
    <s v="Long-term admissions to residential care homes and nursing homes for people aged 65+ per 100,000 population"/>
    <n v="652.45597775718261"/>
    <x v="85"/>
  </r>
  <r>
    <x v="2"/>
    <s v="Long-term admissions to residential care homes and nursing homes for people aged 65+ per 100,000 population"/>
    <n v="872.1057950002197"/>
    <x v="86"/>
  </r>
  <r>
    <x v="2"/>
    <s v="Long-term admissions to residential care homes and nursing homes for people aged 65+ per 100,000 population"/>
    <n v="556.28529748249127"/>
    <x v="87"/>
  </r>
  <r>
    <x v="2"/>
    <s v="Long-term admissions to residential care homes and nursing homes for people aged 65+ per 100,000 population"/>
    <n v="515.88471393909163"/>
    <x v="88"/>
  </r>
  <r>
    <x v="2"/>
    <s v="Long-term admissions to residential care homes and nursing homes for people aged 65+ per 100,000 population"/>
    <n v="605.17848935192274"/>
    <x v="89"/>
  </r>
  <r>
    <x v="2"/>
    <s v="Long-term admissions to residential care homes and nursing homes for people aged 65+ per 100,000 population"/>
    <n v="537.25587894411888"/>
    <x v="90"/>
  </r>
  <r>
    <x v="2"/>
    <s v="Long-term admissions to residential care homes and nursing homes for people aged 65+ per 100,000 population"/>
    <n v="669.83468985390016"/>
    <x v="91"/>
  </r>
  <r>
    <x v="2"/>
    <s v="Long-term admissions to residential care homes and nursing homes for people aged 65+ per 100,000 population"/>
    <n v="490.00350002500022"/>
    <x v="92"/>
  </r>
  <r>
    <x v="2"/>
    <s v="Long-term admissions to residential care homes and nursing homes for people aged 65+ per 100,000 population"/>
    <n v="609.30116886346684"/>
    <x v="93"/>
  </r>
  <r>
    <x v="2"/>
    <s v="Long-term admissions to residential care homes and nursing homes for people aged 65+ per 100,000 population"/>
    <n v="652.52537057597533"/>
    <x v="94"/>
  </r>
  <r>
    <x v="2"/>
    <s v="Long-term admissions to residential care homes and nursing homes for people aged 65+ per 100,000 population"/>
    <n v="419.27409261576969"/>
    <x v="95"/>
  </r>
  <r>
    <x v="2"/>
    <s v="Long-term admissions to residential care homes and nursing homes for people aged 65+ per 100,000 population"/>
    <n v="688.3520043190714"/>
    <x v="96"/>
  </r>
  <r>
    <x v="2"/>
    <s v="Long-term admissions to residential care homes and nursing homes for people aged 65+ per 100,000 population"/>
    <n v="346.84372212862951"/>
    <x v="97"/>
  </r>
  <r>
    <x v="2"/>
    <s v="Long-term admissions to residential care homes and nursing homes for people aged 65+ per 100,000 population"/>
    <n v="695.85473659061051"/>
    <x v="98"/>
  </r>
  <r>
    <x v="2"/>
    <s v="Long-term admissions to residential care homes and nursing homes for people aged 65+ per 100,000 population"/>
    <n v="320.49362008027322"/>
    <x v="99"/>
  </r>
  <r>
    <x v="2"/>
    <s v="Long-term admissions to residential care homes and nursing homes for people aged 65+ per 100,000 population"/>
    <n v="808.91884884625347"/>
    <x v="100"/>
  </r>
  <r>
    <x v="2"/>
    <s v="Long-term admissions to residential care homes and nursing homes for people aged 65+ per 100,000 population"/>
    <n v="612.61659031955401"/>
    <x v="101"/>
  </r>
  <r>
    <x v="2"/>
    <s v="Long-term admissions to residential care homes and nursing homes for people aged 65+ per 100,000 population"/>
    <n v="282.33396074213499"/>
    <x v="102"/>
  </r>
  <r>
    <x v="2"/>
    <s v="Long-term admissions to residential care homes and nursing homes for people aged 65+ per 100,000 population"/>
    <n v="530.54823317428009"/>
    <x v="103"/>
  </r>
  <r>
    <x v="2"/>
    <s v="Long-term admissions to residential care homes and nursing homes for people aged 65+ per 100,000 population"/>
    <n v="447.52945474472551"/>
    <x v="104"/>
  </r>
  <r>
    <x v="2"/>
    <s v="Long-term admissions to residential care homes and nursing homes for people aged 65+ per 100,000 population"/>
    <n v="904.07102641836286"/>
    <x v="105"/>
  </r>
  <r>
    <x v="2"/>
    <s v="Long-term admissions to residential care homes and nursing homes for people aged 65+ per 100,000 population"/>
    <n v="790.3827013524326"/>
    <x v="106"/>
  </r>
  <r>
    <x v="2"/>
    <s v="Long-term admissions to residential care homes and nursing homes for people aged 65+ per 100,000 population"/>
    <n v="806.03568955100718"/>
    <x v="107"/>
  </r>
  <r>
    <x v="2"/>
    <s v="Long-term admissions to residential care homes and nursing homes for people aged 65+ per 100,000 population"/>
    <n v="727.28388621229328"/>
    <x v="108"/>
  </r>
  <r>
    <x v="2"/>
    <s v="Long-term admissions to residential care homes and nursing homes for people aged 65+ per 100,000 population"/>
    <n v="618.47920178595837"/>
    <x v="109"/>
  </r>
  <r>
    <x v="2"/>
    <s v="Long-term admissions to residential care homes and nursing homes for people aged 65+ per 100,000 population"/>
    <n v="422.06997797895758"/>
    <x v="110"/>
  </r>
  <r>
    <x v="2"/>
    <s v="Long-term admissions to residential care homes and nursing homes for people aged 65+ per 100,000 population"/>
    <n v="495.48112706007441"/>
    <x v="111"/>
  </r>
  <r>
    <x v="2"/>
    <s v="Long-term admissions to residential care homes and nursing homes for people aged 65+ per 100,000 population"/>
    <n v="613.71841155234654"/>
    <x v="112"/>
  </r>
  <r>
    <x v="2"/>
    <s v="Long-term admissions to residential care homes and nursing homes for people aged 65+ per 100,000 population"/>
    <n v="642.70953731918326"/>
    <x v="113"/>
  </r>
  <r>
    <x v="2"/>
    <s v="Long-term admissions to residential care homes and nursing homes for people aged 65+ per 100,000 population"/>
    <n v="918.89732321214535"/>
    <x v="114"/>
  </r>
  <r>
    <x v="2"/>
    <s v="Long-term admissions to residential care homes and nursing homes for people aged 65+ per 100,000 population"/>
    <n v="585.00914076782453"/>
    <x v="115"/>
  </r>
  <r>
    <x v="2"/>
    <s v="Long-term admissions to residential care homes and nursing homes for people aged 65+ per 100,000 population"/>
    <n v="656.2595995420146"/>
    <x v="116"/>
  </r>
  <r>
    <x v="2"/>
    <s v="Long-term admissions to residential care homes and nursing homes for people aged 65+ per 100,000 population"/>
    <n v="655.46335680914865"/>
    <x v="117"/>
  </r>
  <r>
    <x v="2"/>
    <s v="Long-term admissions to residential care homes and nursing homes for people aged 65+ per 100,000 population"/>
    <n v="455.93879601246749"/>
    <x v="118"/>
  </r>
  <r>
    <x v="2"/>
    <s v="Long-term admissions to residential care homes and nursing homes for people aged 65+ per 100,000 population"/>
    <n v="626.12548862676965"/>
    <x v="119"/>
  </r>
  <r>
    <x v="2"/>
    <s v="Long-term admissions to residential care homes and nursing homes for people aged 65+ per 100,000 population"/>
    <n v="676.0839389238181"/>
    <x v="120"/>
  </r>
  <r>
    <x v="2"/>
    <s v="Long-term admissions to residential care homes and nursing homes for people aged 65+ per 100,000 population"/>
    <n v="709.55417173195724"/>
    <x v="121"/>
  </r>
  <r>
    <x v="2"/>
    <s v="Long-term admissions to residential care homes and nursing homes for people aged 65+ per 100,000 population"/>
    <n v="940.69085379100591"/>
    <x v="122"/>
  </r>
  <r>
    <x v="2"/>
    <s v="Long-term admissions to residential care homes and nursing homes for people aged 65+ per 100,000 population"/>
    <n v="666.52671355096038"/>
    <x v="123"/>
  </r>
  <r>
    <x v="2"/>
    <s v="Long-term admissions to residential care homes and nursing homes for people aged 65+ per 100,000 population"/>
    <n v="882.27922132174774"/>
    <x v="124"/>
  </r>
  <r>
    <x v="2"/>
    <s v="Long-term admissions to residential care homes and nursing homes for people aged 65+ per 100,000 population"/>
    <n v="621.5957495725745"/>
    <x v="125"/>
  </r>
  <r>
    <x v="2"/>
    <s v="Long-term admissions to residential care homes and nursing homes for people aged 65+ per 100,000 population"/>
    <n v="401.33779264214041"/>
    <x v="126"/>
  </r>
  <r>
    <x v="2"/>
    <s v="Long-term admissions to residential care homes and nursing homes for people aged 65+ per 100,000 population"/>
    <n v="460.1689800844901"/>
    <x v="127"/>
  </r>
  <r>
    <x v="2"/>
    <s v="Long-term admissions to residential care homes and nursing homes for people aged 65+ per 100,000 population"/>
    <n v="685.33757025302941"/>
    <x v="128"/>
  </r>
  <r>
    <x v="2"/>
    <s v="Long-term admissions to residential care homes and nursing homes for people aged 65+ per 100,000 population"/>
    <n v="631.53683488598051"/>
    <x v="129"/>
  </r>
  <r>
    <x v="2"/>
    <s v="Long-term admissions to residential care homes and nursing homes for people aged 65+ per 100,000 population"/>
    <n v="668.95088921520642"/>
    <x v="130"/>
  </r>
  <r>
    <x v="2"/>
    <s v="Long-term admissions to residential care homes and nursing homes for people aged 65+ per 100,000 population"/>
    <n v="831.72045823089388"/>
    <x v="131"/>
  </r>
  <r>
    <x v="2"/>
    <s v="Long-term admissions to residential care homes and nursing homes for people aged 65+ per 100,000 population"/>
    <n v="393.68065852037432"/>
    <x v="132"/>
  </r>
  <r>
    <x v="2"/>
    <s v="Long-term admissions to residential care homes and nursing homes for people aged 65+ per 100,000 population"/>
    <n v="531.57709043866873"/>
    <x v="133"/>
  </r>
  <r>
    <x v="2"/>
    <s v="Long-term admissions to residential care homes and nursing homes for people aged 65+ per 100,000 population"/>
    <n v="669.31544694607032"/>
    <x v="134"/>
  </r>
  <r>
    <x v="2"/>
    <s v="Long-term admissions to residential care homes and nursing homes for people aged 65+ per 100,000 population"/>
    <n v="668.14264252391877"/>
    <x v="135"/>
  </r>
  <r>
    <x v="2"/>
    <s v="Long-term admissions to residential care homes and nursing homes for people aged 65+ per 100,000 population"/>
    <n v="458.97495593175239"/>
    <x v="136"/>
  </r>
  <r>
    <x v="2"/>
    <s v="Long-term admissions to residential care homes and nursing homes for people aged 65+ per 100,000 population"/>
    <n v="438.13895263926571"/>
    <x v="137"/>
  </r>
  <r>
    <x v="2"/>
    <s v="Long-term admissions to residential care homes and nursing homes for people aged 65+ per 100,000 population"/>
    <n v="733.27866932177585"/>
    <x v="138"/>
  </r>
  <r>
    <x v="2"/>
    <s v="Long-term admissions to residential care homes and nursing homes for people aged 65+ per 100,000 population"/>
    <n v="704.79908998678025"/>
    <x v="139"/>
  </r>
  <r>
    <x v="2"/>
    <s v="Long-term admissions to residential care homes and nursing homes for people aged 65+ per 100,000 population"/>
    <n v="563.15366049879322"/>
    <x v="140"/>
  </r>
  <r>
    <x v="2"/>
    <s v="Long-term admissions to residential care homes and nursing homes for people aged 65+ per 100,000 population"/>
    <n v="474.17376844730819"/>
    <x v="141"/>
  </r>
  <r>
    <x v="2"/>
    <s v="Long-term admissions to residential care homes and nursing homes for people aged 65+ per 100,000 population"/>
    <n v="587.135623631974"/>
    <x v="142"/>
  </r>
  <r>
    <x v="2"/>
    <s v="Long-term admissions to residential care homes and nursing homes for people aged 65+ per 100,000 population"/>
    <n v="320.41616405307599"/>
    <x v="143"/>
  </r>
  <r>
    <x v="2"/>
    <s v="Long-term admissions to residential care homes and nursing homes for people aged 65+ per 100,000 population"/>
    <n v="701.61092485076449"/>
    <x v="144"/>
  </r>
  <r>
    <x v="2"/>
    <s v="Long-term admissions to residential care homes and nursing homes for people aged 65+ per 100,000 population"/>
    <n v="604.62947643900316"/>
    <x v="145"/>
  </r>
  <r>
    <x v="2"/>
    <s v="Long-term admissions to residential care homes and nursing homes for people aged 65+ per 100,000 population"/>
    <n v="507.69448444041251"/>
    <x v="146"/>
  </r>
  <r>
    <x v="2"/>
    <s v="Long-term admissions to residential care homes and nursing homes for people aged 65+ per 100,000 population"/>
    <n v="611.22055212240605"/>
    <x v="147"/>
  </r>
  <r>
    <x v="2"/>
    <s v="Long-term admissions to residential care homes and nursing homes for people aged 65+ per 100,000 population"/>
    <n v="593.49918509179247"/>
    <x v="148"/>
  </r>
  <r>
    <x v="2"/>
    <s v="Long-term admissions to residential care homes and nursing homes for people aged 65+ per 100,000 population"/>
    <n v="634.03387425733797"/>
    <x v="149"/>
  </r>
  <r>
    <x v="2"/>
    <s v="Long-term admissions to residential care homes and nursing homes for people aged 65+ per 100,000 population"/>
    <n v="544.82621211808919"/>
    <x v="150"/>
  </r>
  <r>
    <x v="2"/>
    <s v="Long-term admissions to residential care homes and nursing homes for people aged 65+ per 100,000 population"/>
    <n v="621.61221343676959"/>
    <x v="151"/>
  </r>
  <r>
    <x v="3"/>
    <s v="Long-term admissions to residential care homes and nursing homes for people aged 65+ per 100,000 population"/>
    <n v="564.66120327803321"/>
    <x v="0"/>
  </r>
  <r>
    <x v="3"/>
    <s v="Long-term admissions to residential care homes and nursing homes for people aged 65+ per 100,000 population"/>
    <n v="395.66091859276611"/>
    <x v="1"/>
  </r>
  <r>
    <x v="3"/>
    <s v="Long-term admissions to residential care homes and nursing homes for people aged 65+ per 100,000 population"/>
    <n v="775.65396335430762"/>
    <x v="2"/>
  </r>
  <r>
    <x v="3"/>
    <s v="Long-term admissions to residential care homes and nursing homes for people aged 65+ per 100,000 population"/>
    <n v="642.20652952614887"/>
    <x v="3"/>
  </r>
  <r>
    <x v="3"/>
    <s v="Long-term admissions to residential care homes and nursing homes for people aged 65+ per 100,000 population"/>
    <n v="619.96465901943759"/>
    <x v="4"/>
  </r>
  <r>
    <x v="3"/>
    <s v="Long-term admissions to residential care homes and nursing homes for people aged 65+ per 100,000 population"/>
    <n v="475.84273633129959"/>
    <x v="5"/>
  </r>
  <r>
    <x v="3"/>
    <s v="Long-term admissions to residential care homes and nursing homes for people aged 65+ per 100,000 population"/>
    <n v="669.66309599367901"/>
    <x v="6"/>
  </r>
  <r>
    <x v="3"/>
    <s v="Long-term admissions to residential care homes and nursing homes for people aged 65+ per 100,000 population"/>
    <n v="910.46386192017258"/>
    <x v="7"/>
  </r>
  <r>
    <x v="3"/>
    <s v="Long-term admissions to residential care homes and nursing homes for people aged 65+ per 100,000 population"/>
    <n v="1040.520260130065"/>
    <x v="8"/>
  </r>
  <r>
    <x v="3"/>
    <s v="Long-term admissions to residential care homes and nursing homes for people aged 65+ per 100,000 population"/>
    <n v="658.95026358010546"/>
    <x v="9"/>
  </r>
  <r>
    <x v="3"/>
    <s v="Long-term admissions to residential care homes and nursing homes for people aged 65+ per 100,000 population"/>
    <n v="635.89605069160723"/>
    <x v="10"/>
  </r>
  <r>
    <x v="3"/>
    <s v="Long-term admissions to residential care homes and nursing homes for people aged 65+ per 100,000 population"/>
    <n v="589.02403984292698"/>
    <x v="11"/>
  </r>
  <r>
    <x v="3"/>
    <s v="Long-term admissions to residential care homes and nursing homes for people aged 65+ per 100,000 population"/>
    <n v="601.16346846177589"/>
    <x v="12"/>
  </r>
  <r>
    <x v="3"/>
    <s v="Long-term admissions to residential care homes and nursing homes for people aged 65+ per 100,000 population"/>
    <n v="291.05641837613803"/>
    <x v="13"/>
  </r>
  <r>
    <x v="3"/>
    <s v="Long-term admissions to residential care homes and nursing homes for people aged 65+ per 100,000 population"/>
    <n v="735.38484317548057"/>
    <x v="14"/>
  </r>
  <r>
    <x v="3"/>
    <s v="Long-term admissions to residential care homes and nursing homes for people aged 65+ per 100,000 population"/>
    <n v="741.73971679028989"/>
    <x v="15"/>
  </r>
  <r>
    <x v="3"/>
    <s v="Long-term admissions to residential care homes and nursing homes for people aged 65+ per 100,000 population"/>
    <n v="283.40890904241132"/>
    <x v="16"/>
  </r>
  <r>
    <x v="3"/>
    <s v="Long-term admissions to residential care homes and nursing homes for people aged 65+ per 100,000 population"/>
    <n v="389.92174424390458"/>
    <x v="17"/>
  </r>
  <r>
    <x v="3"/>
    <s v="Long-term admissions to residential care homes and nursing homes for people aged 65+ per 100,000 population"/>
    <n v="904.10958904109589"/>
    <x v="18"/>
  </r>
  <r>
    <x v="3"/>
    <s v="Long-term admissions to residential care homes and nursing homes for people aged 65+ per 100,000 population"/>
    <n v="518.28529910389921"/>
    <x v="19"/>
  </r>
  <r>
    <x v="3"/>
    <s v="Long-term admissions to residential care homes and nursing homes for people aged 65+ per 100,000 population"/>
    <n v="598.97572923625034"/>
    <x v="20"/>
  </r>
  <r>
    <x v="3"/>
    <s v="Long-term admissions to residential care homes and nursing homes for people aged 65+ per 100,000 population"/>
    <n v="577.68318637883863"/>
    <x v="21"/>
  </r>
  <r>
    <x v="3"/>
    <s v="Long-term admissions to residential care homes and nursing homes for people aged 65+ per 100,000 population"/>
    <n v="647.45196324143694"/>
    <x v="22"/>
  </r>
  <r>
    <x v="3"/>
    <s v="Long-term admissions to residential care homes and nursing homes for people aged 65+ per 100,000 population"/>
    <n v="604.76436315362491"/>
    <x v="23"/>
  </r>
  <r>
    <x v="3"/>
    <s v="Long-term admissions to residential care homes and nursing homes for people aged 65+ per 100,000 population"/>
    <n v="665.14704233773023"/>
    <x v="24"/>
  </r>
  <r>
    <x v="3"/>
    <s v="Long-term admissions to residential care homes and nursing homes for people aged 65+ per 100,000 population"/>
    <n v="714.79628305932806"/>
    <x v="25"/>
  </r>
  <r>
    <x v="3"/>
    <s v="Long-term admissions to residential care homes and nursing homes for people aged 65+ per 100,000 population"/>
    <n v="575.55091260298821"/>
    <x v="26"/>
  </r>
  <r>
    <x v="3"/>
    <s v="Long-term admissions to residential care homes and nursing homes for people aged 65+ per 100,000 population"/>
    <n v="614.03508771929819"/>
    <x v="27"/>
  </r>
  <r>
    <x v="3"/>
    <s v="Long-term admissions to residential care homes and nursing homes for people aged 65+ per 100,000 population"/>
    <n v="458.27898614587372"/>
    <x v="28"/>
  </r>
  <r>
    <x v="3"/>
    <s v="Long-term admissions to residential care homes and nursing homes for people aged 65+ per 100,000 population"/>
    <n v="633.99207138721022"/>
    <x v="29"/>
  </r>
  <r>
    <x v="3"/>
    <s v="Long-term admissions to residential care homes and nursing homes for people aged 65+ per 100,000 population"/>
    <n v="819.43102071689714"/>
    <x v="30"/>
  </r>
  <r>
    <x v="3"/>
    <s v="Long-term admissions to residential care homes and nursing homes for people aged 65+ per 100,000 population"/>
    <n v="734.55084574432237"/>
    <x v="31"/>
  </r>
  <r>
    <x v="3"/>
    <s v="Long-term admissions to residential care homes and nursing homes for people aged 65+ per 100,000 population"/>
    <n v="588.64638210945066"/>
    <x v="32"/>
  </r>
  <r>
    <x v="3"/>
    <s v="Long-term admissions to residential care homes and nursing homes for people aged 65+ per 100,000 population"/>
    <n v="617.42314908356184"/>
    <x v="33"/>
  </r>
  <r>
    <x v="3"/>
    <s v="Long-term admissions to residential care homes and nursing homes for people aged 65+ per 100,000 population"/>
    <n v="641.24036943101885"/>
    <x v="34"/>
  </r>
  <r>
    <x v="3"/>
    <s v="Long-term admissions to residential care homes and nursing homes for people aged 65+ per 100,000 population"/>
    <n v="421.68573492599501"/>
    <x v="35"/>
  </r>
  <r>
    <x v="3"/>
    <s v="Long-term admissions to residential care homes and nursing homes for people aged 65+ per 100,000 population"/>
    <n v="651.50950428624674"/>
    <x v="36"/>
  </r>
  <r>
    <x v="3"/>
    <s v="Long-term admissions to residential care homes and nursing homes for people aged 65+ per 100,000 population"/>
    <n v="736.38077765886965"/>
    <x v="37"/>
  </r>
  <r>
    <x v="3"/>
    <s v="Long-term admissions to residential care homes and nursing homes for people aged 65+ per 100,000 population"/>
    <n v="388.52913968547642"/>
    <x v="38"/>
  </r>
  <r>
    <x v="3"/>
    <s v="Long-term admissions to residential care homes and nursing homes for people aged 65+ per 100,000 population"/>
    <n v="753.08078502966691"/>
    <x v="39"/>
  </r>
  <r>
    <x v="3"/>
    <s v="Long-term admissions to residential care homes and nursing homes for people aged 65+ per 100,000 population"/>
    <n v="556.83833617775997"/>
    <x v="40"/>
  </r>
  <r>
    <x v="3"/>
    <s v="Long-term admissions to residential care homes and nursing homes for people aged 65+ per 100,000 population"/>
    <n v="584.96575556341986"/>
    <x v="41"/>
  </r>
  <r>
    <x v="3"/>
    <s v="Long-term admissions to residential care homes and nursing homes for people aged 65+ per 100,000 population"/>
    <n v="436.07550458631141"/>
    <x v="42"/>
  </r>
  <r>
    <x v="3"/>
    <s v="Long-term admissions to residential care homes and nursing homes for people aged 65+ per 100,000 population"/>
    <n v="934.14970596064961"/>
    <x v="43"/>
  </r>
  <r>
    <x v="3"/>
    <s v="Long-term admissions to residential care homes and nursing homes for people aged 65+ per 100,000 population"/>
    <n v="524.1968169904618"/>
    <x v="44"/>
  </r>
  <r>
    <x v="3"/>
    <s v="Long-term admissions to residential care homes and nursing homes for people aged 65+ per 100,000 population"/>
    <n v="561.51889309424826"/>
    <x v="45"/>
  </r>
  <r>
    <x v="3"/>
    <s v="Long-term admissions to residential care homes and nursing homes for people aged 65+ per 100,000 population"/>
    <n v="792.0353982300885"/>
    <x v="46"/>
  </r>
  <r>
    <x v="3"/>
    <s v="Long-term admissions to residential care homes and nursing homes for people aged 65+ per 100,000 population"/>
    <n v="386.14602624216872"/>
    <x v="47"/>
  </r>
  <r>
    <x v="3"/>
    <s v="Long-term admissions to residential care homes and nursing homes for people aged 65+ per 100,000 population"/>
    <n v="268.30577101322018"/>
    <x v="48"/>
  </r>
  <r>
    <x v="3"/>
    <s v="Long-term admissions to residential care homes and nursing homes for people aged 65+ per 100,000 population"/>
    <n v="585.64161935142192"/>
    <x v="49"/>
  </r>
  <r>
    <x v="3"/>
    <s v="Long-term admissions to residential care homes and nursing homes for people aged 65+ per 100,000 population"/>
    <n v="541.15828039393637"/>
    <x v="50"/>
  </r>
  <r>
    <x v="3"/>
    <s v="Long-term admissions to residential care homes and nursing homes for people aged 65+ per 100,000 population"/>
    <n v="406.22725244793008"/>
    <x v="51"/>
  </r>
  <r>
    <x v="3"/>
    <s v="Long-term admissions to residential care homes and nursing homes for people aged 65+ per 100,000 population"/>
    <n v="488.59934853420191"/>
    <x v="52"/>
  </r>
  <r>
    <x v="3"/>
    <s v="Long-term admissions to residential care homes and nursing homes for people aged 65+ per 100,000 population"/>
    <n v="488.37745498752861"/>
    <x v="53"/>
  </r>
  <r>
    <x v="3"/>
    <s v="Long-term admissions to residential care homes and nursing homes for people aged 65+ per 100,000 population"/>
    <n v="524.10901467505244"/>
    <x v="54"/>
  </r>
  <r>
    <x v="3"/>
    <s v="Long-term admissions to residential care homes and nursing homes for people aged 65+ per 100,000 population"/>
    <n v="548.74947991308773"/>
    <x v="55"/>
  </r>
  <r>
    <x v="3"/>
    <s v="Long-term admissions to residential care homes and nursing homes for people aged 65+ per 100,000 population"/>
    <n v="548.63651094958095"/>
    <x v="56"/>
  </r>
  <r>
    <x v="3"/>
    <s v="Long-term admissions to residential care homes and nursing homes for people aged 65+ per 100,000 population"/>
    <n v="371.3411970292704"/>
    <x v="57"/>
  </r>
  <r>
    <x v="3"/>
    <s v="Long-term admissions to residential care homes and nursing homes for people aged 65+ per 100,000 population"/>
    <n v="765.03755000818853"/>
    <x v="58"/>
  </r>
  <r>
    <x v="3"/>
    <s v="Long-term admissions to residential care homes and nursing homes for people aged 65+ per 100,000 population"/>
    <n v="638.00277392510407"/>
    <x v="59"/>
  </r>
  <r>
    <x v="3"/>
    <s v="Long-term admissions to residential care homes and nursing homes for people aged 65+ per 100,000 population"/>
    <n v="515.53142598611748"/>
    <x v="60"/>
  </r>
  <r>
    <x v="3"/>
    <s v="Long-term admissions to residential care homes and nursing homes for people aged 65+ per 100,000 population"/>
    <n v="852.47898077238335"/>
    <x v="61"/>
  </r>
  <r>
    <x v="3"/>
    <s v="Long-term admissions to residential care homes and nursing homes for people aged 65+ per 100,000 population"/>
    <n v="578.56977551492707"/>
    <x v="62"/>
  </r>
  <r>
    <x v="3"/>
    <s v="Long-term admissions to residential care homes and nursing homes for people aged 65+ per 100,000 population"/>
    <n v="513.73246393993281"/>
    <x v="63"/>
  </r>
  <r>
    <x v="3"/>
    <s v="Long-term admissions to residential care homes and nursing homes for people aged 65+ per 100,000 population"/>
    <n v="731.53409090909099"/>
    <x v="64"/>
  </r>
  <r>
    <x v="3"/>
    <s v="Long-term admissions to residential care homes and nursing homes for people aged 65+ per 100,000 population"/>
    <n v="716.33237822349577"/>
    <x v="65"/>
  </r>
  <r>
    <x v="3"/>
    <s v="Long-term admissions to residential care homes and nursing homes for people aged 65+ per 100,000 population"/>
    <n v="665.59155549039724"/>
    <x v="66"/>
  </r>
  <r>
    <x v="3"/>
    <s v="Long-term admissions to residential care homes and nursing homes for people aged 65+ per 100,000 population"/>
    <n v="582.50218059084534"/>
    <x v="67"/>
  </r>
  <r>
    <x v="3"/>
    <s v="Long-term admissions to residential care homes and nursing homes for people aged 65+ per 100,000 population"/>
    <n v="643.4592368573451"/>
    <x v="68"/>
  </r>
  <r>
    <x v="3"/>
    <s v="Long-term admissions to residential care homes and nursing homes for people aged 65+ per 100,000 population"/>
    <n v="521.13454804288551"/>
    <x v="69"/>
  </r>
  <r>
    <x v="3"/>
    <s v="Long-term admissions to residential care homes and nursing homes for people aged 65+ per 100,000 population"/>
    <n v="578.64789275725718"/>
    <x v="70"/>
  </r>
  <r>
    <x v="3"/>
    <s v="Long-term admissions to residential care homes and nursing homes for people aged 65+ per 100,000 population"/>
    <n v="619.59623940233359"/>
    <x v="71"/>
  </r>
  <r>
    <x v="3"/>
    <s v="Long-term admissions to residential care homes and nursing homes for people aged 65+ per 100,000 population"/>
    <n v="730.46955095345504"/>
    <x v="72"/>
  </r>
  <r>
    <x v="3"/>
    <s v="Long-term admissions to residential care homes and nursing homes for people aged 65+ per 100,000 population"/>
    <n v="275.80627367337178"/>
    <x v="73"/>
  </r>
  <r>
    <x v="3"/>
    <s v="Long-term admissions to residential care homes and nursing homes for people aged 65+ per 100,000 population"/>
    <n v="600.79137474135109"/>
    <x v="74"/>
  </r>
  <r>
    <x v="3"/>
    <s v="Long-term admissions to residential care homes and nursing homes for people aged 65+ per 100,000 population"/>
    <n v="545.04982421103"/>
    <x v="75"/>
  </r>
  <r>
    <x v="3"/>
    <s v="Long-term admissions to residential care homes and nursing homes for people aged 65+ per 100,000 population"/>
    <n v="436.13707165109042"/>
    <x v="76"/>
  </r>
  <r>
    <x v="3"/>
    <s v="Long-term admissions to residential care homes and nursing homes for people aged 65+ per 100,000 population"/>
    <n v="869.86644086062893"/>
    <x v="77"/>
  </r>
  <r>
    <x v="3"/>
    <s v="Long-term admissions to residential care homes and nursing homes for people aged 65+ per 100,000 population"/>
    <n v="530.97345132743362"/>
    <x v="78"/>
  </r>
  <r>
    <x v="3"/>
    <s v="Long-term admissions to residential care homes and nursing homes for people aged 65+ per 100,000 population"/>
    <n v="955.61555986836549"/>
    <x v="79"/>
  </r>
  <r>
    <x v="3"/>
    <s v="Long-term admissions to residential care homes and nursing homes for people aged 65+ per 100,000 population"/>
    <n v="393.50538854225749"/>
    <x v="80"/>
  </r>
  <r>
    <x v="3"/>
    <s v="Long-term admissions to residential care homes and nursing homes for people aged 65+ per 100,000 population"/>
    <n v="711.85444259368921"/>
    <x v="81"/>
  </r>
  <r>
    <x v="3"/>
    <s v="Long-term admissions to residential care homes and nursing homes for people aged 65+ per 100,000 population"/>
    <n v="783.463428736629"/>
    <x v="82"/>
  </r>
  <r>
    <x v="3"/>
    <s v="Long-term admissions to residential care homes and nursing homes for people aged 65+ per 100,000 population"/>
    <n v="669.79065858503543"/>
    <x v="83"/>
  </r>
  <r>
    <x v="3"/>
    <s v="Long-term admissions to residential care homes and nursing homes for people aged 65+ per 100,000 population"/>
    <n v="585.35593417287612"/>
    <x v="84"/>
  </r>
  <r>
    <x v="3"/>
    <s v="Long-term admissions to residential care homes and nursing homes for people aged 65+ per 100,000 population"/>
    <n v="709.91658943466166"/>
    <x v="85"/>
  </r>
  <r>
    <x v="3"/>
    <s v="Long-term admissions to residential care homes and nursing homes for people aged 65+ per 100,000 population"/>
    <n v="898.46667545362675"/>
    <x v="86"/>
  </r>
  <r>
    <x v="3"/>
    <s v="Long-term admissions to residential care homes and nursing homes for people aged 65+ per 100,000 population"/>
    <n v="550.83745452564426"/>
    <x v="87"/>
  </r>
  <r>
    <x v="3"/>
    <s v="Long-term admissions to residential care homes and nursing homes for people aged 65+ per 100,000 population"/>
    <n v="560.10340370529946"/>
    <x v="88"/>
  </r>
  <r>
    <x v="3"/>
    <s v="Long-term admissions to residential care homes and nursing homes for people aged 65+ per 100,000 population"/>
    <n v="602.62499361626067"/>
    <x v="89"/>
  </r>
  <r>
    <x v="3"/>
    <s v="Long-term admissions to residential care homes and nursing homes for people aged 65+ per 100,000 population"/>
    <n v="540.50541046999058"/>
    <x v="90"/>
  </r>
  <r>
    <x v="3"/>
    <s v="Long-term admissions to residential care homes and nursing homes for people aged 65+ per 100,000 population"/>
    <n v="677.41772407866131"/>
    <x v="91"/>
  </r>
  <r>
    <x v="3"/>
    <s v="Long-term admissions to residential care homes and nursing homes for people aged 65+ per 100,000 population"/>
    <n v="519.28942349588215"/>
    <x v="92"/>
  </r>
  <r>
    <x v="3"/>
    <s v="Long-term admissions to residential care homes and nursing homes for people aged 65+ per 100,000 population"/>
    <n v="568.88833623476751"/>
    <x v="93"/>
  </r>
  <r>
    <x v="3"/>
    <s v="Long-term admissions to residential care homes and nursing homes for people aged 65+ per 100,000 population"/>
    <n v="648.62969672179042"/>
    <x v="94"/>
  </r>
  <r>
    <x v="3"/>
    <s v="Long-term admissions to residential care homes and nursing homes for people aged 65+ per 100,000 population"/>
    <n v="369.21151439299132"/>
    <x v="95"/>
  </r>
  <r>
    <x v="3"/>
    <s v="Long-term admissions to residential care homes and nursing homes for people aged 65+ per 100,000 population"/>
    <n v="737.84136410671704"/>
    <x v="96"/>
  </r>
  <r>
    <x v="3"/>
    <s v="Long-term admissions to residential care homes and nursing homes for people aged 65+ per 100,000 population"/>
    <n v="381.52809434149242"/>
    <x v="97"/>
  </r>
  <r>
    <x v="3"/>
    <s v="Long-term admissions to residential care homes and nursing homes for people aged 65+ per 100,000 population"/>
    <n v="668.97622745191734"/>
    <x v="98"/>
  </r>
  <r>
    <x v="3"/>
    <s v="Long-term admissions to residential care homes and nursing homes for people aged 65+ per 100,000 population"/>
    <n v="317.49835260288751"/>
    <x v="99"/>
  </r>
  <r>
    <x v="3"/>
    <s v="Long-term admissions to residential care homes and nursing homes for people aged 65+ per 100,000 population"/>
    <n v="798.54809437386564"/>
    <x v="100"/>
  </r>
  <r>
    <x v="3"/>
    <s v="Long-term admissions to residential care homes and nursing homes for people aged 65+ per 100,000 population"/>
    <n v="636.53255330500212"/>
    <x v="101"/>
  </r>
  <r>
    <x v="3"/>
    <s v="Long-term admissions to residential care homes and nursing homes for people aged 65+ per 100,000 population"/>
    <n v="363.00080666845918"/>
    <x v="102"/>
  </r>
  <r>
    <x v="3"/>
    <s v="Long-term admissions to residential care homes and nursing homes for people aged 65+ per 100,000 population"/>
    <n v="477.15973172278018"/>
    <x v="103"/>
  </r>
  <r>
    <x v="3"/>
    <s v="Long-term admissions to residential care homes and nursing homes for people aged 65+ per 100,000 population"/>
    <n v="319.66389624623253"/>
    <x v="104"/>
  </r>
  <r>
    <x v="3"/>
    <s v="Long-term admissions to residential care homes and nursing homes for people aged 65+ per 100,000 population"/>
    <n v="847.22823733217842"/>
    <x v="105"/>
  </r>
  <r>
    <x v="3"/>
    <s v="Long-term admissions to residential care homes and nursing homes for people aged 65+ per 100,000 population"/>
    <n v="735.73895903670893"/>
    <x v="106"/>
  </r>
  <r>
    <x v="3"/>
    <s v="Long-term admissions to residential care homes and nursing homes for people aged 65+ per 100,000 population"/>
    <n v="813.40347464745139"/>
    <x v="107"/>
  </r>
  <r>
    <x v="3"/>
    <s v="Long-term admissions to residential care homes and nursing homes for people aged 65+ per 100,000 population"/>
    <n v="720.12356665746051"/>
    <x v="108"/>
  </r>
  <r>
    <x v="3"/>
    <s v="Long-term admissions to residential care homes and nursing homes for people aged 65+ per 100,000 population"/>
    <n v="629.8692423345027"/>
    <x v="109"/>
  </r>
  <r>
    <x v="3"/>
    <s v="Long-term admissions to residential care homes and nursing homes for people aged 65+ per 100,000 population"/>
    <n v="415.9530217763641"/>
    <x v="110"/>
  </r>
  <r>
    <x v="3"/>
    <s v="Long-term admissions to residential care homes and nursing homes for people aged 65+ per 100,000 population"/>
    <n v="478.46889952153111"/>
    <x v="111"/>
  </r>
  <r>
    <x v="3"/>
    <s v="Long-term admissions to residential care homes and nursing homes for people aged 65+ per 100,000 population"/>
    <n v="584.30271426661318"/>
    <x v="112"/>
  </r>
  <r>
    <x v="3"/>
    <s v="Long-term admissions to residential care homes and nursing homes for people aged 65+ per 100,000 population"/>
    <n v="642.70953731918326"/>
    <x v="113"/>
  </r>
  <r>
    <x v="3"/>
    <s v="Long-term admissions to residential care homes and nursing homes for people aged 65+ per 100,000 population"/>
    <n v="866.65232490242477"/>
    <x v="114"/>
  </r>
  <r>
    <x v="3"/>
    <s v="Long-term admissions to residential care homes and nursing homes for people aged 65+ per 100,000 population"/>
    <n v="576.57150892982702"/>
    <x v="115"/>
  </r>
  <r>
    <x v="3"/>
    <s v="Long-term admissions to residential care homes and nursing homes for people aged 65+ per 100,000 population"/>
    <n v="636.71144125778437"/>
    <x v="116"/>
  </r>
  <r>
    <x v="3"/>
    <s v="Long-term admissions to residential care homes and nursing homes for people aged 65+ per 100,000 population"/>
    <n v="603.16574855309955"/>
    <x v="117"/>
  </r>
  <r>
    <x v="3"/>
    <s v="Long-term admissions to residential care homes and nursing homes for people aged 65+ per 100,000 population"/>
    <n v="623.37394709049227"/>
    <x v="118"/>
  </r>
  <r>
    <x v="3"/>
    <s v="Long-term admissions to residential care homes and nursing homes for people aged 65+ per 100,000 population"/>
    <n v="614.90110340586898"/>
    <x v="119"/>
  </r>
  <r>
    <x v="3"/>
    <s v="Long-term admissions to residential care homes and nursing homes for people aged 65+ per 100,000 population"/>
    <n v="654.85425002041313"/>
    <x v="120"/>
  </r>
  <r>
    <x v="3"/>
    <s v="Long-term admissions to residential care homes and nursing homes for people aged 65+ per 100,000 population"/>
    <n v="667.37787481082694"/>
    <x v="121"/>
  </r>
  <r>
    <x v="3"/>
    <s v="Long-term admissions to residential care homes and nursing homes for people aged 65+ per 100,000 population"/>
    <n v="918.96589180968931"/>
    <x v="122"/>
  </r>
  <r>
    <x v="3"/>
    <s v="Long-term admissions to residential care homes and nursing homes for people aged 65+ per 100,000 population"/>
    <n v="659.70399916028123"/>
    <x v="123"/>
  </r>
  <r>
    <x v="3"/>
    <s v="Long-term admissions to residential care homes and nursing homes for people aged 65+ per 100,000 population"/>
    <n v="855.54348734230098"/>
    <x v="124"/>
  </r>
  <r>
    <x v="3"/>
    <s v="Long-term admissions to residential care homes and nursing homes for people aged 65+ per 100,000 population"/>
    <n v="638.31654983007479"/>
    <x v="125"/>
  </r>
  <r>
    <x v="3"/>
    <s v="Long-term admissions to residential care homes and nursing homes for people aged 65+ per 100,000 population"/>
    <n v="443.90392216479182"/>
    <x v="126"/>
  </r>
  <r>
    <x v="3"/>
    <s v="Long-term admissions to residential care homes and nursing homes for people aged 65+ per 100,000 population"/>
    <n v="477.77107221886939"/>
    <x v="127"/>
  </r>
  <r>
    <x v="3"/>
    <s v="Long-term admissions to residential care homes and nursing homes for people aged 65+ per 100,000 population"/>
    <n v="706.68026275225873"/>
    <x v="128"/>
  </r>
  <r>
    <x v="3"/>
    <s v="Long-term admissions to residential care homes and nursing homes for people aged 65+ per 100,000 population"/>
    <n v="657.25552951934617"/>
    <x v="129"/>
  </r>
  <r>
    <x v="3"/>
    <s v="Long-term admissions to residential care homes and nursing homes for people aged 65+ per 100,000 population"/>
    <n v="620.00326317506938"/>
    <x v="130"/>
  </r>
  <r>
    <x v="3"/>
    <s v="Long-term admissions to residential care homes and nursing homes for people aged 65+ per 100,000 population"/>
    <n v="844.7978239263482"/>
    <x v="131"/>
  </r>
  <r>
    <x v="3"/>
    <s v="Long-term admissions to residential care homes and nursing homes for people aged 65+ per 100,000 population"/>
    <n v="424.3570734700138"/>
    <x v="132"/>
  </r>
  <r>
    <x v="3"/>
    <s v="Long-term admissions to residential care homes and nursing homes for people aged 65+ per 100,000 population"/>
    <n v="557.45031165471005"/>
    <x v="133"/>
  </r>
  <r>
    <x v="3"/>
    <s v="Long-term admissions to residential care homes and nursing homes for people aged 65+ per 100,000 population"/>
    <n v="666.46729610800185"/>
    <x v="134"/>
  </r>
  <r>
    <x v="3"/>
    <s v="Long-term admissions to residential care homes and nursing homes for people aged 65+ per 100,000 population"/>
    <n v="644.42160196093926"/>
    <x v="135"/>
  </r>
  <r>
    <x v="3"/>
    <s v="Long-term admissions to residential care homes and nursing homes for people aged 65+ per 100,000 population"/>
    <n v="478.93038879835041"/>
    <x v="136"/>
  </r>
  <r>
    <x v="3"/>
    <s v="Long-term admissions to residential care homes and nursing homes for people aged 65+ per 100,000 population"/>
    <n v="470.9248606598909"/>
    <x v="137"/>
  </r>
  <r>
    <x v="3"/>
    <s v="Long-term admissions to residential care homes and nursing homes for people aged 65+ per 100,000 population"/>
    <n v="728.59318261684439"/>
    <x v="138"/>
  </r>
  <r>
    <x v="3"/>
    <s v="Long-term admissions to residential care homes and nursing homes for people aged 65+ per 100,000 population"/>
    <n v="690.96442955083478"/>
    <x v="139"/>
  </r>
  <r>
    <x v="3"/>
    <s v="Long-term admissions to residential care homes and nursing homes for people aged 65+ per 100,000 population"/>
    <n v="581.03155448288192"/>
    <x v="140"/>
  </r>
  <r>
    <x v="3"/>
    <s v="Long-term admissions to residential care homes and nursing homes for people aged 65+ per 100,000 population"/>
    <n v="522.24069839950107"/>
    <x v="141"/>
  </r>
  <r>
    <x v="3"/>
    <s v="Long-term admissions to residential care homes and nursing homes for people aged 65+ per 100,000 population"/>
    <n v="605.45425508929156"/>
    <x v="142"/>
  </r>
  <r>
    <x v="3"/>
    <s v="Long-term admissions to residential care homes and nursing homes for people aged 65+ per 100,000 population"/>
    <n v="376.96019300361883"/>
    <x v="143"/>
  </r>
  <r>
    <x v="3"/>
    <s v="Long-term admissions to residential care homes and nursing homes for people aged 65+ per 100,000 population"/>
    <n v="655.81813721481717"/>
    <x v="144"/>
  </r>
  <r>
    <x v="3"/>
    <s v="Long-term admissions to residential care homes and nursing homes for people aged 65+ per 100,000 population"/>
    <n v="597.10920931911505"/>
    <x v="145"/>
  </r>
  <r>
    <x v="3"/>
    <s v="Long-term admissions to residential care homes and nursing homes for people aged 65+ per 100,000 population"/>
    <n v="521.01106108147246"/>
    <x v="146"/>
  </r>
  <r>
    <x v="3"/>
    <s v="Long-term admissions to residential care homes and nursing homes for people aged 65+ per 100,000 population"/>
    <n v="654.39727986615219"/>
    <x v="147"/>
  </r>
  <r>
    <x v="3"/>
    <s v="Long-term admissions to residential care homes and nursing homes for people aged 65+ per 100,000 population"/>
    <n v="611.94993695993105"/>
    <x v="148"/>
  </r>
  <r>
    <x v="3"/>
    <s v="Long-term admissions to residential care homes and nursing homes for people aged 65+ per 100,000 population"/>
    <n v="689.456415713399"/>
    <x v="149"/>
  </r>
  <r>
    <x v="3"/>
    <s v="Long-term admissions to residential care homes and nursing homes for people aged 65+ per 100,000 population"/>
    <n v="526.27601321873431"/>
    <x v="150"/>
  </r>
  <r>
    <x v="3"/>
    <s v="Long-term admissions to residential care homes and nursing homes for people aged 65+ per 100,000 population"/>
    <n v="599.23417375304587"/>
    <x v="15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96">
  <r>
    <x v="0"/>
    <x v="0"/>
    <n v="0.31775700934579437"/>
    <x v="0"/>
    <s v="0.32"/>
    <s v="Greater London"/>
  </r>
  <r>
    <x v="0"/>
    <x v="1"/>
    <n v="7.1578947368421053"/>
    <x v="0"/>
    <s v="7.16"/>
    <s v="Greater London"/>
  </r>
  <r>
    <x v="0"/>
    <x v="2"/>
    <n v="0.95560747663551404"/>
    <x v="0"/>
    <s v="96%"/>
    <s v="Greater London"/>
  </r>
  <r>
    <x v="0"/>
    <x v="0"/>
    <n v="0.52647975077881615"/>
    <x v="1"/>
    <s v="0.53"/>
    <s v="Greater London"/>
  </r>
  <r>
    <x v="0"/>
    <x v="1"/>
    <n v="4.4946808510638299"/>
    <x v="1"/>
    <s v="4.49"/>
    <s v="Greater London"/>
  </r>
  <r>
    <x v="0"/>
    <x v="2"/>
    <n v="0.88286604361370713"/>
    <x v="1"/>
    <s v="88%"/>
    <s v="Greater London"/>
  </r>
  <r>
    <x v="0"/>
    <x v="0"/>
    <n v="2.6364464692482921"/>
    <x v="2"/>
    <s v="2.64"/>
    <s v="Yorkshire &amp; Humber"/>
  </r>
  <r>
    <x v="0"/>
    <x v="1"/>
    <n v="5.0497382198952883"/>
    <x v="2"/>
    <s v="5.05"/>
    <s v="Yorkshire &amp; Humber"/>
  </r>
  <r>
    <x v="0"/>
    <x v="2"/>
    <n v="0.47790432801822319"/>
    <x v="2"/>
    <s v="48%"/>
    <s v="Yorkshire &amp; Humber"/>
  </r>
  <r>
    <x v="0"/>
    <x v="0"/>
    <n v="0.7584269662921348"/>
    <x v="3"/>
    <s v="0.76"/>
    <s v="South West"/>
  </r>
  <r>
    <x v="0"/>
    <x v="1"/>
    <n v="5.625"/>
    <x v="3"/>
    <s v="5.63"/>
    <s v="South West"/>
  </r>
  <r>
    <x v="0"/>
    <x v="2"/>
    <n v="0.8651685393258427"/>
    <x v="3"/>
    <s v="87%"/>
    <s v="South West"/>
  </r>
  <r>
    <x v="0"/>
    <x v="0"/>
    <n v="0.52612931798051377"/>
    <x v="4"/>
    <s v="0.53"/>
    <s v="East of England"/>
  </r>
  <r>
    <x v="0"/>
    <x v="1"/>
    <n v="4.5"/>
    <x v="4"/>
    <s v="4.50"/>
    <s v="East of England"/>
  </r>
  <r>
    <x v="0"/>
    <x v="2"/>
    <n v="0.88308237378210808"/>
    <x v="4"/>
    <s v="88%"/>
    <s v="East of England"/>
  </r>
  <r>
    <x v="0"/>
    <x v="0"/>
    <n v="0.71350239890335843"/>
    <x v="5"/>
    <s v="0.71"/>
    <s v="Greater London"/>
  </r>
  <r>
    <x v="0"/>
    <x v="1"/>
    <n v="5.1791044776119399"/>
    <x v="5"/>
    <s v="5.18"/>
    <s v="Greater London"/>
  </r>
  <r>
    <x v="0"/>
    <x v="2"/>
    <n v="0.86223440712817001"/>
    <x v="5"/>
    <s v="86%"/>
    <s v="Greater London"/>
  </r>
  <r>
    <x v="0"/>
    <x v="0"/>
    <n v="0.4249536751080914"/>
    <x v="6"/>
    <s v="0.42"/>
    <s v="West Midlands"/>
  </r>
  <r>
    <x v="0"/>
    <x v="1"/>
    <n v="3.4782608695652169"/>
    <x v="6"/>
    <s v="3.48"/>
    <s v="West Midlands"/>
  </r>
  <r>
    <x v="0"/>
    <x v="2"/>
    <n v="0.87782581840642371"/>
    <x v="6"/>
    <s v="88%"/>
    <s v="West Midlands"/>
  </r>
  <r>
    <x v="0"/>
    <x v="0"/>
    <n v="0.36981132075471701"/>
    <x v="7"/>
    <s v="0.37"/>
    <s v="North West"/>
  </r>
  <r>
    <x v="0"/>
    <x v="1"/>
    <n v="2.7222222222222219"/>
    <x v="7"/>
    <s v="2.72"/>
    <s v="North West"/>
  </r>
  <r>
    <x v="0"/>
    <x v="2"/>
    <n v="0.86415094339622645"/>
    <x v="7"/>
    <s v="86%"/>
    <s v="North West"/>
  </r>
  <r>
    <x v="0"/>
    <x v="0"/>
    <n v="0.97584541062801933"/>
    <x v="8"/>
    <s v="0.98"/>
    <s v="North West"/>
  </r>
  <r>
    <x v="0"/>
    <x v="1"/>
    <n v="6.7333333333333334"/>
    <x v="8"/>
    <s v="6.73"/>
    <s v="North West"/>
  </r>
  <r>
    <x v="0"/>
    <x v="2"/>
    <n v="0.85507246376811596"/>
    <x v="8"/>
    <s v="86%"/>
    <s v="North West"/>
  </r>
  <r>
    <x v="0"/>
    <x v="0"/>
    <n v="0.23952095808383231"/>
    <x v="9"/>
    <s v="0.24"/>
    <s v="North West"/>
  </r>
  <r>
    <x v="0"/>
    <x v="1"/>
    <n v="3.4782608695652169"/>
    <x v="9"/>
    <s v="3.48"/>
    <s v="North West"/>
  </r>
  <r>
    <x v="0"/>
    <x v="2"/>
    <n v="0.93113772455089816"/>
    <x v="9"/>
    <s v="93%"/>
    <s v="North West"/>
  </r>
  <r>
    <x v="0"/>
    <x v="0"/>
    <n v="1.1338958180484231"/>
    <x v="10"/>
    <s v="1.13"/>
    <s v="South West"/>
  </r>
  <r>
    <x v="0"/>
    <x v="1"/>
    <n v="7.5024271844660193"/>
    <x v="10"/>
    <s v="7.50"/>
    <s v="South West"/>
  </r>
  <r>
    <x v="0"/>
    <x v="2"/>
    <n v="0.84886280264123259"/>
    <x v="10"/>
    <s v="85%"/>
    <s v="South West"/>
  </r>
  <r>
    <x v="0"/>
    <x v="0"/>
    <n v="0.66456692913385829"/>
    <x v="11"/>
    <s v="0.66"/>
    <s v="South East"/>
  </r>
  <r>
    <x v="0"/>
    <x v="1"/>
    <n v="4.5869565217391308"/>
    <x v="11"/>
    <s v="4.59"/>
    <s v="South East"/>
  </r>
  <r>
    <x v="0"/>
    <x v="2"/>
    <n v="0.85511811023622042"/>
    <x v="11"/>
    <s v="86%"/>
    <s v="South East"/>
  </r>
  <r>
    <x v="0"/>
    <x v="0"/>
    <n v="0.87129629629629635"/>
    <x v="12"/>
    <s v="0.87"/>
    <s v="Yorkshire &amp; Humber"/>
  </r>
  <r>
    <x v="0"/>
    <x v="1"/>
    <n v="4.590243902439024"/>
    <x v="12"/>
    <s v="4.59"/>
    <s v="Yorkshire &amp; Humber"/>
  </r>
  <r>
    <x v="0"/>
    <x v="2"/>
    <n v="0.81018518518518512"/>
    <x v="12"/>
    <s v="81%"/>
    <s v="Yorkshire &amp; Humber"/>
  </r>
  <r>
    <x v="0"/>
    <x v="0"/>
    <n v="0.55655095184770442"/>
    <x v="13"/>
    <s v="0.56"/>
    <s v="Greater London"/>
  </r>
  <r>
    <x v="0"/>
    <x v="1"/>
    <n v="4.4774774774774766"/>
    <x v="13"/>
    <s v="4.48"/>
    <s v="Greater London"/>
  </r>
  <r>
    <x v="0"/>
    <x v="2"/>
    <n v="0.87569988801791709"/>
    <x v="13"/>
    <s v="88%"/>
    <s v="Greater London"/>
  </r>
  <r>
    <x v="0"/>
    <x v="0"/>
    <n v="1.728519855595668"/>
    <x v="14"/>
    <s v="1.73"/>
    <s v="South East"/>
  </r>
  <r>
    <x v="0"/>
    <x v="1"/>
    <n v="11.34597156398104"/>
    <x v="14"/>
    <s v="11.35"/>
    <s v="South East"/>
  </r>
  <r>
    <x v="0"/>
    <x v="2"/>
    <n v="0.84765342960288814"/>
    <x v="14"/>
    <s v="85%"/>
    <s v="South East"/>
  </r>
  <r>
    <x v="0"/>
    <x v="0"/>
    <n v="1.3812428516965309"/>
    <x v="15"/>
    <s v="1.38"/>
    <s v="South West"/>
  </r>
  <r>
    <x v="0"/>
    <x v="1"/>
    <n v="10.06388888888889"/>
    <x v="15"/>
    <s v="10.06"/>
    <s v="South West"/>
  </r>
  <r>
    <x v="0"/>
    <x v="2"/>
    <n v="0.86275257338924893"/>
    <x v="15"/>
    <s v="86%"/>
    <s v="South West"/>
  </r>
  <r>
    <x v="0"/>
    <x v="0"/>
    <n v="1.329657573998839"/>
    <x v="16"/>
    <s v="1.33"/>
    <s v="Greater London"/>
  </r>
  <r>
    <x v="0"/>
    <x v="1"/>
    <n v="9.6260504201680668"/>
    <x v="16"/>
    <s v="9.63"/>
    <s v="Greater London"/>
  </r>
  <r>
    <x v="0"/>
    <x v="2"/>
    <n v="0.86186883343006382"/>
    <x v="16"/>
    <s v="86%"/>
    <s v="Greater London"/>
  </r>
  <r>
    <x v="0"/>
    <x v="0"/>
    <n v="0.98086124401913877"/>
    <x v="17"/>
    <s v="0.98"/>
    <s v="South East"/>
  </r>
  <r>
    <x v="0"/>
    <x v="1"/>
    <n v="7.3476702508960576"/>
    <x v="17"/>
    <s v="7.35"/>
    <s v="South East"/>
  </r>
  <r>
    <x v="0"/>
    <x v="2"/>
    <n v="0.86650717703349278"/>
    <x v="17"/>
    <s v="87%"/>
    <s v="South East"/>
  </r>
  <r>
    <x v="0"/>
    <x v="0"/>
    <n v="1.034229828850856"/>
    <x v="18"/>
    <s v="1.03"/>
    <s v="North West"/>
  </r>
  <r>
    <x v="0"/>
    <x v="1"/>
    <n v="7.761467889908257"/>
    <x v="18"/>
    <s v="7.76"/>
    <s v="North West"/>
  </r>
  <r>
    <x v="0"/>
    <x v="2"/>
    <n v="0.86674816625916873"/>
    <x v="18"/>
    <s v="87%"/>
    <s v="North West"/>
  </r>
  <r>
    <x v="0"/>
    <x v="0"/>
    <n v="1.320570570570571"/>
    <x v="19"/>
    <s v="1.32"/>
    <s v="Yorkshire &amp; Humber"/>
  </r>
  <r>
    <x v="0"/>
    <x v="1"/>
    <n v="6.3963636363636356"/>
    <x v="19"/>
    <s v="6.40"/>
    <s v="Yorkshire &amp; Humber"/>
  </r>
  <r>
    <x v="0"/>
    <x v="2"/>
    <n v="0.79354354354354351"/>
    <x v="19"/>
    <s v="79%"/>
    <s v="Yorkshire &amp; Humber"/>
  </r>
  <r>
    <x v="0"/>
    <x v="0"/>
    <n v="1.0560897435897441"/>
    <x v="20"/>
    <s v="1.06"/>
    <s v="East of England"/>
  </r>
  <r>
    <x v="0"/>
    <x v="1"/>
    <n v="5.0114068441064639"/>
    <x v="20"/>
    <s v="5.01"/>
    <s v="East of England"/>
  </r>
  <r>
    <x v="0"/>
    <x v="2"/>
    <n v="0.78926282051282048"/>
    <x v="20"/>
    <s v="79%"/>
    <s v="East of England"/>
  </r>
  <r>
    <x v="0"/>
    <x v="0"/>
    <n v="0.46764091858037582"/>
    <x v="21"/>
    <s v="0.47"/>
    <s v="Greater London"/>
  </r>
  <r>
    <x v="0"/>
    <x v="1"/>
    <n v="3.472868217054264"/>
    <x v="21"/>
    <s v="3.47"/>
    <s v="Greater London"/>
  </r>
  <r>
    <x v="0"/>
    <x v="2"/>
    <n v="0.86534446764091855"/>
    <x v="21"/>
    <s v="87%"/>
    <s v="Greater London"/>
  </r>
  <r>
    <x v="0"/>
    <x v="0"/>
    <n v="0.9076354679802956"/>
    <x v="22"/>
    <s v="0.91"/>
    <s v="East of England"/>
  </r>
  <r>
    <x v="0"/>
    <x v="1"/>
    <n v="5.780392156862745"/>
    <x v="22"/>
    <s v="5.78"/>
    <s v="East of England"/>
  </r>
  <r>
    <x v="0"/>
    <x v="2"/>
    <n v="0.84298029556650245"/>
    <x v="22"/>
    <s v="84%"/>
    <s v="East of England"/>
  </r>
  <r>
    <x v="0"/>
    <x v="0"/>
    <n v="1.6099773242630391"/>
    <x v="23"/>
    <s v="1.61"/>
    <s v="North West"/>
  </r>
  <r>
    <x v="0"/>
    <x v="1"/>
    <n v="11.15183246073298"/>
    <x v="23"/>
    <s v="11.15"/>
    <s v="North West"/>
  </r>
  <r>
    <x v="0"/>
    <x v="2"/>
    <n v="0.85563114134542706"/>
    <x v="23"/>
    <s v="86%"/>
    <s v="North West"/>
  </r>
  <r>
    <x v="0"/>
    <x v="0"/>
    <n v="1.5622593068035939"/>
    <x v="24"/>
    <s v="1.56"/>
    <s v="North West"/>
  </r>
  <r>
    <x v="0"/>
    <x v="1"/>
    <n v="11.063636363636361"/>
    <x v="24"/>
    <s v="11.06"/>
    <s v="North West"/>
  </r>
  <r>
    <x v="0"/>
    <x v="2"/>
    <n v="0.85879332477535297"/>
    <x v="24"/>
    <s v="86%"/>
    <s v="North West"/>
  </r>
  <r>
    <x v="0"/>
    <x v="0"/>
    <n v="0.67741935483870963"/>
    <x v="25"/>
    <s v="0.68"/>
    <s v="Greater London"/>
  </r>
  <r>
    <x v="0"/>
    <x v="1"/>
    <n v="3.5"/>
    <x v="25"/>
    <s v="3.50"/>
    <s v="Greater London"/>
  </r>
  <r>
    <x v="0"/>
    <x v="2"/>
    <n v="0.80645161290322576"/>
    <x v="25"/>
    <s v="81%"/>
    <s v="Greater London"/>
  </r>
  <r>
    <x v="0"/>
    <x v="0"/>
    <n v="0.70967741935483875"/>
    <x v="26"/>
    <s v="0.71"/>
    <s v="South West"/>
  </r>
  <r>
    <x v="0"/>
    <x v="1"/>
    <n v="6.5013192612137214"/>
    <x v="26"/>
    <s v="6.50"/>
    <s v="South West"/>
  </r>
  <r>
    <x v="0"/>
    <x v="2"/>
    <n v="0.89084101382488479"/>
    <x v="26"/>
    <s v="89%"/>
    <s v="South West"/>
  </r>
  <r>
    <x v="0"/>
    <x v="0"/>
    <n v="0.40942028985507251"/>
    <x v="27"/>
    <s v="0.41"/>
    <s v="North East"/>
  </r>
  <r>
    <x v="0"/>
    <x v="1"/>
    <n v="3.9383378016085788"/>
    <x v="27"/>
    <s v="3.94"/>
    <s v="North East"/>
  </r>
  <r>
    <x v="0"/>
    <x v="2"/>
    <n v="0.89604236343366783"/>
    <x v="27"/>
    <s v="90%"/>
    <s v="North East"/>
  </r>
  <r>
    <x v="0"/>
    <x v="0"/>
    <n v="0.80139676996944564"/>
    <x v="28"/>
    <s v="0.80"/>
    <s v="West Midlands"/>
  </r>
  <r>
    <x v="0"/>
    <x v="1"/>
    <n v="4.59"/>
    <x v="28"/>
    <s v="4.59"/>
    <s v="West Midlands"/>
  </r>
  <r>
    <x v="0"/>
    <x v="2"/>
    <n v="0.82540375381929287"/>
    <x v="28"/>
    <s v="83%"/>
    <s v="West Midlands"/>
  </r>
  <r>
    <x v="0"/>
    <x v="0"/>
    <n v="0.51598173515981738"/>
    <x v="29"/>
    <s v="0.52"/>
    <s v="Greater London"/>
  </r>
  <r>
    <x v="0"/>
    <x v="1"/>
    <n v="8.1441441441441444"/>
    <x v="29"/>
    <s v="8.14"/>
    <s v="Greater London"/>
  </r>
  <r>
    <x v="0"/>
    <x v="2"/>
    <n v="0.93664383561643838"/>
    <x v="29"/>
    <s v="94%"/>
    <s v="Greater London"/>
  </r>
  <r>
    <x v="0"/>
    <x v="0"/>
    <n v="1.1895573212258801"/>
    <x v="30"/>
    <s v="1.19"/>
    <s v="North East"/>
  </r>
  <r>
    <x v="0"/>
    <x v="1"/>
    <n v="7.8501872659176026"/>
    <x v="30"/>
    <s v="7.85"/>
    <s v="North East"/>
  </r>
  <r>
    <x v="0"/>
    <x v="2"/>
    <n v="0.84846765039727579"/>
    <x v="30"/>
    <s v="85%"/>
    <s v="North East"/>
  </r>
  <r>
    <x v="0"/>
    <x v="0"/>
    <n v="0.39878048780487813"/>
    <x v="31"/>
    <s v="0.40"/>
    <s v="North East"/>
  </r>
  <r>
    <x v="0"/>
    <x v="1"/>
    <n v="5.0307692307692307"/>
    <x v="31"/>
    <s v="5.03"/>
    <s v="North East"/>
  </r>
  <r>
    <x v="0"/>
    <x v="2"/>
    <n v="0.92073170731707321"/>
    <x v="31"/>
    <s v="92%"/>
    <s v="North East"/>
  </r>
  <r>
    <x v="0"/>
    <x v="0"/>
    <n v="0.66361679224973091"/>
    <x v="32"/>
    <s v="0.66"/>
    <s v="East Midlands"/>
  </r>
  <r>
    <x v="0"/>
    <x v="1"/>
    <n v="4.0693069306930694"/>
    <x v="32"/>
    <s v="4.07"/>
    <s v="East Midlands"/>
  </r>
  <r>
    <x v="0"/>
    <x v="2"/>
    <n v="0.83692142088266952"/>
    <x v="32"/>
    <s v="84%"/>
    <s v="East Midlands"/>
  </r>
  <r>
    <x v="0"/>
    <x v="0"/>
    <n v="0.79447291361639827"/>
    <x v="33"/>
    <s v="0.79"/>
    <s v="East Midlands"/>
  </r>
  <r>
    <x v="0"/>
    <x v="1"/>
    <n v="4.6328708644610446"/>
    <x v="33"/>
    <s v="4.63"/>
    <s v="East Midlands"/>
  </r>
  <r>
    <x v="0"/>
    <x v="2"/>
    <n v="0.82851390922401169"/>
    <x v="33"/>
    <s v="83%"/>
    <s v="East Midlands"/>
  </r>
  <r>
    <x v="0"/>
    <x v="0"/>
    <n v="0.93848944591029027"/>
    <x v="34"/>
    <s v="0.94"/>
    <s v="South West"/>
  </r>
  <r>
    <x v="0"/>
    <x v="1"/>
    <n v="6.3800448430493271"/>
    <x v="34"/>
    <s v="6.38"/>
    <s v="South West"/>
  </r>
  <r>
    <x v="0"/>
    <x v="2"/>
    <n v="0.8529023746701847"/>
    <x v="34"/>
    <s v="85%"/>
    <s v="South West"/>
  </r>
  <r>
    <x v="0"/>
    <x v="0"/>
    <n v="0.28796561604584531"/>
    <x v="35"/>
    <s v="0.29"/>
    <s v="Yorkshire &amp; Humber"/>
  </r>
  <r>
    <x v="0"/>
    <x v="1"/>
    <n v="2.778801843317972"/>
    <x v="35"/>
    <s v="2.78"/>
    <s v="Yorkshire &amp; Humber"/>
  </r>
  <r>
    <x v="0"/>
    <x v="2"/>
    <n v="0.89637058261700098"/>
    <x v="35"/>
    <s v="90%"/>
    <s v="Yorkshire &amp; Humber"/>
  </r>
  <r>
    <x v="0"/>
    <x v="0"/>
    <n v="1.308383233532934"/>
    <x v="36"/>
    <s v="1.31"/>
    <s v="South West"/>
  </r>
  <r>
    <x v="0"/>
    <x v="1"/>
    <n v="9.9318181818181817"/>
    <x v="36"/>
    <s v="9.93"/>
    <s v="South West"/>
  </r>
  <r>
    <x v="0"/>
    <x v="2"/>
    <n v="0.86826347305389218"/>
    <x v="36"/>
    <s v="87%"/>
    <s v="South West"/>
  </r>
  <r>
    <x v="0"/>
    <x v="0"/>
    <n v="0.96979503775620279"/>
    <x v="37"/>
    <s v="0.97"/>
    <s v="West Midlands"/>
  </r>
  <r>
    <x v="0"/>
    <x v="1"/>
    <n v="4.8203753351206444"/>
    <x v="37"/>
    <s v="4.82"/>
    <s v="West Midlands"/>
  </r>
  <r>
    <x v="0"/>
    <x v="2"/>
    <n v="0.79881337648327944"/>
    <x v="37"/>
    <s v="80%"/>
    <s v="West Midlands"/>
  </r>
  <r>
    <x v="0"/>
    <x v="0"/>
    <n v="0.55889145496535797"/>
    <x v="38"/>
    <s v="0.56"/>
    <s v="Greater London"/>
  </r>
  <r>
    <x v="0"/>
    <x v="1"/>
    <n v="5.5"/>
    <x v="38"/>
    <s v="5.50"/>
    <s v="Greater London"/>
  </r>
  <r>
    <x v="0"/>
    <x v="2"/>
    <n v="0.89838337182448036"/>
    <x v="38"/>
    <s v="90%"/>
    <s v="Greater London"/>
  </r>
  <r>
    <x v="0"/>
    <x v="0"/>
    <n v="0.67650727650727649"/>
    <x v="39"/>
    <s v="0.68"/>
    <s v="Yorkshire &amp; Humber"/>
  </r>
  <r>
    <x v="0"/>
    <x v="1"/>
    <n v="4.4211956521739131"/>
    <x v="39"/>
    <s v="4.42"/>
    <s v="Yorkshire &amp; Humber"/>
  </r>
  <r>
    <x v="0"/>
    <x v="2"/>
    <n v="0.84698544698544698"/>
    <x v="39"/>
    <s v="85%"/>
    <s v="Yorkshire &amp; Humber"/>
  </r>
  <r>
    <x v="0"/>
    <x v="0"/>
    <n v="1.693165570488991"/>
    <x v="40"/>
    <s v="1.69"/>
    <s v="South East"/>
  </r>
  <r>
    <x v="0"/>
    <x v="1"/>
    <n v="8.6186317321688506"/>
    <x v="40"/>
    <s v="8.62"/>
    <s v="South East"/>
  </r>
  <r>
    <x v="0"/>
    <x v="2"/>
    <n v="0.80354589648269947"/>
    <x v="40"/>
    <s v="80%"/>
    <s v="South East"/>
  </r>
  <r>
    <x v="0"/>
    <x v="0"/>
    <n v="0.14889705882352941"/>
    <x v="41"/>
    <s v="0.15"/>
    <s v="Greater London"/>
  </r>
  <r>
    <x v="0"/>
    <x v="1"/>
    <n v="4.2631578947368416"/>
    <x v="41"/>
    <s v="4.26"/>
    <s v="Greater London"/>
  </r>
  <r>
    <x v="0"/>
    <x v="2"/>
    <n v="0.96507352941176472"/>
    <x v="41"/>
    <s v="97%"/>
    <s v="Greater London"/>
  </r>
  <r>
    <x v="0"/>
    <x v="0"/>
    <n v="0.79291917167668668"/>
    <x v="42"/>
    <s v="0.79"/>
    <s v="East of England"/>
  </r>
  <r>
    <x v="0"/>
    <x v="1"/>
    <n v="4.5688991531947654"/>
    <x v="42"/>
    <s v="4.57"/>
    <s v="East of England"/>
  </r>
  <r>
    <x v="0"/>
    <x v="2"/>
    <n v="0.82645290581162323"/>
    <x v="42"/>
    <s v="83%"/>
    <s v="East of England"/>
  </r>
  <r>
    <x v="0"/>
    <x v="0"/>
    <n v="1.458123953098827"/>
    <x v="43"/>
    <s v="1.46"/>
    <s v="North East"/>
  </r>
  <r>
    <x v="0"/>
    <x v="1"/>
    <n v="3.619542619542619"/>
    <x v="43"/>
    <s v="3.62"/>
    <s v="North East"/>
  </r>
  <r>
    <x v="0"/>
    <x v="2"/>
    <n v="0.59715242881072028"/>
    <x v="43"/>
    <s v="60%"/>
    <s v="North East"/>
  </r>
  <r>
    <x v="0"/>
    <x v="0"/>
    <n v="0.74733449045375655"/>
    <x v="44"/>
    <s v="0.75"/>
    <s v="South West"/>
  </r>
  <r>
    <x v="0"/>
    <x v="1"/>
    <n v="7.3155339805825239"/>
    <x v="44"/>
    <s v="7.32"/>
    <s v="South West"/>
  </r>
  <r>
    <x v="0"/>
    <x v="2"/>
    <n v="0.89784279692536573"/>
    <x v="44"/>
    <s v="90%"/>
    <s v="South West"/>
  </r>
  <r>
    <x v="0"/>
    <x v="0"/>
    <n v="0.80739706908583386"/>
    <x v="45"/>
    <s v="0.81"/>
    <s v="Greater London"/>
  </r>
  <r>
    <x v="0"/>
    <x v="1"/>
    <n v="6.536723163841808"/>
    <x v="45"/>
    <s v="6.54"/>
    <s v="Greater London"/>
  </r>
  <r>
    <x v="0"/>
    <x v="2"/>
    <n v="0.87648290300069787"/>
    <x v="45"/>
    <s v="88%"/>
    <s v="Greater London"/>
  </r>
  <r>
    <x v="0"/>
    <x v="0"/>
    <n v="0.42592592592592587"/>
    <x v="46"/>
    <s v="0.43"/>
    <s v="Greater London"/>
  </r>
  <r>
    <x v="0"/>
    <x v="1"/>
    <n v="4.0707964601769913"/>
    <x v="46"/>
    <s v="4.07"/>
    <s v="Greater London"/>
  </r>
  <r>
    <x v="0"/>
    <x v="2"/>
    <n v="0.89537037037037037"/>
    <x v="46"/>
    <s v="90%"/>
    <s v="Greater London"/>
  </r>
  <r>
    <x v="0"/>
    <x v="0"/>
    <n v="1.25364758698092"/>
    <x v="47"/>
    <s v="1.25"/>
    <s v="North West"/>
  </r>
  <r>
    <x v="0"/>
    <x v="1"/>
    <n v="10.537735849056601"/>
    <x v="47"/>
    <s v="10.54"/>
    <s v="North West"/>
  </r>
  <r>
    <x v="0"/>
    <x v="2"/>
    <n v="0.88103254769921435"/>
    <x v="47"/>
    <s v="88%"/>
    <s v="North West"/>
  </r>
  <r>
    <x v="0"/>
    <x v="0"/>
    <n v="1.018104366347178"/>
    <x v="48"/>
    <s v="1.02"/>
    <s v="Greater London"/>
  </r>
  <r>
    <x v="0"/>
    <x v="1"/>
    <n v="6.3311258278145699"/>
    <x v="48"/>
    <s v="6.33"/>
    <s v="Greater London"/>
  </r>
  <r>
    <x v="0"/>
    <x v="2"/>
    <n v="0.8391906283280085"/>
    <x v="48"/>
    <s v="84%"/>
    <s v="Greater London"/>
  </r>
  <r>
    <x v="0"/>
    <x v="0"/>
    <n v="1.398979013045945"/>
    <x v="49"/>
    <s v="1.40"/>
    <s v="South East"/>
  </r>
  <r>
    <x v="0"/>
    <x v="1"/>
    <n v="7.336109458655562"/>
    <x v="49"/>
    <s v="7.34"/>
    <s v="South East"/>
  </r>
  <r>
    <x v="0"/>
    <x v="2"/>
    <n v="0.80930232558139537"/>
    <x v="49"/>
    <s v="81%"/>
    <s v="South East"/>
  </r>
  <r>
    <x v="0"/>
    <x v="0"/>
    <n v="0.43687707641196011"/>
    <x v="50"/>
    <s v="0.44"/>
    <s v="Greater London"/>
  </r>
  <r>
    <x v="0"/>
    <x v="1"/>
    <n v="7.5142857142857142"/>
    <x v="50"/>
    <s v="7.51"/>
    <s v="Greater London"/>
  </r>
  <r>
    <x v="0"/>
    <x v="2"/>
    <n v="0.94186046511627908"/>
    <x v="50"/>
    <s v="94%"/>
    <s v="Greater London"/>
  </r>
  <r>
    <x v="0"/>
    <x v="0"/>
    <n v="0.16778523489932889"/>
    <x v="51"/>
    <s v="0.17"/>
    <s v="Greater London"/>
  </r>
  <r>
    <x v="0"/>
    <x v="1"/>
    <n v="3.5714285714285721"/>
    <x v="51"/>
    <s v="3.57"/>
    <s v="Greater London"/>
  </r>
  <r>
    <x v="0"/>
    <x v="2"/>
    <n v="0.95302013422818788"/>
    <x v="51"/>
    <s v="95%"/>
    <s v="Greater London"/>
  </r>
  <r>
    <x v="0"/>
    <x v="0"/>
    <n v="0.51989026063100141"/>
    <x v="52"/>
    <s v="0.52"/>
    <s v="North East"/>
  </r>
  <r>
    <x v="0"/>
    <x v="1"/>
    <n v="2.893129770992366"/>
    <x v="52"/>
    <s v="2.89"/>
    <s v="North East"/>
  </r>
  <r>
    <x v="0"/>
    <x v="2"/>
    <n v="0.82030178326474623"/>
    <x v="52"/>
    <s v="82%"/>
    <s v="North East"/>
  </r>
  <r>
    <x v="0"/>
    <x v="0"/>
    <n v="0.46868686868686871"/>
    <x v="53"/>
    <s v="0.47"/>
    <s v="Greater London"/>
  </r>
  <r>
    <x v="0"/>
    <x v="1"/>
    <n v="12.888888888888889"/>
    <x v="53"/>
    <s v="12.89"/>
    <s v="Greater London"/>
  </r>
  <r>
    <x v="0"/>
    <x v="2"/>
    <n v="0.96363636363636362"/>
    <x v="53"/>
    <s v="96%"/>
    <s v="Greater London"/>
  </r>
  <r>
    <x v="0"/>
    <x v="0"/>
    <n v="0.95756172839506171"/>
    <x v="54"/>
    <s v="0.96"/>
    <s v="West Midlands"/>
  </r>
  <r>
    <x v="0"/>
    <x v="1"/>
    <n v="6.2676767676767673"/>
    <x v="54"/>
    <s v="6.27"/>
    <s v="West Midlands"/>
  </r>
  <r>
    <x v="0"/>
    <x v="2"/>
    <n v="0.84722222222222221"/>
    <x v="54"/>
    <s v="85%"/>
    <s v="West Midlands"/>
  </r>
  <r>
    <x v="0"/>
    <x v="0"/>
    <n v="0.42367066895368782"/>
    <x v="55"/>
    <s v="0.42"/>
    <s v="East of England"/>
  </r>
  <r>
    <x v="0"/>
    <x v="1"/>
    <n v="2.636072572038421"/>
    <x v="55"/>
    <s v="2.64"/>
    <s v="East of England"/>
  </r>
  <r>
    <x v="0"/>
    <x v="2"/>
    <n v="0.83927958833619209"/>
    <x v="55"/>
    <s v="84%"/>
    <s v="East of England"/>
  </r>
  <r>
    <x v="0"/>
    <x v="0"/>
    <n v="0.42002781641168291"/>
    <x v="56"/>
    <s v="0.42"/>
    <s v="Greater London"/>
  </r>
  <r>
    <x v="0"/>
    <x v="1"/>
    <n v="3.8967741935483868"/>
    <x v="56"/>
    <s v="3.90"/>
    <s v="Greater London"/>
  </r>
  <r>
    <x v="0"/>
    <x v="2"/>
    <n v="0.89221140472879001"/>
    <x v="56"/>
    <s v="89%"/>
    <s v="Greater London"/>
  </r>
  <r>
    <x v="0"/>
    <x v="0"/>
    <n v="0.669849931787176"/>
    <x v="57"/>
    <s v="0.67"/>
    <s v="Greater London"/>
  </r>
  <r>
    <x v="0"/>
    <x v="1"/>
    <n v="4.7902439024390242"/>
    <x v="57"/>
    <s v="4.79"/>
    <s v="Greater London"/>
  </r>
  <r>
    <x v="0"/>
    <x v="2"/>
    <n v="0.86016371077762621"/>
    <x v="57"/>
    <s v="86%"/>
    <s v="Greater London"/>
  </r>
  <r>
    <x v="0"/>
    <x v="0"/>
    <n v="1.116858237547893"/>
    <x v="58"/>
    <s v="1.12"/>
    <s v="South East"/>
  </r>
  <r>
    <x v="0"/>
    <x v="1"/>
    <n v="4.7983539094650203"/>
    <x v="58"/>
    <s v="4.80"/>
    <s v="South East"/>
  </r>
  <r>
    <x v="0"/>
    <x v="2"/>
    <n v="0.76724137931034486"/>
    <x v="58"/>
    <s v="77%"/>
    <s v="South East"/>
  </r>
  <r>
    <x v="0"/>
    <x v="0"/>
    <n v="0.77777777777777779"/>
    <x v="59"/>
    <s v="0.78"/>
    <s v="Greater London"/>
  </r>
  <r>
    <x v="0"/>
    <x v="1"/>
    <n v="4.4210526315789478"/>
    <x v="59"/>
    <s v="4.42"/>
    <s v="Greater London"/>
  </r>
  <r>
    <x v="0"/>
    <x v="2"/>
    <n v="0.82407407407407407"/>
    <x v="59"/>
    <s v="82%"/>
    <s v="Greater London"/>
  </r>
  <r>
    <x v="0"/>
    <x v="0"/>
    <n v="0.74407582938388628"/>
    <x v="60"/>
    <s v="0.74"/>
    <s v="Greater London"/>
  </r>
  <r>
    <x v="0"/>
    <x v="1"/>
    <n v="5.6071428571428568"/>
    <x v="60"/>
    <s v="5.61"/>
    <s v="Greater London"/>
  </r>
  <r>
    <x v="0"/>
    <x v="2"/>
    <n v="0.86729857819905209"/>
    <x v="60"/>
    <s v="87%"/>
    <s v="Greater London"/>
  </r>
  <r>
    <x v="0"/>
    <x v="0"/>
    <n v="0.94629124286777477"/>
    <x v="61"/>
    <s v="0.95"/>
    <s v="South East"/>
  </r>
  <r>
    <x v="0"/>
    <x v="1"/>
    <n v="6.030830039525692"/>
    <x v="61"/>
    <s v="6.03"/>
    <s v="South East"/>
  </r>
  <r>
    <x v="0"/>
    <x v="2"/>
    <n v="0.84309104440585458"/>
    <x v="61"/>
    <s v="84%"/>
    <s v="South East"/>
  </r>
  <r>
    <x v="0"/>
    <x v="0"/>
    <n v="0.66851749028317597"/>
    <x v="62"/>
    <s v="0.67"/>
    <s v="Yorkshire &amp; Humber"/>
  </r>
  <r>
    <x v="0"/>
    <x v="1"/>
    <n v="4.378181818181818"/>
    <x v="62"/>
    <s v="4.38"/>
    <s v="Yorkshire &amp; Humber"/>
  </r>
  <r>
    <x v="0"/>
    <x v="2"/>
    <n v="0.84730705163797893"/>
    <x v="62"/>
    <s v="85%"/>
    <s v="Yorkshire &amp; Humber"/>
  </r>
  <r>
    <x v="0"/>
    <x v="0"/>
    <n v="0.45380434782608697"/>
    <x v="63"/>
    <s v="0.45"/>
    <s v="Greater London"/>
  </r>
  <r>
    <x v="0"/>
    <x v="1"/>
    <n v="3.9294117647058822"/>
    <x v="63"/>
    <s v="3.93"/>
    <s v="Greater London"/>
  </r>
  <r>
    <x v="0"/>
    <x v="2"/>
    <n v="0.88451086956521741"/>
    <x v="63"/>
    <s v="88%"/>
    <s v="Greater London"/>
  </r>
  <r>
    <x v="0"/>
    <x v="0"/>
    <n v="1.293706293706294"/>
    <x v="64"/>
    <s v="1.29"/>
    <s v="Yorkshire &amp; Humber"/>
  </r>
  <r>
    <x v="0"/>
    <x v="1"/>
    <n v="6.221238938053097"/>
    <x v="64"/>
    <s v="6.22"/>
    <s v="Yorkshire &amp; Humber"/>
  </r>
  <r>
    <x v="0"/>
    <x v="2"/>
    <n v="0.79205005520794991"/>
    <x v="64"/>
    <s v="79%"/>
    <s v="Yorkshire &amp; Humber"/>
  </r>
  <r>
    <x v="0"/>
    <x v="0"/>
    <n v="1.0054249547920431"/>
    <x v="65"/>
    <s v="1.01"/>
    <s v="North West"/>
  </r>
  <r>
    <x v="0"/>
    <x v="1"/>
    <n v="8.0579710144927539"/>
    <x v="65"/>
    <s v="8.06"/>
    <s v="North West"/>
  </r>
  <r>
    <x v="0"/>
    <x v="2"/>
    <n v="0.87522603978300184"/>
    <x v="65"/>
    <s v="88%"/>
    <s v="North West"/>
  </r>
  <r>
    <x v="0"/>
    <x v="0"/>
    <n v="1.0614954577218729"/>
    <x v="66"/>
    <s v="1.06"/>
    <s v="Greater London"/>
  </r>
  <r>
    <x v="0"/>
    <x v="1"/>
    <n v="8.4388888888888882"/>
    <x v="66"/>
    <s v="8.44"/>
    <s v="Greater London"/>
  </r>
  <r>
    <x v="0"/>
    <x v="2"/>
    <n v="0.87421383647798745"/>
    <x v="66"/>
    <s v="87%"/>
    <s v="Greater London"/>
  </r>
  <r>
    <x v="0"/>
    <x v="0"/>
    <n v="0.80604568458487214"/>
    <x v="67"/>
    <s v="0.81"/>
    <s v="North West"/>
  </r>
  <r>
    <x v="0"/>
    <x v="1"/>
    <n v="4.9108333333333336"/>
    <x v="67"/>
    <s v="4.91"/>
    <s v="North West"/>
  </r>
  <r>
    <x v="0"/>
    <x v="2"/>
    <n v="0.83586376692654907"/>
    <x v="67"/>
    <s v="84%"/>
    <s v="North West"/>
  </r>
  <r>
    <x v="0"/>
    <x v="0"/>
    <n v="1.4606121424987459"/>
    <x v="68"/>
    <s v="1.46"/>
    <s v="Yorkshire &amp; Humber"/>
  </r>
  <r>
    <x v="0"/>
    <x v="1"/>
    <n v="7.5122580645161294"/>
    <x v="68"/>
    <s v="7.51"/>
    <s v="Yorkshire &amp; Humber"/>
  </r>
  <r>
    <x v="0"/>
    <x v="2"/>
    <n v="0.80556949322629201"/>
    <x v="68"/>
    <s v="81%"/>
    <s v="Yorkshire &amp; Humber"/>
  </r>
  <r>
    <x v="0"/>
    <x v="0"/>
    <n v="0.62668101129639586"/>
    <x v="69"/>
    <s v="0.63"/>
    <s v="East Midlands"/>
  </r>
  <r>
    <x v="0"/>
    <x v="1"/>
    <n v="4.9786324786324787"/>
    <x v="69"/>
    <s v="4.98"/>
    <s v="East Midlands"/>
  </r>
  <r>
    <x v="0"/>
    <x v="2"/>
    <n v="0.87412587412587417"/>
    <x v="69"/>
    <s v="87%"/>
    <s v="East Midlands"/>
  </r>
  <r>
    <x v="0"/>
    <x v="0"/>
    <n v="0.7302289281997919"/>
    <x v="70"/>
    <s v="0.73"/>
    <s v="East Midlands"/>
  </r>
  <r>
    <x v="0"/>
    <x v="1"/>
    <n v="4.6320132013201318"/>
    <x v="70"/>
    <s v="4.63"/>
    <s v="East Midlands"/>
  </r>
  <r>
    <x v="0"/>
    <x v="2"/>
    <n v="0.84235171696149846"/>
    <x v="70"/>
    <s v="84%"/>
    <s v="East Midlands"/>
  </r>
  <r>
    <x v="0"/>
    <x v="0"/>
    <n v="0.79903314917127077"/>
    <x v="71"/>
    <s v="0.80"/>
    <s v="Greater London"/>
  </r>
  <r>
    <x v="0"/>
    <x v="1"/>
    <n v="7.5620915032679736"/>
    <x v="71"/>
    <s v="7.56"/>
    <s v="Greater London"/>
  </r>
  <r>
    <x v="0"/>
    <x v="2"/>
    <n v="0.89433701657458564"/>
    <x v="71"/>
    <s v="89%"/>
    <s v="Greater London"/>
  </r>
  <r>
    <x v="0"/>
    <x v="0"/>
    <n v="1.0668321953238149"/>
    <x v="72"/>
    <s v="1.07"/>
    <s v="East Midlands"/>
  </r>
  <r>
    <x v="0"/>
    <x v="1"/>
    <n v="5.574054054054054"/>
    <x v="72"/>
    <s v="5.57"/>
    <s v="East Midlands"/>
  </r>
  <r>
    <x v="0"/>
    <x v="2"/>
    <n v="0.80860749017173594"/>
    <x v="72"/>
    <s v="81%"/>
    <s v="East Midlands"/>
  </r>
  <r>
    <x v="0"/>
    <x v="0"/>
    <n v="1.084289931124959"/>
    <x v="73"/>
    <s v="1.08"/>
    <s v="North West"/>
  </r>
  <r>
    <x v="0"/>
    <x v="1"/>
    <n v="6.7745901639344259"/>
    <x v="73"/>
    <s v="6.77"/>
    <s v="North West"/>
  </r>
  <r>
    <x v="0"/>
    <x v="2"/>
    <n v="0.83994752377828796"/>
    <x v="73"/>
    <s v="84%"/>
    <s v="North West"/>
  </r>
  <r>
    <x v="0"/>
    <x v="0"/>
    <n v="1.072782410917362"/>
    <x v="74"/>
    <s v="1.07"/>
    <s v="East of England"/>
  </r>
  <r>
    <x v="0"/>
    <x v="1"/>
    <n v="7.4083769633507854"/>
    <x v="74"/>
    <s v="7.41"/>
    <s v="East of England"/>
  </r>
  <r>
    <x v="0"/>
    <x v="2"/>
    <n v="0.85519332827899919"/>
    <x v="74"/>
    <s v="86%"/>
    <s v="East of England"/>
  </r>
  <r>
    <x v="0"/>
    <x v="0"/>
    <n v="0.91041303083187897"/>
    <x v="75"/>
    <s v="0.91"/>
    <s v="North West"/>
  </r>
  <r>
    <x v="0"/>
    <x v="1"/>
    <n v="7.1788990825688073"/>
    <x v="75"/>
    <s v="7.18"/>
    <s v="North West"/>
  </r>
  <r>
    <x v="0"/>
    <x v="2"/>
    <n v="0.87318208260616637"/>
    <x v="75"/>
    <s v="87%"/>
    <s v="North West"/>
  </r>
  <r>
    <x v="0"/>
    <x v="0"/>
    <n v="1.6786978060863409"/>
    <x v="76"/>
    <s v="1.68"/>
    <s v="South East"/>
  </r>
  <r>
    <x v="0"/>
    <x v="1"/>
    <n v="7.7516339869281046"/>
    <x v="76"/>
    <s v="7.75"/>
    <s v="South East"/>
  </r>
  <r>
    <x v="0"/>
    <x v="2"/>
    <n v="0.78343949044585992"/>
    <x v="76"/>
    <s v="78%"/>
    <s v="South East"/>
  </r>
  <r>
    <x v="0"/>
    <x v="0"/>
    <n v="1.2310305775764441"/>
    <x v="77"/>
    <s v="1.23"/>
    <s v="Greater London"/>
  </r>
  <r>
    <x v="0"/>
    <x v="1"/>
    <n v="7.654929577464789"/>
    <x v="77"/>
    <s v="7.65"/>
    <s v="Greater London"/>
  </r>
  <r>
    <x v="0"/>
    <x v="2"/>
    <n v="0.83918459796149492"/>
    <x v="77"/>
    <s v="84%"/>
    <s v="Greater London"/>
  </r>
  <r>
    <x v="0"/>
    <x v="0"/>
    <n v="0.50306122448979596"/>
    <x v="78"/>
    <s v="0.50"/>
    <s v="North East"/>
  </r>
  <r>
    <x v="0"/>
    <x v="1"/>
    <n v="5.7325581395348841"/>
    <x v="78"/>
    <s v="5.73"/>
    <s v="North East"/>
  </r>
  <r>
    <x v="0"/>
    <x v="2"/>
    <n v="0.91224489795918373"/>
    <x v="78"/>
    <s v="91%"/>
    <s v="North East"/>
  </r>
  <r>
    <x v="0"/>
    <x v="0"/>
    <n v="0.78999341672152734"/>
    <x v="79"/>
    <s v="0.79"/>
    <s v="East of England"/>
  </r>
  <r>
    <x v="0"/>
    <x v="1"/>
    <n v="8.9552238805970141"/>
    <x v="79"/>
    <s v="8.96"/>
    <s v="East of England"/>
  </r>
  <r>
    <x v="0"/>
    <x v="2"/>
    <n v="0.91178406846609605"/>
    <x v="79"/>
    <s v="91%"/>
    <s v="East of England"/>
  </r>
  <r>
    <x v="0"/>
    <x v="0"/>
    <n v="0.1204819277108434"/>
    <x v="80"/>
    <s v="0.12"/>
    <s v="North East"/>
  </r>
  <r>
    <x v="0"/>
    <x v="1"/>
    <n v="1.666666666666667"/>
    <x v="80"/>
    <s v="1.67"/>
    <s v="North East"/>
  </r>
  <r>
    <x v="0"/>
    <x v="2"/>
    <n v="0.92771084337349397"/>
    <x v="80"/>
    <s v="93%"/>
    <s v="North East"/>
  </r>
  <r>
    <x v="0"/>
    <x v="0"/>
    <n v="0.46655518394648832"/>
    <x v="81"/>
    <s v="0.47"/>
    <s v="Greater London"/>
  </r>
  <r>
    <x v="0"/>
    <x v="1"/>
    <n v="6.6428571428571432"/>
    <x v="81"/>
    <s v="6.64"/>
    <s v="Greater London"/>
  </r>
  <r>
    <x v="0"/>
    <x v="2"/>
    <n v="0.92976588628762546"/>
    <x v="81"/>
    <s v="93%"/>
    <s v="Greater London"/>
  </r>
  <r>
    <x v="0"/>
    <x v="0"/>
    <n v="0.85"/>
    <x v="82"/>
    <s v="0.85"/>
    <s v="East of England"/>
  </r>
  <r>
    <x v="0"/>
    <x v="1"/>
    <n v="5.604395604395604"/>
    <x v="82"/>
    <s v="5.60"/>
    <s v="East of England"/>
  </r>
  <r>
    <x v="0"/>
    <x v="2"/>
    <n v="0.84833333333333338"/>
    <x v="82"/>
    <s v="85%"/>
    <s v="East of England"/>
  </r>
  <r>
    <x v="0"/>
    <x v="0"/>
    <n v="0.40019379844961239"/>
    <x v="83"/>
    <s v="0.40"/>
    <s v="Yorkshire &amp; Humber"/>
  </r>
  <r>
    <x v="0"/>
    <x v="1"/>
    <n v="3.2265625"/>
    <x v="83"/>
    <s v="3.23"/>
    <s v="Yorkshire &amp; Humber"/>
  </r>
  <r>
    <x v="0"/>
    <x v="2"/>
    <n v="0.87596899224806202"/>
    <x v="83"/>
    <s v="88%"/>
    <s v="Yorkshire &amp; Humber"/>
  </r>
  <r>
    <x v="0"/>
    <x v="0"/>
    <n v="0.53093187157400157"/>
    <x v="84"/>
    <s v="0.53"/>
    <s v="Yorkshire &amp; Humber"/>
  </r>
  <r>
    <x v="0"/>
    <x v="1"/>
    <n v="3.7049180327868849"/>
    <x v="84"/>
    <s v="3.70"/>
    <s v="Yorkshire &amp; Humber"/>
  </r>
  <r>
    <x v="0"/>
    <x v="2"/>
    <n v="0.85669537979639787"/>
    <x v="84"/>
    <s v="86%"/>
    <s v="Yorkshire &amp; Humber"/>
  </r>
  <r>
    <x v="0"/>
    <x v="0"/>
    <n v="0.65157894736842104"/>
    <x v="85"/>
    <s v="0.65"/>
    <s v="East Midlands"/>
  </r>
  <r>
    <x v="0"/>
    <x v="1"/>
    <n v="4.2108843537414966"/>
    <x v="85"/>
    <s v="4.21"/>
    <s v="East Midlands"/>
  </r>
  <r>
    <x v="0"/>
    <x v="2"/>
    <n v="0.84526315789473683"/>
    <x v="85"/>
    <s v="85%"/>
    <s v="East Midlands"/>
  </r>
  <r>
    <x v="0"/>
    <x v="0"/>
    <n v="1.293959731543624"/>
    <x v="86"/>
    <s v="1.29"/>
    <s v="South West"/>
  </r>
  <r>
    <x v="0"/>
    <x v="1"/>
    <n v="8"/>
    <x v="86"/>
    <s v="8.00"/>
    <s v="South West"/>
  </r>
  <r>
    <x v="0"/>
    <x v="2"/>
    <n v="0.838255033557047"/>
    <x v="86"/>
    <s v="84%"/>
    <s v="South West"/>
  </r>
  <r>
    <x v="0"/>
    <x v="0"/>
    <n v="0.95718108831400539"/>
    <x v="87"/>
    <s v="0.96"/>
    <s v="North East"/>
  </r>
  <r>
    <x v="0"/>
    <x v="1"/>
    <n v="8.2538461538461547"/>
    <x v="87"/>
    <s v="8.25"/>
    <s v="North East"/>
  </r>
  <r>
    <x v="0"/>
    <x v="2"/>
    <n v="0.88403211418376448"/>
    <x v="87"/>
    <s v="88%"/>
    <s v="North East"/>
  </r>
  <r>
    <x v="0"/>
    <x v="0"/>
    <n v="0.59568862275449097"/>
    <x v="88"/>
    <s v="0.60"/>
    <s v="Yorkshire &amp; Humber"/>
  </r>
  <r>
    <x v="0"/>
    <x v="1"/>
    <n v="4.4490161001788913"/>
    <x v="88"/>
    <s v="4.45"/>
    <s v="Yorkshire &amp; Humber"/>
  </r>
  <r>
    <x v="0"/>
    <x v="2"/>
    <n v="0.86610778443113778"/>
    <x v="88"/>
    <s v="87%"/>
    <s v="Yorkshire &amp; Humber"/>
  </r>
  <r>
    <x v="0"/>
    <x v="0"/>
    <n v="0.71551230681167721"/>
    <x v="89"/>
    <s v="0.72"/>
    <s v="North East"/>
  </r>
  <r>
    <x v="0"/>
    <x v="1"/>
    <n v="14.04494382022472"/>
    <x v="89"/>
    <s v="14.04"/>
    <s v="North East"/>
  </r>
  <r>
    <x v="0"/>
    <x v="2"/>
    <n v="0.94905552375500857"/>
    <x v="89"/>
    <s v="95%"/>
    <s v="North East"/>
  </r>
  <r>
    <x v="0"/>
    <x v="0"/>
    <n v="0.8366533864541833"/>
    <x v="90"/>
    <s v="0.84"/>
    <s v="East Midlands"/>
  </r>
  <r>
    <x v="0"/>
    <x v="1"/>
    <n v="3.9622641509433958"/>
    <x v="90"/>
    <s v="3.96"/>
    <s v="East Midlands"/>
  </r>
  <r>
    <x v="0"/>
    <x v="2"/>
    <n v="0.78884462151394419"/>
    <x v="90"/>
    <s v="79%"/>
    <s v="East Midlands"/>
  </r>
  <r>
    <x v="0"/>
    <x v="0"/>
    <n v="0.78189884649511976"/>
    <x v="91"/>
    <s v="0.78"/>
    <s v="East Midlands"/>
  </r>
  <r>
    <x v="0"/>
    <x v="1"/>
    <n v="3.7150084317032039"/>
    <x v="91"/>
    <s v="3.72"/>
    <s v="East Midlands"/>
  </r>
  <r>
    <x v="0"/>
    <x v="2"/>
    <n v="0.78952972493345164"/>
    <x v="91"/>
    <s v="79%"/>
    <s v="East Midlands"/>
  </r>
  <r>
    <x v="0"/>
    <x v="0"/>
    <n v="0.74488802336903603"/>
    <x v="92"/>
    <s v="0.74"/>
    <s v="North West"/>
  </r>
  <r>
    <x v="0"/>
    <x v="1"/>
    <n v="8.595505617977528"/>
    <x v="92"/>
    <s v="8.60"/>
    <s v="North West"/>
  </r>
  <r>
    <x v="0"/>
    <x v="2"/>
    <n v="0.91333982473222974"/>
    <x v="92"/>
    <s v="91%"/>
    <s v="North West"/>
  </r>
  <r>
    <x v="0"/>
    <x v="0"/>
    <n v="0.67662178702570375"/>
    <x v="93"/>
    <s v="0.68"/>
    <s v="South East"/>
  </r>
  <r>
    <x v="0"/>
    <x v="1"/>
    <n v="5.062271062271062"/>
    <x v="93"/>
    <s v="5.06"/>
    <s v="South East"/>
  </r>
  <r>
    <x v="0"/>
    <x v="2"/>
    <n v="0.8663402692778458"/>
    <x v="93"/>
    <s v="87%"/>
    <s v="South East"/>
  </r>
  <r>
    <x v="0"/>
    <x v="0"/>
    <n v="0.46615087040618958"/>
    <x v="94"/>
    <s v="0.47"/>
    <s v="East of England"/>
  </r>
  <r>
    <x v="0"/>
    <x v="1"/>
    <n v="4.2280701754385968"/>
    <x v="94"/>
    <s v="4.23"/>
    <s v="East of England"/>
  </r>
  <r>
    <x v="0"/>
    <x v="2"/>
    <n v="0.88974854932301739"/>
    <x v="94"/>
    <s v="89%"/>
    <s v="East of England"/>
  </r>
  <r>
    <x v="0"/>
    <x v="0"/>
    <n v="0.78834355828220859"/>
    <x v="95"/>
    <s v="0.79"/>
    <s v="South West"/>
  </r>
  <r>
    <x v="0"/>
    <x v="1"/>
    <n v="4.8037383177570092"/>
    <x v="95"/>
    <s v="4.80"/>
    <s v="South West"/>
  </r>
  <r>
    <x v="0"/>
    <x v="2"/>
    <n v="0.83588957055214719"/>
    <x v="95"/>
    <s v="84%"/>
    <s v="South West"/>
  </r>
  <r>
    <x v="0"/>
    <x v="0"/>
    <n v="1.477124183006536"/>
    <x v="96"/>
    <s v="1.48"/>
    <s v="South East"/>
  </r>
  <r>
    <x v="0"/>
    <x v="1"/>
    <n v="6.5643153526970952"/>
    <x v="96"/>
    <s v="6.56"/>
    <s v="South East"/>
  </r>
  <r>
    <x v="0"/>
    <x v="2"/>
    <n v="0.77497665732959853"/>
    <x v="96"/>
    <s v="77%"/>
    <s v="South East"/>
  </r>
  <r>
    <x v="0"/>
    <x v="0"/>
    <n v="1.204081632653061"/>
    <x v="97"/>
    <s v="1.20"/>
    <s v="South East"/>
  </r>
  <r>
    <x v="0"/>
    <x v="1"/>
    <n v="4.8895027624309391"/>
    <x v="97"/>
    <s v="4.89"/>
    <s v="South East"/>
  </r>
  <r>
    <x v="0"/>
    <x v="2"/>
    <n v="0.75374149659863943"/>
    <x v="97"/>
    <s v="75%"/>
    <s v="South East"/>
  </r>
  <r>
    <x v="0"/>
    <x v="0"/>
    <n v="0.34536082474226798"/>
    <x v="98"/>
    <s v="0.35"/>
    <s v="Greater London"/>
  </r>
  <r>
    <x v="0"/>
    <x v="1"/>
    <n v="5.4693877551020407"/>
    <x v="98"/>
    <s v="5.47"/>
    <s v="Greater London"/>
  </r>
  <r>
    <x v="0"/>
    <x v="2"/>
    <n v="0.93685567010309279"/>
    <x v="98"/>
    <s v="94%"/>
    <s v="Greater London"/>
  </r>
  <r>
    <x v="0"/>
    <x v="0"/>
    <n v="0.76532567049808431"/>
    <x v="99"/>
    <s v="0.77"/>
    <s v="North East"/>
  </r>
  <r>
    <x v="0"/>
    <x v="1"/>
    <n v="6.947826086956522"/>
    <x v="99"/>
    <s v="6.95"/>
    <s v="North East"/>
  </r>
  <r>
    <x v="0"/>
    <x v="2"/>
    <n v="0.88984674329501912"/>
    <x v="99"/>
    <s v="89%"/>
    <s v="North East"/>
  </r>
  <r>
    <x v="0"/>
    <x v="0"/>
    <n v="1.0595690747782001"/>
    <x v="100"/>
    <s v="1.06"/>
    <s v="Greater London"/>
  </r>
  <r>
    <x v="0"/>
    <x v="1"/>
    <n v="7.8867924528301883"/>
    <x v="100"/>
    <s v="7.89"/>
    <s v="Greater London"/>
  </r>
  <r>
    <x v="0"/>
    <x v="2"/>
    <n v="0.86565272496831436"/>
    <x v="100"/>
    <s v="87%"/>
    <s v="Greater London"/>
  </r>
  <r>
    <x v="0"/>
    <x v="0"/>
    <n v="0.7583081570996979"/>
    <x v="101"/>
    <s v="0.76"/>
    <s v="North West"/>
  </r>
  <r>
    <x v="0"/>
    <x v="1"/>
    <n v="7.9263157894736844"/>
    <x v="101"/>
    <s v="7.93"/>
    <s v="North West"/>
  </r>
  <r>
    <x v="0"/>
    <x v="2"/>
    <n v="0.90433031218529702"/>
    <x v="101"/>
    <s v="90%"/>
    <s v="North West"/>
  </r>
  <r>
    <x v="0"/>
    <x v="0"/>
    <n v="0.75402504472271914"/>
    <x v="102"/>
    <s v="0.75"/>
    <s v="Yorkshire &amp; Humber"/>
  </r>
  <r>
    <x v="0"/>
    <x v="1"/>
    <n v="4.052884615384615"/>
    <x v="102"/>
    <s v="4.05"/>
    <s v="Yorkshire &amp; Humber"/>
  </r>
  <r>
    <x v="0"/>
    <x v="2"/>
    <n v="0.81395348837209303"/>
    <x v="102"/>
    <s v="81%"/>
    <s v="Yorkshire &amp; Humber"/>
  </r>
  <r>
    <x v="0"/>
    <x v="0"/>
    <n v="0.45833333333333331"/>
    <x v="103"/>
    <s v="0.46"/>
    <s v="East Midlands"/>
  </r>
  <r>
    <x v="0"/>
    <x v="1"/>
    <n v="4.4000000000000004"/>
    <x v="103"/>
    <s v="4.40"/>
    <s v="East Midlands"/>
  </r>
  <r>
    <x v="0"/>
    <x v="2"/>
    <n v="0.89583333333333337"/>
    <x v="103"/>
    <s v="90%"/>
    <s v="East Midlands"/>
  </r>
  <r>
    <x v="0"/>
    <x v="0"/>
    <n v="1.748514851485149"/>
    <x v="104"/>
    <s v="1.75"/>
    <s v="North West"/>
  </r>
  <r>
    <x v="0"/>
    <x v="1"/>
    <n v="10.34765625"/>
    <x v="104"/>
    <s v="10.35"/>
    <s v="North West"/>
  </r>
  <r>
    <x v="0"/>
    <x v="2"/>
    <n v="0.83102310231023102"/>
    <x v="104"/>
    <s v="83%"/>
    <s v="North West"/>
  </r>
  <r>
    <x v="0"/>
    <x v="0"/>
    <n v="0.58958130477117821"/>
    <x v="105"/>
    <s v="0.59"/>
    <s v="West Midlands"/>
  </r>
  <r>
    <x v="0"/>
    <x v="1"/>
    <n v="3.844444444444445"/>
    <x v="105"/>
    <s v="3.84"/>
    <s v="West Midlands"/>
  </r>
  <r>
    <x v="0"/>
    <x v="2"/>
    <n v="0.8466407010710808"/>
    <x v="105"/>
    <s v="85%"/>
    <s v="West Midlands"/>
  </r>
  <r>
    <x v="0"/>
    <x v="0"/>
    <n v="1.127823691460055"/>
    <x v="106"/>
    <s v="1.13"/>
    <s v="North West"/>
  </r>
  <r>
    <x v="0"/>
    <x v="1"/>
    <n v="6.2599388379204894"/>
    <x v="106"/>
    <s v="6.26"/>
    <s v="North West"/>
  </r>
  <r>
    <x v="0"/>
    <x v="2"/>
    <n v="0.81983471074380165"/>
    <x v="106"/>
    <s v="82%"/>
    <s v="North West"/>
  </r>
  <r>
    <x v="0"/>
    <x v="0"/>
    <n v="1.1189484643414891"/>
    <x v="107"/>
    <s v="1.12"/>
    <s v="Yorkshire &amp; Humber"/>
  </r>
  <r>
    <x v="0"/>
    <x v="1"/>
    <n v="4.8412162162162158"/>
    <x v="107"/>
    <s v="4.84"/>
    <s v="Yorkshire &amp; Humber"/>
  </r>
  <r>
    <x v="0"/>
    <x v="2"/>
    <n v="0.7688703800104113"/>
    <x v="107"/>
    <s v="77%"/>
    <s v="Yorkshire &amp; Humber"/>
  </r>
  <r>
    <x v="0"/>
    <x v="0"/>
    <n v="0.9659400544959128"/>
    <x v="108"/>
    <s v="0.97"/>
    <s v="West Midlands"/>
  </r>
  <r>
    <x v="0"/>
    <x v="1"/>
    <n v="6.1652173913043482"/>
    <x v="108"/>
    <s v="6.17"/>
    <s v="West Midlands"/>
  </r>
  <r>
    <x v="0"/>
    <x v="2"/>
    <n v="0.84332425068119887"/>
    <x v="108"/>
    <s v="84%"/>
    <s v="West Midlands"/>
  </r>
  <r>
    <x v="0"/>
    <x v="0"/>
    <n v="0.89552238805970152"/>
    <x v="109"/>
    <s v="0.90"/>
    <s v="South East"/>
  </r>
  <r>
    <x v="0"/>
    <x v="1"/>
    <n v="5.825242718446602"/>
    <x v="109"/>
    <s v="5.83"/>
    <s v="South East"/>
  </r>
  <r>
    <x v="0"/>
    <x v="2"/>
    <n v="0.84626865671641793"/>
    <x v="109"/>
    <s v="85%"/>
    <s v="South East"/>
  </r>
  <r>
    <x v="0"/>
    <x v="0"/>
    <n v="0.51408934707903775"/>
    <x v="110"/>
    <s v="0.51"/>
    <s v="West Midlands"/>
  </r>
  <r>
    <x v="0"/>
    <x v="1"/>
    <n v="3.5961538461538458"/>
    <x v="110"/>
    <s v="3.60"/>
    <s v="West Midlands"/>
  </r>
  <r>
    <x v="0"/>
    <x v="2"/>
    <n v="0.85704467353951896"/>
    <x v="110"/>
    <s v="86%"/>
    <s v="West Midlands"/>
  </r>
  <r>
    <x v="0"/>
    <x v="0"/>
    <n v="1.5785252263906859"/>
    <x v="111"/>
    <s v="1.58"/>
    <s v="South West"/>
  </r>
  <r>
    <x v="0"/>
    <x v="1"/>
    <n v="9.1882530120481931"/>
    <x v="111"/>
    <s v="9.19"/>
    <s v="South West"/>
  </r>
  <r>
    <x v="0"/>
    <x v="2"/>
    <n v="0.82820181112548519"/>
    <x v="111"/>
    <s v="83%"/>
    <s v="South West"/>
  </r>
  <r>
    <x v="0"/>
    <x v="0"/>
    <n v="1.097616345062429"/>
    <x v="112"/>
    <s v="1.10"/>
    <s v="South West"/>
  </r>
  <r>
    <x v="0"/>
    <x v="1"/>
    <n v="7.2981132075471704"/>
    <x v="112"/>
    <s v="7.30"/>
    <s v="South West"/>
  </r>
  <r>
    <x v="0"/>
    <x v="2"/>
    <n v="0.8496027241770715"/>
    <x v="112"/>
    <s v="85%"/>
    <s v="South West"/>
  </r>
  <r>
    <x v="0"/>
    <x v="0"/>
    <n v="1.6451932606541131"/>
    <x v="113"/>
    <s v="1.65"/>
    <s v="North East"/>
  </r>
  <r>
    <x v="0"/>
    <x v="1"/>
    <n v="8.3838383838383841"/>
    <x v="113"/>
    <s v="8.38"/>
    <s v="North East"/>
  </r>
  <r>
    <x v="0"/>
    <x v="2"/>
    <n v="0.80376610505450941"/>
    <x v="113"/>
    <s v="80%"/>
    <s v="North East"/>
  </r>
  <r>
    <x v="0"/>
    <x v="0"/>
    <n v="1.6244343891402711"/>
    <x v="114"/>
    <s v="1.62"/>
    <s v="South East"/>
  </r>
  <r>
    <x v="0"/>
    <x v="1"/>
    <n v="8.5476190476190474"/>
    <x v="114"/>
    <s v="8.55"/>
    <s v="South East"/>
  </r>
  <r>
    <x v="0"/>
    <x v="2"/>
    <n v="0.80995475113122173"/>
    <x v="114"/>
    <s v="81%"/>
    <s v="South East"/>
  </r>
  <r>
    <x v="0"/>
    <x v="0"/>
    <n v="0.69955156950672648"/>
    <x v="115"/>
    <s v="0.70"/>
    <s v="East of England"/>
  </r>
  <r>
    <x v="0"/>
    <x v="1"/>
    <n v="4.5086705202312141"/>
    <x v="115"/>
    <s v="4.51"/>
    <s v="East of England"/>
  </r>
  <r>
    <x v="0"/>
    <x v="2"/>
    <n v="0.84484304932735421"/>
    <x v="115"/>
    <s v="84%"/>
    <s v="East of England"/>
  </r>
  <r>
    <x v="0"/>
    <x v="0"/>
    <n v="0.9524793388429752"/>
    <x v="116"/>
    <s v="0.95"/>
    <s v="Greater London"/>
  </r>
  <r>
    <x v="0"/>
    <x v="1"/>
    <n v="7.9942196531791909"/>
    <x v="116"/>
    <s v="7.99"/>
    <s v="Greater London"/>
  </r>
  <r>
    <x v="0"/>
    <x v="2"/>
    <n v="0.88085399449035817"/>
    <x v="116"/>
    <s v="88%"/>
    <s v="Greater London"/>
  </r>
  <r>
    <x v="0"/>
    <x v="0"/>
    <n v="1.6148255813953489"/>
    <x v="117"/>
    <s v="1.61"/>
    <s v="North West"/>
  </r>
  <r>
    <x v="0"/>
    <x v="1"/>
    <n v="11.0547263681592"/>
    <x v="117"/>
    <s v="11.05"/>
    <s v="North West"/>
  </r>
  <r>
    <x v="0"/>
    <x v="2"/>
    <n v="0.85392441860465118"/>
    <x v="117"/>
    <s v="85%"/>
    <s v="North West"/>
  </r>
  <r>
    <x v="0"/>
    <x v="0"/>
    <n v="0.80392156862745101"/>
    <x v="118"/>
    <s v="0.80"/>
    <s v="West Midlands"/>
  </r>
  <r>
    <x v="0"/>
    <x v="1"/>
    <n v="5.4"/>
    <x v="118"/>
    <s v="5.40"/>
    <s v="West Midlands"/>
  </r>
  <r>
    <x v="0"/>
    <x v="2"/>
    <n v="0.85112563543936093"/>
    <x v="118"/>
    <s v="85%"/>
    <s v="West Midlands"/>
  </r>
  <r>
    <x v="0"/>
    <x v="0"/>
    <n v="0.68609206660137123"/>
    <x v="119"/>
    <s v="0.69"/>
    <s v="North West"/>
  </r>
  <r>
    <x v="0"/>
    <x v="1"/>
    <n v="3.838356164383562"/>
    <x v="119"/>
    <s v="3.84"/>
    <s v="North West"/>
  </r>
  <r>
    <x v="0"/>
    <x v="2"/>
    <n v="0.8212536728697355"/>
    <x v="119"/>
    <s v="82%"/>
    <s v="North West"/>
  </r>
  <r>
    <x v="0"/>
    <x v="0"/>
    <n v="0.62134602311352827"/>
    <x v="120"/>
    <s v="0.62"/>
    <s v="North East"/>
  </r>
  <r>
    <x v="0"/>
    <x v="1"/>
    <n v="3.6560000000000001"/>
    <x v="120"/>
    <s v="3.66"/>
    <s v="North East"/>
  </r>
  <r>
    <x v="0"/>
    <x v="2"/>
    <n v="0.83004758667573086"/>
    <x v="120"/>
    <s v="83%"/>
    <s v="North East"/>
  </r>
  <r>
    <x v="0"/>
    <x v="0"/>
    <n v="0.34780278670953912"/>
    <x v="121"/>
    <s v="0.35"/>
    <s v="West Midlands"/>
  </r>
  <r>
    <x v="0"/>
    <x v="1"/>
    <n v="3.666666666666667"/>
    <x v="121"/>
    <s v="3.67"/>
    <s v="West Midlands"/>
  </r>
  <r>
    <x v="0"/>
    <x v="2"/>
    <n v="0.90514469453376201"/>
    <x v="121"/>
    <s v="91%"/>
    <s v="West Midlands"/>
  </r>
  <r>
    <x v="0"/>
    <x v="0"/>
    <n v="1.00997091815538"/>
    <x v="122"/>
    <s v="1.01"/>
    <s v="East of England"/>
  </r>
  <r>
    <x v="0"/>
    <x v="1"/>
    <n v="4.444241316270567"/>
    <x v="122"/>
    <s v="4.44"/>
    <s v="East of England"/>
  </r>
  <r>
    <x v="0"/>
    <x v="2"/>
    <n v="0.77274615704196092"/>
    <x v="122"/>
    <s v="77%"/>
    <s v="East of England"/>
  </r>
  <r>
    <x v="0"/>
    <x v="0"/>
    <n v="0.98204207285787581"/>
    <x v="123"/>
    <s v="0.98"/>
    <s v="North East"/>
  </r>
  <r>
    <x v="0"/>
    <x v="1"/>
    <n v="5.1869918699186988"/>
    <x v="123"/>
    <s v="5.19"/>
    <s v="North East"/>
  </r>
  <r>
    <x v="0"/>
    <x v="2"/>
    <n v="0.81067213955874806"/>
    <x v="123"/>
    <s v="81%"/>
    <s v="North East"/>
  </r>
  <r>
    <x v="0"/>
    <x v="0"/>
    <n v="0.88160810383032606"/>
    <x v="124"/>
    <s v="0.88"/>
    <s v="South East"/>
  </r>
  <r>
    <x v="0"/>
    <x v="1"/>
    <n v="5.9572192513368982"/>
    <x v="124"/>
    <s v="5.96"/>
    <s v="South East"/>
  </r>
  <r>
    <x v="0"/>
    <x v="2"/>
    <n v="0.85201012978790758"/>
    <x v="124"/>
    <s v="85%"/>
    <s v="South East"/>
  </r>
  <r>
    <x v="0"/>
    <x v="0"/>
    <n v="1.163793103448276"/>
    <x v="125"/>
    <s v="1.16"/>
    <s v="Greater London"/>
  </r>
  <r>
    <x v="0"/>
    <x v="1"/>
    <n v="5.7754010695187166"/>
    <x v="125"/>
    <s v="5.78"/>
    <s v="Greater London"/>
  </r>
  <r>
    <x v="0"/>
    <x v="2"/>
    <n v="0.79849137931034486"/>
    <x v="125"/>
    <s v="80%"/>
    <s v="Greater London"/>
  </r>
  <r>
    <x v="0"/>
    <x v="0"/>
    <n v="0.92177589852008457"/>
    <x v="126"/>
    <s v="0.92"/>
    <s v="South West"/>
  </r>
  <r>
    <x v="0"/>
    <x v="1"/>
    <n v="5.1904761904761907"/>
    <x v="126"/>
    <s v="5.19"/>
    <s v="South West"/>
  </r>
  <r>
    <x v="0"/>
    <x v="2"/>
    <n v="0.82241014799154333"/>
    <x v="126"/>
    <s v="82%"/>
    <s v="South West"/>
  </r>
  <r>
    <x v="0"/>
    <x v="0"/>
    <n v="0.43822987092808852"/>
    <x v="127"/>
    <s v="0.44"/>
    <s v="North West"/>
  </r>
  <r>
    <x v="0"/>
    <x v="1"/>
    <n v="6.8557692307692308"/>
    <x v="127"/>
    <s v="6.86"/>
    <s v="North West"/>
  </r>
  <r>
    <x v="0"/>
    <x v="2"/>
    <n v="0.93607867240319609"/>
    <x v="127"/>
    <s v="94%"/>
    <s v="North West"/>
  </r>
  <r>
    <x v="0"/>
    <x v="0"/>
    <n v="0.58333333333333337"/>
    <x v="128"/>
    <s v="0.58"/>
    <s v="West Midlands"/>
  </r>
  <r>
    <x v="0"/>
    <x v="1"/>
    <n v="4.0526315789473681"/>
    <x v="128"/>
    <s v="4.05"/>
    <s v="West Midlands"/>
  </r>
  <r>
    <x v="0"/>
    <x v="2"/>
    <n v="0.85606060606060608"/>
    <x v="128"/>
    <s v="86%"/>
    <s v="West Midlands"/>
  </r>
  <r>
    <x v="0"/>
    <x v="0"/>
    <n v="0.3719298245614035"/>
    <x v="129"/>
    <s v="0.37"/>
    <s v="East of England"/>
  </r>
  <r>
    <x v="0"/>
    <x v="1"/>
    <n v="3.2121212121212119"/>
    <x v="129"/>
    <s v="3.21"/>
    <s v="East of England"/>
  </r>
  <r>
    <x v="0"/>
    <x v="2"/>
    <n v="0.88421052631578945"/>
    <x v="129"/>
    <s v="88%"/>
    <s v="East of England"/>
  </r>
  <r>
    <x v="0"/>
    <x v="0"/>
    <n v="0.52215189873417722"/>
    <x v="130"/>
    <s v="0.52"/>
    <s v="South West"/>
  </r>
  <r>
    <x v="0"/>
    <x v="1"/>
    <n v="4.7482014388489207"/>
    <x v="130"/>
    <s v="4.75"/>
    <s v="South West"/>
  </r>
  <r>
    <x v="0"/>
    <x v="2"/>
    <n v="0.89003164556962022"/>
    <x v="130"/>
    <s v="89%"/>
    <s v="South West"/>
  </r>
  <r>
    <x v="0"/>
    <x v="0"/>
    <n v="0.64037854889589907"/>
    <x v="131"/>
    <s v="0.64"/>
    <s v="Greater London"/>
  </r>
  <r>
    <x v="0"/>
    <x v="1"/>
    <n v="4.7209302325581399"/>
    <x v="131"/>
    <s v="4.72"/>
    <s v="Greater London"/>
  </r>
  <r>
    <x v="0"/>
    <x v="2"/>
    <n v="0.86435331230283907"/>
    <x v="131"/>
    <s v="86%"/>
    <s v="Greater London"/>
  </r>
  <r>
    <x v="0"/>
    <x v="0"/>
    <n v="0.87266435986159174"/>
    <x v="132"/>
    <s v="0.87"/>
    <s v="North West"/>
  </r>
  <r>
    <x v="0"/>
    <x v="1"/>
    <n v="5.4588744588744591"/>
    <x v="132"/>
    <s v="5.46"/>
    <s v="North West"/>
  </r>
  <r>
    <x v="0"/>
    <x v="2"/>
    <n v="0.84013840830449826"/>
    <x v="132"/>
    <s v="84%"/>
    <s v="North West"/>
  </r>
  <r>
    <x v="0"/>
    <x v="0"/>
    <n v="0.9212066636650158"/>
    <x v="133"/>
    <s v="0.92"/>
    <s v="Yorkshire &amp; Humber"/>
  </r>
  <r>
    <x v="0"/>
    <x v="1"/>
    <n v="6.8657718120805367"/>
    <x v="133"/>
    <s v="6.87"/>
    <s v="Yorkshire &amp; Humber"/>
  </r>
  <r>
    <x v="0"/>
    <x v="2"/>
    <n v="0.86582620441242686"/>
    <x v="133"/>
    <s v="87%"/>
    <s v="Yorkshire &amp; Humber"/>
  </r>
  <r>
    <x v="0"/>
    <x v="0"/>
    <n v="0.34692597239648681"/>
    <x v="134"/>
    <s v="0.35"/>
    <s v="West Midlands"/>
  </r>
  <r>
    <x v="0"/>
    <x v="1"/>
    <n v="5.0272727272727273"/>
    <x v="134"/>
    <s v="5.03"/>
    <s v="West Midlands"/>
  </r>
  <r>
    <x v="0"/>
    <x v="2"/>
    <n v="0.93099121706399002"/>
    <x v="134"/>
    <s v="93%"/>
    <s v="West Midlands"/>
  </r>
  <r>
    <x v="0"/>
    <x v="0"/>
    <n v="0.47499999999999998"/>
    <x v="135"/>
    <s v="0.47"/>
    <s v="Greater London"/>
  </r>
  <r>
    <x v="0"/>
    <x v="1"/>
    <n v="7.967741935483871"/>
    <x v="135"/>
    <s v="7.97"/>
    <s v="Greater London"/>
  </r>
  <r>
    <x v="0"/>
    <x v="2"/>
    <n v="0.94038461538461537"/>
    <x v="135"/>
    <s v="94%"/>
    <s v="Greater London"/>
  </r>
  <r>
    <x v="0"/>
    <x v="0"/>
    <n v="0.9014202172096909"/>
    <x v="136"/>
    <s v="0.90"/>
    <s v="Greater London"/>
  </r>
  <r>
    <x v="0"/>
    <x v="1"/>
    <n v="6.7018633540372674"/>
    <x v="136"/>
    <s v="6.70"/>
    <s v="Greater London"/>
  </r>
  <r>
    <x v="0"/>
    <x v="2"/>
    <n v="0.86549707602339176"/>
    <x v="136"/>
    <s v="87%"/>
    <s v="Greater London"/>
  </r>
  <r>
    <x v="0"/>
    <x v="0"/>
    <n v="1.1984126984126979"/>
    <x v="137"/>
    <s v="1.20"/>
    <s v="North West"/>
  </r>
  <r>
    <x v="0"/>
    <x v="1"/>
    <n v="8.1024390243902431"/>
    <x v="137"/>
    <s v="8.10"/>
    <s v="North West"/>
  </r>
  <r>
    <x v="0"/>
    <x v="2"/>
    <n v="0.85209235209235212"/>
    <x v="137"/>
    <s v="85%"/>
    <s v="North West"/>
  </r>
  <r>
    <x v="0"/>
    <x v="0"/>
    <n v="1.025416997617157"/>
    <x v="138"/>
    <s v="1.03"/>
    <s v="West Midlands"/>
  </r>
  <r>
    <x v="0"/>
    <x v="1"/>
    <n v="4.77264325323475"/>
    <x v="138"/>
    <s v="4.77"/>
    <s v="West Midlands"/>
  </r>
  <r>
    <x v="0"/>
    <x v="2"/>
    <n v="0.78514694201747415"/>
    <x v="138"/>
    <s v="79%"/>
    <s v="West Midlands"/>
  </r>
  <r>
    <x v="0"/>
    <x v="0"/>
    <n v="1.006305170239596"/>
    <x v="139"/>
    <s v="1.01"/>
    <s v="South East"/>
  </r>
  <r>
    <x v="0"/>
    <x v="1"/>
    <n v="4.2222222222222223"/>
    <x v="139"/>
    <s v="4.22"/>
    <s v="South East"/>
  </r>
  <r>
    <x v="0"/>
    <x v="2"/>
    <n v="0.76166456494325341"/>
    <x v="139"/>
    <s v="76%"/>
    <s v="South East"/>
  </r>
  <r>
    <x v="0"/>
    <x v="0"/>
    <n v="0.45561632309633993"/>
    <x v="140"/>
    <s v="0.46"/>
    <s v="East Midlands"/>
  </r>
  <r>
    <x v="0"/>
    <x v="1"/>
    <n v="10.02777777777778"/>
    <x v="140"/>
    <s v="10.03"/>
    <s v="East Midlands"/>
  </r>
  <r>
    <x v="0"/>
    <x v="2"/>
    <n v="0.95456457719814891"/>
    <x v="140"/>
    <s v="95%"/>
    <s v="East Midlands"/>
  </r>
  <r>
    <x v="0"/>
    <x v="0"/>
    <n v="1.4216819449980069"/>
    <x v="141"/>
    <s v="1.42"/>
    <s v="South East"/>
  </r>
  <r>
    <x v="0"/>
    <x v="1"/>
    <n v="11.65686274509804"/>
    <x v="141"/>
    <s v="11.66"/>
    <s v="South East"/>
  </r>
  <r>
    <x v="0"/>
    <x v="2"/>
    <n v="0.87803905938620963"/>
    <x v="141"/>
    <s v="88%"/>
    <s v="South East"/>
  </r>
  <r>
    <x v="0"/>
    <x v="0"/>
    <n v="1.15272373540856"/>
    <x v="142"/>
    <s v="1.15"/>
    <s v="Greater London"/>
  </r>
  <r>
    <x v="0"/>
    <x v="1"/>
    <n v="7.8476821192052979"/>
    <x v="142"/>
    <s v="7.85"/>
    <s v="Greater London"/>
  </r>
  <r>
    <x v="0"/>
    <x v="2"/>
    <n v="0.85311284046692604"/>
    <x v="142"/>
    <s v="85%"/>
    <s v="Greater London"/>
  </r>
  <r>
    <x v="0"/>
    <x v="0"/>
    <n v="1.7466478475652789"/>
    <x v="143"/>
    <s v="1.75"/>
    <s v="North West"/>
  </r>
  <r>
    <x v="0"/>
    <x v="1"/>
    <n v="9.5559845559845566"/>
    <x v="143"/>
    <s v="9.56"/>
    <s v="North West"/>
  </r>
  <r>
    <x v="0"/>
    <x v="2"/>
    <n v="0.81721947776993642"/>
    <x v="143"/>
    <s v="82%"/>
    <s v="North West"/>
  </r>
  <r>
    <x v="0"/>
    <x v="0"/>
    <n v="0.63965884861407252"/>
    <x v="144"/>
    <s v="0.64"/>
    <s v="North West"/>
  </r>
  <r>
    <x v="0"/>
    <x v="1"/>
    <n v="6.666666666666667"/>
    <x v="144"/>
    <s v="6.67"/>
    <s v="North West"/>
  </r>
  <r>
    <x v="0"/>
    <x v="2"/>
    <n v="0.90405117270788915"/>
    <x v="144"/>
    <s v="90%"/>
    <s v="North West"/>
  </r>
  <r>
    <x v="0"/>
    <x v="0"/>
    <n v="1.3927139037433161"/>
    <x v="145"/>
    <s v="1.39"/>
    <s v="South West"/>
  </r>
  <r>
    <x v="0"/>
    <x v="1"/>
    <n v="8.7175732217573216"/>
    <x v="145"/>
    <s v="8.72"/>
    <s v="South West"/>
  </r>
  <r>
    <x v="0"/>
    <x v="2"/>
    <n v="0.84024064171122992"/>
    <x v="145"/>
    <s v="84%"/>
    <s v="South West"/>
  </r>
  <r>
    <x v="0"/>
    <x v="0"/>
    <n v="0.74747474747474751"/>
    <x v="146"/>
    <s v="0.75"/>
    <s v="South East"/>
  </r>
  <r>
    <x v="0"/>
    <x v="1"/>
    <n v="5.2857142857142856"/>
    <x v="146"/>
    <s v="5.29"/>
    <s v="South East"/>
  </r>
  <r>
    <x v="0"/>
    <x v="2"/>
    <n v="0.85858585858585856"/>
    <x v="146"/>
    <s v="86%"/>
    <s v="South East"/>
  </r>
  <r>
    <x v="0"/>
    <x v="0"/>
    <n v="0.3219895287958115"/>
    <x v="147"/>
    <s v="0.32"/>
    <s v="North West"/>
  </r>
  <r>
    <x v="0"/>
    <x v="1"/>
    <n v="3.9047619047619051"/>
    <x v="147"/>
    <s v="3.90"/>
    <s v="North West"/>
  </r>
  <r>
    <x v="0"/>
    <x v="2"/>
    <n v="0.91753926701570676"/>
    <x v="147"/>
    <s v="92%"/>
    <s v="North West"/>
  </r>
  <r>
    <x v="0"/>
    <x v="0"/>
    <n v="0.87918486171761279"/>
    <x v="148"/>
    <s v="0.88"/>
    <s v="South East"/>
  </r>
  <r>
    <x v="0"/>
    <x v="1"/>
    <n v="3.6829268292682928"/>
    <x v="148"/>
    <s v="3.68"/>
    <s v="South East"/>
  </r>
  <r>
    <x v="0"/>
    <x v="2"/>
    <n v="0.76128093158660848"/>
    <x v="148"/>
    <s v="76%"/>
    <s v="South East"/>
  </r>
  <r>
    <x v="0"/>
    <x v="0"/>
    <n v="0.90052356020942403"/>
    <x v="149"/>
    <s v="0.90"/>
    <s v="West Midlands"/>
  </r>
  <r>
    <x v="0"/>
    <x v="1"/>
    <n v="9.0526315789473681"/>
    <x v="149"/>
    <s v="9.05"/>
    <s v="West Midlands"/>
  </r>
  <r>
    <x v="0"/>
    <x v="2"/>
    <n v="0.90052356020942415"/>
    <x v="149"/>
    <s v="90%"/>
    <s v="West Midlands"/>
  </r>
  <r>
    <x v="0"/>
    <x v="0"/>
    <n v="0.80762411347517726"/>
    <x v="150"/>
    <s v="0.81"/>
    <s v="West Midlands"/>
  </r>
  <r>
    <x v="0"/>
    <x v="1"/>
    <n v="5.9284164859002173"/>
    <x v="150"/>
    <s v="5.93"/>
    <s v="West Midlands"/>
  </r>
  <r>
    <x v="0"/>
    <x v="2"/>
    <n v="0.86377068557919623"/>
    <x v="150"/>
    <s v="86%"/>
    <s v="West Midlands"/>
  </r>
  <r>
    <x v="0"/>
    <x v="0"/>
    <n v="0.59432515337423308"/>
    <x v="151"/>
    <s v="0.59"/>
    <s v="Yorkshire &amp; Humber"/>
  </r>
  <r>
    <x v="0"/>
    <x v="1"/>
    <n v="4.5321637426900594"/>
    <x v="151"/>
    <s v="4.53"/>
    <s v="Yorkshire &amp; Humber"/>
  </r>
  <r>
    <x v="0"/>
    <x v="2"/>
    <n v="0.86886503067484666"/>
    <x v="151"/>
    <s v="87%"/>
    <s v="Yorkshire &amp; Humber"/>
  </r>
  <r>
    <x v="0"/>
    <x v="3"/>
    <n v="0.96268656699999999"/>
    <x v="152"/>
    <s v="96%"/>
    <s v="England"/>
  </r>
  <r>
    <x v="0"/>
    <x v="2"/>
    <n v="0.84705549199999997"/>
    <x v="152"/>
    <s v="85%"/>
    <s v="England"/>
  </r>
  <r>
    <x v="0"/>
    <x v="0"/>
    <n v="0.89860746899999999"/>
    <x v="152"/>
    <s v="0.90"/>
    <s v="England"/>
  </r>
  <r>
    <x v="0"/>
    <x v="1"/>
    <n v="5.8753823860000001"/>
    <x v="152"/>
    <s v="5.88"/>
    <s v="England"/>
  </r>
  <r>
    <x v="0"/>
    <x v="4"/>
    <n v="0.84705549199999997"/>
    <x v="152"/>
    <s v="85%"/>
    <s v="England"/>
  </r>
  <r>
    <x v="0"/>
    <x v="3"/>
    <n v="1"/>
    <x v="0"/>
    <s v="100%"/>
    <s v="Greater London"/>
  </r>
  <r>
    <x v="0"/>
    <x v="3"/>
    <n v="0.94245449200000009"/>
    <x v="1"/>
    <s v="94%"/>
    <s v="Greater London"/>
  </r>
  <r>
    <x v="0"/>
    <x v="3"/>
    <n v="0.99954462700000002"/>
    <x v="2"/>
    <s v="100%"/>
    <s v="Yorkshire &amp; Humber"/>
  </r>
  <r>
    <x v="0"/>
    <x v="3"/>
    <n v="0.99906454600000005"/>
    <x v="3"/>
    <s v="100%"/>
    <s v="South West"/>
  </r>
  <r>
    <x v="0"/>
    <x v="3"/>
    <n v="0.99911504399999995"/>
    <x v="4"/>
    <s v="100%"/>
    <s v="East of England"/>
  </r>
  <r>
    <x v="0"/>
    <x v="3"/>
    <n v="0.99863107499999992"/>
    <x v="5"/>
    <s v="100%"/>
    <s v="Greater London"/>
  </r>
  <r>
    <x v="0"/>
    <x v="3"/>
    <n v="0.99471614600000002"/>
    <x v="6"/>
    <s v="99%"/>
    <s v="West Midlands"/>
  </r>
  <r>
    <x v="0"/>
    <x v="3"/>
    <n v="0.9814814810000001"/>
    <x v="7"/>
    <s v="98%"/>
    <s v="North West"/>
  </r>
  <r>
    <x v="0"/>
    <x v="3"/>
    <n v="0.99423631100000009"/>
    <x v="8"/>
    <s v="99%"/>
    <s v="North West"/>
  </r>
  <r>
    <x v="0"/>
    <x v="3"/>
    <n v="0.179859989"/>
    <x v="9"/>
    <s v="18%"/>
    <s v="North West"/>
  </r>
  <r>
    <x v="0"/>
    <x v="3"/>
    <n v="1"/>
    <x v="10"/>
    <s v="100%"/>
    <s v="South West"/>
  </r>
  <r>
    <x v="0"/>
    <x v="3"/>
    <n v="0.99842767300000002"/>
    <x v="11"/>
    <s v="100%"/>
    <s v="South East"/>
  </r>
  <r>
    <x v="0"/>
    <x v="3"/>
    <n v="0.99938309700000005"/>
    <x v="12"/>
    <s v="100%"/>
    <s v="Yorkshire &amp; Humber"/>
  </r>
  <r>
    <x v="0"/>
    <x v="3"/>
    <n v="0.50941243599999997"/>
    <x v="13"/>
    <s v="51%"/>
    <s v="Greater London"/>
  </r>
  <r>
    <x v="0"/>
    <x v="3"/>
    <n v="0.99783861699999998"/>
    <x v="14"/>
    <s v="100%"/>
    <s v="South East"/>
  </r>
  <r>
    <x v="0"/>
    <x v="3"/>
    <n v="0.99885757799999997"/>
    <x v="15"/>
    <s v="100%"/>
    <s v="South West"/>
  </r>
  <r>
    <x v="0"/>
    <x v="3"/>
    <n v="1"/>
    <x v="16"/>
    <s v="100%"/>
    <s v="Greater London"/>
  </r>
  <r>
    <x v="0"/>
    <x v="3"/>
    <n v="0.99005210799999999"/>
    <x v="17"/>
    <s v="99%"/>
    <s v="South East"/>
  </r>
  <r>
    <x v="0"/>
    <x v="3"/>
    <n v="0.92954545499999996"/>
    <x v="18"/>
    <s v="93%"/>
    <s v="North West"/>
  </r>
  <r>
    <x v="0"/>
    <x v="3"/>
    <n v="0.99924981199999996"/>
    <x v="19"/>
    <s v="100%"/>
    <s v="Yorkshire &amp; Humber"/>
  </r>
  <r>
    <x v="0"/>
    <x v="3"/>
    <n v="0.99919935900000001"/>
    <x v="20"/>
    <s v="100%"/>
    <s v="East of England"/>
  </r>
  <r>
    <x v="0"/>
    <x v="3"/>
    <n v="0.9927461139999999"/>
    <x v="21"/>
    <s v="99%"/>
    <s v="Greater London"/>
  </r>
  <r>
    <x v="0"/>
    <x v="3"/>
    <n v="0.99815611599999998"/>
    <x v="22"/>
    <s v="100%"/>
    <s v="East of England"/>
  </r>
  <r>
    <x v="0"/>
    <x v="3"/>
    <n v="0.50554069499999998"/>
    <x v="23"/>
    <s v="51%"/>
    <s v="North West"/>
  </r>
  <r>
    <x v="0"/>
    <x v="3"/>
    <n v="0.69740376000000004"/>
    <x v="24"/>
    <s v="70%"/>
    <s v="North West"/>
  </r>
  <r>
    <x v="0"/>
    <x v="3"/>
    <n v="1"/>
    <x v="25"/>
    <s v="100%"/>
    <s v="Greater London"/>
  </r>
  <r>
    <x v="0"/>
    <x v="3"/>
    <n v="0.99827487536693538"/>
    <x v="26"/>
    <s v="100%"/>
    <s v="South West"/>
  </r>
  <r>
    <x v="0"/>
    <x v="3"/>
    <n v="0.93025667599999995"/>
    <x v="27"/>
    <s v="93%"/>
    <s v="North East"/>
  </r>
  <r>
    <x v="0"/>
    <x v="3"/>
    <n v="0.95657619999999988"/>
    <x v="28"/>
    <s v="96%"/>
    <s v="West Midlands"/>
  </r>
  <r>
    <x v="0"/>
    <x v="3"/>
    <n v="0.99885974900000007"/>
    <x v="29"/>
    <s v="100%"/>
    <s v="Greater London"/>
  </r>
  <r>
    <x v="0"/>
    <x v="3"/>
    <n v="0.91059431499999999"/>
    <x v="30"/>
    <s v="91%"/>
    <s v="North East"/>
  </r>
  <r>
    <x v="0"/>
    <x v="3"/>
    <n v="0.9750297269999999"/>
    <x v="31"/>
    <s v="98%"/>
    <s v="North East"/>
  </r>
  <r>
    <x v="0"/>
    <x v="3"/>
    <n v="0.99892473100000001"/>
    <x v="32"/>
    <s v="100%"/>
    <s v="East Midlands"/>
  </r>
  <r>
    <x v="0"/>
    <x v="3"/>
    <n v="0.99872052600000005"/>
    <x v="33"/>
    <s v="100%"/>
    <s v="East Midlands"/>
  </r>
  <r>
    <x v="0"/>
    <x v="3"/>
    <n v="0.99950552199999998"/>
    <x v="34"/>
    <s v="100%"/>
    <s v="South West"/>
  </r>
  <r>
    <x v="0"/>
    <x v="3"/>
    <n v="0.99856938499999992"/>
    <x v="35"/>
    <s v="100%"/>
    <s v="Yorkshire &amp; Humber"/>
  </r>
  <r>
    <x v="0"/>
    <x v="3"/>
    <n v="0.99925205699999997"/>
    <x v="36"/>
    <s v="100%"/>
    <s v="South West"/>
  </r>
  <r>
    <x v="0"/>
    <x v="3"/>
    <n v="0.92009925599999998"/>
    <x v="37"/>
    <s v="92%"/>
    <s v="West Midlands"/>
  </r>
  <r>
    <x v="0"/>
    <x v="3"/>
    <n v="0.44893727300000003"/>
    <x v="38"/>
    <s v="45%"/>
    <s v="Greater London"/>
  </r>
  <r>
    <x v="0"/>
    <x v="3"/>
    <n v="0.9970978439999999"/>
    <x v="39"/>
    <s v="100%"/>
    <s v="Yorkshire &amp; Humber"/>
  </r>
  <r>
    <x v="0"/>
    <x v="3"/>
    <n v="0.99885746900000005"/>
    <x v="40"/>
    <s v="100%"/>
    <s v="South East"/>
  </r>
  <r>
    <x v="0"/>
    <x v="3"/>
    <n v="0.99209726399999998"/>
    <x v="41"/>
    <s v="99%"/>
    <s v="Greater London"/>
  </r>
  <r>
    <x v="0"/>
    <x v="3"/>
    <n v="0.88927171199999999"/>
    <x v="42"/>
    <s v="89%"/>
    <s v="East of England"/>
  </r>
  <r>
    <x v="0"/>
    <x v="3"/>
    <n v="0.77381723899999999"/>
    <x v="43"/>
    <s v="77%"/>
    <s v="North East"/>
  </r>
  <r>
    <x v="0"/>
    <x v="3"/>
    <n v="0.99604840699999997"/>
    <x v="44"/>
    <s v="100%"/>
    <s v="South West"/>
  </r>
  <r>
    <x v="0"/>
    <x v="3"/>
    <n v="0.99860627199999996"/>
    <x v="45"/>
    <s v="100%"/>
    <s v="Greater London"/>
  </r>
  <r>
    <x v="0"/>
    <x v="3"/>
    <n v="0.99815157099999985"/>
    <x v="46"/>
    <s v="100%"/>
    <s v="Greater London"/>
  </r>
  <r>
    <x v="0"/>
    <x v="3"/>
    <n v="0.99776035799999996"/>
    <x v="47"/>
    <s v="100%"/>
    <s v="North West"/>
  </r>
  <r>
    <x v="0"/>
    <x v="3"/>
    <n v="0.98016701500000003"/>
    <x v="48"/>
    <s v="98%"/>
    <s v="Greater London"/>
  </r>
  <r>
    <x v="0"/>
    <x v="3"/>
    <n v="0.99954643399999998"/>
    <x v="49"/>
    <s v="100%"/>
    <s v="South East"/>
  </r>
  <r>
    <x v="0"/>
    <x v="3"/>
    <n v="0.997514499"/>
    <x v="50"/>
    <s v="100%"/>
    <s v="Greater London"/>
  </r>
  <r>
    <x v="0"/>
    <x v="3"/>
    <n v="0.226100152"/>
    <x v="51"/>
    <s v="23%"/>
    <s v="Greater London"/>
  </r>
  <r>
    <x v="0"/>
    <x v="3"/>
    <n v="0.98115746999999998"/>
    <x v="52"/>
    <s v="98%"/>
    <s v="North East"/>
  </r>
  <r>
    <x v="0"/>
    <x v="3"/>
    <n v="0.99"/>
    <x v="53"/>
    <s v="99%"/>
    <s v="Greater London"/>
  </r>
  <r>
    <x v="0"/>
    <x v="3"/>
    <n v="0.99462778200000002"/>
    <x v="54"/>
    <s v="99%"/>
    <s v="West Midlands"/>
  </r>
  <r>
    <x v="0"/>
    <x v="3"/>
    <n v="0.90331577299999999"/>
    <x v="55"/>
    <s v="90%"/>
    <s v="East of England"/>
  </r>
  <r>
    <x v="0"/>
    <x v="3"/>
    <n v="0.85697258600000015"/>
    <x v="56"/>
    <s v="86%"/>
    <s v="Greater London"/>
  </r>
  <r>
    <x v="0"/>
    <x v="3"/>
    <n v="0.96957671999999995"/>
    <x v="57"/>
    <s v="97%"/>
    <s v="Greater London"/>
  </r>
  <r>
    <x v="0"/>
    <x v="3"/>
    <n v="1"/>
    <x v="58"/>
    <s v="100%"/>
    <s v="South East"/>
  </r>
  <r>
    <x v="0"/>
    <x v="3"/>
    <n v="0.99692307700000005"/>
    <x v="59"/>
    <s v="100%"/>
    <s v="Greater London"/>
  </r>
  <r>
    <x v="0"/>
    <x v="3"/>
    <n v="0.98291925499999999"/>
    <x v="60"/>
    <s v="98%"/>
    <s v="Greater London"/>
  </r>
  <r>
    <x v="0"/>
    <x v="3"/>
    <n v="0.99826646900000005"/>
    <x v="61"/>
    <s v="100%"/>
    <s v="South East"/>
  </r>
  <r>
    <x v="0"/>
    <x v="3"/>
    <n v="0.99944506099999997"/>
    <x v="62"/>
    <s v="100%"/>
    <s v="Yorkshire &amp; Humber"/>
  </r>
  <r>
    <x v="0"/>
    <x v="3"/>
    <n v="1"/>
    <x v="63"/>
    <s v="100%"/>
    <s v="Greater London"/>
  </r>
  <r>
    <x v="0"/>
    <x v="3"/>
    <n v="0.99963208199999998"/>
    <x v="64"/>
    <s v="100%"/>
    <s v="Yorkshire &amp; Humber"/>
  </r>
  <r>
    <x v="0"/>
    <x v="3"/>
    <n v="0.99729486000000001"/>
    <x v="65"/>
    <s v="100%"/>
    <s v="North West"/>
  </r>
  <r>
    <x v="0"/>
    <x v="3"/>
    <n v="0.99860432700000001"/>
    <x v="66"/>
    <s v="100%"/>
    <s v="Greater London"/>
  </r>
  <r>
    <x v="0"/>
    <x v="3"/>
    <n v="0.97156146200000004"/>
    <x v="67"/>
    <s v="97%"/>
    <s v="North West"/>
  </r>
  <r>
    <x v="0"/>
    <x v="3"/>
    <n v="0.99899749400000004"/>
    <x v="68"/>
    <s v="100%"/>
    <s v="Yorkshire &amp; Humber"/>
  </r>
  <r>
    <x v="0"/>
    <x v="3"/>
    <n v="0.99838882900000003"/>
    <x v="69"/>
    <s v="100%"/>
    <s v="East Midlands"/>
  </r>
  <r>
    <x v="0"/>
    <x v="3"/>
    <n v="0.99714656300000004"/>
    <x v="70"/>
    <s v="100%"/>
    <s v="East Midlands"/>
  </r>
  <r>
    <x v="0"/>
    <x v="3"/>
    <n v="0.99724517899999998"/>
    <x v="71"/>
    <s v="100%"/>
    <s v="Greater London"/>
  </r>
  <r>
    <x v="0"/>
    <x v="3"/>
    <n v="0.998966515"/>
    <x v="72"/>
    <s v="100%"/>
    <s v="East Midlands"/>
  </r>
  <r>
    <x v="0"/>
    <x v="3"/>
    <n v="0.99901703799999997"/>
    <x v="73"/>
    <s v="100%"/>
    <s v="North West"/>
  </r>
  <r>
    <x v="0"/>
    <x v="3"/>
    <n v="0.9977307110000001"/>
    <x v="74"/>
    <s v="100%"/>
    <s v="East of England"/>
  </r>
  <r>
    <x v="0"/>
    <x v="3"/>
    <n v="0.99594437999999996"/>
    <x v="75"/>
    <s v="100%"/>
    <s v="North West"/>
  </r>
  <r>
    <x v="0"/>
    <x v="3"/>
    <n v="1"/>
    <x v="76"/>
    <s v="100%"/>
    <s v="South East"/>
  </r>
  <r>
    <x v="0"/>
    <x v="3"/>
    <n v="1"/>
    <x v="77"/>
    <s v="100%"/>
    <s v="Greater London"/>
  </r>
  <r>
    <x v="0"/>
    <x v="3"/>
    <n v="0.98492462300000005"/>
    <x v="78"/>
    <s v="98%"/>
    <s v="North East"/>
  </r>
  <r>
    <x v="0"/>
    <x v="3"/>
    <n v="0.998685076"/>
    <x v="79"/>
    <s v="100%"/>
    <s v="East of England"/>
  </r>
  <r>
    <x v="0"/>
    <x v="3"/>
    <n v="4.1604009999999997E-2"/>
    <x v="80"/>
    <s v="4%"/>
    <s v="North East"/>
  </r>
  <r>
    <x v="0"/>
    <x v="3"/>
    <n v="0.99583680299999999"/>
    <x v="81"/>
    <s v="100%"/>
    <s v="Greater London"/>
  </r>
  <r>
    <x v="0"/>
    <x v="3"/>
    <n v="0.99981484899999995"/>
    <x v="82"/>
    <s v="100%"/>
    <s v="East of England"/>
  </r>
  <r>
    <x v="0"/>
    <x v="3"/>
    <n v="0.99806576400000002"/>
    <x v="83"/>
    <s v="100%"/>
    <s v="Yorkshire &amp; Humber"/>
  </r>
  <r>
    <x v="0"/>
    <x v="3"/>
    <n v="1"/>
    <x v="84"/>
    <s v="100%"/>
    <s v="Yorkshire &amp; Humber"/>
  </r>
  <r>
    <x v="0"/>
    <x v="3"/>
    <n v="0.99947396099999997"/>
    <x v="85"/>
    <s v="100%"/>
    <s v="East Midlands"/>
  </r>
  <r>
    <x v="0"/>
    <x v="3"/>
    <n v="0.99932930900000005"/>
    <x v="86"/>
    <s v="100%"/>
    <s v="South West"/>
  </r>
  <r>
    <x v="0"/>
    <x v="3"/>
    <n v="0.696706029"/>
    <x v="87"/>
    <s v="70%"/>
    <s v="North East"/>
  </r>
  <r>
    <x v="0"/>
    <x v="3"/>
    <n v="0.99428435299999995"/>
    <x v="88"/>
    <s v="99%"/>
    <s v="Yorkshire &amp; Humber"/>
  </r>
  <r>
    <x v="0"/>
    <x v="3"/>
    <n v="0.71569029099999992"/>
    <x v="89"/>
    <s v="72%"/>
    <s v="North East"/>
  </r>
  <r>
    <x v="0"/>
    <x v="3"/>
    <n v="1"/>
    <x v="90"/>
    <s v="100%"/>
    <s v="East Midlands"/>
  </r>
  <r>
    <x v="0"/>
    <x v="3"/>
    <n v="0.99964520100000009"/>
    <x v="91"/>
    <s v="100%"/>
    <s v="East Midlands"/>
  </r>
  <r>
    <x v="0"/>
    <x v="3"/>
    <n v="0.99515503900000002"/>
    <x v="92"/>
    <s v="100%"/>
    <s v="North West"/>
  </r>
  <r>
    <x v="0"/>
    <x v="3"/>
    <n v="0.99780166100000001"/>
    <x v="93"/>
    <s v="100%"/>
    <s v="South East"/>
  </r>
  <r>
    <x v="0"/>
    <x v="3"/>
    <n v="0.998069498"/>
    <x v="94"/>
    <s v="100%"/>
    <s v="East of England"/>
  </r>
  <r>
    <x v="0"/>
    <x v="3"/>
    <n v="1"/>
    <x v="95"/>
    <s v="100%"/>
    <s v="South West"/>
  </r>
  <r>
    <x v="0"/>
    <x v="3"/>
    <n v="1"/>
    <x v="96"/>
    <s v="100%"/>
    <s v="South East"/>
  </r>
  <r>
    <x v="0"/>
    <x v="3"/>
    <n v="1"/>
    <x v="97"/>
    <s v="100%"/>
    <s v="South East"/>
  </r>
  <r>
    <x v="0"/>
    <x v="3"/>
    <n v="0.99232736600000004"/>
    <x v="98"/>
    <s v="99%"/>
    <s v="Greater London"/>
  </r>
  <r>
    <x v="0"/>
    <x v="3"/>
    <n v="0.98490566000000002"/>
    <x v="99"/>
    <s v="98%"/>
    <s v="North East"/>
  </r>
  <r>
    <x v="0"/>
    <x v="3"/>
    <n v="0.99370277100000004"/>
    <x v="100"/>
    <s v="99%"/>
    <s v="Greater London"/>
  </r>
  <r>
    <x v="0"/>
    <x v="3"/>
    <n v="0.98904382499999999"/>
    <x v="101"/>
    <s v="99%"/>
    <s v="North West"/>
  </r>
  <r>
    <x v="0"/>
    <x v="3"/>
    <n v="0.99910634499999995"/>
    <x v="102"/>
    <s v="100%"/>
    <s v="Yorkshire &amp; Humber"/>
  </r>
  <r>
    <x v="0"/>
    <x v="3"/>
    <n v="1"/>
    <x v="103"/>
    <s v="100%"/>
    <s v="East Midlands"/>
  </r>
  <r>
    <x v="0"/>
    <x v="3"/>
    <n v="0.92434411199999988"/>
    <x v="104"/>
    <s v="92%"/>
    <s v="North West"/>
  </r>
  <r>
    <x v="0"/>
    <x v="3"/>
    <n v="0.95936478300000005"/>
    <x v="105"/>
    <s v="96%"/>
    <s v="West Midlands"/>
  </r>
  <r>
    <x v="0"/>
    <x v="3"/>
    <n v="0.97685683499999998"/>
    <x v="106"/>
    <s v="98%"/>
    <s v="North West"/>
  </r>
  <r>
    <x v="0"/>
    <x v="3"/>
    <n v="0.99895995800000004"/>
    <x v="107"/>
    <s v="100%"/>
    <s v="Yorkshire &amp; Humber"/>
  </r>
  <r>
    <x v="0"/>
    <x v="3"/>
    <n v="0.88647343000000001"/>
    <x v="108"/>
    <s v="89%"/>
    <s v="West Midlands"/>
  </r>
  <r>
    <x v="0"/>
    <x v="3"/>
    <n v="0.98966026600000001"/>
    <x v="109"/>
    <s v="99%"/>
    <s v="South East"/>
  </r>
  <r>
    <x v="0"/>
    <x v="3"/>
    <n v="0.93209481099999991"/>
    <x v="110"/>
    <s v="93%"/>
    <s v="West Midlands"/>
  </r>
  <r>
    <x v="0"/>
    <x v="3"/>
    <n v="0.99948280300000003"/>
    <x v="111"/>
    <s v="100%"/>
    <s v="South West"/>
  </r>
  <r>
    <x v="0"/>
    <x v="3"/>
    <n v="0.99830028299999996"/>
    <x v="112"/>
    <s v="100%"/>
    <s v="South West"/>
  </r>
  <r>
    <x v="0"/>
    <x v="3"/>
    <n v="0.91560798499999996"/>
    <x v="113"/>
    <s v="92%"/>
    <s v="North East"/>
  </r>
  <r>
    <x v="0"/>
    <x v="3"/>
    <n v="0.99806451600000001"/>
    <x v="114"/>
    <s v="100%"/>
    <s v="South East"/>
  </r>
  <r>
    <x v="0"/>
    <x v="3"/>
    <n v="1"/>
    <x v="115"/>
    <s v="100%"/>
    <s v="East of England"/>
  </r>
  <r>
    <x v="0"/>
    <x v="3"/>
    <n v="0.99862448399999992"/>
    <x v="116"/>
    <s v="100%"/>
    <s v="Greater London"/>
  </r>
  <r>
    <x v="0"/>
    <x v="3"/>
    <n v="0.98355968500000002"/>
    <x v="117"/>
    <s v="98%"/>
    <s v="North West"/>
  </r>
  <r>
    <x v="0"/>
    <x v="3"/>
    <n v="0.86049054800000002"/>
    <x v="118"/>
    <s v="86%"/>
    <s v="West Midlands"/>
  </r>
  <r>
    <x v="0"/>
    <x v="3"/>
    <n v="0.99755740100000001"/>
    <x v="119"/>
    <s v="100%"/>
    <s v="North West"/>
  </r>
  <r>
    <x v="0"/>
    <x v="3"/>
    <n v="0.98197596799999998"/>
    <x v="120"/>
    <s v="98%"/>
    <s v="North East"/>
  </r>
  <r>
    <x v="0"/>
    <x v="3"/>
    <n v="0.99839486399999999"/>
    <x v="121"/>
    <s v="100%"/>
    <s v="West Midlands"/>
  </r>
  <r>
    <x v="0"/>
    <x v="3"/>
    <n v="0.99937720599999991"/>
    <x v="122"/>
    <s v="100%"/>
    <s v="East of England"/>
  </r>
  <r>
    <x v="0"/>
    <x v="3"/>
    <n v="0.94018330900000002"/>
    <x v="123"/>
    <s v="94%"/>
    <s v="North East"/>
  </r>
  <r>
    <x v="0"/>
    <x v="3"/>
    <n v="0.99810426500000005"/>
    <x v="124"/>
    <s v="100%"/>
    <s v="South East"/>
  </r>
  <r>
    <x v="0"/>
    <x v="3"/>
    <n v="0.99892357399999998"/>
    <x v="125"/>
    <s v="100%"/>
    <s v="Greater London"/>
  </r>
  <r>
    <x v="0"/>
    <x v="3"/>
    <n v="0.99929577500000011"/>
    <x v="126"/>
    <s v="100%"/>
    <s v="South West"/>
  </r>
  <r>
    <x v="0"/>
    <x v="3"/>
    <n v="0.99632578100000002"/>
    <x v="127"/>
    <s v="100%"/>
    <s v="North West"/>
  </r>
  <r>
    <x v="0"/>
    <x v="3"/>
    <n v="0.90721649500000001"/>
    <x v="128"/>
    <s v="91%"/>
    <s v="West Midlands"/>
  </r>
  <r>
    <x v="0"/>
    <x v="3"/>
    <n v="0.99650349699999996"/>
    <x v="129"/>
    <s v="100%"/>
    <s v="East of England"/>
  </r>
  <r>
    <x v="0"/>
    <x v="3"/>
    <n v="1"/>
    <x v="130"/>
    <s v="100%"/>
    <s v="South West"/>
  </r>
  <r>
    <x v="0"/>
    <x v="3"/>
    <n v="0.99685534600000003"/>
    <x v="131"/>
    <s v="100%"/>
    <s v="Greater London"/>
  </r>
  <r>
    <x v="0"/>
    <x v="3"/>
    <n v="0.99655172399999992"/>
    <x v="132"/>
    <s v="100%"/>
    <s v="North West"/>
  </r>
  <r>
    <x v="0"/>
    <x v="3"/>
    <n v="1"/>
    <x v="133"/>
    <s v="100%"/>
    <s v="Yorkshire &amp; Humber"/>
  </r>
  <r>
    <x v="0"/>
    <x v="3"/>
    <n v="0.80060271199999999"/>
    <x v="134"/>
    <s v="80%"/>
    <s v="West Midlands"/>
  </r>
  <r>
    <x v="0"/>
    <x v="3"/>
    <n v="0.99331423100000005"/>
    <x v="135"/>
    <s v="99%"/>
    <s v="Greater London"/>
  </r>
  <r>
    <x v="0"/>
    <x v="3"/>
    <n v="0.99750000000000016"/>
    <x v="136"/>
    <s v="100%"/>
    <s v="Greater London"/>
  </r>
  <r>
    <x v="0"/>
    <x v="3"/>
    <n v="0.99141630899999988"/>
    <x v="137"/>
    <s v="99%"/>
    <s v="North West"/>
  </r>
  <r>
    <x v="0"/>
    <x v="3"/>
    <n v="0.64022374800000004"/>
    <x v="138"/>
    <s v="64%"/>
    <s v="West Midlands"/>
  </r>
  <r>
    <x v="0"/>
    <x v="3"/>
    <n v="0.99748427699999997"/>
    <x v="139"/>
    <s v="100%"/>
    <s v="South East"/>
  </r>
  <r>
    <x v="0"/>
    <x v="3"/>
    <n v="0.99748216499999998"/>
    <x v="140"/>
    <s v="100%"/>
    <s v="East Midlands"/>
  </r>
  <r>
    <x v="0"/>
    <x v="3"/>
    <n v="0.99900457899999995"/>
    <x v="141"/>
    <s v="100%"/>
    <s v="South East"/>
  </r>
  <r>
    <x v="0"/>
    <x v="3"/>
    <n v="0.98279158700000002"/>
    <x v="142"/>
    <s v="98%"/>
    <s v="Greater London"/>
  </r>
  <r>
    <x v="0"/>
    <x v="3"/>
    <n v="0.95036887999999997"/>
    <x v="143"/>
    <s v="95%"/>
    <s v="North West"/>
  </r>
  <r>
    <x v="0"/>
    <x v="3"/>
    <n v="0.23567839199999999"/>
    <x v="144"/>
    <s v="24%"/>
    <s v="North West"/>
  </r>
  <r>
    <x v="0"/>
    <x v="3"/>
    <n v="0.99966588700000003"/>
    <x v="145"/>
    <s v="100%"/>
    <s v="South West"/>
  </r>
  <r>
    <x v="0"/>
    <x v="3"/>
    <n v="0.99568965499999995"/>
    <x v="146"/>
    <s v="100%"/>
    <s v="South East"/>
  </r>
  <r>
    <x v="0"/>
    <x v="3"/>
    <n v="0.99912816000000004"/>
    <x v="147"/>
    <s v="100%"/>
    <s v="North West"/>
  </r>
  <r>
    <x v="0"/>
    <x v="3"/>
    <n v="0.99565217399999983"/>
    <x v="148"/>
    <s v="100%"/>
    <s v="South East"/>
  </r>
  <r>
    <x v="0"/>
    <x v="3"/>
    <n v="8.8713423E-2"/>
    <x v="149"/>
    <s v="9%"/>
    <s v="West Midlands"/>
  </r>
  <r>
    <x v="0"/>
    <x v="3"/>
    <n v="0.98543972000000002"/>
    <x v="150"/>
    <s v="99%"/>
    <s v="West Midlands"/>
  </r>
  <r>
    <x v="0"/>
    <x v="3"/>
    <n v="0.99846860599999998"/>
    <x v="151"/>
    <s v="100%"/>
    <s v="Yorkshire &amp; Humber"/>
  </r>
  <r>
    <x v="0"/>
    <x v="5"/>
    <n v="20012"/>
    <x v="0"/>
    <s v="20012"/>
    <s v="Greater London"/>
  </r>
  <r>
    <x v="0"/>
    <x v="5"/>
    <n v="60658"/>
    <x v="1"/>
    <s v="60658"/>
    <s v="Greater London"/>
  </r>
  <r>
    <x v="0"/>
    <x v="5"/>
    <n v="50538"/>
    <x v="2"/>
    <s v="50538"/>
    <s v="Yorkshire &amp; Humber"/>
  </r>
  <r>
    <x v="0"/>
    <x v="5"/>
    <n v="39084"/>
    <x v="3"/>
    <s v="39084"/>
    <s v="South West"/>
  </r>
  <r>
    <x v="0"/>
    <x v="5"/>
    <n v="33389"/>
    <x v="4"/>
    <s v="33389"/>
    <s v="East of England"/>
  </r>
  <r>
    <x v="0"/>
    <x v="5"/>
    <n v="42451"/>
    <x v="5"/>
    <s v="42451"/>
    <s v="Greater London"/>
  </r>
  <r>
    <x v="0"/>
    <x v="5"/>
    <n v="154406"/>
    <x v="6"/>
    <s v="154406"/>
    <s v="West Midlands"/>
  </r>
  <r>
    <x v="0"/>
    <x v="5"/>
    <n v="23175"/>
    <x v="7"/>
    <s v="23175"/>
    <s v="North West"/>
  </r>
  <r>
    <x v="0"/>
    <x v="5"/>
    <n v="29985"/>
    <x v="8"/>
    <s v="29985"/>
    <s v="North West"/>
  </r>
  <r>
    <x v="0"/>
    <x v="5"/>
    <n v="52356"/>
    <x v="9"/>
    <s v="52356"/>
    <s v="North West"/>
  </r>
  <r>
    <x v="0"/>
    <x v="5"/>
    <n v="88851"/>
    <x v="10"/>
    <s v="88851"/>
    <s v="South West"/>
  </r>
  <r>
    <x v="0"/>
    <x v="5"/>
    <n v="20882"/>
    <x v="11"/>
    <s v="20882"/>
    <s v="South East"/>
  </r>
  <r>
    <x v="0"/>
    <x v="5"/>
    <n v="87497"/>
    <x v="12"/>
    <s v="87497"/>
    <s v="Yorkshire &amp; Humber"/>
  </r>
  <r>
    <x v="0"/>
    <x v="5"/>
    <n v="42947"/>
    <x v="13"/>
    <s v="42947"/>
    <s v="Greater London"/>
  </r>
  <r>
    <x v="0"/>
    <x v="5"/>
    <n v="62286"/>
    <x v="15"/>
    <s v="62286"/>
    <s v="South West"/>
  </r>
  <r>
    <x v="0"/>
    <x v="5"/>
    <n v="59984"/>
    <x v="16"/>
    <s v="59984"/>
    <s v="Greater London"/>
  </r>
  <r>
    <x v="0"/>
    <x v="5"/>
    <n v="110535"/>
    <x v="17"/>
    <s v="110535"/>
    <s v="South East"/>
  </r>
  <r>
    <x v="0"/>
    <x v="5"/>
    <n v="36500"/>
    <x v="18"/>
    <s v="36500"/>
    <s v="North West"/>
  </r>
  <r>
    <x v="0"/>
    <x v="5"/>
    <n v="41290"/>
    <x v="19"/>
    <s v="41290"/>
    <s v="Yorkshire &amp; Humber"/>
  </r>
  <r>
    <x v="0"/>
    <x v="5"/>
    <n v="134730"/>
    <x v="20"/>
    <s v="134730"/>
    <s v="East of England"/>
  </r>
  <r>
    <x v="0"/>
    <x v="5"/>
    <n v="26312"/>
    <x v="21"/>
    <s v="26312"/>
    <s v="Greater London"/>
  </r>
  <r>
    <x v="0"/>
    <x v="5"/>
    <n v="57456"/>
    <x v="22"/>
    <s v="57456"/>
    <s v="East of England"/>
  </r>
  <r>
    <x v="0"/>
    <x v="5"/>
    <n v="94913"/>
    <x v="23"/>
    <s v="94913"/>
    <s v="North West"/>
  </r>
  <r>
    <x v="0"/>
    <x v="5"/>
    <n v="80283"/>
    <x v="24"/>
    <s v="80283"/>
    <s v="North West"/>
  </r>
  <r>
    <x v="0"/>
    <x v="5"/>
    <n v="1399"/>
    <x v="25"/>
    <s v="1399"/>
    <s v="Greater London"/>
  </r>
  <r>
    <x v="0"/>
    <x v="5"/>
    <n v="152202"/>
    <x v="26"/>
    <s v="152202"/>
    <s v="South West"/>
  </r>
  <r>
    <x v="0"/>
    <x v="5"/>
    <n v="117738"/>
    <x v="27"/>
    <s v="117738"/>
    <s v="North East"/>
  </r>
  <r>
    <x v="0"/>
    <x v="5"/>
    <n v="51300"/>
    <x v="28"/>
    <s v="51300"/>
    <s v="West Midlands"/>
  </r>
  <r>
    <x v="0"/>
    <x v="5"/>
    <n v="56734"/>
    <x v="29"/>
    <s v="56734"/>
    <s v="Greater London"/>
  </r>
  <r>
    <x v="0"/>
    <x v="5"/>
    <n v="67351"/>
    <x v="30"/>
    <s v="67351"/>
    <s v="North East"/>
  </r>
  <r>
    <x v="0"/>
    <x v="5"/>
    <n v="23797"/>
    <x v="31"/>
    <s v="23797"/>
    <s v="North East"/>
  </r>
  <r>
    <x v="0"/>
    <x v="5"/>
    <n v="44517"/>
    <x v="32"/>
    <s v="44517"/>
    <s v="East Midlands"/>
  </r>
  <r>
    <x v="0"/>
    <x v="5"/>
    <n v="186020"/>
    <x v="33"/>
    <s v="186020"/>
    <s v="East Midlands"/>
  </r>
  <r>
    <x v="0"/>
    <x v="5"/>
    <n v="221728"/>
    <x v="34"/>
    <s v="221728"/>
    <s v="South West"/>
  </r>
  <r>
    <x v="0"/>
    <x v="5"/>
    <n v="62691"/>
    <x v="35"/>
    <s v="62691"/>
    <s v="Yorkshire &amp; Humber"/>
  </r>
  <r>
    <x v="0"/>
    <x v="5"/>
    <n v="119046"/>
    <x v="36"/>
    <s v="119046"/>
    <s v="South West"/>
  </r>
  <r>
    <x v="0"/>
    <x v="5"/>
    <n v="67075"/>
    <x v="37"/>
    <s v="67075"/>
    <s v="West Midlands"/>
  </r>
  <r>
    <x v="0"/>
    <x v="5"/>
    <n v="48645"/>
    <x v="38"/>
    <s v="48645"/>
    <s v="Greater London"/>
  </r>
  <r>
    <x v="0"/>
    <x v="5"/>
    <n v="96404"/>
    <x v="39"/>
    <s v="96404"/>
    <s v="Yorkshire &amp; Humber"/>
  </r>
  <r>
    <x v="0"/>
    <x v="5"/>
    <n v="149415"/>
    <x v="40"/>
    <s v="149415"/>
    <s v="South East"/>
  </r>
  <r>
    <x v="0"/>
    <x v="5"/>
    <n v="48037"/>
    <x v="41"/>
    <s v="48037"/>
    <s v="Greater London"/>
  </r>
  <r>
    <x v="0"/>
    <x v="5"/>
    <n v="325861"/>
    <x v="42"/>
    <s v="325861"/>
    <s v="East of England"/>
  </r>
  <r>
    <x v="0"/>
    <x v="5"/>
    <n v="41321"/>
    <x v="43"/>
    <s v="41321"/>
    <s v="North East"/>
  </r>
  <r>
    <x v="0"/>
    <x v="5"/>
    <n v="148036"/>
    <x v="44"/>
    <s v="148036"/>
    <s v="South West"/>
  </r>
  <r>
    <x v="0"/>
    <x v="5"/>
    <n v="32234"/>
    <x v="45"/>
    <s v="32234"/>
    <s v="Greater London"/>
  </r>
  <r>
    <x v="0"/>
    <x v="5"/>
    <n v="22600"/>
    <x v="46"/>
    <s v="22600"/>
    <s v="Greater London"/>
  </r>
  <r>
    <x v="0"/>
    <x v="5"/>
    <n v="25379"/>
    <x v="47"/>
    <s v="25379"/>
    <s v="North West"/>
  </r>
  <r>
    <x v="0"/>
    <x v="5"/>
    <n v="20499"/>
    <x v="48"/>
    <s v="20499"/>
    <s v="Greater London"/>
  </r>
  <r>
    <x v="0"/>
    <x v="5"/>
    <n v="324772"/>
    <x v="49"/>
    <s v="324772"/>
    <s v="South East"/>
  </r>
  <r>
    <x v="0"/>
    <x v="5"/>
    <n v="29751"/>
    <x v="50"/>
    <s v="29751"/>
    <s v="Greater London"/>
  </r>
  <r>
    <x v="0"/>
    <x v="5"/>
    <n v="42587"/>
    <x v="51"/>
    <s v="42587"/>
    <s v="Greater London"/>
  </r>
  <r>
    <x v="0"/>
    <x v="5"/>
    <n v="19648"/>
    <x v="52"/>
    <s v="19648"/>
    <s v="North East"/>
  </r>
  <r>
    <x v="0"/>
    <x v="5"/>
    <n v="47709"/>
    <x v="53"/>
    <s v="47709"/>
    <s v="Greater London"/>
  </r>
  <r>
    <x v="0"/>
    <x v="5"/>
    <n v="51516"/>
    <x v="54"/>
    <s v="51516"/>
    <s v="West Midlands"/>
  </r>
  <r>
    <x v="0"/>
    <x v="5"/>
    <n v="216310"/>
    <x v="55"/>
    <s v="216310"/>
    <s v="East of England"/>
  </r>
  <r>
    <x v="0"/>
    <x v="5"/>
    <n v="43198"/>
    <x v="56"/>
    <s v="43198"/>
    <s v="Greater London"/>
  </r>
  <r>
    <x v="0"/>
    <x v="5"/>
    <n v="36624"/>
    <x v="57"/>
    <s v="36624"/>
    <s v="Greater London"/>
  </r>
  <r>
    <x v="0"/>
    <x v="5"/>
    <n v="42743"/>
    <x v="58"/>
    <s v="42743"/>
    <s v="South East"/>
  </r>
  <r>
    <x v="0"/>
    <x v="5"/>
    <n v="21630"/>
    <x v="59"/>
    <s v="21630"/>
    <s v="Greater London"/>
  </r>
  <r>
    <x v="0"/>
    <x v="5"/>
    <n v="22314"/>
    <x v="60"/>
    <s v="22314"/>
    <s v="Greater London"/>
  </r>
  <r>
    <x v="0"/>
    <x v="5"/>
    <n v="335964"/>
    <x v="61"/>
    <s v="335964"/>
    <s v="South East"/>
  </r>
  <r>
    <x v="0"/>
    <x v="5"/>
    <n v="42699"/>
    <x v="62"/>
    <s v="42699"/>
    <s v="Yorkshire &amp; Humber"/>
  </r>
  <r>
    <x v="0"/>
    <x v="5"/>
    <n v="25926"/>
    <x v="63"/>
    <s v="25926"/>
    <s v="Greater London"/>
  </r>
  <r>
    <x v="0"/>
    <x v="5"/>
    <n v="80976"/>
    <x v="64"/>
    <s v="80976"/>
    <s v="Yorkshire &amp; Humber"/>
  </r>
  <r>
    <x v="0"/>
    <x v="5"/>
    <n v="28160"/>
    <x v="65"/>
    <s v="28160"/>
    <s v="North West"/>
  </r>
  <r>
    <x v="0"/>
    <x v="5"/>
    <n v="30014"/>
    <x v="66"/>
    <s v="30014"/>
    <s v="Greater London"/>
  </r>
  <r>
    <x v="0"/>
    <x v="5"/>
    <n v="272840"/>
    <x v="67"/>
    <s v="272840"/>
    <s v="North West"/>
  </r>
  <r>
    <x v="0"/>
    <x v="5"/>
    <n v="131845"/>
    <x v="68"/>
    <s v="131845"/>
    <s v="Yorkshire &amp; Humber"/>
  </r>
  <r>
    <x v="0"/>
    <x v="5"/>
    <n v="46623"/>
    <x v="69"/>
    <s v="46623"/>
    <s v="East Midlands"/>
  </r>
  <r>
    <x v="0"/>
    <x v="5"/>
    <n v="157349"/>
    <x v="70"/>
    <s v="157349"/>
    <s v="East Midlands"/>
  </r>
  <r>
    <x v="0"/>
    <x v="5"/>
    <n v="31107"/>
    <x v="71"/>
    <s v="31107"/>
    <s v="Greater London"/>
  </r>
  <r>
    <x v="0"/>
    <x v="5"/>
    <n v="190608"/>
    <x v="72"/>
    <s v="190608"/>
    <s v="East Midlands"/>
  </r>
  <r>
    <x v="0"/>
    <x v="5"/>
    <n v="78032"/>
    <x v="73"/>
    <s v="78032"/>
    <s v="North West"/>
  </r>
  <r>
    <x v="0"/>
    <x v="5"/>
    <n v="27193"/>
    <x v="74"/>
    <s v="27193"/>
    <s v="East of England"/>
  </r>
  <r>
    <x v="0"/>
    <x v="5"/>
    <n v="55094"/>
    <x v="75"/>
    <s v="55094"/>
    <s v="North West"/>
  </r>
  <r>
    <x v="0"/>
    <x v="5"/>
    <n v="48069"/>
    <x v="76"/>
    <s v="48069"/>
    <s v="South East"/>
  </r>
  <r>
    <x v="0"/>
    <x v="5"/>
    <n v="28890"/>
    <x v="77"/>
    <s v="28890"/>
    <s v="Greater London"/>
  </r>
  <r>
    <x v="0"/>
    <x v="5"/>
    <n v="25981"/>
    <x v="78"/>
    <s v="25981"/>
    <s v="North East"/>
  </r>
  <r>
    <x v="0"/>
    <x v="5"/>
    <n v="43505"/>
    <x v="79"/>
    <s v="43505"/>
    <s v="East of England"/>
  </r>
  <r>
    <x v="0"/>
    <x v="5"/>
    <n v="47404"/>
    <x v="80"/>
    <s v="47404"/>
    <s v="North East"/>
  </r>
  <r>
    <x v="0"/>
    <x v="5"/>
    <n v="28208"/>
    <x v="81"/>
    <s v="28208"/>
    <s v="Greater London"/>
  </r>
  <r>
    <x v="0"/>
    <x v="5"/>
    <n v="234739"/>
    <x v="82"/>
    <s v="234739"/>
    <s v="East of England"/>
  </r>
  <r>
    <x v="0"/>
    <x v="5"/>
    <n v="34590"/>
    <x v="83"/>
    <s v="34590"/>
    <s v="Yorkshire &amp; Humber"/>
  </r>
  <r>
    <x v="0"/>
    <x v="5"/>
    <n v="39266"/>
    <x v="84"/>
    <s v="39266"/>
    <s v="Yorkshire &amp; Humber"/>
  </r>
  <r>
    <x v="0"/>
    <x v="5"/>
    <n v="68847"/>
    <x v="85"/>
    <s v="68847"/>
    <s v="East Midlands"/>
  </r>
  <r>
    <x v="0"/>
    <x v="5"/>
    <n v="53950"/>
    <x v="86"/>
    <s v="53950"/>
    <s v="South West"/>
  </r>
  <r>
    <x v="0"/>
    <x v="5"/>
    <n v="45522"/>
    <x v="87"/>
    <s v="45522"/>
    <s v="North East"/>
  </r>
  <r>
    <x v="0"/>
    <x v="5"/>
    <n v="165203"/>
    <x v="88"/>
    <s v="165203"/>
    <s v="Yorkshire &amp; Humber"/>
  </r>
  <r>
    <x v="0"/>
    <x v="5"/>
    <n v="88198"/>
    <x v="89"/>
    <s v="88198"/>
    <s v="North East"/>
  </r>
  <r>
    <x v="0"/>
    <x v="5"/>
    <n v="39162"/>
    <x v="90"/>
    <s v="39162"/>
    <s v="East Midlands"/>
  </r>
  <r>
    <x v="0"/>
    <x v="5"/>
    <n v="184642"/>
    <x v="91"/>
    <s v="184642"/>
    <s v="East Midlands"/>
  </r>
  <r>
    <x v="0"/>
    <x v="5"/>
    <n v="39562"/>
    <x v="92"/>
    <s v="39562"/>
    <s v="North West"/>
  </r>
  <r>
    <x v="0"/>
    <x v="5"/>
    <n v="139999"/>
    <x v="93"/>
    <s v="139999"/>
    <s v="South East"/>
  </r>
  <r>
    <x v="0"/>
    <x v="5"/>
    <n v="32168"/>
    <x v="94"/>
    <s v="32168"/>
    <s v="East of England"/>
  </r>
  <r>
    <x v="0"/>
    <x v="5"/>
    <n v="51339"/>
    <x v="95"/>
    <s v="51339"/>
    <s v="South West"/>
  </r>
  <r>
    <x v="0"/>
    <x v="5"/>
    <n v="31960"/>
    <x v="96"/>
    <s v="31960"/>
    <s v="South East"/>
  </r>
  <r>
    <x v="0"/>
    <x v="5"/>
    <n v="22227"/>
    <x v="97"/>
    <s v="22227"/>
    <s v="South East"/>
  </r>
  <r>
    <x v="0"/>
    <x v="5"/>
    <n v="40364"/>
    <x v="98"/>
    <s v="40364"/>
    <s v="Greater London"/>
  </r>
  <r>
    <x v="0"/>
    <x v="5"/>
    <n v="33484"/>
    <x v="99"/>
    <s v="33484"/>
    <s v="North East"/>
  </r>
  <r>
    <x v="0"/>
    <x v="5"/>
    <n v="33386"/>
    <x v="100"/>
    <s v="33386"/>
    <s v="Greater London"/>
  </r>
  <r>
    <x v="0"/>
    <x v="5"/>
    <n v="38570"/>
    <x v="101"/>
    <s v="38570"/>
    <s v="North West"/>
  </r>
  <r>
    <x v="0"/>
    <x v="5"/>
    <n v="54357"/>
    <x v="102"/>
    <s v="54357"/>
    <s v="Yorkshire &amp; Humber"/>
  </r>
  <r>
    <x v="0"/>
    <x v="5"/>
    <n v="10949"/>
    <x v="103"/>
    <s v="10949"/>
    <s v="East Midlands"/>
  </r>
  <r>
    <x v="0"/>
    <x v="5"/>
    <n v="36944"/>
    <x v="104"/>
    <s v="36944"/>
    <s v="North West"/>
  </r>
  <r>
    <x v="0"/>
    <x v="5"/>
    <n v="51241"/>
    <x v="105"/>
    <s v="51241"/>
    <s v="West Midlands"/>
  </r>
  <r>
    <x v="0"/>
    <x v="5"/>
    <n v="67863"/>
    <x v="106"/>
    <s v="67863"/>
    <s v="North West"/>
  </r>
  <r>
    <x v="0"/>
    <x v="5"/>
    <n v="97761"/>
    <x v="107"/>
    <s v="97761"/>
    <s v="Yorkshire &amp; Humber"/>
  </r>
  <r>
    <x v="0"/>
    <x v="5"/>
    <n v="87796"/>
    <x v="108"/>
    <s v="87796"/>
    <s v="West Midlands"/>
  </r>
  <r>
    <x v="0"/>
    <x v="5"/>
    <n v="47025"/>
    <x v="110"/>
    <s v="47025"/>
    <s v="West Midlands"/>
  </r>
  <r>
    <x v="0"/>
    <x v="5"/>
    <n v="149580"/>
    <x v="111"/>
    <s v="149580"/>
    <s v="South West"/>
  </r>
  <r>
    <x v="0"/>
    <x v="5"/>
    <n v="57102"/>
    <x v="112"/>
    <s v="57102"/>
    <s v="South West"/>
  </r>
  <r>
    <x v="0"/>
    <x v="5"/>
    <n v="32539"/>
    <x v="113"/>
    <s v="32539"/>
    <s v="North East"/>
  </r>
  <r>
    <x v="0"/>
    <x v="5"/>
    <n v="35555"/>
    <x v="114"/>
    <s v="35555"/>
    <s v="South East"/>
  </r>
  <r>
    <x v="0"/>
    <x v="5"/>
    <n v="35809"/>
    <x v="115"/>
    <s v="35809"/>
    <s v="East of England"/>
  </r>
  <r>
    <x v="0"/>
    <x v="5"/>
    <n v="28682"/>
    <x v="116"/>
    <s v="28682"/>
    <s v="Greater London"/>
  </r>
  <r>
    <x v="0"/>
    <x v="5"/>
    <n v="38821"/>
    <x v="117"/>
    <s v="38821"/>
    <s v="North West"/>
  </r>
  <r>
    <x v="0"/>
    <x v="5"/>
    <n v="204911"/>
    <x v="118"/>
    <s v="204911"/>
    <s v="West Midlands"/>
  </r>
  <r>
    <x v="0"/>
    <x v="5"/>
    <n v="61235"/>
    <x v="119"/>
    <s v="61235"/>
    <s v="North West"/>
  </r>
  <r>
    <x v="0"/>
    <x v="5"/>
    <n v="40307"/>
    <x v="120"/>
    <s v="40307"/>
    <s v="North East"/>
  </r>
  <r>
    <x v="0"/>
    <x v="5"/>
    <n v="46030"/>
    <x v="121"/>
    <s v="46030"/>
    <s v="West Midlands"/>
  </r>
  <r>
    <x v="0"/>
    <x v="5"/>
    <n v="190540"/>
    <x v="122"/>
    <s v="190540"/>
    <s v="East of England"/>
  </r>
  <r>
    <x v="0"/>
    <x v="5"/>
    <n v="59845"/>
    <x v="123"/>
    <s v="59845"/>
    <s v="North East"/>
  </r>
  <r>
    <x v="0"/>
    <x v="5"/>
    <n v="239223"/>
    <x v="124"/>
    <s v="239223"/>
    <s v="South East"/>
  </r>
  <r>
    <x v="0"/>
    <x v="5"/>
    <n v="32890"/>
    <x v="125"/>
    <s v="32890"/>
    <s v="Greater London"/>
  </r>
  <r>
    <x v="0"/>
    <x v="5"/>
    <n v="39768"/>
    <x v="126"/>
    <s v="39768"/>
    <s v="South West"/>
  </r>
  <r>
    <x v="0"/>
    <x v="5"/>
    <n v="42169"/>
    <x v="127"/>
    <s v="42169"/>
    <s v="North West"/>
  </r>
  <r>
    <x v="0"/>
    <x v="5"/>
    <n v="24516"/>
    <x v="129"/>
    <s v="24516"/>
    <s v="East of England"/>
  </r>
  <r>
    <x v="0"/>
    <x v="5"/>
    <n v="38234"/>
    <x v="130"/>
    <s v="38234"/>
    <s v="South West"/>
  </r>
  <r>
    <x v="0"/>
    <x v="5"/>
    <n v="19559"/>
    <x v="131"/>
    <s v="19559"/>
    <s v="Greater London"/>
  </r>
  <r>
    <x v="0"/>
    <x v="5"/>
    <n v="42515"/>
    <x v="132"/>
    <s v="42515"/>
    <s v="North West"/>
  </r>
  <r>
    <x v="0"/>
    <x v="5"/>
    <n v="70221"/>
    <x v="133"/>
    <s v="70221"/>
    <s v="Yorkshire &amp; Humber"/>
  </r>
  <r>
    <x v="0"/>
    <x v="5"/>
    <n v="50588"/>
    <x v="134"/>
    <s v="50588"/>
    <s v="West Midlands"/>
  </r>
  <r>
    <x v="0"/>
    <x v="5"/>
    <n v="30067"/>
    <x v="135"/>
    <s v="30067"/>
    <s v="Greater London"/>
  </r>
  <r>
    <x v="0"/>
    <x v="5"/>
    <n v="33551"/>
    <x v="136"/>
    <s v="33551"/>
    <s v="Greater London"/>
  </r>
  <r>
    <x v="0"/>
    <x v="5"/>
    <n v="42685"/>
    <x v="137"/>
    <s v="42685"/>
    <s v="North West"/>
  </r>
  <r>
    <x v="0"/>
    <x v="5"/>
    <n v="130108"/>
    <x v="138"/>
    <s v="130108"/>
    <s v="West Midlands"/>
  </r>
  <r>
    <x v="0"/>
    <x v="5"/>
    <n v="33561"/>
    <x v="139"/>
    <s v="33561"/>
    <s v="South East"/>
  </r>
  <r>
    <x v="0"/>
    <x v="5"/>
    <n v="76976"/>
    <x v="140"/>
    <s v="76976"/>
    <s v="East Midlands"/>
  </r>
  <r>
    <x v="0"/>
    <x v="5"/>
    <n v="212898"/>
    <x v="141"/>
    <s v="212898"/>
    <s v="South East"/>
  </r>
  <r>
    <x v="0"/>
    <x v="5"/>
    <n v="26528"/>
    <x v="142"/>
    <s v="26528"/>
    <s v="Greater London"/>
  </r>
  <r>
    <x v="0"/>
    <x v="5"/>
    <n v="61145"/>
    <x v="143"/>
    <s v="61145"/>
    <s v="North West"/>
  </r>
  <r>
    <x v="0"/>
    <x v="5"/>
    <n v="66487"/>
    <x v="144"/>
    <s v="66487"/>
    <s v="North West"/>
  </r>
  <r>
    <x v="0"/>
    <x v="5"/>
    <n v="120151"/>
    <x v="145"/>
    <s v="120151"/>
    <s v="South West"/>
  </r>
  <r>
    <x v="0"/>
    <x v="5"/>
    <n v="74114"/>
    <x v="147"/>
    <s v="74114"/>
    <s v="North West"/>
  </r>
  <r>
    <x v="0"/>
    <x v="5"/>
    <n v="32519"/>
    <x v="148"/>
    <s v="32519"/>
    <s v="South East"/>
  </r>
  <r>
    <x v="0"/>
    <x v="5"/>
    <n v="45108"/>
    <x v="149"/>
    <s v="45108"/>
    <s v="West Midlands"/>
  </r>
  <r>
    <x v="0"/>
    <x v="5"/>
    <n v="145551"/>
    <x v="150"/>
    <s v="145551"/>
    <s v="West Midlands"/>
  </r>
  <r>
    <x v="0"/>
    <x v="5"/>
    <n v="40218"/>
    <x v="151"/>
    <s v="40218"/>
    <s v="Yorkshire &amp; Humber"/>
  </r>
  <r>
    <x v="0"/>
    <x v="5"/>
    <n v="40523"/>
    <x v="14"/>
    <s v="40523"/>
    <s v="South East"/>
  </r>
  <r>
    <x v="0"/>
    <x v="5"/>
    <n v="16348"/>
    <x v="109"/>
    <s v="16348"/>
    <s v="South East"/>
  </r>
  <r>
    <x v="0"/>
    <x v="5"/>
    <n v="34994"/>
    <x v="128"/>
    <s v="34994"/>
    <s v="West Midlands"/>
  </r>
  <r>
    <x v="0"/>
    <x v="5"/>
    <n v="29969"/>
    <x v="146"/>
    <s v="29969"/>
    <s v="South East"/>
  </r>
  <r>
    <x v="1"/>
    <x v="0"/>
    <n v="0.29283887468030689"/>
    <x v="0"/>
    <s v="0.29"/>
    <s v="Greater London"/>
  </r>
  <r>
    <x v="1"/>
    <x v="1"/>
    <n v="7.7627118644067794"/>
    <x v="0"/>
    <s v="7.76"/>
    <s v="Greater London"/>
  </r>
  <r>
    <x v="1"/>
    <x v="2"/>
    <n v="0.96227621483375958"/>
    <x v="0"/>
    <s v="96%"/>
    <s v="Greater London"/>
  </r>
  <r>
    <x v="1"/>
    <x v="0"/>
    <n v="0.58622652248150253"/>
    <x v="1"/>
    <s v="0.59"/>
    <s v="Greater London"/>
  </r>
  <r>
    <x v="1"/>
    <x v="1"/>
    <n v="5.0490196078431371"/>
    <x v="1"/>
    <s v="5.05"/>
    <s v="Greater London"/>
  </r>
  <r>
    <x v="1"/>
    <x v="2"/>
    <n v="0.88389299943084798"/>
    <x v="1"/>
    <s v="88%"/>
    <s v="Greater London"/>
  </r>
  <r>
    <x v="1"/>
    <x v="0"/>
    <n v="2.680657723929035"/>
    <x v="2"/>
    <s v="2.68"/>
    <s v="Yorkshire &amp; Humber"/>
  </r>
  <r>
    <x v="1"/>
    <x v="1"/>
    <n v="5.1071723000824401"/>
    <x v="2"/>
    <s v="5.11"/>
    <s v="Yorkshire &amp; Humber"/>
  </r>
  <r>
    <x v="1"/>
    <x v="2"/>
    <n v="0.47511899610558189"/>
    <x v="2"/>
    <s v="48%"/>
    <s v="Yorkshire &amp; Humber"/>
  </r>
  <r>
    <x v="1"/>
    <x v="0"/>
    <n v="0.6975476839237057"/>
    <x v="3"/>
    <s v="0.70"/>
    <s v="South West"/>
  </r>
  <r>
    <x v="1"/>
    <x v="1"/>
    <n v="5.6058394160583944"/>
    <x v="3"/>
    <s v="5.61"/>
    <s v="South West"/>
  </r>
  <r>
    <x v="1"/>
    <x v="2"/>
    <n v="0.8755676657584015"/>
    <x v="3"/>
    <s v="88%"/>
    <s v="South West"/>
  </r>
  <r>
    <x v="1"/>
    <x v="0"/>
    <n v="0.77958833619210977"/>
    <x v="4"/>
    <s v="0.78"/>
    <s v="East of England"/>
  </r>
  <r>
    <x v="1"/>
    <x v="1"/>
    <n v="5.4107142857142856"/>
    <x v="4"/>
    <s v="5.41"/>
    <s v="East of England"/>
  </r>
  <r>
    <x v="1"/>
    <x v="2"/>
    <n v="0.85591766723842189"/>
    <x v="4"/>
    <s v="86%"/>
    <s v="East of England"/>
  </r>
  <r>
    <x v="1"/>
    <x v="0"/>
    <n v="0.87515151515151512"/>
    <x v="5"/>
    <s v="0.88"/>
    <s v="Greater London"/>
  </r>
  <r>
    <x v="1"/>
    <x v="1"/>
    <n v="6.6238532110091741"/>
    <x v="5"/>
    <s v="6.62"/>
    <s v="Greater London"/>
  </r>
  <r>
    <x v="1"/>
    <x v="2"/>
    <n v="0.86787878787878792"/>
    <x v="5"/>
    <s v="87%"/>
    <s v="Greater London"/>
  </r>
  <r>
    <x v="1"/>
    <x v="0"/>
    <n v="0.92239125267411459"/>
    <x v="6"/>
    <s v="0.92"/>
    <s v="West Midlands"/>
  </r>
  <r>
    <x v="1"/>
    <x v="1"/>
    <n v="6.5715495342929717"/>
    <x v="6"/>
    <s v="6.57"/>
    <s v="West Midlands"/>
  </r>
  <r>
    <x v="1"/>
    <x v="2"/>
    <n v="0.85963869740908017"/>
    <x v="6"/>
    <s v="86%"/>
    <s v="West Midlands"/>
  </r>
  <r>
    <x v="1"/>
    <x v="0"/>
    <n v="0.375"/>
    <x v="7"/>
    <s v="0.38"/>
    <s v="North West"/>
  </r>
  <r>
    <x v="1"/>
    <x v="1"/>
    <n v="2.8141592920353982"/>
    <x v="7"/>
    <s v="2.81"/>
    <s v="North West"/>
  </r>
  <r>
    <x v="1"/>
    <x v="2"/>
    <n v="0.86674528301886788"/>
    <x v="7"/>
    <s v="87%"/>
    <s v="North West"/>
  </r>
  <r>
    <x v="1"/>
    <x v="0"/>
    <n v="0.54861111111111116"/>
    <x v="8"/>
    <s v="0.55"/>
    <s v="North West"/>
  </r>
  <r>
    <x v="1"/>
    <x v="1"/>
    <n v="5.6428571428571432"/>
    <x v="8"/>
    <s v="5.64"/>
    <s v="North West"/>
  </r>
  <r>
    <x v="1"/>
    <x v="2"/>
    <n v="0.90277777777777779"/>
    <x v="8"/>
    <s v="90%"/>
    <s v="North West"/>
  </r>
  <r>
    <x v="1"/>
    <x v="0"/>
    <n v="0.55555555555555558"/>
    <x v="9"/>
    <s v="0.56"/>
    <s v="North West"/>
  </r>
  <r>
    <x v="1"/>
    <x v="1"/>
    <n v="6.774193548387097"/>
    <x v="9"/>
    <s v="6.77"/>
    <s v="North West"/>
  </r>
  <r>
    <x v="1"/>
    <x v="2"/>
    <n v="0.91798941798941802"/>
    <x v="9"/>
    <s v="92%"/>
    <s v="North West"/>
  </r>
  <r>
    <x v="1"/>
    <x v="0"/>
    <n v="1.1366806136680609"/>
    <x v="10"/>
    <s v="1.14"/>
    <s v="South West"/>
  </r>
  <r>
    <x v="1"/>
    <x v="1"/>
    <n v="7.4259681093394079"/>
    <x v="10"/>
    <s v="7.43"/>
    <s v="South West"/>
  </r>
  <r>
    <x v="1"/>
    <x v="2"/>
    <n v="0.84693165969316597"/>
    <x v="10"/>
    <s v="85%"/>
    <s v="South West"/>
  </r>
  <r>
    <x v="1"/>
    <x v="0"/>
    <n v="0.57871720116618075"/>
    <x v="11"/>
    <s v="0.58"/>
    <s v="South East"/>
  </r>
  <r>
    <x v="1"/>
    <x v="1"/>
    <n v="3.7809523809523808"/>
    <x v="11"/>
    <s v="3.78"/>
    <s v="South East"/>
  </r>
  <r>
    <x v="1"/>
    <x v="2"/>
    <n v="0.84693877551020402"/>
    <x v="11"/>
    <s v="85%"/>
    <s v="South East"/>
  </r>
  <r>
    <x v="1"/>
    <x v="0"/>
    <n v="0.90543538546866331"/>
    <x v="12"/>
    <s v="0.91"/>
    <s v="Yorkshire &amp; Humber"/>
  </r>
  <r>
    <x v="1"/>
    <x v="1"/>
    <n v="5.007668711656442"/>
    <x v="12"/>
    <s v="5.01"/>
    <s v="Yorkshire &amp; Humber"/>
  </r>
  <r>
    <x v="1"/>
    <x v="2"/>
    <n v="0.81919023849140316"/>
    <x v="12"/>
    <s v="82%"/>
    <s v="Yorkshire &amp; Humber"/>
  </r>
  <r>
    <x v="1"/>
    <x v="0"/>
    <n v="0.67853290183387271"/>
    <x v="13"/>
    <s v="0.68"/>
    <s v="Greater London"/>
  </r>
  <r>
    <x v="1"/>
    <x v="1"/>
    <n v="5.6160714285714288"/>
    <x v="13"/>
    <s v="5.62"/>
    <s v="Greater London"/>
  </r>
  <r>
    <x v="1"/>
    <x v="2"/>
    <n v="0.87918015102481117"/>
    <x v="13"/>
    <s v="88%"/>
    <s v="Greater London"/>
  </r>
  <r>
    <x v="1"/>
    <x v="0"/>
    <n v="1.827722772277228"/>
    <x v="14"/>
    <s v="1.83"/>
    <s v="South East"/>
  </r>
  <r>
    <x v="1"/>
    <x v="1"/>
    <n v="10.81640625"/>
    <x v="14"/>
    <s v="10.82"/>
    <s v="South East"/>
  </r>
  <r>
    <x v="1"/>
    <x v="2"/>
    <n v="0.83102310231023102"/>
    <x v="14"/>
    <s v="83%"/>
    <s v="South East"/>
  </r>
  <r>
    <x v="1"/>
    <x v="0"/>
    <n v="1.526726057906459"/>
    <x v="15"/>
    <s v="1.53"/>
    <s v="South West"/>
  </r>
  <r>
    <x v="1"/>
    <x v="1"/>
    <n v="10.23134328358209"/>
    <x v="15"/>
    <s v="10.23"/>
    <s v="South West"/>
  </r>
  <r>
    <x v="1"/>
    <x v="2"/>
    <n v="0.8507795100222717"/>
    <x v="15"/>
    <s v="85%"/>
    <s v="South West"/>
  </r>
  <r>
    <x v="1"/>
    <x v="0"/>
    <n v="0.87245739417262236"/>
    <x v="16"/>
    <s v="0.87"/>
    <s v="Greater London"/>
  </r>
  <r>
    <x v="1"/>
    <x v="1"/>
    <n v="6.4512195121951219"/>
    <x v="16"/>
    <s v="6.45"/>
    <s v="Greater London"/>
  </r>
  <r>
    <x v="1"/>
    <x v="2"/>
    <n v="0.86476085761407373"/>
    <x v="16"/>
    <s v="86%"/>
    <s v="Greater London"/>
  </r>
  <r>
    <x v="1"/>
    <x v="0"/>
    <n v="0.89744645799011535"/>
    <x v="17"/>
    <s v="0.90"/>
    <s v="South East"/>
  </r>
  <r>
    <x v="1"/>
    <x v="1"/>
    <n v="6.6231003039513681"/>
    <x v="17"/>
    <s v="6.62"/>
    <s v="South East"/>
  </r>
  <r>
    <x v="1"/>
    <x v="2"/>
    <n v="0.86449752883031306"/>
    <x v="17"/>
    <s v="86%"/>
    <s v="South East"/>
  </r>
  <r>
    <x v="1"/>
    <x v="0"/>
    <n v="1.137278106508876"/>
    <x v="18"/>
    <s v="1.14"/>
    <s v="North West"/>
  </r>
  <r>
    <x v="1"/>
    <x v="1"/>
    <n v="11.8641975308642"/>
    <x v="18"/>
    <s v="11.86"/>
    <s v="North West"/>
  </r>
  <r>
    <x v="1"/>
    <x v="2"/>
    <n v="0.90414201183431953"/>
    <x v="18"/>
    <s v="90%"/>
    <s v="North West"/>
  </r>
  <r>
    <x v="1"/>
    <x v="0"/>
    <n v="1.2304316020482811"/>
    <x v="19"/>
    <s v="1.23"/>
    <s v="Yorkshire &amp; Humber"/>
  </r>
  <r>
    <x v="1"/>
    <x v="1"/>
    <n v="10.011904761904759"/>
    <x v="19"/>
    <s v="10.01"/>
    <s v="Yorkshire &amp; Humber"/>
  </r>
  <r>
    <x v="1"/>
    <x v="2"/>
    <n v="0.87710314557425018"/>
    <x v="19"/>
    <s v="88%"/>
    <s v="Yorkshire &amp; Humber"/>
  </r>
  <r>
    <x v="1"/>
    <x v="0"/>
    <n v="0.91542162572803243"/>
    <x v="20"/>
    <s v="0.92"/>
    <s v="East of England"/>
  </r>
  <r>
    <x v="1"/>
    <x v="1"/>
    <n v="4.403166869671133"/>
    <x v="20"/>
    <s v="4.40"/>
    <s v="East of England"/>
  </r>
  <r>
    <x v="1"/>
    <x v="2"/>
    <n v="0.79209926563687005"/>
    <x v="20"/>
    <s v="79%"/>
    <s v="East of England"/>
  </r>
  <r>
    <x v="1"/>
    <x v="0"/>
    <n v="0.37735849056603782"/>
    <x v="21"/>
    <s v="0.38"/>
    <s v="Greater London"/>
  </r>
  <r>
    <x v="1"/>
    <x v="1"/>
    <n v="2.992125984251969"/>
    <x v="21"/>
    <s v="2.99"/>
    <s v="Greater London"/>
  </r>
  <r>
    <x v="1"/>
    <x v="2"/>
    <n v="0.87388282025819264"/>
    <x v="21"/>
    <s v="87%"/>
    <s v="Greater London"/>
  </r>
  <r>
    <x v="1"/>
    <x v="0"/>
    <n v="0.8796147672552167"/>
    <x v="22"/>
    <s v="0.88"/>
    <s v="East of England"/>
  </r>
  <r>
    <x v="1"/>
    <x v="1"/>
    <n v="5.7482517482517483"/>
    <x v="22"/>
    <s v="5.75"/>
    <s v="East of England"/>
  </r>
  <r>
    <x v="1"/>
    <x v="2"/>
    <n v="0.84697699304440877"/>
    <x v="22"/>
    <s v="85%"/>
    <s v="East of England"/>
  </r>
  <r>
    <x v="1"/>
    <x v="0"/>
    <n v="0.93052772211088841"/>
    <x v="23"/>
    <s v="0.93"/>
    <s v="North West"/>
  </r>
  <r>
    <x v="1"/>
    <x v="1"/>
    <n v="7.1804123711340209"/>
    <x v="23"/>
    <s v="7.18"/>
    <s v="North West"/>
  </r>
  <r>
    <x v="1"/>
    <x v="2"/>
    <n v="0.87040748162992654"/>
    <x v="23"/>
    <s v="87%"/>
    <s v="North West"/>
  </r>
  <r>
    <x v="1"/>
    <x v="0"/>
    <n v="1.6154776299879079"/>
    <x v="24"/>
    <s v="1.62"/>
    <s v="North West"/>
  </r>
  <r>
    <x v="1"/>
    <x v="1"/>
    <n v="14.212765957446811"/>
    <x v="24"/>
    <s v="14.21"/>
    <s v="North West"/>
  </r>
  <r>
    <x v="1"/>
    <x v="2"/>
    <n v="0.8863361547762999"/>
    <x v="24"/>
    <s v="89%"/>
    <s v="North West"/>
  </r>
  <r>
    <x v="1"/>
    <x v="0"/>
    <n v="0.6785714285714286"/>
    <x v="25"/>
    <s v="0.68"/>
    <s v="Greater London"/>
  </r>
  <r>
    <x v="1"/>
    <x v="1"/>
    <n v="4.75"/>
    <x v="25"/>
    <s v="4.75"/>
    <s v="Greater London"/>
  </r>
  <r>
    <x v="1"/>
    <x v="2"/>
    <n v="0.85714285714285721"/>
    <x v="25"/>
    <s v="86%"/>
    <s v="Greater London"/>
  </r>
  <r>
    <x v="1"/>
    <x v="0"/>
    <n v="0.74667376263970198"/>
    <x v="26"/>
    <s v="0.75"/>
    <s v="South West"/>
  </r>
  <r>
    <x v="1"/>
    <x v="1"/>
    <n v="6.1132897603485841"/>
    <x v="26"/>
    <s v="6.11"/>
    <s v="South West"/>
  </r>
  <r>
    <x v="1"/>
    <x v="2"/>
    <n v="0.87786056412985625"/>
    <x v="26"/>
    <s v="88%"/>
    <s v="South West"/>
  </r>
  <r>
    <x v="1"/>
    <x v="0"/>
    <n v="0.43578569597539091"/>
    <x v="27"/>
    <s v="0.44"/>
    <s v="North East"/>
  </r>
  <r>
    <x v="1"/>
    <x v="1"/>
    <n v="4.2079207920792081"/>
    <x v="27"/>
    <s v="4.21"/>
    <s v="North East"/>
  </r>
  <r>
    <x v="1"/>
    <x v="2"/>
    <n v="0.89643681107408357"/>
    <x v="27"/>
    <s v="90%"/>
    <s v="North East"/>
  </r>
  <r>
    <x v="1"/>
    <x v="0"/>
    <n v="0.8915919760990183"/>
    <x v="28"/>
    <s v="0.89"/>
    <s v="West Midlands"/>
  </r>
  <r>
    <x v="1"/>
    <x v="1"/>
    <n v="5.356410256410256"/>
    <x v="28"/>
    <s v="5.36"/>
    <s v="West Midlands"/>
  </r>
  <r>
    <x v="1"/>
    <x v="2"/>
    <n v="0.83354673495518572"/>
    <x v="28"/>
    <s v="83%"/>
    <s v="West Midlands"/>
  </r>
  <r>
    <x v="1"/>
    <x v="0"/>
    <n v="0.85626598465473147"/>
    <x v="29"/>
    <s v="0.86"/>
    <s v="Greater London"/>
  </r>
  <r>
    <x v="1"/>
    <x v="1"/>
    <n v="11.46575342465753"/>
    <x v="29"/>
    <s v="11.47"/>
    <s v="Greater London"/>
  </r>
  <r>
    <x v="1"/>
    <x v="2"/>
    <n v="0.92531969309462914"/>
    <x v="29"/>
    <s v="93%"/>
    <s v="Greater London"/>
  </r>
  <r>
    <x v="1"/>
    <x v="0"/>
    <n v="1.865384615384615"/>
    <x v="30"/>
    <s v="1.87"/>
    <s v="North East"/>
  </r>
  <r>
    <x v="1"/>
    <x v="1"/>
    <n v="14.55"/>
    <x v="30"/>
    <s v="14.55"/>
    <s v="North East"/>
  </r>
  <r>
    <x v="1"/>
    <x v="2"/>
    <n v="0.87179487179487181"/>
    <x v="30"/>
    <s v="87%"/>
    <s v="North East"/>
  </r>
  <r>
    <x v="1"/>
    <x v="0"/>
    <n v="0.50292397660818711"/>
    <x v="31"/>
    <s v="0.50"/>
    <s v="North East"/>
  </r>
  <r>
    <x v="1"/>
    <x v="1"/>
    <n v="5.8108108108108114"/>
    <x v="31"/>
    <s v="5.81"/>
    <s v="North East"/>
  </r>
  <r>
    <x v="1"/>
    <x v="2"/>
    <n v="0.91345029239766085"/>
    <x v="31"/>
    <s v="91%"/>
    <s v="North East"/>
  </r>
  <r>
    <x v="1"/>
    <x v="0"/>
    <n v="0.69955654101995568"/>
    <x v="32"/>
    <s v="0.70"/>
    <s v="East Midlands"/>
  </r>
  <r>
    <x v="1"/>
    <x v="1"/>
    <n v="4.3819444444444446"/>
    <x v="32"/>
    <s v="4.38"/>
    <s v="East Midlands"/>
  </r>
  <r>
    <x v="1"/>
    <x v="2"/>
    <n v="0.84035476718403546"/>
    <x v="32"/>
    <s v="84%"/>
    <s v="East Midlands"/>
  </r>
  <r>
    <x v="1"/>
    <x v="0"/>
    <n v="0.67153544709654434"/>
    <x v="33"/>
    <s v="0.67"/>
    <s v="East Midlands"/>
  </r>
  <r>
    <x v="1"/>
    <x v="1"/>
    <n v="4.4300822561692126"/>
    <x v="33"/>
    <s v="4.43"/>
    <s v="East Midlands"/>
  </r>
  <r>
    <x v="1"/>
    <x v="2"/>
    <n v="0.84841467759173494"/>
    <x v="33"/>
    <s v="85%"/>
    <s v="East Midlands"/>
  </r>
  <r>
    <x v="1"/>
    <x v="0"/>
    <n v="0.73614690721649489"/>
    <x v="34"/>
    <s v="0.74"/>
    <s v="South West"/>
  </r>
  <r>
    <x v="1"/>
    <x v="1"/>
    <n v="5.1290684624017961"/>
    <x v="34"/>
    <s v="5.13"/>
    <s v="South West"/>
  </r>
  <r>
    <x v="1"/>
    <x v="2"/>
    <n v="0.85647551546391754"/>
    <x v="34"/>
    <s v="86%"/>
    <s v="South West"/>
  </r>
  <r>
    <x v="1"/>
    <x v="0"/>
    <n v="0.30040964952207561"/>
    <x v="35"/>
    <s v="0.30"/>
    <s v="Yorkshire &amp; Humber"/>
  </r>
  <r>
    <x v="1"/>
    <x v="1"/>
    <n v="2.5384615384615379"/>
    <x v="35"/>
    <s v="2.54"/>
    <s v="Yorkshire &amp; Humber"/>
  </r>
  <r>
    <x v="1"/>
    <x v="2"/>
    <n v="0.88165680473372787"/>
    <x v="35"/>
    <s v="88%"/>
    <s v="Yorkshire &amp; Humber"/>
  </r>
  <r>
    <x v="1"/>
    <x v="0"/>
    <n v="1.3514996342355521"/>
    <x v="36"/>
    <s v="1.35"/>
    <s v="South West"/>
  </r>
  <r>
    <x v="1"/>
    <x v="1"/>
    <n v="10.292479108635099"/>
    <x v="36"/>
    <s v="10.29"/>
    <s v="South West"/>
  </r>
  <r>
    <x v="1"/>
    <x v="2"/>
    <n v="0.86869056327724947"/>
    <x v="36"/>
    <s v="87%"/>
    <s v="South West"/>
  </r>
  <r>
    <x v="1"/>
    <x v="0"/>
    <n v="0.93471502590673572"/>
    <x v="37"/>
    <s v="0.93"/>
    <s v="West Midlands"/>
  </r>
  <r>
    <x v="1"/>
    <x v="1"/>
    <n v="4.849462365591398"/>
    <x v="37"/>
    <s v="4.85"/>
    <s v="West Midlands"/>
  </r>
  <r>
    <x v="1"/>
    <x v="2"/>
    <n v="0.80725388601036263"/>
    <x v="37"/>
    <s v="81%"/>
    <s v="West Midlands"/>
  </r>
  <r>
    <x v="1"/>
    <x v="0"/>
    <n v="0.95473251028806583"/>
    <x v="38"/>
    <s v="0.95"/>
    <s v="Greater London"/>
  </r>
  <r>
    <x v="1"/>
    <x v="1"/>
    <n v="7.7333333333333334"/>
    <x v="38"/>
    <s v="7.73"/>
    <s v="Greater London"/>
  </r>
  <r>
    <x v="1"/>
    <x v="2"/>
    <n v="0.87654320987654322"/>
    <x v="38"/>
    <s v="88%"/>
    <s v="Greater London"/>
  </r>
  <r>
    <x v="1"/>
    <x v="0"/>
    <n v="0.63566487317448117"/>
    <x v="39"/>
    <s v="0.64"/>
    <s v="Yorkshire &amp; Humber"/>
  </r>
  <r>
    <x v="1"/>
    <x v="1"/>
    <n v="4.1042183622828787"/>
    <x v="39"/>
    <s v="4.10"/>
    <s v="Yorkshire &amp; Humber"/>
  </r>
  <r>
    <x v="1"/>
    <x v="2"/>
    <n v="0.84511913912375092"/>
    <x v="39"/>
    <s v="85%"/>
    <s v="Yorkshire &amp; Humber"/>
  </r>
  <r>
    <x v="1"/>
    <x v="0"/>
    <n v="1.779049799656554"/>
    <x v="40"/>
    <s v="1.78"/>
    <s v="South East"/>
  </r>
  <r>
    <x v="1"/>
    <x v="1"/>
    <n v="8.6815642458100566"/>
    <x v="40"/>
    <s v="8.68"/>
    <s v="South East"/>
  </r>
  <r>
    <x v="1"/>
    <x v="2"/>
    <n v="0.79507727532913564"/>
    <x v="40"/>
    <s v="80%"/>
    <s v="South East"/>
  </r>
  <r>
    <x v="1"/>
    <x v="0"/>
    <n v="0.1590265987549519"/>
    <x v="41"/>
    <s v="0.16"/>
    <s v="Greater London"/>
  </r>
  <r>
    <x v="1"/>
    <x v="1"/>
    <n v="4.0142857142857142"/>
    <x v="41"/>
    <s v="4.01"/>
    <s v="Greater London"/>
  </r>
  <r>
    <x v="1"/>
    <x v="2"/>
    <n v="0.96038483305036781"/>
    <x v="41"/>
    <s v="96%"/>
    <s v="Greater London"/>
  </r>
  <r>
    <x v="1"/>
    <x v="0"/>
    <n v="0.7418807561803199"/>
    <x v="42"/>
    <s v="0.74"/>
    <s v="East of England"/>
  </r>
  <r>
    <x v="1"/>
    <x v="1"/>
    <n v="4.1364864864864863"/>
    <x v="42"/>
    <s v="4.14"/>
    <s v="East of England"/>
  </r>
  <r>
    <x v="1"/>
    <x v="2"/>
    <n v="0.8206495395055744"/>
    <x v="42"/>
    <s v="82%"/>
    <s v="East of England"/>
  </r>
  <r>
    <x v="1"/>
    <x v="0"/>
    <n v="1.7413793103448281"/>
    <x v="43"/>
    <s v="1.74"/>
    <s v="North East"/>
  </r>
  <r>
    <x v="1"/>
    <x v="1"/>
    <n v="3.9042016806722688"/>
    <x v="43"/>
    <s v="3.90"/>
    <s v="North East"/>
  </r>
  <r>
    <x v="1"/>
    <x v="2"/>
    <n v="0.55397301349325345"/>
    <x v="43"/>
    <s v="55%"/>
    <s v="North East"/>
  </r>
  <r>
    <x v="1"/>
    <x v="0"/>
    <n v="0.68168440117726969"/>
    <x v="44"/>
    <s v="0.68"/>
    <s v="South West"/>
  </r>
  <r>
    <x v="1"/>
    <x v="1"/>
    <n v="6.8276643990929706"/>
    <x v="44"/>
    <s v="6.83"/>
    <s v="South West"/>
  </r>
  <r>
    <x v="1"/>
    <x v="2"/>
    <n v="0.90015847860538822"/>
    <x v="44"/>
    <s v="90%"/>
    <s v="South West"/>
  </r>
  <r>
    <x v="1"/>
    <x v="0"/>
    <n v="0.80466830466830463"/>
    <x v="45"/>
    <s v="0.80"/>
    <s v="Greater London"/>
  </r>
  <r>
    <x v="1"/>
    <x v="1"/>
    <n v="6.7525773195876289"/>
    <x v="45"/>
    <s v="6.75"/>
    <s v="Greater London"/>
  </r>
  <r>
    <x v="1"/>
    <x v="2"/>
    <n v="0.88083538083538082"/>
    <x v="45"/>
    <s v="88%"/>
    <s v="Greater London"/>
  </r>
  <r>
    <x v="1"/>
    <x v="0"/>
    <n v="0.81655290102389078"/>
    <x v="46"/>
    <s v="0.82"/>
    <s v="Greater London"/>
  </r>
  <r>
    <x v="1"/>
    <x v="1"/>
    <n v="6.73943661971831"/>
    <x v="46"/>
    <s v="6.74"/>
    <s v="Greater London"/>
  </r>
  <r>
    <x v="1"/>
    <x v="2"/>
    <n v="0.87883959044368598"/>
    <x v="46"/>
    <s v="88%"/>
    <s v="Greater London"/>
  </r>
  <r>
    <x v="1"/>
    <x v="0"/>
    <n v="1.2092307692307691"/>
    <x v="47"/>
    <s v="1.21"/>
    <s v="North West"/>
  </r>
  <r>
    <x v="1"/>
    <x v="1"/>
    <n v="12.28125"/>
    <x v="47"/>
    <s v="12.28"/>
    <s v="North West"/>
  </r>
  <r>
    <x v="1"/>
    <x v="2"/>
    <n v="0.90153846153846151"/>
    <x v="47"/>
    <s v="90%"/>
    <s v="North West"/>
  </r>
  <r>
    <x v="1"/>
    <x v="0"/>
    <n v="0.91803278688524592"/>
    <x v="48"/>
    <s v="0.92"/>
    <s v="Greater London"/>
  </r>
  <r>
    <x v="1"/>
    <x v="1"/>
    <n v="6.4122137404580153"/>
    <x v="48"/>
    <s v="6.41"/>
    <s v="Greater London"/>
  </r>
  <r>
    <x v="1"/>
    <x v="2"/>
    <n v="0.85683060109289622"/>
    <x v="48"/>
    <s v="86%"/>
    <s v="Greater London"/>
  </r>
  <r>
    <x v="1"/>
    <x v="0"/>
    <n v="1.431942688579857"/>
    <x v="49"/>
    <s v="1.43"/>
    <s v="South East"/>
  </r>
  <r>
    <x v="1"/>
    <x v="1"/>
    <n v="7.2762312633832984"/>
    <x v="49"/>
    <s v="7.28"/>
    <s v="South East"/>
  </r>
  <r>
    <x v="1"/>
    <x v="2"/>
    <n v="0.80320269700800673"/>
    <x v="49"/>
    <s v="80%"/>
    <s v="South East"/>
  </r>
  <r>
    <x v="1"/>
    <x v="0"/>
    <n v="0.47457627118644069"/>
    <x v="50"/>
    <s v="0.47"/>
    <s v="Greater London"/>
  </r>
  <r>
    <x v="1"/>
    <x v="1"/>
    <n v="6.7692307692307692"/>
    <x v="50"/>
    <s v="6.77"/>
    <s v="Greater London"/>
  </r>
  <r>
    <x v="1"/>
    <x v="2"/>
    <n v="0.92989214175654855"/>
    <x v="50"/>
    <s v="93%"/>
    <s v="Greater London"/>
  </r>
  <r>
    <x v="1"/>
    <x v="0"/>
    <n v="0.33798882681564252"/>
    <x v="51"/>
    <s v="0.34"/>
    <s v="Greater London"/>
  </r>
  <r>
    <x v="1"/>
    <x v="1"/>
    <n v="6.3684210526315788"/>
    <x v="51"/>
    <s v="6.37"/>
    <s v="Greater London"/>
  </r>
  <r>
    <x v="1"/>
    <x v="2"/>
    <n v="0.94692737430167595"/>
    <x v="51"/>
    <s v="95%"/>
    <s v="Greater London"/>
  </r>
  <r>
    <x v="1"/>
    <x v="0"/>
    <n v="0.38616352201257859"/>
    <x v="52"/>
    <s v="0.39"/>
    <s v="North East"/>
  </r>
  <r>
    <x v="1"/>
    <x v="1"/>
    <n v="2.5371900826446279"/>
    <x v="52"/>
    <s v="2.54"/>
    <s v="North East"/>
  </r>
  <r>
    <x v="1"/>
    <x v="2"/>
    <n v="0.84779874213836481"/>
    <x v="52"/>
    <s v="85%"/>
    <s v="North East"/>
  </r>
  <r>
    <x v="1"/>
    <x v="0"/>
    <n v="0.55593719332679092"/>
    <x v="53"/>
    <s v="0.56"/>
    <s v="Greater London"/>
  </r>
  <r>
    <x v="1"/>
    <x v="1"/>
    <n v="11.68041237113402"/>
    <x v="53"/>
    <s v="11.68"/>
    <s v="Greater London"/>
  </r>
  <r>
    <x v="1"/>
    <x v="2"/>
    <n v="0.95240431795878311"/>
    <x v="53"/>
    <s v="95%"/>
    <s v="Greater London"/>
  </r>
  <r>
    <x v="1"/>
    <x v="0"/>
    <n v="0.94011976047904189"/>
    <x v="54"/>
    <s v="0.94"/>
    <s v="West Midlands"/>
  </r>
  <r>
    <x v="1"/>
    <x v="1"/>
    <n v="6.9010989010989006"/>
    <x v="54"/>
    <s v="6.90"/>
    <s v="West Midlands"/>
  </r>
  <r>
    <x v="1"/>
    <x v="2"/>
    <n v="0.86377245508982037"/>
    <x v="54"/>
    <s v="86%"/>
    <s v="West Midlands"/>
  </r>
  <r>
    <x v="1"/>
    <x v="0"/>
    <n v="0.49400252525252519"/>
    <x v="55"/>
    <s v="0.49"/>
    <s v="East of England"/>
  </r>
  <r>
    <x v="1"/>
    <x v="1"/>
    <n v="2.9752851711026622"/>
    <x v="55"/>
    <s v="2.98"/>
    <s v="East of England"/>
  </r>
  <r>
    <x v="1"/>
    <x v="2"/>
    <n v="0.83396464646464641"/>
    <x v="55"/>
    <s v="83%"/>
    <s v="East of England"/>
  </r>
  <r>
    <x v="1"/>
    <x v="0"/>
    <n v="0.6114690721649485"/>
    <x v="56"/>
    <s v="0.61"/>
    <s v="Greater London"/>
  </r>
  <r>
    <x v="1"/>
    <x v="1"/>
    <n v="6.7785714285714276"/>
    <x v="56"/>
    <s v="6.78"/>
    <s v="Greater London"/>
  </r>
  <r>
    <x v="1"/>
    <x v="2"/>
    <n v="0.90979381443298968"/>
    <x v="56"/>
    <s v="91%"/>
    <s v="Greater London"/>
  </r>
  <r>
    <x v="1"/>
    <x v="0"/>
    <n v="0.70864032150033485"/>
    <x v="57"/>
    <s v="0.71"/>
    <s v="Greater London"/>
  </r>
  <r>
    <x v="1"/>
    <x v="1"/>
    <n v="5.4818652849740932"/>
    <x v="57"/>
    <s v="5.48"/>
    <s v="Greater London"/>
  </r>
  <r>
    <x v="1"/>
    <x v="2"/>
    <n v="0.87073007367716004"/>
    <x v="57"/>
    <s v="87%"/>
    <s v="Greater London"/>
  </r>
  <r>
    <x v="1"/>
    <x v="0"/>
    <n v="1.074239713774598"/>
    <x v="58"/>
    <s v="1.07"/>
    <s v="South East"/>
  </r>
  <r>
    <x v="1"/>
    <x v="1"/>
    <n v="4.6015325670498086"/>
    <x v="58"/>
    <s v="4.60"/>
    <s v="South East"/>
  </r>
  <r>
    <x v="1"/>
    <x v="2"/>
    <n v="0.76654740608228977"/>
    <x v="58"/>
    <s v="77%"/>
    <s v="South East"/>
  </r>
  <r>
    <x v="1"/>
    <x v="0"/>
    <n v="1.003872216844143"/>
    <x v="59"/>
    <s v="1.00"/>
    <s v="Greater London"/>
  </r>
  <r>
    <x v="1"/>
    <x v="1"/>
    <n v="6.6050955414012744"/>
    <x v="59"/>
    <s v="6.61"/>
    <s v="Greater London"/>
  </r>
  <r>
    <x v="1"/>
    <x v="2"/>
    <n v="0.84801548886737654"/>
    <x v="59"/>
    <s v="85%"/>
    <s v="Greater London"/>
  </r>
  <r>
    <x v="1"/>
    <x v="0"/>
    <n v="1.124309392265193"/>
    <x v="60"/>
    <s v="1.12"/>
    <s v="Greater London"/>
  </r>
  <r>
    <x v="1"/>
    <x v="1"/>
    <n v="7.9803921568627452"/>
    <x v="60"/>
    <s v="7.98"/>
    <s v="Greater London"/>
  </r>
  <r>
    <x v="1"/>
    <x v="2"/>
    <n v="0.85911602209944748"/>
    <x v="60"/>
    <s v="86%"/>
    <s v="Greater London"/>
  </r>
  <r>
    <x v="1"/>
    <x v="0"/>
    <n v="1.0642608420386199"/>
    <x v="61"/>
    <s v="1.06"/>
    <s v="South East"/>
  </r>
  <r>
    <x v="1"/>
    <x v="1"/>
    <n v="5.8065630397236614"/>
    <x v="61"/>
    <s v="5.81"/>
    <s v="South East"/>
  </r>
  <r>
    <x v="1"/>
    <x v="2"/>
    <n v="0.81671415004748338"/>
    <x v="61"/>
    <s v="82%"/>
    <s v="South East"/>
  </r>
  <r>
    <x v="1"/>
    <x v="0"/>
    <n v="0.8110992529348986"/>
    <x v="62"/>
    <s v="0.81"/>
    <s v="Yorkshire &amp; Humber"/>
  </r>
  <r>
    <x v="1"/>
    <x v="1"/>
    <n v="4.9350649350649354"/>
    <x v="62"/>
    <s v="4.94"/>
    <s v="Yorkshire &amp; Humber"/>
  </r>
  <r>
    <x v="1"/>
    <x v="2"/>
    <n v="0.83564567769477049"/>
    <x v="62"/>
    <s v="84%"/>
    <s v="Yorkshire &amp; Humber"/>
  </r>
  <r>
    <x v="1"/>
    <x v="0"/>
    <n v="0.65735115431348723"/>
    <x v="63"/>
    <s v="0.66"/>
    <s v="Greater London"/>
  </r>
  <r>
    <x v="1"/>
    <x v="1"/>
    <n v="5.41"/>
    <x v="63"/>
    <s v="5.41"/>
    <s v="Greater London"/>
  </r>
  <r>
    <x v="1"/>
    <x v="2"/>
    <n v="0.87849331713244228"/>
    <x v="63"/>
    <s v="88%"/>
    <s v="Greater London"/>
  </r>
  <r>
    <x v="1"/>
    <x v="0"/>
    <n v="1.243328651685393"/>
    <x v="64"/>
    <s v="1.24"/>
    <s v="Yorkshire &amp; Humber"/>
  </r>
  <r>
    <x v="1"/>
    <x v="1"/>
    <n v="7.631465517241379"/>
    <x v="64"/>
    <s v="7.63"/>
    <s v="Yorkshire &amp; Humber"/>
  </r>
  <r>
    <x v="1"/>
    <x v="2"/>
    <n v="0.83707865168539319"/>
    <x v="64"/>
    <s v="84%"/>
    <s v="Yorkshire &amp; Humber"/>
  </r>
  <r>
    <x v="1"/>
    <x v="0"/>
    <n v="0.52827265685515101"/>
    <x v="65"/>
    <s v="0.53"/>
    <s v="North West"/>
  </r>
  <r>
    <x v="1"/>
    <x v="1"/>
    <n v="7.9302325581395348"/>
    <x v="65"/>
    <s v="7.93"/>
    <s v="North West"/>
  </r>
  <r>
    <x v="1"/>
    <x v="2"/>
    <n v="0.93338497288923317"/>
    <x v="65"/>
    <s v="93%"/>
    <s v="North West"/>
  </r>
  <r>
    <x v="1"/>
    <x v="0"/>
    <n v="1"/>
    <x v="66"/>
    <s v="1.00"/>
    <s v="Greater London"/>
  </r>
  <r>
    <x v="1"/>
    <x v="1"/>
    <n v="8.3478260869565215"/>
    <x v="66"/>
    <s v="8.35"/>
    <s v="Greater London"/>
  </r>
  <r>
    <x v="1"/>
    <x v="2"/>
    <n v="0.88020833333333337"/>
    <x v="66"/>
    <s v="88%"/>
    <s v="Greater London"/>
  </r>
  <r>
    <x v="1"/>
    <x v="0"/>
    <n v="0.81363370392042134"/>
    <x v="67"/>
    <s v="0.81"/>
    <s v="North West"/>
  </r>
  <r>
    <x v="1"/>
    <x v="1"/>
    <n v="5.024390243902439"/>
    <x v="67"/>
    <s v="5.02"/>
    <s v="North West"/>
  </r>
  <r>
    <x v="1"/>
    <x v="2"/>
    <n v="0.83806319485078995"/>
    <x v="67"/>
    <s v="84%"/>
    <s v="North West"/>
  </r>
  <r>
    <x v="1"/>
    <x v="0"/>
    <n v="1.5595831445401001"/>
    <x v="68"/>
    <s v="1.56"/>
    <s v="Yorkshire &amp; Humber"/>
  </r>
  <r>
    <x v="1"/>
    <x v="1"/>
    <n v="7.9308755760368674"/>
    <x v="68"/>
    <s v="7.93"/>
    <s v="Yorkshire &amp; Humber"/>
  </r>
  <r>
    <x v="1"/>
    <x v="2"/>
    <n v="0.80335296782963295"/>
    <x v="68"/>
    <s v="80%"/>
    <s v="Yorkshire &amp; Humber"/>
  </r>
  <r>
    <x v="1"/>
    <x v="0"/>
    <n v="0.56963667820069208"/>
    <x v="69"/>
    <s v="0.57"/>
    <s v="East Midlands"/>
  </r>
  <r>
    <x v="1"/>
    <x v="1"/>
    <n v="5.2679999999999998"/>
    <x v="69"/>
    <s v="5.27"/>
    <s v="East Midlands"/>
  </r>
  <r>
    <x v="1"/>
    <x v="2"/>
    <n v="0.8918685121107266"/>
    <x v="69"/>
    <s v="89%"/>
    <s v="East Midlands"/>
  </r>
  <r>
    <x v="1"/>
    <x v="0"/>
    <n v="0.63978021978021982"/>
    <x v="70"/>
    <s v="0.64"/>
    <s v="East Midlands"/>
  </r>
  <r>
    <x v="1"/>
    <x v="1"/>
    <n v="4.5770440251572326"/>
    <x v="70"/>
    <s v="4.58"/>
    <s v="East Midlands"/>
  </r>
  <r>
    <x v="1"/>
    <x v="2"/>
    <n v="0.86021978021978018"/>
    <x v="70"/>
    <s v="86%"/>
    <s v="East Midlands"/>
  </r>
  <r>
    <x v="1"/>
    <x v="0"/>
    <n v="0.82878883956880156"/>
    <x v="71"/>
    <s v="0.83"/>
    <s v="Greater London"/>
  </r>
  <r>
    <x v="1"/>
    <x v="1"/>
    <n v="8.4322580645161285"/>
    <x v="71"/>
    <s v="8.43"/>
    <s v="Greater London"/>
  </r>
  <r>
    <x v="1"/>
    <x v="2"/>
    <n v="0.90171211160431197"/>
    <x v="71"/>
    <s v="90%"/>
    <s v="Greater London"/>
  </r>
  <r>
    <x v="1"/>
    <x v="0"/>
    <n v="0.89830508474576276"/>
    <x v="72"/>
    <s v="0.90"/>
    <s v="East Midlands"/>
  </r>
  <r>
    <x v="1"/>
    <x v="1"/>
    <n v="4.5974658869395713"/>
    <x v="72"/>
    <s v="4.60"/>
    <s v="East Midlands"/>
  </r>
  <r>
    <x v="1"/>
    <x v="2"/>
    <n v="0.80460864597219572"/>
    <x v="72"/>
    <s v="80%"/>
    <s v="East Midlands"/>
  </r>
  <r>
    <x v="1"/>
    <x v="0"/>
    <n v="1.323960514507927"/>
    <x v="73"/>
    <s v="1.32"/>
    <s v="North West"/>
  </r>
  <r>
    <x v="1"/>
    <x v="1"/>
    <n v="8.0619307832422589"/>
    <x v="73"/>
    <s v="8.06"/>
    <s v="North West"/>
  </r>
  <r>
    <x v="1"/>
    <x v="2"/>
    <n v="0.83577624887825308"/>
    <x v="73"/>
    <s v="84%"/>
    <s v="North West"/>
  </r>
  <r>
    <x v="1"/>
    <x v="0"/>
    <n v="0.94389204545454541"/>
    <x v="74"/>
    <s v="0.94"/>
    <s v="East of England"/>
  </r>
  <r>
    <x v="1"/>
    <x v="1"/>
    <n v="6.9947368421052634"/>
    <x v="74"/>
    <s v="6.99"/>
    <s v="East of England"/>
  </r>
  <r>
    <x v="1"/>
    <x v="2"/>
    <n v="0.86505681818181812"/>
    <x v="74"/>
    <s v="87%"/>
    <s v="East of England"/>
  </r>
  <r>
    <x v="1"/>
    <x v="0"/>
    <n v="0.82253674469243332"/>
    <x v="75"/>
    <s v="0.82"/>
    <s v="North West"/>
  </r>
  <r>
    <x v="1"/>
    <x v="1"/>
    <n v="6.8063063063063067"/>
    <x v="75"/>
    <s v="6.81"/>
    <s v="North West"/>
  </r>
  <r>
    <x v="1"/>
    <x v="2"/>
    <n v="0.87915078933043"/>
    <x v="75"/>
    <s v="88%"/>
    <s v="North West"/>
  </r>
  <r>
    <x v="1"/>
    <x v="0"/>
    <n v="2.2975609756097559"/>
    <x v="76"/>
    <s v="2.30"/>
    <s v="South East"/>
  </r>
  <r>
    <x v="1"/>
    <x v="1"/>
    <n v="11.650176678445231"/>
    <x v="76"/>
    <s v="11.65"/>
    <s v="South East"/>
  </r>
  <r>
    <x v="1"/>
    <x v="2"/>
    <n v="0.80278745644599303"/>
    <x v="76"/>
    <s v="80%"/>
    <s v="South East"/>
  </r>
  <r>
    <x v="1"/>
    <x v="0"/>
    <n v="1.1923076923076921"/>
    <x v="77"/>
    <s v="1.19"/>
    <s v="Greater London"/>
  </r>
  <r>
    <x v="1"/>
    <x v="1"/>
    <n v="6.8273809523809534"/>
    <x v="77"/>
    <s v="6.83"/>
    <s v="Greater London"/>
  </r>
  <r>
    <x v="1"/>
    <x v="2"/>
    <n v="0.82536382536382535"/>
    <x v="77"/>
    <s v="83%"/>
    <s v="Greater London"/>
  </r>
  <r>
    <x v="1"/>
    <x v="0"/>
    <n v="0.47169811320754718"/>
    <x v="78"/>
    <s v="0.47"/>
    <s v="North East"/>
  </r>
  <r>
    <x v="1"/>
    <x v="1"/>
    <n v="5.617977528089888"/>
    <x v="78"/>
    <s v="5.62"/>
    <s v="North East"/>
  </r>
  <r>
    <x v="1"/>
    <x v="2"/>
    <n v="0.91603773584905657"/>
    <x v="78"/>
    <s v="92%"/>
    <s v="North East"/>
  </r>
  <r>
    <x v="1"/>
    <x v="0"/>
    <n v="0.92142857142857137"/>
    <x v="79"/>
    <s v="0.92"/>
    <s v="East of England"/>
  </r>
  <r>
    <x v="1"/>
    <x v="1"/>
    <n v="10.75"/>
    <x v="79"/>
    <s v="10.75"/>
    <s v="East of England"/>
  </r>
  <r>
    <x v="1"/>
    <x v="2"/>
    <n v="0.91428571428571426"/>
    <x v="79"/>
    <s v="91%"/>
    <s v="East of England"/>
  </r>
  <r>
    <x v="1"/>
    <x v="0"/>
    <n v="0.43157894736842112"/>
    <x v="80"/>
    <s v="0.43"/>
    <s v="North East"/>
  </r>
  <r>
    <x v="1"/>
    <x v="1"/>
    <n v="6.833333333333333"/>
    <x v="80"/>
    <s v="6.83"/>
    <s v="North East"/>
  </r>
  <r>
    <x v="1"/>
    <x v="2"/>
    <n v="0.93684210526315792"/>
    <x v="80"/>
    <s v="94%"/>
    <s v="North East"/>
  </r>
  <r>
    <x v="1"/>
    <x v="0"/>
    <n v="0.51637630662020906"/>
    <x v="81"/>
    <s v="0.52"/>
    <s v="Greater London"/>
  </r>
  <r>
    <x v="1"/>
    <x v="1"/>
    <n v="7.125"/>
    <x v="81"/>
    <s v="7.13"/>
    <s v="Greater London"/>
  </r>
  <r>
    <x v="1"/>
    <x v="2"/>
    <n v="0.92752613240418114"/>
    <x v="81"/>
    <s v="93%"/>
    <s v="Greater London"/>
  </r>
  <r>
    <x v="1"/>
    <x v="0"/>
    <n v="0.77281947261663286"/>
    <x v="82"/>
    <s v="0.77"/>
    <s v="East of England"/>
  </r>
  <r>
    <x v="1"/>
    <x v="1"/>
    <n v="5.5960832313341493"/>
    <x v="82"/>
    <s v="5.60"/>
    <s v="East of England"/>
  </r>
  <r>
    <x v="1"/>
    <x v="2"/>
    <n v="0.86189993238674778"/>
    <x v="82"/>
    <s v="86%"/>
    <s v="East of England"/>
  </r>
  <r>
    <x v="1"/>
    <x v="0"/>
    <n v="0.31397459165154262"/>
    <x v="83"/>
    <s v="0.31"/>
    <s v="Yorkshire &amp; Humber"/>
  </r>
  <r>
    <x v="1"/>
    <x v="1"/>
    <n v="2.746031746031746"/>
    <x v="83"/>
    <s v="2.75"/>
    <s v="Yorkshire &amp; Humber"/>
  </r>
  <r>
    <x v="1"/>
    <x v="2"/>
    <n v="0.88566243194192373"/>
    <x v="83"/>
    <s v="89%"/>
    <s v="Yorkshire &amp; Humber"/>
  </r>
  <r>
    <x v="1"/>
    <x v="0"/>
    <n v="0.46159317211948792"/>
    <x v="84"/>
    <s v="0.46"/>
    <s v="Yorkshire &amp; Humber"/>
  </r>
  <r>
    <x v="1"/>
    <x v="1"/>
    <n v="3.165853658536586"/>
    <x v="84"/>
    <s v="3.17"/>
    <s v="Yorkshire &amp; Humber"/>
  </r>
  <r>
    <x v="1"/>
    <x v="2"/>
    <n v="0.85419630156472259"/>
    <x v="84"/>
    <s v="85%"/>
    <s v="Yorkshire &amp; Humber"/>
  </r>
  <r>
    <x v="1"/>
    <x v="0"/>
    <n v="0.79760665972944844"/>
    <x v="85"/>
    <s v="0.80"/>
    <s v="East Midlands"/>
  </r>
  <r>
    <x v="1"/>
    <x v="1"/>
    <n v="4.5489614243323446"/>
    <x v="85"/>
    <s v="4.55"/>
    <s v="East Midlands"/>
  </r>
  <r>
    <x v="1"/>
    <x v="2"/>
    <n v="0.82466181061394384"/>
    <x v="85"/>
    <s v="82%"/>
    <s v="East Midlands"/>
  </r>
  <r>
    <x v="1"/>
    <x v="0"/>
    <n v="1.5388207822533571"/>
    <x v="86"/>
    <s v="1.54"/>
    <s v="South West"/>
  </r>
  <r>
    <x v="1"/>
    <x v="1"/>
    <n v="9.28169014084507"/>
    <x v="86"/>
    <s v="9.28"/>
    <s v="South West"/>
  </r>
  <r>
    <x v="1"/>
    <x v="2"/>
    <n v="0.83420899007589022"/>
    <x v="86"/>
    <s v="83%"/>
    <s v="South West"/>
  </r>
  <r>
    <x v="1"/>
    <x v="0"/>
    <n v="0.80800000000000005"/>
    <x v="87"/>
    <s v="0.81"/>
    <s v="North East"/>
  </r>
  <r>
    <x v="1"/>
    <x v="1"/>
    <n v="7.7033898305084749"/>
    <x v="87"/>
    <s v="7.70"/>
    <s v="North East"/>
  </r>
  <r>
    <x v="1"/>
    <x v="2"/>
    <n v="0.89511111111111108"/>
    <x v="87"/>
    <s v="90%"/>
    <s v="North East"/>
  </r>
  <r>
    <x v="1"/>
    <x v="0"/>
    <n v="0.61059054260187406"/>
    <x v="88"/>
    <s v="0.61"/>
    <s v="Yorkshire &amp; Humber"/>
  </r>
  <r>
    <x v="1"/>
    <x v="1"/>
    <n v="5.1602209944751376"/>
    <x v="88"/>
    <s v="5.16"/>
    <s v="Yorkshire &amp; Humber"/>
  </r>
  <r>
    <x v="1"/>
    <x v="2"/>
    <n v="0.88167356722597512"/>
    <x v="88"/>
    <s v="88%"/>
    <s v="Yorkshire &amp; Humber"/>
  </r>
  <r>
    <x v="1"/>
    <x v="0"/>
    <n v="0.88948211425520551"/>
    <x v="89"/>
    <s v="0.89"/>
    <s v="North East"/>
  </r>
  <r>
    <x v="1"/>
    <x v="1"/>
    <n v="12.81538461538462"/>
    <x v="89"/>
    <s v="12.82"/>
    <s v="North East"/>
  </r>
  <r>
    <x v="1"/>
    <x v="2"/>
    <n v="0.93059263214095034"/>
    <x v="89"/>
    <s v="93%"/>
    <s v="North East"/>
  </r>
  <r>
    <x v="1"/>
    <x v="0"/>
    <n v="0.57885304659498205"/>
    <x v="90"/>
    <s v="0.58"/>
    <s v="East Midlands"/>
  </r>
  <r>
    <x v="1"/>
    <x v="1"/>
    <n v="3.1875"/>
    <x v="90"/>
    <s v="3.19"/>
    <s v="East Midlands"/>
  </r>
  <r>
    <x v="1"/>
    <x v="2"/>
    <n v="0.81839904420549581"/>
    <x v="90"/>
    <s v="82%"/>
    <s v="East Midlands"/>
  </r>
  <r>
    <x v="1"/>
    <x v="0"/>
    <n v="0.65130001843997787"/>
    <x v="91"/>
    <s v="0.65"/>
    <s v="East Midlands"/>
  </r>
  <r>
    <x v="1"/>
    <x v="1"/>
    <n v="3.4224806201550391"/>
    <x v="91"/>
    <s v="3.42"/>
    <s v="East Midlands"/>
  </r>
  <r>
    <x v="1"/>
    <x v="2"/>
    <n v="0.80969942836068598"/>
    <x v="91"/>
    <s v="81%"/>
    <s v="East Midlands"/>
  </r>
  <r>
    <x v="1"/>
    <x v="0"/>
    <n v="0.83895853423336553"/>
    <x v="92"/>
    <s v="0.84"/>
    <s v="North West"/>
  </r>
  <r>
    <x v="1"/>
    <x v="1"/>
    <n v="12.98507462686567"/>
    <x v="92"/>
    <s v="12.99"/>
    <s v="North West"/>
  </r>
  <r>
    <x v="1"/>
    <x v="2"/>
    <n v="0.93539054966248791"/>
    <x v="92"/>
    <s v="94%"/>
    <s v="North West"/>
  </r>
  <r>
    <x v="1"/>
    <x v="0"/>
    <n v="0.67335766423357668"/>
    <x v="93"/>
    <s v="0.67"/>
    <s v="South East"/>
  </r>
  <r>
    <x v="1"/>
    <x v="1"/>
    <n v="5.080895008605852"/>
    <x v="93"/>
    <s v="5.08"/>
    <s v="South East"/>
  </r>
  <r>
    <x v="1"/>
    <x v="2"/>
    <n v="0.86747262773722622"/>
    <x v="93"/>
    <s v="87%"/>
    <s v="South East"/>
  </r>
  <r>
    <x v="1"/>
    <x v="0"/>
    <n v="0.64461407972858353"/>
    <x v="94"/>
    <s v="0.64"/>
    <s v="East of England"/>
  </r>
  <r>
    <x v="1"/>
    <x v="1"/>
    <n v="4.903225806451613"/>
    <x v="94"/>
    <s v="4.90"/>
    <s v="East of England"/>
  </r>
  <r>
    <x v="1"/>
    <x v="2"/>
    <n v="0.86853265479219677"/>
    <x v="94"/>
    <s v="87%"/>
    <s v="East of England"/>
  </r>
  <r>
    <x v="1"/>
    <x v="0"/>
    <n v="0.76744186046511631"/>
    <x v="95"/>
    <s v="0.77"/>
    <s v="South West"/>
  </r>
  <r>
    <x v="1"/>
    <x v="1"/>
    <n v="4.9607843137254903"/>
    <x v="95"/>
    <s v="4.96"/>
    <s v="South West"/>
  </r>
  <r>
    <x v="1"/>
    <x v="2"/>
    <n v="0.8452982810920121"/>
    <x v="95"/>
    <s v="85%"/>
    <s v="South West"/>
  </r>
  <r>
    <x v="1"/>
    <x v="0"/>
    <n v="1.3956709956709961"/>
    <x v="96"/>
    <s v="1.40"/>
    <s v="South East"/>
  </r>
  <r>
    <x v="1"/>
    <x v="1"/>
    <n v="6.6337448559670777"/>
    <x v="96"/>
    <s v="6.63"/>
    <s v="South East"/>
  </r>
  <r>
    <x v="1"/>
    <x v="2"/>
    <n v="0.78961038961038965"/>
    <x v="96"/>
    <s v="79%"/>
    <s v="South East"/>
  </r>
  <r>
    <x v="1"/>
    <x v="0"/>
    <n v="1.1613333333333331"/>
    <x v="97"/>
    <s v="1.16"/>
    <s v="South East"/>
  </r>
  <r>
    <x v="1"/>
    <x v="1"/>
    <n v="3.6291666666666669"/>
    <x v="97"/>
    <s v="3.63"/>
    <s v="South East"/>
  </r>
  <r>
    <x v="1"/>
    <x v="2"/>
    <n v="0.67999999999999994"/>
    <x v="97"/>
    <s v="68%"/>
    <s v="South East"/>
  </r>
  <r>
    <x v="1"/>
    <x v="0"/>
    <n v="0.35655960805661402"/>
    <x v="98"/>
    <s v="0.36"/>
    <s v="Greater London"/>
  </r>
  <r>
    <x v="1"/>
    <x v="1"/>
    <n v="7.7058823529411766"/>
    <x v="98"/>
    <s v="7.71"/>
    <s v="Greater London"/>
  </r>
  <r>
    <x v="1"/>
    <x v="2"/>
    <n v="0.95372890582471426"/>
    <x v="98"/>
    <s v="95%"/>
    <s v="Greater London"/>
  </r>
  <r>
    <x v="1"/>
    <x v="0"/>
    <n v="1.052581261950287"/>
    <x v="99"/>
    <s v="1.05"/>
    <s v="North East"/>
  </r>
  <r>
    <x v="1"/>
    <x v="1"/>
    <n v="7.9782608695652177"/>
    <x v="99"/>
    <s v="7.98"/>
    <s v="North East"/>
  </r>
  <r>
    <x v="1"/>
    <x v="2"/>
    <n v="0.86806883365200771"/>
    <x v="99"/>
    <s v="87%"/>
    <s v="North East"/>
  </r>
  <r>
    <x v="1"/>
    <x v="0"/>
    <n v="0.9527093596059113"/>
    <x v="100"/>
    <s v="0.95"/>
    <s v="Greater London"/>
  </r>
  <r>
    <x v="1"/>
    <x v="1"/>
    <n v="6.6689655172413804"/>
    <x v="100"/>
    <s v="6.67"/>
    <s v="Greater London"/>
  </r>
  <r>
    <x v="1"/>
    <x v="2"/>
    <n v="0.85714285714285721"/>
    <x v="100"/>
    <s v="86%"/>
    <s v="Greater London"/>
  </r>
  <r>
    <x v="1"/>
    <x v="0"/>
    <n v="0.57800751879699253"/>
    <x v="101"/>
    <s v="0.58"/>
    <s v="North West"/>
  </r>
  <r>
    <x v="1"/>
    <x v="1"/>
    <n v="7.884615384615385"/>
    <x v="101"/>
    <s v="7.88"/>
    <s v="North West"/>
  </r>
  <r>
    <x v="1"/>
    <x v="2"/>
    <n v="0.92669172932330823"/>
    <x v="101"/>
    <s v="93%"/>
    <s v="North West"/>
  </r>
  <r>
    <x v="1"/>
    <x v="0"/>
    <n v="0.59476572393414939"/>
    <x v="102"/>
    <s v="0.59"/>
    <s v="Yorkshire &amp; Humber"/>
  </r>
  <r>
    <x v="1"/>
    <x v="1"/>
    <n v="4.0605187319884726"/>
    <x v="102"/>
    <s v="4.06"/>
    <s v="Yorkshire &amp; Humber"/>
  </r>
  <r>
    <x v="1"/>
    <x v="2"/>
    <n v="0.85352469396369779"/>
    <x v="102"/>
    <s v="85%"/>
    <s v="Yorkshire &amp; Humber"/>
  </r>
  <r>
    <x v="1"/>
    <x v="0"/>
    <n v="0.58167330677290841"/>
    <x v="103"/>
    <s v="0.58"/>
    <s v="East Midlands"/>
  </r>
  <r>
    <x v="1"/>
    <x v="1"/>
    <n v="4.5625"/>
    <x v="103"/>
    <s v="4.56"/>
    <s v="East Midlands"/>
  </r>
  <r>
    <x v="1"/>
    <x v="2"/>
    <n v="0.87250996015936255"/>
    <x v="103"/>
    <s v="87%"/>
    <s v="East Midlands"/>
  </r>
  <r>
    <x v="1"/>
    <x v="0"/>
    <n v="1.524886877828054"/>
    <x v="104"/>
    <s v="1.52"/>
    <s v="North West"/>
  </r>
  <r>
    <x v="1"/>
    <x v="1"/>
    <n v="8.7370370370370374"/>
    <x v="104"/>
    <s v="8.74"/>
    <s v="North West"/>
  </r>
  <r>
    <x v="1"/>
    <x v="2"/>
    <n v="0.82546864899806072"/>
    <x v="104"/>
    <s v="83%"/>
    <s v="North West"/>
  </r>
  <r>
    <x v="1"/>
    <x v="0"/>
    <n v="0.57971656333038091"/>
    <x v="105"/>
    <s v="0.58"/>
    <s v="West Midlands"/>
  </r>
  <r>
    <x v="1"/>
    <x v="1"/>
    <n v="3.85"/>
    <x v="105"/>
    <s v="3.85"/>
    <s v="West Midlands"/>
  </r>
  <r>
    <x v="1"/>
    <x v="2"/>
    <n v="0.84942426926483616"/>
    <x v="105"/>
    <s v="85%"/>
    <s v="West Midlands"/>
  </r>
  <r>
    <x v="1"/>
    <x v="0"/>
    <n v="1.163555992141454"/>
    <x v="106"/>
    <s v="1.16"/>
    <s v="North West"/>
  </r>
  <r>
    <x v="1"/>
    <x v="1"/>
    <n v="6.5988857938718661"/>
    <x v="106"/>
    <s v="6.60"/>
    <s v="North West"/>
  </r>
  <r>
    <x v="1"/>
    <x v="2"/>
    <n v="0.8236738703339882"/>
    <x v="106"/>
    <s v="82%"/>
    <s v="North West"/>
  </r>
  <r>
    <x v="1"/>
    <x v="0"/>
    <n v="1.258911368015414"/>
    <x v="107"/>
    <s v="1.26"/>
    <s v="Yorkshire &amp; Humber"/>
  </r>
  <r>
    <x v="1"/>
    <x v="1"/>
    <n v="5.2061752988047809"/>
    <x v="107"/>
    <s v="5.21"/>
    <s v="Yorkshire &amp; Humber"/>
  </r>
  <r>
    <x v="1"/>
    <x v="2"/>
    <n v="0.75818882466281312"/>
    <x v="107"/>
    <s v="76%"/>
    <s v="Yorkshire &amp; Humber"/>
  </r>
  <r>
    <x v="1"/>
    <x v="0"/>
    <n v="0.53557224922669022"/>
    <x v="108"/>
    <s v="0.54"/>
    <s v="West Midlands"/>
  </r>
  <r>
    <x v="1"/>
    <x v="1"/>
    <n v="5.3392070484581504"/>
    <x v="108"/>
    <s v="5.34"/>
    <s v="West Midlands"/>
  </r>
  <r>
    <x v="1"/>
    <x v="2"/>
    <n v="0.89969067609368092"/>
    <x v="108"/>
    <s v="90%"/>
    <s v="West Midlands"/>
  </r>
  <r>
    <x v="1"/>
    <x v="0"/>
    <n v="0.65163934426229508"/>
    <x v="109"/>
    <s v="0.65"/>
    <s v="South East"/>
  </r>
  <r>
    <x v="1"/>
    <x v="1"/>
    <n v="4.9175257731958766"/>
    <x v="109"/>
    <s v="4.92"/>
    <s v="South East"/>
  </r>
  <r>
    <x v="1"/>
    <x v="2"/>
    <n v="0.86748633879781423"/>
    <x v="109"/>
    <s v="87%"/>
    <s v="South East"/>
  </r>
  <r>
    <x v="1"/>
    <x v="0"/>
    <n v="1.1508176862507571"/>
    <x v="110"/>
    <s v="1.15"/>
    <s v="West Midlands"/>
  </r>
  <r>
    <x v="1"/>
    <x v="1"/>
    <n v="8.2969432314410483"/>
    <x v="110"/>
    <s v="8.30"/>
    <s v="West Midlands"/>
  </r>
  <r>
    <x v="1"/>
    <x v="2"/>
    <n v="0.86129618413082976"/>
    <x v="110"/>
    <s v="86%"/>
    <s v="West Midlands"/>
  </r>
  <r>
    <x v="1"/>
    <x v="0"/>
    <n v="1.664760009947774"/>
    <x v="111"/>
    <s v="1.66"/>
    <s v="South West"/>
  </r>
  <r>
    <x v="1"/>
    <x v="1"/>
    <n v="9.6594516594516602"/>
    <x v="111"/>
    <s v="9.66"/>
    <s v="South West"/>
  </r>
  <r>
    <x v="1"/>
    <x v="2"/>
    <n v="0.82765481223576232"/>
    <x v="111"/>
    <s v="83%"/>
    <s v="South West"/>
  </r>
  <r>
    <x v="1"/>
    <x v="0"/>
    <n v="0.92279411764705888"/>
    <x v="112"/>
    <s v="0.92"/>
    <s v="South West"/>
  </r>
  <r>
    <x v="1"/>
    <x v="1"/>
    <n v="6.4833948339483394"/>
    <x v="112"/>
    <s v="6.48"/>
    <s v="South West"/>
  </r>
  <r>
    <x v="1"/>
    <x v="2"/>
    <n v="0.85766806722689082"/>
    <x v="112"/>
    <s v="86%"/>
    <s v="South West"/>
  </r>
  <r>
    <x v="1"/>
    <x v="0"/>
    <n v="1.600943396226415"/>
    <x v="113"/>
    <s v="1.60"/>
    <s v="North East"/>
  </r>
  <r>
    <x v="1"/>
    <x v="1"/>
    <n v="7.2832618025751072"/>
    <x v="113"/>
    <s v="7.28"/>
    <s v="North East"/>
  </r>
  <r>
    <x v="1"/>
    <x v="2"/>
    <n v="0.78018867924528301"/>
    <x v="113"/>
    <s v="78%"/>
    <s v="North East"/>
  </r>
  <r>
    <x v="1"/>
    <x v="0"/>
    <n v="1.4924924924924921"/>
    <x v="114"/>
    <s v="1.49"/>
    <s v="South East"/>
  </r>
  <r>
    <x v="1"/>
    <x v="1"/>
    <n v="6.505235602094241"/>
    <x v="114"/>
    <s v="6.51"/>
    <s v="South East"/>
  </r>
  <r>
    <x v="1"/>
    <x v="2"/>
    <n v="0.77057057057057055"/>
    <x v="114"/>
    <s v="77%"/>
    <s v="South East"/>
  </r>
  <r>
    <x v="1"/>
    <x v="0"/>
    <n v="0.73839285714285718"/>
    <x v="115"/>
    <s v="0.74"/>
    <s v="East of England"/>
  </r>
  <r>
    <x v="1"/>
    <x v="1"/>
    <n v="3.9569377990430619"/>
    <x v="115"/>
    <s v="3.96"/>
    <s v="East of England"/>
  </r>
  <r>
    <x v="1"/>
    <x v="2"/>
    <n v="0.81339285714285714"/>
    <x v="115"/>
    <s v="81%"/>
    <s v="East of England"/>
  </r>
  <r>
    <x v="1"/>
    <x v="0"/>
    <n v="1.1880178457616319"/>
    <x v="116"/>
    <s v="1.19"/>
    <s v="Greater London"/>
  </r>
  <r>
    <x v="1"/>
    <x v="1"/>
    <n v="10.53107344632768"/>
    <x v="116"/>
    <s v="10.53"/>
    <s v="Greater London"/>
  </r>
  <r>
    <x v="1"/>
    <x v="2"/>
    <n v="0.88718929254302104"/>
    <x v="116"/>
    <s v="89%"/>
    <s v="Greater London"/>
  </r>
  <r>
    <x v="1"/>
    <x v="0"/>
    <n v="0.5722543352601156"/>
    <x v="117"/>
    <s v="0.57"/>
    <s v="North West"/>
  </r>
  <r>
    <x v="1"/>
    <x v="1"/>
    <n v="13.102941176470591"/>
    <x v="117"/>
    <s v="13.10"/>
    <s v="North West"/>
  </r>
  <r>
    <x v="1"/>
    <x v="2"/>
    <n v="0.9563262684649968"/>
    <x v="117"/>
    <s v="96%"/>
    <s v="North West"/>
  </r>
  <r>
    <x v="1"/>
    <x v="0"/>
    <n v="0.86073223259152909"/>
    <x v="118"/>
    <s v="0.86"/>
    <s v="West Midlands"/>
  </r>
  <r>
    <x v="1"/>
    <x v="1"/>
    <n v="5.1681034482758621"/>
    <x v="118"/>
    <s v="5.17"/>
    <s v="West Midlands"/>
  </r>
  <r>
    <x v="1"/>
    <x v="2"/>
    <n v="0.83345297918162242"/>
    <x v="118"/>
    <s v="83%"/>
    <s v="West Midlands"/>
  </r>
  <r>
    <x v="1"/>
    <x v="0"/>
    <n v="0.62811693895098886"/>
    <x v="119"/>
    <s v="0.63"/>
    <s v="North West"/>
  </r>
  <r>
    <x v="1"/>
    <x v="1"/>
    <n v="3.7849740932642488"/>
    <x v="119"/>
    <s v="3.78"/>
    <s v="North West"/>
  </r>
  <r>
    <x v="1"/>
    <x v="2"/>
    <n v="0.83404987102321582"/>
    <x v="119"/>
    <s v="83%"/>
    <s v="North West"/>
  </r>
  <r>
    <x v="1"/>
    <x v="0"/>
    <n v="0.59347553324968627"/>
    <x v="120"/>
    <s v="0.59"/>
    <s v="North East"/>
  </r>
  <r>
    <x v="1"/>
    <x v="1"/>
    <n v="3.5430711610486889"/>
    <x v="120"/>
    <s v="3.54"/>
    <s v="North East"/>
  </r>
  <r>
    <x v="1"/>
    <x v="2"/>
    <n v="0.83249686323713923"/>
    <x v="120"/>
    <s v="83%"/>
    <s v="North East"/>
  </r>
  <r>
    <x v="1"/>
    <x v="0"/>
    <n v="0.31940298507462689"/>
    <x v="121"/>
    <s v="0.32"/>
    <s v="West Midlands"/>
  </r>
  <r>
    <x v="1"/>
    <x v="1"/>
    <n v="3.4516129032258061"/>
    <x v="121"/>
    <s v="3.45"/>
    <s v="West Midlands"/>
  </r>
  <r>
    <x v="1"/>
    <x v="2"/>
    <n v="0.90746268656716422"/>
    <x v="121"/>
    <s v="91%"/>
    <s v="West Midlands"/>
  </r>
  <r>
    <x v="1"/>
    <x v="0"/>
    <n v="0.70552987502140041"/>
    <x v="122"/>
    <s v="0.71"/>
    <s v="East of England"/>
  </r>
  <r>
    <x v="1"/>
    <x v="1"/>
    <n v="3.2810509554140128"/>
    <x v="122"/>
    <s v="3.28"/>
    <s v="East of England"/>
  </r>
  <r>
    <x v="1"/>
    <x v="2"/>
    <n v="0.78496832734120869"/>
    <x v="122"/>
    <s v="78%"/>
    <s v="East of England"/>
  </r>
  <r>
    <x v="1"/>
    <x v="0"/>
    <n v="0.94978271366489619"/>
    <x v="123"/>
    <s v="0.95"/>
    <s v="North East"/>
  </r>
  <r>
    <x v="1"/>
    <x v="1"/>
    <n v="5.1492146596858639"/>
    <x v="123"/>
    <s v="5.15"/>
    <s v="North East"/>
  </r>
  <r>
    <x v="1"/>
    <x v="2"/>
    <n v="0.81554804442298412"/>
    <x v="123"/>
    <s v="82%"/>
    <s v="North East"/>
  </r>
  <r>
    <x v="1"/>
    <x v="0"/>
    <n v="0.92257503262287954"/>
    <x v="124"/>
    <s v="0.92"/>
    <s v="South East"/>
  </r>
  <r>
    <x v="1"/>
    <x v="1"/>
    <n v="6.0427350427350426"/>
    <x v="124"/>
    <s v="6.04"/>
    <s v="South East"/>
  </r>
  <r>
    <x v="1"/>
    <x v="2"/>
    <n v="0.84732492387994784"/>
    <x v="124"/>
    <s v="85%"/>
    <s v="South East"/>
  </r>
  <r>
    <x v="1"/>
    <x v="0"/>
    <n v="1.4989898989898991"/>
    <x v="125"/>
    <s v="1.50"/>
    <s v="Greater London"/>
  </r>
  <r>
    <x v="1"/>
    <x v="1"/>
    <n v="7"/>
    <x v="125"/>
    <s v="7.00"/>
    <s v="Greater London"/>
  </r>
  <r>
    <x v="1"/>
    <x v="2"/>
    <n v="0.78585858585858581"/>
    <x v="125"/>
    <s v="79%"/>
    <s v="Greater London"/>
  </r>
  <r>
    <x v="1"/>
    <x v="0"/>
    <n v="1.1828847481021389"/>
    <x v="126"/>
    <s v="1.18"/>
    <s v="South West"/>
  </r>
  <r>
    <x v="1"/>
    <x v="1"/>
    <n v="6.7480314960629917"/>
    <x v="126"/>
    <s v="6.75"/>
    <s v="South West"/>
  </r>
  <r>
    <x v="1"/>
    <x v="2"/>
    <n v="0.82470669427191168"/>
    <x v="126"/>
    <s v="82%"/>
    <s v="South West"/>
  </r>
  <r>
    <x v="1"/>
    <x v="0"/>
    <n v="0.57321937321937322"/>
    <x v="127"/>
    <s v="0.57"/>
    <s v="North West"/>
  </r>
  <r>
    <x v="1"/>
    <x v="1"/>
    <n v="7.7984496124031004"/>
    <x v="127"/>
    <s v="7.80"/>
    <s v="North West"/>
  </r>
  <r>
    <x v="1"/>
    <x v="2"/>
    <n v="0.92649572649572653"/>
    <x v="127"/>
    <s v="93%"/>
    <s v="North West"/>
  </r>
  <r>
    <x v="1"/>
    <x v="0"/>
    <n v="0.29073482428115022"/>
    <x v="128"/>
    <s v="0.29"/>
    <s v="West Midlands"/>
  </r>
  <r>
    <x v="1"/>
    <x v="1"/>
    <n v="3.791666666666667"/>
    <x v="128"/>
    <s v="3.79"/>
    <s v="West Midlands"/>
  </r>
  <r>
    <x v="1"/>
    <x v="2"/>
    <n v="0.92332268370607029"/>
    <x v="128"/>
    <s v="92%"/>
    <s v="West Midlands"/>
  </r>
  <r>
    <x v="1"/>
    <x v="0"/>
    <n v="0.46238938053097339"/>
    <x v="129"/>
    <s v="0.46"/>
    <s v="East of England"/>
  </r>
  <r>
    <x v="1"/>
    <x v="1"/>
    <n v="3.5126050420168071"/>
    <x v="129"/>
    <s v="3.51"/>
    <s v="East of England"/>
  </r>
  <r>
    <x v="1"/>
    <x v="2"/>
    <n v="0.86836283185840712"/>
    <x v="129"/>
    <s v="87%"/>
    <s v="East of England"/>
  </r>
  <r>
    <x v="1"/>
    <x v="0"/>
    <n v="0.52298417483044457"/>
    <x v="130"/>
    <s v="0.52"/>
    <s v="South West"/>
  </r>
  <r>
    <x v="1"/>
    <x v="1"/>
    <n v="5.0289855072463769"/>
    <x v="130"/>
    <s v="5.03"/>
    <s v="South West"/>
  </r>
  <r>
    <x v="1"/>
    <x v="2"/>
    <n v="0.89600602863602108"/>
    <x v="130"/>
    <s v="90%"/>
    <s v="South West"/>
  </r>
  <r>
    <x v="1"/>
    <x v="0"/>
    <n v="0.80413385826771655"/>
    <x v="131"/>
    <s v="0.80"/>
    <s v="Greater London"/>
  </r>
  <r>
    <x v="1"/>
    <x v="1"/>
    <n v="6.982905982905983"/>
    <x v="131"/>
    <s v="6.98"/>
    <s v="Greater London"/>
  </r>
  <r>
    <x v="1"/>
    <x v="2"/>
    <n v="0.88484251968503935"/>
    <x v="131"/>
    <s v="88%"/>
    <s v="Greater London"/>
  </r>
  <r>
    <x v="1"/>
    <x v="0"/>
    <n v="1.094990240728692"/>
    <x v="132"/>
    <s v="1.09"/>
    <s v="North West"/>
  </r>
  <r>
    <x v="1"/>
    <x v="1"/>
    <n v="6.4730769230769232"/>
    <x v="132"/>
    <s v="6.47"/>
    <s v="North West"/>
  </r>
  <r>
    <x v="1"/>
    <x v="2"/>
    <n v="0.83083929733246586"/>
    <x v="132"/>
    <s v="83%"/>
    <s v="North West"/>
  </r>
  <r>
    <x v="1"/>
    <x v="0"/>
    <n v="1.081833060556465"/>
    <x v="133"/>
    <s v="1.08"/>
    <s v="Yorkshire &amp; Humber"/>
  </r>
  <r>
    <x v="1"/>
    <x v="1"/>
    <n v="7.2837465564738304"/>
    <x v="133"/>
    <s v="7.28"/>
    <s v="Yorkshire &amp; Humber"/>
  </r>
  <r>
    <x v="1"/>
    <x v="2"/>
    <n v="0.85147299509001639"/>
    <x v="133"/>
    <s v="85%"/>
    <s v="Yorkshire &amp; Humber"/>
  </r>
  <r>
    <x v="1"/>
    <x v="0"/>
    <n v="0.40105695830886667"/>
    <x v="134"/>
    <s v="0.40"/>
    <s v="West Midlands"/>
  </r>
  <r>
    <x v="1"/>
    <x v="1"/>
    <n v="5.2945736434108523"/>
    <x v="134"/>
    <s v="5.29"/>
    <s v="West Midlands"/>
  </r>
  <r>
    <x v="1"/>
    <x v="2"/>
    <n v="0.92425132119788611"/>
    <x v="134"/>
    <s v="92%"/>
    <s v="West Midlands"/>
  </r>
  <r>
    <x v="1"/>
    <x v="0"/>
    <n v="0.37885095753538722"/>
    <x v="135"/>
    <s v="0.38"/>
    <s v="Greater London"/>
  </r>
  <r>
    <x v="1"/>
    <x v="1"/>
    <n v="7.583333333333333"/>
    <x v="135"/>
    <s v="7.58"/>
    <s v="Greater London"/>
  </r>
  <r>
    <x v="1"/>
    <x v="2"/>
    <n v="0.95004163197335556"/>
    <x v="135"/>
    <s v="95%"/>
    <s v="Greater London"/>
  </r>
  <r>
    <x v="1"/>
    <x v="0"/>
    <n v="1.1790714812085481"/>
    <x v="136"/>
    <s v="1.18"/>
    <s v="Greater London"/>
  </r>
  <r>
    <x v="1"/>
    <x v="1"/>
    <n v="8.0402010050251249"/>
    <x v="136"/>
    <s v="8.04"/>
    <s v="Greater London"/>
  </r>
  <r>
    <x v="1"/>
    <x v="2"/>
    <n v="0.85335298452468678"/>
    <x v="136"/>
    <s v="85%"/>
    <s v="Greater London"/>
  </r>
  <r>
    <x v="1"/>
    <x v="0"/>
    <n v="1.496438746438747"/>
    <x v="137"/>
    <s v="1.50"/>
    <s v="North West"/>
  </r>
  <r>
    <x v="1"/>
    <x v="1"/>
    <n v="9.7720930232558132"/>
    <x v="137"/>
    <s v="9.77"/>
    <s v="North West"/>
  </r>
  <r>
    <x v="1"/>
    <x v="2"/>
    <n v="0.84686609686609682"/>
    <x v="137"/>
    <s v="85%"/>
    <s v="North West"/>
  </r>
  <r>
    <x v="1"/>
    <x v="0"/>
    <n v="0.97975331626716311"/>
    <x v="138"/>
    <s v="0.98"/>
    <s v="West Midlands"/>
  </r>
  <r>
    <x v="1"/>
    <x v="1"/>
    <n v="5.1719901719901724"/>
    <x v="138"/>
    <s v="5.17"/>
    <s v="West Midlands"/>
  </r>
  <r>
    <x v="1"/>
    <x v="2"/>
    <n v="0.81056551082150341"/>
    <x v="138"/>
    <s v="81%"/>
    <s v="West Midlands"/>
  </r>
  <r>
    <x v="1"/>
    <x v="0"/>
    <n v="1.0842230130486361"/>
    <x v="139"/>
    <s v="1.08"/>
    <s v="South East"/>
  </r>
  <r>
    <x v="1"/>
    <x v="1"/>
    <n v="3.8728813559322028"/>
    <x v="139"/>
    <s v="3.87"/>
    <s v="South East"/>
  </r>
  <r>
    <x v="1"/>
    <x v="2"/>
    <n v="0.72004744958481615"/>
    <x v="139"/>
    <s v="72%"/>
    <s v="South East"/>
  </r>
  <r>
    <x v="1"/>
    <x v="0"/>
    <n v="0.82244318181818177"/>
    <x v="140"/>
    <s v="0.82"/>
    <s v="East Midlands"/>
  </r>
  <r>
    <x v="1"/>
    <x v="1"/>
    <n v="8.7727272727272734"/>
    <x v="140"/>
    <s v="8.77"/>
    <s v="East Midlands"/>
  </r>
  <r>
    <x v="1"/>
    <x v="2"/>
    <n v="0.90625"/>
    <x v="140"/>
    <s v="91%"/>
    <s v="East Midlands"/>
  </r>
  <r>
    <x v="1"/>
    <x v="0"/>
    <n v="1.459334565619224"/>
    <x v="141"/>
    <s v="1.46"/>
    <s v="South East"/>
  </r>
  <r>
    <x v="1"/>
    <x v="1"/>
    <n v="11.854354354354349"/>
    <x v="141"/>
    <s v="11.85"/>
    <s v="South East"/>
  </r>
  <r>
    <x v="1"/>
    <x v="2"/>
    <n v="0.87689463955637703"/>
    <x v="141"/>
    <s v="88%"/>
    <s v="South East"/>
  </r>
  <r>
    <x v="1"/>
    <x v="0"/>
    <n v="1.0317164179104481"/>
    <x v="142"/>
    <s v="1.03"/>
    <s v="Greater London"/>
  </r>
  <r>
    <x v="1"/>
    <x v="1"/>
    <n v="6.9559748427672954"/>
    <x v="142"/>
    <s v="6.96"/>
    <s v="Greater London"/>
  </r>
  <r>
    <x v="1"/>
    <x v="2"/>
    <n v="0.85167910447761197"/>
    <x v="142"/>
    <s v="85%"/>
    <s v="Greater London"/>
  </r>
  <r>
    <x v="1"/>
    <x v="0"/>
    <n v="1.690199335548173"/>
    <x v="143"/>
    <s v="1.69"/>
    <s v="North West"/>
  </r>
  <r>
    <x v="1"/>
    <x v="1"/>
    <n v="8.0118110236220481"/>
    <x v="143"/>
    <s v="8.01"/>
    <s v="North West"/>
  </r>
  <r>
    <x v="1"/>
    <x v="2"/>
    <n v="0.78903654485049834"/>
    <x v="143"/>
    <s v="79%"/>
    <s v="North West"/>
  </r>
  <r>
    <x v="1"/>
    <x v="0"/>
    <n v="0.48927038626609443"/>
    <x v="144"/>
    <s v="0.49"/>
    <s v="North West"/>
  </r>
  <r>
    <x v="1"/>
    <x v="1"/>
    <n v="6.333333333333333"/>
    <x v="144"/>
    <s v="6.33"/>
    <s v="North West"/>
  </r>
  <r>
    <x v="1"/>
    <x v="2"/>
    <n v="0.92274678111587982"/>
    <x v="144"/>
    <s v="92%"/>
    <s v="North West"/>
  </r>
  <r>
    <x v="1"/>
    <x v="0"/>
    <n v="1.3933879284197761"/>
    <x v="145"/>
    <s v="1.39"/>
    <s v="South West"/>
  </r>
  <r>
    <x v="1"/>
    <x v="1"/>
    <n v="8.8516377649325619"/>
    <x v="145"/>
    <s v="8.85"/>
    <s v="South West"/>
  </r>
  <r>
    <x v="1"/>
    <x v="2"/>
    <n v="0.8425841674249317"/>
    <x v="145"/>
    <s v="84%"/>
    <s v="South West"/>
  </r>
  <r>
    <x v="1"/>
    <x v="0"/>
    <n v="0.67619047619047623"/>
    <x v="146"/>
    <s v="0.68"/>
    <s v="South East"/>
  </r>
  <r>
    <x v="1"/>
    <x v="1"/>
    <n v="4.3596491228070171"/>
    <x v="146"/>
    <s v="4.36"/>
    <s v="South East"/>
  </r>
  <r>
    <x v="1"/>
    <x v="2"/>
    <n v="0.8448979591836735"/>
    <x v="146"/>
    <s v="84%"/>
    <s v="South East"/>
  </r>
  <r>
    <x v="1"/>
    <x v="0"/>
    <n v="0.228486646884273"/>
    <x v="147"/>
    <s v="0.23"/>
    <s v="North West"/>
  </r>
  <r>
    <x v="1"/>
    <x v="1"/>
    <n v="4.2777777777777777"/>
    <x v="147"/>
    <s v="4.28"/>
    <s v="North West"/>
  </r>
  <r>
    <x v="1"/>
    <x v="2"/>
    <n v="0.94658753709198817"/>
    <x v="147"/>
    <s v="95%"/>
    <s v="North West"/>
  </r>
  <r>
    <x v="1"/>
    <x v="0"/>
    <n v="1.0271668822768429"/>
    <x v="148"/>
    <s v="1.03"/>
    <s v="South East"/>
  </r>
  <r>
    <x v="1"/>
    <x v="1"/>
    <n v="3.6255707762557079"/>
    <x v="148"/>
    <s v="3.63"/>
    <s v="South East"/>
  </r>
  <r>
    <x v="1"/>
    <x v="2"/>
    <n v="0.7166882276843467"/>
    <x v="148"/>
    <s v="72%"/>
    <s v="South East"/>
  </r>
  <r>
    <x v="1"/>
    <x v="0"/>
    <n v="0.57276995305164324"/>
    <x v="149"/>
    <s v="0.57"/>
    <s v="West Midlands"/>
  </r>
  <r>
    <x v="1"/>
    <x v="1"/>
    <n v="7.625"/>
    <x v="149"/>
    <s v="7.63"/>
    <s v="West Midlands"/>
  </r>
  <r>
    <x v="1"/>
    <x v="2"/>
    <n v="0.92488262910798125"/>
    <x v="149"/>
    <s v="92%"/>
    <s v="West Midlands"/>
  </r>
  <r>
    <x v="1"/>
    <x v="0"/>
    <n v="0.8606896551724138"/>
    <x v="150"/>
    <s v="0.86"/>
    <s v="West Midlands"/>
  </r>
  <r>
    <x v="1"/>
    <x v="1"/>
    <n v="7.139588100686499"/>
    <x v="150"/>
    <s v="7.14"/>
    <s v="West Midlands"/>
  </r>
  <r>
    <x v="1"/>
    <x v="2"/>
    <n v="0.87944827586206897"/>
    <x v="150"/>
    <s v="88%"/>
    <s v="West Midlands"/>
  </r>
  <r>
    <x v="1"/>
    <x v="0"/>
    <n v="0.4712005551700208"/>
    <x v="151"/>
    <s v="0.47"/>
    <s v="Yorkshire &amp; Humber"/>
  </r>
  <r>
    <x v="1"/>
    <x v="1"/>
    <n v="3.5549738219895288"/>
    <x v="151"/>
    <s v="3.55"/>
    <s v="Yorkshire &amp; Humber"/>
  </r>
  <r>
    <x v="1"/>
    <x v="2"/>
    <n v="0.86745315752949337"/>
    <x v="151"/>
    <s v="87%"/>
    <s v="Yorkshire &amp; Humber"/>
  </r>
  <r>
    <x v="1"/>
    <x v="3"/>
    <n v="0.93283582099999995"/>
    <x v="152"/>
    <s v="93%"/>
    <s v="England"/>
  </r>
  <r>
    <x v="1"/>
    <x v="2"/>
    <n v="0.84809614300000002"/>
    <x v="152"/>
    <s v="85%"/>
    <s v="England"/>
  </r>
  <r>
    <x v="1"/>
    <x v="0"/>
    <n v="0.91946128999999999"/>
    <x v="152"/>
    <s v="0.92"/>
    <s v="England"/>
  </r>
  <r>
    <x v="1"/>
    <x v="1"/>
    <n v="6.0529160360000001"/>
    <x v="152"/>
    <s v="6.05"/>
    <s v="England"/>
  </r>
  <r>
    <x v="1"/>
    <x v="4"/>
    <n v="0.84809614300000002"/>
    <x v="152"/>
    <s v="85%"/>
    <s v="England"/>
  </r>
  <r>
    <x v="1"/>
    <x v="3"/>
    <n v="0.99936102199999999"/>
    <x v="0"/>
    <s v="100%"/>
    <s v="Greater London"/>
  </r>
  <r>
    <x v="1"/>
    <x v="3"/>
    <n v="0.93656716399999995"/>
    <x v="1"/>
    <s v="94%"/>
    <s v="Greater London"/>
  </r>
  <r>
    <x v="1"/>
    <x v="3"/>
    <n v="0.99956747400000001"/>
    <x v="2"/>
    <s v="100%"/>
    <s v="Yorkshire &amp; Humber"/>
  </r>
  <r>
    <x v="1"/>
    <x v="3"/>
    <n v="0.99909255900000005"/>
    <x v="3"/>
    <s v="100%"/>
    <s v="South West"/>
  </r>
  <r>
    <x v="1"/>
    <x v="3"/>
    <n v="0.9931856899999999"/>
    <x v="4"/>
    <s v="99%"/>
    <s v="East of England"/>
  </r>
  <r>
    <x v="1"/>
    <x v="3"/>
    <n v="0.99457504500000005"/>
    <x v="5"/>
    <s v="99%"/>
    <s v="Greater London"/>
  </r>
  <r>
    <x v="1"/>
    <x v="3"/>
    <n v="0.99621122399999995"/>
    <x v="6"/>
    <s v="100%"/>
    <s v="West Midlands"/>
  </r>
  <r>
    <x v="1"/>
    <x v="3"/>
    <n v="0.96473265100000005"/>
    <x v="7"/>
    <s v="96%"/>
    <s v="North West"/>
  </r>
  <r>
    <x v="1"/>
    <x v="3"/>
    <n v="0.135338346"/>
    <x v="8"/>
    <s v="14%"/>
    <s v="North West"/>
  </r>
  <r>
    <x v="1"/>
    <x v="3"/>
    <n v="0.176059618"/>
    <x v="9"/>
    <s v="18%"/>
    <s v="North West"/>
  </r>
  <r>
    <x v="1"/>
    <x v="3"/>
    <n v="0.99965144600000011"/>
    <x v="10"/>
    <s v="100%"/>
    <s v="South West"/>
  </r>
  <r>
    <x v="1"/>
    <x v="3"/>
    <n v="0.99709302300000013"/>
    <x v="11"/>
    <s v="100%"/>
    <s v="South East"/>
  </r>
  <r>
    <x v="1"/>
    <x v="3"/>
    <n v="0.99806255200000005"/>
    <x v="12"/>
    <s v="100%"/>
    <s v="Yorkshire &amp; Humber"/>
  </r>
  <r>
    <x v="1"/>
    <x v="3"/>
    <n v="0.48331595399999999"/>
    <x v="13"/>
    <s v="48%"/>
    <s v="Greater London"/>
  </r>
  <r>
    <x v="1"/>
    <x v="3"/>
    <n v="0.99802371499999998"/>
    <x v="14"/>
    <s v="100%"/>
    <s v="South East"/>
  </r>
  <r>
    <x v="1"/>
    <x v="3"/>
    <n v="0.99962894199999985"/>
    <x v="15"/>
    <s v="100%"/>
    <s v="South West"/>
  </r>
  <r>
    <x v="1"/>
    <x v="3"/>
    <n v="0.99616648399999996"/>
    <x v="16"/>
    <s v="100%"/>
    <s v="Greater London"/>
  </r>
  <r>
    <x v="1"/>
    <x v="3"/>
    <n v="0.99102040800000002"/>
    <x v="17"/>
    <s v="99%"/>
    <s v="South East"/>
  </r>
  <r>
    <x v="1"/>
    <x v="3"/>
    <n v="0.91947769299999993"/>
    <x v="18"/>
    <s v="92%"/>
    <s v="North West"/>
  </r>
  <r>
    <x v="1"/>
    <x v="3"/>
    <n v="0.99853908000000002"/>
    <x v="19"/>
    <s v="100%"/>
    <s v="Yorkshire &amp; Humber"/>
  </r>
  <r>
    <x v="1"/>
    <x v="3"/>
    <n v="0.99873545799999996"/>
    <x v="20"/>
    <s v="100%"/>
    <s v="East of England"/>
  </r>
  <r>
    <x v="1"/>
    <x v="3"/>
    <n v="0.991141732"/>
    <x v="21"/>
    <s v="99%"/>
    <s v="Greater London"/>
  </r>
  <r>
    <x v="1"/>
    <x v="3"/>
    <n v="0.99893105299999996"/>
    <x v="22"/>
    <s v="100%"/>
    <s v="East of England"/>
  </r>
  <r>
    <x v="1"/>
    <x v="3"/>
    <n v="0.51390319299999998"/>
    <x v="23"/>
    <s v="51%"/>
    <s v="North West"/>
  </r>
  <r>
    <x v="1"/>
    <x v="3"/>
    <n v="0.64710485100000015"/>
    <x v="24"/>
    <s v="65%"/>
    <s v="North West"/>
  </r>
  <r>
    <x v="1"/>
    <x v="3"/>
    <n v="1"/>
    <x v="25"/>
    <s v="100%"/>
    <s v="Greater London"/>
  </r>
  <r>
    <x v="1"/>
    <x v="3"/>
    <n v="0.99867127715167636"/>
    <x v="26"/>
    <s v="100%"/>
    <s v="South West"/>
  </r>
  <r>
    <x v="1"/>
    <x v="3"/>
    <n v="0.94113389599999997"/>
    <x v="27"/>
    <s v="94%"/>
    <s v="North East"/>
  </r>
  <r>
    <x v="1"/>
    <x v="3"/>
    <n v="0.99914712200000011"/>
    <x v="28"/>
    <s v="100%"/>
    <s v="West Midlands"/>
  </r>
  <r>
    <x v="1"/>
    <x v="3"/>
    <n v="0.99643221199999998"/>
    <x v="29"/>
    <s v="100%"/>
    <s v="Greater London"/>
  </r>
  <r>
    <x v="1"/>
    <x v="3"/>
    <n v="7.5072185E-2"/>
    <x v="30"/>
    <s v="8%"/>
    <s v="North East"/>
  </r>
  <r>
    <x v="1"/>
    <x v="3"/>
    <n v="0.97714285700000003"/>
    <x v="31"/>
    <s v="98%"/>
    <s v="North East"/>
  </r>
  <r>
    <x v="1"/>
    <x v="3"/>
    <n v="1"/>
    <x v="32"/>
    <s v="100%"/>
    <s v="East Midlands"/>
  </r>
  <r>
    <x v="1"/>
    <x v="3"/>
    <n v="0.99822190599999994"/>
    <x v="33"/>
    <s v="100%"/>
    <s v="East Midlands"/>
  </r>
  <r>
    <x v="1"/>
    <x v="3"/>
    <n v="0.99967793900000002"/>
    <x v="34"/>
    <s v="100%"/>
    <s v="South West"/>
  </r>
  <r>
    <x v="1"/>
    <x v="3"/>
    <n v="0.99772933699999988"/>
    <x v="35"/>
    <s v="100%"/>
    <s v="Yorkshire &amp; Humber"/>
  </r>
  <r>
    <x v="1"/>
    <x v="3"/>
    <n v="1"/>
    <x v="36"/>
    <s v="100%"/>
    <s v="South West"/>
  </r>
  <r>
    <x v="1"/>
    <x v="3"/>
    <n v="0.91948546900000017"/>
    <x v="37"/>
    <s v="92%"/>
    <s v="West Midlands"/>
  </r>
  <r>
    <x v="1"/>
    <x v="3"/>
    <n v="0.47437774500000002"/>
    <x v="38"/>
    <s v="47%"/>
    <s v="Greater London"/>
  </r>
  <r>
    <x v="1"/>
    <x v="3"/>
    <n v="0.9980820869999999"/>
    <x v="39"/>
    <s v="100%"/>
    <s v="Yorkshire &amp; Humber"/>
  </r>
  <r>
    <x v="1"/>
    <x v="3"/>
    <n v="0.94177897600000005"/>
    <x v="40"/>
    <s v="94%"/>
    <s v="South East"/>
  </r>
  <r>
    <x v="1"/>
    <x v="3"/>
    <n v="0.99213924799999997"/>
    <x v="41"/>
    <s v="99%"/>
    <s v="Greater London"/>
  </r>
  <r>
    <x v="1"/>
    <x v="3"/>
    <n v="0.89210810799999996"/>
    <x v="42"/>
    <s v="89%"/>
    <s v="East of England"/>
  </r>
  <r>
    <x v="1"/>
    <x v="3"/>
    <n v="0.77065280199999997"/>
    <x v="43"/>
    <s v="77%"/>
    <s v="North East"/>
  </r>
  <r>
    <x v="1"/>
    <x v="3"/>
    <n v="0.99886929000000002"/>
    <x v="44"/>
    <s v="100%"/>
    <s v="South West"/>
  </r>
  <r>
    <x v="1"/>
    <x v="3"/>
    <n v="0.99693815100000005"/>
    <x v="45"/>
    <s v="100%"/>
    <s v="Greater London"/>
  </r>
  <r>
    <x v="1"/>
    <x v="3"/>
    <n v="0.99829642200000002"/>
    <x v="46"/>
    <s v="100%"/>
    <s v="Greater London"/>
  </r>
  <r>
    <x v="1"/>
    <x v="3"/>
    <n v="0.99186164799999998"/>
    <x v="47"/>
    <s v="99%"/>
    <s v="North West"/>
  </r>
  <r>
    <x v="1"/>
    <x v="3"/>
    <n v="0.98070739500000004"/>
    <x v="48"/>
    <s v="98%"/>
    <s v="Greater London"/>
  </r>
  <r>
    <x v="1"/>
    <x v="3"/>
    <n v="0.99957876999999995"/>
    <x v="49"/>
    <s v="100%"/>
    <s v="South East"/>
  </r>
  <r>
    <x v="1"/>
    <x v="3"/>
    <n v="0.99387442599999998"/>
    <x v="50"/>
    <s v="99%"/>
    <s v="Greater London"/>
  </r>
  <r>
    <x v="1"/>
    <x v="3"/>
    <n v="0.24809424799999999"/>
    <x v="51"/>
    <s v="25%"/>
    <s v="Greater London"/>
  </r>
  <r>
    <x v="1"/>
    <x v="3"/>
    <n v="0.99003735999999987"/>
    <x v="52"/>
    <s v="99%"/>
    <s v="North East"/>
  </r>
  <r>
    <x v="1"/>
    <x v="3"/>
    <n v="0.99657701700000001"/>
    <x v="53"/>
    <s v="100%"/>
    <s v="Greater London"/>
  </r>
  <r>
    <x v="1"/>
    <x v="3"/>
    <n v="0.99404761900000005"/>
    <x v="54"/>
    <s v="99%"/>
    <s v="West Midlands"/>
  </r>
  <r>
    <x v="1"/>
    <x v="3"/>
    <n v="0.89088863900000015"/>
    <x v="55"/>
    <s v="89%"/>
    <s v="East of England"/>
  </r>
  <r>
    <x v="1"/>
    <x v="3"/>
    <n v="0.84948002199999995"/>
    <x v="56"/>
    <s v="85%"/>
    <s v="Greater London"/>
  </r>
  <r>
    <x v="1"/>
    <x v="3"/>
    <n v="0.96948051899999999"/>
    <x v="57"/>
    <s v="97%"/>
    <s v="Greater London"/>
  </r>
  <r>
    <x v="1"/>
    <x v="3"/>
    <n v="1"/>
    <x v="58"/>
    <s v="100%"/>
    <s v="South East"/>
  </r>
  <r>
    <x v="1"/>
    <x v="3"/>
    <n v="0.9980676329999999"/>
    <x v="59"/>
    <s v="100%"/>
    <s v="Greater London"/>
  </r>
  <r>
    <x v="1"/>
    <x v="3"/>
    <n v="0.98503401400000001"/>
    <x v="60"/>
    <s v="99%"/>
    <s v="Greater London"/>
  </r>
  <r>
    <x v="1"/>
    <x v="3"/>
    <n v="0.73362749699999985"/>
    <x v="61"/>
    <s v="73%"/>
    <s v="South East"/>
  </r>
  <r>
    <x v="1"/>
    <x v="3"/>
    <n v="0.99893390199999998"/>
    <x v="62"/>
    <s v="100%"/>
    <s v="Yorkshire &amp; Humber"/>
  </r>
  <r>
    <x v="1"/>
    <x v="3"/>
    <n v="1"/>
    <x v="63"/>
    <s v="100%"/>
    <s v="Greater London"/>
  </r>
  <r>
    <x v="1"/>
    <x v="3"/>
    <n v="0.99964900000000001"/>
    <x v="64"/>
    <s v="100%"/>
    <s v="Yorkshire &amp; Humber"/>
  </r>
  <r>
    <x v="1"/>
    <x v="3"/>
    <n v="0.9953739399999999"/>
    <x v="65"/>
    <s v="100%"/>
    <s v="North West"/>
  </r>
  <r>
    <x v="1"/>
    <x v="3"/>
    <n v="0.99740259700000011"/>
    <x v="66"/>
    <s v="100%"/>
    <s v="Greater London"/>
  </r>
  <r>
    <x v="1"/>
    <x v="3"/>
    <n v="0.82951098199999995"/>
    <x v="67"/>
    <s v="83%"/>
    <s v="North West"/>
  </r>
  <r>
    <x v="1"/>
    <x v="3"/>
    <n v="0.99773960199999989"/>
    <x v="68"/>
    <s v="100%"/>
    <s v="Yorkshire &amp; Humber"/>
  </r>
  <r>
    <x v="1"/>
    <x v="3"/>
    <n v="0.99870410399999998"/>
    <x v="69"/>
    <s v="100%"/>
    <s v="East Midlands"/>
  </r>
  <r>
    <x v="1"/>
    <x v="3"/>
    <n v="0.99649583900000005"/>
    <x v="70"/>
    <s v="100%"/>
    <s v="East Midlands"/>
  </r>
  <r>
    <x v="1"/>
    <x v="3"/>
    <n v="0.99683944400000002"/>
    <x v="71"/>
    <s v="100%"/>
    <s v="Greater London"/>
  </r>
  <r>
    <x v="1"/>
    <x v="3"/>
    <n v="0.99866869500000011"/>
    <x v="72"/>
    <s v="100%"/>
    <s v="East Midlands"/>
  </r>
  <r>
    <x v="1"/>
    <x v="3"/>
    <n v="0.99405292899999986"/>
    <x v="73"/>
    <s v="99%"/>
    <s v="North West"/>
  </r>
  <r>
    <x v="1"/>
    <x v="3"/>
    <n v="0.99575671899999996"/>
    <x v="74"/>
    <s v="100%"/>
    <s v="East of England"/>
  </r>
  <r>
    <x v="1"/>
    <x v="3"/>
    <n v="0.99755634000000004"/>
    <x v="75"/>
    <s v="100%"/>
    <s v="North West"/>
  </r>
  <r>
    <x v="1"/>
    <x v="3"/>
    <n v="0.94970218399999995"/>
    <x v="76"/>
    <s v="95%"/>
    <s v="South East"/>
  </r>
  <r>
    <x v="1"/>
    <x v="3"/>
    <n v="0.99792531100000004"/>
    <x v="77"/>
    <s v="100%"/>
    <s v="Greater London"/>
  </r>
  <r>
    <x v="1"/>
    <x v="3"/>
    <n v="0.98604651200000004"/>
    <x v="78"/>
    <s v="99%"/>
    <s v="North East"/>
  </r>
  <r>
    <x v="1"/>
    <x v="3"/>
    <n v="0.99354838700000003"/>
    <x v="79"/>
    <s v="99%"/>
    <s v="East of England"/>
  </r>
  <r>
    <x v="1"/>
    <x v="3"/>
    <n v="4.5087803000000003E-2"/>
    <x v="80"/>
    <s v="5%"/>
    <s v="North East"/>
  </r>
  <r>
    <x v="1"/>
    <x v="3"/>
    <n v="0.99583622500000002"/>
    <x v="81"/>
    <s v="100%"/>
    <s v="Greater London"/>
  </r>
  <r>
    <x v="1"/>
    <x v="3"/>
    <n v="0.99864956100000013"/>
    <x v="82"/>
    <s v="100%"/>
    <s v="East of England"/>
  </r>
  <r>
    <x v="1"/>
    <x v="3"/>
    <n v="0.99909338199999997"/>
    <x v="83"/>
    <s v="100%"/>
    <s v="Yorkshire &amp; Humber"/>
  </r>
  <r>
    <x v="1"/>
    <x v="3"/>
    <n v="1"/>
    <x v="84"/>
    <s v="100%"/>
    <s v="Yorkshire &amp; Humber"/>
  </r>
  <r>
    <x v="1"/>
    <x v="3"/>
    <n v="0.86811201400000004"/>
    <x v="85"/>
    <s v="87%"/>
    <s v="East Midlands"/>
  </r>
  <r>
    <x v="1"/>
    <x v="3"/>
    <n v="1"/>
    <x v="86"/>
    <s v="100%"/>
    <s v="South West"/>
  </r>
  <r>
    <x v="1"/>
    <x v="3"/>
    <n v="0.71067593200000001"/>
    <x v="87"/>
    <s v="71%"/>
    <s v="North East"/>
  </r>
  <r>
    <x v="1"/>
    <x v="3"/>
    <n v="0.99200172899999994"/>
    <x v="88"/>
    <s v="99%"/>
    <s v="Yorkshire &amp; Humber"/>
  </r>
  <r>
    <x v="1"/>
    <x v="3"/>
    <n v="0.71570500599999998"/>
    <x v="89"/>
    <s v="72%"/>
    <s v="North East"/>
  </r>
  <r>
    <x v="1"/>
    <x v="3"/>
    <n v="1"/>
    <x v="90"/>
    <s v="100%"/>
    <s v="East Midlands"/>
  </r>
  <r>
    <x v="1"/>
    <x v="3"/>
    <n v="0.99963133599999998"/>
    <x v="91"/>
    <s v="100%"/>
    <s v="East Midlands"/>
  </r>
  <r>
    <x v="1"/>
    <x v="3"/>
    <n v="0.99520153599999994"/>
    <x v="92"/>
    <s v="100%"/>
    <s v="North West"/>
  </r>
  <r>
    <x v="1"/>
    <x v="3"/>
    <n v="0.99886078799999989"/>
    <x v="93"/>
    <s v="100%"/>
    <s v="South East"/>
  </r>
  <r>
    <x v="1"/>
    <x v="3"/>
    <n v="0.99830652000000009"/>
    <x v="94"/>
    <s v="100%"/>
    <s v="East of England"/>
  </r>
  <r>
    <x v="1"/>
    <x v="3"/>
    <n v="0.99898989900000001"/>
    <x v="95"/>
    <s v="100%"/>
    <s v="South West"/>
  </r>
  <r>
    <x v="1"/>
    <x v="3"/>
    <n v="1"/>
    <x v="96"/>
    <s v="100%"/>
    <s v="South East"/>
  </r>
  <r>
    <x v="1"/>
    <x v="3"/>
    <n v="1"/>
    <x v="97"/>
    <s v="100%"/>
    <s v="South East"/>
  </r>
  <r>
    <x v="1"/>
    <x v="3"/>
    <n v="0.99782726799999999"/>
    <x v="98"/>
    <s v="100%"/>
    <s v="Greater London"/>
  </r>
  <r>
    <x v="1"/>
    <x v="3"/>
    <n v="0.98493408699999996"/>
    <x v="99"/>
    <s v="98%"/>
    <s v="North East"/>
  </r>
  <r>
    <x v="1"/>
    <x v="3"/>
    <n v="0.99509803900000005"/>
    <x v="100"/>
    <s v="100%"/>
    <s v="Greater London"/>
  </r>
  <r>
    <x v="1"/>
    <x v="3"/>
    <n v="0.99253731300000003"/>
    <x v="101"/>
    <s v="99%"/>
    <s v="North West"/>
  </r>
  <r>
    <x v="1"/>
    <x v="3"/>
    <n v="0.9983143699999999"/>
    <x v="102"/>
    <s v="100%"/>
    <s v="Yorkshire &amp; Humber"/>
  </r>
  <r>
    <x v="1"/>
    <x v="3"/>
    <n v="1"/>
    <x v="103"/>
    <s v="100%"/>
    <s v="East Midlands"/>
  </r>
  <r>
    <x v="1"/>
    <x v="3"/>
    <n v="0.93024654200000001"/>
    <x v="104"/>
    <s v="93%"/>
    <s v="North West"/>
  </r>
  <r>
    <x v="1"/>
    <x v="3"/>
    <n v="0.96536981600000005"/>
    <x v="105"/>
    <s v="97%"/>
    <s v="West Midlands"/>
  </r>
  <r>
    <x v="1"/>
    <x v="3"/>
    <n v="0.983099952"/>
    <x v="106"/>
    <s v="98%"/>
    <s v="North West"/>
  </r>
  <r>
    <x v="1"/>
    <x v="3"/>
    <n v="0.99927797799999996"/>
    <x v="107"/>
    <s v="100%"/>
    <s v="Yorkshire &amp; Humber"/>
  </r>
  <r>
    <x v="1"/>
    <x v="3"/>
    <n v="0.95324347099999984"/>
    <x v="108"/>
    <s v="95%"/>
    <s v="West Midlands"/>
  </r>
  <r>
    <x v="1"/>
    <x v="3"/>
    <n v="0.98519515499999988"/>
    <x v="109"/>
    <s v="99%"/>
    <s v="South East"/>
  </r>
  <r>
    <x v="1"/>
    <x v="3"/>
    <n v="0.99577804599999986"/>
    <x v="110"/>
    <s v="100%"/>
    <s v="West Midlands"/>
  </r>
  <r>
    <x v="1"/>
    <x v="3"/>
    <n v="0.99875807299999997"/>
    <x v="111"/>
    <s v="100%"/>
    <s v="South West"/>
  </r>
  <r>
    <x v="1"/>
    <x v="3"/>
    <n v="0.99947506600000002"/>
    <x v="112"/>
    <s v="100%"/>
    <s v="South West"/>
  </r>
  <r>
    <x v="1"/>
    <x v="3"/>
    <n v="0.90987124500000005"/>
    <x v="113"/>
    <s v="91%"/>
    <s v="North East"/>
  </r>
  <r>
    <x v="1"/>
    <x v="3"/>
    <n v="1"/>
    <x v="114"/>
    <s v="100%"/>
    <s v="South East"/>
  </r>
  <r>
    <x v="1"/>
    <x v="3"/>
    <n v="0.99732858400000002"/>
    <x v="115"/>
    <s v="100%"/>
    <s v="East of England"/>
  </r>
  <r>
    <x v="1"/>
    <x v="3"/>
    <n v="0.99936305700000017"/>
    <x v="116"/>
    <s v="100%"/>
    <s v="Greater London"/>
  </r>
  <r>
    <x v="1"/>
    <x v="3"/>
    <n v="0.97801507499999984"/>
    <x v="117"/>
    <s v="98%"/>
    <s v="North West"/>
  </r>
  <r>
    <x v="1"/>
    <x v="3"/>
    <n v="0.84874333599999996"/>
    <x v="118"/>
    <s v="85%"/>
    <s v="West Midlands"/>
  </r>
  <r>
    <x v="1"/>
    <x v="3"/>
    <n v="0.99699957100000014"/>
    <x v="119"/>
    <s v="100%"/>
    <s v="North West"/>
  </r>
  <r>
    <x v="1"/>
    <x v="3"/>
    <n v="0.97492354699999995"/>
    <x v="120"/>
    <s v="97%"/>
    <s v="North East"/>
  </r>
  <r>
    <x v="1"/>
    <x v="3"/>
    <n v="0.99652949899999999"/>
    <x v="121"/>
    <s v="100%"/>
    <s v="West Midlands"/>
  </r>
  <r>
    <x v="1"/>
    <x v="3"/>
    <n v="0.99948665299999995"/>
    <x v="122"/>
    <s v="100%"/>
    <s v="East of England"/>
  </r>
  <r>
    <x v="1"/>
    <x v="3"/>
    <n v="0.92620751300000004"/>
    <x v="123"/>
    <s v="93%"/>
    <s v="North East"/>
  </r>
  <r>
    <x v="1"/>
    <x v="3"/>
    <n v="0.99840764299999996"/>
    <x v="124"/>
    <s v="100%"/>
    <s v="South East"/>
  </r>
  <r>
    <x v="1"/>
    <x v="3"/>
    <n v="0.99697885200000003"/>
    <x v="125"/>
    <s v="100%"/>
    <s v="Greater London"/>
  </r>
  <r>
    <x v="1"/>
    <x v="3"/>
    <n v="0.99862163999999998"/>
    <x v="126"/>
    <s v="100%"/>
    <s v="South West"/>
  </r>
  <r>
    <x v="1"/>
    <x v="3"/>
    <n v="0.99320882899999996"/>
    <x v="127"/>
    <s v="99%"/>
    <s v="North West"/>
  </r>
  <r>
    <x v="1"/>
    <x v="3"/>
    <n v="0.97280497300000002"/>
    <x v="128"/>
    <s v="97%"/>
    <s v="West Midlands"/>
  </r>
  <r>
    <x v="1"/>
    <x v="3"/>
    <n v="0.99669239300000001"/>
    <x v="129"/>
    <s v="100%"/>
    <s v="East of England"/>
  </r>
  <r>
    <x v="1"/>
    <x v="3"/>
    <n v="0.99924698799999989"/>
    <x v="130"/>
    <s v="100%"/>
    <s v="South West"/>
  </r>
  <r>
    <x v="1"/>
    <x v="3"/>
    <n v="0.99901671599999997"/>
    <x v="131"/>
    <s v="100%"/>
    <s v="Greater London"/>
  </r>
  <r>
    <x v="1"/>
    <x v="3"/>
    <n v="0.99225306600000007"/>
    <x v="132"/>
    <s v="99%"/>
    <s v="North West"/>
  </r>
  <r>
    <x v="1"/>
    <x v="3"/>
    <n v="0.99959100200000006"/>
    <x v="133"/>
    <s v="100%"/>
    <s v="Yorkshire &amp; Humber"/>
  </r>
  <r>
    <x v="1"/>
    <x v="3"/>
    <n v="0.79653882100000006"/>
    <x v="134"/>
    <s v="80%"/>
    <s v="West Midlands"/>
  </r>
  <r>
    <x v="1"/>
    <x v="3"/>
    <n v="0.99174236199999988"/>
    <x v="135"/>
    <s v="99%"/>
    <s v="Greater London"/>
  </r>
  <r>
    <x v="1"/>
    <x v="3"/>
    <n v="0.991959064"/>
    <x v="136"/>
    <s v="99%"/>
    <s v="Greater London"/>
  </r>
  <r>
    <x v="1"/>
    <x v="3"/>
    <n v="0.98044692700000013"/>
    <x v="137"/>
    <s v="98%"/>
    <s v="North West"/>
  </r>
  <r>
    <x v="1"/>
    <x v="3"/>
    <n v="0.99837360600000002"/>
    <x v="138"/>
    <s v="100%"/>
    <s v="West Midlands"/>
  </r>
  <r>
    <x v="1"/>
    <x v="3"/>
    <n v="0.99881516599999998"/>
    <x v="139"/>
    <s v="100%"/>
    <s v="South East"/>
  </r>
  <r>
    <x v="1"/>
    <x v="3"/>
    <n v="0.278591215"/>
    <x v="140"/>
    <s v="28%"/>
    <s v="East Midlands"/>
  </r>
  <r>
    <x v="1"/>
    <x v="3"/>
    <n v="0.99741887899999992"/>
    <x v="141"/>
    <s v="100%"/>
    <s v="South East"/>
  </r>
  <r>
    <x v="1"/>
    <x v="3"/>
    <n v="0.98892988900000001"/>
    <x v="142"/>
    <s v="99%"/>
    <s v="Greater London"/>
  </r>
  <r>
    <x v="1"/>
    <x v="3"/>
    <n v="0.75249999999999995"/>
    <x v="143"/>
    <s v="75%"/>
    <s v="North West"/>
  </r>
  <r>
    <x v="1"/>
    <x v="3"/>
    <n v="0.22254059200000001"/>
    <x v="144"/>
    <s v="22%"/>
    <s v="North West"/>
  </r>
  <r>
    <x v="1"/>
    <x v="3"/>
    <n v="0.999696786"/>
    <x v="145"/>
    <s v="100%"/>
    <s v="South West"/>
  </r>
  <r>
    <x v="1"/>
    <x v="3"/>
    <n v="0.99593495899999995"/>
    <x v="146"/>
    <s v="100%"/>
    <s v="South East"/>
  </r>
  <r>
    <x v="1"/>
    <x v="3"/>
    <n v="0.13194988299999999"/>
    <x v="147"/>
    <s v="13%"/>
    <s v="North West"/>
  </r>
  <r>
    <x v="1"/>
    <x v="3"/>
    <n v="0.99870800999999987"/>
    <x v="148"/>
    <s v="100%"/>
    <s v="South East"/>
  </r>
  <r>
    <x v="1"/>
    <x v="3"/>
    <n v="9.0025358999999999E-2"/>
    <x v="149"/>
    <s v="9%"/>
    <s v="West Midlands"/>
  </r>
  <r>
    <x v="1"/>
    <x v="3"/>
    <n v="0.99451303199999996"/>
    <x v="150"/>
    <s v="99%"/>
    <s v="West Midlands"/>
  </r>
  <r>
    <x v="1"/>
    <x v="3"/>
    <n v="0.99861399900000003"/>
    <x v="151"/>
    <s v="100%"/>
    <s v="Yorkshire &amp; Humber"/>
  </r>
  <r>
    <x v="1"/>
    <x v="6"/>
    <n v="299.82010793523892"/>
    <x v="0"/>
    <s v="300"/>
    <s v="Greater London"/>
  </r>
  <r>
    <x v="1"/>
    <x v="7"/>
    <n v="60"/>
    <x v="0"/>
    <s v="60"/>
    <s v="Greater London"/>
  </r>
  <r>
    <x v="1"/>
    <x v="5"/>
    <n v="20012"/>
    <x v="0"/>
    <s v="20012"/>
    <s v="Greater London"/>
  </r>
  <r>
    <x v="1"/>
    <x v="6"/>
    <n v="131.88697286425531"/>
    <x v="1"/>
    <s v="132"/>
    <s v="Greater London"/>
  </r>
  <r>
    <x v="1"/>
    <x v="5"/>
    <n v="60658"/>
    <x v="1"/>
    <s v="60658"/>
    <s v="Greater London"/>
  </r>
  <r>
    <x v="1"/>
    <x v="7"/>
    <n v="80"/>
    <x v="1"/>
    <s v="80"/>
    <s v="Greater London"/>
  </r>
  <r>
    <x v="1"/>
    <x v="5"/>
    <n v="50538"/>
    <x v="2"/>
    <s v="50538"/>
    <s v="Yorkshire &amp; Humber"/>
  </r>
  <r>
    <x v="1"/>
    <x v="6"/>
    <n v="425.42245439075538"/>
    <x v="2"/>
    <s v="425"/>
    <s v="Yorkshire &amp; Humber"/>
  </r>
  <r>
    <x v="1"/>
    <x v="7"/>
    <n v="215"/>
    <x v="2"/>
    <s v="215"/>
    <s v="Yorkshire &amp; Humber"/>
  </r>
  <r>
    <x v="1"/>
    <x v="5"/>
    <n v="39084"/>
    <x v="3"/>
    <s v="39084"/>
    <s v="South West"/>
  </r>
  <r>
    <x v="1"/>
    <x v="7"/>
    <n v="20"/>
    <x v="3"/>
    <s v="20"/>
    <s v="South West"/>
  </r>
  <r>
    <x v="1"/>
    <x v="6"/>
    <n v="51.17183502200389"/>
    <x v="3"/>
    <s v="51"/>
    <s v="South West"/>
  </r>
  <r>
    <x v="1"/>
    <x v="6"/>
    <n v="299.49983527509062"/>
    <x v="4"/>
    <s v="299"/>
    <s v="East of England"/>
  </r>
  <r>
    <x v="1"/>
    <x v="5"/>
    <n v="33389"/>
    <x v="4"/>
    <s v="33389"/>
    <s v="East of England"/>
  </r>
  <r>
    <x v="1"/>
    <x v="7"/>
    <n v="100"/>
    <x v="4"/>
    <s v="100"/>
    <s v="East of England"/>
  </r>
  <r>
    <x v="1"/>
    <x v="6"/>
    <n v="259.12228216060868"/>
    <x v="5"/>
    <s v="259"/>
    <s v="Greater London"/>
  </r>
  <r>
    <x v="1"/>
    <x v="7"/>
    <n v="110"/>
    <x v="5"/>
    <s v="110"/>
    <s v="Greater London"/>
  </r>
  <r>
    <x v="1"/>
    <x v="5"/>
    <n v="42451"/>
    <x v="5"/>
    <s v="42451"/>
    <s v="Greater London"/>
  </r>
  <r>
    <x v="1"/>
    <x v="7"/>
    <n v="500"/>
    <x v="6"/>
    <s v="500"/>
    <s v="West Midlands"/>
  </r>
  <r>
    <x v="1"/>
    <x v="6"/>
    <n v="323.82161314974809"/>
    <x v="6"/>
    <s v="324"/>
    <s v="West Midlands"/>
  </r>
  <r>
    <x v="1"/>
    <x v="5"/>
    <n v="154406"/>
    <x v="6"/>
    <s v="154406"/>
    <s v="West Midlands"/>
  </r>
  <r>
    <x v="1"/>
    <x v="6"/>
    <n v="302.04962243797189"/>
    <x v="7"/>
    <s v="302"/>
    <s v="North West"/>
  </r>
  <r>
    <x v="1"/>
    <x v="5"/>
    <n v="23175"/>
    <x v="7"/>
    <s v="23175"/>
    <s v="North West"/>
  </r>
  <r>
    <x v="1"/>
    <x v="7"/>
    <n v="70"/>
    <x v="7"/>
    <s v="70"/>
    <s v="North West"/>
  </r>
  <r>
    <x v="1"/>
    <x v="5"/>
    <n v="29985"/>
    <x v="8"/>
    <s v="29985"/>
    <s v="North West"/>
  </r>
  <r>
    <x v="1"/>
    <x v="6"/>
    <n v="33.350008337502082"/>
    <x v="8"/>
    <s v="33"/>
    <s v="North West"/>
  </r>
  <r>
    <x v="1"/>
    <x v="7"/>
    <n v="10"/>
    <x v="8"/>
    <s v="10"/>
    <s v="North West"/>
  </r>
  <r>
    <x v="1"/>
    <x v="6"/>
    <n v="267.40010696004282"/>
    <x v="9"/>
    <s v="267"/>
    <s v="North West"/>
  </r>
  <r>
    <x v="1"/>
    <x v="7"/>
    <n v="140"/>
    <x v="9"/>
    <s v="140"/>
    <s v="North West"/>
  </r>
  <r>
    <x v="1"/>
    <x v="5"/>
    <n v="52356"/>
    <x v="9"/>
    <s v="52356"/>
    <s v="North West"/>
  </r>
  <r>
    <x v="1"/>
    <x v="6"/>
    <n v="241.97814318353201"/>
    <x v="10"/>
    <s v="242"/>
    <s v="South West"/>
  </r>
  <r>
    <x v="1"/>
    <x v="7"/>
    <n v="215"/>
    <x v="10"/>
    <s v="215"/>
    <s v="South West"/>
  </r>
  <r>
    <x v="1"/>
    <x v="5"/>
    <n v="88851"/>
    <x v="10"/>
    <s v="88851"/>
    <s v="South West"/>
  </r>
  <r>
    <x v="1"/>
    <x v="7"/>
    <n v="30"/>
    <x v="11"/>
    <s v="30"/>
    <s v="South East"/>
  </r>
  <r>
    <x v="1"/>
    <x v="5"/>
    <n v="20882"/>
    <x v="11"/>
    <s v="20882"/>
    <s v="South East"/>
  </r>
  <r>
    <x v="1"/>
    <x v="6"/>
    <n v="143.6643999616895"/>
    <x v="11"/>
    <s v="144"/>
    <s v="South East"/>
  </r>
  <r>
    <x v="1"/>
    <x v="7"/>
    <n v="195"/>
    <x v="12"/>
    <s v="195"/>
    <s v="Yorkshire &amp; Humber"/>
  </r>
  <r>
    <x v="1"/>
    <x v="5"/>
    <n v="87497"/>
    <x v="12"/>
    <s v="87497"/>
    <s v="Yorkshire &amp; Humber"/>
  </r>
  <r>
    <x v="1"/>
    <x v="6"/>
    <n v="222.8647839354492"/>
    <x v="12"/>
    <s v="223"/>
    <s v="Yorkshire &amp; Humber"/>
  </r>
  <r>
    <x v="1"/>
    <x v="6"/>
    <n v="104.7803106154097"/>
    <x v="13"/>
    <s v="105"/>
    <s v="Greater London"/>
  </r>
  <r>
    <x v="1"/>
    <x v="5"/>
    <n v="42947"/>
    <x v="13"/>
    <s v="42947"/>
    <s v="Greater London"/>
  </r>
  <r>
    <x v="1"/>
    <x v="7"/>
    <n v="45"/>
    <x v="13"/>
    <s v="45"/>
    <s v="Greater London"/>
  </r>
  <r>
    <x v="1"/>
    <x v="6"/>
    <n v="148.06406238432501"/>
    <x v="14"/>
    <s v="148"/>
    <s v="South East"/>
  </r>
  <r>
    <x v="1"/>
    <x v="5"/>
    <n v="40523"/>
    <x v="14"/>
    <s v="40523"/>
    <s v="South East"/>
  </r>
  <r>
    <x v="1"/>
    <x v="7"/>
    <n v="60"/>
    <x v="14"/>
    <s v="60"/>
    <s v="South East"/>
  </r>
  <r>
    <x v="1"/>
    <x v="7"/>
    <n v="155"/>
    <x v="15"/>
    <s v="155"/>
    <s v="South West"/>
  </r>
  <r>
    <x v="1"/>
    <x v="6"/>
    <n v="248.8520694859198"/>
    <x v="15"/>
    <s v="249"/>
    <s v="South West"/>
  </r>
  <r>
    <x v="1"/>
    <x v="5"/>
    <n v="62286"/>
    <x v="15"/>
    <s v="62286"/>
    <s v="South West"/>
  </r>
  <r>
    <x v="1"/>
    <x v="6"/>
    <n v="191.71779141104301"/>
    <x v="16"/>
    <s v="192"/>
    <s v="Greater London"/>
  </r>
  <r>
    <x v="1"/>
    <x v="5"/>
    <n v="59984"/>
    <x v="16"/>
    <s v="59984"/>
    <s v="Greater London"/>
  </r>
  <r>
    <x v="1"/>
    <x v="7"/>
    <n v="115"/>
    <x v="16"/>
    <s v="115"/>
    <s v="Greater London"/>
  </r>
  <r>
    <x v="1"/>
    <x v="5"/>
    <n v="110535"/>
    <x v="17"/>
    <s v="110535"/>
    <s v="South East"/>
  </r>
  <r>
    <x v="1"/>
    <x v="7"/>
    <n v="125"/>
    <x v="17"/>
    <s v="125"/>
    <s v="South East"/>
  </r>
  <r>
    <x v="1"/>
    <x v="6"/>
    <n v="113.0863527389515"/>
    <x v="17"/>
    <s v="113"/>
    <s v="South East"/>
  </r>
  <r>
    <x v="1"/>
    <x v="5"/>
    <n v="36500"/>
    <x v="18"/>
    <s v="36500"/>
    <s v="North West"/>
  </r>
  <r>
    <x v="1"/>
    <x v="6"/>
    <n v="205.47945205479451"/>
    <x v="18"/>
    <s v="205"/>
    <s v="North West"/>
  </r>
  <r>
    <x v="1"/>
    <x v="7"/>
    <n v="75"/>
    <x v="18"/>
    <s v="75"/>
    <s v="North West"/>
  </r>
  <r>
    <x v="1"/>
    <x v="6"/>
    <n v="242.1893921046258"/>
    <x v="19"/>
    <s v="242"/>
    <s v="Yorkshire &amp; Humber"/>
  </r>
  <r>
    <x v="1"/>
    <x v="7"/>
    <n v="100"/>
    <x v="19"/>
    <s v="100"/>
    <s v="Yorkshire &amp; Humber"/>
  </r>
  <r>
    <x v="1"/>
    <x v="5"/>
    <n v="41290"/>
    <x v="19"/>
    <s v="41290"/>
    <s v="Yorkshire &amp; Humber"/>
  </r>
  <r>
    <x v="1"/>
    <x v="7"/>
    <n v="240"/>
    <x v="20"/>
    <s v="240"/>
    <s v="East of England"/>
  </r>
  <r>
    <x v="1"/>
    <x v="5"/>
    <n v="134730"/>
    <x v="20"/>
    <s v="134730"/>
    <s v="East of England"/>
  </r>
  <r>
    <x v="1"/>
    <x v="6"/>
    <n v="178.1340458695168"/>
    <x v="20"/>
    <s v="178"/>
    <s v="East of England"/>
  </r>
  <r>
    <x v="1"/>
    <x v="7"/>
    <n v="55"/>
    <x v="21"/>
    <s v="55"/>
    <s v="Greater London"/>
  </r>
  <r>
    <x v="1"/>
    <x v="6"/>
    <n v="209.03010033444821"/>
    <x v="21"/>
    <s v="209"/>
    <s v="Greater London"/>
  </r>
  <r>
    <x v="1"/>
    <x v="5"/>
    <n v="26312"/>
    <x v="21"/>
    <s v="26312"/>
    <s v="Greater London"/>
  </r>
  <r>
    <x v="1"/>
    <x v="6"/>
    <n v="174.04622667780561"/>
    <x v="22"/>
    <s v="174"/>
    <s v="East of England"/>
  </r>
  <r>
    <x v="1"/>
    <x v="5"/>
    <n v="57456"/>
    <x v="22"/>
    <s v="57456"/>
    <s v="East of England"/>
  </r>
  <r>
    <x v="1"/>
    <x v="7"/>
    <n v="100"/>
    <x v="22"/>
    <s v="100"/>
    <s v="East of England"/>
  </r>
  <r>
    <x v="1"/>
    <x v="7"/>
    <n v="165"/>
    <x v="23"/>
    <s v="165"/>
    <s v="North West"/>
  </r>
  <r>
    <x v="1"/>
    <x v="5"/>
    <n v="94913"/>
    <x v="23"/>
    <s v="94913"/>
    <s v="North West"/>
  </r>
  <r>
    <x v="1"/>
    <x v="6"/>
    <n v="173.84341449537999"/>
    <x v="23"/>
    <s v="174"/>
    <s v="North West"/>
  </r>
  <r>
    <x v="1"/>
    <x v="7"/>
    <n v="175"/>
    <x v="24"/>
    <s v="175"/>
    <s v="North West"/>
  </r>
  <r>
    <x v="1"/>
    <x v="5"/>
    <n v="80283"/>
    <x v="24"/>
    <s v="80283"/>
    <s v="North West"/>
  </r>
  <r>
    <x v="1"/>
    <x v="6"/>
    <n v="217.97889964251459"/>
    <x v="24"/>
    <s v="218"/>
    <s v="North West"/>
  </r>
  <r>
    <x v="1"/>
    <x v="7"/>
    <n v="0"/>
    <x v="25"/>
    <s v="0"/>
    <s v="Greater London"/>
  </r>
  <r>
    <x v="1"/>
    <x v="6"/>
    <n v="0"/>
    <x v="25"/>
    <s v="0"/>
    <s v="Greater London"/>
  </r>
  <r>
    <x v="1"/>
    <x v="5"/>
    <n v="1399"/>
    <x v="25"/>
    <s v="1399"/>
    <s v="Greater London"/>
  </r>
  <r>
    <x v="1"/>
    <x v="6"/>
    <n v="144.5447497404765"/>
    <x v="26"/>
    <s v="145"/>
    <s v="South West"/>
  </r>
  <r>
    <x v="1"/>
    <x v="5"/>
    <n v="152202"/>
    <x v="26"/>
    <s v="152202"/>
    <s v="South West"/>
  </r>
  <r>
    <x v="1"/>
    <x v="7"/>
    <n v="220"/>
    <x v="26"/>
    <s v="220"/>
    <s v="South West"/>
  </r>
  <r>
    <x v="1"/>
    <x v="7"/>
    <n v="285"/>
    <x v="27"/>
    <s v="285"/>
    <s v="North East"/>
  </r>
  <r>
    <x v="1"/>
    <x v="5"/>
    <n v="117738"/>
    <x v="27"/>
    <s v="117738"/>
    <s v="North East"/>
  </r>
  <r>
    <x v="1"/>
    <x v="6"/>
    <n v="242.06288538959379"/>
    <x v="27"/>
    <s v="242"/>
    <s v="North East"/>
  </r>
  <r>
    <x v="1"/>
    <x v="7"/>
    <n v="105"/>
    <x v="28"/>
    <s v="105"/>
    <s v="West Midlands"/>
  </r>
  <r>
    <x v="1"/>
    <x v="5"/>
    <n v="51300"/>
    <x v="28"/>
    <s v="51300"/>
    <s v="West Midlands"/>
  </r>
  <r>
    <x v="1"/>
    <x v="6"/>
    <n v="204.67836257309941"/>
    <x v="28"/>
    <s v="205"/>
    <s v="West Midlands"/>
  </r>
  <r>
    <x v="1"/>
    <x v="5"/>
    <n v="56734"/>
    <x v="29"/>
    <s v="56734"/>
    <s v="Greater London"/>
  </r>
  <r>
    <x v="1"/>
    <x v="6"/>
    <n v="193.88726336940809"/>
    <x v="29"/>
    <s v="194"/>
    <s v="Greater London"/>
  </r>
  <r>
    <x v="1"/>
    <x v="7"/>
    <n v="110"/>
    <x v="29"/>
    <s v="110"/>
    <s v="Greater London"/>
  </r>
  <r>
    <x v="1"/>
    <x v="6"/>
    <n v="252.40902139537641"/>
    <x v="30"/>
    <s v="252"/>
    <s v="North East"/>
  </r>
  <r>
    <x v="1"/>
    <x v="7"/>
    <n v="170"/>
    <x v="30"/>
    <s v="170"/>
    <s v="North East"/>
  </r>
  <r>
    <x v="1"/>
    <x v="5"/>
    <n v="67351"/>
    <x v="30"/>
    <s v="67351"/>
    <s v="North East"/>
  </r>
  <r>
    <x v="1"/>
    <x v="6"/>
    <n v="294.15472538555281"/>
    <x v="31"/>
    <s v="294"/>
    <s v="North East"/>
  </r>
  <r>
    <x v="1"/>
    <x v="5"/>
    <n v="23797"/>
    <x v="31"/>
    <s v="23797"/>
    <s v="North East"/>
  </r>
  <r>
    <x v="1"/>
    <x v="7"/>
    <n v="70"/>
    <x v="31"/>
    <s v="70"/>
    <s v="North East"/>
  </r>
  <r>
    <x v="1"/>
    <x v="6"/>
    <n v="303.25493631646339"/>
    <x v="32"/>
    <s v="303"/>
    <s v="East Midlands"/>
  </r>
  <r>
    <x v="1"/>
    <x v="7"/>
    <n v="135"/>
    <x v="32"/>
    <s v="135"/>
    <s v="East Midlands"/>
  </r>
  <r>
    <x v="1"/>
    <x v="5"/>
    <n v="44517"/>
    <x v="32"/>
    <s v="44517"/>
    <s v="East Midlands"/>
  </r>
  <r>
    <x v="1"/>
    <x v="7"/>
    <n v="390"/>
    <x v="33"/>
    <s v="390"/>
    <s v="East Midlands"/>
  </r>
  <r>
    <x v="1"/>
    <x v="5"/>
    <n v="186020"/>
    <x v="33"/>
    <s v="186020"/>
    <s v="East Midlands"/>
  </r>
  <r>
    <x v="1"/>
    <x v="6"/>
    <n v="209.65487581980429"/>
    <x v="33"/>
    <s v="210"/>
    <s v="East Midlands"/>
  </r>
  <r>
    <x v="1"/>
    <x v="5"/>
    <n v="221728"/>
    <x v="34"/>
    <s v="221728"/>
    <s v="South West"/>
  </r>
  <r>
    <x v="1"/>
    <x v="6"/>
    <n v="211.97142444797231"/>
    <x v="34"/>
    <s v="212"/>
    <s v="South West"/>
  </r>
  <r>
    <x v="1"/>
    <x v="7"/>
    <n v="470"/>
    <x v="34"/>
    <s v="470"/>
    <s v="South West"/>
  </r>
  <r>
    <x v="1"/>
    <x v="7"/>
    <n v="165"/>
    <x v="35"/>
    <s v="165"/>
    <s v="Yorkshire &amp; Humber"/>
  </r>
  <r>
    <x v="1"/>
    <x v="6"/>
    <n v="263.19567402019419"/>
    <x v="35"/>
    <s v="263"/>
    <s v="Yorkshire &amp; Humber"/>
  </r>
  <r>
    <x v="1"/>
    <x v="5"/>
    <n v="62691"/>
    <x v="35"/>
    <s v="62691"/>
    <s v="Yorkshire &amp; Humber"/>
  </r>
  <r>
    <x v="1"/>
    <x v="5"/>
    <n v="119046"/>
    <x v="36"/>
    <s v="119046"/>
    <s v="South West"/>
  </r>
  <r>
    <x v="1"/>
    <x v="6"/>
    <n v="155.40211346874321"/>
    <x v="36"/>
    <s v="155"/>
    <s v="South West"/>
  </r>
  <r>
    <x v="1"/>
    <x v="7"/>
    <n v="185"/>
    <x v="36"/>
    <s v="185"/>
    <s v="South West"/>
  </r>
  <r>
    <x v="1"/>
    <x v="6"/>
    <n v="171.44986954901231"/>
    <x v="37"/>
    <s v="171"/>
    <s v="West Midlands"/>
  </r>
  <r>
    <x v="1"/>
    <x v="5"/>
    <n v="67075"/>
    <x v="37"/>
    <s v="67075"/>
    <s v="West Midlands"/>
  </r>
  <r>
    <x v="1"/>
    <x v="7"/>
    <n v="115"/>
    <x v="37"/>
    <s v="115"/>
    <s v="West Midlands"/>
  </r>
  <r>
    <x v="1"/>
    <x v="7"/>
    <n v="25"/>
    <x v="38"/>
    <s v="25"/>
    <s v="Greater London"/>
  </r>
  <r>
    <x v="1"/>
    <x v="5"/>
    <n v="48645"/>
    <x v="38"/>
    <s v="48645"/>
    <s v="Greater London"/>
  </r>
  <r>
    <x v="1"/>
    <x v="6"/>
    <n v="51.392743344639733"/>
    <x v="38"/>
    <s v="51"/>
    <s v="Greater London"/>
  </r>
  <r>
    <x v="1"/>
    <x v="7"/>
    <n v="165"/>
    <x v="39"/>
    <s v="165"/>
    <s v="Yorkshire &amp; Humber"/>
  </r>
  <r>
    <x v="1"/>
    <x v="5"/>
    <n v="96404"/>
    <x v="39"/>
    <s v="96404"/>
    <s v="Yorkshire &amp; Humber"/>
  </r>
  <r>
    <x v="1"/>
    <x v="6"/>
    <n v="171.1547238703788"/>
    <x v="39"/>
    <s v="171"/>
    <s v="Yorkshire &amp; Humber"/>
  </r>
  <r>
    <x v="1"/>
    <x v="6"/>
    <n v="160.62644312820001"/>
    <x v="40"/>
    <s v="161"/>
    <s v="South East"/>
  </r>
  <r>
    <x v="1"/>
    <x v="7"/>
    <n v="240"/>
    <x v="40"/>
    <s v="240"/>
    <s v="South East"/>
  </r>
  <r>
    <x v="1"/>
    <x v="5"/>
    <n v="149415"/>
    <x v="40"/>
    <s v="149415"/>
    <s v="South East"/>
  </r>
  <r>
    <x v="1"/>
    <x v="6"/>
    <n v="145.72100672398361"/>
    <x v="41"/>
    <s v="146"/>
    <s v="Greater London"/>
  </r>
  <r>
    <x v="1"/>
    <x v="5"/>
    <n v="48037"/>
    <x v="41"/>
    <s v="48037"/>
    <s v="Greater London"/>
  </r>
  <r>
    <x v="1"/>
    <x v="7"/>
    <n v="70"/>
    <x v="41"/>
    <s v="70"/>
    <s v="Greater London"/>
  </r>
  <r>
    <x v="1"/>
    <x v="5"/>
    <n v="325861"/>
    <x v="42"/>
    <s v="325861"/>
    <s v="East of England"/>
  </r>
  <r>
    <x v="1"/>
    <x v="7"/>
    <n v="585"/>
    <x v="42"/>
    <s v="585"/>
    <s v="East of England"/>
  </r>
  <r>
    <x v="1"/>
    <x v="6"/>
    <n v="179.5243984398256"/>
    <x v="42"/>
    <s v="180"/>
    <s v="East of England"/>
  </r>
  <r>
    <x v="1"/>
    <x v="6"/>
    <n v="314.61000459814619"/>
    <x v="43"/>
    <s v="315"/>
    <s v="North East"/>
  </r>
  <r>
    <x v="1"/>
    <x v="7"/>
    <n v="130"/>
    <x v="43"/>
    <s v="130"/>
    <s v="North East"/>
  </r>
  <r>
    <x v="1"/>
    <x v="5"/>
    <n v="41321"/>
    <x v="43"/>
    <s v="41321"/>
    <s v="North East"/>
  </r>
  <r>
    <x v="1"/>
    <x v="5"/>
    <n v="148036"/>
    <x v="44"/>
    <s v="148036"/>
    <s v="South West"/>
  </r>
  <r>
    <x v="1"/>
    <x v="6"/>
    <n v="195.89829500932211"/>
    <x v="44"/>
    <s v="196"/>
    <s v="South West"/>
  </r>
  <r>
    <x v="1"/>
    <x v="7"/>
    <n v="290"/>
    <x v="44"/>
    <s v="290"/>
    <s v="South West"/>
  </r>
  <r>
    <x v="1"/>
    <x v="5"/>
    <n v="32234"/>
    <x v="45"/>
    <s v="32234"/>
    <s v="Greater London"/>
  </r>
  <r>
    <x v="1"/>
    <x v="6"/>
    <n v="263.69671775144258"/>
    <x v="45"/>
    <s v="264"/>
    <s v="Greater London"/>
  </r>
  <r>
    <x v="1"/>
    <x v="7"/>
    <n v="85"/>
    <x v="45"/>
    <s v="85"/>
    <s v="Greater London"/>
  </r>
  <r>
    <x v="1"/>
    <x v="6"/>
    <n v="265.48672566371681"/>
    <x v="46"/>
    <s v="265"/>
    <s v="Greater London"/>
  </r>
  <r>
    <x v="1"/>
    <x v="5"/>
    <n v="22600"/>
    <x v="46"/>
    <s v="22600"/>
    <s v="Greater London"/>
  </r>
  <r>
    <x v="1"/>
    <x v="7"/>
    <n v="60"/>
    <x v="46"/>
    <s v="60"/>
    <s v="Greater London"/>
  </r>
  <r>
    <x v="1"/>
    <x v="7"/>
    <n v="40"/>
    <x v="47"/>
    <s v="40"/>
    <s v="North West"/>
  </r>
  <r>
    <x v="1"/>
    <x v="6"/>
    <n v="157.6106229559872"/>
    <x v="47"/>
    <s v="158"/>
    <s v="North West"/>
  </r>
  <r>
    <x v="1"/>
    <x v="5"/>
    <n v="25379"/>
    <x v="47"/>
    <s v="25379"/>
    <s v="North West"/>
  </r>
  <r>
    <x v="1"/>
    <x v="6"/>
    <n v="0"/>
    <x v="48"/>
    <s v="0"/>
    <s v="Greater London"/>
  </r>
  <r>
    <x v="1"/>
    <x v="7"/>
    <n v="0"/>
    <x v="48"/>
    <s v="0"/>
    <s v="Greater London"/>
  </r>
  <r>
    <x v="1"/>
    <x v="5"/>
    <n v="20499"/>
    <x v="48"/>
    <s v="20499"/>
    <s v="Greater London"/>
  </r>
  <r>
    <x v="1"/>
    <x v="7"/>
    <n v="640"/>
    <x v="49"/>
    <s v="640"/>
    <s v="South East"/>
  </r>
  <r>
    <x v="1"/>
    <x v="5"/>
    <n v="324772"/>
    <x v="49"/>
    <s v="324772"/>
    <s v="South East"/>
  </r>
  <r>
    <x v="1"/>
    <x v="6"/>
    <n v="197.06132302045739"/>
    <x v="49"/>
    <s v="197"/>
    <s v="South East"/>
  </r>
  <r>
    <x v="1"/>
    <x v="7"/>
    <n v="55"/>
    <x v="50"/>
    <s v="55"/>
    <s v="Greater London"/>
  </r>
  <r>
    <x v="1"/>
    <x v="6"/>
    <n v="184.86773553830119"/>
    <x v="50"/>
    <s v="185"/>
    <s v="Greater London"/>
  </r>
  <r>
    <x v="1"/>
    <x v="5"/>
    <n v="29751"/>
    <x v="50"/>
    <s v="29751"/>
    <s v="Greater London"/>
  </r>
  <r>
    <x v="1"/>
    <x v="6"/>
    <n v="58.70336018033673"/>
    <x v="51"/>
    <s v="59"/>
    <s v="Greater London"/>
  </r>
  <r>
    <x v="1"/>
    <x v="7"/>
    <n v="25"/>
    <x v="51"/>
    <s v="25"/>
    <s v="Greater London"/>
  </r>
  <r>
    <x v="1"/>
    <x v="5"/>
    <n v="42587"/>
    <x v="51"/>
    <s v="42587"/>
    <s v="Greater London"/>
  </r>
  <r>
    <x v="1"/>
    <x v="5"/>
    <n v="19648"/>
    <x v="52"/>
    <s v="19648"/>
    <s v="North East"/>
  </r>
  <r>
    <x v="1"/>
    <x v="6"/>
    <n v="254.4788273615635"/>
    <x v="52"/>
    <s v="254"/>
    <s v="North East"/>
  </r>
  <r>
    <x v="1"/>
    <x v="7"/>
    <n v="50"/>
    <x v="52"/>
    <s v="50"/>
    <s v="North East"/>
  </r>
  <r>
    <x v="1"/>
    <x v="6"/>
    <n v="188.64365214110549"/>
    <x v="53"/>
    <s v="189"/>
    <s v="Greater London"/>
  </r>
  <r>
    <x v="1"/>
    <x v="7"/>
    <n v="90"/>
    <x v="53"/>
    <s v="90"/>
    <s v="Greater London"/>
  </r>
  <r>
    <x v="1"/>
    <x v="5"/>
    <n v="47709"/>
    <x v="53"/>
    <s v="47709"/>
    <s v="Greater London"/>
  </r>
  <r>
    <x v="1"/>
    <x v="5"/>
    <n v="51516"/>
    <x v="54"/>
    <s v="51516"/>
    <s v="West Midlands"/>
  </r>
  <r>
    <x v="1"/>
    <x v="7"/>
    <n v="60"/>
    <x v="54"/>
    <s v="60"/>
    <s v="West Midlands"/>
  </r>
  <r>
    <x v="1"/>
    <x v="6"/>
    <n v="116.46866992778941"/>
    <x v="54"/>
    <s v="116"/>
    <s v="West Midlands"/>
  </r>
  <r>
    <x v="1"/>
    <x v="7"/>
    <n v="415"/>
    <x v="55"/>
    <s v="415"/>
    <s v="East of England"/>
  </r>
  <r>
    <x v="1"/>
    <x v="5"/>
    <n v="216310"/>
    <x v="55"/>
    <s v="216310"/>
    <s v="East of England"/>
  </r>
  <r>
    <x v="1"/>
    <x v="6"/>
    <n v="191.85428320465999"/>
    <x v="55"/>
    <s v="192"/>
    <s v="East of England"/>
  </r>
  <r>
    <x v="1"/>
    <x v="7"/>
    <n v="0"/>
    <x v="56"/>
    <s v="0"/>
    <s v="Greater London"/>
  </r>
  <r>
    <x v="1"/>
    <x v="6"/>
    <n v="0"/>
    <x v="56"/>
    <s v="0"/>
    <s v="Greater London"/>
  </r>
  <r>
    <x v="1"/>
    <x v="5"/>
    <n v="43198"/>
    <x v="56"/>
    <s v="43198"/>
    <s v="Greater London"/>
  </r>
  <r>
    <x v="1"/>
    <x v="6"/>
    <n v="27.304499781564001"/>
    <x v="57"/>
    <s v="27"/>
    <s v="Greater London"/>
  </r>
  <r>
    <x v="1"/>
    <x v="5"/>
    <n v="36624"/>
    <x v="57"/>
    <s v="36624"/>
    <s v="Greater London"/>
  </r>
  <r>
    <x v="1"/>
    <x v="7"/>
    <n v="10"/>
    <x v="57"/>
    <s v="10"/>
    <s v="Greater London"/>
  </r>
  <r>
    <x v="1"/>
    <x v="6"/>
    <n v="210.56079358023541"/>
    <x v="58"/>
    <s v="211"/>
    <s v="South East"/>
  </r>
  <r>
    <x v="1"/>
    <x v="7"/>
    <n v="90"/>
    <x v="58"/>
    <s v="90"/>
    <s v="South East"/>
  </r>
  <r>
    <x v="1"/>
    <x v="5"/>
    <n v="42743"/>
    <x v="58"/>
    <s v="42743"/>
    <s v="South East"/>
  </r>
  <r>
    <x v="1"/>
    <x v="6"/>
    <n v="277.39251040221922"/>
    <x v="59"/>
    <s v="277"/>
    <s v="Greater London"/>
  </r>
  <r>
    <x v="1"/>
    <x v="5"/>
    <n v="21630"/>
    <x v="59"/>
    <s v="21630"/>
    <s v="Greater London"/>
  </r>
  <r>
    <x v="1"/>
    <x v="7"/>
    <n v="60"/>
    <x v="59"/>
    <s v="60"/>
    <s v="Greater London"/>
  </r>
  <r>
    <x v="1"/>
    <x v="7"/>
    <n v="0"/>
    <x v="60"/>
    <s v="0"/>
    <s v="Greater London"/>
  </r>
  <r>
    <x v="1"/>
    <x v="6"/>
    <n v="0"/>
    <x v="60"/>
    <s v="0"/>
    <s v="Greater London"/>
  </r>
  <r>
    <x v="1"/>
    <x v="5"/>
    <n v="22314"/>
    <x v="60"/>
    <s v="22314"/>
    <s v="Greater London"/>
  </r>
  <r>
    <x v="1"/>
    <x v="7"/>
    <n v="500"/>
    <x v="61"/>
    <s v="500"/>
    <s v="South East"/>
  </r>
  <r>
    <x v="1"/>
    <x v="5"/>
    <n v="335964"/>
    <x v="61"/>
    <s v="335964"/>
    <s v="South East"/>
  </r>
  <r>
    <x v="1"/>
    <x v="6"/>
    <n v="148.82546939553049"/>
    <x v="61"/>
    <s v="149"/>
    <s v="South East"/>
  </r>
  <r>
    <x v="1"/>
    <x v="6"/>
    <n v="292.74690273776901"/>
    <x v="62"/>
    <s v="293"/>
    <s v="Yorkshire &amp; Humber"/>
  </r>
  <r>
    <x v="1"/>
    <x v="7"/>
    <n v="125"/>
    <x v="62"/>
    <s v="125"/>
    <s v="Yorkshire &amp; Humber"/>
  </r>
  <r>
    <x v="1"/>
    <x v="5"/>
    <n v="42699"/>
    <x v="62"/>
    <s v="42699"/>
    <s v="Yorkshire &amp; Humber"/>
  </r>
  <r>
    <x v="1"/>
    <x v="6"/>
    <n v="231.42791020597079"/>
    <x v="63"/>
    <s v="231"/>
    <s v="Greater London"/>
  </r>
  <r>
    <x v="1"/>
    <x v="5"/>
    <n v="25926"/>
    <x v="63"/>
    <s v="25926"/>
    <s v="Greater London"/>
  </r>
  <r>
    <x v="1"/>
    <x v="7"/>
    <n v="60"/>
    <x v="63"/>
    <s v="60"/>
    <s v="Greater London"/>
  </r>
  <r>
    <x v="1"/>
    <x v="7"/>
    <n v="190"/>
    <x v="64"/>
    <s v="190"/>
    <s v="Yorkshire &amp; Humber"/>
  </r>
  <r>
    <x v="1"/>
    <x v="5"/>
    <n v="80976"/>
    <x v="64"/>
    <s v="80976"/>
    <s v="Yorkshire &amp; Humber"/>
  </r>
  <r>
    <x v="1"/>
    <x v="6"/>
    <n v="234.63742343410391"/>
    <x v="64"/>
    <s v="235"/>
    <s v="Yorkshire &amp; Humber"/>
  </r>
  <r>
    <x v="1"/>
    <x v="5"/>
    <n v="28160"/>
    <x v="65"/>
    <s v="28160"/>
    <s v="North West"/>
  </r>
  <r>
    <x v="1"/>
    <x v="6"/>
    <n v="124.28977272727271"/>
    <x v="65"/>
    <s v="124"/>
    <s v="North West"/>
  </r>
  <r>
    <x v="1"/>
    <x v="7"/>
    <n v="35"/>
    <x v="65"/>
    <s v="35"/>
    <s v="North West"/>
  </r>
  <r>
    <x v="1"/>
    <x v="7"/>
    <n v="80"/>
    <x v="66"/>
    <s v="80"/>
    <s v="Greater London"/>
  </r>
  <r>
    <x v="1"/>
    <x v="6"/>
    <n v="266.54228026920771"/>
    <x v="66"/>
    <s v="267"/>
    <s v="Greater London"/>
  </r>
  <r>
    <x v="1"/>
    <x v="5"/>
    <n v="30014"/>
    <x v="66"/>
    <s v="30014"/>
    <s v="Greater London"/>
  </r>
  <r>
    <x v="1"/>
    <x v="5"/>
    <n v="272840"/>
    <x v="67"/>
    <s v="272840"/>
    <s v="North West"/>
  </r>
  <r>
    <x v="1"/>
    <x v="7"/>
    <n v="415"/>
    <x v="67"/>
    <s v="415"/>
    <s v="North West"/>
  </r>
  <r>
    <x v="1"/>
    <x v="6"/>
    <n v="152.10379709719979"/>
    <x v="67"/>
    <s v="152"/>
    <s v="North West"/>
  </r>
  <r>
    <x v="1"/>
    <x v="7"/>
    <n v="300"/>
    <x v="68"/>
    <s v="300"/>
    <s v="Yorkshire &amp; Humber"/>
  </r>
  <r>
    <x v="1"/>
    <x v="5"/>
    <n v="131845"/>
    <x v="68"/>
    <s v="131845"/>
    <s v="Yorkshire &amp; Humber"/>
  </r>
  <r>
    <x v="1"/>
    <x v="6"/>
    <n v="227.53991429329901"/>
    <x v="68"/>
    <s v="228"/>
    <s v="Yorkshire &amp; Humber"/>
  </r>
  <r>
    <x v="1"/>
    <x v="6"/>
    <n v="300.28097720009441"/>
    <x v="69"/>
    <s v="300"/>
    <s v="East Midlands"/>
  </r>
  <r>
    <x v="1"/>
    <x v="5"/>
    <n v="46623"/>
    <x v="69"/>
    <s v="46623"/>
    <s v="East Midlands"/>
  </r>
  <r>
    <x v="1"/>
    <x v="7"/>
    <n v="140"/>
    <x v="69"/>
    <s v="140"/>
    <s v="East Midlands"/>
  </r>
  <r>
    <x v="1"/>
    <x v="6"/>
    <n v="200.19193004086461"/>
    <x v="70"/>
    <s v="200"/>
    <s v="East Midlands"/>
  </r>
  <r>
    <x v="1"/>
    <x v="5"/>
    <n v="157349"/>
    <x v="70"/>
    <s v="157349"/>
    <s v="East Midlands"/>
  </r>
  <r>
    <x v="1"/>
    <x v="7"/>
    <n v="315"/>
    <x v="70"/>
    <s v="315"/>
    <s v="East Midlands"/>
  </r>
  <r>
    <x v="1"/>
    <x v="6"/>
    <n v="208.95618349567621"/>
    <x v="71"/>
    <s v="209"/>
    <s v="Greater London"/>
  </r>
  <r>
    <x v="1"/>
    <x v="5"/>
    <n v="31107"/>
    <x v="71"/>
    <s v="31107"/>
    <s v="Greater London"/>
  </r>
  <r>
    <x v="1"/>
    <x v="7"/>
    <n v="65"/>
    <x v="71"/>
    <s v="65"/>
    <s v="Greater London"/>
  </r>
  <r>
    <x v="1"/>
    <x v="7"/>
    <n v="350"/>
    <x v="72"/>
    <s v="350"/>
    <s v="East Midlands"/>
  </r>
  <r>
    <x v="1"/>
    <x v="6"/>
    <n v="183.62293293041219"/>
    <x v="72"/>
    <s v="184"/>
    <s v="East Midlands"/>
  </r>
  <r>
    <x v="1"/>
    <x v="5"/>
    <n v="190608"/>
    <x v="72"/>
    <s v="190608"/>
    <s v="East Midlands"/>
  </r>
  <r>
    <x v="1"/>
    <x v="7"/>
    <n v="215"/>
    <x v="73"/>
    <s v="215"/>
    <s v="North West"/>
  </r>
  <r>
    <x v="1"/>
    <x v="5"/>
    <n v="78032"/>
    <x v="73"/>
    <s v="78032"/>
    <s v="North West"/>
  </r>
  <r>
    <x v="1"/>
    <x v="6"/>
    <n v="275.52798851753118"/>
    <x v="73"/>
    <s v="276"/>
    <s v="North West"/>
  </r>
  <r>
    <x v="1"/>
    <x v="5"/>
    <n v="27193"/>
    <x v="74"/>
    <s v="27193"/>
    <s v="East of England"/>
  </r>
  <r>
    <x v="1"/>
    <x v="6"/>
    <n v="257.4191887618137"/>
    <x v="74"/>
    <s v="257"/>
    <s v="East of England"/>
  </r>
  <r>
    <x v="1"/>
    <x v="7"/>
    <n v="70"/>
    <x v="74"/>
    <s v="70"/>
    <s v="East of England"/>
  </r>
  <r>
    <x v="1"/>
    <x v="5"/>
    <n v="55094"/>
    <x v="75"/>
    <s v="55094"/>
    <s v="North West"/>
  </r>
  <r>
    <x v="1"/>
    <x v="6"/>
    <n v="426.54372526953938"/>
    <x v="75"/>
    <s v="427"/>
    <s v="North West"/>
  </r>
  <r>
    <x v="1"/>
    <x v="7"/>
    <n v="235"/>
    <x v="75"/>
    <s v="235"/>
    <s v="North West"/>
  </r>
  <r>
    <x v="1"/>
    <x v="6"/>
    <n v="145.623998835008"/>
    <x v="76"/>
    <s v="146"/>
    <s v="South East"/>
  </r>
  <r>
    <x v="1"/>
    <x v="7"/>
    <n v="70"/>
    <x v="76"/>
    <s v="70"/>
    <s v="South East"/>
  </r>
  <r>
    <x v="1"/>
    <x v="5"/>
    <n v="48069"/>
    <x v="76"/>
    <s v="48069"/>
    <s v="South East"/>
  </r>
  <r>
    <x v="1"/>
    <x v="6"/>
    <n v="190.37729318103149"/>
    <x v="77"/>
    <s v="190"/>
    <s v="Greater London"/>
  </r>
  <r>
    <x v="1"/>
    <x v="7"/>
    <n v="55"/>
    <x v="77"/>
    <s v="55"/>
    <s v="Greater London"/>
  </r>
  <r>
    <x v="1"/>
    <x v="5"/>
    <n v="28890"/>
    <x v="77"/>
    <s v="28890"/>
    <s v="Greater London"/>
  </r>
  <r>
    <x v="1"/>
    <x v="7"/>
    <n v="75"/>
    <x v="78"/>
    <s v="75"/>
    <s v="North East"/>
  </r>
  <r>
    <x v="1"/>
    <x v="6"/>
    <n v="288.67249143604943"/>
    <x v="78"/>
    <s v="289"/>
    <s v="North East"/>
  </r>
  <r>
    <x v="1"/>
    <x v="5"/>
    <n v="25981"/>
    <x v="78"/>
    <s v="25981"/>
    <s v="North East"/>
  </r>
  <r>
    <x v="1"/>
    <x v="7"/>
    <n v="75"/>
    <x v="79"/>
    <s v="75"/>
    <s v="East of England"/>
  </r>
  <r>
    <x v="1"/>
    <x v="5"/>
    <n v="43505"/>
    <x v="79"/>
    <s v="43505"/>
    <s v="East of England"/>
  </r>
  <r>
    <x v="1"/>
    <x v="6"/>
    <n v="172.39397770371221"/>
    <x v="79"/>
    <s v="172"/>
    <s v="East of England"/>
  </r>
  <r>
    <x v="1"/>
    <x v="7"/>
    <n v="150"/>
    <x v="80"/>
    <s v="150"/>
    <s v="North East"/>
  </r>
  <r>
    <x v="1"/>
    <x v="6"/>
    <n v="316.4289933338959"/>
    <x v="80"/>
    <s v="316"/>
    <s v="North East"/>
  </r>
  <r>
    <x v="1"/>
    <x v="5"/>
    <n v="47404"/>
    <x v="80"/>
    <s v="47404"/>
    <s v="North East"/>
  </r>
  <r>
    <x v="1"/>
    <x v="6"/>
    <n v="248.15655133295519"/>
    <x v="81"/>
    <s v="248"/>
    <s v="Greater London"/>
  </r>
  <r>
    <x v="1"/>
    <x v="7"/>
    <n v="70"/>
    <x v="81"/>
    <s v="70"/>
    <s v="Greater London"/>
  </r>
  <r>
    <x v="1"/>
    <x v="5"/>
    <n v="28208"/>
    <x v="81"/>
    <s v="28208"/>
    <s v="Greater London"/>
  </r>
  <r>
    <x v="1"/>
    <x v="5"/>
    <n v="234739"/>
    <x v="82"/>
    <s v="234739"/>
    <s v="East of England"/>
  </r>
  <r>
    <x v="1"/>
    <x v="6"/>
    <n v="140.58166729857419"/>
    <x v="82"/>
    <s v="141"/>
    <s v="East of England"/>
  </r>
  <r>
    <x v="1"/>
    <x v="7"/>
    <n v="330"/>
    <x v="82"/>
    <s v="330"/>
    <s v="East of England"/>
  </r>
  <r>
    <x v="1"/>
    <x v="6"/>
    <n v="173.46053772766689"/>
    <x v="83"/>
    <s v="173"/>
    <s v="Yorkshire &amp; Humber"/>
  </r>
  <r>
    <x v="1"/>
    <x v="5"/>
    <n v="34590"/>
    <x v="83"/>
    <s v="34590"/>
    <s v="Yorkshire &amp; Humber"/>
  </r>
  <r>
    <x v="1"/>
    <x v="7"/>
    <n v="60"/>
    <x v="83"/>
    <s v="60"/>
    <s v="Yorkshire &amp; Humber"/>
  </r>
  <r>
    <x v="1"/>
    <x v="7"/>
    <n v="55"/>
    <x v="84"/>
    <s v="55"/>
    <s v="Yorkshire &amp; Humber"/>
  </r>
  <r>
    <x v="1"/>
    <x v="5"/>
    <n v="39266"/>
    <x v="84"/>
    <s v="39266"/>
    <s v="Yorkshire &amp; Humber"/>
  </r>
  <r>
    <x v="1"/>
    <x v="6"/>
    <n v="140.0702898181633"/>
    <x v="84"/>
    <s v="140"/>
    <s v="Yorkshire &amp; Humber"/>
  </r>
  <r>
    <x v="1"/>
    <x v="6"/>
    <n v="203.3494560402051"/>
    <x v="85"/>
    <s v="203"/>
    <s v="East Midlands"/>
  </r>
  <r>
    <x v="1"/>
    <x v="7"/>
    <n v="140"/>
    <x v="85"/>
    <s v="140"/>
    <s v="East Midlands"/>
  </r>
  <r>
    <x v="1"/>
    <x v="5"/>
    <n v="68847"/>
    <x v="85"/>
    <s v="68847"/>
    <s v="East Midlands"/>
  </r>
  <r>
    <x v="1"/>
    <x v="5"/>
    <n v="53950"/>
    <x v="86"/>
    <s v="53950"/>
    <s v="South West"/>
  </r>
  <r>
    <x v="1"/>
    <x v="6"/>
    <n v="240.96385542168679"/>
    <x v="86"/>
    <s v="241"/>
    <s v="South West"/>
  </r>
  <r>
    <x v="1"/>
    <x v="7"/>
    <n v="130"/>
    <x v="86"/>
    <s v="130"/>
    <s v="South West"/>
  </r>
  <r>
    <x v="1"/>
    <x v="6"/>
    <n v="197.7066034005536"/>
    <x v="87"/>
    <s v="198"/>
    <s v="North East"/>
  </r>
  <r>
    <x v="1"/>
    <x v="7"/>
    <n v="90"/>
    <x v="87"/>
    <s v="90"/>
    <s v="North East"/>
  </r>
  <r>
    <x v="1"/>
    <x v="5"/>
    <n v="45522"/>
    <x v="87"/>
    <s v="45522"/>
    <s v="North East"/>
  </r>
  <r>
    <x v="1"/>
    <x v="7"/>
    <n v="295"/>
    <x v="88"/>
    <s v="295"/>
    <s v="Yorkshire &amp; Humber"/>
  </r>
  <r>
    <x v="1"/>
    <x v="5"/>
    <n v="165203"/>
    <x v="88"/>
    <s v="165203"/>
    <s v="Yorkshire &amp; Humber"/>
  </r>
  <r>
    <x v="1"/>
    <x v="6"/>
    <n v="178.5681858077638"/>
    <x v="88"/>
    <s v="179"/>
    <s v="Yorkshire &amp; Humber"/>
  </r>
  <r>
    <x v="1"/>
    <x v="6"/>
    <n v="209.7553232499603"/>
    <x v="89"/>
    <s v="210"/>
    <s v="North East"/>
  </r>
  <r>
    <x v="1"/>
    <x v="5"/>
    <n v="88198"/>
    <x v="89"/>
    <s v="88198"/>
    <s v="North East"/>
  </r>
  <r>
    <x v="1"/>
    <x v="7"/>
    <n v="185"/>
    <x v="89"/>
    <s v="185"/>
    <s v="North East"/>
  </r>
  <r>
    <x v="1"/>
    <x v="5"/>
    <n v="39162"/>
    <x v="90"/>
    <s v="39162"/>
    <s v="East Midlands"/>
  </r>
  <r>
    <x v="1"/>
    <x v="7"/>
    <n v="75"/>
    <x v="90"/>
    <s v="75"/>
    <s v="East Midlands"/>
  </r>
  <r>
    <x v="1"/>
    <x v="6"/>
    <n v="191.51218017465911"/>
    <x v="90"/>
    <s v="192"/>
    <s v="East Midlands"/>
  </r>
  <r>
    <x v="1"/>
    <x v="5"/>
    <n v="184642"/>
    <x v="91"/>
    <s v="184642"/>
    <s v="East Midlands"/>
  </r>
  <r>
    <x v="1"/>
    <x v="7"/>
    <n v="410"/>
    <x v="91"/>
    <s v="410"/>
    <s v="East Midlands"/>
  </r>
  <r>
    <x v="1"/>
    <x v="6"/>
    <n v="222.0513209345653"/>
    <x v="91"/>
    <s v="222"/>
    <s v="East Midlands"/>
  </r>
  <r>
    <x v="1"/>
    <x v="6"/>
    <n v="227.49102674283409"/>
    <x v="92"/>
    <s v="227"/>
    <s v="North West"/>
  </r>
  <r>
    <x v="1"/>
    <x v="5"/>
    <n v="39562"/>
    <x v="92"/>
    <s v="39562"/>
    <s v="North West"/>
  </r>
  <r>
    <x v="1"/>
    <x v="7"/>
    <n v="90"/>
    <x v="92"/>
    <s v="90"/>
    <s v="North West"/>
  </r>
  <r>
    <x v="1"/>
    <x v="6"/>
    <n v="135.7152551089651"/>
    <x v="93"/>
    <s v="136"/>
    <s v="South East"/>
  </r>
  <r>
    <x v="1"/>
    <x v="5"/>
    <n v="139999"/>
    <x v="93"/>
    <s v="139999"/>
    <s v="South East"/>
  </r>
  <r>
    <x v="1"/>
    <x v="7"/>
    <n v="190"/>
    <x v="93"/>
    <s v="190"/>
    <s v="South East"/>
  </r>
  <r>
    <x v="1"/>
    <x v="5"/>
    <n v="32168"/>
    <x v="94"/>
    <s v="32168"/>
    <s v="East of England"/>
  </r>
  <r>
    <x v="1"/>
    <x v="7"/>
    <n v="90"/>
    <x v="94"/>
    <s v="90"/>
    <s v="East of England"/>
  </r>
  <r>
    <x v="1"/>
    <x v="6"/>
    <n v="279.7811489679184"/>
    <x v="94"/>
    <s v="280"/>
    <s v="East of England"/>
  </r>
  <r>
    <x v="1"/>
    <x v="5"/>
    <n v="51339"/>
    <x v="95"/>
    <s v="51339"/>
    <s v="South West"/>
  </r>
  <r>
    <x v="1"/>
    <x v="7"/>
    <n v="120"/>
    <x v="95"/>
    <s v="120"/>
    <s v="South West"/>
  </r>
  <r>
    <x v="1"/>
    <x v="6"/>
    <n v="233.74043125109571"/>
    <x v="95"/>
    <s v="234"/>
    <s v="South West"/>
  </r>
  <r>
    <x v="1"/>
    <x v="7"/>
    <n v="65"/>
    <x v="96"/>
    <s v="65"/>
    <s v="South East"/>
  </r>
  <r>
    <x v="1"/>
    <x v="5"/>
    <n v="31960"/>
    <x v="96"/>
    <s v="31960"/>
    <s v="South East"/>
  </r>
  <r>
    <x v="1"/>
    <x v="6"/>
    <n v="203.37922403003759"/>
    <x v="96"/>
    <s v="203"/>
    <s v="South East"/>
  </r>
  <r>
    <x v="1"/>
    <x v="6"/>
    <n v="157.46614477887249"/>
    <x v="97"/>
    <s v="157"/>
    <s v="South East"/>
  </r>
  <r>
    <x v="1"/>
    <x v="7"/>
    <n v="35"/>
    <x v="97"/>
    <s v="35"/>
    <s v="South East"/>
  </r>
  <r>
    <x v="1"/>
    <x v="5"/>
    <n v="22227"/>
    <x v="97"/>
    <s v="22227"/>
    <s v="South East"/>
  </r>
  <r>
    <x v="1"/>
    <x v="6"/>
    <n v="222.9709642255475"/>
    <x v="98"/>
    <s v="223"/>
    <s v="Greater London"/>
  </r>
  <r>
    <x v="1"/>
    <x v="7"/>
    <n v="90"/>
    <x v="98"/>
    <s v="90"/>
    <s v="Greater London"/>
  </r>
  <r>
    <x v="1"/>
    <x v="5"/>
    <n v="40364"/>
    <x v="98"/>
    <s v="40364"/>
    <s v="Greater London"/>
  </r>
  <r>
    <x v="1"/>
    <x v="6"/>
    <n v="209.05507107872421"/>
    <x v="99"/>
    <s v="209"/>
    <s v="North East"/>
  </r>
  <r>
    <x v="1"/>
    <x v="7"/>
    <n v="70"/>
    <x v="99"/>
    <s v="70"/>
    <s v="North East"/>
  </r>
  <r>
    <x v="1"/>
    <x v="5"/>
    <n v="33484"/>
    <x v="99"/>
    <s v="33484"/>
    <s v="North East"/>
  </r>
  <r>
    <x v="1"/>
    <x v="7"/>
    <n v="25"/>
    <x v="100"/>
    <s v="25"/>
    <s v="Greater London"/>
  </r>
  <r>
    <x v="1"/>
    <x v="6"/>
    <n v="74.88168693464327"/>
    <x v="100"/>
    <s v="75"/>
    <s v="Greater London"/>
  </r>
  <r>
    <x v="1"/>
    <x v="5"/>
    <n v="33386"/>
    <x v="100"/>
    <s v="33386"/>
    <s v="Greater London"/>
  </r>
  <r>
    <x v="1"/>
    <x v="7"/>
    <n v="75"/>
    <x v="101"/>
    <s v="75"/>
    <s v="North West"/>
  </r>
  <r>
    <x v="1"/>
    <x v="6"/>
    <n v="194.45164635727249"/>
    <x v="101"/>
    <s v="194"/>
    <s v="North West"/>
  </r>
  <r>
    <x v="1"/>
    <x v="5"/>
    <n v="38570"/>
    <x v="101"/>
    <s v="38570"/>
    <s v="North West"/>
  </r>
  <r>
    <x v="1"/>
    <x v="7"/>
    <n v="165"/>
    <x v="102"/>
    <s v="165"/>
    <s v="Yorkshire &amp; Humber"/>
  </r>
  <r>
    <x v="1"/>
    <x v="5"/>
    <n v="54357"/>
    <x v="102"/>
    <s v="54357"/>
    <s v="Yorkshire &amp; Humber"/>
  </r>
  <r>
    <x v="1"/>
    <x v="6"/>
    <n v="303.54876096914842"/>
    <x v="102"/>
    <s v="304"/>
    <s v="Yorkshire &amp; Humber"/>
  </r>
  <r>
    <x v="1"/>
    <x v="6"/>
    <n v="228.33135446159471"/>
    <x v="103"/>
    <s v="228"/>
    <s v="East Midlands"/>
  </r>
  <r>
    <x v="1"/>
    <x v="7"/>
    <n v="25"/>
    <x v="103"/>
    <s v="25"/>
    <s v="East Midlands"/>
  </r>
  <r>
    <x v="1"/>
    <x v="5"/>
    <n v="10949"/>
    <x v="103"/>
    <s v="10949"/>
    <s v="East Midlands"/>
  </r>
  <r>
    <x v="1"/>
    <x v="7"/>
    <n v="120"/>
    <x v="104"/>
    <s v="120"/>
    <s v="North West"/>
  </r>
  <r>
    <x v="1"/>
    <x v="6"/>
    <n v="324.81593763533999"/>
    <x v="104"/>
    <s v="325"/>
    <s v="North West"/>
  </r>
  <r>
    <x v="1"/>
    <x v="5"/>
    <n v="36944"/>
    <x v="104"/>
    <s v="36944"/>
    <s v="North West"/>
  </r>
  <r>
    <x v="1"/>
    <x v="7"/>
    <n v="160"/>
    <x v="105"/>
    <s v="160"/>
    <s v="West Midlands"/>
  </r>
  <r>
    <x v="1"/>
    <x v="6"/>
    <n v="312.24995608984989"/>
    <x v="105"/>
    <s v="312"/>
    <s v="West Midlands"/>
  </r>
  <r>
    <x v="1"/>
    <x v="5"/>
    <n v="51241"/>
    <x v="105"/>
    <s v="51241"/>
    <s v="West Midlands"/>
  </r>
  <r>
    <x v="1"/>
    <x v="5"/>
    <n v="67863"/>
    <x v="106"/>
    <s v="67863"/>
    <s v="North West"/>
  </r>
  <r>
    <x v="1"/>
    <x v="6"/>
    <n v="169.4590572182191"/>
    <x v="106"/>
    <s v="169"/>
    <s v="North West"/>
  </r>
  <r>
    <x v="1"/>
    <x v="7"/>
    <n v="115"/>
    <x v="106"/>
    <s v="115"/>
    <s v="North West"/>
  </r>
  <r>
    <x v="1"/>
    <x v="5"/>
    <n v="97761"/>
    <x v="107"/>
    <s v="97761"/>
    <s v="Yorkshire &amp; Humber"/>
  </r>
  <r>
    <x v="1"/>
    <x v="6"/>
    <n v="265.95472632235749"/>
    <x v="107"/>
    <s v="266"/>
    <s v="Yorkshire &amp; Humber"/>
  </r>
  <r>
    <x v="1"/>
    <x v="7"/>
    <n v="260"/>
    <x v="107"/>
    <s v="260"/>
    <s v="Yorkshire &amp; Humber"/>
  </r>
  <r>
    <x v="1"/>
    <x v="5"/>
    <n v="87796"/>
    <x v="108"/>
    <s v="87796"/>
    <s v="West Midlands"/>
  </r>
  <r>
    <x v="1"/>
    <x v="7"/>
    <n v="35"/>
    <x v="108"/>
    <s v="35"/>
    <s v="West Midlands"/>
  </r>
  <r>
    <x v="1"/>
    <x v="6"/>
    <n v="39.865141919905227"/>
    <x v="108"/>
    <s v="40"/>
    <s v="West Midlands"/>
  </r>
  <r>
    <x v="1"/>
    <x v="7"/>
    <n v="40"/>
    <x v="109"/>
    <s v="40"/>
    <s v="South East"/>
  </r>
  <r>
    <x v="1"/>
    <x v="5"/>
    <n v="16348"/>
    <x v="109"/>
    <s v="16348"/>
    <s v="South East"/>
  </r>
  <r>
    <x v="1"/>
    <x v="6"/>
    <n v="244.67824810374361"/>
    <x v="109"/>
    <s v="245"/>
    <s v="South East"/>
  </r>
  <r>
    <x v="1"/>
    <x v="7"/>
    <n v="120"/>
    <x v="110"/>
    <s v="120"/>
    <s v="West Midlands"/>
  </r>
  <r>
    <x v="1"/>
    <x v="6"/>
    <n v="255.1834130781499"/>
    <x v="110"/>
    <s v="255"/>
    <s v="West Midlands"/>
  </r>
  <r>
    <x v="1"/>
    <x v="5"/>
    <n v="47025"/>
    <x v="110"/>
    <s v="47025"/>
    <s v="West Midlands"/>
  </r>
  <r>
    <x v="1"/>
    <x v="7"/>
    <n v="260"/>
    <x v="111"/>
    <s v="260"/>
    <s v="South West"/>
  </r>
  <r>
    <x v="1"/>
    <x v="5"/>
    <n v="149580"/>
    <x v="111"/>
    <s v="149580"/>
    <s v="South West"/>
  </r>
  <r>
    <x v="1"/>
    <x v="6"/>
    <n v="173.82002941569729"/>
    <x v="111"/>
    <s v="174"/>
    <s v="South West"/>
  </r>
  <r>
    <x v="1"/>
    <x v="6"/>
    <n v="210.15025743406531"/>
    <x v="112"/>
    <s v="210"/>
    <s v="South West"/>
  </r>
  <r>
    <x v="1"/>
    <x v="5"/>
    <n v="57102"/>
    <x v="112"/>
    <s v="57102"/>
    <s v="South West"/>
  </r>
  <r>
    <x v="1"/>
    <x v="7"/>
    <n v="120"/>
    <x v="112"/>
    <s v="120"/>
    <s v="South West"/>
  </r>
  <r>
    <x v="1"/>
    <x v="5"/>
    <n v="32539"/>
    <x v="113"/>
    <s v="32539"/>
    <s v="North East"/>
  </r>
  <r>
    <x v="1"/>
    <x v="6"/>
    <n v="138.2955837610252"/>
    <x v="113"/>
    <s v="138"/>
    <s v="North East"/>
  </r>
  <r>
    <x v="1"/>
    <x v="7"/>
    <n v="45"/>
    <x v="113"/>
    <s v="45"/>
    <s v="North East"/>
  </r>
  <r>
    <x v="1"/>
    <x v="5"/>
    <n v="35555"/>
    <x v="114"/>
    <s v="35555"/>
    <s v="South East"/>
  </r>
  <r>
    <x v="1"/>
    <x v="7"/>
    <n v="105"/>
    <x v="114"/>
    <s v="105"/>
    <s v="South East"/>
  </r>
  <r>
    <x v="1"/>
    <x v="6"/>
    <n v="295.31711432991142"/>
    <x v="114"/>
    <s v="295"/>
    <s v="South East"/>
  </r>
  <r>
    <x v="1"/>
    <x v="5"/>
    <n v="35809"/>
    <x v="115"/>
    <s v="35809"/>
    <s v="East of England"/>
  </r>
  <r>
    <x v="1"/>
    <x v="6"/>
    <n v="223.4075232483454"/>
    <x v="115"/>
    <s v="223"/>
    <s v="East of England"/>
  </r>
  <r>
    <x v="1"/>
    <x v="7"/>
    <n v="80"/>
    <x v="115"/>
    <s v="80"/>
    <s v="East of England"/>
  </r>
  <r>
    <x v="1"/>
    <x v="5"/>
    <n v="28682"/>
    <x v="116"/>
    <s v="28682"/>
    <s v="Greater London"/>
  </r>
  <r>
    <x v="1"/>
    <x v="6"/>
    <n v="261.48804128024551"/>
    <x v="116"/>
    <s v="261"/>
    <s v="Greater London"/>
  </r>
  <r>
    <x v="1"/>
    <x v="7"/>
    <n v="75"/>
    <x v="116"/>
    <s v="75"/>
    <s v="Greater London"/>
  </r>
  <r>
    <x v="1"/>
    <x v="6"/>
    <n v="64.398135030009527"/>
    <x v="117"/>
    <s v="64"/>
    <s v="North West"/>
  </r>
  <r>
    <x v="1"/>
    <x v="5"/>
    <n v="38821"/>
    <x v="117"/>
    <s v="38821"/>
    <s v="North West"/>
  </r>
  <r>
    <x v="1"/>
    <x v="7"/>
    <n v="25"/>
    <x v="117"/>
    <s v="25"/>
    <s v="North West"/>
  </r>
  <r>
    <x v="1"/>
    <x v="6"/>
    <n v="214.7273694433193"/>
    <x v="118"/>
    <s v="215"/>
    <s v="West Midlands"/>
  </r>
  <r>
    <x v="1"/>
    <x v="5"/>
    <n v="204911"/>
    <x v="118"/>
    <s v="204911"/>
    <s v="West Midlands"/>
  </r>
  <r>
    <x v="1"/>
    <x v="7"/>
    <n v="440"/>
    <x v="118"/>
    <s v="440"/>
    <s v="West Midlands"/>
  </r>
  <r>
    <x v="1"/>
    <x v="6"/>
    <n v="277.61900873683351"/>
    <x v="119"/>
    <s v="278"/>
    <s v="North West"/>
  </r>
  <r>
    <x v="1"/>
    <x v="5"/>
    <n v="61235"/>
    <x v="119"/>
    <s v="61235"/>
    <s v="North West"/>
  </r>
  <r>
    <x v="1"/>
    <x v="7"/>
    <n v="170"/>
    <x v="119"/>
    <s v="170"/>
    <s v="North West"/>
  </r>
  <r>
    <x v="1"/>
    <x v="6"/>
    <n v="223.28627781774881"/>
    <x v="120"/>
    <s v="223"/>
    <s v="North East"/>
  </r>
  <r>
    <x v="1"/>
    <x v="7"/>
    <n v="90"/>
    <x v="120"/>
    <s v="90"/>
    <s v="North East"/>
  </r>
  <r>
    <x v="1"/>
    <x v="5"/>
    <n v="40307"/>
    <x v="120"/>
    <s v="40307"/>
    <s v="North East"/>
  </r>
  <r>
    <x v="1"/>
    <x v="5"/>
    <n v="46030"/>
    <x v="121"/>
    <s v="46030"/>
    <s v="West Midlands"/>
  </r>
  <r>
    <x v="1"/>
    <x v="6"/>
    <n v="282.4245057571149"/>
    <x v="121"/>
    <s v="282"/>
    <s v="West Midlands"/>
  </r>
  <r>
    <x v="1"/>
    <x v="7"/>
    <n v="130"/>
    <x v="121"/>
    <s v="130"/>
    <s v="West Midlands"/>
  </r>
  <r>
    <x v="1"/>
    <x v="6"/>
    <n v="70.851264826283199"/>
    <x v="122"/>
    <s v="71"/>
    <s v="East of England"/>
  </r>
  <r>
    <x v="1"/>
    <x v="5"/>
    <n v="190540"/>
    <x v="122"/>
    <s v="190540"/>
    <s v="East of England"/>
  </r>
  <r>
    <x v="1"/>
    <x v="7"/>
    <n v="135"/>
    <x v="122"/>
    <s v="135"/>
    <s v="East of England"/>
  </r>
  <r>
    <x v="1"/>
    <x v="6"/>
    <n v="192.16308797727461"/>
    <x v="123"/>
    <s v="192"/>
    <s v="North East"/>
  </r>
  <r>
    <x v="1"/>
    <x v="5"/>
    <n v="59845"/>
    <x v="123"/>
    <s v="59845"/>
    <s v="North East"/>
  </r>
  <r>
    <x v="1"/>
    <x v="7"/>
    <n v="115"/>
    <x v="123"/>
    <s v="115"/>
    <s v="North East"/>
  </r>
  <r>
    <x v="1"/>
    <x v="6"/>
    <n v="144.21690222094031"/>
    <x v="124"/>
    <s v="144"/>
    <s v="South East"/>
  </r>
  <r>
    <x v="1"/>
    <x v="5"/>
    <n v="239223"/>
    <x v="124"/>
    <s v="239223"/>
    <s v="South East"/>
  </r>
  <r>
    <x v="1"/>
    <x v="7"/>
    <n v="345"/>
    <x v="124"/>
    <s v="345"/>
    <s v="South East"/>
  </r>
  <r>
    <x v="1"/>
    <x v="5"/>
    <n v="32890"/>
    <x v="125"/>
    <s v="32890"/>
    <s v="Greater London"/>
  </r>
  <r>
    <x v="1"/>
    <x v="6"/>
    <n v="167.22408026755849"/>
    <x v="125"/>
    <s v="167"/>
    <s v="Greater London"/>
  </r>
  <r>
    <x v="1"/>
    <x v="7"/>
    <n v="55"/>
    <x v="125"/>
    <s v="55"/>
    <s v="Greater London"/>
  </r>
  <r>
    <x v="1"/>
    <x v="7"/>
    <n v="90"/>
    <x v="126"/>
    <s v="90"/>
    <s v="South West"/>
  </r>
  <r>
    <x v="1"/>
    <x v="6"/>
    <n v="226.31261315630661"/>
    <x v="126"/>
    <s v="226"/>
    <s v="South West"/>
  </r>
  <r>
    <x v="1"/>
    <x v="5"/>
    <n v="39768"/>
    <x v="126"/>
    <s v="39768"/>
    <s v="South West"/>
  </r>
  <r>
    <x v="1"/>
    <x v="7"/>
    <n v="125"/>
    <x v="127"/>
    <s v="125"/>
    <s v="North West"/>
  </r>
  <r>
    <x v="1"/>
    <x v="5"/>
    <n v="42169"/>
    <x v="127"/>
    <s v="42169"/>
    <s v="North West"/>
  </r>
  <r>
    <x v="1"/>
    <x v="6"/>
    <n v="296.42628471151801"/>
    <x v="127"/>
    <s v="296"/>
    <s v="North West"/>
  </r>
  <r>
    <x v="1"/>
    <x v="5"/>
    <n v="34994"/>
    <x v="128"/>
    <s v="34994"/>
    <s v="West Midlands"/>
  </r>
  <r>
    <x v="1"/>
    <x v="6"/>
    <n v="28.576327370406361"/>
    <x v="128"/>
    <s v="29"/>
    <s v="West Midlands"/>
  </r>
  <r>
    <x v="1"/>
    <x v="7"/>
    <n v="10"/>
    <x v="128"/>
    <s v="10"/>
    <s v="West Midlands"/>
  </r>
  <r>
    <x v="1"/>
    <x v="5"/>
    <n v="24516"/>
    <x v="129"/>
    <s v="24516"/>
    <s v="East of England"/>
  </r>
  <r>
    <x v="1"/>
    <x v="7"/>
    <n v="45"/>
    <x v="129"/>
    <s v="45"/>
    <s v="East of England"/>
  </r>
  <r>
    <x v="1"/>
    <x v="6"/>
    <n v="183.55359765051401"/>
    <x v="129"/>
    <s v="184"/>
    <s v="East of England"/>
  </r>
  <r>
    <x v="1"/>
    <x v="6"/>
    <n v="222.31521682272319"/>
    <x v="130"/>
    <s v="222"/>
    <s v="South West"/>
  </r>
  <r>
    <x v="1"/>
    <x v="7"/>
    <n v="85"/>
    <x v="130"/>
    <s v="85"/>
    <s v="South West"/>
  </r>
  <r>
    <x v="1"/>
    <x v="5"/>
    <n v="38234"/>
    <x v="130"/>
    <s v="38234"/>
    <s v="South West"/>
  </r>
  <r>
    <x v="1"/>
    <x v="7"/>
    <n v="20"/>
    <x v="131"/>
    <s v="20"/>
    <s v="Greater London"/>
  </r>
  <r>
    <x v="1"/>
    <x v="6"/>
    <n v="102.2547164987985"/>
    <x v="131"/>
    <s v="102"/>
    <s v="Greater London"/>
  </r>
  <r>
    <x v="1"/>
    <x v="5"/>
    <n v="19559"/>
    <x v="131"/>
    <s v="19559"/>
    <s v="Greater London"/>
  </r>
  <r>
    <x v="1"/>
    <x v="5"/>
    <n v="42515"/>
    <x v="132"/>
    <s v="42515"/>
    <s v="North West"/>
  </r>
  <r>
    <x v="1"/>
    <x v="6"/>
    <n v="223.45054686581199"/>
    <x v="132"/>
    <s v="223"/>
    <s v="North West"/>
  </r>
  <r>
    <x v="1"/>
    <x v="7"/>
    <n v="95"/>
    <x v="132"/>
    <s v="95"/>
    <s v="North West"/>
  </r>
  <r>
    <x v="1"/>
    <x v="6"/>
    <n v="263.4539525213255"/>
    <x v="133"/>
    <s v="263"/>
    <s v="Yorkshire &amp; Humber"/>
  </r>
  <r>
    <x v="1"/>
    <x v="7"/>
    <n v="185"/>
    <x v="133"/>
    <s v="185"/>
    <s v="Yorkshire &amp; Humber"/>
  </r>
  <r>
    <x v="1"/>
    <x v="5"/>
    <n v="70221"/>
    <x v="133"/>
    <s v="70221"/>
    <s v="Yorkshire &amp; Humber"/>
  </r>
  <r>
    <x v="1"/>
    <x v="6"/>
    <n v="266.86170633351782"/>
    <x v="134"/>
    <s v="267"/>
    <s v="West Midlands"/>
  </r>
  <r>
    <x v="1"/>
    <x v="5"/>
    <n v="50588"/>
    <x v="134"/>
    <s v="50588"/>
    <s v="West Midlands"/>
  </r>
  <r>
    <x v="1"/>
    <x v="7"/>
    <n v="135"/>
    <x v="134"/>
    <s v="135"/>
    <s v="West Midlands"/>
  </r>
  <r>
    <x v="1"/>
    <x v="7"/>
    <n v="65"/>
    <x v="135"/>
    <s v="65"/>
    <s v="Greater London"/>
  </r>
  <r>
    <x v="1"/>
    <x v="6"/>
    <n v="216.18385605481089"/>
    <x v="135"/>
    <s v="216"/>
    <s v="Greater London"/>
  </r>
  <r>
    <x v="1"/>
    <x v="5"/>
    <n v="30067"/>
    <x v="135"/>
    <s v="30067"/>
    <s v="Greater London"/>
  </r>
  <r>
    <x v="1"/>
    <x v="5"/>
    <n v="33551"/>
    <x v="136"/>
    <s v="33551"/>
    <s v="Greater London"/>
  </r>
  <r>
    <x v="1"/>
    <x v="7"/>
    <n v="55"/>
    <x v="136"/>
    <s v="55"/>
    <s v="Greater London"/>
  </r>
  <r>
    <x v="1"/>
    <x v="6"/>
    <n v="163.92954010312661"/>
    <x v="136"/>
    <s v="164"/>
    <s v="Greater London"/>
  </r>
  <r>
    <x v="1"/>
    <x v="5"/>
    <n v="42685"/>
    <x v="137"/>
    <s v="42685"/>
    <s v="North West"/>
  </r>
  <r>
    <x v="1"/>
    <x v="6"/>
    <n v="269.41548553355977"/>
    <x v="137"/>
    <s v="269"/>
    <s v="North West"/>
  </r>
  <r>
    <x v="1"/>
    <x v="7"/>
    <n v="115"/>
    <x v="137"/>
    <s v="115"/>
    <s v="North West"/>
  </r>
  <r>
    <x v="1"/>
    <x v="5"/>
    <n v="130108"/>
    <x v="138"/>
    <s v="130108"/>
    <s v="West Midlands"/>
  </r>
  <r>
    <x v="1"/>
    <x v="7"/>
    <n v="240"/>
    <x v="138"/>
    <s v="240"/>
    <s v="West Midlands"/>
  </r>
  <r>
    <x v="1"/>
    <x v="6"/>
    <n v="184.46213914594031"/>
    <x v="138"/>
    <s v="184"/>
    <s v="West Midlands"/>
  </r>
  <r>
    <x v="1"/>
    <x v="6"/>
    <n v="163.88069485414621"/>
    <x v="139"/>
    <s v="164"/>
    <s v="South East"/>
  </r>
  <r>
    <x v="1"/>
    <x v="5"/>
    <n v="33561"/>
    <x v="139"/>
    <s v="33561"/>
    <s v="South East"/>
  </r>
  <r>
    <x v="1"/>
    <x v="7"/>
    <n v="55"/>
    <x v="139"/>
    <s v="55"/>
    <s v="South East"/>
  </r>
  <r>
    <x v="1"/>
    <x v="6"/>
    <n v="240.33464976096451"/>
    <x v="140"/>
    <s v="240"/>
    <s v="East Midlands"/>
  </r>
  <r>
    <x v="1"/>
    <x v="5"/>
    <n v="76976"/>
    <x v="140"/>
    <s v="76976"/>
    <s v="East Midlands"/>
  </r>
  <r>
    <x v="1"/>
    <x v="7"/>
    <n v="185"/>
    <x v="140"/>
    <s v="185"/>
    <s v="East Midlands"/>
  </r>
  <r>
    <x v="1"/>
    <x v="5"/>
    <n v="212898"/>
    <x v="141"/>
    <s v="212898"/>
    <s v="South East"/>
  </r>
  <r>
    <x v="1"/>
    <x v="7"/>
    <n v="285"/>
    <x v="141"/>
    <s v="285"/>
    <s v="South East"/>
  </r>
  <r>
    <x v="1"/>
    <x v="6"/>
    <n v="133.86692218809009"/>
    <x v="141"/>
    <s v="134"/>
    <s v="South East"/>
  </r>
  <r>
    <x v="1"/>
    <x v="6"/>
    <n v="75.392038600723765"/>
    <x v="142"/>
    <s v="75"/>
    <s v="Greater London"/>
  </r>
  <r>
    <x v="1"/>
    <x v="5"/>
    <n v="26528"/>
    <x v="142"/>
    <s v="26528"/>
    <s v="Greater London"/>
  </r>
  <r>
    <x v="1"/>
    <x v="7"/>
    <n v="20"/>
    <x v="142"/>
    <s v="20"/>
    <s v="Greater London"/>
  </r>
  <r>
    <x v="1"/>
    <x v="7"/>
    <n v="30"/>
    <x v="143"/>
    <s v="30"/>
    <s v="North West"/>
  </r>
  <r>
    <x v="1"/>
    <x v="5"/>
    <n v="61145"/>
    <x v="143"/>
    <s v="61145"/>
    <s v="North West"/>
  </r>
  <r>
    <x v="1"/>
    <x v="6"/>
    <n v="49.063701038514999"/>
    <x v="143"/>
    <s v="49"/>
    <s v="North West"/>
  </r>
  <r>
    <x v="1"/>
    <x v="6"/>
    <n v="180.4864108773144"/>
    <x v="144"/>
    <s v="180"/>
    <s v="North West"/>
  </r>
  <r>
    <x v="1"/>
    <x v="5"/>
    <n v="66487"/>
    <x v="144"/>
    <s v="66487"/>
    <s v="North West"/>
  </r>
  <r>
    <x v="1"/>
    <x v="7"/>
    <n v="120"/>
    <x v="144"/>
    <s v="120"/>
    <s v="North West"/>
  </r>
  <r>
    <x v="1"/>
    <x v="6"/>
    <n v="137.32719661093131"/>
    <x v="145"/>
    <s v="137"/>
    <s v="South West"/>
  </r>
  <r>
    <x v="1"/>
    <x v="5"/>
    <n v="120151"/>
    <x v="145"/>
    <s v="120151"/>
    <s v="South West"/>
  </r>
  <r>
    <x v="1"/>
    <x v="7"/>
    <n v="165"/>
    <x v="145"/>
    <s v="165"/>
    <s v="South West"/>
  </r>
  <r>
    <x v="1"/>
    <x v="6"/>
    <n v="150.1551603323434"/>
    <x v="146"/>
    <s v="150"/>
    <s v="South East"/>
  </r>
  <r>
    <x v="1"/>
    <x v="5"/>
    <n v="29969"/>
    <x v="146"/>
    <s v="29969"/>
    <s v="South East"/>
  </r>
  <r>
    <x v="1"/>
    <x v="7"/>
    <n v="45"/>
    <x v="146"/>
    <s v="45"/>
    <s v="South East"/>
  </r>
  <r>
    <x v="1"/>
    <x v="6"/>
    <n v="175.40545645896859"/>
    <x v="147"/>
    <s v="175"/>
    <s v="North West"/>
  </r>
  <r>
    <x v="1"/>
    <x v="5"/>
    <n v="74114"/>
    <x v="147"/>
    <s v="74114"/>
    <s v="North West"/>
  </r>
  <r>
    <x v="1"/>
    <x v="7"/>
    <n v="130"/>
    <x v="147"/>
    <s v="130"/>
    <s v="North West"/>
  </r>
  <r>
    <x v="1"/>
    <x v="5"/>
    <n v="32519"/>
    <x v="148"/>
    <s v="32519"/>
    <s v="South East"/>
  </r>
  <r>
    <x v="1"/>
    <x v="6"/>
    <n v="138.3806390110397"/>
    <x v="148"/>
    <s v="138"/>
    <s v="South East"/>
  </r>
  <r>
    <x v="1"/>
    <x v="7"/>
    <n v="45"/>
    <x v="148"/>
    <s v="45"/>
    <s v="South East"/>
  </r>
  <r>
    <x v="1"/>
    <x v="6"/>
    <n v="88.676066329697619"/>
    <x v="149"/>
    <s v="89"/>
    <s v="West Midlands"/>
  </r>
  <r>
    <x v="1"/>
    <x v="5"/>
    <n v="45108"/>
    <x v="149"/>
    <s v="45108"/>
    <s v="West Midlands"/>
  </r>
  <r>
    <x v="1"/>
    <x v="7"/>
    <n v="40"/>
    <x v="149"/>
    <s v="40"/>
    <s v="West Midlands"/>
  </r>
  <r>
    <x v="1"/>
    <x v="7"/>
    <n v="235"/>
    <x v="150"/>
    <s v="235"/>
    <s v="West Midlands"/>
  </r>
  <r>
    <x v="1"/>
    <x v="5"/>
    <n v="145551"/>
    <x v="150"/>
    <s v="145551"/>
    <s v="West Midlands"/>
  </r>
  <r>
    <x v="1"/>
    <x v="6"/>
    <n v="161.45543486475529"/>
    <x v="150"/>
    <s v="161"/>
    <s v="West Midlands"/>
  </r>
  <r>
    <x v="1"/>
    <x v="5"/>
    <n v="40218"/>
    <x v="151"/>
    <s v="40218"/>
    <s v="Yorkshire &amp; Humber"/>
  </r>
  <r>
    <x v="1"/>
    <x v="6"/>
    <n v="211.34815256850169"/>
    <x v="151"/>
    <s v="211"/>
    <s v="Yorkshire &amp; Humber"/>
  </r>
  <r>
    <x v="1"/>
    <x v="7"/>
    <n v="85"/>
    <x v="151"/>
    <s v="85"/>
    <s v="Yorkshire &amp; Humber"/>
  </r>
  <r>
    <x v="1"/>
    <x v="7"/>
    <n v="20905"/>
    <x v="152"/>
    <s v="20905"/>
    <s v="England"/>
  </r>
  <r>
    <x v="1"/>
    <x v="6"/>
    <n v="190.37268788932829"/>
    <x v="152"/>
    <s v="190"/>
    <s v="England"/>
  </r>
  <r>
    <x v="1"/>
    <x v="8"/>
    <n v="2448.530881471117"/>
    <x v="0"/>
    <s v="2449"/>
    <s v="Greater London"/>
  </r>
  <r>
    <x v="1"/>
    <x v="9"/>
    <n v="490"/>
    <x v="0"/>
    <s v="490"/>
    <s v="Greater London"/>
  </r>
  <r>
    <x v="1"/>
    <x v="8"/>
    <n v="1623.858353391144"/>
    <x v="1"/>
    <s v="1624"/>
    <s v="Greater London"/>
  </r>
  <r>
    <x v="1"/>
    <x v="9"/>
    <n v="985"/>
    <x v="1"/>
    <s v="985"/>
    <s v="Greater London"/>
  </r>
  <r>
    <x v="1"/>
    <x v="8"/>
    <n v="2572.321817246429"/>
    <x v="2"/>
    <s v="2572"/>
    <s v="Yorkshire &amp; Humber"/>
  </r>
  <r>
    <x v="1"/>
    <x v="9"/>
    <n v="1300"/>
    <x v="2"/>
    <s v="1300"/>
    <s v="Yorkshire &amp; Humber"/>
  </r>
  <r>
    <x v="1"/>
    <x v="8"/>
    <n v="1714.25647323713"/>
    <x v="3"/>
    <s v="1714"/>
    <s v="South West"/>
  </r>
  <r>
    <x v="1"/>
    <x v="9"/>
    <n v="670"/>
    <x v="3"/>
    <s v="670"/>
    <s v="South West"/>
  </r>
  <r>
    <x v="1"/>
    <x v="8"/>
    <n v="1752.0740363592799"/>
    <x v="4"/>
    <s v="1752"/>
    <s v="East of England"/>
  </r>
  <r>
    <x v="1"/>
    <x v="9"/>
    <n v="585"/>
    <x v="4"/>
    <s v="585"/>
    <s v="East of England"/>
  </r>
  <r>
    <x v="1"/>
    <x v="8"/>
    <n v="1955.19540175732"/>
    <x v="5"/>
    <s v="1955"/>
    <s v="Greater London"/>
  </r>
  <r>
    <x v="1"/>
    <x v="9"/>
    <n v="830"/>
    <x v="5"/>
    <s v="830"/>
    <s v="Greater London"/>
  </r>
  <r>
    <x v="1"/>
    <x v="8"/>
    <n v="2308.8481017577042"/>
    <x v="6"/>
    <s v="2309"/>
    <s v="West Midlands"/>
  </r>
  <r>
    <x v="1"/>
    <x v="9"/>
    <n v="3565"/>
    <x v="6"/>
    <s v="3565"/>
    <s v="West Midlands"/>
  </r>
  <r>
    <x v="1"/>
    <x v="9"/>
    <n v="405"/>
    <x v="7"/>
    <s v="405"/>
    <s v="North West"/>
  </r>
  <r>
    <x v="1"/>
    <x v="8"/>
    <n v="1747.5728155339809"/>
    <x v="7"/>
    <s v="1748"/>
    <s v="North West"/>
  </r>
  <r>
    <x v="1"/>
    <x v="8"/>
    <n v="1667.5004168751041"/>
    <x v="8"/>
    <s v="1668"/>
    <s v="North West"/>
  </r>
  <r>
    <x v="1"/>
    <x v="9"/>
    <n v="500"/>
    <x v="8"/>
    <s v="500"/>
    <s v="North West"/>
  </r>
  <r>
    <x v="1"/>
    <x v="8"/>
    <n v="1776.3007105202839"/>
    <x v="9"/>
    <s v="1776"/>
    <s v="North West"/>
  </r>
  <r>
    <x v="1"/>
    <x v="9"/>
    <n v="930"/>
    <x v="9"/>
    <s v="930"/>
    <s v="North West"/>
  </r>
  <r>
    <x v="1"/>
    <x v="8"/>
    <n v="1834.531969251894"/>
    <x v="10"/>
    <s v="1835"/>
    <s v="South West"/>
  </r>
  <r>
    <x v="1"/>
    <x v="9"/>
    <n v="1630"/>
    <x v="10"/>
    <s v="1630"/>
    <s v="South West"/>
  </r>
  <r>
    <x v="1"/>
    <x v="9"/>
    <n v="310"/>
    <x v="11"/>
    <s v="310"/>
    <s v="South East"/>
  </r>
  <r>
    <x v="1"/>
    <x v="8"/>
    <n v="1484.5321329374581"/>
    <x v="11"/>
    <s v="1485"/>
    <s v="South East"/>
  </r>
  <r>
    <x v="1"/>
    <x v="9"/>
    <n v="1520"/>
    <x v="12"/>
    <s v="1520"/>
    <s v="Yorkshire &amp; Humber"/>
  </r>
  <r>
    <x v="1"/>
    <x v="8"/>
    <n v="1737.2024183686301"/>
    <x v="12"/>
    <s v="1737"/>
    <s v="Yorkshire &amp; Humber"/>
  </r>
  <r>
    <x v="1"/>
    <x v="8"/>
    <n v="1839.476564137193"/>
    <x v="13"/>
    <s v="1839"/>
    <s v="Greater London"/>
  </r>
  <r>
    <x v="1"/>
    <x v="9"/>
    <n v="790"/>
    <x v="13"/>
    <s v="790"/>
    <s v="Greater London"/>
  </r>
  <r>
    <x v="1"/>
    <x v="8"/>
    <n v="1431.2859363818079"/>
    <x v="14"/>
    <s v="1431"/>
    <s v="South East"/>
  </r>
  <r>
    <x v="1"/>
    <x v="9"/>
    <n v="580"/>
    <x v="14"/>
    <s v="580"/>
    <s v="South East"/>
  </r>
  <r>
    <x v="1"/>
    <x v="8"/>
    <n v="1910.541694762868"/>
    <x v="15"/>
    <s v="1911"/>
    <s v="South West"/>
  </r>
  <r>
    <x v="1"/>
    <x v="9"/>
    <n v="1190"/>
    <x v="15"/>
    <s v="1190"/>
    <s v="South West"/>
  </r>
  <r>
    <x v="1"/>
    <x v="9"/>
    <n v="940"/>
    <x v="16"/>
    <s v="940"/>
    <s v="Greater London"/>
  </r>
  <r>
    <x v="1"/>
    <x v="8"/>
    <n v="1567.0845558815679"/>
    <x v="16"/>
    <s v="1567"/>
    <s v="Greater London"/>
  </r>
  <r>
    <x v="1"/>
    <x v="8"/>
    <n v="1171.5746143755371"/>
    <x v="17"/>
    <s v="1172"/>
    <s v="South East"/>
  </r>
  <r>
    <x v="1"/>
    <x v="9"/>
    <n v="1295"/>
    <x v="17"/>
    <s v="1295"/>
    <s v="South East"/>
  </r>
  <r>
    <x v="1"/>
    <x v="8"/>
    <n v="1424.6575342465751"/>
    <x v="18"/>
    <s v="1425"/>
    <s v="North West"/>
  </r>
  <r>
    <x v="1"/>
    <x v="9"/>
    <n v="520"/>
    <x v="18"/>
    <s v="520"/>
    <s v="North West"/>
  </r>
  <r>
    <x v="1"/>
    <x v="8"/>
    <n v="1828.5299103899249"/>
    <x v="19"/>
    <s v="1829"/>
    <s v="Yorkshire &amp; Humber"/>
  </r>
  <r>
    <x v="1"/>
    <x v="9"/>
    <n v="755"/>
    <x v="19"/>
    <s v="755"/>
    <s v="Yorkshire &amp; Humber"/>
  </r>
  <r>
    <x v="1"/>
    <x v="8"/>
    <n v="1577.2285311363471"/>
    <x v="20"/>
    <s v="1577"/>
    <s v="East of England"/>
  </r>
  <r>
    <x v="1"/>
    <x v="9"/>
    <n v="2125"/>
    <x v="20"/>
    <s v="2125"/>
    <s v="East of England"/>
  </r>
  <r>
    <x v="1"/>
    <x v="8"/>
    <n v="1900.2736394040739"/>
    <x v="21"/>
    <s v="1900"/>
    <s v="Greater London"/>
  </r>
  <r>
    <x v="1"/>
    <x v="9"/>
    <n v="500"/>
    <x v="21"/>
    <s v="500"/>
    <s v="Greater London"/>
  </r>
  <r>
    <x v="1"/>
    <x v="8"/>
    <n v="1601.2252854358121"/>
    <x v="22"/>
    <s v="1601"/>
    <s v="East of England"/>
  </r>
  <r>
    <x v="1"/>
    <x v="9"/>
    <n v="920"/>
    <x v="22"/>
    <s v="920"/>
    <s v="East of England"/>
  </r>
  <r>
    <x v="1"/>
    <x v="8"/>
    <n v="1569.858712715856"/>
    <x v="23"/>
    <s v="1570"/>
    <s v="North West"/>
  </r>
  <r>
    <x v="1"/>
    <x v="9"/>
    <n v="1490"/>
    <x v="23"/>
    <s v="1490"/>
    <s v="North West"/>
  </r>
  <r>
    <x v="1"/>
    <x v="8"/>
    <n v="1637.9557315994671"/>
    <x v="24"/>
    <s v="1638"/>
    <s v="North West"/>
  </r>
  <r>
    <x v="1"/>
    <x v="9"/>
    <n v="1315"/>
    <x v="24"/>
    <s v="1315"/>
    <s v="North West"/>
  </r>
  <r>
    <x v="1"/>
    <x v="8"/>
    <n v="1072.194424588992"/>
    <x v="25"/>
    <s v="1072"/>
    <s v="Greater London"/>
  </r>
  <r>
    <x v="1"/>
    <x v="9"/>
    <n v="15"/>
    <x v="25"/>
    <s v="15"/>
    <s v="Greater London"/>
  </r>
  <r>
    <x v="1"/>
    <x v="8"/>
    <n v="1406.026202020998"/>
    <x v="26"/>
    <s v="1406"/>
    <s v="South West"/>
  </r>
  <r>
    <x v="1"/>
    <x v="9"/>
    <n v="2140"/>
    <x v="26"/>
    <s v="2140"/>
    <s v="South West"/>
  </r>
  <r>
    <x v="1"/>
    <x v="9"/>
    <n v="2120"/>
    <x v="27"/>
    <s v="2120"/>
    <s v="North East"/>
  </r>
  <r>
    <x v="1"/>
    <x v="8"/>
    <n v="1800.6081299155751"/>
    <x v="27"/>
    <s v="1801"/>
    <s v="North East"/>
  </r>
  <r>
    <x v="1"/>
    <x v="8"/>
    <n v="1978.557504873294"/>
    <x v="28"/>
    <s v="1979"/>
    <s v="West Midlands"/>
  </r>
  <r>
    <x v="1"/>
    <x v="9"/>
    <n v="1015"/>
    <x v="28"/>
    <s v="1015"/>
    <s v="West Midlands"/>
  </r>
  <r>
    <x v="1"/>
    <x v="8"/>
    <n v="1612.7895089364399"/>
    <x v="29"/>
    <s v="1613"/>
    <s v="Greater London"/>
  </r>
  <r>
    <x v="1"/>
    <x v="9"/>
    <n v="915"/>
    <x v="29"/>
    <s v="915"/>
    <s v="Greater London"/>
  </r>
  <r>
    <x v="1"/>
    <x v="8"/>
    <n v="1714.8965865391749"/>
    <x v="30"/>
    <s v="1715"/>
    <s v="North East"/>
  </r>
  <r>
    <x v="1"/>
    <x v="9"/>
    <n v="1155"/>
    <x v="30"/>
    <s v="1155"/>
    <s v="North East"/>
  </r>
  <r>
    <x v="1"/>
    <x v="9"/>
    <n v="435"/>
    <x v="31"/>
    <s v="435"/>
    <s v="North East"/>
  </r>
  <r>
    <x v="1"/>
    <x v="8"/>
    <n v="1827.961507753078"/>
    <x v="31"/>
    <s v="1828"/>
    <s v="North East"/>
  </r>
  <r>
    <x v="1"/>
    <x v="9"/>
    <n v="880"/>
    <x v="32"/>
    <s v="880"/>
    <s v="East Midlands"/>
  </r>
  <r>
    <x v="1"/>
    <x v="8"/>
    <n v="1976.7729182110211"/>
    <x v="32"/>
    <s v="1977"/>
    <s v="East Midlands"/>
  </r>
  <r>
    <x v="1"/>
    <x v="9"/>
    <n v="3155"/>
    <x v="33"/>
    <s v="3155"/>
    <s v="East Midlands"/>
  </r>
  <r>
    <x v="1"/>
    <x v="8"/>
    <n v="1696.0541877217499"/>
    <x v="33"/>
    <s v="1696"/>
    <s v="East Midlands"/>
  </r>
  <r>
    <x v="1"/>
    <x v="8"/>
    <n v="1691.261365276375"/>
    <x v="34"/>
    <s v="1691"/>
    <s v="South West"/>
  </r>
  <r>
    <x v="1"/>
    <x v="9"/>
    <n v="3750"/>
    <x v="34"/>
    <s v="3750"/>
    <s v="South West"/>
  </r>
  <r>
    <x v="1"/>
    <x v="8"/>
    <n v="1794.515959228597"/>
    <x v="35"/>
    <s v="1795"/>
    <s v="Yorkshire &amp; Humber"/>
  </r>
  <r>
    <x v="1"/>
    <x v="9"/>
    <n v="1125"/>
    <x v="35"/>
    <s v="1125"/>
    <s v="Yorkshire &amp; Humber"/>
  </r>
  <r>
    <x v="1"/>
    <x v="8"/>
    <n v="1478.4201065134489"/>
    <x v="36"/>
    <s v="1478"/>
    <s v="South West"/>
  </r>
  <r>
    <x v="1"/>
    <x v="9"/>
    <n v="1760"/>
    <x v="36"/>
    <s v="1760"/>
    <s v="South West"/>
  </r>
  <r>
    <x v="1"/>
    <x v="8"/>
    <n v="1595.2292210212449"/>
    <x v="37"/>
    <s v="1595"/>
    <s v="West Midlands"/>
  </r>
  <r>
    <x v="1"/>
    <x v="9"/>
    <n v="1070"/>
    <x v="37"/>
    <s v="1070"/>
    <s v="West Midlands"/>
  </r>
  <r>
    <x v="1"/>
    <x v="8"/>
    <n v="1798.746017062391"/>
    <x v="38"/>
    <s v="1799"/>
    <s v="Greater London"/>
  </r>
  <r>
    <x v="1"/>
    <x v="9"/>
    <n v="875"/>
    <x v="38"/>
    <s v="875"/>
    <s v="Greater London"/>
  </r>
  <r>
    <x v="1"/>
    <x v="8"/>
    <n v="1545.57902161736"/>
    <x v="39"/>
    <s v="1546"/>
    <s v="Yorkshire &amp; Humber"/>
  </r>
  <r>
    <x v="1"/>
    <x v="9"/>
    <n v="1490"/>
    <x v="39"/>
    <s v="1490"/>
    <s v="Yorkshire &amp; Humber"/>
  </r>
  <r>
    <x v="1"/>
    <x v="8"/>
    <n v="1412.174145835425"/>
    <x v="40"/>
    <s v="1412"/>
    <s v="South East"/>
  </r>
  <r>
    <x v="1"/>
    <x v="9"/>
    <n v="2110"/>
    <x v="40"/>
    <s v="2110"/>
    <s v="South East"/>
  </r>
  <r>
    <x v="1"/>
    <x v="8"/>
    <n v="1644.5656473135291"/>
    <x v="41"/>
    <s v="1645"/>
    <s v="Greater London"/>
  </r>
  <r>
    <x v="1"/>
    <x v="9"/>
    <n v="790"/>
    <x v="41"/>
    <s v="790"/>
    <s v="Greater London"/>
  </r>
  <r>
    <x v="1"/>
    <x v="8"/>
    <n v="1494.502257097351"/>
    <x v="42"/>
    <s v="1495"/>
    <s v="East of England"/>
  </r>
  <r>
    <x v="1"/>
    <x v="9"/>
    <n v="4870"/>
    <x v="42"/>
    <s v="4870"/>
    <s v="East of England"/>
  </r>
  <r>
    <x v="1"/>
    <x v="9"/>
    <n v="940"/>
    <x v="43"/>
    <s v="940"/>
    <s v="North East"/>
  </r>
  <r>
    <x v="1"/>
    <x v="8"/>
    <n v="2274.872340940442"/>
    <x v="43"/>
    <s v="2275"/>
    <s v="North East"/>
  </r>
  <r>
    <x v="1"/>
    <x v="9"/>
    <n v="2255"/>
    <x v="44"/>
    <s v="2255"/>
    <s v="South West"/>
  </r>
  <r>
    <x v="1"/>
    <x v="8"/>
    <n v="1523.2781215380039"/>
    <x v="44"/>
    <s v="1523"/>
    <s v="South West"/>
  </r>
  <r>
    <x v="1"/>
    <x v="9"/>
    <n v="640"/>
    <x v="45"/>
    <s v="640"/>
    <s v="Greater London"/>
  </r>
  <r>
    <x v="1"/>
    <x v="8"/>
    <n v="1985.4811689520379"/>
    <x v="45"/>
    <s v="1985"/>
    <s v="Greater London"/>
  </r>
  <r>
    <x v="1"/>
    <x v="8"/>
    <n v="2101.7699115044252"/>
    <x v="46"/>
    <s v="2102"/>
    <s v="Greater London"/>
  </r>
  <r>
    <x v="1"/>
    <x v="9"/>
    <n v="475"/>
    <x v="46"/>
    <s v="475"/>
    <s v="Greater London"/>
  </r>
  <r>
    <x v="1"/>
    <x v="8"/>
    <n v="1891.327475471847"/>
    <x v="47"/>
    <s v="1891"/>
    <s v="North West"/>
  </r>
  <r>
    <x v="1"/>
    <x v="9"/>
    <n v="480"/>
    <x v="47"/>
    <s v="480"/>
    <s v="North West"/>
  </r>
  <r>
    <x v="1"/>
    <x v="8"/>
    <n v="1975.706132006439"/>
    <x v="48"/>
    <s v="1976"/>
    <s v="Greater London"/>
  </r>
  <r>
    <x v="1"/>
    <x v="9"/>
    <n v="405"/>
    <x v="48"/>
    <s v="405"/>
    <s v="Greater London"/>
  </r>
  <r>
    <x v="1"/>
    <x v="9"/>
    <n v="5650"/>
    <x v="49"/>
    <s v="5650"/>
    <s v="South East"/>
  </r>
  <r>
    <x v="1"/>
    <x v="8"/>
    <n v="1739.6819922899761"/>
    <x v="49"/>
    <s v="1740"/>
    <s v="South East"/>
  </r>
  <r>
    <x v="1"/>
    <x v="8"/>
    <n v="1764.6465665019659"/>
    <x v="50"/>
    <s v="1765"/>
    <s v="Greater London"/>
  </r>
  <r>
    <x v="1"/>
    <x v="9"/>
    <n v="525"/>
    <x v="50"/>
    <s v="525"/>
    <s v="Greater London"/>
  </r>
  <r>
    <x v="1"/>
    <x v="8"/>
    <n v="1584.990724869092"/>
    <x v="51"/>
    <s v="1585"/>
    <s v="Greater London"/>
  </r>
  <r>
    <x v="1"/>
    <x v="9"/>
    <n v="675"/>
    <x v="51"/>
    <s v="675"/>
    <s v="Greater London"/>
  </r>
  <r>
    <x v="1"/>
    <x v="8"/>
    <n v="1806.799674267101"/>
    <x v="52"/>
    <s v="1807"/>
    <s v="North East"/>
  </r>
  <r>
    <x v="1"/>
    <x v="9"/>
    <n v="355"/>
    <x v="52"/>
    <s v="355"/>
    <s v="North East"/>
  </r>
  <r>
    <x v="1"/>
    <x v="8"/>
    <n v="2064.5999706554321"/>
    <x v="53"/>
    <s v="2065"/>
    <s v="Greater London"/>
  </r>
  <r>
    <x v="1"/>
    <x v="9"/>
    <n v="985"/>
    <x v="53"/>
    <s v="985"/>
    <s v="Greater London"/>
  </r>
  <r>
    <x v="1"/>
    <x v="8"/>
    <n v="1358.801149157543"/>
    <x v="54"/>
    <s v="1359"/>
    <s v="West Midlands"/>
  </r>
  <r>
    <x v="1"/>
    <x v="9"/>
    <n v="700"/>
    <x v="54"/>
    <s v="700"/>
    <s v="West Midlands"/>
  </r>
  <r>
    <x v="1"/>
    <x v="8"/>
    <n v="1747.492025334011"/>
    <x v="55"/>
    <s v="1747"/>
    <s v="East of England"/>
  </r>
  <r>
    <x v="1"/>
    <x v="9"/>
    <n v="3780"/>
    <x v="55"/>
    <s v="3780"/>
    <s v="East of England"/>
  </r>
  <r>
    <x v="1"/>
    <x v="8"/>
    <n v="1817.213759896292"/>
    <x v="56"/>
    <s v="1817"/>
    <s v="Greater London"/>
  </r>
  <r>
    <x v="1"/>
    <x v="9"/>
    <n v="785"/>
    <x v="56"/>
    <s v="785"/>
    <s v="Greater London"/>
  </r>
  <r>
    <x v="1"/>
    <x v="8"/>
    <n v="2020.5329838357361"/>
    <x v="57"/>
    <s v="2021"/>
    <s v="Greater London"/>
  </r>
  <r>
    <x v="1"/>
    <x v="9"/>
    <n v="740"/>
    <x v="57"/>
    <s v="740"/>
    <s v="Greater London"/>
  </r>
  <r>
    <x v="1"/>
    <x v="9"/>
    <n v="695"/>
    <x v="58"/>
    <s v="695"/>
    <s v="South East"/>
  </r>
  <r>
    <x v="1"/>
    <x v="8"/>
    <n v="1625.9972393140399"/>
    <x v="58"/>
    <s v="1626"/>
    <s v="South East"/>
  </r>
  <r>
    <x v="1"/>
    <x v="9"/>
    <n v="440"/>
    <x v="59"/>
    <s v="440"/>
    <s v="Greater London"/>
  </r>
  <r>
    <x v="1"/>
    <x v="8"/>
    <n v="2034.211742949607"/>
    <x v="59"/>
    <s v="2034"/>
    <s v="Greater London"/>
  </r>
  <r>
    <x v="1"/>
    <x v="9"/>
    <n v="400"/>
    <x v="60"/>
    <s v="400"/>
    <s v="Greater London"/>
  </r>
  <r>
    <x v="1"/>
    <x v="8"/>
    <n v="1792.59657614054"/>
    <x v="60"/>
    <s v="1793"/>
    <s v="Greater London"/>
  </r>
  <r>
    <x v="1"/>
    <x v="8"/>
    <n v="1276.9225274136511"/>
    <x v="61"/>
    <s v="1277"/>
    <s v="South East"/>
  </r>
  <r>
    <x v="1"/>
    <x v="9"/>
    <n v="4290"/>
    <x v="61"/>
    <s v="4290"/>
    <s v="South East"/>
  </r>
  <r>
    <x v="1"/>
    <x v="8"/>
    <n v="2037.5184430548729"/>
    <x v="62"/>
    <s v="2038"/>
    <s v="Yorkshire &amp; Humber"/>
  </r>
  <r>
    <x v="1"/>
    <x v="9"/>
    <n v="870"/>
    <x v="62"/>
    <s v="870"/>
    <s v="Yorkshire &amp; Humber"/>
  </r>
  <r>
    <x v="1"/>
    <x v="8"/>
    <n v="1697.138008177119"/>
    <x v="63"/>
    <s v="1697"/>
    <s v="Greater London"/>
  </r>
  <r>
    <x v="1"/>
    <x v="9"/>
    <n v="440"/>
    <x v="63"/>
    <s v="440"/>
    <s v="Greater London"/>
  </r>
  <r>
    <x v="1"/>
    <x v="8"/>
    <n v="1877.099387472831"/>
    <x v="64"/>
    <s v="1877"/>
    <s v="Yorkshire &amp; Humber"/>
  </r>
  <r>
    <x v="1"/>
    <x v="9"/>
    <n v="1520"/>
    <x v="64"/>
    <s v="1520"/>
    <s v="Yorkshire &amp; Humber"/>
  </r>
  <r>
    <x v="1"/>
    <x v="8"/>
    <n v="2059.659090909091"/>
    <x v="65"/>
    <s v="2060"/>
    <s v="North West"/>
  </r>
  <r>
    <x v="1"/>
    <x v="9"/>
    <n v="580"/>
    <x v="65"/>
    <s v="580"/>
    <s v="North West"/>
  </r>
  <r>
    <x v="1"/>
    <x v="8"/>
    <n v="1782.5014993003269"/>
    <x v="66"/>
    <s v="1783"/>
    <s v="Greater London"/>
  </r>
  <r>
    <x v="1"/>
    <x v="9"/>
    <n v="535"/>
    <x v="66"/>
    <s v="535"/>
    <s v="Greater London"/>
  </r>
  <r>
    <x v="1"/>
    <x v="9"/>
    <n v="4215"/>
    <x v="67"/>
    <s v="4215"/>
    <s v="North West"/>
  </r>
  <r>
    <x v="1"/>
    <x v="8"/>
    <n v="1544.861457264331"/>
    <x v="67"/>
    <s v="1545"/>
    <s v="North West"/>
  </r>
  <r>
    <x v="1"/>
    <x v="9"/>
    <n v="2225"/>
    <x v="68"/>
    <s v="2225"/>
    <s v="Yorkshire &amp; Humber"/>
  </r>
  <r>
    <x v="1"/>
    <x v="8"/>
    <n v="1687.5876976753009"/>
    <x v="68"/>
    <s v="1688"/>
    <s v="Yorkshire &amp; Humber"/>
  </r>
  <r>
    <x v="1"/>
    <x v="8"/>
    <n v="1855.3074662720121"/>
    <x v="69"/>
    <s v="1855"/>
    <s v="East Midlands"/>
  </r>
  <r>
    <x v="1"/>
    <x v="9"/>
    <n v="865"/>
    <x v="69"/>
    <s v="865"/>
    <s v="East Midlands"/>
  </r>
  <r>
    <x v="1"/>
    <x v="9"/>
    <n v="2330"/>
    <x v="70"/>
    <s v="2330"/>
    <s v="East Midlands"/>
  </r>
  <r>
    <x v="1"/>
    <x v="8"/>
    <n v="1480.7847523657599"/>
    <x v="70"/>
    <s v="1481"/>
    <s v="East Midlands"/>
  </r>
  <r>
    <x v="1"/>
    <x v="8"/>
    <n v="1816.311441154724"/>
    <x v="71"/>
    <s v="1816"/>
    <s v="Greater London"/>
  </r>
  <r>
    <x v="1"/>
    <x v="9"/>
    <n v="565"/>
    <x v="71"/>
    <s v="565"/>
    <s v="Greater London"/>
  </r>
  <r>
    <x v="1"/>
    <x v="8"/>
    <n v="1550.302190883908"/>
    <x v="72"/>
    <s v="1550"/>
    <s v="East Midlands"/>
  </r>
  <r>
    <x v="1"/>
    <x v="9"/>
    <n v="2955"/>
    <x v="72"/>
    <s v="2955"/>
    <s v="East Midlands"/>
  </r>
  <r>
    <x v="1"/>
    <x v="9"/>
    <n v="1605"/>
    <x v="73"/>
    <s v="1605"/>
    <s v="North West"/>
  </r>
  <r>
    <x v="1"/>
    <x v="8"/>
    <n v="2056.84847242157"/>
    <x v="73"/>
    <s v="2057"/>
    <s v="North West"/>
  </r>
  <r>
    <x v="1"/>
    <x v="8"/>
    <n v="1967.418085536719"/>
    <x v="74"/>
    <s v="1967"/>
    <s v="East of England"/>
  </r>
  <r>
    <x v="1"/>
    <x v="9"/>
    <n v="535"/>
    <x v="74"/>
    <s v="535"/>
    <s v="East of England"/>
  </r>
  <r>
    <x v="1"/>
    <x v="8"/>
    <n v="2323.3019929574912"/>
    <x v="75"/>
    <s v="2323"/>
    <s v="North West"/>
  </r>
  <r>
    <x v="1"/>
    <x v="9"/>
    <n v="1280"/>
    <x v="75"/>
    <s v="1280"/>
    <s v="North West"/>
  </r>
  <r>
    <x v="1"/>
    <x v="8"/>
    <n v="1466.6417025525809"/>
    <x v="76"/>
    <s v="1467"/>
    <s v="South East"/>
  </r>
  <r>
    <x v="1"/>
    <x v="9"/>
    <n v="705"/>
    <x v="76"/>
    <s v="705"/>
    <s v="South East"/>
  </r>
  <r>
    <x v="1"/>
    <x v="8"/>
    <n v="1644.1675320179991"/>
    <x v="77"/>
    <s v="1644"/>
    <s v="Greater London"/>
  </r>
  <r>
    <x v="1"/>
    <x v="9"/>
    <n v="475"/>
    <x v="77"/>
    <s v="475"/>
    <s v="Greater London"/>
  </r>
  <r>
    <x v="1"/>
    <x v="8"/>
    <n v="1962.9729417651361"/>
    <x v="78"/>
    <s v="1963"/>
    <s v="North East"/>
  </r>
  <r>
    <x v="1"/>
    <x v="9"/>
    <n v="510"/>
    <x v="78"/>
    <s v="510"/>
    <s v="North East"/>
  </r>
  <r>
    <x v="1"/>
    <x v="9"/>
    <n v="795"/>
    <x v="79"/>
    <s v="795"/>
    <s v="East of England"/>
  </r>
  <r>
    <x v="1"/>
    <x v="8"/>
    <n v="1827.3761636593499"/>
    <x v="79"/>
    <s v="1827"/>
    <s v="East of England"/>
  </r>
  <r>
    <x v="1"/>
    <x v="9"/>
    <n v="1005"/>
    <x v="80"/>
    <s v="1005"/>
    <s v="North East"/>
  </r>
  <r>
    <x v="1"/>
    <x v="8"/>
    <n v="2120.0742553371019"/>
    <x v="80"/>
    <s v="2120"/>
    <s v="North East"/>
  </r>
  <r>
    <x v="1"/>
    <x v="8"/>
    <n v="1737.0958593306859"/>
    <x v="81"/>
    <s v="1737"/>
    <s v="Greater London"/>
  </r>
  <r>
    <x v="1"/>
    <x v="9"/>
    <n v="490"/>
    <x v="81"/>
    <s v="490"/>
    <s v="Greater London"/>
  </r>
  <r>
    <x v="1"/>
    <x v="8"/>
    <n v="1463.327355062431"/>
    <x v="82"/>
    <s v="1463"/>
    <s v="East of England"/>
  </r>
  <r>
    <x v="1"/>
    <x v="9"/>
    <n v="3435"/>
    <x v="82"/>
    <s v="3435"/>
    <s v="East of England"/>
  </r>
  <r>
    <x v="1"/>
    <x v="9"/>
    <n v="545"/>
    <x v="83"/>
    <s v="545"/>
    <s v="Yorkshire &amp; Humber"/>
  </r>
  <r>
    <x v="1"/>
    <x v="8"/>
    <n v="1575.599884359641"/>
    <x v="83"/>
    <s v="1576"/>
    <s v="Yorkshire &amp; Humber"/>
  </r>
  <r>
    <x v="1"/>
    <x v="8"/>
    <n v="1846.3810930576069"/>
    <x v="84"/>
    <s v="1846"/>
    <s v="Yorkshire &amp; Humber"/>
  </r>
  <r>
    <x v="1"/>
    <x v="9"/>
    <n v="725"/>
    <x v="84"/>
    <s v="725"/>
    <s v="Yorkshire &amp; Humber"/>
  </r>
  <r>
    <x v="1"/>
    <x v="8"/>
    <n v="1575.95828431159"/>
    <x v="85"/>
    <s v="1576"/>
    <s v="East Midlands"/>
  </r>
  <r>
    <x v="1"/>
    <x v="9"/>
    <n v="1085"/>
    <x v="85"/>
    <s v="1085"/>
    <s v="East Midlands"/>
  </r>
  <r>
    <x v="1"/>
    <x v="8"/>
    <n v="1779.4253938832251"/>
    <x v="86"/>
    <s v="1779"/>
    <s v="South West"/>
  </r>
  <r>
    <x v="1"/>
    <x v="9"/>
    <n v="960"/>
    <x v="86"/>
    <s v="960"/>
    <s v="South West"/>
  </r>
  <r>
    <x v="1"/>
    <x v="9"/>
    <n v="895"/>
    <x v="87"/>
    <s v="895"/>
    <s v="North East"/>
  </r>
  <r>
    <x v="1"/>
    <x v="8"/>
    <n v="1966.082333816616"/>
    <x v="87"/>
    <s v="1966"/>
    <s v="North East"/>
  </r>
  <r>
    <x v="1"/>
    <x v="8"/>
    <n v="1601.0605134289331"/>
    <x v="88"/>
    <s v="1601"/>
    <s v="Yorkshire &amp; Humber"/>
  </r>
  <r>
    <x v="1"/>
    <x v="9"/>
    <n v="2645"/>
    <x v="88"/>
    <s v="2645"/>
    <s v="Yorkshire &amp; Humber"/>
  </r>
  <r>
    <x v="1"/>
    <x v="9"/>
    <n v="1625"/>
    <x v="89"/>
    <s v="1625"/>
    <s v="North East"/>
  </r>
  <r>
    <x v="1"/>
    <x v="8"/>
    <n v="1842.445406925327"/>
    <x v="89"/>
    <s v="1842"/>
    <s v="North East"/>
  </r>
  <r>
    <x v="1"/>
    <x v="9"/>
    <n v="785"/>
    <x v="90"/>
    <s v="785"/>
    <s v="East Midlands"/>
  </r>
  <r>
    <x v="1"/>
    <x v="8"/>
    <n v="2004.494152494766"/>
    <x v="90"/>
    <s v="2004"/>
    <s v="East Midlands"/>
  </r>
  <r>
    <x v="1"/>
    <x v="8"/>
    <n v="1773.702624538296"/>
    <x v="91"/>
    <s v="1774"/>
    <s v="East Midlands"/>
  </r>
  <r>
    <x v="1"/>
    <x v="9"/>
    <n v="3275"/>
    <x v="91"/>
    <s v="3275"/>
    <s v="East Midlands"/>
  </r>
  <r>
    <x v="1"/>
    <x v="8"/>
    <n v="1731.459481320459"/>
    <x v="92"/>
    <s v="1731"/>
    <s v="North West"/>
  </r>
  <r>
    <x v="1"/>
    <x v="9"/>
    <n v="685"/>
    <x v="92"/>
    <s v="685"/>
    <s v="North West"/>
  </r>
  <r>
    <x v="1"/>
    <x v="8"/>
    <n v="1467.8676276259121"/>
    <x v="93"/>
    <s v="1468"/>
    <s v="South East"/>
  </r>
  <r>
    <x v="1"/>
    <x v="9"/>
    <n v="2055"/>
    <x v="93"/>
    <s v="2055"/>
    <s v="South East"/>
  </r>
  <r>
    <x v="1"/>
    <x v="8"/>
    <n v="1678.6868938075111"/>
    <x v="94"/>
    <s v="1679"/>
    <s v="East of England"/>
  </r>
  <r>
    <x v="1"/>
    <x v="9"/>
    <n v="540"/>
    <x v="94"/>
    <s v="540"/>
    <s v="East of England"/>
  </r>
  <r>
    <x v="1"/>
    <x v="8"/>
    <n v="1840.7058961023779"/>
    <x v="95"/>
    <s v="1841"/>
    <s v="South West"/>
  </r>
  <r>
    <x v="1"/>
    <x v="9"/>
    <n v="945"/>
    <x v="95"/>
    <s v="945"/>
    <s v="South West"/>
  </r>
  <r>
    <x v="1"/>
    <x v="8"/>
    <n v="1830.4130162703379"/>
    <x v="96"/>
    <s v="1830"/>
    <s v="South East"/>
  </r>
  <r>
    <x v="1"/>
    <x v="9"/>
    <n v="585"/>
    <x v="96"/>
    <s v="585"/>
    <s v="South East"/>
  </r>
  <r>
    <x v="1"/>
    <x v="8"/>
    <n v="1462.1856300895311"/>
    <x v="97"/>
    <s v="1462"/>
    <s v="South East"/>
  </r>
  <r>
    <x v="1"/>
    <x v="9"/>
    <n v="325"/>
    <x v="97"/>
    <s v="325"/>
    <s v="South East"/>
  </r>
  <r>
    <x v="1"/>
    <x v="8"/>
    <n v="1957.189574868695"/>
    <x v="98"/>
    <s v="1957"/>
    <s v="Greater London"/>
  </r>
  <r>
    <x v="1"/>
    <x v="9"/>
    <n v="790"/>
    <x v="98"/>
    <s v="790"/>
    <s v="Greater London"/>
  </r>
  <r>
    <x v="1"/>
    <x v="8"/>
    <n v="1732.170588938"/>
    <x v="99"/>
    <s v="1732"/>
    <s v="North East"/>
  </r>
  <r>
    <x v="1"/>
    <x v="9"/>
    <n v="580"/>
    <x v="99"/>
    <s v="580"/>
    <s v="North East"/>
  </r>
  <r>
    <x v="1"/>
    <x v="8"/>
    <n v="1692.3261247229379"/>
    <x v="100"/>
    <s v="1692"/>
    <s v="Greater London"/>
  </r>
  <r>
    <x v="1"/>
    <x v="9"/>
    <n v="565"/>
    <x v="100"/>
    <s v="565"/>
    <s v="Greater London"/>
  </r>
  <r>
    <x v="1"/>
    <x v="8"/>
    <n v="1659.320715582058"/>
    <x v="101"/>
    <s v="1659"/>
    <s v="North West"/>
  </r>
  <r>
    <x v="1"/>
    <x v="9"/>
    <n v="640"/>
    <x v="101"/>
    <s v="640"/>
    <s v="North West"/>
  </r>
  <r>
    <x v="1"/>
    <x v="8"/>
    <n v="2161.6351159924211"/>
    <x v="102"/>
    <s v="2162"/>
    <s v="Yorkshire &amp; Humber"/>
  </r>
  <r>
    <x v="1"/>
    <x v="9"/>
    <n v="1175"/>
    <x v="102"/>
    <s v="1175"/>
    <s v="Yorkshire &amp; Humber"/>
  </r>
  <r>
    <x v="1"/>
    <x v="8"/>
    <n v="1278.6555849849301"/>
    <x v="103"/>
    <s v="1279"/>
    <s v="East Midlands"/>
  </r>
  <r>
    <x v="1"/>
    <x v="9"/>
    <n v="140"/>
    <x v="103"/>
    <s v="140"/>
    <s v="East Midlands"/>
  </r>
  <r>
    <x v="1"/>
    <x v="8"/>
    <n v="1921.8276310090951"/>
    <x v="104"/>
    <s v="1922"/>
    <s v="North West"/>
  </r>
  <r>
    <x v="1"/>
    <x v="9"/>
    <n v="710"/>
    <x v="104"/>
    <s v="710"/>
    <s v="North West"/>
  </r>
  <r>
    <x v="1"/>
    <x v="8"/>
    <n v="1990.593470072793"/>
    <x v="105"/>
    <s v="1991"/>
    <s v="West Midlands"/>
  </r>
  <r>
    <x v="1"/>
    <x v="9"/>
    <n v="1020"/>
    <x v="105"/>
    <s v="1020"/>
    <s v="West Midlands"/>
  </r>
  <r>
    <x v="1"/>
    <x v="8"/>
    <n v="1746.165067857301"/>
    <x v="106"/>
    <s v="1746"/>
    <s v="North West"/>
  </r>
  <r>
    <x v="1"/>
    <x v="9"/>
    <n v="1185"/>
    <x v="106"/>
    <s v="1185"/>
    <s v="North West"/>
  </r>
  <r>
    <x v="1"/>
    <x v="8"/>
    <n v="2061.149128998271"/>
    <x v="107"/>
    <s v="2061"/>
    <s v="Yorkshire &amp; Humber"/>
  </r>
  <r>
    <x v="1"/>
    <x v="9"/>
    <n v="2015"/>
    <x v="107"/>
    <s v="2015"/>
    <s v="Yorkshire &amp; Humber"/>
  </r>
  <r>
    <x v="1"/>
    <x v="8"/>
    <n v="1771.151305298647"/>
    <x v="108"/>
    <s v="1771"/>
    <s v="West Midlands"/>
  </r>
  <r>
    <x v="1"/>
    <x v="9"/>
    <n v="1555"/>
    <x v="108"/>
    <s v="1555"/>
    <s v="West Midlands"/>
  </r>
  <r>
    <x v="1"/>
    <x v="9"/>
    <n v="315"/>
    <x v="109"/>
    <s v="315"/>
    <s v="South East"/>
  </r>
  <r>
    <x v="1"/>
    <x v="8"/>
    <n v="1926.8412038169811"/>
    <x v="109"/>
    <s v="1927"/>
    <s v="South East"/>
  </r>
  <r>
    <x v="1"/>
    <x v="8"/>
    <n v="1903.242955874535"/>
    <x v="110"/>
    <s v="1903"/>
    <s v="West Midlands"/>
  </r>
  <r>
    <x v="1"/>
    <x v="9"/>
    <n v="895"/>
    <x v="110"/>
    <s v="895"/>
    <s v="West Midlands"/>
  </r>
  <r>
    <x v="1"/>
    <x v="8"/>
    <n v="1641.2622008289879"/>
    <x v="111"/>
    <s v="1641"/>
    <s v="South West"/>
  </r>
  <r>
    <x v="1"/>
    <x v="9"/>
    <n v="2455"/>
    <x v="111"/>
    <s v="2455"/>
    <s v="South West"/>
  </r>
  <r>
    <x v="1"/>
    <x v="8"/>
    <n v="1777.5209274631361"/>
    <x v="112"/>
    <s v="1778"/>
    <s v="South West"/>
  </r>
  <r>
    <x v="1"/>
    <x v="9"/>
    <n v="1015"/>
    <x v="112"/>
    <s v="1015"/>
    <s v="South West"/>
  </r>
  <r>
    <x v="1"/>
    <x v="8"/>
    <n v="1966.870524601248"/>
    <x v="113"/>
    <s v="1967"/>
    <s v="North East"/>
  </r>
  <r>
    <x v="1"/>
    <x v="9"/>
    <n v="640"/>
    <x v="113"/>
    <s v="640"/>
    <s v="North East"/>
  </r>
  <r>
    <x v="1"/>
    <x v="8"/>
    <n v="2292.2233159893121"/>
    <x v="114"/>
    <s v="2292"/>
    <s v="South East"/>
  </r>
  <r>
    <x v="1"/>
    <x v="9"/>
    <n v="815"/>
    <x v="114"/>
    <s v="815"/>
    <s v="South East"/>
  </r>
  <r>
    <x v="1"/>
    <x v="8"/>
    <n v="1619.704543550504"/>
    <x v="115"/>
    <s v="1620"/>
    <s v="East of England"/>
  </r>
  <r>
    <x v="1"/>
    <x v="9"/>
    <n v="580"/>
    <x v="115"/>
    <s v="580"/>
    <s v="East of England"/>
  </r>
  <r>
    <x v="1"/>
    <x v="8"/>
    <n v="1847.848825047068"/>
    <x v="116"/>
    <s v="1848"/>
    <s v="Greater London"/>
  </r>
  <r>
    <x v="1"/>
    <x v="9"/>
    <n v="530"/>
    <x v="116"/>
    <s v="530"/>
    <s v="Greater London"/>
  </r>
  <r>
    <x v="1"/>
    <x v="8"/>
    <n v="1983.4625589242939"/>
    <x v="117"/>
    <s v="1983"/>
    <s v="North West"/>
  </r>
  <r>
    <x v="1"/>
    <x v="9"/>
    <n v="770"/>
    <x v="117"/>
    <s v="770"/>
    <s v="North West"/>
  </r>
  <r>
    <x v="1"/>
    <x v="9"/>
    <n v="3950"/>
    <x v="118"/>
    <s v="3950"/>
    <s v="West Midlands"/>
  </r>
  <r>
    <x v="1"/>
    <x v="8"/>
    <n v="1927.666157502525"/>
    <x v="118"/>
    <s v="1928"/>
    <s v="West Midlands"/>
  </r>
  <r>
    <x v="1"/>
    <x v="9"/>
    <n v="1240"/>
    <x v="119"/>
    <s v="1240"/>
    <s v="North West"/>
  </r>
  <r>
    <x v="1"/>
    <x v="8"/>
    <n v="2024.9857107863149"/>
    <x v="119"/>
    <s v="2025"/>
    <s v="North West"/>
  </r>
  <r>
    <x v="1"/>
    <x v="9"/>
    <n v="770"/>
    <x v="120"/>
    <s v="770"/>
    <s v="North East"/>
  </r>
  <r>
    <x v="1"/>
    <x v="8"/>
    <n v="1910.3381546629621"/>
    <x v="120"/>
    <s v="1910"/>
    <s v="North East"/>
  </r>
  <r>
    <x v="1"/>
    <x v="9"/>
    <n v="1110"/>
    <x v="121"/>
    <s v="1110"/>
    <s v="West Midlands"/>
  </r>
  <r>
    <x v="1"/>
    <x v="8"/>
    <n v="2411.470779926135"/>
    <x v="121"/>
    <s v="2411"/>
    <s v="West Midlands"/>
  </r>
  <r>
    <x v="1"/>
    <x v="9"/>
    <n v="2965"/>
    <x v="122"/>
    <s v="2965"/>
    <s v="East of England"/>
  </r>
  <r>
    <x v="1"/>
    <x v="8"/>
    <n v="1556.103705258739"/>
    <x v="122"/>
    <s v="1556"/>
    <s v="East of England"/>
  </r>
  <r>
    <x v="1"/>
    <x v="8"/>
    <n v="1996.8251315899411"/>
    <x v="123"/>
    <s v="1997"/>
    <s v="North East"/>
  </r>
  <r>
    <x v="1"/>
    <x v="9"/>
    <n v="1195"/>
    <x v="123"/>
    <s v="1195"/>
    <s v="North East"/>
  </r>
  <r>
    <x v="1"/>
    <x v="8"/>
    <n v="1561.3047240440931"/>
    <x v="124"/>
    <s v="1561"/>
    <s v="South East"/>
  </r>
  <r>
    <x v="1"/>
    <x v="9"/>
    <n v="3735"/>
    <x v="124"/>
    <s v="3735"/>
    <s v="South East"/>
  </r>
  <r>
    <x v="1"/>
    <x v="8"/>
    <n v="1611.432046214655"/>
    <x v="125"/>
    <s v="1611"/>
    <s v="Greater London"/>
  </r>
  <r>
    <x v="1"/>
    <x v="9"/>
    <n v="530"/>
    <x v="125"/>
    <s v="530"/>
    <s v="Greater London"/>
  </r>
  <r>
    <x v="1"/>
    <x v="8"/>
    <n v="1772.782136391068"/>
    <x v="126"/>
    <s v="1773"/>
    <s v="South West"/>
  </r>
  <r>
    <x v="1"/>
    <x v="9"/>
    <n v="705"/>
    <x v="126"/>
    <s v="705"/>
    <s v="South West"/>
  </r>
  <r>
    <x v="1"/>
    <x v="8"/>
    <n v="2146.1263013113899"/>
    <x v="127"/>
    <s v="2146"/>
    <s v="North West"/>
  </r>
  <r>
    <x v="1"/>
    <x v="9"/>
    <n v="905"/>
    <x v="127"/>
    <s v="905"/>
    <s v="North West"/>
  </r>
  <r>
    <x v="1"/>
    <x v="8"/>
    <n v="1871.7494427616159"/>
    <x v="128"/>
    <s v="1872"/>
    <s v="West Midlands"/>
  </r>
  <r>
    <x v="1"/>
    <x v="9"/>
    <n v="655"/>
    <x v="128"/>
    <s v="655"/>
    <s v="West Midlands"/>
  </r>
  <r>
    <x v="1"/>
    <x v="9"/>
    <n v="440"/>
    <x v="129"/>
    <s v="440"/>
    <s v="East of England"/>
  </r>
  <r>
    <x v="1"/>
    <x v="8"/>
    <n v="1794.746288138359"/>
    <x v="129"/>
    <s v="1795"/>
    <s v="East of England"/>
  </r>
  <r>
    <x v="1"/>
    <x v="8"/>
    <n v="2092.3785112726891"/>
    <x v="130"/>
    <s v="2092"/>
    <s v="South West"/>
  </r>
  <r>
    <x v="1"/>
    <x v="9"/>
    <n v="800"/>
    <x v="130"/>
    <s v="800"/>
    <s v="South West"/>
  </r>
  <r>
    <x v="1"/>
    <x v="8"/>
    <n v="1840.5848969783731"/>
    <x v="131"/>
    <s v="1841"/>
    <s v="Greater London"/>
  </r>
  <r>
    <x v="1"/>
    <x v="9"/>
    <n v="360"/>
    <x v="131"/>
    <s v="360"/>
    <s v="Greater London"/>
  </r>
  <r>
    <x v="1"/>
    <x v="8"/>
    <n v="1811.125485122898"/>
    <x v="132"/>
    <s v="1811"/>
    <s v="North West"/>
  </r>
  <r>
    <x v="1"/>
    <x v="9"/>
    <n v="770"/>
    <x v="132"/>
    <s v="770"/>
    <s v="North West"/>
  </r>
  <r>
    <x v="1"/>
    <x v="9"/>
    <n v="1330"/>
    <x v="133"/>
    <s v="1330"/>
    <s v="Yorkshire &amp; Humber"/>
  </r>
  <r>
    <x v="1"/>
    <x v="8"/>
    <n v="1894.020307315476"/>
    <x v="133"/>
    <s v="1894"/>
    <s v="Yorkshire &amp; Humber"/>
  </r>
  <r>
    <x v="1"/>
    <x v="9"/>
    <n v="1015"/>
    <x v="134"/>
    <s v="1015"/>
    <s v="West Midlands"/>
  </r>
  <r>
    <x v="1"/>
    <x v="8"/>
    <n v="2006.4046809520039"/>
    <x v="134"/>
    <s v="2006"/>
    <s v="West Midlands"/>
  </r>
  <r>
    <x v="1"/>
    <x v="8"/>
    <n v="1546.5460471613401"/>
    <x v="135"/>
    <s v="1547"/>
    <s v="Greater London"/>
  </r>
  <r>
    <x v="1"/>
    <x v="9"/>
    <n v="465"/>
    <x v="135"/>
    <s v="465"/>
    <s v="Greater London"/>
  </r>
  <r>
    <x v="1"/>
    <x v="8"/>
    <n v="1833.0303120622341"/>
    <x v="136"/>
    <s v="1833"/>
    <s v="Greater London"/>
  </r>
  <r>
    <x v="1"/>
    <x v="9"/>
    <n v="615"/>
    <x v="136"/>
    <s v="615"/>
    <s v="Greater London"/>
  </r>
  <r>
    <x v="1"/>
    <x v="8"/>
    <n v="1897.622115497247"/>
    <x v="137"/>
    <s v="1898"/>
    <s v="North West"/>
  </r>
  <r>
    <x v="1"/>
    <x v="9"/>
    <n v="810"/>
    <x v="137"/>
    <s v="810"/>
    <s v="North West"/>
  </r>
  <r>
    <x v="1"/>
    <x v="9"/>
    <n v="2280"/>
    <x v="138"/>
    <s v="2280"/>
    <s v="West Midlands"/>
  </r>
  <r>
    <x v="1"/>
    <x v="8"/>
    <n v="1752.390321886433"/>
    <x v="138"/>
    <s v="1752"/>
    <s v="West Midlands"/>
  </r>
  <r>
    <x v="1"/>
    <x v="8"/>
    <n v="1311.045558833169"/>
    <x v="139"/>
    <s v="1311"/>
    <s v="South East"/>
  </r>
  <r>
    <x v="1"/>
    <x v="9"/>
    <n v="440"/>
    <x v="139"/>
    <s v="440"/>
    <s v="South East"/>
  </r>
  <r>
    <x v="1"/>
    <x v="8"/>
    <n v="1714.8202036998539"/>
    <x v="140"/>
    <s v="1715"/>
    <s v="East Midlands"/>
  </r>
  <r>
    <x v="1"/>
    <x v="9"/>
    <n v="1320"/>
    <x v="140"/>
    <s v="1320"/>
    <s v="East Midlands"/>
  </r>
  <r>
    <x v="1"/>
    <x v="8"/>
    <n v="1528.9011639376599"/>
    <x v="141"/>
    <s v="1529"/>
    <s v="South East"/>
  </r>
  <r>
    <x v="1"/>
    <x v="9"/>
    <n v="3255"/>
    <x v="141"/>
    <s v="3255"/>
    <s v="South East"/>
  </r>
  <r>
    <x v="1"/>
    <x v="8"/>
    <n v="1809.4089264173699"/>
    <x v="142"/>
    <s v="1809"/>
    <s v="Greater London"/>
  </r>
  <r>
    <x v="1"/>
    <x v="9"/>
    <n v="480"/>
    <x v="142"/>
    <s v="480"/>
    <s v="Greater London"/>
  </r>
  <r>
    <x v="1"/>
    <x v="8"/>
    <n v="1390.138196091259"/>
    <x v="143"/>
    <s v="1390"/>
    <s v="North West"/>
  </r>
  <r>
    <x v="1"/>
    <x v="9"/>
    <n v="850"/>
    <x v="143"/>
    <s v="850"/>
    <s v="North West"/>
  </r>
  <r>
    <x v="1"/>
    <x v="8"/>
    <n v="1646.938499255494"/>
    <x v="144"/>
    <s v="1647"/>
    <s v="North West"/>
  </r>
  <r>
    <x v="1"/>
    <x v="9"/>
    <n v="1095"/>
    <x v="144"/>
    <s v="1095"/>
    <s v="North West"/>
  </r>
  <r>
    <x v="1"/>
    <x v="8"/>
    <n v="1627.1192083295191"/>
    <x v="145"/>
    <s v="1627"/>
    <s v="South West"/>
  </r>
  <r>
    <x v="1"/>
    <x v="9"/>
    <n v="1955"/>
    <x v="145"/>
    <s v="1955"/>
    <s v="South West"/>
  </r>
  <r>
    <x v="1"/>
    <x v="8"/>
    <n v="1418.132069805466"/>
    <x v="146"/>
    <s v="1418"/>
    <s v="South East"/>
  </r>
  <r>
    <x v="1"/>
    <x v="9"/>
    <n v="425"/>
    <x v="146"/>
    <s v="425"/>
    <s v="South East"/>
  </r>
  <r>
    <x v="1"/>
    <x v="8"/>
    <n v="1693.337291200043"/>
    <x v="147"/>
    <s v="1693"/>
    <s v="North West"/>
  </r>
  <r>
    <x v="1"/>
    <x v="9"/>
    <n v="1255"/>
    <x v="147"/>
    <s v="1255"/>
    <s v="North West"/>
  </r>
  <r>
    <x v="1"/>
    <x v="8"/>
    <n v="1276.1770042129219"/>
    <x v="148"/>
    <s v="1276"/>
    <s v="South East"/>
  </r>
  <r>
    <x v="1"/>
    <x v="9"/>
    <n v="415"/>
    <x v="148"/>
    <s v="415"/>
    <s v="South East"/>
  </r>
  <r>
    <x v="1"/>
    <x v="9"/>
    <n v="985"/>
    <x v="149"/>
    <s v="985"/>
    <s v="West Midlands"/>
  </r>
  <r>
    <x v="1"/>
    <x v="8"/>
    <n v="2183.6481333688039"/>
    <x v="149"/>
    <s v="2184"/>
    <s v="West Midlands"/>
  </r>
  <r>
    <x v="1"/>
    <x v="8"/>
    <n v="1580.202128463563"/>
    <x v="150"/>
    <s v="1580"/>
    <s v="West Midlands"/>
  </r>
  <r>
    <x v="1"/>
    <x v="9"/>
    <n v="2300"/>
    <x v="150"/>
    <s v="2300"/>
    <s v="West Midlands"/>
  </r>
  <r>
    <x v="1"/>
    <x v="8"/>
    <n v="1790.2431746978959"/>
    <x v="151"/>
    <s v="1790"/>
    <s v="Yorkshire &amp; Humber"/>
  </r>
  <r>
    <x v="1"/>
    <x v="9"/>
    <n v="720"/>
    <x v="151"/>
    <s v="720"/>
    <s v="Yorkshire &amp; Humber"/>
  </r>
  <r>
    <x v="1"/>
    <x v="9"/>
    <n v="187165"/>
    <x v="152"/>
    <s v="187165"/>
    <s v="England"/>
  </r>
  <r>
    <x v="1"/>
    <x v="8"/>
    <n v="1704.429759808952"/>
    <x v="152"/>
    <s v="1704"/>
    <s v="England"/>
  </r>
  <r>
    <x v="1"/>
    <x v="10"/>
    <n v="99.940035978412951"/>
    <x v="0"/>
    <s v="100"/>
    <s v="Greater London"/>
  </r>
  <r>
    <x v="1"/>
    <x v="11"/>
    <n v="20"/>
    <x v="0"/>
    <s v="20"/>
    <s v="Greater London"/>
  </r>
  <r>
    <x v="1"/>
    <x v="11"/>
    <n v="65"/>
    <x v="1"/>
    <s v="65"/>
    <s v="Greater London"/>
  </r>
  <r>
    <x v="1"/>
    <x v="10"/>
    <n v="107.1581654522075"/>
    <x v="1"/>
    <s v="107"/>
    <s v="Greater London"/>
  </r>
  <r>
    <x v="1"/>
    <x v="10"/>
    <n v="148.40318176421701"/>
    <x v="2"/>
    <s v="148"/>
    <s v="Yorkshire &amp; Humber"/>
  </r>
  <r>
    <x v="1"/>
    <x v="11"/>
    <n v="75"/>
    <x v="2"/>
    <s v="75"/>
    <s v="Yorkshire &amp; Humber"/>
  </r>
  <r>
    <x v="1"/>
    <x v="10"/>
    <n v="51.17183502200389"/>
    <x v="3"/>
    <s v="51"/>
    <s v="South West"/>
  </r>
  <r>
    <x v="1"/>
    <x v="11"/>
    <n v="20"/>
    <x v="3"/>
    <s v="20"/>
    <s v="South West"/>
  </r>
  <r>
    <x v="1"/>
    <x v="10"/>
    <n v="134.77492587379081"/>
    <x v="4"/>
    <s v="135"/>
    <s v="East of England"/>
  </r>
  <r>
    <x v="1"/>
    <x v="11"/>
    <n v="45"/>
    <x v="4"/>
    <s v="45"/>
    <s v="East of England"/>
  </r>
  <r>
    <x v="1"/>
    <x v="10"/>
    <n v="141.3394266330593"/>
    <x v="5"/>
    <s v="141"/>
    <s v="Greater London"/>
  </r>
  <r>
    <x v="1"/>
    <x v="11"/>
    <n v="60"/>
    <x v="5"/>
    <s v="60"/>
    <s v="Greater London"/>
  </r>
  <r>
    <x v="1"/>
    <x v="11"/>
    <n v="245"/>
    <x v="6"/>
    <s v="245"/>
    <s v="West Midlands"/>
  </r>
  <r>
    <x v="1"/>
    <x v="10"/>
    <n v="158.67259044337649"/>
    <x v="6"/>
    <s v="159"/>
    <s v="West Midlands"/>
  </r>
  <r>
    <x v="1"/>
    <x v="10"/>
    <n v="129.44983818770231"/>
    <x v="7"/>
    <s v="129"/>
    <s v="North West"/>
  </r>
  <r>
    <x v="1"/>
    <x v="11"/>
    <n v="30"/>
    <x v="7"/>
    <s v="30"/>
    <s v="North West"/>
  </r>
  <r>
    <x v="1"/>
    <x v="11"/>
    <n v="0"/>
    <x v="8"/>
    <s v="0"/>
    <s v="North West"/>
  </r>
  <r>
    <x v="1"/>
    <x v="10"/>
    <n v="0"/>
    <x v="8"/>
    <s v="0"/>
    <s v="North West"/>
  </r>
  <r>
    <x v="1"/>
    <x v="11"/>
    <n v="65"/>
    <x v="9"/>
    <s v="65"/>
    <s v="North West"/>
  </r>
  <r>
    <x v="1"/>
    <x v="10"/>
    <n v="124.1500496600199"/>
    <x v="9"/>
    <s v="124"/>
    <s v="North West"/>
  </r>
  <r>
    <x v="1"/>
    <x v="10"/>
    <n v="151.93976432454329"/>
    <x v="10"/>
    <s v="152"/>
    <s v="South West"/>
  </r>
  <r>
    <x v="1"/>
    <x v="11"/>
    <n v="135"/>
    <x v="10"/>
    <s v="135"/>
    <s v="South West"/>
  </r>
  <r>
    <x v="1"/>
    <x v="10"/>
    <n v="71.832199980844749"/>
    <x v="11"/>
    <s v="72"/>
    <s v="South East"/>
  </r>
  <r>
    <x v="1"/>
    <x v="11"/>
    <n v="15"/>
    <x v="11"/>
    <s v="15"/>
    <s v="South East"/>
  </r>
  <r>
    <x v="1"/>
    <x v="11"/>
    <n v="85"/>
    <x v="12"/>
    <s v="85"/>
    <s v="Yorkshire &amp; Humber"/>
  </r>
  <r>
    <x v="1"/>
    <x v="10"/>
    <n v="97.146187869298373"/>
    <x v="12"/>
    <s v="97"/>
    <s v="Yorkshire &amp; Humber"/>
  </r>
  <r>
    <x v="1"/>
    <x v="11"/>
    <n v="30"/>
    <x v="13"/>
    <s v="30"/>
    <s v="Greater London"/>
  </r>
  <r>
    <x v="1"/>
    <x v="10"/>
    <n v="69.853540410273126"/>
    <x v="13"/>
    <s v="70"/>
    <s v="Greater London"/>
  </r>
  <r>
    <x v="1"/>
    <x v="11"/>
    <n v="40"/>
    <x v="14"/>
    <s v="40"/>
    <s v="South East"/>
  </r>
  <r>
    <x v="1"/>
    <x v="10"/>
    <n v="98.709374922883299"/>
    <x v="14"/>
    <s v="99"/>
    <s v="South East"/>
  </r>
  <r>
    <x v="1"/>
    <x v="10"/>
    <n v="168.57720836142951"/>
    <x v="15"/>
    <s v="169"/>
    <s v="South West"/>
  </r>
  <r>
    <x v="1"/>
    <x v="11"/>
    <n v="105"/>
    <x v="15"/>
    <s v="105"/>
    <s v="South West"/>
  </r>
  <r>
    <x v="1"/>
    <x v="11"/>
    <n v="80"/>
    <x v="16"/>
    <s v="80"/>
    <s v="Greater London"/>
  </r>
  <r>
    <x v="1"/>
    <x v="10"/>
    <n v="133.36889837289951"/>
    <x v="16"/>
    <s v="133"/>
    <s v="Greater London"/>
  </r>
  <r>
    <x v="1"/>
    <x v="11"/>
    <n v="85"/>
    <x v="17"/>
    <s v="85"/>
    <s v="South East"/>
  </r>
  <r>
    <x v="1"/>
    <x v="10"/>
    <n v="76.898719862486999"/>
    <x v="17"/>
    <s v="77"/>
    <s v="South East"/>
  </r>
  <r>
    <x v="1"/>
    <x v="11"/>
    <n v="25"/>
    <x v="18"/>
    <s v="25"/>
    <s v="North West"/>
  </r>
  <r>
    <x v="1"/>
    <x v="10"/>
    <n v="68.493150684931507"/>
    <x v="18"/>
    <s v="68"/>
    <s v="North West"/>
  </r>
  <r>
    <x v="1"/>
    <x v="11"/>
    <n v="60"/>
    <x v="19"/>
    <s v="60"/>
    <s v="Yorkshire &amp; Humber"/>
  </r>
  <r>
    <x v="1"/>
    <x v="10"/>
    <n v="145.31363526277551"/>
    <x v="19"/>
    <s v="145"/>
    <s v="Yorkshire &amp; Humber"/>
  </r>
  <r>
    <x v="1"/>
    <x v="10"/>
    <n v="126.1782824909077"/>
    <x v="20"/>
    <s v="126"/>
    <s v="East of England"/>
  </r>
  <r>
    <x v="1"/>
    <x v="11"/>
    <n v="170"/>
    <x v="20"/>
    <s v="170"/>
    <s v="East of England"/>
  </r>
  <r>
    <x v="1"/>
    <x v="10"/>
    <n v="133.0191547582852"/>
    <x v="21"/>
    <s v="133"/>
    <s v="Greater London"/>
  </r>
  <r>
    <x v="1"/>
    <x v="11"/>
    <n v="35"/>
    <x v="21"/>
    <s v="35"/>
    <s v="Greater London"/>
  </r>
  <r>
    <x v="1"/>
    <x v="11"/>
    <n v="70"/>
    <x v="22"/>
    <s v="70"/>
    <s v="East of England"/>
  </r>
  <r>
    <x v="1"/>
    <x v="10"/>
    <n v="121.8323586744639"/>
    <x v="22"/>
    <s v="122"/>
    <s v="East of England"/>
  </r>
  <r>
    <x v="1"/>
    <x v="11"/>
    <n v="80"/>
    <x v="23"/>
    <s v="80"/>
    <s v="North West"/>
  </r>
  <r>
    <x v="1"/>
    <x v="10"/>
    <n v="84.287716118972114"/>
    <x v="23"/>
    <s v="84"/>
    <s v="North West"/>
  </r>
  <r>
    <x v="1"/>
    <x v="11"/>
    <n v="60"/>
    <x v="24"/>
    <s v="60"/>
    <s v="North West"/>
  </r>
  <r>
    <x v="1"/>
    <x v="10"/>
    <n v="74.735622734576438"/>
    <x v="24"/>
    <s v="75"/>
    <s v="North West"/>
  </r>
  <r>
    <x v="1"/>
    <x v="10"/>
    <n v="65.702158972943849"/>
    <x v="26"/>
    <s v="66"/>
    <s v="South West"/>
  </r>
  <r>
    <x v="1"/>
    <x v="11"/>
    <n v="100"/>
    <x v="26"/>
    <s v="100"/>
    <s v="South West"/>
  </r>
  <r>
    <x v="1"/>
    <x v="11"/>
    <n v="60"/>
    <x v="27"/>
    <s v="60"/>
    <s v="North East"/>
  </r>
  <r>
    <x v="1"/>
    <x v="10"/>
    <n v="50.960607450440811"/>
    <x v="27"/>
    <s v="51"/>
    <s v="North East"/>
  </r>
  <r>
    <x v="1"/>
    <x v="10"/>
    <n v="48.732943469785567"/>
    <x v="28"/>
    <s v="49"/>
    <s v="West Midlands"/>
  </r>
  <r>
    <x v="1"/>
    <x v="11"/>
    <n v="25"/>
    <x v="28"/>
    <s v="25"/>
    <s v="West Midlands"/>
  </r>
  <r>
    <x v="1"/>
    <x v="10"/>
    <n v="105.75668911058629"/>
    <x v="29"/>
    <s v="106"/>
    <s v="Greater London"/>
  </r>
  <r>
    <x v="1"/>
    <x v="11"/>
    <n v="60"/>
    <x v="29"/>
    <s v="60"/>
    <s v="Greater London"/>
  </r>
  <r>
    <x v="1"/>
    <x v="10"/>
    <n v="141.0521001915339"/>
    <x v="30"/>
    <s v="141"/>
    <s v="North East"/>
  </r>
  <r>
    <x v="1"/>
    <x v="11"/>
    <n v="95"/>
    <x v="30"/>
    <s v="95"/>
    <s v="North East"/>
  </r>
  <r>
    <x v="1"/>
    <x v="10"/>
    <n v="42.022103626507537"/>
    <x v="31"/>
    <s v="42"/>
    <s v="North East"/>
  </r>
  <r>
    <x v="1"/>
    <x v="11"/>
    <n v="10"/>
    <x v="31"/>
    <s v="10"/>
    <s v="North East"/>
  </r>
  <r>
    <x v="1"/>
    <x v="10"/>
    <n v="179.7066289282746"/>
    <x v="32"/>
    <s v="180"/>
    <s v="East Midlands"/>
  </r>
  <r>
    <x v="1"/>
    <x v="11"/>
    <n v="80"/>
    <x v="32"/>
    <s v="80"/>
    <s v="East Midlands"/>
  </r>
  <r>
    <x v="1"/>
    <x v="10"/>
    <n v="139.76991721320289"/>
    <x v="33"/>
    <s v="140"/>
    <s v="East Midlands"/>
  </r>
  <r>
    <x v="1"/>
    <x v="11"/>
    <n v="260"/>
    <x v="33"/>
    <s v="260"/>
    <s v="East Midlands"/>
  </r>
  <r>
    <x v="1"/>
    <x v="10"/>
    <n v="153.34103045172461"/>
    <x v="34"/>
    <s v="153"/>
    <s v="South West"/>
  </r>
  <r>
    <x v="1"/>
    <x v="11"/>
    <n v="340"/>
    <x v="34"/>
    <s v="340"/>
    <s v="South West"/>
  </r>
  <r>
    <x v="1"/>
    <x v="10"/>
    <n v="151.5369032237482"/>
    <x v="35"/>
    <s v="152"/>
    <s v="Yorkshire &amp; Humber"/>
  </r>
  <r>
    <x v="1"/>
    <x v="11"/>
    <n v="95"/>
    <x v="35"/>
    <s v="95"/>
    <s v="Yorkshire &amp; Humber"/>
  </r>
  <r>
    <x v="1"/>
    <x v="10"/>
    <n v="117.6015993817516"/>
    <x v="36"/>
    <s v="118"/>
    <s v="South West"/>
  </r>
  <r>
    <x v="1"/>
    <x v="11"/>
    <n v="140"/>
    <x v="36"/>
    <s v="140"/>
    <s v="South West"/>
  </r>
  <r>
    <x v="1"/>
    <x v="11"/>
    <n v="75"/>
    <x v="37"/>
    <s v="75"/>
    <s v="West Midlands"/>
  </r>
  <r>
    <x v="1"/>
    <x v="10"/>
    <n v="111.81513231457321"/>
    <x v="37"/>
    <s v="112"/>
    <s v="West Midlands"/>
  </r>
  <r>
    <x v="1"/>
    <x v="11"/>
    <n v="45"/>
    <x v="38"/>
    <s v="45"/>
    <s v="Greater London"/>
  </r>
  <r>
    <x v="1"/>
    <x v="10"/>
    <n v="92.506938020351527"/>
    <x v="38"/>
    <s v="93"/>
    <s v="Greater London"/>
  </r>
  <r>
    <x v="1"/>
    <x v="10"/>
    <n v="119.28965603087011"/>
    <x v="39"/>
    <s v="119"/>
    <s v="Yorkshire &amp; Humber"/>
  </r>
  <r>
    <x v="1"/>
    <x v="11"/>
    <n v="115"/>
    <x v="39"/>
    <s v="115"/>
    <s v="Yorkshire &amp; Humber"/>
  </r>
  <r>
    <x v="1"/>
    <x v="11"/>
    <n v="195"/>
    <x v="40"/>
    <s v="195"/>
    <s v="South East"/>
  </r>
  <r>
    <x v="1"/>
    <x v="10"/>
    <n v="130.5089850416625"/>
    <x v="40"/>
    <s v="131"/>
    <s v="South East"/>
  </r>
  <r>
    <x v="1"/>
    <x v="10"/>
    <n v="83.269146699419196"/>
    <x v="41"/>
    <s v="83"/>
    <s v="Greater London"/>
  </r>
  <r>
    <x v="1"/>
    <x v="11"/>
    <n v="40"/>
    <x v="41"/>
    <s v="40"/>
    <s v="Greater London"/>
  </r>
  <r>
    <x v="1"/>
    <x v="10"/>
    <n v="119.68293229321699"/>
    <x v="42"/>
    <s v="120"/>
    <s v="East of England"/>
  </r>
  <r>
    <x v="1"/>
    <x v="11"/>
    <n v="390"/>
    <x v="42"/>
    <s v="390"/>
    <s v="East of England"/>
  </r>
  <r>
    <x v="1"/>
    <x v="11"/>
    <n v="75"/>
    <x v="43"/>
    <s v="75"/>
    <s v="North East"/>
  </r>
  <r>
    <x v="1"/>
    <x v="10"/>
    <n v="181.50577188354589"/>
    <x v="43"/>
    <s v="182"/>
    <s v="North East"/>
  </r>
  <r>
    <x v="1"/>
    <x v="11"/>
    <n v="160"/>
    <x v="44"/>
    <s v="160"/>
    <s v="South West"/>
  </r>
  <r>
    <x v="1"/>
    <x v="10"/>
    <n v="108.0818179361777"/>
    <x v="44"/>
    <s v="108"/>
    <s v="South West"/>
  </r>
  <r>
    <x v="1"/>
    <x v="11"/>
    <n v="50"/>
    <x v="45"/>
    <s v="50"/>
    <s v="Greater London"/>
  </r>
  <r>
    <x v="1"/>
    <x v="10"/>
    <n v="155.11571632437801"/>
    <x v="45"/>
    <s v="155"/>
    <s v="Greater London"/>
  </r>
  <r>
    <x v="1"/>
    <x v="11"/>
    <n v="25"/>
    <x v="46"/>
    <s v="25"/>
    <s v="Greater London"/>
  </r>
  <r>
    <x v="1"/>
    <x v="10"/>
    <n v="110.6194690265487"/>
    <x v="46"/>
    <s v="111"/>
    <s v="Greater London"/>
  </r>
  <r>
    <x v="1"/>
    <x v="10"/>
    <n v="39.402655738996813"/>
    <x v="47"/>
    <s v="39"/>
    <s v="North West"/>
  </r>
  <r>
    <x v="1"/>
    <x v="11"/>
    <n v="10"/>
    <x v="47"/>
    <s v="10"/>
    <s v="North West"/>
  </r>
  <r>
    <x v="1"/>
    <x v="11"/>
    <n v="30"/>
    <x v="48"/>
    <s v="30"/>
    <s v="Greater London"/>
  </r>
  <r>
    <x v="1"/>
    <x v="10"/>
    <n v="146.34860237084729"/>
    <x v="48"/>
    <s v="146"/>
    <s v="Greater London"/>
  </r>
  <r>
    <x v="1"/>
    <x v="11"/>
    <n v="365"/>
    <x v="49"/>
    <s v="365"/>
    <s v="South East"/>
  </r>
  <r>
    <x v="1"/>
    <x v="10"/>
    <n v="112.3865357851046"/>
    <x v="49"/>
    <s v="112"/>
    <s v="South East"/>
  </r>
  <r>
    <x v="1"/>
    <x v="11"/>
    <n v="20"/>
    <x v="50"/>
    <s v="20"/>
    <s v="Greater London"/>
  </r>
  <r>
    <x v="1"/>
    <x v="10"/>
    <n v="67.224631104836803"/>
    <x v="50"/>
    <s v="67"/>
    <s v="Greater London"/>
  </r>
  <r>
    <x v="1"/>
    <x v="11"/>
    <n v="50"/>
    <x v="51"/>
    <s v="50"/>
    <s v="Greater London"/>
  </r>
  <r>
    <x v="1"/>
    <x v="10"/>
    <n v="117.4067203606735"/>
    <x v="51"/>
    <s v="117"/>
    <s v="Greater London"/>
  </r>
  <r>
    <x v="1"/>
    <x v="11"/>
    <n v="15"/>
    <x v="52"/>
    <s v="15"/>
    <s v="North East"/>
  </r>
  <r>
    <x v="1"/>
    <x v="10"/>
    <n v="76.343648208469062"/>
    <x v="52"/>
    <s v="76"/>
    <s v="North East"/>
  </r>
  <r>
    <x v="1"/>
    <x v="10"/>
    <n v="94.321826070552731"/>
    <x v="53"/>
    <s v="94"/>
    <s v="Greater London"/>
  </r>
  <r>
    <x v="1"/>
    <x v="11"/>
    <n v="45"/>
    <x v="53"/>
    <s v="45"/>
    <s v="Greater London"/>
  </r>
  <r>
    <x v="1"/>
    <x v="10"/>
    <n v="19.411444987964899"/>
    <x v="54"/>
    <s v="19"/>
    <s v="West Midlands"/>
  </r>
  <r>
    <x v="1"/>
    <x v="11"/>
    <n v="10"/>
    <x v="54"/>
    <s v="10"/>
    <s v="West Midlands"/>
  </r>
  <r>
    <x v="1"/>
    <x v="11"/>
    <n v="295"/>
    <x v="55"/>
    <s v="295"/>
    <s v="East of England"/>
  </r>
  <r>
    <x v="1"/>
    <x v="10"/>
    <n v="136.3783458924691"/>
    <x v="55"/>
    <s v="136"/>
    <s v="East of England"/>
  </r>
  <r>
    <x v="1"/>
    <x v="11"/>
    <n v="45"/>
    <x v="56"/>
    <s v="45"/>
    <s v="Greater London"/>
  </r>
  <r>
    <x v="1"/>
    <x v="10"/>
    <n v="104.17148942080649"/>
    <x v="56"/>
    <s v="104"/>
    <s v="Greater London"/>
  </r>
  <r>
    <x v="1"/>
    <x v="10"/>
    <n v="136.52249890781999"/>
    <x v="57"/>
    <s v="137"/>
    <s v="Greater London"/>
  </r>
  <r>
    <x v="1"/>
    <x v="11"/>
    <n v="50"/>
    <x v="57"/>
    <s v="50"/>
    <s v="Greater London"/>
  </r>
  <r>
    <x v="1"/>
    <x v="11"/>
    <n v="25"/>
    <x v="58"/>
    <s v="25"/>
    <s v="South East"/>
  </r>
  <r>
    <x v="1"/>
    <x v="10"/>
    <n v="58.48910932784316"/>
    <x v="58"/>
    <s v="58"/>
    <s v="South East"/>
  </r>
  <r>
    <x v="1"/>
    <x v="10"/>
    <n v="115.5802126675913"/>
    <x v="59"/>
    <s v="116"/>
    <s v="Greater London"/>
  </r>
  <r>
    <x v="1"/>
    <x v="11"/>
    <n v="25"/>
    <x v="59"/>
    <s v="25"/>
    <s v="Greater London"/>
  </r>
  <r>
    <x v="1"/>
    <x v="10"/>
    <n v="134.44474321054051"/>
    <x v="60"/>
    <s v="134"/>
    <s v="Greater London"/>
  </r>
  <r>
    <x v="1"/>
    <x v="11"/>
    <n v="30"/>
    <x v="60"/>
    <s v="30"/>
    <s v="Greater London"/>
  </r>
  <r>
    <x v="1"/>
    <x v="11"/>
    <n v="355"/>
    <x v="61"/>
    <s v="355"/>
    <s v="South East"/>
  </r>
  <r>
    <x v="1"/>
    <x v="10"/>
    <n v="105.6660832708266"/>
    <x v="61"/>
    <s v="106"/>
    <s v="South East"/>
  </r>
  <r>
    <x v="1"/>
    <x v="11"/>
    <n v="50"/>
    <x v="62"/>
    <s v="50"/>
    <s v="Yorkshire &amp; Humber"/>
  </r>
  <r>
    <x v="1"/>
    <x v="10"/>
    <n v="117.09876109510761"/>
    <x v="62"/>
    <s v="117"/>
    <s v="Yorkshire &amp; Humber"/>
  </r>
  <r>
    <x v="1"/>
    <x v="11"/>
    <n v="40"/>
    <x v="63"/>
    <s v="40"/>
    <s v="Greater London"/>
  </r>
  <r>
    <x v="1"/>
    <x v="10"/>
    <n v="154.28527347064721"/>
    <x v="63"/>
    <s v="154"/>
    <s v="Greater London"/>
  </r>
  <r>
    <x v="1"/>
    <x v="11"/>
    <n v="125"/>
    <x v="64"/>
    <s v="125"/>
    <s v="Yorkshire &amp; Humber"/>
  </r>
  <r>
    <x v="1"/>
    <x v="10"/>
    <n v="154.3667259434894"/>
    <x v="64"/>
    <s v="154"/>
    <s v="Yorkshire &amp; Humber"/>
  </r>
  <r>
    <x v="1"/>
    <x v="11"/>
    <n v="25"/>
    <x v="65"/>
    <s v="25"/>
    <s v="North West"/>
  </r>
  <r>
    <x v="1"/>
    <x v="10"/>
    <n v="88.778409090909093"/>
    <x v="65"/>
    <s v="89"/>
    <s v="North West"/>
  </r>
  <r>
    <x v="1"/>
    <x v="11"/>
    <n v="25"/>
    <x v="66"/>
    <s v="25"/>
    <s v="Greater London"/>
  </r>
  <r>
    <x v="1"/>
    <x v="10"/>
    <n v="83.294462584127402"/>
    <x v="66"/>
    <s v="83"/>
    <s v="Greater London"/>
  </r>
  <r>
    <x v="1"/>
    <x v="10"/>
    <n v="78.80076235156136"/>
    <x v="67"/>
    <s v="79"/>
    <s v="North West"/>
  </r>
  <r>
    <x v="1"/>
    <x v="11"/>
    <n v="215"/>
    <x v="67"/>
    <s v="215"/>
    <s v="North West"/>
  </r>
  <r>
    <x v="1"/>
    <x v="10"/>
    <n v="121.3546209564261"/>
    <x v="68"/>
    <s v="121"/>
    <s v="Yorkshire &amp; Humber"/>
  </r>
  <r>
    <x v="1"/>
    <x v="11"/>
    <n v="160"/>
    <x v="68"/>
    <s v="160"/>
    <s v="Yorkshire &amp; Humber"/>
  </r>
  <r>
    <x v="1"/>
    <x v="11"/>
    <n v="50"/>
    <x v="69"/>
    <s v="50"/>
    <s v="East Midlands"/>
  </r>
  <r>
    <x v="1"/>
    <x v="10"/>
    <n v="107.2432061428909"/>
    <x v="69"/>
    <s v="107"/>
    <s v="East Midlands"/>
  </r>
  <r>
    <x v="1"/>
    <x v="11"/>
    <n v="165"/>
    <x v="70"/>
    <s v="165"/>
    <s v="East Midlands"/>
  </r>
  <r>
    <x v="1"/>
    <x v="10"/>
    <n v="104.8624395452148"/>
    <x v="70"/>
    <s v="105"/>
    <s v="East Midlands"/>
  </r>
  <r>
    <x v="1"/>
    <x v="10"/>
    <n v="112.51486803613339"/>
    <x v="71"/>
    <s v="113"/>
    <s v="Greater London"/>
  </r>
  <r>
    <x v="1"/>
    <x v="11"/>
    <n v="35"/>
    <x v="71"/>
    <s v="35"/>
    <s v="Greater London"/>
  </r>
  <r>
    <x v="1"/>
    <x v="10"/>
    <n v="118.04331402669349"/>
    <x v="72"/>
    <s v="118"/>
    <s v="East Midlands"/>
  </r>
  <r>
    <x v="1"/>
    <x v="11"/>
    <n v="225"/>
    <x v="72"/>
    <s v="225"/>
    <s v="East Midlands"/>
  </r>
  <r>
    <x v="1"/>
    <x v="11"/>
    <n v="130"/>
    <x v="73"/>
    <s v="130"/>
    <s v="North West"/>
  </r>
  <r>
    <x v="1"/>
    <x v="10"/>
    <n v="166.59831863850729"/>
    <x v="73"/>
    <s v="167"/>
    <s v="North West"/>
  </r>
  <r>
    <x v="1"/>
    <x v="10"/>
    <n v="183.87084911558119"/>
    <x v="74"/>
    <s v="184"/>
    <s v="East of England"/>
  </r>
  <r>
    <x v="1"/>
    <x v="11"/>
    <n v="50"/>
    <x v="74"/>
    <s v="50"/>
    <s v="East of England"/>
  </r>
  <r>
    <x v="1"/>
    <x v="11"/>
    <n v="60"/>
    <x v="75"/>
    <s v="60"/>
    <s v="North West"/>
  </r>
  <r>
    <x v="1"/>
    <x v="10"/>
    <n v="108.9047809198824"/>
    <x v="75"/>
    <s v="109"/>
    <s v="North West"/>
  </r>
  <r>
    <x v="1"/>
    <x v="11"/>
    <n v="30"/>
    <x v="76"/>
    <s v="30"/>
    <s v="South East"/>
  </r>
  <r>
    <x v="1"/>
    <x v="10"/>
    <n v="62.410285215003427"/>
    <x v="76"/>
    <s v="62"/>
    <s v="South East"/>
  </r>
  <r>
    <x v="1"/>
    <x v="11"/>
    <n v="35"/>
    <x v="77"/>
    <s v="35"/>
    <s v="Greater London"/>
  </r>
  <r>
    <x v="1"/>
    <x v="10"/>
    <n v="121.1491865697473"/>
    <x v="77"/>
    <s v="121"/>
    <s v="Greater London"/>
  </r>
  <r>
    <x v="1"/>
    <x v="11"/>
    <n v="35"/>
    <x v="78"/>
    <s v="35"/>
    <s v="North East"/>
  </r>
  <r>
    <x v="1"/>
    <x v="10"/>
    <n v="134.7138293368231"/>
    <x v="78"/>
    <s v="135"/>
    <s v="North East"/>
  </r>
  <r>
    <x v="1"/>
    <x v="10"/>
    <n v="137.91518216296981"/>
    <x v="79"/>
    <s v="138"/>
    <s v="East of England"/>
  </r>
  <r>
    <x v="1"/>
    <x v="11"/>
    <n v="60"/>
    <x v="79"/>
    <s v="60"/>
    <s v="East of England"/>
  </r>
  <r>
    <x v="1"/>
    <x v="10"/>
    <n v="105.47633111129861"/>
    <x v="80"/>
    <s v="105"/>
    <s v="North East"/>
  </r>
  <r>
    <x v="1"/>
    <x v="11"/>
    <n v="50"/>
    <x v="80"/>
    <s v="50"/>
    <s v="North East"/>
  </r>
  <r>
    <x v="1"/>
    <x v="11"/>
    <n v="30"/>
    <x v="81"/>
    <s v="30"/>
    <s v="Greater London"/>
  </r>
  <r>
    <x v="1"/>
    <x v="10"/>
    <n v="106.3528077141237"/>
    <x v="81"/>
    <s v="106"/>
    <s v="Greater London"/>
  </r>
  <r>
    <x v="1"/>
    <x v="11"/>
    <n v="195"/>
    <x v="82"/>
    <s v="195"/>
    <s v="East of England"/>
  </r>
  <r>
    <x v="1"/>
    <x v="10"/>
    <n v="83.07098522188474"/>
    <x v="82"/>
    <s v="83"/>
    <s v="East of England"/>
  </r>
  <r>
    <x v="1"/>
    <x v="10"/>
    <n v="86.730268863833473"/>
    <x v="83"/>
    <s v="87"/>
    <s v="Yorkshire &amp; Humber"/>
  </r>
  <r>
    <x v="1"/>
    <x v="11"/>
    <n v="30"/>
    <x v="83"/>
    <s v="30"/>
    <s v="Yorkshire &amp; Humber"/>
  </r>
  <r>
    <x v="1"/>
    <x v="10"/>
    <n v="76.401976264452713"/>
    <x v="84"/>
    <s v="76"/>
    <s v="Yorkshire &amp; Humber"/>
  </r>
  <r>
    <x v="1"/>
    <x v="11"/>
    <n v="30"/>
    <x v="84"/>
    <s v="30"/>
    <s v="Yorkshire &amp; Humber"/>
  </r>
  <r>
    <x v="1"/>
    <x v="11"/>
    <n v="50"/>
    <x v="85"/>
    <s v="50"/>
    <s v="East Midlands"/>
  </r>
  <r>
    <x v="1"/>
    <x v="10"/>
    <n v="72.624805728644674"/>
    <x v="85"/>
    <s v="73"/>
    <s v="East Midlands"/>
  </r>
  <r>
    <x v="1"/>
    <x v="11"/>
    <n v="95"/>
    <x v="86"/>
    <s v="95"/>
    <s v="South West"/>
  </r>
  <r>
    <x v="1"/>
    <x v="10"/>
    <n v="176.08897126969421"/>
    <x v="86"/>
    <s v="176"/>
    <s v="South West"/>
  </r>
  <r>
    <x v="1"/>
    <x v="11"/>
    <n v="90"/>
    <x v="87"/>
    <s v="90"/>
    <s v="North East"/>
  </r>
  <r>
    <x v="1"/>
    <x v="10"/>
    <n v="197.7066034005536"/>
    <x v="87"/>
    <s v="198"/>
    <s v="North East"/>
  </r>
  <r>
    <x v="1"/>
    <x v="11"/>
    <n v="165"/>
    <x v="88"/>
    <s v="165"/>
    <s v="Yorkshire &amp; Humber"/>
  </r>
  <r>
    <x v="1"/>
    <x v="10"/>
    <n v="99.877120875528902"/>
    <x v="88"/>
    <s v="100"/>
    <s v="Yorkshire &amp; Humber"/>
  </r>
  <r>
    <x v="1"/>
    <x v="11"/>
    <n v="95"/>
    <x v="89"/>
    <s v="95"/>
    <s v="North East"/>
  </r>
  <r>
    <x v="1"/>
    <x v="10"/>
    <n v="107.7121930202499"/>
    <x v="89"/>
    <s v="108"/>
    <s v="North East"/>
  </r>
  <r>
    <x v="1"/>
    <x v="10"/>
    <n v="38.302436034931823"/>
    <x v="90"/>
    <s v="38"/>
    <s v="East Midlands"/>
  </r>
  <r>
    <x v="1"/>
    <x v="11"/>
    <n v="15"/>
    <x v="90"/>
    <s v="15"/>
    <s v="East Midlands"/>
  </r>
  <r>
    <x v="1"/>
    <x v="11"/>
    <n v="200"/>
    <x v="91"/>
    <s v="200"/>
    <s v="East Midlands"/>
  </r>
  <r>
    <x v="1"/>
    <x v="10"/>
    <n v="108.3177175290562"/>
    <x v="91"/>
    <s v="108"/>
    <s v="East Midlands"/>
  </r>
  <r>
    <x v="1"/>
    <x v="10"/>
    <n v="88.468732622213224"/>
    <x v="92"/>
    <s v="88"/>
    <s v="North West"/>
  </r>
  <r>
    <x v="1"/>
    <x v="11"/>
    <n v="35"/>
    <x v="92"/>
    <s v="35"/>
    <s v="North West"/>
  </r>
  <r>
    <x v="1"/>
    <x v="11"/>
    <n v="210"/>
    <x v="93"/>
    <s v="210"/>
    <s v="South East"/>
  </r>
  <r>
    <x v="1"/>
    <x v="10"/>
    <n v="150.00107143622449"/>
    <x v="93"/>
    <s v="150"/>
    <s v="South East"/>
  </r>
  <r>
    <x v="1"/>
    <x v="10"/>
    <n v="108.80378015419051"/>
    <x v="94"/>
    <s v="109"/>
    <s v="East of England"/>
  </r>
  <r>
    <x v="1"/>
    <x v="11"/>
    <n v="35"/>
    <x v="94"/>
    <s v="35"/>
    <s v="East of England"/>
  </r>
  <r>
    <x v="1"/>
    <x v="10"/>
    <n v="87.652661719160861"/>
    <x v="95"/>
    <s v="88"/>
    <s v="South West"/>
  </r>
  <r>
    <x v="1"/>
    <x v="11"/>
    <n v="45"/>
    <x v="95"/>
    <s v="45"/>
    <s v="South West"/>
  </r>
  <r>
    <x v="1"/>
    <x v="10"/>
    <n v="62.578222778473091"/>
    <x v="96"/>
    <s v="63"/>
    <s v="South East"/>
  </r>
  <r>
    <x v="1"/>
    <x v="11"/>
    <n v="20"/>
    <x v="96"/>
    <s v="20"/>
    <s v="South East"/>
  </r>
  <r>
    <x v="1"/>
    <x v="11"/>
    <n v="25"/>
    <x v="97"/>
    <s v="25"/>
    <s v="South East"/>
  </r>
  <r>
    <x v="1"/>
    <x v="10"/>
    <n v="112.47581769919471"/>
    <x v="97"/>
    <s v="112"/>
    <s v="South East"/>
  </r>
  <r>
    <x v="1"/>
    <x v="10"/>
    <n v="111.48548211277379"/>
    <x v="98"/>
    <s v="111"/>
    <s v="Greater London"/>
  </r>
  <r>
    <x v="1"/>
    <x v="11"/>
    <n v="45"/>
    <x v="98"/>
    <s v="45"/>
    <s v="Greater London"/>
  </r>
  <r>
    <x v="1"/>
    <x v="10"/>
    <n v="59.730020308206903"/>
    <x v="99"/>
    <s v="60"/>
    <s v="North East"/>
  </r>
  <r>
    <x v="1"/>
    <x v="11"/>
    <n v="20"/>
    <x v="99"/>
    <s v="20"/>
    <s v="North East"/>
  </r>
  <r>
    <x v="1"/>
    <x v="11"/>
    <n v="55"/>
    <x v="100"/>
    <s v="55"/>
    <s v="Greater London"/>
  </r>
  <r>
    <x v="1"/>
    <x v="10"/>
    <n v="164.7397112562152"/>
    <x v="100"/>
    <s v="165"/>
    <s v="Greater London"/>
  </r>
  <r>
    <x v="1"/>
    <x v="11"/>
    <n v="40"/>
    <x v="101"/>
    <s v="40"/>
    <s v="North West"/>
  </r>
  <r>
    <x v="1"/>
    <x v="10"/>
    <n v="103.7075447238787"/>
    <x v="101"/>
    <s v="104"/>
    <s v="North West"/>
  </r>
  <r>
    <x v="1"/>
    <x v="11"/>
    <n v="55"/>
    <x v="102"/>
    <s v="55"/>
    <s v="Yorkshire &amp; Humber"/>
  </r>
  <r>
    <x v="1"/>
    <x v="10"/>
    <n v="101.1829203230495"/>
    <x v="102"/>
    <s v="101"/>
    <s v="Yorkshire &amp; Humber"/>
  </r>
  <r>
    <x v="1"/>
    <x v="11"/>
    <n v="10"/>
    <x v="103"/>
    <s v="10"/>
    <s v="East Midlands"/>
  </r>
  <r>
    <x v="1"/>
    <x v="10"/>
    <n v="91.332541784637868"/>
    <x v="103"/>
    <s v="91"/>
    <s v="East Midlands"/>
  </r>
  <r>
    <x v="1"/>
    <x v="11"/>
    <n v="35"/>
    <x v="104"/>
    <s v="35"/>
    <s v="North West"/>
  </r>
  <r>
    <x v="1"/>
    <x v="10"/>
    <n v="94.737981810307488"/>
    <x v="104"/>
    <s v="95"/>
    <s v="North West"/>
  </r>
  <r>
    <x v="1"/>
    <x v="10"/>
    <n v="156.124978044925"/>
    <x v="105"/>
    <s v="156"/>
    <s v="West Midlands"/>
  </r>
  <r>
    <x v="1"/>
    <x v="11"/>
    <n v="80"/>
    <x v="105"/>
    <s v="80"/>
    <s v="West Midlands"/>
  </r>
  <r>
    <x v="1"/>
    <x v="10"/>
    <n v="110.51677644666459"/>
    <x v="106"/>
    <s v="111"/>
    <s v="North West"/>
  </r>
  <r>
    <x v="1"/>
    <x v="11"/>
    <n v="75"/>
    <x v="106"/>
    <s v="75"/>
    <s v="North West"/>
  </r>
  <r>
    <x v="1"/>
    <x v="11"/>
    <n v="10"/>
    <x v="107"/>
    <s v="10"/>
    <s v="Yorkshire &amp; Humber"/>
  </r>
  <r>
    <x v="1"/>
    <x v="10"/>
    <n v="10.22902793547529"/>
    <x v="107"/>
    <s v="10"/>
    <s v="Yorkshire &amp; Humber"/>
  </r>
  <r>
    <x v="1"/>
    <x v="11"/>
    <n v="25"/>
    <x v="108"/>
    <s v="25"/>
    <s v="West Midlands"/>
  </r>
  <r>
    <x v="1"/>
    <x v="10"/>
    <n v="28.475101371360878"/>
    <x v="108"/>
    <s v="28"/>
    <s v="West Midlands"/>
  </r>
  <r>
    <x v="1"/>
    <x v="11"/>
    <n v="15"/>
    <x v="109"/>
    <s v="15"/>
    <s v="South East"/>
  </r>
  <r>
    <x v="1"/>
    <x v="10"/>
    <n v="91.754343038903841"/>
    <x v="109"/>
    <s v="92"/>
    <s v="South East"/>
  </r>
  <r>
    <x v="1"/>
    <x v="11"/>
    <n v="85"/>
    <x v="110"/>
    <s v="85"/>
    <s v="West Midlands"/>
  </r>
  <r>
    <x v="1"/>
    <x v="10"/>
    <n v="180.75491759702291"/>
    <x v="110"/>
    <s v="181"/>
    <s v="West Midlands"/>
  </r>
  <r>
    <x v="1"/>
    <x v="10"/>
    <n v="116.9942505682578"/>
    <x v="111"/>
    <s v="117"/>
    <s v="South West"/>
  </r>
  <r>
    <x v="1"/>
    <x v="11"/>
    <n v="175"/>
    <x v="111"/>
    <s v="175"/>
    <s v="South West"/>
  </r>
  <r>
    <x v="1"/>
    <x v="11"/>
    <n v="85"/>
    <x v="112"/>
    <s v="85"/>
    <s v="South West"/>
  </r>
  <r>
    <x v="1"/>
    <x v="10"/>
    <n v="148.85643234912959"/>
    <x v="112"/>
    <s v="149"/>
    <s v="South West"/>
  </r>
  <r>
    <x v="1"/>
    <x v="10"/>
    <n v="30.732351946894489"/>
    <x v="113"/>
    <s v="31"/>
    <s v="North East"/>
  </r>
  <r>
    <x v="1"/>
    <x v="11"/>
    <n v="10"/>
    <x v="113"/>
    <s v="10"/>
    <s v="North East"/>
  </r>
  <r>
    <x v="1"/>
    <x v="10"/>
    <n v="154.68991702995359"/>
    <x v="114"/>
    <s v="155"/>
    <s v="South East"/>
  </r>
  <r>
    <x v="1"/>
    <x v="11"/>
    <n v="55"/>
    <x v="114"/>
    <s v="55"/>
    <s v="South East"/>
  </r>
  <r>
    <x v="1"/>
    <x v="11"/>
    <n v="50"/>
    <x v="115"/>
    <s v="50"/>
    <s v="East of England"/>
  </r>
  <r>
    <x v="1"/>
    <x v="10"/>
    <n v="139.6297020302159"/>
    <x v="115"/>
    <s v="140"/>
    <s v="East of England"/>
  </r>
  <r>
    <x v="1"/>
    <x v="11"/>
    <n v="20"/>
    <x v="116"/>
    <s v="20"/>
    <s v="Greater London"/>
  </r>
  <r>
    <x v="1"/>
    <x v="10"/>
    <n v="69.730144341398784"/>
    <x v="116"/>
    <s v="70"/>
    <s v="Greater London"/>
  </r>
  <r>
    <x v="1"/>
    <x v="10"/>
    <n v="25.759254012003812"/>
    <x v="117"/>
    <s v="26"/>
    <s v="North West"/>
  </r>
  <r>
    <x v="1"/>
    <x v="11"/>
    <n v="10"/>
    <x v="117"/>
    <s v="10"/>
    <s v="North West"/>
  </r>
  <r>
    <x v="1"/>
    <x v="10"/>
    <n v="122.0041871837041"/>
    <x v="118"/>
    <s v="122"/>
    <s v="West Midlands"/>
  </r>
  <r>
    <x v="1"/>
    <x v="11"/>
    <n v="250"/>
    <x v="118"/>
    <s v="250"/>
    <s v="West Midlands"/>
  </r>
  <r>
    <x v="1"/>
    <x v="10"/>
    <n v="155.14003429411281"/>
    <x v="119"/>
    <s v="155"/>
    <s v="North West"/>
  </r>
  <r>
    <x v="1"/>
    <x v="11"/>
    <n v="95"/>
    <x v="119"/>
    <s v="95"/>
    <s v="North West"/>
  </r>
  <r>
    <x v="1"/>
    <x v="11"/>
    <n v="50"/>
    <x v="120"/>
    <s v="50"/>
    <s v="North East"/>
  </r>
  <r>
    <x v="1"/>
    <x v="10"/>
    <n v="124.0479321209715"/>
    <x v="120"/>
    <s v="124"/>
    <s v="North East"/>
  </r>
  <r>
    <x v="1"/>
    <x v="11"/>
    <n v="55"/>
    <x v="121"/>
    <s v="55"/>
    <s v="West Midlands"/>
  </r>
  <r>
    <x v="1"/>
    <x v="10"/>
    <n v="119.4872908972409"/>
    <x v="121"/>
    <s v="119"/>
    <s v="West Midlands"/>
  </r>
  <r>
    <x v="1"/>
    <x v="11"/>
    <n v="135"/>
    <x v="122"/>
    <s v="135"/>
    <s v="East of England"/>
  </r>
  <r>
    <x v="1"/>
    <x v="10"/>
    <n v="70.851264826283199"/>
    <x v="122"/>
    <s v="71"/>
    <s v="East of England"/>
  </r>
  <r>
    <x v="1"/>
    <x v="10"/>
    <n v="50.129501211462937"/>
    <x v="123"/>
    <s v="50"/>
    <s v="North East"/>
  </r>
  <r>
    <x v="1"/>
    <x v="11"/>
    <n v="30"/>
    <x v="123"/>
    <s v="30"/>
    <s v="North East"/>
  </r>
  <r>
    <x v="1"/>
    <x v="10"/>
    <n v="137.9466021243777"/>
    <x v="124"/>
    <s v="138"/>
    <s v="South East"/>
  </r>
  <r>
    <x v="1"/>
    <x v="11"/>
    <n v="330"/>
    <x v="124"/>
    <s v="330"/>
    <s v="South East"/>
  </r>
  <r>
    <x v="1"/>
    <x v="11"/>
    <n v="55"/>
    <x v="125"/>
    <s v="55"/>
    <s v="Greater London"/>
  </r>
  <r>
    <x v="1"/>
    <x v="10"/>
    <n v="167.22408026755849"/>
    <x v="125"/>
    <s v="167"/>
    <s v="Greater London"/>
  </r>
  <r>
    <x v="1"/>
    <x v="10"/>
    <n v="75.437537718768851"/>
    <x v="126"/>
    <s v="75"/>
    <s v="South West"/>
  </r>
  <r>
    <x v="1"/>
    <x v="11"/>
    <n v="30"/>
    <x v="126"/>
    <s v="30"/>
    <s v="South West"/>
  </r>
  <r>
    <x v="1"/>
    <x v="11"/>
    <n v="70"/>
    <x v="127"/>
    <s v="70"/>
    <s v="North West"/>
  </r>
  <r>
    <x v="1"/>
    <x v="10"/>
    <n v="165.99871943845011"/>
    <x v="127"/>
    <s v="166"/>
    <s v="North West"/>
  </r>
  <r>
    <x v="1"/>
    <x v="11"/>
    <n v="10"/>
    <x v="128"/>
    <s v="10"/>
    <s v="West Midlands"/>
  </r>
  <r>
    <x v="1"/>
    <x v="10"/>
    <n v="28.576327370406361"/>
    <x v="128"/>
    <s v="29"/>
    <s v="West Midlands"/>
  </r>
  <r>
    <x v="1"/>
    <x v="10"/>
    <n v="81.579376733561759"/>
    <x v="129"/>
    <s v="82"/>
    <s v="East of England"/>
  </r>
  <r>
    <x v="1"/>
    <x v="11"/>
    <n v="20"/>
    <x v="129"/>
    <s v="20"/>
    <s v="East of England"/>
  </r>
  <r>
    <x v="1"/>
    <x v="10"/>
    <n v="143.85102264999739"/>
    <x v="130"/>
    <s v="144"/>
    <s v="South West"/>
  </r>
  <r>
    <x v="1"/>
    <x v="11"/>
    <n v="55"/>
    <x v="130"/>
    <s v="55"/>
    <s v="South West"/>
  </r>
  <r>
    <x v="1"/>
    <x v="10"/>
    <n v="102.2547164987985"/>
    <x v="131"/>
    <s v="102"/>
    <s v="Greater London"/>
  </r>
  <r>
    <x v="1"/>
    <x v="11"/>
    <n v="20"/>
    <x v="131"/>
    <s v="20"/>
    <s v="Greater London"/>
  </r>
  <r>
    <x v="1"/>
    <x v="11"/>
    <n v="30"/>
    <x v="132"/>
    <s v="30"/>
    <s v="North West"/>
  </r>
  <r>
    <x v="1"/>
    <x v="10"/>
    <n v="70.563330589203815"/>
    <x v="132"/>
    <s v="71"/>
    <s v="North West"/>
  </r>
  <r>
    <x v="1"/>
    <x v="10"/>
    <n v="85.444525142051532"/>
    <x v="133"/>
    <s v="85"/>
    <s v="Yorkshire &amp; Humber"/>
  </r>
  <r>
    <x v="1"/>
    <x v="11"/>
    <n v="60"/>
    <x v="133"/>
    <s v="60"/>
    <s v="Yorkshire &amp; Humber"/>
  </r>
  <r>
    <x v="1"/>
    <x v="10"/>
    <n v="138.37273661737959"/>
    <x v="134"/>
    <s v="138"/>
    <s v="West Midlands"/>
  </r>
  <r>
    <x v="1"/>
    <x v="11"/>
    <n v="70"/>
    <x v="134"/>
    <s v="70"/>
    <s v="West Midlands"/>
  </r>
  <r>
    <x v="1"/>
    <x v="11"/>
    <n v="25"/>
    <x v="135"/>
    <s v="25"/>
    <s v="Greater London"/>
  </r>
  <r>
    <x v="1"/>
    <x v="10"/>
    <n v="83.147636944158052"/>
    <x v="135"/>
    <s v="83"/>
    <s v="Greater London"/>
  </r>
  <r>
    <x v="1"/>
    <x v="11"/>
    <n v="45"/>
    <x v="136"/>
    <s v="45"/>
    <s v="Greater London"/>
  </r>
  <r>
    <x v="1"/>
    <x v="10"/>
    <n v="134.1241691752854"/>
    <x v="136"/>
    <s v="134"/>
    <s v="Greater London"/>
  </r>
  <r>
    <x v="1"/>
    <x v="11"/>
    <n v="40"/>
    <x v="137"/>
    <s v="40"/>
    <s v="North West"/>
  </r>
  <r>
    <x v="1"/>
    <x v="10"/>
    <n v="93.709734098629497"/>
    <x v="137"/>
    <s v="94"/>
    <s v="North West"/>
  </r>
  <r>
    <x v="1"/>
    <x v="11"/>
    <n v="120"/>
    <x v="138"/>
    <s v="120"/>
    <s v="West Midlands"/>
  </r>
  <r>
    <x v="1"/>
    <x v="10"/>
    <n v="92.231069572970142"/>
    <x v="138"/>
    <s v="92"/>
    <s v="West Midlands"/>
  </r>
  <r>
    <x v="1"/>
    <x v="10"/>
    <n v="148.98244986740559"/>
    <x v="139"/>
    <s v="149"/>
    <s v="South East"/>
  </r>
  <r>
    <x v="1"/>
    <x v="11"/>
    <n v="50"/>
    <x v="139"/>
    <s v="50"/>
    <s v="South East"/>
  </r>
  <r>
    <x v="1"/>
    <x v="11"/>
    <n v="80"/>
    <x v="140"/>
    <s v="80"/>
    <s v="East Midlands"/>
  </r>
  <r>
    <x v="1"/>
    <x v="10"/>
    <n v="103.9284971939306"/>
    <x v="140"/>
    <s v="104"/>
    <s v="East Midlands"/>
  </r>
  <r>
    <x v="1"/>
    <x v="11"/>
    <n v="230"/>
    <x v="141"/>
    <s v="230"/>
    <s v="South East"/>
  </r>
  <r>
    <x v="1"/>
    <x v="10"/>
    <n v="108.0329547482832"/>
    <x v="141"/>
    <s v="108"/>
    <s v="South East"/>
  </r>
  <r>
    <x v="1"/>
    <x v="10"/>
    <n v="150.7840772014475"/>
    <x v="142"/>
    <s v="151"/>
    <s v="Greater London"/>
  </r>
  <r>
    <x v="1"/>
    <x v="11"/>
    <n v="40"/>
    <x v="142"/>
    <s v="40"/>
    <s v="Greater London"/>
  </r>
  <r>
    <x v="1"/>
    <x v="10"/>
    <n v="57.240984544934157"/>
    <x v="143"/>
    <s v="57"/>
    <s v="North West"/>
  </r>
  <r>
    <x v="1"/>
    <x v="11"/>
    <n v="35"/>
    <x v="143"/>
    <s v="35"/>
    <s v="North West"/>
  </r>
  <r>
    <x v="1"/>
    <x v="11"/>
    <n v="105"/>
    <x v="144"/>
    <s v="105"/>
    <s v="North West"/>
  </r>
  <r>
    <x v="1"/>
    <x v="10"/>
    <n v="157.92560951765009"/>
    <x v="144"/>
    <s v="158"/>
    <s v="North West"/>
  </r>
  <r>
    <x v="1"/>
    <x v="11"/>
    <n v="80"/>
    <x v="145"/>
    <s v="80"/>
    <s v="South West"/>
  </r>
  <r>
    <x v="1"/>
    <x v="10"/>
    <n v="66.582883205299993"/>
    <x v="145"/>
    <s v="67"/>
    <s v="South West"/>
  </r>
  <r>
    <x v="1"/>
    <x v="10"/>
    <n v="50.05172011078114"/>
    <x v="146"/>
    <s v="50"/>
    <s v="South East"/>
  </r>
  <r>
    <x v="1"/>
    <x v="11"/>
    <n v="15"/>
    <x v="146"/>
    <s v="15"/>
    <s v="South East"/>
  </r>
  <r>
    <x v="1"/>
    <x v="11"/>
    <n v="50"/>
    <x v="147"/>
    <s v="50"/>
    <s v="North West"/>
  </r>
  <r>
    <x v="1"/>
    <x v="10"/>
    <n v="67.463637099603304"/>
    <x v="147"/>
    <s v="67"/>
    <s v="North West"/>
  </r>
  <r>
    <x v="1"/>
    <x v="10"/>
    <n v="76.878132783910942"/>
    <x v="148"/>
    <s v="77"/>
    <s v="South East"/>
  </r>
  <r>
    <x v="1"/>
    <x v="11"/>
    <n v="25"/>
    <x v="148"/>
    <s v="25"/>
    <s v="South East"/>
  </r>
  <r>
    <x v="1"/>
    <x v="10"/>
    <n v="121.9295912033342"/>
    <x v="149"/>
    <s v="122"/>
    <s v="West Midlands"/>
  </r>
  <r>
    <x v="1"/>
    <x v="11"/>
    <n v="55"/>
    <x v="149"/>
    <s v="55"/>
    <s v="West Midlands"/>
  </r>
  <r>
    <x v="1"/>
    <x v="11"/>
    <n v="165"/>
    <x v="150"/>
    <s v="165"/>
    <s v="West Midlands"/>
  </r>
  <r>
    <x v="1"/>
    <x v="10"/>
    <n v="113.3623266071686"/>
    <x v="150"/>
    <s v="113"/>
    <s v="West Midlands"/>
  </r>
  <r>
    <x v="1"/>
    <x v="10"/>
    <n v="136.7546869560893"/>
    <x v="151"/>
    <s v="137"/>
    <s v="Yorkshire &amp; Humber"/>
  </r>
  <r>
    <x v="1"/>
    <x v="11"/>
    <n v="55"/>
    <x v="151"/>
    <s v="55"/>
    <s v="Yorkshire &amp; Humber"/>
  </r>
  <r>
    <x v="1"/>
    <x v="11"/>
    <n v="11970"/>
    <x v="152"/>
    <s v="11970"/>
    <s v="England"/>
  </r>
  <r>
    <x v="1"/>
    <x v="10"/>
    <n v="109.01944161826751"/>
    <x v="152"/>
    <s v="109"/>
    <s v="England"/>
  </r>
  <r>
    <x v="1"/>
    <x v="12"/>
    <n v="395"/>
    <x v="0"/>
    <s v="395"/>
    <s v="Greater London"/>
  </r>
  <r>
    <x v="1"/>
    <x v="13"/>
    <n v="80.612244897959187"/>
    <x v="0"/>
    <s v="81"/>
    <s v="Greater London"/>
  </r>
  <r>
    <x v="1"/>
    <x v="12"/>
    <n v="745"/>
    <x v="1"/>
    <s v="745"/>
    <s v="Greater London"/>
  </r>
  <r>
    <x v="1"/>
    <x v="13"/>
    <n v="75.634517766497467"/>
    <x v="1"/>
    <s v="76"/>
    <s v="Greater London"/>
  </r>
  <r>
    <x v="1"/>
    <x v="12"/>
    <n v="1090"/>
    <x v="2"/>
    <s v="1090"/>
    <s v="Yorkshire &amp; Humber"/>
  </r>
  <r>
    <x v="1"/>
    <x v="13"/>
    <n v="83.846153846153854"/>
    <x v="2"/>
    <s v="84"/>
    <s v="Yorkshire &amp; Humber"/>
  </r>
  <r>
    <x v="1"/>
    <x v="12"/>
    <n v="540"/>
    <x v="3"/>
    <s v="540"/>
    <s v="South West"/>
  </r>
  <r>
    <x v="1"/>
    <x v="13"/>
    <n v="80.597014925373131"/>
    <x v="3"/>
    <s v="81"/>
    <s v="South West"/>
  </r>
  <r>
    <x v="1"/>
    <x v="12"/>
    <n v="505"/>
    <x v="4"/>
    <s v="505"/>
    <s v="East of England"/>
  </r>
  <r>
    <x v="1"/>
    <x v="13"/>
    <n v="86.324786324786331"/>
    <x v="4"/>
    <s v="86"/>
    <s v="East of England"/>
  </r>
  <r>
    <x v="1"/>
    <x v="12"/>
    <n v="710"/>
    <x v="5"/>
    <s v="710"/>
    <s v="Greater London"/>
  </r>
  <r>
    <x v="1"/>
    <x v="13"/>
    <n v="85.542168674698786"/>
    <x v="5"/>
    <s v="86"/>
    <s v="Greater London"/>
  </r>
  <r>
    <x v="1"/>
    <x v="12"/>
    <n v="2885"/>
    <x v="6"/>
    <s v="2885"/>
    <s v="West Midlands"/>
  </r>
  <r>
    <x v="1"/>
    <x v="13"/>
    <n v="80.925666199158485"/>
    <x v="6"/>
    <s v="81"/>
    <s v="West Midlands"/>
  </r>
  <r>
    <x v="1"/>
    <x v="12"/>
    <n v="320"/>
    <x v="7"/>
    <s v="320"/>
    <s v="North West"/>
  </r>
  <r>
    <x v="1"/>
    <x v="13"/>
    <n v="79.012345679012341"/>
    <x v="7"/>
    <s v="79"/>
    <s v="North West"/>
  </r>
  <r>
    <x v="1"/>
    <x v="12"/>
    <n v="400"/>
    <x v="8"/>
    <s v="400"/>
    <s v="North West"/>
  </r>
  <r>
    <x v="1"/>
    <x v="13"/>
    <n v="80"/>
    <x v="8"/>
    <s v="80"/>
    <s v="North West"/>
  </r>
  <r>
    <x v="1"/>
    <x v="12"/>
    <n v="760"/>
    <x v="9"/>
    <s v="760"/>
    <s v="North West"/>
  </r>
  <r>
    <x v="1"/>
    <x v="13"/>
    <n v="81.72043010752688"/>
    <x v="9"/>
    <s v="82"/>
    <s v="North West"/>
  </r>
  <r>
    <x v="1"/>
    <x v="12"/>
    <n v="1365"/>
    <x v="10"/>
    <s v="1365"/>
    <s v="South West"/>
  </r>
  <r>
    <x v="1"/>
    <x v="13"/>
    <n v="83.742331288343564"/>
    <x v="10"/>
    <s v="84"/>
    <s v="South West"/>
  </r>
  <r>
    <x v="1"/>
    <x v="12"/>
    <n v="255"/>
    <x v="11"/>
    <s v="255"/>
    <s v="South East"/>
  </r>
  <r>
    <x v="1"/>
    <x v="13"/>
    <n v="82.258064516129039"/>
    <x v="11"/>
    <s v="82"/>
    <s v="South East"/>
  </r>
  <r>
    <x v="1"/>
    <x v="12"/>
    <n v="1295"/>
    <x v="12"/>
    <s v="1295"/>
    <s v="Yorkshire &amp; Humber"/>
  </r>
  <r>
    <x v="1"/>
    <x v="13"/>
    <n v="85.19736842105263"/>
    <x v="12"/>
    <s v="85"/>
    <s v="Yorkshire &amp; Humber"/>
  </r>
  <r>
    <x v="1"/>
    <x v="12"/>
    <n v="665"/>
    <x v="13"/>
    <s v="665"/>
    <s v="Greater London"/>
  </r>
  <r>
    <x v="1"/>
    <x v="13"/>
    <n v="84.177215189873422"/>
    <x v="13"/>
    <s v="84"/>
    <s v="Greater London"/>
  </r>
  <r>
    <x v="1"/>
    <x v="12"/>
    <n v="435"/>
    <x v="14"/>
    <s v="435"/>
    <s v="South East"/>
  </r>
  <r>
    <x v="1"/>
    <x v="13"/>
    <n v="75"/>
    <x v="14"/>
    <s v="75"/>
    <s v="South East"/>
  </r>
  <r>
    <x v="1"/>
    <x v="12"/>
    <n v="1025"/>
    <x v="15"/>
    <s v="1025"/>
    <s v="South West"/>
  </r>
  <r>
    <x v="1"/>
    <x v="13"/>
    <n v="86.134453781512605"/>
    <x v="15"/>
    <s v="86"/>
    <s v="South West"/>
  </r>
  <r>
    <x v="1"/>
    <x v="12"/>
    <n v="765"/>
    <x v="16"/>
    <s v="765"/>
    <s v="Greater London"/>
  </r>
  <r>
    <x v="1"/>
    <x v="13"/>
    <n v="81.38297872340425"/>
    <x v="16"/>
    <s v="81"/>
    <s v="Greater London"/>
  </r>
  <r>
    <x v="1"/>
    <x v="12"/>
    <n v="1010"/>
    <x v="17"/>
    <s v="1010"/>
    <s v="South East"/>
  </r>
  <r>
    <x v="1"/>
    <x v="13"/>
    <n v="77.992277992277991"/>
    <x v="17"/>
    <s v="78"/>
    <s v="South East"/>
  </r>
  <r>
    <x v="1"/>
    <x v="12"/>
    <n v="405"/>
    <x v="18"/>
    <s v="405"/>
    <s v="North West"/>
  </r>
  <r>
    <x v="1"/>
    <x v="13"/>
    <n v="77.884615384615387"/>
    <x v="18"/>
    <s v="78"/>
    <s v="North West"/>
  </r>
  <r>
    <x v="1"/>
    <x v="12"/>
    <n v="620"/>
    <x v="19"/>
    <s v="620"/>
    <s v="Yorkshire &amp; Humber"/>
  </r>
  <r>
    <x v="1"/>
    <x v="13"/>
    <n v="82.119205298013242"/>
    <x v="19"/>
    <s v="82"/>
    <s v="Yorkshire &amp; Humber"/>
  </r>
  <r>
    <x v="1"/>
    <x v="12"/>
    <n v="1725"/>
    <x v="20"/>
    <s v="1725"/>
    <s v="East of England"/>
  </r>
  <r>
    <x v="1"/>
    <x v="13"/>
    <n v="81.17647058823529"/>
    <x v="20"/>
    <s v="81"/>
    <s v="East of England"/>
  </r>
  <r>
    <x v="1"/>
    <x v="12"/>
    <n v="405"/>
    <x v="21"/>
    <s v="405"/>
    <s v="Greater London"/>
  </r>
  <r>
    <x v="1"/>
    <x v="13"/>
    <n v="81"/>
    <x v="21"/>
    <s v="81"/>
    <s v="Greater London"/>
  </r>
  <r>
    <x v="1"/>
    <x v="12"/>
    <n v="800"/>
    <x v="22"/>
    <s v="800"/>
    <s v="East of England"/>
  </r>
  <r>
    <x v="1"/>
    <x v="13"/>
    <n v="86.956521739130437"/>
    <x v="22"/>
    <s v="87"/>
    <s v="East of England"/>
  </r>
  <r>
    <x v="1"/>
    <x v="12"/>
    <n v="1155"/>
    <x v="23"/>
    <s v="1155"/>
    <s v="North West"/>
  </r>
  <r>
    <x v="1"/>
    <x v="13"/>
    <n v="77.516778523489933"/>
    <x v="23"/>
    <s v="78"/>
    <s v="North West"/>
  </r>
  <r>
    <x v="1"/>
    <x v="12"/>
    <n v="1025"/>
    <x v="24"/>
    <s v="1025"/>
    <s v="North West"/>
  </r>
  <r>
    <x v="1"/>
    <x v="13"/>
    <n v="77.946768060836504"/>
    <x v="24"/>
    <s v="78"/>
    <s v="North West"/>
  </r>
  <r>
    <x v="1"/>
    <x v="12"/>
    <n v="10"/>
    <x v="25"/>
    <s v="10"/>
    <s v="Greater London"/>
  </r>
  <r>
    <x v="1"/>
    <x v="13"/>
    <n v="66.666666666666657"/>
    <x v="25"/>
    <s v="67"/>
    <s v="Greater London"/>
  </r>
  <r>
    <x v="1"/>
    <x v="12"/>
    <n v="1630"/>
    <x v="26"/>
    <s v="1630"/>
    <s v="South West"/>
  </r>
  <r>
    <x v="1"/>
    <x v="13"/>
    <n v="76.168224299065429"/>
    <x v="26"/>
    <s v="76"/>
    <s v="South West"/>
  </r>
  <r>
    <x v="1"/>
    <x v="12"/>
    <n v="1685"/>
    <x v="27"/>
    <s v="1685"/>
    <s v="North East"/>
  </r>
  <r>
    <x v="1"/>
    <x v="13"/>
    <n v="79.481132075471692"/>
    <x v="27"/>
    <s v="79"/>
    <s v="North East"/>
  </r>
  <r>
    <x v="1"/>
    <x v="12"/>
    <n v="850"/>
    <x v="28"/>
    <s v="850"/>
    <s v="West Midlands"/>
  </r>
  <r>
    <x v="1"/>
    <x v="13"/>
    <n v="83.743842364532014"/>
    <x v="28"/>
    <s v="84"/>
    <s v="West Midlands"/>
  </r>
  <r>
    <x v="1"/>
    <x v="12"/>
    <n v="730"/>
    <x v="29"/>
    <s v="730"/>
    <s v="Greater London"/>
  </r>
  <r>
    <x v="1"/>
    <x v="13"/>
    <n v="79.78142076502732"/>
    <x v="29"/>
    <s v="80"/>
    <s v="Greater London"/>
  </r>
  <r>
    <x v="1"/>
    <x v="12"/>
    <n v="920"/>
    <x v="30"/>
    <s v="920"/>
    <s v="North East"/>
  </r>
  <r>
    <x v="1"/>
    <x v="13"/>
    <n v="79.65367965367966"/>
    <x v="30"/>
    <s v="80"/>
    <s v="North East"/>
  </r>
  <r>
    <x v="1"/>
    <x v="12"/>
    <n v="355"/>
    <x v="31"/>
    <s v="355"/>
    <s v="North East"/>
  </r>
  <r>
    <x v="1"/>
    <x v="13"/>
    <n v="81.609195402298852"/>
    <x v="31"/>
    <s v="82"/>
    <s v="North East"/>
  </r>
  <r>
    <x v="1"/>
    <x v="12"/>
    <n v="710"/>
    <x v="32"/>
    <s v="710"/>
    <s v="East Midlands"/>
  </r>
  <r>
    <x v="1"/>
    <x v="13"/>
    <n v="80.681818181818173"/>
    <x v="32"/>
    <s v="81"/>
    <s v="East Midlands"/>
  </r>
  <r>
    <x v="1"/>
    <x v="12"/>
    <n v="2570"/>
    <x v="33"/>
    <s v="2570"/>
    <s v="East Midlands"/>
  </r>
  <r>
    <x v="1"/>
    <x v="13"/>
    <n v="81.458003169572109"/>
    <x v="33"/>
    <s v="81"/>
    <s v="East Midlands"/>
  </r>
  <r>
    <x v="1"/>
    <x v="12"/>
    <n v="3100"/>
    <x v="34"/>
    <s v="3100"/>
    <s v="South West"/>
  </r>
  <r>
    <x v="1"/>
    <x v="13"/>
    <n v="82.666666666666671"/>
    <x v="34"/>
    <s v="83"/>
    <s v="South West"/>
  </r>
  <r>
    <x v="1"/>
    <x v="12"/>
    <n v="885"/>
    <x v="35"/>
    <s v="885"/>
    <s v="Yorkshire &amp; Humber"/>
  </r>
  <r>
    <x v="1"/>
    <x v="13"/>
    <n v="78.666666666666657"/>
    <x v="35"/>
    <s v="79"/>
    <s v="Yorkshire &amp; Humber"/>
  </r>
  <r>
    <x v="1"/>
    <x v="12"/>
    <n v="1420"/>
    <x v="36"/>
    <s v="1420"/>
    <s v="South West"/>
  </r>
  <r>
    <x v="1"/>
    <x v="13"/>
    <n v="80.681818181818173"/>
    <x v="36"/>
    <s v="81"/>
    <s v="South West"/>
  </r>
  <r>
    <x v="1"/>
    <x v="12"/>
    <n v="895"/>
    <x v="37"/>
    <s v="895"/>
    <s v="West Midlands"/>
  </r>
  <r>
    <x v="1"/>
    <x v="13"/>
    <n v="83.644859813084111"/>
    <x v="37"/>
    <s v="84"/>
    <s v="West Midlands"/>
  </r>
  <r>
    <x v="1"/>
    <x v="12"/>
    <n v="715"/>
    <x v="38"/>
    <s v="715"/>
    <s v="Greater London"/>
  </r>
  <r>
    <x v="1"/>
    <x v="13"/>
    <n v="81.714285714285722"/>
    <x v="38"/>
    <s v="82"/>
    <s v="Greater London"/>
  </r>
  <r>
    <x v="1"/>
    <x v="12"/>
    <n v="1290"/>
    <x v="39"/>
    <s v="1290"/>
    <s v="Yorkshire &amp; Humber"/>
  </r>
  <r>
    <x v="1"/>
    <x v="13"/>
    <n v="86.577181208053688"/>
    <x v="39"/>
    <s v="87"/>
    <s v="Yorkshire &amp; Humber"/>
  </r>
  <r>
    <x v="1"/>
    <x v="12"/>
    <n v="1635"/>
    <x v="40"/>
    <s v="1635"/>
    <s v="South East"/>
  </r>
  <r>
    <x v="1"/>
    <x v="13"/>
    <n v="77.488151658767762"/>
    <x v="40"/>
    <s v="77"/>
    <s v="South East"/>
  </r>
  <r>
    <x v="1"/>
    <x v="12"/>
    <n v="630"/>
    <x v="41"/>
    <s v="630"/>
    <s v="Greater London"/>
  </r>
  <r>
    <x v="1"/>
    <x v="13"/>
    <n v="79.74683544303798"/>
    <x v="41"/>
    <s v="80"/>
    <s v="Greater London"/>
  </r>
  <r>
    <x v="1"/>
    <x v="12"/>
    <n v="3860"/>
    <x v="42"/>
    <s v="3860"/>
    <s v="East of England"/>
  </r>
  <r>
    <x v="1"/>
    <x v="13"/>
    <n v="79.260780287474333"/>
    <x v="42"/>
    <s v="79"/>
    <s v="East of England"/>
  </r>
  <r>
    <x v="1"/>
    <x v="12"/>
    <n v="825"/>
    <x v="43"/>
    <s v="825"/>
    <s v="North East"/>
  </r>
  <r>
    <x v="1"/>
    <x v="13"/>
    <n v="87.7659574468085"/>
    <x v="43"/>
    <s v="88"/>
    <s v="North East"/>
  </r>
  <r>
    <x v="1"/>
    <x v="12"/>
    <n v="1855"/>
    <x v="44"/>
    <s v="1855"/>
    <s v="South West"/>
  </r>
  <r>
    <x v="1"/>
    <x v="13"/>
    <n v="82.261640798226168"/>
    <x v="44"/>
    <s v="82"/>
    <s v="South West"/>
  </r>
  <r>
    <x v="1"/>
    <x v="12"/>
    <n v="560"/>
    <x v="45"/>
    <s v="560"/>
    <s v="Greater London"/>
  </r>
  <r>
    <x v="1"/>
    <x v="13"/>
    <n v="87.5"/>
    <x v="45"/>
    <s v="88"/>
    <s v="Greater London"/>
  </r>
  <r>
    <x v="1"/>
    <x v="12"/>
    <n v="385"/>
    <x v="46"/>
    <s v="385"/>
    <s v="Greater London"/>
  </r>
  <r>
    <x v="1"/>
    <x v="13"/>
    <n v="81.05263157894737"/>
    <x v="46"/>
    <s v="81"/>
    <s v="Greater London"/>
  </r>
  <r>
    <x v="1"/>
    <x v="12"/>
    <n v="400"/>
    <x v="47"/>
    <s v="400"/>
    <s v="North West"/>
  </r>
  <r>
    <x v="1"/>
    <x v="13"/>
    <n v="83.333333333333343"/>
    <x v="47"/>
    <s v="83"/>
    <s v="North West"/>
  </r>
  <r>
    <x v="1"/>
    <x v="12"/>
    <n v="340"/>
    <x v="48"/>
    <s v="340"/>
    <s v="Greater London"/>
  </r>
  <r>
    <x v="1"/>
    <x v="13"/>
    <n v="83.950617283950606"/>
    <x v="48"/>
    <s v="84"/>
    <s v="Greater London"/>
  </r>
  <r>
    <x v="1"/>
    <x v="12"/>
    <n v="4650"/>
    <x v="49"/>
    <s v="4650"/>
    <s v="South East"/>
  </r>
  <r>
    <x v="1"/>
    <x v="13"/>
    <n v="82.30088495575221"/>
    <x v="49"/>
    <s v="82"/>
    <s v="South East"/>
  </r>
  <r>
    <x v="1"/>
    <x v="12"/>
    <n v="410"/>
    <x v="50"/>
    <s v="410"/>
    <s v="Greater London"/>
  </r>
  <r>
    <x v="1"/>
    <x v="13"/>
    <n v="78.095238095238102"/>
    <x v="50"/>
    <s v="78"/>
    <s v="Greater London"/>
  </r>
  <r>
    <x v="1"/>
    <x v="12"/>
    <n v="570"/>
    <x v="51"/>
    <s v="570"/>
    <s v="Greater London"/>
  </r>
  <r>
    <x v="1"/>
    <x v="13"/>
    <n v="84.444444444444443"/>
    <x v="51"/>
    <s v="84"/>
    <s v="Greater London"/>
  </r>
  <r>
    <x v="1"/>
    <x v="12"/>
    <n v="310"/>
    <x v="52"/>
    <s v="310"/>
    <s v="North East"/>
  </r>
  <r>
    <x v="1"/>
    <x v="13"/>
    <n v="87.323943661971825"/>
    <x v="52"/>
    <s v="87"/>
    <s v="North East"/>
  </r>
  <r>
    <x v="1"/>
    <x v="12"/>
    <n v="765"/>
    <x v="53"/>
    <s v="765"/>
    <s v="Greater London"/>
  </r>
  <r>
    <x v="1"/>
    <x v="13"/>
    <n v="77.664974619289339"/>
    <x v="53"/>
    <s v="78"/>
    <s v="Greater London"/>
  </r>
  <r>
    <x v="1"/>
    <x v="12"/>
    <n v="545"/>
    <x v="54"/>
    <s v="545"/>
    <s v="West Midlands"/>
  </r>
  <r>
    <x v="1"/>
    <x v="13"/>
    <n v="77.857142857142861"/>
    <x v="54"/>
    <s v="78"/>
    <s v="West Midlands"/>
  </r>
  <r>
    <x v="1"/>
    <x v="12"/>
    <n v="3145"/>
    <x v="55"/>
    <s v="3145"/>
    <s v="East of England"/>
  </r>
  <r>
    <x v="1"/>
    <x v="13"/>
    <n v="83.201058201058203"/>
    <x v="55"/>
    <s v="83"/>
    <s v="East of England"/>
  </r>
  <r>
    <x v="1"/>
    <x v="12"/>
    <n v="665"/>
    <x v="56"/>
    <s v="665"/>
    <s v="Greater London"/>
  </r>
  <r>
    <x v="1"/>
    <x v="13"/>
    <n v="84.713375796178354"/>
    <x v="56"/>
    <s v="85"/>
    <s v="Greater London"/>
  </r>
  <r>
    <x v="1"/>
    <x v="12"/>
    <n v="595"/>
    <x v="57"/>
    <s v="595"/>
    <s v="Greater London"/>
  </r>
  <r>
    <x v="1"/>
    <x v="13"/>
    <n v="80.405405405405403"/>
    <x v="57"/>
    <s v="80"/>
    <s v="Greater London"/>
  </r>
  <r>
    <x v="1"/>
    <x v="12"/>
    <n v="540"/>
    <x v="58"/>
    <s v="540"/>
    <s v="South East"/>
  </r>
  <r>
    <x v="1"/>
    <x v="13"/>
    <n v="77.697841726618705"/>
    <x v="58"/>
    <s v="78"/>
    <s v="South East"/>
  </r>
  <r>
    <x v="1"/>
    <x v="12"/>
    <n v="360"/>
    <x v="59"/>
    <s v="360"/>
    <s v="Greater London"/>
  </r>
  <r>
    <x v="1"/>
    <x v="13"/>
    <n v="81.818181818181827"/>
    <x v="59"/>
    <s v="82"/>
    <s v="Greater London"/>
  </r>
  <r>
    <x v="1"/>
    <x v="12"/>
    <n v="310"/>
    <x v="60"/>
    <s v="310"/>
    <s v="Greater London"/>
  </r>
  <r>
    <x v="1"/>
    <x v="13"/>
    <n v="77.5"/>
    <x v="60"/>
    <s v="78"/>
    <s v="Greater London"/>
  </r>
  <r>
    <x v="1"/>
    <x v="12"/>
    <n v="3340"/>
    <x v="61"/>
    <s v="3340"/>
    <s v="South East"/>
  </r>
  <r>
    <x v="1"/>
    <x v="13"/>
    <n v="77.855477855477844"/>
    <x v="61"/>
    <s v="78"/>
    <s v="South East"/>
  </r>
  <r>
    <x v="1"/>
    <x v="12"/>
    <n v="765"/>
    <x v="62"/>
    <s v="765"/>
    <s v="Yorkshire &amp; Humber"/>
  </r>
  <r>
    <x v="1"/>
    <x v="13"/>
    <n v="87.931034482758619"/>
    <x v="62"/>
    <s v="88"/>
    <s v="Yorkshire &amp; Humber"/>
  </r>
  <r>
    <x v="1"/>
    <x v="12"/>
    <n v="345"/>
    <x v="63"/>
    <s v="345"/>
    <s v="Greater London"/>
  </r>
  <r>
    <x v="1"/>
    <x v="13"/>
    <n v="78.409090909090907"/>
    <x v="63"/>
    <s v="78"/>
    <s v="Greater London"/>
  </r>
  <r>
    <x v="1"/>
    <x v="12"/>
    <n v="1255"/>
    <x v="64"/>
    <s v="1255"/>
    <s v="Yorkshire &amp; Humber"/>
  </r>
  <r>
    <x v="1"/>
    <x v="13"/>
    <n v="82.56578947368422"/>
    <x v="64"/>
    <s v="83"/>
    <s v="Yorkshire &amp; Humber"/>
  </r>
  <r>
    <x v="1"/>
    <x v="12"/>
    <n v="505"/>
    <x v="65"/>
    <s v="505"/>
    <s v="North West"/>
  </r>
  <r>
    <x v="1"/>
    <x v="13"/>
    <n v="87.068965517241381"/>
    <x v="65"/>
    <s v="87"/>
    <s v="North West"/>
  </r>
  <r>
    <x v="1"/>
    <x v="12"/>
    <n v="425"/>
    <x v="66"/>
    <s v="425"/>
    <s v="Greater London"/>
  </r>
  <r>
    <x v="1"/>
    <x v="13"/>
    <n v="79.43925233644859"/>
    <x v="66"/>
    <s v="79"/>
    <s v="Greater London"/>
  </r>
  <r>
    <x v="1"/>
    <x v="12"/>
    <n v="3525"/>
    <x v="67"/>
    <s v="3525"/>
    <s v="North West"/>
  </r>
  <r>
    <x v="1"/>
    <x v="13"/>
    <n v="83.629893238434164"/>
    <x v="67"/>
    <s v="84"/>
    <s v="North West"/>
  </r>
  <r>
    <x v="1"/>
    <x v="12"/>
    <n v="1605"/>
    <x v="68"/>
    <s v="1605"/>
    <s v="Yorkshire &amp; Humber"/>
  </r>
  <r>
    <x v="1"/>
    <x v="13"/>
    <n v="72.13483146067415"/>
    <x v="68"/>
    <s v="72"/>
    <s v="Yorkshire &amp; Humber"/>
  </r>
  <r>
    <x v="1"/>
    <x v="12"/>
    <n v="630"/>
    <x v="69"/>
    <s v="630"/>
    <s v="East Midlands"/>
  </r>
  <r>
    <x v="1"/>
    <x v="13"/>
    <n v="72.832369942196522"/>
    <x v="69"/>
    <s v="73"/>
    <s v="East Midlands"/>
  </r>
  <r>
    <x v="1"/>
    <x v="12"/>
    <n v="1730"/>
    <x v="70"/>
    <s v="1730"/>
    <s v="East Midlands"/>
  </r>
  <r>
    <x v="1"/>
    <x v="13"/>
    <n v="74.248927038626604"/>
    <x v="70"/>
    <s v="74"/>
    <s v="East Midlands"/>
  </r>
  <r>
    <x v="1"/>
    <x v="12"/>
    <n v="480"/>
    <x v="71"/>
    <s v="480"/>
    <s v="Greater London"/>
  </r>
  <r>
    <x v="1"/>
    <x v="13"/>
    <n v="84.955752212389385"/>
    <x v="71"/>
    <s v="85"/>
    <s v="Greater London"/>
  </r>
  <r>
    <x v="1"/>
    <x v="12"/>
    <n v="2435"/>
    <x v="72"/>
    <s v="2435"/>
    <s v="East Midlands"/>
  </r>
  <r>
    <x v="1"/>
    <x v="13"/>
    <n v="82.402707275803721"/>
    <x v="72"/>
    <s v="82"/>
    <s v="East Midlands"/>
  </r>
  <r>
    <x v="1"/>
    <x v="12"/>
    <n v="1355"/>
    <x v="73"/>
    <s v="1355"/>
    <s v="North West"/>
  </r>
  <r>
    <x v="1"/>
    <x v="13"/>
    <n v="84.423676012461058"/>
    <x v="73"/>
    <s v="84"/>
    <s v="North West"/>
  </r>
  <r>
    <x v="1"/>
    <x v="12"/>
    <n v="470"/>
    <x v="74"/>
    <s v="470"/>
    <s v="East of England"/>
  </r>
  <r>
    <x v="1"/>
    <x v="13"/>
    <n v="87.850467289719631"/>
    <x v="74"/>
    <s v="88"/>
    <s v="East of England"/>
  </r>
  <r>
    <x v="1"/>
    <x v="12"/>
    <n v="1040"/>
    <x v="75"/>
    <s v="1040"/>
    <s v="North West"/>
  </r>
  <r>
    <x v="1"/>
    <x v="13"/>
    <n v="81.25"/>
    <x v="75"/>
    <s v="81"/>
    <s v="North West"/>
  </r>
  <r>
    <x v="1"/>
    <x v="12"/>
    <n v="515"/>
    <x v="76"/>
    <s v="515"/>
    <s v="South East"/>
  </r>
  <r>
    <x v="1"/>
    <x v="13"/>
    <n v="73.049645390070921"/>
    <x v="76"/>
    <s v="73"/>
    <s v="South East"/>
  </r>
  <r>
    <x v="1"/>
    <x v="12"/>
    <n v="405"/>
    <x v="77"/>
    <s v="405"/>
    <s v="Greater London"/>
  </r>
  <r>
    <x v="1"/>
    <x v="13"/>
    <n v="85.263157894736835"/>
    <x v="77"/>
    <s v="85"/>
    <s v="Greater London"/>
  </r>
  <r>
    <x v="1"/>
    <x v="12"/>
    <n v="380"/>
    <x v="78"/>
    <s v="380"/>
    <s v="North East"/>
  </r>
  <r>
    <x v="1"/>
    <x v="13"/>
    <n v="74.509803921568633"/>
    <x v="78"/>
    <s v="75"/>
    <s v="North East"/>
  </r>
  <r>
    <x v="1"/>
    <x v="12"/>
    <n v="660"/>
    <x v="79"/>
    <s v="660"/>
    <s v="East of England"/>
  </r>
  <r>
    <x v="1"/>
    <x v="13"/>
    <n v="83.018867924528308"/>
    <x v="79"/>
    <s v="83"/>
    <s v="East of England"/>
  </r>
  <r>
    <x v="1"/>
    <x v="12"/>
    <n v="830"/>
    <x v="80"/>
    <s v="830"/>
    <s v="North East"/>
  </r>
  <r>
    <x v="1"/>
    <x v="13"/>
    <n v="82.587064676616919"/>
    <x v="80"/>
    <s v="83"/>
    <s v="North East"/>
  </r>
  <r>
    <x v="1"/>
    <x v="12"/>
    <n v="415"/>
    <x v="81"/>
    <s v="415"/>
    <s v="Greater London"/>
  </r>
  <r>
    <x v="1"/>
    <x v="13"/>
    <n v="84.693877551020407"/>
    <x v="81"/>
    <s v="85"/>
    <s v="Greater London"/>
  </r>
  <r>
    <x v="1"/>
    <x v="12"/>
    <n v="2805"/>
    <x v="82"/>
    <s v="2805"/>
    <s v="East of England"/>
  </r>
  <r>
    <x v="1"/>
    <x v="13"/>
    <n v="81.659388646288207"/>
    <x v="82"/>
    <s v="82"/>
    <s v="East of England"/>
  </r>
  <r>
    <x v="1"/>
    <x v="12"/>
    <n v="485"/>
    <x v="83"/>
    <s v="485"/>
    <s v="Yorkshire &amp; Humber"/>
  </r>
  <r>
    <x v="1"/>
    <x v="13"/>
    <n v="88.9908256880734"/>
    <x v="83"/>
    <s v="89"/>
    <s v="Yorkshire &amp; Humber"/>
  </r>
  <r>
    <x v="1"/>
    <x v="12"/>
    <n v="625"/>
    <x v="84"/>
    <s v="625"/>
    <s v="Yorkshire &amp; Humber"/>
  </r>
  <r>
    <x v="1"/>
    <x v="13"/>
    <n v="86.206896551724128"/>
    <x v="84"/>
    <s v="86"/>
    <s v="Yorkshire &amp; Humber"/>
  </r>
  <r>
    <x v="1"/>
    <x v="12"/>
    <n v="885"/>
    <x v="85"/>
    <s v="885"/>
    <s v="East Midlands"/>
  </r>
  <r>
    <x v="1"/>
    <x v="13"/>
    <n v="81.566820276497694"/>
    <x v="85"/>
    <s v="82"/>
    <s v="East Midlands"/>
  </r>
  <r>
    <x v="1"/>
    <x v="12"/>
    <n v="810"/>
    <x v="86"/>
    <s v="810"/>
    <s v="South West"/>
  </r>
  <r>
    <x v="1"/>
    <x v="13"/>
    <n v="84.375"/>
    <x v="86"/>
    <s v="84"/>
    <s v="South West"/>
  </r>
  <r>
    <x v="1"/>
    <x v="12"/>
    <n v="655"/>
    <x v="87"/>
    <s v="655"/>
    <s v="North East"/>
  </r>
  <r>
    <x v="1"/>
    <x v="13"/>
    <n v="73.184357541899431"/>
    <x v="87"/>
    <s v="73"/>
    <s v="North East"/>
  </r>
  <r>
    <x v="1"/>
    <x v="12"/>
    <n v="2195"/>
    <x v="88"/>
    <s v="2195"/>
    <s v="Yorkshire &amp; Humber"/>
  </r>
  <r>
    <x v="1"/>
    <x v="13"/>
    <n v="82.986767485822313"/>
    <x v="88"/>
    <s v="83"/>
    <s v="Yorkshire &amp; Humber"/>
  </r>
  <r>
    <x v="1"/>
    <x v="12"/>
    <n v="1165"/>
    <x v="89"/>
    <s v="1165"/>
    <s v="North East"/>
  </r>
  <r>
    <x v="1"/>
    <x v="13"/>
    <n v="71.692307692307693"/>
    <x v="89"/>
    <s v="72"/>
    <s v="North East"/>
  </r>
  <r>
    <x v="1"/>
    <x v="12"/>
    <n v="610"/>
    <x v="90"/>
    <s v="610"/>
    <s v="East Midlands"/>
  </r>
  <r>
    <x v="1"/>
    <x v="13"/>
    <n v="77.70700636942675"/>
    <x v="90"/>
    <s v="78"/>
    <s v="East Midlands"/>
  </r>
  <r>
    <x v="1"/>
    <x v="12"/>
    <n v="2575"/>
    <x v="91"/>
    <s v="2575"/>
    <s v="East Midlands"/>
  </r>
  <r>
    <x v="1"/>
    <x v="13"/>
    <n v="78.625954198473281"/>
    <x v="91"/>
    <s v="79"/>
    <s v="East Midlands"/>
  </r>
  <r>
    <x v="1"/>
    <x v="12"/>
    <n v="535"/>
    <x v="92"/>
    <s v="535"/>
    <s v="North West"/>
  </r>
  <r>
    <x v="1"/>
    <x v="13"/>
    <n v="78.102189781021906"/>
    <x v="92"/>
    <s v="78"/>
    <s v="North West"/>
  </r>
  <r>
    <x v="1"/>
    <x v="12"/>
    <n v="1615"/>
    <x v="93"/>
    <s v="1615"/>
    <s v="South East"/>
  </r>
  <r>
    <x v="1"/>
    <x v="13"/>
    <n v="78.588807785888079"/>
    <x v="93"/>
    <s v="79"/>
    <s v="South East"/>
  </r>
  <r>
    <x v="1"/>
    <x v="12"/>
    <n v="435"/>
    <x v="94"/>
    <s v="435"/>
    <s v="East of England"/>
  </r>
  <r>
    <x v="1"/>
    <x v="13"/>
    <n v="80.555555555555557"/>
    <x v="94"/>
    <s v="81"/>
    <s v="East of England"/>
  </r>
  <r>
    <x v="1"/>
    <x v="12"/>
    <n v="770"/>
    <x v="95"/>
    <s v="770"/>
    <s v="South West"/>
  </r>
  <r>
    <x v="1"/>
    <x v="13"/>
    <n v="81.481481481481481"/>
    <x v="95"/>
    <s v="81"/>
    <s v="South West"/>
  </r>
  <r>
    <x v="1"/>
    <x v="12"/>
    <n v="450"/>
    <x v="96"/>
    <s v="450"/>
    <s v="South East"/>
  </r>
  <r>
    <x v="1"/>
    <x v="13"/>
    <n v="76.923076923076934"/>
    <x v="96"/>
    <s v="77"/>
    <s v="South East"/>
  </r>
  <r>
    <x v="1"/>
    <x v="12"/>
    <n v="255"/>
    <x v="97"/>
    <s v="255"/>
    <s v="South East"/>
  </r>
  <r>
    <x v="1"/>
    <x v="13"/>
    <n v="78.461538461538467"/>
    <x v="97"/>
    <s v="78"/>
    <s v="South East"/>
  </r>
  <r>
    <x v="1"/>
    <x v="12"/>
    <n v="620"/>
    <x v="98"/>
    <s v="620"/>
    <s v="Greater London"/>
  </r>
  <r>
    <x v="1"/>
    <x v="13"/>
    <n v="78.48101265822784"/>
    <x v="98"/>
    <s v="78"/>
    <s v="Greater London"/>
  </r>
  <r>
    <x v="1"/>
    <x v="12"/>
    <n v="440"/>
    <x v="99"/>
    <s v="440"/>
    <s v="North East"/>
  </r>
  <r>
    <x v="1"/>
    <x v="13"/>
    <n v="75.862068965517238"/>
    <x v="99"/>
    <s v="76"/>
    <s v="North East"/>
  </r>
  <r>
    <x v="1"/>
    <x v="12"/>
    <n v="445"/>
    <x v="100"/>
    <s v="445"/>
    <s v="Greater London"/>
  </r>
  <r>
    <x v="1"/>
    <x v="13"/>
    <n v="78.761061946902657"/>
    <x v="100"/>
    <s v="79"/>
    <s v="Greater London"/>
  </r>
  <r>
    <x v="1"/>
    <x v="12"/>
    <n v="510"/>
    <x v="101"/>
    <s v="510"/>
    <s v="North West"/>
  </r>
  <r>
    <x v="1"/>
    <x v="13"/>
    <n v="79.6875"/>
    <x v="101"/>
    <s v="80"/>
    <s v="North West"/>
  </r>
  <r>
    <x v="1"/>
    <x v="12"/>
    <n v="995"/>
    <x v="102"/>
    <s v="995"/>
    <s v="Yorkshire &amp; Humber"/>
  </r>
  <r>
    <x v="1"/>
    <x v="13"/>
    <n v="84.680851063829792"/>
    <x v="102"/>
    <s v="85"/>
    <s v="Yorkshire &amp; Humber"/>
  </r>
  <r>
    <x v="1"/>
    <x v="12"/>
    <n v="110"/>
    <x v="103"/>
    <s v="110"/>
    <s v="East Midlands"/>
  </r>
  <r>
    <x v="1"/>
    <x v="13"/>
    <n v="78.571428571428569"/>
    <x v="103"/>
    <s v="79"/>
    <s v="East Midlands"/>
  </r>
  <r>
    <x v="1"/>
    <x v="12"/>
    <n v="560"/>
    <x v="104"/>
    <s v="560"/>
    <s v="North West"/>
  </r>
  <r>
    <x v="1"/>
    <x v="13"/>
    <n v="78.873239436619713"/>
    <x v="104"/>
    <s v="79"/>
    <s v="North West"/>
  </r>
  <r>
    <x v="1"/>
    <x v="12"/>
    <n v="825"/>
    <x v="105"/>
    <s v="825"/>
    <s v="West Midlands"/>
  </r>
  <r>
    <x v="1"/>
    <x v="13"/>
    <n v="80.882352941176478"/>
    <x v="105"/>
    <s v="81"/>
    <s v="West Midlands"/>
  </r>
  <r>
    <x v="1"/>
    <x v="12"/>
    <n v="955"/>
    <x v="106"/>
    <s v="955"/>
    <s v="North West"/>
  </r>
  <r>
    <x v="1"/>
    <x v="13"/>
    <n v="80.59071729957806"/>
    <x v="106"/>
    <s v="81"/>
    <s v="North West"/>
  </r>
  <r>
    <x v="1"/>
    <x v="12"/>
    <n v="1665"/>
    <x v="107"/>
    <s v="1665"/>
    <s v="Yorkshire &amp; Humber"/>
  </r>
  <r>
    <x v="1"/>
    <x v="13"/>
    <n v="82.630272952853602"/>
    <x v="107"/>
    <s v="83"/>
    <s v="Yorkshire &amp; Humber"/>
  </r>
  <r>
    <x v="1"/>
    <x v="12"/>
    <n v="1195"/>
    <x v="108"/>
    <s v="1195"/>
    <s v="West Midlands"/>
  </r>
  <r>
    <x v="1"/>
    <x v="13"/>
    <n v="76.848874598070736"/>
    <x v="108"/>
    <s v="77"/>
    <s v="West Midlands"/>
  </r>
  <r>
    <x v="1"/>
    <x v="12"/>
    <n v="255"/>
    <x v="109"/>
    <s v="255"/>
    <s v="South East"/>
  </r>
  <r>
    <x v="1"/>
    <x v="13"/>
    <n v="80.952380952380949"/>
    <x v="109"/>
    <s v="81"/>
    <s v="South East"/>
  </r>
  <r>
    <x v="1"/>
    <x v="12"/>
    <n v="730"/>
    <x v="110"/>
    <s v="730"/>
    <s v="West Midlands"/>
  </r>
  <r>
    <x v="1"/>
    <x v="13"/>
    <n v="81.564245810055866"/>
    <x v="110"/>
    <s v="82"/>
    <s v="West Midlands"/>
  </r>
  <r>
    <x v="1"/>
    <x v="12"/>
    <n v="1975"/>
    <x v="111"/>
    <s v="1975"/>
    <s v="South West"/>
  </r>
  <r>
    <x v="1"/>
    <x v="13"/>
    <n v="80.448065173116092"/>
    <x v="111"/>
    <s v="80"/>
    <s v="South West"/>
  </r>
  <r>
    <x v="1"/>
    <x v="12"/>
    <n v="865"/>
    <x v="112"/>
    <s v="865"/>
    <s v="South West"/>
  </r>
  <r>
    <x v="1"/>
    <x v="13"/>
    <n v="85.221674876847288"/>
    <x v="112"/>
    <s v="85"/>
    <s v="South West"/>
  </r>
  <r>
    <x v="1"/>
    <x v="12"/>
    <n v="480"/>
    <x v="113"/>
    <s v="480"/>
    <s v="North East"/>
  </r>
  <r>
    <x v="1"/>
    <x v="13"/>
    <n v="75"/>
    <x v="113"/>
    <s v="75"/>
    <s v="North East"/>
  </r>
  <r>
    <x v="1"/>
    <x v="12"/>
    <n v="690"/>
    <x v="114"/>
    <s v="690"/>
    <s v="South East"/>
  </r>
  <r>
    <x v="1"/>
    <x v="13"/>
    <n v="84.662576687116569"/>
    <x v="114"/>
    <s v="85"/>
    <s v="South East"/>
  </r>
  <r>
    <x v="1"/>
    <x v="12"/>
    <n v="490"/>
    <x v="115"/>
    <s v="490"/>
    <s v="East of England"/>
  </r>
  <r>
    <x v="1"/>
    <x v="13"/>
    <n v="84.482758620689651"/>
    <x v="115"/>
    <s v="84"/>
    <s v="East of England"/>
  </r>
  <r>
    <x v="1"/>
    <x v="12"/>
    <n v="445"/>
    <x v="116"/>
    <s v="445"/>
    <s v="Greater London"/>
  </r>
  <r>
    <x v="1"/>
    <x v="13"/>
    <n v="83.962264150943398"/>
    <x v="116"/>
    <s v="84"/>
    <s v="Greater London"/>
  </r>
  <r>
    <x v="1"/>
    <x v="12"/>
    <n v="625"/>
    <x v="117"/>
    <s v="625"/>
    <s v="North West"/>
  </r>
  <r>
    <x v="1"/>
    <x v="13"/>
    <n v="81.168831168831161"/>
    <x v="117"/>
    <s v="81"/>
    <s v="North West"/>
  </r>
  <r>
    <x v="1"/>
    <x v="12"/>
    <n v="3205"/>
    <x v="118"/>
    <s v="3205"/>
    <s v="West Midlands"/>
  </r>
  <r>
    <x v="1"/>
    <x v="13"/>
    <n v="81.139240506329116"/>
    <x v="118"/>
    <s v="81"/>
    <s v="West Midlands"/>
  </r>
  <r>
    <x v="1"/>
    <x v="12"/>
    <n v="975"/>
    <x v="119"/>
    <s v="975"/>
    <s v="North West"/>
  </r>
  <r>
    <x v="1"/>
    <x v="13"/>
    <n v="78.629032258064512"/>
    <x v="119"/>
    <s v="79"/>
    <s v="North West"/>
  </r>
  <r>
    <x v="1"/>
    <x v="12"/>
    <n v="655"/>
    <x v="120"/>
    <s v="655"/>
    <s v="North East"/>
  </r>
  <r>
    <x v="1"/>
    <x v="13"/>
    <n v="85.064935064935071"/>
    <x v="120"/>
    <s v="85"/>
    <s v="North East"/>
  </r>
  <r>
    <x v="1"/>
    <x v="12"/>
    <n v="920"/>
    <x v="121"/>
    <s v="920"/>
    <s v="West Midlands"/>
  </r>
  <r>
    <x v="1"/>
    <x v="13"/>
    <n v="82.882882882882882"/>
    <x v="121"/>
    <s v="83"/>
    <s v="West Midlands"/>
  </r>
  <r>
    <x v="1"/>
    <x v="12"/>
    <n v="2140"/>
    <x v="122"/>
    <s v="2140"/>
    <s v="East of England"/>
  </r>
  <r>
    <x v="1"/>
    <x v="13"/>
    <n v="72.175379426644184"/>
    <x v="122"/>
    <s v="72"/>
    <s v="East of England"/>
  </r>
  <r>
    <x v="1"/>
    <x v="12"/>
    <n v="960"/>
    <x v="123"/>
    <s v="960"/>
    <s v="North East"/>
  </r>
  <r>
    <x v="1"/>
    <x v="13"/>
    <n v="80.3347280334728"/>
    <x v="123"/>
    <s v="80"/>
    <s v="North East"/>
  </r>
  <r>
    <x v="1"/>
    <x v="12"/>
    <n v="3025"/>
    <x v="124"/>
    <s v="3025"/>
    <s v="South East"/>
  </r>
  <r>
    <x v="1"/>
    <x v="13"/>
    <n v="80.990629183400259"/>
    <x v="124"/>
    <s v="81"/>
    <s v="South East"/>
  </r>
  <r>
    <x v="1"/>
    <x v="12"/>
    <n v="420"/>
    <x v="125"/>
    <s v="420"/>
    <s v="Greater London"/>
  </r>
  <r>
    <x v="1"/>
    <x v="13"/>
    <n v="79.245283018867923"/>
    <x v="125"/>
    <s v="79"/>
    <s v="Greater London"/>
  </r>
  <r>
    <x v="1"/>
    <x v="12"/>
    <n v="530"/>
    <x v="126"/>
    <s v="530"/>
    <s v="South West"/>
  </r>
  <r>
    <x v="1"/>
    <x v="13"/>
    <n v="75.177304964539005"/>
    <x v="126"/>
    <s v="75"/>
    <s v="South West"/>
  </r>
  <r>
    <x v="1"/>
    <x v="12"/>
    <n v="750"/>
    <x v="127"/>
    <s v="750"/>
    <s v="North West"/>
  </r>
  <r>
    <x v="1"/>
    <x v="13"/>
    <n v="82.872928176795583"/>
    <x v="127"/>
    <s v="83"/>
    <s v="North West"/>
  </r>
  <r>
    <x v="1"/>
    <x v="12"/>
    <n v="570"/>
    <x v="128"/>
    <s v="570"/>
    <s v="West Midlands"/>
  </r>
  <r>
    <x v="1"/>
    <x v="13"/>
    <n v="87.022900763358777"/>
    <x v="128"/>
    <s v="87"/>
    <s v="West Midlands"/>
  </r>
  <r>
    <x v="1"/>
    <x v="12"/>
    <n v="335"/>
    <x v="129"/>
    <s v="335"/>
    <s v="East of England"/>
  </r>
  <r>
    <x v="1"/>
    <x v="13"/>
    <n v="76.13636363636364"/>
    <x v="129"/>
    <s v="76"/>
    <s v="East of England"/>
  </r>
  <r>
    <x v="1"/>
    <x v="12"/>
    <n v="655"/>
    <x v="130"/>
    <s v="655"/>
    <s v="South West"/>
  </r>
  <r>
    <x v="1"/>
    <x v="13"/>
    <n v="81.875"/>
    <x v="130"/>
    <s v="82"/>
    <s v="South West"/>
  </r>
  <r>
    <x v="1"/>
    <x v="12"/>
    <n v="295"/>
    <x v="131"/>
    <s v="295"/>
    <s v="Greater London"/>
  </r>
  <r>
    <x v="1"/>
    <x v="13"/>
    <n v="81.944444444444443"/>
    <x v="131"/>
    <s v="82"/>
    <s v="Greater London"/>
  </r>
  <r>
    <x v="1"/>
    <x v="12"/>
    <n v="625"/>
    <x v="132"/>
    <s v="625"/>
    <s v="North West"/>
  </r>
  <r>
    <x v="1"/>
    <x v="13"/>
    <n v="81.168831168831161"/>
    <x v="132"/>
    <s v="81"/>
    <s v="North West"/>
  </r>
  <r>
    <x v="1"/>
    <x v="12"/>
    <n v="1040"/>
    <x v="133"/>
    <s v="1040"/>
    <s v="Yorkshire &amp; Humber"/>
  </r>
  <r>
    <x v="1"/>
    <x v="13"/>
    <n v="78.195488721804509"/>
    <x v="133"/>
    <s v="78"/>
    <s v="Yorkshire &amp; Humber"/>
  </r>
  <r>
    <x v="1"/>
    <x v="12"/>
    <n v="860"/>
    <x v="134"/>
    <s v="860"/>
    <s v="West Midlands"/>
  </r>
  <r>
    <x v="1"/>
    <x v="13"/>
    <n v="84.729064039408868"/>
    <x v="134"/>
    <s v="85"/>
    <s v="West Midlands"/>
  </r>
  <r>
    <x v="1"/>
    <x v="12"/>
    <n v="360"/>
    <x v="135"/>
    <s v="360"/>
    <s v="Greater London"/>
  </r>
  <r>
    <x v="1"/>
    <x v="13"/>
    <n v="77.41935483870968"/>
    <x v="135"/>
    <s v="77"/>
    <s v="Greater London"/>
  </r>
  <r>
    <x v="1"/>
    <x v="12"/>
    <n v="515"/>
    <x v="136"/>
    <s v="515"/>
    <s v="Greater London"/>
  </r>
  <r>
    <x v="1"/>
    <x v="13"/>
    <n v="83.739837398373979"/>
    <x v="136"/>
    <s v="84"/>
    <s v="Greater London"/>
  </r>
  <r>
    <x v="1"/>
    <x v="12"/>
    <n v="685"/>
    <x v="137"/>
    <s v="685"/>
    <s v="North West"/>
  </r>
  <r>
    <x v="1"/>
    <x v="13"/>
    <n v="84.567901234567898"/>
    <x v="137"/>
    <s v="85"/>
    <s v="North West"/>
  </r>
  <r>
    <x v="1"/>
    <x v="12"/>
    <n v="1885"/>
    <x v="138"/>
    <s v="1885"/>
    <s v="West Midlands"/>
  </r>
  <r>
    <x v="1"/>
    <x v="13"/>
    <n v="82.675438596491219"/>
    <x v="138"/>
    <s v="83"/>
    <s v="West Midlands"/>
  </r>
  <r>
    <x v="1"/>
    <x v="12"/>
    <n v="355"/>
    <x v="139"/>
    <s v="355"/>
    <s v="South East"/>
  </r>
  <r>
    <x v="1"/>
    <x v="13"/>
    <n v="80.681818181818173"/>
    <x v="139"/>
    <s v="81"/>
    <s v="South East"/>
  </r>
  <r>
    <x v="1"/>
    <x v="12"/>
    <n v="1075"/>
    <x v="140"/>
    <s v="1075"/>
    <s v="East Midlands"/>
  </r>
  <r>
    <x v="1"/>
    <x v="13"/>
    <n v="81.439393939393938"/>
    <x v="140"/>
    <s v="81"/>
    <s v="East Midlands"/>
  </r>
  <r>
    <x v="1"/>
    <x v="12"/>
    <n v="2565"/>
    <x v="141"/>
    <s v="2565"/>
    <s v="South East"/>
  </r>
  <r>
    <x v="1"/>
    <x v="13"/>
    <n v="78.801843317972356"/>
    <x v="141"/>
    <s v="79"/>
    <s v="South East"/>
  </r>
  <r>
    <x v="1"/>
    <x v="12"/>
    <n v="395"/>
    <x v="142"/>
    <s v="395"/>
    <s v="Greater London"/>
  </r>
  <r>
    <x v="1"/>
    <x v="13"/>
    <n v="82.291666666666657"/>
    <x v="142"/>
    <s v="82"/>
    <s v="Greater London"/>
  </r>
  <r>
    <x v="1"/>
    <x v="12"/>
    <n v="725"/>
    <x v="143"/>
    <s v="725"/>
    <s v="North West"/>
  </r>
  <r>
    <x v="1"/>
    <x v="13"/>
    <n v="85.294117647058826"/>
    <x v="143"/>
    <s v="85"/>
    <s v="North West"/>
  </r>
  <r>
    <x v="1"/>
    <x v="12"/>
    <n v="850"/>
    <x v="144"/>
    <s v="850"/>
    <s v="North West"/>
  </r>
  <r>
    <x v="1"/>
    <x v="13"/>
    <n v="77.625570776255699"/>
    <x v="144"/>
    <s v="78"/>
    <s v="North West"/>
  </r>
  <r>
    <x v="1"/>
    <x v="12"/>
    <n v="1590"/>
    <x v="145"/>
    <s v="1590"/>
    <s v="South West"/>
  </r>
  <r>
    <x v="1"/>
    <x v="13"/>
    <n v="81.329923273657286"/>
    <x v="145"/>
    <s v="81"/>
    <s v="South West"/>
  </r>
  <r>
    <x v="1"/>
    <x v="12"/>
    <n v="310"/>
    <x v="146"/>
    <s v="310"/>
    <s v="South East"/>
  </r>
  <r>
    <x v="1"/>
    <x v="13"/>
    <n v="72.941176470588232"/>
    <x v="146"/>
    <s v="73"/>
    <s v="South East"/>
  </r>
  <r>
    <x v="1"/>
    <x v="12"/>
    <n v="1075"/>
    <x v="147"/>
    <s v="1075"/>
    <s v="North West"/>
  </r>
  <r>
    <x v="1"/>
    <x v="13"/>
    <n v="85.657370517928285"/>
    <x v="147"/>
    <s v="86"/>
    <s v="North West"/>
  </r>
  <r>
    <x v="1"/>
    <x v="12"/>
    <n v="310"/>
    <x v="148"/>
    <s v="310"/>
    <s v="South East"/>
  </r>
  <r>
    <x v="1"/>
    <x v="13"/>
    <n v="74.698795180722882"/>
    <x v="148"/>
    <s v="75"/>
    <s v="South East"/>
  </r>
  <r>
    <x v="1"/>
    <x v="12"/>
    <n v="810"/>
    <x v="149"/>
    <s v="810"/>
    <s v="West Midlands"/>
  </r>
  <r>
    <x v="1"/>
    <x v="13"/>
    <n v="82.233502538071065"/>
    <x v="149"/>
    <s v="82"/>
    <s v="West Midlands"/>
  </r>
  <r>
    <x v="1"/>
    <x v="12"/>
    <n v="1710"/>
    <x v="150"/>
    <s v="1710"/>
    <s v="West Midlands"/>
  </r>
  <r>
    <x v="1"/>
    <x v="13"/>
    <n v="74.34782608695653"/>
    <x v="150"/>
    <s v="74"/>
    <s v="West Midlands"/>
  </r>
  <r>
    <x v="1"/>
    <x v="12"/>
    <n v="615"/>
    <x v="151"/>
    <s v="615"/>
    <s v="Yorkshire &amp; Humber"/>
  </r>
  <r>
    <x v="1"/>
    <x v="13"/>
    <n v="85.416666666666657"/>
    <x v="151"/>
    <s v="85"/>
    <s v="Yorkshire &amp; Humber"/>
  </r>
  <r>
    <x v="1"/>
    <x v="12"/>
    <n v="151065"/>
    <x v="152"/>
    <s v="151065"/>
    <s v="England"/>
  </r>
  <r>
    <x v="1"/>
    <x v="13"/>
    <n v="80.712205807709765"/>
    <x v="152"/>
    <s v="81"/>
    <s v="England"/>
  </r>
  <r>
    <x v="2"/>
    <x v="0"/>
    <n v="0.34626038781163437"/>
    <x v="0"/>
    <s v="0.35"/>
    <s v="Greater London"/>
  </r>
  <r>
    <x v="2"/>
    <x v="1"/>
    <n v="8.1967213114754092"/>
    <x v="0"/>
    <s v="8.20"/>
    <s v="Greater London"/>
  </r>
  <r>
    <x v="2"/>
    <x v="2"/>
    <n v="0.95775623268698062"/>
    <x v="0"/>
    <s v="96%"/>
    <s v="Greater London"/>
  </r>
  <r>
    <x v="2"/>
    <x v="0"/>
    <n v="0.52416145537237069"/>
    <x v="1"/>
    <s v="0.52"/>
    <s v="Greater London"/>
  </r>
  <r>
    <x v="2"/>
    <x v="1"/>
    <n v="5.0382513661202184"/>
    <x v="1"/>
    <s v="5.04"/>
    <s v="Greater London"/>
  </r>
  <r>
    <x v="2"/>
    <x v="2"/>
    <n v="0.89596361569073335"/>
    <x v="1"/>
    <s v="90%"/>
    <s v="Greater London"/>
  </r>
  <r>
    <x v="2"/>
    <x v="0"/>
    <n v="2.8877209746774959"/>
    <x v="2"/>
    <s v="2.89"/>
    <s v="Yorkshire &amp; Humber"/>
  </r>
  <r>
    <x v="2"/>
    <x v="1"/>
    <n v="5.2148403796376188"/>
    <x v="2"/>
    <s v="5.21"/>
    <s v="Yorkshire &amp; Humber"/>
  </r>
  <r>
    <x v="2"/>
    <x v="2"/>
    <n v="0.44624940277114189"/>
    <x v="2"/>
    <s v="45%"/>
    <s v="Yorkshire &amp; Humber"/>
  </r>
  <r>
    <x v="2"/>
    <x v="0"/>
    <n v="0.61809523809523814"/>
    <x v="3"/>
    <s v="0.62"/>
    <s v="South West"/>
  </r>
  <r>
    <x v="2"/>
    <x v="1"/>
    <n v="4.8796992481203008"/>
    <x v="3"/>
    <s v="4.88"/>
    <s v="South West"/>
  </r>
  <r>
    <x v="2"/>
    <x v="2"/>
    <n v="0.87333333333333329"/>
    <x v="3"/>
    <s v="87%"/>
    <s v="South West"/>
  </r>
  <r>
    <x v="2"/>
    <x v="0"/>
    <n v="0.69541778975741242"/>
    <x v="4"/>
    <s v="0.70"/>
    <s v="East of England"/>
  </r>
  <r>
    <x v="2"/>
    <x v="1"/>
    <n v="6.8495575221238942"/>
    <x v="4"/>
    <s v="6.85"/>
    <s v="East of England"/>
  </r>
  <r>
    <x v="2"/>
    <x v="2"/>
    <n v="0.89847259658580414"/>
    <x v="4"/>
    <s v="90%"/>
    <s v="East of England"/>
  </r>
  <r>
    <x v="2"/>
    <x v="0"/>
    <n v="1.09873248832555"/>
    <x v="5"/>
    <s v="1.10"/>
    <s v="Greater London"/>
  </r>
  <r>
    <x v="2"/>
    <x v="1"/>
    <n v="7.9565217391304346"/>
    <x v="5"/>
    <s v="7.96"/>
    <s v="Greater London"/>
  </r>
  <r>
    <x v="2"/>
    <x v="2"/>
    <n v="0.86190793862575044"/>
    <x v="5"/>
    <s v="86%"/>
    <s v="Greater London"/>
  </r>
  <r>
    <x v="2"/>
    <x v="0"/>
    <n v="0.95380336195428705"/>
    <x v="6"/>
    <s v="0.95"/>
    <s v="West Midlands"/>
  </r>
  <r>
    <x v="2"/>
    <x v="1"/>
    <n v="6.5615640599001663"/>
    <x v="6"/>
    <s v="6.56"/>
    <s v="West Midlands"/>
  </r>
  <r>
    <x v="2"/>
    <x v="2"/>
    <n v="0.85463780384568877"/>
    <x v="6"/>
    <s v="85%"/>
    <s v="West Midlands"/>
  </r>
  <r>
    <x v="2"/>
    <x v="0"/>
    <n v="0.43633952254641911"/>
    <x v="7"/>
    <s v="0.44"/>
    <s v="North West"/>
  </r>
  <r>
    <x v="2"/>
    <x v="1"/>
    <n v="3.5"/>
    <x v="7"/>
    <s v="3.50"/>
    <s v="North West"/>
  </r>
  <r>
    <x v="2"/>
    <x v="2"/>
    <n v="0.87533156498673736"/>
    <x v="7"/>
    <s v="88%"/>
    <s v="North West"/>
  </r>
  <r>
    <x v="2"/>
    <x v="0"/>
    <n v="0.1339285714285714"/>
    <x v="8"/>
    <s v="0.13"/>
    <s v="North West"/>
  </r>
  <r>
    <x v="2"/>
    <x v="1"/>
    <n v="1.875"/>
    <x v="8"/>
    <s v="1.88"/>
    <s v="North West"/>
  </r>
  <r>
    <x v="2"/>
    <x v="2"/>
    <n v="0.9285714285714286"/>
    <x v="8"/>
    <s v="93%"/>
    <s v="North West"/>
  </r>
  <r>
    <x v="2"/>
    <x v="0"/>
    <n v="0.34259259259259262"/>
    <x v="9"/>
    <s v="0.34"/>
    <s v="North West"/>
  </r>
  <r>
    <x v="2"/>
    <x v="1"/>
    <n v="7.9285714285714288"/>
    <x v="9"/>
    <s v="7.93"/>
    <s v="North West"/>
  </r>
  <r>
    <x v="2"/>
    <x v="2"/>
    <n v="0.95679012345679015"/>
    <x v="9"/>
    <s v="96%"/>
    <s v="North West"/>
  </r>
  <r>
    <x v="2"/>
    <x v="0"/>
    <n v="1.026927333087422"/>
    <x v="10"/>
    <s v="1.03"/>
    <s v="South West"/>
  </r>
  <r>
    <x v="2"/>
    <x v="1"/>
    <n v="6.6128266033254146"/>
    <x v="10"/>
    <s v="6.61"/>
    <s v="South West"/>
  </r>
  <r>
    <x v="2"/>
    <x v="2"/>
    <n v="0.84470675027665065"/>
    <x v="10"/>
    <s v="84%"/>
    <s v="South West"/>
  </r>
  <r>
    <x v="2"/>
    <x v="0"/>
    <n v="0.99468085106382975"/>
    <x v="11"/>
    <s v="0.99"/>
    <s v="South East"/>
  </r>
  <r>
    <x v="2"/>
    <x v="1"/>
    <n v="5.1944444444444446"/>
    <x v="11"/>
    <s v="5.19"/>
    <s v="South East"/>
  </r>
  <r>
    <x v="2"/>
    <x v="2"/>
    <n v="0.8085106382978724"/>
    <x v="11"/>
    <s v="81%"/>
    <s v="South East"/>
  </r>
  <r>
    <x v="2"/>
    <x v="0"/>
    <n v="0.73098591549295777"/>
    <x v="12"/>
    <s v="0.73"/>
    <s v="Yorkshire &amp; Humber"/>
  </r>
  <r>
    <x v="2"/>
    <x v="1"/>
    <n v="3.9258698940998489"/>
    <x v="12"/>
    <s v="3.93"/>
    <s v="Yorkshire &amp; Humber"/>
  </r>
  <r>
    <x v="2"/>
    <x v="2"/>
    <n v="0.81380281690140843"/>
    <x v="12"/>
    <s v="81%"/>
    <s v="Yorkshire &amp; Humber"/>
  </r>
  <r>
    <x v="2"/>
    <x v="0"/>
    <n v="0.84402654867256632"/>
    <x v="13"/>
    <s v="0.84"/>
    <s v="Greater London"/>
  </r>
  <r>
    <x v="2"/>
    <x v="1"/>
    <n v="7.7857142857142856"/>
    <x v="13"/>
    <s v="7.79"/>
    <s v="Greater London"/>
  </r>
  <r>
    <x v="2"/>
    <x v="2"/>
    <n v="0.8915929203539823"/>
    <x v="13"/>
    <s v="89%"/>
    <s v="Greater London"/>
  </r>
  <r>
    <x v="2"/>
    <x v="0"/>
    <n v="2.6451393609789262"/>
    <x v="14"/>
    <s v="2.65"/>
    <s v="South East"/>
  </r>
  <r>
    <x v="2"/>
    <x v="1"/>
    <n v="15.44047619047619"/>
    <x v="14"/>
    <s v="15.44"/>
    <s v="South East"/>
  </r>
  <r>
    <x v="2"/>
    <x v="2"/>
    <n v="0.82868796736913664"/>
    <x v="14"/>
    <s v="83%"/>
    <s v="South East"/>
  </r>
  <r>
    <x v="2"/>
    <x v="0"/>
    <n v="1.7014688368400159"/>
    <x v="15"/>
    <s v="1.70"/>
    <s v="South West"/>
  </r>
  <r>
    <x v="2"/>
    <x v="1"/>
    <n v="11.80716253443526"/>
    <x v="15"/>
    <s v="11.81"/>
    <s v="South West"/>
  </r>
  <r>
    <x v="2"/>
    <x v="2"/>
    <n v="0.85589519650655022"/>
    <x v="15"/>
    <s v="86%"/>
    <s v="South West"/>
  </r>
  <r>
    <x v="2"/>
    <x v="0"/>
    <n v="0.99511897498474677"/>
    <x v="16"/>
    <s v="1.00"/>
    <s v="Greater London"/>
  </r>
  <r>
    <x v="2"/>
    <x v="1"/>
    <n v="8.6755319148936163"/>
    <x v="16"/>
    <s v="8.68"/>
    <s v="Greater London"/>
  </r>
  <r>
    <x v="2"/>
    <x v="2"/>
    <n v="0.88529591214154968"/>
    <x v="16"/>
    <s v="89%"/>
    <s v="Greater London"/>
  </r>
  <r>
    <x v="2"/>
    <x v="0"/>
    <n v="1.241635687732342"/>
    <x v="17"/>
    <s v="1.24"/>
    <s v="South East"/>
  </r>
  <r>
    <x v="2"/>
    <x v="1"/>
    <n v="8.4290220820189283"/>
    <x v="17"/>
    <s v="8.43"/>
    <s v="South East"/>
  </r>
  <r>
    <x v="2"/>
    <x v="2"/>
    <n v="0.85269516728624539"/>
    <x v="17"/>
    <s v="85%"/>
    <s v="South East"/>
  </r>
  <r>
    <x v="2"/>
    <x v="0"/>
    <n v="1.0664589823468329"/>
    <x v="18"/>
    <s v="1.07"/>
    <s v="North West"/>
  </r>
  <r>
    <x v="2"/>
    <x v="1"/>
    <n v="9.0884955752212395"/>
    <x v="18"/>
    <s v="9.09"/>
    <s v="North West"/>
  </r>
  <r>
    <x v="2"/>
    <x v="2"/>
    <n v="0.88265835929387326"/>
    <x v="18"/>
    <s v="88%"/>
    <s v="North West"/>
  </r>
  <r>
    <x v="2"/>
    <x v="0"/>
    <n v="0.80230769230769228"/>
    <x v="19"/>
    <s v="0.80"/>
    <s v="Yorkshire &amp; Humber"/>
  </r>
  <r>
    <x v="2"/>
    <x v="1"/>
    <n v="10.126213592233009"/>
    <x v="19"/>
    <s v="10.13"/>
    <s v="Yorkshire &amp; Humber"/>
  </r>
  <r>
    <x v="2"/>
    <x v="2"/>
    <n v="0.92076923076923078"/>
    <x v="19"/>
    <s v="92%"/>
    <s v="Yorkshire &amp; Humber"/>
  </r>
  <r>
    <x v="2"/>
    <x v="0"/>
    <n v="0.99772439949431102"/>
    <x v="20"/>
    <s v="1.00"/>
    <s v="East of England"/>
  </r>
  <r>
    <x v="2"/>
    <x v="1"/>
    <n v="4.8716049382716049"/>
    <x v="20"/>
    <s v="4.87"/>
    <s v="East of England"/>
  </r>
  <r>
    <x v="2"/>
    <x v="2"/>
    <n v="0.79519595448798985"/>
    <x v="20"/>
    <s v="80%"/>
    <s v="East of England"/>
  </r>
  <r>
    <x v="2"/>
    <x v="0"/>
    <n v="0.55873015873015874"/>
    <x v="21"/>
    <s v="0.56"/>
    <s v="Greater London"/>
  </r>
  <r>
    <x v="2"/>
    <x v="1"/>
    <n v="4.0615384615384613"/>
    <x v="21"/>
    <s v="4.06"/>
    <s v="Greater London"/>
  </r>
  <r>
    <x v="2"/>
    <x v="2"/>
    <n v="0.86243386243386244"/>
    <x v="21"/>
    <s v="86%"/>
    <s v="Greater London"/>
  </r>
  <r>
    <x v="2"/>
    <x v="0"/>
    <n v="0.9946745562130177"/>
    <x v="22"/>
    <s v="0.99"/>
    <s v="East of England"/>
  </r>
  <r>
    <x v="2"/>
    <x v="1"/>
    <n v="6.0905797101449277"/>
    <x v="22"/>
    <s v="6.09"/>
    <s v="East of England"/>
  </r>
  <r>
    <x v="2"/>
    <x v="2"/>
    <n v="0.83668639053254434"/>
    <x v="22"/>
    <s v="84%"/>
    <s v="East of England"/>
  </r>
  <r>
    <x v="2"/>
    <x v="0"/>
    <n v="0.62551440329218111"/>
    <x v="23"/>
    <s v="0.63"/>
    <s v="North West"/>
  </r>
  <r>
    <x v="2"/>
    <x v="1"/>
    <n v="6.8059701492537306"/>
    <x v="23"/>
    <s v="6.81"/>
    <s v="North West"/>
  </r>
  <r>
    <x v="2"/>
    <x v="2"/>
    <n v="0.90809327846364885"/>
    <x v="23"/>
    <s v="91%"/>
    <s v="North West"/>
  </r>
  <r>
    <x v="2"/>
    <x v="0"/>
    <n v="1.3380471380471379"/>
    <x v="24"/>
    <s v="1.34"/>
    <s v="North West"/>
  </r>
  <r>
    <x v="2"/>
    <x v="1"/>
    <n v="9.6926829268292689"/>
    <x v="24"/>
    <s v="9.69"/>
    <s v="North West"/>
  </r>
  <r>
    <x v="2"/>
    <x v="2"/>
    <n v="0.86195286195286192"/>
    <x v="24"/>
    <s v="86%"/>
    <s v="North West"/>
  </r>
  <r>
    <x v="2"/>
    <x v="0"/>
    <n v="0.46875"/>
    <x v="25"/>
    <s v="0.47"/>
    <s v="Greater London"/>
  </r>
  <r>
    <x v="2"/>
    <x v="1"/>
    <n v="3.75"/>
    <x v="25"/>
    <s v="3.75"/>
    <s v="Greater London"/>
  </r>
  <r>
    <x v="2"/>
    <x v="2"/>
    <n v="0.875"/>
    <x v="25"/>
    <s v="88%"/>
    <s v="Greater London"/>
  </r>
  <r>
    <x v="2"/>
    <x v="0"/>
    <n v="0.72703335283791692"/>
    <x v="26"/>
    <s v="0.73"/>
    <s v="South West"/>
  </r>
  <r>
    <x v="2"/>
    <x v="1"/>
    <n v="6.1815920398009947"/>
    <x v="26"/>
    <s v="6.18"/>
    <s v="South West"/>
  </r>
  <r>
    <x v="2"/>
    <x v="2"/>
    <n v="0.88238736102984205"/>
    <x v="26"/>
    <s v="88%"/>
    <s v="South West"/>
  </r>
  <r>
    <x v="2"/>
    <x v="0"/>
    <n v="0.45987045902562662"/>
    <x v="27"/>
    <s v="0.46"/>
    <s v="North East"/>
  </r>
  <r>
    <x v="2"/>
    <x v="1"/>
    <n v="4.4617486338797816"/>
    <x v="27"/>
    <s v="4.46"/>
    <s v="North East"/>
  </r>
  <r>
    <x v="2"/>
    <x v="2"/>
    <n v="0.89693044212897777"/>
    <x v="27"/>
    <s v="90%"/>
    <s v="North East"/>
  </r>
  <r>
    <x v="2"/>
    <x v="0"/>
    <n v="0.87994722955145122"/>
    <x v="28"/>
    <s v="0.88"/>
    <s v="West Midlands"/>
  </r>
  <r>
    <x v="2"/>
    <x v="1"/>
    <n v="5.5429362880886428"/>
    <x v="28"/>
    <s v="5.54"/>
    <s v="West Midlands"/>
  </r>
  <r>
    <x v="2"/>
    <x v="2"/>
    <n v="0.84124890061565527"/>
    <x v="28"/>
    <s v="84%"/>
    <s v="West Midlands"/>
  </r>
  <r>
    <x v="2"/>
    <x v="0"/>
    <n v="1.0664505672609399"/>
    <x v="29"/>
    <s v="1.07"/>
    <s v="Greater London"/>
  </r>
  <r>
    <x v="2"/>
    <x v="1"/>
    <n v="11.89156626506024"/>
    <x v="29"/>
    <s v="11.89"/>
    <s v="Greater London"/>
  </r>
  <r>
    <x v="2"/>
    <x v="2"/>
    <n v="0.91031874662344681"/>
    <x v="29"/>
    <s v="91%"/>
    <s v="Greater London"/>
  </r>
  <r>
    <x v="2"/>
    <x v="0"/>
    <n v="1.055900621118012"/>
    <x v="30"/>
    <s v="1.06"/>
    <s v="North East"/>
  </r>
  <r>
    <x v="2"/>
    <x v="1"/>
    <n v="9.4444444444444446"/>
    <x v="30"/>
    <s v="9.44"/>
    <s v="North East"/>
  </r>
  <r>
    <x v="2"/>
    <x v="2"/>
    <n v="0.88819875776397517"/>
    <x v="30"/>
    <s v="89%"/>
    <s v="North East"/>
  </r>
  <r>
    <x v="2"/>
    <x v="0"/>
    <n v="0.36498150431565968"/>
    <x v="31"/>
    <s v="0.36"/>
    <s v="North East"/>
  </r>
  <r>
    <x v="2"/>
    <x v="1"/>
    <n v="4.6984126984126986"/>
    <x v="31"/>
    <s v="4.70"/>
    <s v="North East"/>
  </r>
  <r>
    <x v="2"/>
    <x v="2"/>
    <n v="0.92231812577065353"/>
    <x v="31"/>
    <s v="92%"/>
    <s v="North East"/>
  </r>
  <r>
    <x v="2"/>
    <x v="0"/>
    <n v="0.60290016731734519"/>
    <x v="32"/>
    <s v="0.60"/>
    <s v="East Midlands"/>
  </r>
  <r>
    <x v="2"/>
    <x v="1"/>
    <n v="3.7534722222222219"/>
    <x v="32"/>
    <s v="3.75"/>
    <s v="East Midlands"/>
  </r>
  <r>
    <x v="2"/>
    <x v="2"/>
    <n v="0.8393753485778026"/>
    <x v="32"/>
    <s v="84%"/>
    <s v="East Midlands"/>
  </r>
  <r>
    <x v="2"/>
    <x v="0"/>
    <n v="0.76875000000000004"/>
    <x v="33"/>
    <s v="0.77"/>
    <s v="East Midlands"/>
  </r>
  <r>
    <x v="2"/>
    <x v="1"/>
    <n v="5.2118644067796609"/>
    <x v="33"/>
    <s v="5.21"/>
    <s v="East Midlands"/>
  </r>
  <r>
    <x v="2"/>
    <x v="2"/>
    <n v="0.85250000000000004"/>
    <x v="33"/>
    <s v="85%"/>
    <s v="East Midlands"/>
  </r>
  <r>
    <x v="2"/>
    <x v="0"/>
    <n v="0.81258234519104089"/>
    <x v="34"/>
    <s v="0.81"/>
    <s v="South West"/>
  </r>
  <r>
    <x v="2"/>
    <x v="1"/>
    <n v="5.5005574136008919"/>
    <x v="34"/>
    <s v="5.50"/>
    <s v="South West"/>
  </r>
  <r>
    <x v="2"/>
    <x v="2"/>
    <n v="0.85227272727272729"/>
    <x v="34"/>
    <s v="85%"/>
    <s v="South West"/>
  </r>
  <r>
    <x v="2"/>
    <x v="0"/>
    <n v="0.33158396946564878"/>
    <x v="35"/>
    <s v="0.33"/>
    <s v="Yorkshire &amp; Humber"/>
  </r>
  <r>
    <x v="2"/>
    <x v="1"/>
    <n v="3.008658008658009"/>
    <x v="35"/>
    <s v="3.01"/>
    <s v="Yorkshire &amp; Humber"/>
  </r>
  <r>
    <x v="2"/>
    <x v="2"/>
    <n v="0.88979007633587792"/>
    <x v="35"/>
    <s v="89%"/>
    <s v="Yorkshire &amp; Humber"/>
  </r>
  <r>
    <x v="2"/>
    <x v="0"/>
    <n v="1.1556240369799691"/>
    <x v="36"/>
    <s v="1.16"/>
    <s v="South West"/>
  </r>
  <r>
    <x v="2"/>
    <x v="1"/>
    <n v="9.4637223974763405"/>
    <x v="36"/>
    <s v="9.46"/>
    <s v="South West"/>
  </r>
  <r>
    <x v="2"/>
    <x v="2"/>
    <n v="0.87788906009244994"/>
    <x v="36"/>
    <s v="88%"/>
    <s v="South West"/>
  </r>
  <r>
    <x v="2"/>
    <x v="0"/>
    <n v="0.57207890743550838"/>
    <x v="37"/>
    <s v="0.57"/>
    <s v="West Midlands"/>
  </r>
  <r>
    <x v="2"/>
    <x v="1"/>
    <n v="7.4407894736842106"/>
    <x v="37"/>
    <s v="7.44"/>
    <s v="West Midlands"/>
  </r>
  <r>
    <x v="2"/>
    <x v="2"/>
    <n v="0.92311583206879111"/>
    <x v="37"/>
    <s v="92%"/>
    <s v="West Midlands"/>
  </r>
  <r>
    <x v="2"/>
    <x v="0"/>
    <n v="0.64718384697130715"/>
    <x v="38"/>
    <s v="0.65"/>
    <s v="Greater London"/>
  </r>
  <r>
    <x v="2"/>
    <x v="1"/>
    <n v="5.5871559633027523"/>
    <x v="38"/>
    <s v="5.59"/>
    <s v="Greater London"/>
  </r>
  <r>
    <x v="2"/>
    <x v="2"/>
    <n v="0.88416578108395327"/>
    <x v="38"/>
    <s v="88%"/>
    <s v="Greater London"/>
  </r>
  <r>
    <x v="2"/>
    <x v="0"/>
    <n v="0.64145658263305327"/>
    <x v="39"/>
    <s v="0.64"/>
    <s v="Yorkshire &amp; Humber"/>
  </r>
  <r>
    <x v="2"/>
    <x v="1"/>
    <n v="3.8813559322033901"/>
    <x v="39"/>
    <s v="3.88"/>
    <s v="Yorkshire &amp; Humber"/>
  </r>
  <r>
    <x v="2"/>
    <x v="2"/>
    <n v="0.834733893557423"/>
    <x v="39"/>
    <s v="83%"/>
    <s v="Yorkshire &amp; Humber"/>
  </r>
  <r>
    <x v="2"/>
    <x v="0"/>
    <n v="1.963544754001185"/>
    <x v="40"/>
    <s v="1.96"/>
    <s v="South East"/>
  </r>
  <r>
    <x v="2"/>
    <x v="1"/>
    <n v="9.742647058823529"/>
    <x v="40"/>
    <s v="9.74"/>
    <s v="South East"/>
  </r>
  <r>
    <x v="2"/>
    <x v="2"/>
    <n v="0.79845880260818025"/>
    <x v="40"/>
    <s v="80%"/>
    <s v="South East"/>
  </r>
  <r>
    <x v="2"/>
    <x v="0"/>
    <n v="0.27793533749290977"/>
    <x v="41"/>
    <s v="0.28"/>
    <s v="Greater London"/>
  </r>
  <r>
    <x v="2"/>
    <x v="1"/>
    <n v="7.3134328358208958"/>
    <x v="41"/>
    <s v="7.31"/>
    <s v="Greater London"/>
  </r>
  <r>
    <x v="2"/>
    <x v="2"/>
    <n v="0.96199659671015314"/>
    <x v="41"/>
    <s v="96%"/>
    <s v="Greater London"/>
  </r>
  <r>
    <x v="2"/>
    <x v="0"/>
    <n v="0.55950978081546077"/>
    <x v="42"/>
    <s v="0.56"/>
    <s v="East of England"/>
  </r>
  <r>
    <x v="2"/>
    <x v="1"/>
    <n v="4.6824457593688367"/>
    <x v="42"/>
    <s v="4.68"/>
    <s v="East of England"/>
  </r>
  <r>
    <x v="2"/>
    <x v="2"/>
    <n v="0.88050907376856002"/>
    <x v="42"/>
    <s v="88%"/>
    <s v="East of England"/>
  </r>
  <r>
    <x v="2"/>
    <x v="0"/>
    <n v="1.6700949367088611"/>
    <x v="43"/>
    <s v="1.67"/>
    <s v="North East"/>
  </r>
  <r>
    <x v="2"/>
    <x v="1"/>
    <n v="3.831215970961888"/>
    <x v="43"/>
    <s v="3.83"/>
    <s v="North East"/>
  </r>
  <r>
    <x v="2"/>
    <x v="2"/>
    <n v="0.56408227848101267"/>
    <x v="43"/>
    <s v="56%"/>
    <s v="North East"/>
  </r>
  <r>
    <x v="2"/>
    <x v="0"/>
    <n v="0.79336558396682788"/>
    <x v="44"/>
    <s v="0.79"/>
    <s v="South West"/>
  </r>
  <r>
    <x v="2"/>
    <x v="1"/>
    <n v="8.7411167512690362"/>
    <x v="44"/>
    <s v="8.74"/>
    <s v="South West"/>
  </r>
  <r>
    <x v="2"/>
    <x v="2"/>
    <n v="0.90923750287952088"/>
    <x v="44"/>
    <s v="91%"/>
    <s v="South West"/>
  </r>
  <r>
    <x v="2"/>
    <x v="0"/>
    <n v="0.88948425987943736"/>
    <x v="45"/>
    <s v="0.89"/>
    <s v="Greater London"/>
  </r>
  <r>
    <x v="2"/>
    <x v="1"/>
    <n v="7.9047619047619051"/>
    <x v="45"/>
    <s v="7.90"/>
    <s v="Greater London"/>
  </r>
  <r>
    <x v="2"/>
    <x v="2"/>
    <n v="0.88747488278633624"/>
    <x v="45"/>
    <s v="89%"/>
    <s v="Greater London"/>
  </r>
  <r>
    <x v="2"/>
    <x v="0"/>
    <n v="0.79653679653679654"/>
    <x v="46"/>
    <s v="0.80"/>
    <s v="Greater London"/>
  </r>
  <r>
    <x v="2"/>
    <x v="1"/>
    <n v="6.9172932330827068"/>
    <x v="46"/>
    <s v="6.92"/>
    <s v="Greater London"/>
  </r>
  <r>
    <x v="2"/>
    <x v="2"/>
    <n v="0.88484848484848488"/>
    <x v="46"/>
    <s v="88%"/>
    <s v="Greater London"/>
  </r>
  <r>
    <x v="2"/>
    <x v="0"/>
    <n v="0.61145194274028625"/>
    <x v="47"/>
    <s v="0.61"/>
    <s v="North West"/>
  </r>
  <r>
    <x v="2"/>
    <x v="1"/>
    <n v="8.9253731343283587"/>
    <x v="47"/>
    <s v="8.93"/>
    <s v="North West"/>
  </r>
  <r>
    <x v="2"/>
    <x v="2"/>
    <n v="0.93149284253578735"/>
    <x v="47"/>
    <s v="93%"/>
    <s v="North West"/>
  </r>
  <r>
    <x v="2"/>
    <x v="0"/>
    <n v="1.0972222222222221"/>
    <x v="48"/>
    <s v="1.10"/>
    <s v="Greater London"/>
  </r>
  <r>
    <x v="2"/>
    <x v="1"/>
    <n v="7.1818181818181817"/>
    <x v="48"/>
    <s v="7.18"/>
    <s v="Greater London"/>
  </r>
  <r>
    <x v="2"/>
    <x v="2"/>
    <n v="0.84722222222222221"/>
    <x v="48"/>
    <s v="85%"/>
    <s v="Greater London"/>
  </r>
  <r>
    <x v="2"/>
    <x v="0"/>
    <n v="1.4557365005509979"/>
    <x v="49"/>
    <s v="1.46"/>
    <s v="South East"/>
  </r>
  <r>
    <x v="2"/>
    <x v="1"/>
    <n v="7.3434218653489811"/>
    <x v="49"/>
    <s v="7.34"/>
    <s v="South East"/>
  </r>
  <r>
    <x v="2"/>
    <x v="2"/>
    <n v="0.80176319333904744"/>
    <x v="49"/>
    <s v="80%"/>
    <s v="South East"/>
  </r>
  <r>
    <x v="2"/>
    <x v="0"/>
    <n v="0.58464223385689351"/>
    <x v="50"/>
    <s v="0.58"/>
    <s v="Greater London"/>
  </r>
  <r>
    <x v="2"/>
    <x v="1"/>
    <n v="8.7012987012987004"/>
    <x v="50"/>
    <s v="8.70"/>
    <s v="Greater London"/>
  </r>
  <r>
    <x v="2"/>
    <x v="2"/>
    <n v="0.93280977312390922"/>
    <x v="50"/>
    <s v="93%"/>
    <s v="Greater London"/>
  </r>
  <r>
    <x v="2"/>
    <x v="0"/>
    <n v="0.26592797783933519"/>
    <x v="51"/>
    <s v="0.27"/>
    <s v="Greater London"/>
  </r>
  <r>
    <x v="2"/>
    <x v="1"/>
    <n v="3.5555555555555549"/>
    <x v="51"/>
    <s v="3.56"/>
    <s v="Greater London"/>
  </r>
  <r>
    <x v="2"/>
    <x v="2"/>
    <n v="0.92520775623268703"/>
    <x v="51"/>
    <s v="93%"/>
    <s v="Greater London"/>
  </r>
  <r>
    <x v="2"/>
    <x v="0"/>
    <n v="0.42493638676844792"/>
    <x v="52"/>
    <s v="0.42"/>
    <s v="North East"/>
  </r>
  <r>
    <x v="2"/>
    <x v="1"/>
    <n v="2.6299212598425199"/>
    <x v="52"/>
    <s v="2.63"/>
    <s v="North East"/>
  </r>
  <r>
    <x v="2"/>
    <x v="2"/>
    <n v="0.83842239185750633"/>
    <x v="52"/>
    <s v="84%"/>
    <s v="North East"/>
  </r>
  <r>
    <x v="2"/>
    <x v="0"/>
    <n v="0.43939393939393939"/>
    <x v="53"/>
    <s v="0.44"/>
    <s v="Greater London"/>
  </r>
  <r>
    <x v="2"/>
    <x v="1"/>
    <n v="9.4418604651162799"/>
    <x v="53"/>
    <s v="9.44"/>
    <s v="Greater London"/>
  </r>
  <r>
    <x v="2"/>
    <x v="2"/>
    <n v="0.95346320346320346"/>
    <x v="53"/>
    <s v="95%"/>
    <s v="Greater London"/>
  </r>
  <r>
    <x v="2"/>
    <x v="0"/>
    <n v="0.80152671755725191"/>
    <x v="54"/>
    <s v="0.80"/>
    <s v="West Midlands"/>
  </r>
  <r>
    <x v="2"/>
    <x v="1"/>
    <n v="5.8988764044943824"/>
    <x v="54"/>
    <s v="5.90"/>
    <s v="West Midlands"/>
  </r>
  <r>
    <x v="2"/>
    <x v="2"/>
    <n v="0.86412213740458022"/>
    <x v="54"/>
    <s v="86%"/>
    <s v="West Midlands"/>
  </r>
  <r>
    <x v="2"/>
    <x v="0"/>
    <n v="0.4715707777965244"/>
    <x v="55"/>
    <s v="0.47"/>
    <s v="East of England"/>
  </r>
  <r>
    <x v="2"/>
    <x v="1"/>
    <n v="3.2237600922722032"/>
    <x v="55"/>
    <s v="3.22"/>
    <s v="East of England"/>
  </r>
  <r>
    <x v="2"/>
    <x v="2"/>
    <n v="0.85372026320229455"/>
    <x v="55"/>
    <s v="85%"/>
    <s v="East of England"/>
  </r>
  <r>
    <x v="2"/>
    <x v="0"/>
    <n v="0.40179186767746378"/>
    <x v="56"/>
    <s v="0.40"/>
    <s v="Greater London"/>
  </r>
  <r>
    <x v="2"/>
    <x v="1"/>
    <n v="4.8583333333333334"/>
    <x v="56"/>
    <s v="4.86"/>
    <s v="Greater London"/>
  </r>
  <r>
    <x v="2"/>
    <x v="2"/>
    <n v="0.91729841488628527"/>
    <x v="56"/>
    <s v="92%"/>
    <s v="Greater London"/>
  </r>
  <r>
    <x v="2"/>
    <x v="0"/>
    <n v="0.83321554770318018"/>
    <x v="57"/>
    <s v="0.83"/>
    <s v="Greater London"/>
  </r>
  <r>
    <x v="2"/>
    <x v="1"/>
    <n v="6.55"/>
    <x v="57"/>
    <s v="6.55"/>
    <s v="Greater London"/>
  </r>
  <r>
    <x v="2"/>
    <x v="2"/>
    <n v="0.87279151943462896"/>
    <x v="57"/>
    <s v="87%"/>
    <s v="Greater London"/>
  </r>
  <r>
    <x v="2"/>
    <x v="0"/>
    <n v="1.081293706293706"/>
    <x v="58"/>
    <s v="1.08"/>
    <s v="South East"/>
  </r>
  <r>
    <x v="2"/>
    <x v="1"/>
    <n v="4.8509803921568624"/>
    <x v="58"/>
    <s v="4.85"/>
    <s v="South East"/>
  </r>
  <r>
    <x v="2"/>
    <x v="2"/>
    <n v="0.77709790209790208"/>
    <x v="58"/>
    <s v="78%"/>
    <s v="South East"/>
  </r>
  <r>
    <x v="2"/>
    <x v="0"/>
    <n v="0.58483033932135731"/>
    <x v="59"/>
    <s v="0.58"/>
    <s v="Greater London"/>
  </r>
  <r>
    <x v="2"/>
    <x v="1"/>
    <n v="4.4060150375939848"/>
    <x v="59"/>
    <s v="4.41"/>
    <s v="Greater London"/>
  </r>
  <r>
    <x v="2"/>
    <x v="2"/>
    <n v="0.86726546906187618"/>
    <x v="59"/>
    <s v="87%"/>
    <s v="Greater London"/>
  </r>
  <r>
    <x v="2"/>
    <x v="0"/>
    <n v="0.81365576102418202"/>
    <x v="60"/>
    <s v="0.81"/>
    <s v="Greater London"/>
  </r>
  <r>
    <x v="2"/>
    <x v="1"/>
    <n v="6.150537634408602"/>
    <x v="60"/>
    <s v="6.15"/>
    <s v="Greater London"/>
  </r>
  <r>
    <x v="2"/>
    <x v="2"/>
    <n v="0.86770981507823608"/>
    <x v="60"/>
    <s v="87%"/>
    <s v="Greater London"/>
  </r>
  <r>
    <x v="2"/>
    <x v="0"/>
    <n v="1.265793780687398"/>
    <x v="61"/>
    <s v="1.27"/>
    <s v="South East"/>
  </r>
  <r>
    <x v="2"/>
    <x v="1"/>
    <n v="6.5376162299239224"/>
    <x v="61"/>
    <s v="6.54"/>
    <s v="South East"/>
  </r>
  <r>
    <x v="2"/>
    <x v="2"/>
    <n v="0.80638297872340425"/>
    <x v="61"/>
    <s v="81%"/>
    <s v="South East"/>
  </r>
  <r>
    <x v="2"/>
    <x v="0"/>
    <n v="0.69955654101995568"/>
    <x v="62"/>
    <s v="0.70"/>
    <s v="Yorkshire &amp; Humber"/>
  </r>
  <r>
    <x v="2"/>
    <x v="1"/>
    <n v="4.8725868725868722"/>
    <x v="62"/>
    <s v="4.87"/>
    <s v="Yorkshire &amp; Humber"/>
  </r>
  <r>
    <x v="2"/>
    <x v="2"/>
    <n v="0.85643015521064303"/>
    <x v="62"/>
    <s v="86%"/>
    <s v="Yorkshire &amp; Humber"/>
  </r>
  <r>
    <x v="2"/>
    <x v="0"/>
    <n v="0.45677419354838711"/>
    <x v="63"/>
    <s v="0.46"/>
    <s v="Greater London"/>
  </r>
  <r>
    <x v="2"/>
    <x v="1"/>
    <n v="3.54"/>
    <x v="63"/>
    <s v="3.54"/>
    <s v="Greater London"/>
  </r>
  <r>
    <x v="2"/>
    <x v="2"/>
    <n v="0.87096774193548387"/>
    <x v="63"/>
    <s v="87%"/>
    <s v="Greater London"/>
  </r>
  <r>
    <x v="2"/>
    <x v="0"/>
    <n v="1.305003679175865"/>
    <x v="64"/>
    <s v="1.31"/>
    <s v="Yorkshire &amp; Humber"/>
  </r>
  <r>
    <x v="2"/>
    <x v="1"/>
    <n v="8.6092233009708732"/>
    <x v="64"/>
    <s v="8.61"/>
    <s v="Yorkshire &amp; Humber"/>
  </r>
  <r>
    <x v="2"/>
    <x v="2"/>
    <n v="0.84841795437821932"/>
    <x v="64"/>
    <s v="85%"/>
    <s v="Yorkshire &amp; Humber"/>
  </r>
  <r>
    <x v="2"/>
    <x v="0"/>
    <n v="0.54663422546634222"/>
    <x v="65"/>
    <s v="0.55"/>
    <s v="North West"/>
  </r>
  <r>
    <x v="2"/>
    <x v="1"/>
    <n v="8.1204819277108431"/>
    <x v="65"/>
    <s v="8.12"/>
    <s v="North West"/>
  </r>
  <r>
    <x v="2"/>
    <x v="2"/>
    <n v="0.9326845093268451"/>
    <x v="65"/>
    <s v="93%"/>
    <s v="North West"/>
  </r>
  <r>
    <x v="2"/>
    <x v="0"/>
    <n v="1.122916666666667"/>
    <x v="66"/>
    <s v="1.12"/>
    <s v="Greater London"/>
  </r>
  <r>
    <x v="2"/>
    <x v="1"/>
    <n v="9.625"/>
    <x v="66"/>
    <s v="9.63"/>
    <s v="Greater London"/>
  </r>
  <r>
    <x v="2"/>
    <x v="2"/>
    <n v="0.8833333333333333"/>
    <x v="66"/>
    <s v="88%"/>
    <s v="Greater London"/>
  </r>
  <r>
    <x v="2"/>
    <x v="0"/>
    <n v="0.71039526921879859"/>
    <x v="67"/>
    <s v="0.71"/>
    <s v="North West"/>
  </r>
  <r>
    <x v="2"/>
    <x v="1"/>
    <n v="4.835805084745763"/>
    <x v="67"/>
    <s v="4.84"/>
    <s v="North West"/>
  </r>
  <r>
    <x v="2"/>
    <x v="2"/>
    <n v="0.8530967942732649"/>
    <x v="67"/>
    <s v="85%"/>
    <s v="North West"/>
  </r>
  <r>
    <x v="2"/>
    <x v="0"/>
    <n v="1.454080389768575"/>
    <x v="68"/>
    <s v="1.45"/>
    <s v="Yorkshire &amp; Humber"/>
  </r>
  <r>
    <x v="2"/>
    <x v="1"/>
    <n v="9.154907975460123"/>
    <x v="68"/>
    <s v="9.15"/>
    <s v="Yorkshire &amp; Humber"/>
  </r>
  <r>
    <x v="2"/>
    <x v="2"/>
    <n v="0.84116930572472592"/>
    <x v="68"/>
    <s v="84%"/>
    <s v="Yorkshire &amp; Humber"/>
  </r>
  <r>
    <x v="2"/>
    <x v="0"/>
    <n v="0.58782849239280777"/>
    <x v="69"/>
    <s v="0.59"/>
    <s v="East Midlands"/>
  </r>
  <r>
    <x v="2"/>
    <x v="1"/>
    <n v="5.0999999999999996"/>
    <x v="69"/>
    <s v="5.10"/>
    <s v="East Midlands"/>
  </r>
  <r>
    <x v="2"/>
    <x v="2"/>
    <n v="0.88473951129552786"/>
    <x v="69"/>
    <s v="88%"/>
    <s v="East Midlands"/>
  </r>
  <r>
    <x v="2"/>
    <x v="0"/>
    <n v="0.64699306952828084"/>
    <x v="70"/>
    <s v="0.65"/>
    <s v="East Midlands"/>
  </r>
  <r>
    <x v="2"/>
    <x v="1"/>
    <n v="4.4454685099846394"/>
    <x v="70"/>
    <s v="4.45"/>
    <s v="East Midlands"/>
  </r>
  <r>
    <x v="2"/>
    <x v="2"/>
    <n v="0.85446009389671362"/>
    <x v="70"/>
    <s v="85%"/>
    <s v="East Midlands"/>
  </r>
  <r>
    <x v="2"/>
    <x v="0"/>
    <n v="1.0781758957654719"/>
    <x v="71"/>
    <s v="1.08"/>
    <s v="Greater London"/>
  </r>
  <r>
    <x v="2"/>
    <x v="1"/>
    <n v="11.65492957746479"/>
    <x v="71"/>
    <s v="11.65"/>
    <s v="Greater London"/>
  </r>
  <r>
    <x v="2"/>
    <x v="2"/>
    <n v="0.90749185667752441"/>
    <x v="71"/>
    <s v="91%"/>
    <s v="Greater London"/>
  </r>
  <r>
    <x v="2"/>
    <x v="0"/>
    <n v="0.94628594249201281"/>
    <x v="72"/>
    <s v="0.95"/>
    <s v="East Midlands"/>
  </r>
  <r>
    <x v="2"/>
    <x v="1"/>
    <n v="4.9467640918580376"/>
    <x v="72"/>
    <s v="4.95"/>
    <s v="East Midlands"/>
  </r>
  <r>
    <x v="2"/>
    <x v="2"/>
    <n v="0.80870607028753994"/>
    <x v="72"/>
    <s v="81%"/>
    <s v="East Midlands"/>
  </r>
  <r>
    <x v="2"/>
    <x v="0"/>
    <n v="1.002256608639587"/>
    <x v="73"/>
    <s v="1.00"/>
    <s v="North West"/>
  </r>
  <r>
    <x v="2"/>
    <x v="1"/>
    <n v="6.7149028077753776"/>
    <x v="73"/>
    <s v="6.71"/>
    <s v="North West"/>
  </r>
  <r>
    <x v="2"/>
    <x v="2"/>
    <n v="0.85074145712443583"/>
    <x v="73"/>
    <s v="85%"/>
    <s v="North West"/>
  </r>
  <r>
    <x v="2"/>
    <x v="0"/>
    <n v="0.92364170337738616"/>
    <x v="74"/>
    <s v="0.92"/>
    <s v="East of England"/>
  </r>
  <r>
    <x v="2"/>
    <x v="1"/>
    <n v="5.7442922374429219"/>
    <x v="74"/>
    <s v="5.74"/>
    <s v="East of England"/>
  </r>
  <r>
    <x v="2"/>
    <x v="2"/>
    <n v="0.83920704845814975"/>
    <x v="74"/>
    <s v="84%"/>
    <s v="East of England"/>
  </r>
  <r>
    <x v="2"/>
    <x v="0"/>
    <n v="0.81878747501665561"/>
    <x v="75"/>
    <s v="0.82"/>
    <s v="North West"/>
  </r>
  <r>
    <x v="2"/>
    <x v="1"/>
    <n v="7.3154761904761907"/>
    <x v="75"/>
    <s v="7.32"/>
    <s v="North West"/>
  </r>
  <r>
    <x v="2"/>
    <x v="2"/>
    <n v="0.88807461692205192"/>
    <x v="75"/>
    <s v="89%"/>
    <s v="North West"/>
  </r>
  <r>
    <x v="2"/>
    <x v="0"/>
    <n v="1.790178571428571"/>
    <x v="76"/>
    <s v="1.79"/>
    <s v="South East"/>
  </r>
  <r>
    <x v="2"/>
    <x v="1"/>
    <n v="9.9834024896265561"/>
    <x v="76"/>
    <s v="9.98"/>
    <s v="South East"/>
  </r>
  <r>
    <x v="2"/>
    <x v="2"/>
    <n v="0.82068452380952384"/>
    <x v="76"/>
    <s v="82%"/>
    <s v="South East"/>
  </r>
  <r>
    <x v="2"/>
    <x v="0"/>
    <n v="1.1147540983606561"/>
    <x v="77"/>
    <s v="1.11"/>
    <s v="Greater London"/>
  </r>
  <r>
    <x v="2"/>
    <x v="1"/>
    <n v="7.183098591549296"/>
    <x v="77"/>
    <s v="7.18"/>
    <s v="Greater London"/>
  </r>
  <r>
    <x v="2"/>
    <x v="2"/>
    <n v="0.84480874316939891"/>
    <x v="77"/>
    <s v="84%"/>
    <s v="Greater London"/>
  </r>
  <r>
    <x v="2"/>
    <x v="0"/>
    <n v="0.51016260162601623"/>
    <x v="78"/>
    <s v="0.51"/>
    <s v="North East"/>
  </r>
  <r>
    <x v="2"/>
    <x v="1"/>
    <n v="5.9761904761904763"/>
    <x v="78"/>
    <s v="5.98"/>
    <s v="North East"/>
  </r>
  <r>
    <x v="2"/>
    <x v="2"/>
    <n v="0.91463414634146345"/>
    <x v="78"/>
    <s v="91%"/>
    <s v="North East"/>
  </r>
  <r>
    <x v="2"/>
    <x v="0"/>
    <n v="0.87855655794587095"/>
    <x v="79"/>
    <s v="0.88"/>
    <s v="East of England"/>
  </r>
  <r>
    <x v="2"/>
    <x v="1"/>
    <n v="9.3088235294117645"/>
    <x v="79"/>
    <s v="9.31"/>
    <s v="East of England"/>
  </r>
  <r>
    <x v="2"/>
    <x v="2"/>
    <n v="0.90562109646079114"/>
    <x v="79"/>
    <s v="91%"/>
    <s v="East of England"/>
  </r>
  <r>
    <x v="2"/>
    <x v="0"/>
    <n v="7.5268817204301078E-2"/>
    <x v="80"/>
    <s v="0.08"/>
    <s v="North East"/>
  </r>
  <r>
    <x v="2"/>
    <x v="1"/>
    <n v="1.4"/>
    <x v="80"/>
    <s v="1.40"/>
    <s v="North East"/>
  </r>
  <r>
    <x v="2"/>
    <x v="2"/>
    <n v="0.94623655913978499"/>
    <x v="80"/>
    <s v="95%"/>
    <s v="North East"/>
  </r>
  <r>
    <x v="2"/>
    <x v="0"/>
    <n v="0.44334975369458129"/>
    <x v="81"/>
    <s v="0.44"/>
    <s v="Greater London"/>
  </r>
  <r>
    <x v="2"/>
    <x v="1"/>
    <n v="6.4948453608247423"/>
    <x v="81"/>
    <s v="6.49"/>
    <s v="Greater London"/>
  </r>
  <r>
    <x v="2"/>
    <x v="2"/>
    <n v="0.93173821252638989"/>
    <x v="81"/>
    <s v="93%"/>
    <s v="Greater London"/>
  </r>
  <r>
    <x v="2"/>
    <x v="0"/>
    <n v="0.84832950327028456"/>
    <x v="82"/>
    <s v="0.85"/>
    <s v="East of England"/>
  </r>
  <r>
    <x v="2"/>
    <x v="1"/>
    <n v="5.6725768321513002"/>
    <x v="82"/>
    <s v="5.67"/>
    <s v="East of England"/>
  </r>
  <r>
    <x v="2"/>
    <x v="2"/>
    <n v="0.85045076895881211"/>
    <x v="82"/>
    <s v="85%"/>
    <s v="East of England"/>
  </r>
  <r>
    <x v="2"/>
    <x v="0"/>
    <n v="0.42979127134724859"/>
    <x v="83"/>
    <s v="0.43"/>
    <s v="Yorkshire &amp; Humber"/>
  </r>
  <r>
    <x v="2"/>
    <x v="1"/>
    <n v="3.7749999999999999"/>
    <x v="83"/>
    <s v="3.77"/>
    <s v="Yorkshire &amp; Humber"/>
  </r>
  <r>
    <x v="2"/>
    <x v="2"/>
    <n v="0.88614800759013279"/>
    <x v="83"/>
    <s v="89%"/>
    <s v="Yorkshire &amp; Humber"/>
  </r>
  <r>
    <x v="2"/>
    <x v="0"/>
    <n v="0.47552447552447552"/>
    <x v="84"/>
    <s v="0.48"/>
    <s v="Yorkshire &amp; Humber"/>
  </r>
  <r>
    <x v="2"/>
    <x v="1"/>
    <n v="3.6213017751479288"/>
    <x v="84"/>
    <s v="3.62"/>
    <s v="Yorkshire &amp; Humber"/>
  </r>
  <r>
    <x v="2"/>
    <x v="2"/>
    <n v="0.86868686868686873"/>
    <x v="84"/>
    <s v="87%"/>
    <s v="Yorkshire &amp; Humber"/>
  </r>
  <r>
    <x v="2"/>
    <x v="0"/>
    <n v="0.90913921360255046"/>
    <x v="85"/>
    <s v="0.91"/>
    <s v="East Midlands"/>
  </r>
  <r>
    <x v="2"/>
    <x v="1"/>
    <n v="6.2673992673992673"/>
    <x v="85"/>
    <s v="6.27"/>
    <s v="East Midlands"/>
  </r>
  <r>
    <x v="2"/>
    <x v="2"/>
    <n v="0.85494155154091389"/>
    <x v="85"/>
    <s v="85%"/>
    <s v="East Midlands"/>
  </r>
  <r>
    <x v="2"/>
    <x v="0"/>
    <n v="1.490062111801242"/>
    <x v="86"/>
    <s v="1.49"/>
    <s v="South West"/>
  </r>
  <r>
    <x v="2"/>
    <x v="1"/>
    <n v="9.9958333333333336"/>
    <x v="86"/>
    <s v="10.00"/>
    <s v="South West"/>
  </r>
  <r>
    <x v="2"/>
    <x v="2"/>
    <n v="0.85093167701863348"/>
    <x v="86"/>
    <s v="85%"/>
    <s v="South West"/>
  </r>
  <r>
    <x v="2"/>
    <x v="0"/>
    <n v="0.6843018213356461"/>
    <x v="87"/>
    <s v="0.68"/>
    <s v="North East"/>
  </r>
  <r>
    <x v="2"/>
    <x v="1"/>
    <n v="9.5060240963855414"/>
    <x v="87"/>
    <s v="9.51"/>
    <s v="North East"/>
  </r>
  <r>
    <x v="2"/>
    <x v="2"/>
    <n v="0.92801387684301817"/>
    <x v="87"/>
    <s v="93%"/>
    <s v="North East"/>
  </r>
  <r>
    <x v="2"/>
    <x v="0"/>
    <n v="0.52830631900399339"/>
    <x v="88"/>
    <s v="0.53"/>
    <s v="Yorkshire &amp; Humber"/>
  </r>
  <r>
    <x v="2"/>
    <x v="1"/>
    <n v="4.6854166666666668"/>
    <x v="88"/>
    <s v="4.69"/>
    <s v="Yorkshire &amp; Humber"/>
  </r>
  <r>
    <x v="2"/>
    <x v="2"/>
    <n v="0.88724453840732909"/>
    <x v="88"/>
    <s v="89%"/>
    <s v="Yorkshire &amp; Humber"/>
  </r>
  <r>
    <x v="2"/>
    <x v="0"/>
    <n v="0.93180515759312321"/>
    <x v="89"/>
    <s v="0.93"/>
    <s v="North East"/>
  </r>
  <r>
    <x v="2"/>
    <x v="1"/>
    <n v="12.31818181818182"/>
    <x v="89"/>
    <s v="12.32"/>
    <s v="North East"/>
  </r>
  <r>
    <x v="2"/>
    <x v="2"/>
    <n v="0.92435530085959883"/>
    <x v="89"/>
    <s v="92%"/>
    <s v="North East"/>
  </r>
  <r>
    <x v="2"/>
    <x v="0"/>
    <n v="0.65928535480624051"/>
    <x v="90"/>
    <s v="0.66"/>
    <s v="East Midlands"/>
  </r>
  <r>
    <x v="2"/>
    <x v="1"/>
    <n v="3.5405405405405399"/>
    <x v="90"/>
    <s v="3.54"/>
    <s v="East Midlands"/>
  </r>
  <r>
    <x v="2"/>
    <x v="2"/>
    <n v="0.81378963261197779"/>
    <x v="90"/>
    <s v="81%"/>
    <s v="East Midlands"/>
  </r>
  <r>
    <x v="2"/>
    <x v="0"/>
    <n v="0.65797304393488532"/>
    <x v="91"/>
    <s v="0.66"/>
    <s v="East Midlands"/>
  </r>
  <r>
    <x v="2"/>
    <x v="1"/>
    <n v="3.4581416743330271"/>
    <x v="91"/>
    <s v="3.46"/>
    <s v="East Midlands"/>
  </r>
  <r>
    <x v="2"/>
    <x v="2"/>
    <n v="0.80973218974269212"/>
    <x v="91"/>
    <s v="81%"/>
    <s v="East Midlands"/>
  </r>
  <r>
    <x v="2"/>
    <x v="0"/>
    <n v="0.4462696783025325"/>
    <x v="92"/>
    <s v="0.45"/>
    <s v="North West"/>
  </r>
  <r>
    <x v="2"/>
    <x v="1"/>
    <n v="6.5858585858585856"/>
    <x v="92"/>
    <s v="6.59"/>
    <s v="North West"/>
  </r>
  <r>
    <x v="2"/>
    <x v="2"/>
    <n v="0.93223819301848043"/>
    <x v="92"/>
    <s v="93%"/>
    <s v="North West"/>
  </r>
  <r>
    <x v="2"/>
    <x v="0"/>
    <n v="0.71482602118003025"/>
    <x v="93"/>
    <s v="0.71"/>
    <s v="South East"/>
  </r>
  <r>
    <x v="2"/>
    <x v="1"/>
    <n v="5.4206500956022943"/>
    <x v="93"/>
    <s v="5.42"/>
    <s v="South East"/>
  </r>
  <r>
    <x v="2"/>
    <x v="2"/>
    <n v="0.86812909732728194"/>
    <x v="93"/>
    <s v="87%"/>
    <s v="South East"/>
  </r>
  <r>
    <x v="2"/>
    <x v="0"/>
    <n v="0.49790092359361882"/>
    <x v="94"/>
    <s v="0.50"/>
    <s v="East of England"/>
  </r>
  <r>
    <x v="2"/>
    <x v="1"/>
    <n v="4.176056338028169"/>
    <x v="94"/>
    <s v="4.18"/>
    <s v="East of England"/>
  </r>
  <r>
    <x v="2"/>
    <x v="2"/>
    <n v="0.88077246011754828"/>
    <x v="94"/>
    <s v="88%"/>
    <s v="East of England"/>
  </r>
  <r>
    <x v="2"/>
    <x v="0"/>
    <n v="0.69146149816657931"/>
    <x v="95"/>
    <s v="0.69"/>
    <s v="South West"/>
  </r>
  <r>
    <x v="2"/>
    <x v="1"/>
    <n v="4.731182795698925"/>
    <x v="95"/>
    <s v="4.73"/>
    <s v="South West"/>
  </r>
  <r>
    <x v="2"/>
    <x v="2"/>
    <n v="0.85385018334206397"/>
    <x v="95"/>
    <s v="85%"/>
    <s v="South West"/>
  </r>
  <r>
    <x v="2"/>
    <x v="0"/>
    <n v="1.5022341376228781"/>
    <x v="96"/>
    <s v="1.50"/>
    <s v="South East"/>
  </r>
  <r>
    <x v="2"/>
    <x v="1"/>
    <n v="6.56640625"/>
    <x v="96"/>
    <s v="6.57"/>
    <s v="South East"/>
  </r>
  <r>
    <x v="2"/>
    <x v="2"/>
    <n v="0.77122430741733694"/>
    <x v="96"/>
    <s v="77%"/>
    <s v="South East"/>
  </r>
  <r>
    <x v="2"/>
    <x v="0"/>
    <n v="1.1086309523809521"/>
    <x v="97"/>
    <s v="1.11"/>
    <s v="South East"/>
  </r>
  <r>
    <x v="2"/>
    <x v="1"/>
    <n v="4.1160220994475134"/>
    <x v="97"/>
    <s v="4.12"/>
    <s v="South East"/>
  </r>
  <r>
    <x v="2"/>
    <x v="2"/>
    <n v="0.73065476190476186"/>
    <x v="97"/>
    <s v="73%"/>
    <s v="South East"/>
  </r>
  <r>
    <x v="2"/>
    <x v="0"/>
    <n v="0.52383561643835619"/>
    <x v="98"/>
    <s v="0.52"/>
    <s v="Greater London"/>
  </r>
  <r>
    <x v="2"/>
    <x v="1"/>
    <n v="10.505494505494511"/>
    <x v="98"/>
    <s v="10.51"/>
    <s v="Greater London"/>
  </r>
  <r>
    <x v="2"/>
    <x v="2"/>
    <n v="0.95013698630136989"/>
    <x v="98"/>
    <s v="95%"/>
    <s v="Greater London"/>
  </r>
  <r>
    <x v="2"/>
    <x v="0"/>
    <n v="0.97983870967741937"/>
    <x v="99"/>
    <s v="0.98"/>
    <s v="North East"/>
  </r>
  <r>
    <x v="2"/>
    <x v="1"/>
    <n v="7.4198473282442752"/>
    <x v="99"/>
    <s v="7.42"/>
    <s v="North East"/>
  </r>
  <r>
    <x v="2"/>
    <x v="2"/>
    <n v="0.86794354838709675"/>
    <x v="99"/>
    <s v="87%"/>
    <s v="North East"/>
  </r>
  <r>
    <x v="2"/>
    <x v="0"/>
    <n v="0.96995192307692313"/>
    <x v="100"/>
    <s v="0.97"/>
    <s v="Greater London"/>
  </r>
  <r>
    <x v="2"/>
    <x v="1"/>
    <n v="6.7815126050420167"/>
    <x v="100"/>
    <s v="6.78"/>
    <s v="Greater London"/>
  </r>
  <r>
    <x v="2"/>
    <x v="2"/>
    <n v="0.85697115384615385"/>
    <x v="100"/>
    <s v="86%"/>
    <s v="Greater London"/>
  </r>
  <r>
    <x v="2"/>
    <x v="0"/>
    <n v="0.63800904977375561"/>
    <x v="101"/>
    <s v="0.64"/>
    <s v="North West"/>
  </r>
  <r>
    <x v="2"/>
    <x v="1"/>
    <n v="8.545454545454545"/>
    <x v="101"/>
    <s v="8.55"/>
    <s v="North West"/>
  </r>
  <r>
    <x v="2"/>
    <x v="2"/>
    <n v="0.92533936651583715"/>
    <x v="101"/>
    <s v="93%"/>
    <s v="North West"/>
  </r>
  <r>
    <x v="2"/>
    <x v="0"/>
    <n v="0.74552772808586765"/>
    <x v="102"/>
    <s v="0.75"/>
    <s v="Yorkshire &amp; Humber"/>
  </r>
  <r>
    <x v="2"/>
    <x v="1"/>
    <n v="4.3638743455497382"/>
    <x v="102"/>
    <s v="4.36"/>
    <s v="Yorkshire &amp; Humber"/>
  </r>
  <r>
    <x v="2"/>
    <x v="2"/>
    <n v="0.82915921288014305"/>
    <x v="102"/>
    <s v="83%"/>
    <s v="Yorkshire &amp; Humber"/>
  </r>
  <r>
    <x v="2"/>
    <x v="0"/>
    <n v="0.6035242290748899"/>
    <x v="103"/>
    <s v="0.60"/>
    <s v="East Midlands"/>
  </r>
  <r>
    <x v="2"/>
    <x v="1"/>
    <n v="4.8928571428571432"/>
    <x v="103"/>
    <s v="4.89"/>
    <s v="East Midlands"/>
  </r>
  <r>
    <x v="2"/>
    <x v="2"/>
    <n v="0.87665198237885467"/>
    <x v="103"/>
    <s v="88%"/>
    <s v="East Midlands"/>
  </r>
  <r>
    <x v="2"/>
    <x v="0"/>
    <n v="1.636427566807314"/>
    <x v="104"/>
    <s v="1.64"/>
    <s v="North West"/>
  </r>
  <r>
    <x v="2"/>
    <x v="1"/>
    <n v="8.7481203007518804"/>
    <x v="104"/>
    <s v="8.75"/>
    <s v="North West"/>
  </r>
  <r>
    <x v="2"/>
    <x v="2"/>
    <n v="0.81293952180028128"/>
    <x v="104"/>
    <s v="81%"/>
    <s v="North West"/>
  </r>
  <r>
    <x v="2"/>
    <x v="0"/>
    <n v="0.44376098418277682"/>
    <x v="105"/>
    <s v="0.44"/>
    <s v="West Midlands"/>
  </r>
  <r>
    <x v="2"/>
    <x v="1"/>
    <n v="3.9299610894941628"/>
    <x v="105"/>
    <s v="3.93"/>
    <s v="West Midlands"/>
  </r>
  <r>
    <x v="2"/>
    <x v="2"/>
    <n v="0.88708260105448156"/>
    <x v="105"/>
    <s v="89%"/>
    <s v="West Midlands"/>
  </r>
  <r>
    <x v="2"/>
    <x v="0"/>
    <n v="0.64566532258064513"/>
    <x v="106"/>
    <s v="0.65"/>
    <s v="North West"/>
  </r>
  <r>
    <x v="2"/>
    <x v="1"/>
    <n v="6.0424528301886804"/>
    <x v="106"/>
    <s v="6.04"/>
    <s v="North West"/>
  </r>
  <r>
    <x v="2"/>
    <x v="2"/>
    <n v="0.89314516129032262"/>
    <x v="106"/>
    <s v="89%"/>
    <s v="North West"/>
  </r>
  <r>
    <x v="2"/>
    <x v="0"/>
    <n v="1.186178861788618"/>
    <x v="107"/>
    <s v="1.19"/>
    <s v="Yorkshire &amp; Humber"/>
  </r>
  <r>
    <x v="2"/>
    <x v="1"/>
    <n v="5.6550387596899228"/>
    <x v="107"/>
    <s v="5.66"/>
    <s v="Yorkshire &amp; Humber"/>
  </r>
  <r>
    <x v="2"/>
    <x v="2"/>
    <n v="0.79024390243902443"/>
    <x v="107"/>
    <s v="79%"/>
    <s v="Yorkshire &amp; Humber"/>
  </r>
  <r>
    <x v="2"/>
    <x v="0"/>
    <n v="0.51190476190476186"/>
    <x v="108"/>
    <s v="0.51"/>
    <s v="West Midlands"/>
  </r>
  <r>
    <x v="2"/>
    <x v="1"/>
    <n v="4.845070422535211"/>
    <x v="108"/>
    <s v="4.85"/>
    <s v="West Midlands"/>
  </r>
  <r>
    <x v="2"/>
    <x v="2"/>
    <n v="0.89434523809523814"/>
    <x v="108"/>
    <s v="89%"/>
    <s v="West Midlands"/>
  </r>
  <r>
    <x v="2"/>
    <x v="0"/>
    <n v="0.97560975609756095"/>
    <x v="109"/>
    <s v="0.98"/>
    <s v="South East"/>
  </r>
  <r>
    <x v="2"/>
    <x v="1"/>
    <n v="4.5714285714285712"/>
    <x v="109"/>
    <s v="4.57"/>
    <s v="South East"/>
  </r>
  <r>
    <x v="2"/>
    <x v="2"/>
    <n v="0.78658536585365857"/>
    <x v="109"/>
    <s v="79%"/>
    <s v="South East"/>
  </r>
  <r>
    <x v="2"/>
    <x v="0"/>
    <n v="1.121803499327052"/>
    <x v="110"/>
    <s v="1.12"/>
    <s v="West Midlands"/>
  </r>
  <r>
    <x v="2"/>
    <x v="1"/>
    <n v="7.9760765550239237"/>
    <x v="110"/>
    <s v="7.98"/>
    <s v="West Midlands"/>
  </r>
  <r>
    <x v="2"/>
    <x v="2"/>
    <n v="0.85935397039030958"/>
    <x v="110"/>
    <s v="86%"/>
    <s v="West Midlands"/>
  </r>
  <r>
    <x v="2"/>
    <x v="0"/>
    <n v="1.6079854809437391"/>
    <x v="111"/>
    <s v="1.61"/>
    <s v="South West"/>
  </r>
  <r>
    <x v="2"/>
    <x v="1"/>
    <n v="9.6454121306376361"/>
    <x v="111"/>
    <s v="9.65"/>
    <s v="South West"/>
  </r>
  <r>
    <x v="2"/>
    <x v="2"/>
    <n v="0.83329012185636508"/>
    <x v="111"/>
    <s v="83%"/>
    <s v="South West"/>
  </r>
  <r>
    <x v="2"/>
    <x v="0"/>
    <n v="1.0065515187611671"/>
    <x v="112"/>
    <s v="1.01"/>
    <s v="South West"/>
  </r>
  <r>
    <x v="2"/>
    <x v="1"/>
    <n v="6.814516129032258"/>
    <x v="112"/>
    <s v="6.81"/>
    <s v="South West"/>
  </r>
  <r>
    <x v="2"/>
    <x v="2"/>
    <n v="0.85229303156640857"/>
    <x v="112"/>
    <s v="85%"/>
    <s v="South West"/>
  </r>
  <r>
    <x v="2"/>
    <x v="0"/>
    <n v="1.331067961165048"/>
    <x v="113"/>
    <s v="1.33"/>
    <s v="North East"/>
  </r>
  <r>
    <x v="2"/>
    <x v="1"/>
    <n v="6.466981132075472"/>
    <x v="113"/>
    <s v="6.47"/>
    <s v="North East"/>
  </r>
  <r>
    <x v="2"/>
    <x v="2"/>
    <n v="0.7941747572815534"/>
    <x v="113"/>
    <s v="79%"/>
    <s v="North East"/>
  </r>
  <r>
    <x v="2"/>
    <x v="0"/>
    <n v="1.657142857142857"/>
    <x v="114"/>
    <s v="1.66"/>
    <s v="South East"/>
  </r>
  <r>
    <x v="2"/>
    <x v="1"/>
    <n v="7.9404761904761907"/>
    <x v="114"/>
    <s v="7.94"/>
    <s v="South East"/>
  </r>
  <r>
    <x v="2"/>
    <x v="2"/>
    <n v="0.79130434782608694"/>
    <x v="114"/>
    <s v="79%"/>
    <s v="South East"/>
  </r>
  <r>
    <x v="2"/>
    <x v="0"/>
    <n v="0.58983347940403152"/>
    <x v="115"/>
    <s v="0.59"/>
    <s v="East of England"/>
  </r>
  <r>
    <x v="2"/>
    <x v="1"/>
    <n v="3.4690721649484542"/>
    <x v="115"/>
    <s v="3.47"/>
    <s v="East of England"/>
  </r>
  <r>
    <x v="2"/>
    <x v="2"/>
    <n v="0.82997370727432074"/>
    <x v="115"/>
    <s v="83%"/>
    <s v="East of England"/>
  </r>
  <r>
    <x v="2"/>
    <x v="0"/>
    <n v="1.275632490013316"/>
    <x v="116"/>
    <s v="1.28"/>
    <s v="Greater London"/>
  </r>
  <r>
    <x v="2"/>
    <x v="1"/>
    <n v="12.859060402684561"/>
    <x v="116"/>
    <s v="12.86"/>
    <s v="Greater London"/>
  </r>
  <r>
    <x v="2"/>
    <x v="2"/>
    <n v="0.9007989347536618"/>
    <x v="116"/>
    <s v="90%"/>
    <s v="Greater London"/>
  </r>
  <r>
    <x v="2"/>
    <x v="0"/>
    <n v="0.66090712742980562"/>
    <x v="117"/>
    <s v="0.66"/>
    <s v="North West"/>
  </r>
  <r>
    <x v="2"/>
    <x v="1"/>
    <n v="12.405405405405411"/>
    <x v="117"/>
    <s v="12.41"/>
    <s v="North West"/>
  </r>
  <r>
    <x v="2"/>
    <x v="2"/>
    <n v="0.94672426205903526"/>
    <x v="117"/>
    <s v="95%"/>
    <s v="North West"/>
  </r>
  <r>
    <x v="2"/>
    <x v="0"/>
    <n v="0.81449611120304488"/>
    <x v="118"/>
    <s v="0.81"/>
    <s v="West Midlands"/>
  </r>
  <r>
    <x v="2"/>
    <x v="1"/>
    <n v="5.7166085946573748"/>
    <x v="118"/>
    <s v="5.72"/>
    <s v="West Midlands"/>
  </r>
  <r>
    <x v="2"/>
    <x v="2"/>
    <n v="0.85752109879199079"/>
    <x v="118"/>
    <s v="86%"/>
    <s v="West Midlands"/>
  </r>
  <r>
    <x v="2"/>
    <x v="0"/>
    <n v="0.75121006776379473"/>
    <x v="119"/>
    <s v="0.75"/>
    <s v="North West"/>
  </r>
  <r>
    <x v="2"/>
    <x v="1"/>
    <n v="3.8897243107769421"/>
    <x v="119"/>
    <s v="3.89"/>
    <s v="North West"/>
  </r>
  <r>
    <x v="2"/>
    <x v="2"/>
    <n v="0.80687318489835436"/>
    <x v="119"/>
    <s v="81%"/>
    <s v="North West"/>
  </r>
  <r>
    <x v="2"/>
    <x v="0"/>
    <n v="0.57787958115183247"/>
    <x v="120"/>
    <s v="0.58"/>
    <s v="North East"/>
  </r>
  <r>
    <x v="2"/>
    <x v="1"/>
    <n v="3.294776119402985"/>
    <x v="120"/>
    <s v="3.29"/>
    <s v="North East"/>
  </r>
  <r>
    <x v="2"/>
    <x v="2"/>
    <n v="0.82460732984293195"/>
    <x v="120"/>
    <s v="82%"/>
    <s v="North East"/>
  </r>
  <r>
    <x v="2"/>
    <x v="0"/>
    <n v="0.3673130193905817"/>
    <x v="121"/>
    <s v="0.37"/>
    <s v="West Midlands"/>
  </r>
  <r>
    <x v="2"/>
    <x v="1"/>
    <n v="4.0426829268292694"/>
    <x v="121"/>
    <s v="4.04"/>
    <s v="West Midlands"/>
  </r>
  <r>
    <x v="2"/>
    <x v="2"/>
    <n v="0.9091412742382271"/>
    <x v="121"/>
    <s v="91%"/>
    <s v="West Midlands"/>
  </r>
  <r>
    <x v="2"/>
    <x v="0"/>
    <n v="0.43589262248920591"/>
    <x v="122"/>
    <s v="0.44"/>
    <s v="East of England"/>
  </r>
  <r>
    <x v="2"/>
    <x v="1"/>
    <n v="4.3401869158878501"/>
    <x v="122"/>
    <s v="4.34"/>
    <s v="East of England"/>
  </r>
  <r>
    <x v="2"/>
    <x v="2"/>
    <n v="0.89956823728177215"/>
    <x v="122"/>
    <s v="90%"/>
    <s v="East of England"/>
  </r>
  <r>
    <x v="2"/>
    <x v="0"/>
    <n v="1.119321018472291"/>
    <x v="123"/>
    <s v="1.12"/>
    <s v="North East"/>
  </r>
  <r>
    <x v="2"/>
    <x v="1"/>
    <n v="5.7340153452685421"/>
    <x v="123"/>
    <s v="5.73"/>
    <s v="North East"/>
  </r>
  <r>
    <x v="2"/>
    <x v="2"/>
    <n v="0.80479281078382425"/>
    <x v="123"/>
    <s v="80%"/>
    <s v="North East"/>
  </r>
  <r>
    <x v="2"/>
    <x v="0"/>
    <n v="1.0342779568980141"/>
    <x v="124"/>
    <s v="1.03"/>
    <s v="South East"/>
  </r>
  <r>
    <x v="2"/>
    <x v="1"/>
    <n v="7.2819593787335721"/>
    <x v="124"/>
    <s v="7.28"/>
    <s v="South East"/>
  </r>
  <r>
    <x v="2"/>
    <x v="2"/>
    <n v="0.85796707958594942"/>
    <x v="124"/>
    <s v="86%"/>
    <s v="South East"/>
  </r>
  <r>
    <x v="2"/>
    <x v="0"/>
    <n v="1.3018867924528299"/>
    <x v="125"/>
    <s v="1.30"/>
    <s v="Greater London"/>
  </r>
  <r>
    <x v="2"/>
    <x v="1"/>
    <n v="5.8037383177570092"/>
    <x v="125"/>
    <s v="5.80"/>
    <s v="Greater London"/>
  </r>
  <r>
    <x v="2"/>
    <x v="2"/>
    <n v="0.77568134171907754"/>
    <x v="125"/>
    <s v="78%"/>
    <s v="Greater London"/>
  </r>
  <r>
    <x v="2"/>
    <x v="0"/>
    <n v="0.88175411119812064"/>
    <x v="126"/>
    <s v="0.88"/>
    <s v="South West"/>
  </r>
  <r>
    <x v="2"/>
    <x v="1"/>
    <n v="5.5196078431372548"/>
    <x v="126"/>
    <s v="5.52"/>
    <s v="South West"/>
  </r>
  <r>
    <x v="2"/>
    <x v="2"/>
    <n v="0.84025058731401725"/>
    <x v="126"/>
    <s v="84%"/>
    <s v="South West"/>
  </r>
  <r>
    <x v="2"/>
    <x v="0"/>
    <n v="0.31683168316831678"/>
    <x v="127"/>
    <s v="0.32"/>
    <s v="North West"/>
  </r>
  <r>
    <x v="2"/>
    <x v="1"/>
    <n v="5.5652173913043477"/>
    <x v="127"/>
    <s v="5.57"/>
    <s v="North West"/>
  </r>
  <r>
    <x v="2"/>
    <x v="2"/>
    <n v="0.94306930693069302"/>
    <x v="127"/>
    <s v="94%"/>
    <s v="North West"/>
  </r>
  <r>
    <x v="2"/>
    <x v="0"/>
    <n v="0.32367149758454111"/>
    <x v="128"/>
    <s v="0.32"/>
    <s v="West Midlands"/>
  </r>
  <r>
    <x v="2"/>
    <x v="1"/>
    <n v="3.7222222222222219"/>
    <x v="128"/>
    <s v="3.72"/>
    <s v="West Midlands"/>
  </r>
  <r>
    <x v="2"/>
    <x v="2"/>
    <n v="0.91304347826086962"/>
    <x v="128"/>
    <s v="91%"/>
    <s v="West Midlands"/>
  </r>
  <r>
    <x v="2"/>
    <x v="0"/>
    <n v="0.3957091775923719"/>
    <x v="129"/>
    <s v="0.40"/>
    <s v="East of England"/>
  </r>
  <r>
    <x v="2"/>
    <x v="1"/>
    <n v="3.6483516483516478"/>
    <x v="129"/>
    <s v="3.65"/>
    <s v="East of England"/>
  </r>
  <r>
    <x v="2"/>
    <x v="2"/>
    <n v="0.89153754469606672"/>
    <x v="129"/>
    <s v="89%"/>
    <s v="East of England"/>
  </r>
  <r>
    <x v="2"/>
    <x v="0"/>
    <n v="0.33750000000000002"/>
    <x v="130"/>
    <s v="0.34"/>
    <s v="South West"/>
  </r>
  <r>
    <x v="2"/>
    <x v="1"/>
    <n v="3.8571428571428572"/>
    <x v="130"/>
    <s v="3.86"/>
    <s v="South West"/>
  </r>
  <r>
    <x v="2"/>
    <x v="2"/>
    <n v="0.91249999999999998"/>
    <x v="130"/>
    <s v="91%"/>
    <s v="South West"/>
  </r>
  <r>
    <x v="2"/>
    <x v="0"/>
    <n v="0.95477386934673369"/>
    <x v="131"/>
    <s v="0.95"/>
    <s v="Greater London"/>
  </r>
  <r>
    <x v="2"/>
    <x v="1"/>
    <n v="5.9006211180124222"/>
    <x v="131"/>
    <s v="5.90"/>
    <s v="Greater London"/>
  </r>
  <r>
    <x v="2"/>
    <x v="2"/>
    <n v="0.83819095477386929"/>
    <x v="131"/>
    <s v="84%"/>
    <s v="Greater London"/>
  </r>
  <r>
    <x v="2"/>
    <x v="0"/>
    <n v="0.88062015503875968"/>
    <x v="132"/>
    <s v="0.88"/>
    <s v="North West"/>
  </r>
  <r>
    <x v="2"/>
    <x v="1"/>
    <n v="5.3584905660377364"/>
    <x v="132"/>
    <s v="5.36"/>
    <s v="North West"/>
  </r>
  <r>
    <x v="2"/>
    <x v="2"/>
    <n v="0.83565891472868215"/>
    <x v="132"/>
    <s v="84%"/>
    <s v="North West"/>
  </r>
  <r>
    <x v="2"/>
    <x v="0"/>
    <n v="0.9652605459057072"/>
    <x v="133"/>
    <s v="0.97"/>
    <s v="Yorkshire &amp; Humber"/>
  </r>
  <r>
    <x v="2"/>
    <x v="1"/>
    <n v="6.884955752212389"/>
    <x v="133"/>
    <s v="6.88"/>
    <s v="Yorkshire &amp; Humber"/>
  </r>
  <r>
    <x v="2"/>
    <x v="2"/>
    <n v="0.85980148883374685"/>
    <x v="133"/>
    <s v="86%"/>
    <s v="Yorkshire &amp; Humber"/>
  </r>
  <r>
    <x v="2"/>
    <x v="0"/>
    <n v="0.29278445883441262"/>
    <x v="134"/>
    <s v="0.29"/>
    <s v="West Midlands"/>
  </r>
  <r>
    <x v="2"/>
    <x v="1"/>
    <n v="4.1372549019607847"/>
    <x v="134"/>
    <s v="4.14"/>
    <s v="West Midlands"/>
  </r>
  <r>
    <x v="2"/>
    <x v="2"/>
    <n v="0.92923219241443111"/>
    <x v="134"/>
    <s v="93%"/>
    <s v="West Midlands"/>
  </r>
  <r>
    <x v="2"/>
    <x v="0"/>
    <n v="0.5569176882661997"/>
    <x v="135"/>
    <s v="0.56"/>
    <s v="Greater London"/>
  </r>
  <r>
    <x v="2"/>
    <x v="1"/>
    <n v="9.7846153846153854"/>
    <x v="135"/>
    <s v="9.78"/>
    <s v="Greater London"/>
  </r>
  <r>
    <x v="2"/>
    <x v="2"/>
    <n v="0.9430823117338003"/>
    <x v="135"/>
    <s v="94%"/>
    <s v="Greater London"/>
  </r>
  <r>
    <x v="2"/>
    <x v="0"/>
    <n v="0.95133437990580849"/>
    <x v="136"/>
    <s v="0.95"/>
    <s v="Greater London"/>
  </r>
  <r>
    <x v="2"/>
    <x v="1"/>
    <n v="6.6961325966850831"/>
    <x v="136"/>
    <s v="6.70"/>
    <s v="Greater London"/>
  </r>
  <r>
    <x v="2"/>
    <x v="2"/>
    <n v="0.85792778649921508"/>
    <x v="136"/>
    <s v="86%"/>
    <s v="Greater London"/>
  </r>
  <r>
    <x v="2"/>
    <x v="0"/>
    <n v="1.583465818759936"/>
    <x v="137"/>
    <s v="1.58"/>
    <s v="North West"/>
  </r>
  <r>
    <x v="2"/>
    <x v="1"/>
    <n v="9.91044776119403"/>
    <x v="137"/>
    <s v="9.91"/>
    <s v="North West"/>
  </r>
  <r>
    <x v="2"/>
    <x v="2"/>
    <n v="0.84022257551669322"/>
    <x v="137"/>
    <s v="84%"/>
    <s v="North West"/>
  </r>
  <r>
    <x v="2"/>
    <x v="0"/>
    <n v="0.96663321625689913"/>
    <x v="138"/>
    <s v="0.97"/>
    <s v="West Midlands"/>
  </r>
  <r>
    <x v="2"/>
    <x v="1"/>
    <n v="5.5200573065902576"/>
    <x v="138"/>
    <s v="5.52"/>
    <s v="West Midlands"/>
  </r>
  <r>
    <x v="2"/>
    <x v="2"/>
    <n v="0.82488710486703465"/>
    <x v="138"/>
    <s v="82%"/>
    <s v="West Midlands"/>
  </r>
  <r>
    <x v="2"/>
    <x v="0"/>
    <n v="0.94376528117359415"/>
    <x v="139"/>
    <s v="0.94"/>
    <s v="South East"/>
  </r>
  <r>
    <x v="2"/>
    <x v="1"/>
    <n v="4.1283422459893044"/>
    <x v="139"/>
    <s v="4.13"/>
    <s v="South East"/>
  </r>
  <r>
    <x v="2"/>
    <x v="2"/>
    <n v="0.77139364303178481"/>
    <x v="139"/>
    <s v="77%"/>
    <s v="South East"/>
  </r>
  <r>
    <x v="2"/>
    <x v="0"/>
    <n v="0.68095238095238098"/>
    <x v="140"/>
    <s v="0.68"/>
    <s v="East Midlands"/>
  </r>
  <r>
    <x v="2"/>
    <x v="1"/>
    <n v="8.58"/>
    <x v="140"/>
    <s v="8.58"/>
    <s v="East Midlands"/>
  </r>
  <r>
    <x v="2"/>
    <x v="2"/>
    <n v="0.92063492063492069"/>
    <x v="140"/>
    <s v="92%"/>
    <s v="East Midlands"/>
  </r>
  <r>
    <x v="2"/>
    <x v="0"/>
    <n v="1.356683074592957"/>
    <x v="141"/>
    <s v="1.36"/>
    <s v="South East"/>
  </r>
  <r>
    <x v="2"/>
    <x v="1"/>
    <n v="11.09287925696594"/>
    <x v="141"/>
    <s v="11.09"/>
    <s v="South East"/>
  </r>
  <r>
    <x v="2"/>
    <x v="2"/>
    <n v="0.87769784172661869"/>
    <x v="141"/>
    <s v="88%"/>
    <s v="South East"/>
  </r>
  <r>
    <x v="2"/>
    <x v="0"/>
    <n v="0.81412253374870203"/>
    <x v="142"/>
    <s v="0.81"/>
    <s v="Greater London"/>
  </r>
  <r>
    <x v="2"/>
    <x v="1"/>
    <n v="5.1920529801324502"/>
    <x v="142"/>
    <s v="5.19"/>
    <s v="Greater London"/>
  </r>
  <r>
    <x v="2"/>
    <x v="2"/>
    <n v="0.84319833852544135"/>
    <x v="142"/>
    <s v="84%"/>
    <s v="Greater London"/>
  </r>
  <r>
    <x v="2"/>
    <x v="0"/>
    <n v="2.084545454545454"/>
    <x v="143"/>
    <s v="2.08"/>
    <s v="North West"/>
  </r>
  <r>
    <x v="2"/>
    <x v="1"/>
    <n v="10.057017543859651"/>
    <x v="143"/>
    <s v="10.06"/>
    <s v="North West"/>
  </r>
  <r>
    <x v="2"/>
    <x v="2"/>
    <n v="0.79272727272727272"/>
    <x v="143"/>
    <s v="79%"/>
    <s v="North West"/>
  </r>
  <r>
    <x v="2"/>
    <x v="0"/>
    <n v="0.54872881355932202"/>
    <x v="144"/>
    <s v="0.55"/>
    <s v="North West"/>
  </r>
  <r>
    <x v="2"/>
    <x v="1"/>
    <n v="7.8484848484848486"/>
    <x v="144"/>
    <s v="7.85"/>
    <s v="North West"/>
  </r>
  <r>
    <x v="2"/>
    <x v="2"/>
    <n v="0.93008474576271183"/>
    <x v="144"/>
    <s v="93%"/>
    <s v="North West"/>
  </r>
  <r>
    <x v="2"/>
    <x v="0"/>
    <n v="1.5501597444089461"/>
    <x v="145"/>
    <s v="1.55"/>
    <s v="South West"/>
  </r>
  <r>
    <x v="2"/>
    <x v="1"/>
    <n v="10.108333333333331"/>
    <x v="145"/>
    <s v="10.11"/>
    <s v="South West"/>
  </r>
  <r>
    <x v="2"/>
    <x v="2"/>
    <n v="0.84664536741214058"/>
    <x v="145"/>
    <s v="85%"/>
    <s v="South West"/>
  </r>
  <r>
    <x v="2"/>
    <x v="0"/>
    <n v="0.74869109947643975"/>
    <x v="146"/>
    <s v="0.75"/>
    <s v="South East"/>
  </r>
  <r>
    <x v="2"/>
    <x v="1"/>
    <n v="4.7666666666666666"/>
    <x v="146"/>
    <s v="4.77"/>
    <s v="South East"/>
  </r>
  <r>
    <x v="2"/>
    <x v="2"/>
    <n v="0.84293193717277481"/>
    <x v="146"/>
    <s v="84%"/>
    <s v="South East"/>
  </r>
  <r>
    <x v="2"/>
    <x v="0"/>
    <n v="0.14137931034482759"/>
    <x v="147"/>
    <s v="0.14"/>
    <s v="North West"/>
  </r>
  <r>
    <x v="2"/>
    <x v="1"/>
    <n v="4.0999999999999996"/>
    <x v="147"/>
    <s v="4.10"/>
    <s v="North West"/>
  </r>
  <r>
    <x v="2"/>
    <x v="2"/>
    <n v="0.96551724137931039"/>
    <x v="147"/>
    <s v="97%"/>
    <s v="North West"/>
  </r>
  <r>
    <x v="2"/>
    <x v="0"/>
    <n v="1.053968253968254"/>
    <x v="148"/>
    <s v="1.05"/>
    <s v="South East"/>
  </r>
  <r>
    <x v="2"/>
    <x v="1"/>
    <n v="3.4764397905759159"/>
    <x v="148"/>
    <s v="3.48"/>
    <s v="South East"/>
  </r>
  <r>
    <x v="2"/>
    <x v="2"/>
    <n v="0.69682539682539679"/>
    <x v="148"/>
    <s v="70%"/>
    <s v="South East"/>
  </r>
  <r>
    <x v="2"/>
    <x v="0"/>
    <n v="0.47209421402969792"/>
    <x v="149"/>
    <s v="0.47"/>
    <s v="West Midlands"/>
  </r>
  <r>
    <x v="2"/>
    <x v="1"/>
    <n v="4.956989247311828"/>
    <x v="149"/>
    <s v="4.96"/>
    <s v="West Midlands"/>
  </r>
  <r>
    <x v="2"/>
    <x v="2"/>
    <n v="0.90476190476190477"/>
    <x v="149"/>
    <s v="90%"/>
    <s v="West Midlands"/>
  </r>
  <r>
    <x v="2"/>
    <x v="0"/>
    <n v="0.78491859468723224"/>
    <x v="150"/>
    <s v="0.78"/>
    <s v="West Midlands"/>
  </r>
  <r>
    <x v="2"/>
    <x v="1"/>
    <n v="7.4673913043478262"/>
    <x v="150"/>
    <s v="7.47"/>
    <s v="West Midlands"/>
  </r>
  <r>
    <x v="2"/>
    <x v="2"/>
    <n v="0.89488717509283067"/>
    <x v="150"/>
    <s v="89%"/>
    <s v="West Midlands"/>
  </r>
  <r>
    <x v="2"/>
    <x v="0"/>
    <n v="0.60102865540044081"/>
    <x v="151"/>
    <s v="0.60"/>
    <s v="Yorkshire &amp; Humber"/>
  </r>
  <r>
    <x v="2"/>
    <x v="1"/>
    <n v="4.6742857142857144"/>
    <x v="151"/>
    <s v="4.67"/>
    <s v="Yorkshire &amp; Humber"/>
  </r>
  <r>
    <x v="2"/>
    <x v="2"/>
    <n v="0.87141807494489343"/>
    <x v="151"/>
    <s v="87%"/>
    <s v="Yorkshire &amp; Humber"/>
  </r>
  <r>
    <x v="2"/>
    <x v="3"/>
    <n v="0.93283582099999995"/>
    <x v="152"/>
    <s v="93%"/>
    <s v="England"/>
  </r>
  <r>
    <x v="2"/>
    <x v="2"/>
    <n v="0.85688223799999996"/>
    <x v="152"/>
    <s v="86%"/>
    <s v="England"/>
  </r>
  <r>
    <x v="2"/>
    <x v="0"/>
    <n v="0.90207764499999998"/>
    <x v="152"/>
    <s v="0.90"/>
    <s v="England"/>
  </r>
  <r>
    <x v="2"/>
    <x v="1"/>
    <n v="6.3030446580000001"/>
    <x v="152"/>
    <s v="6.30"/>
    <s v="England"/>
  </r>
  <r>
    <x v="2"/>
    <x v="4"/>
    <n v="0.85688223799999996"/>
    <x v="152"/>
    <s v="86%"/>
    <s v="England"/>
  </r>
  <r>
    <x v="2"/>
    <x v="3"/>
    <n v="0.997926745"/>
    <x v="0"/>
    <s v="100%"/>
    <s v="Greater London"/>
  </r>
  <r>
    <x v="2"/>
    <x v="3"/>
    <n v="0.94569892499999997"/>
    <x v="1"/>
    <s v="95%"/>
    <s v="Greater London"/>
  </r>
  <r>
    <x v="2"/>
    <x v="3"/>
    <n v="0.99904534600000006"/>
    <x v="2"/>
    <s v="100%"/>
    <s v="Yorkshire &amp; Humber"/>
  </r>
  <r>
    <x v="2"/>
    <x v="3"/>
    <n v="0.99904852500000008"/>
    <x v="3"/>
    <s v="100%"/>
    <s v="South West"/>
  </r>
  <r>
    <x v="2"/>
    <x v="3"/>
    <n v="0.99641897900000009"/>
    <x v="4"/>
    <s v="100%"/>
    <s v="East of England"/>
  </r>
  <r>
    <x v="2"/>
    <x v="3"/>
    <n v="0.99800266299999996"/>
    <x v="5"/>
    <s v="100%"/>
    <s v="Greater London"/>
  </r>
  <r>
    <x v="2"/>
    <x v="3"/>
    <n v="0.99963733099999985"/>
    <x v="6"/>
    <s v="100%"/>
    <s v="West Midlands"/>
  </r>
  <r>
    <x v="2"/>
    <x v="3"/>
    <n v="0.9654289370000001"/>
    <x v="7"/>
    <s v="97%"/>
    <s v="North West"/>
  </r>
  <r>
    <x v="2"/>
    <x v="3"/>
    <n v="0.108737864"/>
    <x v="8"/>
    <s v="11%"/>
    <s v="North West"/>
  </r>
  <r>
    <x v="2"/>
    <x v="3"/>
    <n v="0.167355372"/>
    <x v="9"/>
    <s v="17%"/>
    <s v="North West"/>
  </r>
  <r>
    <x v="2"/>
    <x v="3"/>
    <n v="0.99889461999999996"/>
    <x v="10"/>
    <s v="100%"/>
    <s v="South West"/>
  </r>
  <r>
    <x v="2"/>
    <x v="3"/>
    <n v="0.99470899499999998"/>
    <x v="11"/>
    <s v="99%"/>
    <s v="South East"/>
  </r>
  <r>
    <x v="2"/>
    <x v="3"/>
    <n v="0.99943693700000003"/>
    <x v="12"/>
    <s v="100%"/>
    <s v="Yorkshire &amp; Humber"/>
  </r>
  <r>
    <x v="2"/>
    <x v="3"/>
    <n v="0.51073446300000003"/>
    <x v="13"/>
    <s v="51%"/>
    <s v="Greater London"/>
  </r>
  <r>
    <x v="2"/>
    <x v="3"/>
    <n v="0.99593771200000003"/>
    <x v="14"/>
    <s v="100%"/>
    <s v="South East"/>
  </r>
  <r>
    <x v="2"/>
    <x v="3"/>
    <n v="1"/>
    <x v="15"/>
    <s v="100%"/>
    <s v="South West"/>
  </r>
  <r>
    <x v="2"/>
    <x v="3"/>
    <n v="0.99333333300000004"/>
    <x v="16"/>
    <s v="99%"/>
    <s v="Greater London"/>
  </r>
  <r>
    <x v="2"/>
    <x v="3"/>
    <n v="0.99216228699999987"/>
    <x v="17"/>
    <s v="99%"/>
    <s v="South East"/>
  </r>
  <r>
    <x v="2"/>
    <x v="3"/>
    <n v="0.93043478300000004"/>
    <x v="18"/>
    <s v="93%"/>
    <s v="North West"/>
  </r>
  <r>
    <x v="2"/>
    <x v="3"/>
    <n v="0.99846390200000001"/>
    <x v="19"/>
    <s v="100%"/>
    <s v="Yorkshire &amp; Humber"/>
  </r>
  <r>
    <x v="2"/>
    <x v="3"/>
    <n v="0.99873737399999996"/>
    <x v="20"/>
    <s v="100%"/>
    <s v="East of England"/>
  </r>
  <r>
    <x v="2"/>
    <x v="3"/>
    <n v="0.99683544300000004"/>
    <x v="21"/>
    <s v="100%"/>
    <s v="Greater London"/>
  </r>
  <r>
    <x v="2"/>
    <x v="3"/>
    <n v="0.99705014700000005"/>
    <x v="22"/>
    <s v="100%"/>
    <s v="East of England"/>
  </r>
  <r>
    <x v="2"/>
    <x v="3"/>
    <n v="0.27457627099999998"/>
    <x v="23"/>
    <s v="27%"/>
    <s v="North West"/>
  </r>
  <r>
    <x v="2"/>
    <x v="3"/>
    <n v="0.62950402699999997"/>
    <x v="24"/>
    <s v="63%"/>
    <s v="North West"/>
  </r>
  <r>
    <x v="2"/>
    <x v="3"/>
    <n v="1"/>
    <x v="25"/>
    <s v="100%"/>
    <s v="Greater London"/>
  </r>
  <r>
    <x v="2"/>
    <x v="3"/>
    <n v="1"/>
    <x v="26"/>
    <s v="100%"/>
    <s v="South West"/>
  </r>
  <r>
    <x v="2"/>
    <x v="3"/>
    <n v="0.93743400200000004"/>
    <x v="27"/>
    <s v="94%"/>
    <s v="North East"/>
  </r>
  <r>
    <x v="2"/>
    <x v="3"/>
    <n v="0.99868247700000001"/>
    <x v="28"/>
    <s v="100%"/>
    <s v="West Midlands"/>
  </r>
  <r>
    <x v="2"/>
    <x v="3"/>
    <n v="0.99892066899999998"/>
    <x v="29"/>
    <s v="100%"/>
    <s v="Greater London"/>
  </r>
  <r>
    <x v="2"/>
    <x v="3"/>
    <n v="7.8882901000000005E-2"/>
    <x v="30"/>
    <s v="8%"/>
    <s v="North East"/>
  </r>
  <r>
    <x v="2"/>
    <x v="3"/>
    <n v="0.96662693700000002"/>
    <x v="31"/>
    <s v="97%"/>
    <s v="North East"/>
  </r>
  <r>
    <x v="2"/>
    <x v="3"/>
    <n v="0.9988857940000001"/>
    <x v="32"/>
    <s v="100%"/>
    <s v="East Midlands"/>
  </r>
  <r>
    <x v="2"/>
    <x v="3"/>
    <n v="0.98939929299999996"/>
    <x v="33"/>
    <s v="99%"/>
    <s v="East Midlands"/>
  </r>
  <r>
    <x v="2"/>
    <x v="3"/>
    <n v="0.99934167200000001"/>
    <x v="34"/>
    <s v="100%"/>
    <s v="South West"/>
  </r>
  <r>
    <x v="2"/>
    <x v="3"/>
    <n v="0.99714557600000009"/>
    <x v="35"/>
    <s v="100%"/>
    <s v="Yorkshire &amp; Humber"/>
  </r>
  <r>
    <x v="2"/>
    <x v="3"/>
    <n v="0.99884571"/>
    <x v="36"/>
    <s v="100%"/>
    <s v="South West"/>
  </r>
  <r>
    <x v="2"/>
    <x v="3"/>
    <n v="0.99898938900000001"/>
    <x v="37"/>
    <s v="100%"/>
    <s v="West Midlands"/>
  </r>
  <r>
    <x v="2"/>
    <x v="3"/>
    <n v="0.45701797"/>
    <x v="38"/>
    <s v="46%"/>
    <s v="Greater London"/>
  </r>
  <r>
    <x v="2"/>
    <x v="3"/>
    <n v="0.99760479000000002"/>
    <x v="39"/>
    <s v="100%"/>
    <s v="Yorkshire &amp; Humber"/>
  </r>
  <r>
    <x v="2"/>
    <x v="3"/>
    <n v="0.93566278400000003"/>
    <x v="40"/>
    <s v="94%"/>
    <s v="South East"/>
  </r>
  <r>
    <x v="2"/>
    <x v="3"/>
    <n v="0.99604519800000002"/>
    <x v="41"/>
    <s v="100%"/>
    <s v="Greater London"/>
  </r>
  <r>
    <x v="2"/>
    <x v="3"/>
    <n v="0.89354533000000003"/>
    <x v="42"/>
    <s v="89%"/>
    <s v="East of England"/>
  </r>
  <r>
    <x v="2"/>
    <x v="3"/>
    <n v="0.77261613699999998"/>
    <x v="43"/>
    <s v="77%"/>
    <s v="North East"/>
  </r>
  <r>
    <x v="2"/>
    <x v="3"/>
    <n v="0.99884951700000013"/>
    <x v="44"/>
    <s v="100%"/>
    <s v="South West"/>
  </r>
  <r>
    <x v="2"/>
    <x v="3"/>
    <n v="0.99866220699999986"/>
    <x v="45"/>
    <s v="100%"/>
    <s v="Greater London"/>
  </r>
  <r>
    <x v="2"/>
    <x v="3"/>
    <n v="1"/>
    <x v="46"/>
    <s v="100%"/>
    <s v="Greater London"/>
  </r>
  <r>
    <x v="2"/>
    <x v="3"/>
    <n v="0.99390243899999997"/>
    <x v="47"/>
    <s v="99%"/>
    <s v="North West"/>
  </r>
  <r>
    <x v="2"/>
    <x v="3"/>
    <n v="0.982161595"/>
    <x v="48"/>
    <s v="98%"/>
    <s v="Greater London"/>
  </r>
  <r>
    <x v="2"/>
    <x v="3"/>
    <n v="0.99889921699999995"/>
    <x v="49"/>
    <s v="100%"/>
    <s v="South East"/>
  </r>
  <r>
    <x v="2"/>
    <x v="3"/>
    <n v="0.99306759099999986"/>
    <x v="50"/>
    <s v="99%"/>
    <s v="Greater London"/>
  </r>
  <r>
    <x v="2"/>
    <x v="3"/>
    <n v="0.26140477899999998"/>
    <x v="51"/>
    <s v="26%"/>
    <s v="Greater London"/>
  </r>
  <r>
    <x v="2"/>
    <x v="3"/>
    <n v="0.98127340799999996"/>
    <x v="52"/>
    <s v="98%"/>
    <s v="North East"/>
  </r>
  <r>
    <x v="2"/>
    <x v="3"/>
    <n v="0.99784017300000005"/>
    <x v="53"/>
    <s v="100%"/>
    <s v="Greater London"/>
  </r>
  <r>
    <x v="2"/>
    <x v="3"/>
    <n v="0.99695586000000003"/>
    <x v="54"/>
    <s v="100%"/>
    <s v="West Midlands"/>
  </r>
  <r>
    <x v="2"/>
    <x v="3"/>
    <n v="0.898302516"/>
    <x v="55"/>
    <s v="90%"/>
    <s v="East of England"/>
  </r>
  <r>
    <x v="2"/>
    <x v="3"/>
    <n v="0.84655776000000016"/>
    <x v="56"/>
    <s v="85%"/>
    <s v="Greater London"/>
  </r>
  <r>
    <x v="2"/>
    <x v="3"/>
    <n v="0.966530055"/>
    <x v="57"/>
    <s v="97%"/>
    <s v="Greater London"/>
  </r>
  <r>
    <x v="2"/>
    <x v="3"/>
    <n v="0.99912663800000001"/>
    <x v="58"/>
    <s v="100%"/>
    <s v="South East"/>
  </r>
  <r>
    <x v="2"/>
    <x v="3"/>
    <n v="0.99602385699999996"/>
    <x v="59"/>
    <s v="100%"/>
    <s v="Greater London"/>
  </r>
  <r>
    <x v="2"/>
    <x v="3"/>
    <n v="0.99153737700000011"/>
    <x v="60"/>
    <s v="99%"/>
    <s v="Greater London"/>
  </r>
  <r>
    <x v="2"/>
    <x v="3"/>
    <n v="0.72686176499999999"/>
    <x v="61"/>
    <s v="73%"/>
    <s v="South East"/>
  </r>
  <r>
    <x v="2"/>
    <x v="3"/>
    <n v="0.99833978999999995"/>
    <x v="62"/>
    <s v="100%"/>
    <s v="Yorkshire &amp; Humber"/>
  </r>
  <r>
    <x v="2"/>
    <x v="3"/>
    <n v="1"/>
    <x v="63"/>
    <s v="100%"/>
    <s v="Greater London"/>
  </r>
  <r>
    <x v="2"/>
    <x v="3"/>
    <n v="0.99779735700000005"/>
    <x v="64"/>
    <s v="100%"/>
    <s v="Yorkshire &amp; Humber"/>
  </r>
  <r>
    <x v="2"/>
    <x v="3"/>
    <n v="0.99515738500000006"/>
    <x v="65"/>
    <s v="100%"/>
    <s v="North West"/>
  </r>
  <r>
    <x v="2"/>
    <x v="3"/>
    <n v="0.99516240500000008"/>
    <x v="66"/>
    <s v="100%"/>
    <s v="Greater London"/>
  </r>
  <r>
    <x v="2"/>
    <x v="3"/>
    <n v="0.82628262799999996"/>
    <x v="67"/>
    <s v="83%"/>
    <s v="North West"/>
  </r>
  <r>
    <x v="2"/>
    <x v="3"/>
    <n v="0.99902652700000016"/>
    <x v="68"/>
    <s v="100%"/>
    <s v="Yorkshire &amp; Humber"/>
  </r>
  <r>
    <x v="2"/>
    <x v="3"/>
    <n v="0.999539171"/>
    <x v="69"/>
    <s v="100%"/>
    <s v="East Midlands"/>
  </r>
  <r>
    <x v="2"/>
    <x v="3"/>
    <n v="0.99776935099999986"/>
    <x v="70"/>
    <s v="100%"/>
    <s v="East Midlands"/>
  </r>
  <r>
    <x v="2"/>
    <x v="3"/>
    <n v="0.99675324700000001"/>
    <x v="71"/>
    <s v="100%"/>
    <s v="Greater London"/>
  </r>
  <r>
    <x v="2"/>
    <x v="3"/>
    <n v="0.99840510399999993"/>
    <x v="72"/>
    <s v="100%"/>
    <s v="East Midlands"/>
  </r>
  <r>
    <x v="2"/>
    <x v="3"/>
    <n v="0.99010533000000012"/>
    <x v="73"/>
    <s v="99%"/>
    <s v="North West"/>
  </r>
  <r>
    <x v="2"/>
    <x v="3"/>
    <n v="0.99707174199999993"/>
    <x v="74"/>
    <s v="100%"/>
    <s v="East of England"/>
  </r>
  <r>
    <x v="2"/>
    <x v="3"/>
    <n v="0.9950281740000001"/>
    <x v="75"/>
    <s v="100%"/>
    <s v="North West"/>
  </r>
  <r>
    <x v="2"/>
    <x v="3"/>
    <n v="0.93920335399999999"/>
    <x v="76"/>
    <s v="94%"/>
    <s v="South East"/>
  </r>
  <r>
    <x v="2"/>
    <x v="3"/>
    <n v="0.99673202599999999"/>
    <x v="77"/>
    <s v="100%"/>
    <s v="Greater London"/>
  </r>
  <r>
    <x v="2"/>
    <x v="3"/>
    <n v="0.98007968099999998"/>
    <x v="78"/>
    <s v="98%"/>
    <s v="North East"/>
  </r>
  <r>
    <x v="2"/>
    <x v="3"/>
    <n v="0.99105914699999997"/>
    <x v="79"/>
    <s v="99%"/>
    <s v="East of England"/>
  </r>
  <r>
    <x v="2"/>
    <x v="3"/>
    <n v="4.5745203999999998E-2"/>
    <x v="80"/>
    <s v="5%"/>
    <s v="North East"/>
  </r>
  <r>
    <x v="2"/>
    <x v="3"/>
    <n v="0.99789325799999995"/>
    <x v="81"/>
    <s v="100%"/>
    <s v="Greater London"/>
  </r>
  <r>
    <x v="2"/>
    <x v="3"/>
    <n v="0.99929341100000002"/>
    <x v="82"/>
    <s v="100%"/>
    <s v="East of England"/>
  </r>
  <r>
    <x v="2"/>
    <x v="3"/>
    <n v="0.99905213299999995"/>
    <x v="83"/>
    <s v="100%"/>
    <s v="Yorkshire &amp; Humber"/>
  </r>
  <r>
    <x v="2"/>
    <x v="3"/>
    <n v="1"/>
    <x v="84"/>
    <s v="100%"/>
    <s v="Yorkshire &amp; Humber"/>
  </r>
  <r>
    <x v="2"/>
    <x v="3"/>
    <n v="0.87210379999999998"/>
    <x v="85"/>
    <s v="87%"/>
    <s v="East Midlands"/>
  </r>
  <r>
    <x v="2"/>
    <x v="3"/>
    <n v="1"/>
    <x v="86"/>
    <s v="100%"/>
    <s v="South West"/>
  </r>
  <r>
    <x v="2"/>
    <x v="3"/>
    <n v="0.70997536900000002"/>
    <x v="87"/>
    <s v="71%"/>
    <s v="North East"/>
  </r>
  <r>
    <x v="2"/>
    <x v="3"/>
    <n v="0.99184529399999999"/>
    <x v="88"/>
    <s v="99%"/>
    <s v="Yorkshire &amp; Humber"/>
  </r>
  <r>
    <x v="2"/>
    <x v="3"/>
    <n v="0.70705024299999997"/>
    <x v="89"/>
    <s v="71%"/>
    <s v="North East"/>
  </r>
  <r>
    <x v="2"/>
    <x v="3"/>
    <n v="0.99799095900000001"/>
    <x v="90"/>
    <s v="100%"/>
    <s v="East Midlands"/>
  </r>
  <r>
    <x v="2"/>
    <x v="3"/>
    <n v="0.99930033200000001"/>
    <x v="91"/>
    <s v="100%"/>
    <s v="East Midlands"/>
  </r>
  <r>
    <x v="2"/>
    <x v="3"/>
    <n v="0.99252717400000001"/>
    <x v="92"/>
    <s v="99%"/>
    <s v="North West"/>
  </r>
  <r>
    <x v="2"/>
    <x v="3"/>
    <n v="0.99748490899999998"/>
    <x v="93"/>
    <s v="100%"/>
    <s v="South East"/>
  </r>
  <r>
    <x v="2"/>
    <x v="3"/>
    <n v="0.99748743699999998"/>
    <x v="94"/>
    <s v="100%"/>
    <s v="East of England"/>
  </r>
  <r>
    <x v="2"/>
    <x v="3"/>
    <n v="0.99843096200000003"/>
    <x v="95"/>
    <s v="100%"/>
    <s v="South West"/>
  </r>
  <r>
    <x v="2"/>
    <x v="3"/>
    <n v="0.99910714299999992"/>
    <x v="96"/>
    <s v="100%"/>
    <s v="South East"/>
  </r>
  <r>
    <x v="2"/>
    <x v="3"/>
    <n v="0.99851411599999995"/>
    <x v="97"/>
    <s v="100%"/>
    <s v="South East"/>
  </r>
  <r>
    <x v="2"/>
    <x v="3"/>
    <n v="0.995092694"/>
    <x v="98"/>
    <s v="100%"/>
    <s v="Greater London"/>
  </r>
  <r>
    <x v="2"/>
    <x v="3"/>
    <n v="0.980237154"/>
    <x v="99"/>
    <s v="98%"/>
    <s v="North East"/>
  </r>
  <r>
    <x v="2"/>
    <x v="3"/>
    <n v="0.99402628400000004"/>
    <x v="100"/>
    <s v="99%"/>
    <s v="Greater London"/>
  </r>
  <r>
    <x v="2"/>
    <x v="3"/>
    <n v="0.99251496999999989"/>
    <x v="101"/>
    <s v="99%"/>
    <s v="North West"/>
  </r>
  <r>
    <x v="2"/>
    <x v="3"/>
    <n v="0.99955297300000001"/>
    <x v="102"/>
    <s v="100%"/>
    <s v="Yorkshire &amp; Humber"/>
  </r>
  <r>
    <x v="2"/>
    <x v="3"/>
    <n v="0.991266376"/>
    <x v="103"/>
    <s v="99%"/>
    <s v="East Midlands"/>
  </r>
  <r>
    <x v="2"/>
    <x v="3"/>
    <n v="0.90978886800000003"/>
    <x v="104"/>
    <s v="91%"/>
    <s v="North West"/>
  </r>
  <r>
    <x v="2"/>
    <x v="3"/>
    <n v="0.998245614"/>
    <x v="105"/>
    <s v="100%"/>
    <s v="West Midlands"/>
  </r>
  <r>
    <x v="2"/>
    <x v="3"/>
    <n v="0.98903290099999996"/>
    <x v="106"/>
    <s v="99%"/>
    <s v="North West"/>
  </r>
  <r>
    <x v="2"/>
    <x v="3"/>
    <n v="1"/>
    <x v="107"/>
    <s v="100%"/>
    <s v="Yorkshire &amp; Humber"/>
  </r>
  <r>
    <x v="2"/>
    <x v="3"/>
    <n v="0.97391304300000014"/>
    <x v="108"/>
    <s v="97%"/>
    <s v="West Midlands"/>
  </r>
  <r>
    <x v="2"/>
    <x v="3"/>
    <n v="0.94252873600000009"/>
    <x v="109"/>
    <s v="94%"/>
    <s v="South East"/>
  </r>
  <r>
    <x v="2"/>
    <x v="3"/>
    <n v="0.99932750499999989"/>
    <x v="110"/>
    <s v="100%"/>
    <s v="West Midlands"/>
  </r>
  <r>
    <x v="2"/>
    <x v="3"/>
    <n v="0.99974079800000004"/>
    <x v="111"/>
    <s v="100%"/>
    <s v="South West"/>
  </r>
  <r>
    <x v="2"/>
    <x v="3"/>
    <n v="0.99881023199999996"/>
    <x v="112"/>
    <s v="100%"/>
    <s v="South West"/>
  </r>
  <r>
    <x v="2"/>
    <x v="3"/>
    <n v="0.90748898700000002"/>
    <x v="113"/>
    <s v="91%"/>
    <s v="North East"/>
  </r>
  <r>
    <x v="2"/>
    <x v="3"/>
    <n v="0.99875930499999999"/>
    <x v="114"/>
    <s v="100%"/>
    <s v="South East"/>
  </r>
  <r>
    <x v="2"/>
    <x v="3"/>
    <n v="0.99650654999999999"/>
    <x v="115"/>
    <s v="100%"/>
    <s v="East of England"/>
  </r>
  <r>
    <x v="2"/>
    <x v="3"/>
    <n v="0.99867021300000003"/>
    <x v="116"/>
    <s v="100%"/>
    <s v="Greater London"/>
  </r>
  <r>
    <x v="2"/>
    <x v="3"/>
    <n v="0.98162544200000013"/>
    <x v="117"/>
    <s v="98%"/>
    <s v="North West"/>
  </r>
  <r>
    <x v="2"/>
    <x v="3"/>
    <n v="0.99228242999999994"/>
    <x v="118"/>
    <s v="99%"/>
    <s v="West Midlands"/>
  </r>
  <r>
    <x v="2"/>
    <x v="3"/>
    <n v="0.99136276400000012"/>
    <x v="119"/>
    <s v="99%"/>
    <s v="North West"/>
  </r>
  <r>
    <x v="2"/>
    <x v="3"/>
    <n v="0.980744544"/>
    <x v="120"/>
    <s v="98%"/>
    <s v="North East"/>
  </r>
  <r>
    <x v="2"/>
    <x v="3"/>
    <n v="0.99613686499999998"/>
    <x v="121"/>
    <s v="100%"/>
    <s v="West Midlands"/>
  </r>
  <r>
    <x v="2"/>
    <x v="3"/>
    <n v="0.99812628800000003"/>
    <x v="122"/>
    <s v="100%"/>
    <s v="East of England"/>
  </r>
  <r>
    <x v="2"/>
    <x v="3"/>
    <n v="0.92474607600000003"/>
    <x v="123"/>
    <s v="92%"/>
    <s v="North East"/>
  </r>
  <r>
    <x v="2"/>
    <x v="3"/>
    <n v="0.99762993099999997"/>
    <x v="124"/>
    <s v="100%"/>
    <s v="South East"/>
  </r>
  <r>
    <x v="2"/>
    <x v="3"/>
    <n v="1"/>
    <x v="125"/>
    <s v="100%"/>
    <s v="Greater London"/>
  </r>
  <r>
    <x v="2"/>
    <x v="3"/>
    <n v="0.99765624999999991"/>
    <x v="126"/>
    <s v="100%"/>
    <s v="South West"/>
  </r>
  <r>
    <x v="2"/>
    <x v="3"/>
    <n v="0.99262899299999996"/>
    <x v="127"/>
    <s v="99%"/>
    <s v="North West"/>
  </r>
  <r>
    <x v="2"/>
    <x v="3"/>
    <n v="0.99043062199999987"/>
    <x v="128"/>
    <s v="99%"/>
    <s v="West Midlands"/>
  </r>
  <r>
    <x v="2"/>
    <x v="3"/>
    <n v="0.99762187899999999"/>
    <x v="129"/>
    <s v="100%"/>
    <s v="East of England"/>
  </r>
  <r>
    <x v="2"/>
    <x v="3"/>
    <n v="1"/>
    <x v="130"/>
    <s v="100%"/>
    <s v="South West"/>
  </r>
  <r>
    <x v="2"/>
    <x v="3"/>
    <n v="0.99599599599999988"/>
    <x v="131"/>
    <s v="100%"/>
    <s v="Greater London"/>
  </r>
  <r>
    <x v="2"/>
    <x v="3"/>
    <n v="0.99307159400000011"/>
    <x v="132"/>
    <s v="99%"/>
    <s v="North West"/>
  </r>
  <r>
    <x v="2"/>
    <x v="3"/>
    <n v="0.99876084300000001"/>
    <x v="133"/>
    <s v="100%"/>
    <s v="Yorkshire &amp; Humber"/>
  </r>
  <r>
    <x v="2"/>
    <x v="3"/>
    <n v="0.99907578599999991"/>
    <x v="134"/>
    <s v="100%"/>
    <s v="West Midlands"/>
  </r>
  <r>
    <x v="2"/>
    <x v="3"/>
    <n v="0.99564080200000005"/>
    <x v="135"/>
    <s v="100%"/>
    <s v="Greater London"/>
  </r>
  <r>
    <x v="2"/>
    <x v="3"/>
    <n v="0.996090696"/>
    <x v="136"/>
    <s v="100%"/>
    <s v="Greater London"/>
  </r>
  <r>
    <x v="2"/>
    <x v="3"/>
    <n v="0.98051441900000014"/>
    <x v="137"/>
    <s v="98%"/>
    <s v="North West"/>
  </r>
  <r>
    <x v="2"/>
    <x v="3"/>
    <n v="0.99899749400000004"/>
    <x v="138"/>
    <s v="100%"/>
    <s v="West Midlands"/>
  </r>
  <r>
    <x v="2"/>
    <x v="3"/>
    <n v="1"/>
    <x v="139"/>
    <s v="100%"/>
    <s v="South East"/>
  </r>
  <r>
    <x v="2"/>
    <x v="3"/>
    <n v="0.26348808000000001"/>
    <x v="140"/>
    <s v="26%"/>
    <s v="East Midlands"/>
  </r>
  <r>
    <x v="2"/>
    <x v="3"/>
    <n v="0.99829899799999988"/>
    <x v="141"/>
    <s v="100%"/>
    <s v="South East"/>
  </r>
  <r>
    <x v="2"/>
    <x v="3"/>
    <n v="0.98466257700000004"/>
    <x v="142"/>
    <s v="98%"/>
    <s v="Greater London"/>
  </r>
  <r>
    <x v="2"/>
    <x v="3"/>
    <n v="0.75342465800000002"/>
    <x v="143"/>
    <s v="75%"/>
    <s v="North West"/>
  </r>
  <r>
    <x v="2"/>
    <x v="3"/>
    <n v="0.22790922299999999"/>
    <x v="144"/>
    <s v="23%"/>
    <s v="North West"/>
  </r>
  <r>
    <x v="2"/>
    <x v="3"/>
    <n v="0.999042451"/>
    <x v="145"/>
    <s v="100%"/>
    <s v="South West"/>
  </r>
  <r>
    <x v="2"/>
    <x v="3"/>
    <n v="0.98453608199999998"/>
    <x v="146"/>
    <s v="98%"/>
    <s v="South East"/>
  </r>
  <r>
    <x v="2"/>
    <x v="3"/>
    <n v="0.11831905299999999"/>
    <x v="147"/>
    <s v="12%"/>
    <s v="North West"/>
  </r>
  <r>
    <x v="2"/>
    <x v="3"/>
    <n v="0.99526066400000013"/>
    <x v="148"/>
    <s v="100%"/>
    <s v="South East"/>
  </r>
  <r>
    <x v="2"/>
    <x v="3"/>
    <n v="1"/>
    <x v="149"/>
    <s v="100%"/>
    <s v="West Midlands"/>
  </r>
  <r>
    <x v="2"/>
    <x v="3"/>
    <n v="1"/>
    <x v="150"/>
    <s v="100%"/>
    <s v="West Midlands"/>
  </r>
  <r>
    <x v="2"/>
    <x v="3"/>
    <n v="0.99853264900000005"/>
    <x v="151"/>
    <s v="100%"/>
    <s v="Yorkshire &amp; Humber"/>
  </r>
  <r>
    <x v="2"/>
    <x v="7"/>
    <n v="50"/>
    <x v="0"/>
    <s v="50"/>
    <s v="Greater London"/>
  </r>
  <r>
    <x v="2"/>
    <x v="6"/>
    <n v="249.8500899460324"/>
    <x v="0"/>
    <s v="250"/>
    <s v="Greater London"/>
  </r>
  <r>
    <x v="2"/>
    <x v="5"/>
    <n v="20012"/>
    <x v="0"/>
    <s v="20012"/>
    <s v="Greater London"/>
  </r>
  <r>
    <x v="2"/>
    <x v="5"/>
    <n v="60658"/>
    <x v="1"/>
    <s v="60658"/>
    <s v="Greater London"/>
  </r>
  <r>
    <x v="2"/>
    <x v="7"/>
    <n v="75"/>
    <x v="1"/>
    <s v="75"/>
    <s v="Greater London"/>
  </r>
  <r>
    <x v="2"/>
    <x v="6"/>
    <n v="123.6440370602394"/>
    <x v="1"/>
    <s v="124"/>
    <s v="Greater London"/>
  </r>
  <r>
    <x v="2"/>
    <x v="5"/>
    <n v="50538"/>
    <x v="2"/>
    <s v="50538"/>
    <s v="Yorkshire &amp; Humber"/>
  </r>
  <r>
    <x v="2"/>
    <x v="6"/>
    <n v="346.27409078317311"/>
    <x v="2"/>
    <s v="346"/>
    <s v="Yorkshire &amp; Humber"/>
  </r>
  <r>
    <x v="2"/>
    <x v="7"/>
    <n v="175"/>
    <x v="2"/>
    <s v="175"/>
    <s v="Yorkshire &amp; Humber"/>
  </r>
  <r>
    <x v="2"/>
    <x v="6"/>
    <n v="166.30846382151259"/>
    <x v="3"/>
    <s v="166"/>
    <s v="South West"/>
  </r>
  <r>
    <x v="2"/>
    <x v="7"/>
    <n v="65"/>
    <x v="3"/>
    <s v="65"/>
    <s v="South West"/>
  </r>
  <r>
    <x v="2"/>
    <x v="5"/>
    <n v="39084"/>
    <x v="3"/>
    <s v="39084"/>
    <s v="South West"/>
  </r>
  <r>
    <x v="2"/>
    <x v="7"/>
    <n v="75"/>
    <x v="4"/>
    <s v="75"/>
    <s v="East of England"/>
  </r>
  <r>
    <x v="2"/>
    <x v="6"/>
    <n v="224.62487645631791"/>
    <x v="4"/>
    <s v="225"/>
    <s v="East of England"/>
  </r>
  <r>
    <x v="2"/>
    <x v="5"/>
    <n v="33389"/>
    <x v="4"/>
    <s v="33389"/>
    <s v="East of England"/>
  </r>
  <r>
    <x v="2"/>
    <x v="6"/>
    <n v="176.67428329132409"/>
    <x v="5"/>
    <s v="177"/>
    <s v="Greater London"/>
  </r>
  <r>
    <x v="2"/>
    <x v="5"/>
    <n v="42451"/>
    <x v="5"/>
    <s v="42451"/>
    <s v="Greater London"/>
  </r>
  <r>
    <x v="2"/>
    <x v="7"/>
    <n v="75"/>
    <x v="5"/>
    <s v="75"/>
    <s v="Greater London"/>
  </r>
  <r>
    <x v="2"/>
    <x v="7"/>
    <n v="485"/>
    <x v="6"/>
    <s v="485"/>
    <s v="West Midlands"/>
  </r>
  <r>
    <x v="2"/>
    <x v="5"/>
    <n v="154406"/>
    <x v="6"/>
    <s v="154406"/>
    <s v="West Midlands"/>
  </r>
  <r>
    <x v="2"/>
    <x v="6"/>
    <n v="314.1069647552556"/>
    <x v="6"/>
    <s v="314"/>
    <s v="West Midlands"/>
  </r>
  <r>
    <x v="2"/>
    <x v="7"/>
    <n v="40"/>
    <x v="7"/>
    <s v="40"/>
    <s v="North West"/>
  </r>
  <r>
    <x v="2"/>
    <x v="6"/>
    <n v="172.59978425026969"/>
    <x v="7"/>
    <s v="173"/>
    <s v="North West"/>
  </r>
  <r>
    <x v="2"/>
    <x v="5"/>
    <n v="23175"/>
    <x v="7"/>
    <s v="23175"/>
    <s v="North West"/>
  </r>
  <r>
    <x v="2"/>
    <x v="5"/>
    <n v="29985"/>
    <x v="8"/>
    <s v="29985"/>
    <s v="North West"/>
  </r>
  <r>
    <x v="2"/>
    <x v="7"/>
    <n v="30"/>
    <x v="8"/>
    <s v="30"/>
    <s v="North West"/>
  </r>
  <r>
    <x v="2"/>
    <x v="6"/>
    <n v="100.0500250125062"/>
    <x v="8"/>
    <s v="100"/>
    <s v="North West"/>
  </r>
  <r>
    <x v="2"/>
    <x v="5"/>
    <n v="52356"/>
    <x v="9"/>
    <s v="52356"/>
    <s v="North West"/>
  </r>
  <r>
    <x v="2"/>
    <x v="7"/>
    <n v="110"/>
    <x v="9"/>
    <s v="110"/>
    <s v="North West"/>
  </r>
  <r>
    <x v="2"/>
    <x v="6"/>
    <n v="210.10008404003361"/>
    <x v="9"/>
    <s v="210"/>
    <s v="North West"/>
  </r>
  <r>
    <x v="2"/>
    <x v="5"/>
    <n v="88851"/>
    <x v="10"/>
    <s v="88851"/>
    <s v="South West"/>
  </r>
  <r>
    <x v="2"/>
    <x v="7"/>
    <n v="215"/>
    <x v="10"/>
    <s v="215"/>
    <s v="South West"/>
  </r>
  <r>
    <x v="2"/>
    <x v="6"/>
    <n v="241.97814318353201"/>
    <x v="10"/>
    <s v="242"/>
    <s v="South West"/>
  </r>
  <r>
    <x v="2"/>
    <x v="7"/>
    <n v="35"/>
    <x v="11"/>
    <s v="35"/>
    <s v="South East"/>
  </r>
  <r>
    <x v="2"/>
    <x v="5"/>
    <n v="20882"/>
    <x v="11"/>
    <s v="20882"/>
    <s v="South East"/>
  </r>
  <r>
    <x v="2"/>
    <x v="6"/>
    <n v="167.6084666219711"/>
    <x v="11"/>
    <s v="168"/>
    <s v="South East"/>
  </r>
  <r>
    <x v="2"/>
    <x v="5"/>
    <n v="87497"/>
    <x v="12"/>
    <s v="87497"/>
    <s v="Yorkshire &amp; Humber"/>
  </r>
  <r>
    <x v="2"/>
    <x v="7"/>
    <n v="200"/>
    <x v="12"/>
    <s v="200"/>
    <s v="Yorkshire &amp; Humber"/>
  </r>
  <r>
    <x v="2"/>
    <x v="6"/>
    <n v="228.57926557481969"/>
    <x v="12"/>
    <s v="229"/>
    <s v="Yorkshire &amp; Humber"/>
  </r>
  <r>
    <x v="2"/>
    <x v="6"/>
    <n v="69.853540410273126"/>
    <x v="13"/>
    <s v="70"/>
    <s v="Greater London"/>
  </r>
  <r>
    <x v="2"/>
    <x v="5"/>
    <n v="42947"/>
    <x v="13"/>
    <s v="42947"/>
    <s v="Greater London"/>
  </r>
  <r>
    <x v="2"/>
    <x v="7"/>
    <n v="30"/>
    <x v="13"/>
    <s v="30"/>
    <s v="Greater London"/>
  </r>
  <r>
    <x v="2"/>
    <x v="7"/>
    <n v="65"/>
    <x v="14"/>
    <s v="65"/>
    <s v="South East"/>
  </r>
  <r>
    <x v="2"/>
    <x v="6"/>
    <n v="160.40273424968541"/>
    <x v="14"/>
    <s v="160"/>
    <s v="South East"/>
  </r>
  <r>
    <x v="2"/>
    <x v="5"/>
    <n v="40523"/>
    <x v="14"/>
    <s v="40523"/>
    <s v="South East"/>
  </r>
  <r>
    <x v="2"/>
    <x v="7"/>
    <n v="170"/>
    <x v="15"/>
    <s v="170"/>
    <s v="South West"/>
  </r>
  <r>
    <x v="2"/>
    <x v="5"/>
    <n v="62286"/>
    <x v="15"/>
    <s v="62286"/>
    <s v="South West"/>
  </r>
  <r>
    <x v="2"/>
    <x v="6"/>
    <n v="272.93452782326682"/>
    <x v="15"/>
    <s v="273"/>
    <s v="South West"/>
  </r>
  <r>
    <x v="2"/>
    <x v="7"/>
    <n v="105"/>
    <x v="16"/>
    <s v="105"/>
    <s v="Greater London"/>
  </r>
  <r>
    <x v="2"/>
    <x v="6"/>
    <n v="175.0466791144305"/>
    <x v="16"/>
    <s v="175"/>
    <s v="Greater London"/>
  </r>
  <r>
    <x v="2"/>
    <x v="5"/>
    <n v="59984"/>
    <x v="16"/>
    <s v="59984"/>
    <s v="Greater London"/>
  </r>
  <r>
    <x v="2"/>
    <x v="7"/>
    <n v="115"/>
    <x v="17"/>
    <s v="115"/>
    <s v="South East"/>
  </r>
  <r>
    <x v="2"/>
    <x v="5"/>
    <n v="110535"/>
    <x v="17"/>
    <s v="110535"/>
    <s v="South East"/>
  </r>
  <r>
    <x v="2"/>
    <x v="6"/>
    <n v="104.0394445198353"/>
    <x v="17"/>
    <s v="104"/>
    <s v="South East"/>
  </r>
  <r>
    <x v="2"/>
    <x v="5"/>
    <n v="36500"/>
    <x v="18"/>
    <s v="36500"/>
    <s v="North West"/>
  </r>
  <r>
    <x v="2"/>
    <x v="6"/>
    <n v="164.38356164383561"/>
    <x v="18"/>
    <s v="164"/>
    <s v="North West"/>
  </r>
  <r>
    <x v="2"/>
    <x v="7"/>
    <n v="60"/>
    <x v="18"/>
    <s v="60"/>
    <s v="North West"/>
  </r>
  <r>
    <x v="2"/>
    <x v="5"/>
    <n v="41290"/>
    <x v="19"/>
    <s v="41290"/>
    <s v="Yorkshire &amp; Humber"/>
  </r>
  <r>
    <x v="2"/>
    <x v="6"/>
    <n v="193.75151368370061"/>
    <x v="19"/>
    <s v="194"/>
    <s v="Yorkshire &amp; Humber"/>
  </r>
  <r>
    <x v="2"/>
    <x v="7"/>
    <n v="80"/>
    <x v="19"/>
    <s v="80"/>
    <s v="Yorkshire &amp; Humber"/>
  </r>
  <r>
    <x v="2"/>
    <x v="7"/>
    <n v="250"/>
    <x v="20"/>
    <s v="250"/>
    <s v="East of England"/>
  </r>
  <r>
    <x v="2"/>
    <x v="6"/>
    <n v="185.55629778074669"/>
    <x v="20"/>
    <s v="186"/>
    <s v="East of England"/>
  </r>
  <r>
    <x v="2"/>
    <x v="5"/>
    <n v="134730"/>
    <x v="20"/>
    <s v="134730"/>
    <s v="East of England"/>
  </r>
  <r>
    <x v="2"/>
    <x v="7"/>
    <n v="50"/>
    <x v="21"/>
    <s v="50"/>
    <s v="Greater London"/>
  </r>
  <r>
    <x v="2"/>
    <x v="5"/>
    <n v="26312"/>
    <x v="21"/>
    <s v="26312"/>
    <s v="Greater London"/>
  </r>
  <r>
    <x v="2"/>
    <x v="6"/>
    <n v="190.02736394040741"/>
    <x v="21"/>
    <s v="190"/>
    <s v="Greater London"/>
  </r>
  <r>
    <x v="2"/>
    <x v="5"/>
    <n v="57456"/>
    <x v="22"/>
    <s v="57456"/>
    <s v="East of England"/>
  </r>
  <r>
    <x v="2"/>
    <x v="6"/>
    <n v="182.7485380116959"/>
    <x v="22"/>
    <s v="183"/>
    <s v="East of England"/>
  </r>
  <r>
    <x v="2"/>
    <x v="7"/>
    <n v="105"/>
    <x v="22"/>
    <s v="105"/>
    <s v="East of England"/>
  </r>
  <r>
    <x v="2"/>
    <x v="5"/>
    <n v="94913"/>
    <x v="23"/>
    <s v="94913"/>
    <s v="North West"/>
  </r>
  <r>
    <x v="2"/>
    <x v="7"/>
    <n v="145"/>
    <x v="23"/>
    <s v="145"/>
    <s v="North West"/>
  </r>
  <r>
    <x v="2"/>
    <x v="6"/>
    <n v="152.77148546563691"/>
    <x v="23"/>
    <s v="153"/>
    <s v="North West"/>
  </r>
  <r>
    <x v="2"/>
    <x v="7"/>
    <n v="175"/>
    <x v="24"/>
    <s v="175"/>
    <s v="North West"/>
  </r>
  <r>
    <x v="2"/>
    <x v="6"/>
    <n v="217.97889964251459"/>
    <x v="24"/>
    <s v="218"/>
    <s v="North West"/>
  </r>
  <r>
    <x v="2"/>
    <x v="5"/>
    <n v="80283"/>
    <x v="24"/>
    <s v="80283"/>
    <s v="North West"/>
  </r>
  <r>
    <x v="2"/>
    <x v="6"/>
    <n v="0"/>
    <x v="25"/>
    <s v="0"/>
    <s v="Greater London"/>
  </r>
  <r>
    <x v="2"/>
    <x v="5"/>
    <n v="1399"/>
    <x v="25"/>
    <s v="1399"/>
    <s v="Greater London"/>
  </r>
  <r>
    <x v="2"/>
    <x v="7"/>
    <n v="0"/>
    <x v="25"/>
    <s v="0"/>
    <s v="Greater London"/>
  </r>
  <r>
    <x v="2"/>
    <x v="6"/>
    <n v="124.83410204859329"/>
    <x v="26"/>
    <s v="125"/>
    <s v="South West"/>
  </r>
  <r>
    <x v="2"/>
    <x v="5"/>
    <n v="152202"/>
    <x v="26"/>
    <s v="152202"/>
    <s v="South West"/>
  </r>
  <r>
    <x v="2"/>
    <x v="7"/>
    <n v="190"/>
    <x v="26"/>
    <s v="190"/>
    <s v="South West"/>
  </r>
  <r>
    <x v="2"/>
    <x v="6"/>
    <n v="216.58258166437349"/>
    <x v="27"/>
    <s v="217"/>
    <s v="North East"/>
  </r>
  <r>
    <x v="2"/>
    <x v="7"/>
    <n v="255"/>
    <x v="27"/>
    <s v="255"/>
    <s v="North East"/>
  </r>
  <r>
    <x v="2"/>
    <x v="5"/>
    <n v="117738"/>
    <x v="27"/>
    <s v="117738"/>
    <s v="North East"/>
  </r>
  <r>
    <x v="2"/>
    <x v="7"/>
    <n v="100"/>
    <x v="28"/>
    <s v="100"/>
    <s v="West Midlands"/>
  </r>
  <r>
    <x v="2"/>
    <x v="5"/>
    <n v="51300"/>
    <x v="28"/>
    <s v="51300"/>
    <s v="West Midlands"/>
  </r>
  <r>
    <x v="2"/>
    <x v="6"/>
    <n v="194.9317738791423"/>
    <x v="28"/>
    <s v="195"/>
    <s v="West Midlands"/>
  </r>
  <r>
    <x v="2"/>
    <x v="5"/>
    <n v="56734"/>
    <x v="29"/>
    <s v="56734"/>
    <s v="Greater London"/>
  </r>
  <r>
    <x v="2"/>
    <x v="7"/>
    <n v="100"/>
    <x v="29"/>
    <s v="100"/>
    <s v="Greater London"/>
  </r>
  <r>
    <x v="2"/>
    <x v="6"/>
    <n v="176.2611485176437"/>
    <x v="29"/>
    <s v="176"/>
    <s v="Greater London"/>
  </r>
  <r>
    <x v="2"/>
    <x v="6"/>
    <n v="267.25661088922209"/>
    <x v="30"/>
    <s v="267"/>
    <s v="North East"/>
  </r>
  <r>
    <x v="2"/>
    <x v="7"/>
    <n v="180"/>
    <x v="30"/>
    <s v="180"/>
    <s v="North East"/>
  </r>
  <r>
    <x v="2"/>
    <x v="5"/>
    <n v="67351"/>
    <x v="30"/>
    <s v="67351"/>
    <s v="North East"/>
  </r>
  <r>
    <x v="2"/>
    <x v="6"/>
    <n v="273.14367357229901"/>
    <x v="31"/>
    <s v="273"/>
    <s v="North East"/>
  </r>
  <r>
    <x v="2"/>
    <x v="7"/>
    <n v="65"/>
    <x v="31"/>
    <s v="65"/>
    <s v="North East"/>
  </r>
  <r>
    <x v="2"/>
    <x v="5"/>
    <n v="23797"/>
    <x v="31"/>
    <s v="23797"/>
    <s v="North East"/>
  </r>
  <r>
    <x v="2"/>
    <x v="7"/>
    <n v="115"/>
    <x v="32"/>
    <s v="115"/>
    <s v="East Midlands"/>
  </r>
  <r>
    <x v="2"/>
    <x v="6"/>
    <n v="258.32827908439481"/>
    <x v="32"/>
    <s v="258"/>
    <s v="East Midlands"/>
  </r>
  <r>
    <x v="2"/>
    <x v="5"/>
    <n v="44517"/>
    <x v="32"/>
    <s v="44517"/>
    <s v="East Midlands"/>
  </r>
  <r>
    <x v="2"/>
    <x v="5"/>
    <n v="186020"/>
    <x v="33"/>
    <s v="186020"/>
    <s v="East Midlands"/>
  </r>
  <r>
    <x v="2"/>
    <x v="6"/>
    <n v="212.34275884313519"/>
    <x v="33"/>
    <s v="212"/>
    <s v="East Midlands"/>
  </r>
  <r>
    <x v="2"/>
    <x v="7"/>
    <n v="395"/>
    <x v="33"/>
    <s v="395"/>
    <s v="East Midlands"/>
  </r>
  <r>
    <x v="2"/>
    <x v="7"/>
    <n v="445"/>
    <x v="34"/>
    <s v="445"/>
    <s v="South West"/>
  </r>
  <r>
    <x v="2"/>
    <x v="5"/>
    <n v="221728"/>
    <x v="34"/>
    <s v="221728"/>
    <s v="South West"/>
  </r>
  <r>
    <x v="2"/>
    <x v="6"/>
    <n v="200.69634867946311"/>
    <x v="34"/>
    <s v="201"/>
    <s v="South West"/>
  </r>
  <r>
    <x v="2"/>
    <x v="7"/>
    <n v="140"/>
    <x v="35"/>
    <s v="140"/>
    <s v="Yorkshire &amp; Humber"/>
  </r>
  <r>
    <x v="2"/>
    <x v="6"/>
    <n v="223.3175415928921"/>
    <x v="35"/>
    <s v="223"/>
    <s v="Yorkshire &amp; Humber"/>
  </r>
  <r>
    <x v="2"/>
    <x v="5"/>
    <n v="62691"/>
    <x v="35"/>
    <s v="62691"/>
    <s v="Yorkshire &amp; Humber"/>
  </r>
  <r>
    <x v="2"/>
    <x v="6"/>
    <n v="147.00199922718949"/>
    <x v="36"/>
    <s v="147"/>
    <s v="South West"/>
  </r>
  <r>
    <x v="2"/>
    <x v="5"/>
    <n v="119046"/>
    <x v="36"/>
    <s v="119046"/>
    <s v="South West"/>
  </r>
  <r>
    <x v="2"/>
    <x v="7"/>
    <n v="175"/>
    <x v="36"/>
    <s v="175"/>
    <s v="South West"/>
  </r>
  <r>
    <x v="2"/>
    <x v="7"/>
    <n v="100"/>
    <x v="37"/>
    <s v="100"/>
    <s v="West Midlands"/>
  </r>
  <r>
    <x v="2"/>
    <x v="6"/>
    <n v="149.08684308609759"/>
    <x v="37"/>
    <s v="149"/>
    <s v="West Midlands"/>
  </r>
  <r>
    <x v="2"/>
    <x v="5"/>
    <n v="67075"/>
    <x v="37"/>
    <s v="67075"/>
    <s v="West Midlands"/>
  </r>
  <r>
    <x v="2"/>
    <x v="6"/>
    <n v="61.67129201356768"/>
    <x v="38"/>
    <s v="62"/>
    <s v="Greater London"/>
  </r>
  <r>
    <x v="2"/>
    <x v="5"/>
    <n v="48645"/>
    <x v="38"/>
    <s v="48645"/>
    <s v="Greater London"/>
  </r>
  <r>
    <x v="2"/>
    <x v="7"/>
    <n v="30"/>
    <x v="38"/>
    <s v="30"/>
    <s v="Greater London"/>
  </r>
  <r>
    <x v="2"/>
    <x v="7"/>
    <n v="185"/>
    <x v="39"/>
    <s v="185"/>
    <s v="Yorkshire &amp; Humber"/>
  </r>
  <r>
    <x v="2"/>
    <x v="5"/>
    <n v="96404"/>
    <x v="39"/>
    <s v="96404"/>
    <s v="Yorkshire &amp; Humber"/>
  </r>
  <r>
    <x v="2"/>
    <x v="6"/>
    <n v="191.9007510061823"/>
    <x v="39"/>
    <s v="192"/>
    <s v="Yorkshire &amp; Humber"/>
  </r>
  <r>
    <x v="2"/>
    <x v="7"/>
    <n v="215"/>
    <x v="40"/>
    <s v="215"/>
    <s v="South East"/>
  </r>
  <r>
    <x v="2"/>
    <x v="5"/>
    <n v="149415"/>
    <x v="40"/>
    <s v="149415"/>
    <s v="South East"/>
  </r>
  <r>
    <x v="2"/>
    <x v="6"/>
    <n v="143.89452196901249"/>
    <x v="40"/>
    <s v="144"/>
    <s v="South East"/>
  </r>
  <r>
    <x v="2"/>
    <x v="5"/>
    <n v="48037"/>
    <x v="41"/>
    <s v="48037"/>
    <s v="Greater London"/>
  </r>
  <r>
    <x v="2"/>
    <x v="6"/>
    <n v="145.72100672398361"/>
    <x v="41"/>
    <s v="146"/>
    <s v="Greater London"/>
  </r>
  <r>
    <x v="2"/>
    <x v="7"/>
    <n v="70"/>
    <x v="41"/>
    <s v="70"/>
    <s v="Greater London"/>
  </r>
  <r>
    <x v="2"/>
    <x v="7"/>
    <n v="580"/>
    <x v="42"/>
    <s v="580"/>
    <s v="East of England"/>
  </r>
  <r>
    <x v="2"/>
    <x v="5"/>
    <n v="325861"/>
    <x v="42"/>
    <s v="325861"/>
    <s v="East of England"/>
  </r>
  <r>
    <x v="2"/>
    <x v="6"/>
    <n v="177.99000187196381"/>
    <x v="42"/>
    <s v="178"/>
    <s v="East of England"/>
  </r>
  <r>
    <x v="2"/>
    <x v="7"/>
    <n v="95"/>
    <x v="43"/>
    <s v="95"/>
    <s v="North East"/>
  </r>
  <r>
    <x v="2"/>
    <x v="5"/>
    <n v="41321"/>
    <x v="43"/>
    <s v="41321"/>
    <s v="North East"/>
  </r>
  <r>
    <x v="2"/>
    <x v="6"/>
    <n v="229.90731105249151"/>
    <x v="43"/>
    <s v="230"/>
    <s v="North East"/>
  </r>
  <r>
    <x v="2"/>
    <x v="7"/>
    <n v="255"/>
    <x v="44"/>
    <s v="255"/>
    <s v="South West"/>
  </r>
  <r>
    <x v="2"/>
    <x v="5"/>
    <n v="148036"/>
    <x v="44"/>
    <s v="148036"/>
    <s v="South West"/>
  </r>
  <r>
    <x v="2"/>
    <x v="6"/>
    <n v="172.25539733578319"/>
    <x v="44"/>
    <s v="172"/>
    <s v="South West"/>
  </r>
  <r>
    <x v="2"/>
    <x v="5"/>
    <n v="32234"/>
    <x v="45"/>
    <s v="32234"/>
    <s v="Greater London"/>
  </r>
  <r>
    <x v="2"/>
    <x v="7"/>
    <n v="80"/>
    <x v="45"/>
    <s v="80"/>
    <s v="Greater London"/>
  </r>
  <r>
    <x v="2"/>
    <x v="6"/>
    <n v="248.1851461190048"/>
    <x v="45"/>
    <s v="248"/>
    <s v="Greater London"/>
  </r>
  <r>
    <x v="2"/>
    <x v="5"/>
    <n v="22600"/>
    <x v="46"/>
    <s v="22600"/>
    <s v="Greater London"/>
  </r>
  <r>
    <x v="2"/>
    <x v="7"/>
    <n v="60"/>
    <x v="46"/>
    <s v="60"/>
    <s v="Greater London"/>
  </r>
  <r>
    <x v="2"/>
    <x v="6"/>
    <n v="265.48672566371681"/>
    <x v="46"/>
    <s v="265"/>
    <s v="Greater London"/>
  </r>
  <r>
    <x v="2"/>
    <x v="7"/>
    <n v="45"/>
    <x v="47"/>
    <s v="45"/>
    <s v="North West"/>
  </r>
  <r>
    <x v="2"/>
    <x v="5"/>
    <n v="25379"/>
    <x v="47"/>
    <s v="25379"/>
    <s v="North West"/>
  </r>
  <r>
    <x v="2"/>
    <x v="6"/>
    <n v="177.31195082548561"/>
    <x v="47"/>
    <s v="177"/>
    <s v="North West"/>
  </r>
  <r>
    <x v="2"/>
    <x v="5"/>
    <n v="20499"/>
    <x v="48"/>
    <s v="20499"/>
    <s v="Greater London"/>
  </r>
  <r>
    <x v="2"/>
    <x v="6"/>
    <n v="0"/>
    <x v="48"/>
    <s v="0"/>
    <s v="Greater London"/>
  </r>
  <r>
    <x v="2"/>
    <x v="7"/>
    <n v="0"/>
    <x v="48"/>
    <s v="0"/>
    <s v="Greater London"/>
  </r>
  <r>
    <x v="2"/>
    <x v="7"/>
    <n v="580"/>
    <x v="49"/>
    <s v="580"/>
    <s v="South East"/>
  </r>
  <r>
    <x v="2"/>
    <x v="6"/>
    <n v="178.58682398728959"/>
    <x v="49"/>
    <s v="179"/>
    <s v="South East"/>
  </r>
  <r>
    <x v="2"/>
    <x v="5"/>
    <n v="324772"/>
    <x v="49"/>
    <s v="324772"/>
    <s v="South East"/>
  </r>
  <r>
    <x v="2"/>
    <x v="7"/>
    <n v="45"/>
    <x v="50"/>
    <s v="45"/>
    <s v="Greater London"/>
  </r>
  <r>
    <x v="2"/>
    <x v="5"/>
    <n v="29751"/>
    <x v="50"/>
    <s v="29751"/>
    <s v="Greater London"/>
  </r>
  <r>
    <x v="2"/>
    <x v="6"/>
    <n v="151.25541998588281"/>
    <x v="50"/>
    <s v="151"/>
    <s v="Greater London"/>
  </r>
  <r>
    <x v="2"/>
    <x v="5"/>
    <n v="42587"/>
    <x v="51"/>
    <s v="42587"/>
    <s v="Greater London"/>
  </r>
  <r>
    <x v="2"/>
    <x v="7"/>
    <n v="25"/>
    <x v="51"/>
    <s v="25"/>
    <s v="Greater London"/>
  </r>
  <r>
    <x v="2"/>
    <x v="6"/>
    <n v="58.70336018033673"/>
    <x v="51"/>
    <s v="59"/>
    <s v="Greater London"/>
  </r>
  <r>
    <x v="2"/>
    <x v="6"/>
    <n v="279.92671009771988"/>
    <x v="52"/>
    <s v="280"/>
    <s v="North East"/>
  </r>
  <r>
    <x v="2"/>
    <x v="5"/>
    <n v="19648"/>
    <x v="52"/>
    <s v="19648"/>
    <s v="North East"/>
  </r>
  <r>
    <x v="2"/>
    <x v="7"/>
    <n v="55"/>
    <x v="52"/>
    <s v="55"/>
    <s v="North East"/>
  </r>
  <r>
    <x v="2"/>
    <x v="6"/>
    <n v="167.68324634764929"/>
    <x v="53"/>
    <s v="168"/>
    <s v="Greater London"/>
  </r>
  <r>
    <x v="2"/>
    <x v="7"/>
    <n v="80"/>
    <x v="53"/>
    <s v="80"/>
    <s v="Greater London"/>
  </r>
  <r>
    <x v="2"/>
    <x v="5"/>
    <n v="47709"/>
    <x v="53"/>
    <s v="47709"/>
    <s v="Greater London"/>
  </r>
  <r>
    <x v="2"/>
    <x v="7"/>
    <n v="75"/>
    <x v="54"/>
    <s v="75"/>
    <s v="West Midlands"/>
  </r>
  <r>
    <x v="2"/>
    <x v="6"/>
    <n v="145.5858374097368"/>
    <x v="54"/>
    <s v="146"/>
    <s v="West Midlands"/>
  </r>
  <r>
    <x v="2"/>
    <x v="5"/>
    <n v="51516"/>
    <x v="54"/>
    <s v="51516"/>
    <s v="West Midlands"/>
  </r>
  <r>
    <x v="2"/>
    <x v="5"/>
    <n v="216310"/>
    <x v="55"/>
    <s v="216310"/>
    <s v="East of England"/>
  </r>
  <r>
    <x v="2"/>
    <x v="7"/>
    <n v="380"/>
    <x v="55"/>
    <s v="380"/>
    <s v="East of England"/>
  </r>
  <r>
    <x v="2"/>
    <x v="6"/>
    <n v="175.67380148860431"/>
    <x v="55"/>
    <s v="176"/>
    <s v="East of England"/>
  </r>
  <r>
    <x v="2"/>
    <x v="6"/>
    <n v="23.149219871290331"/>
    <x v="56"/>
    <s v="23"/>
    <s v="Greater London"/>
  </r>
  <r>
    <x v="2"/>
    <x v="7"/>
    <n v="10"/>
    <x v="56"/>
    <s v="10"/>
    <s v="Greater London"/>
  </r>
  <r>
    <x v="2"/>
    <x v="5"/>
    <n v="43198"/>
    <x v="56"/>
    <s v="43198"/>
    <s v="Greater London"/>
  </r>
  <r>
    <x v="2"/>
    <x v="7"/>
    <n v="0"/>
    <x v="57"/>
    <s v="0"/>
    <s v="Greater London"/>
  </r>
  <r>
    <x v="2"/>
    <x v="6"/>
    <n v="0"/>
    <x v="57"/>
    <s v="0"/>
    <s v="Greater London"/>
  </r>
  <r>
    <x v="2"/>
    <x v="5"/>
    <n v="36624"/>
    <x v="57"/>
    <s v="36624"/>
    <s v="Greater London"/>
  </r>
  <r>
    <x v="2"/>
    <x v="6"/>
    <n v="187.1651498490981"/>
    <x v="58"/>
    <s v="187"/>
    <s v="South East"/>
  </r>
  <r>
    <x v="2"/>
    <x v="5"/>
    <n v="42743"/>
    <x v="58"/>
    <s v="42743"/>
    <s v="South East"/>
  </r>
  <r>
    <x v="2"/>
    <x v="7"/>
    <n v="80"/>
    <x v="58"/>
    <s v="80"/>
    <s v="South East"/>
  </r>
  <r>
    <x v="2"/>
    <x v="7"/>
    <n v="55"/>
    <x v="59"/>
    <s v="55"/>
    <s v="Greater London"/>
  </r>
  <r>
    <x v="2"/>
    <x v="6"/>
    <n v="254.27646786870091"/>
    <x v="59"/>
    <s v="254"/>
    <s v="Greater London"/>
  </r>
  <r>
    <x v="2"/>
    <x v="5"/>
    <n v="21630"/>
    <x v="59"/>
    <s v="21630"/>
    <s v="Greater London"/>
  </r>
  <r>
    <x v="2"/>
    <x v="7"/>
    <n v="0"/>
    <x v="60"/>
    <s v="0"/>
    <s v="Greater London"/>
  </r>
  <r>
    <x v="2"/>
    <x v="6"/>
    <n v="0"/>
    <x v="60"/>
    <s v="0"/>
    <s v="Greater London"/>
  </r>
  <r>
    <x v="2"/>
    <x v="5"/>
    <n v="22314"/>
    <x v="60"/>
    <s v="22314"/>
    <s v="Greater London"/>
  </r>
  <r>
    <x v="2"/>
    <x v="6"/>
    <n v="130.9664130680668"/>
    <x v="61"/>
    <s v="131"/>
    <s v="South East"/>
  </r>
  <r>
    <x v="2"/>
    <x v="5"/>
    <n v="335964"/>
    <x v="61"/>
    <s v="335964"/>
    <s v="South East"/>
  </r>
  <r>
    <x v="2"/>
    <x v="7"/>
    <n v="440"/>
    <x v="61"/>
    <s v="440"/>
    <s v="South East"/>
  </r>
  <r>
    <x v="2"/>
    <x v="5"/>
    <n v="42699"/>
    <x v="62"/>
    <s v="42699"/>
    <s v="Yorkshire &amp; Humber"/>
  </r>
  <r>
    <x v="2"/>
    <x v="7"/>
    <n v="120"/>
    <x v="62"/>
    <s v="120"/>
    <s v="Yorkshire &amp; Humber"/>
  </r>
  <r>
    <x v="2"/>
    <x v="6"/>
    <n v="281.03702662825827"/>
    <x v="62"/>
    <s v="281"/>
    <s v="Yorkshire &amp; Humber"/>
  </r>
  <r>
    <x v="2"/>
    <x v="6"/>
    <n v="192.85659183830899"/>
    <x v="63"/>
    <s v="193"/>
    <s v="Greater London"/>
  </r>
  <r>
    <x v="2"/>
    <x v="5"/>
    <n v="25926"/>
    <x v="63"/>
    <s v="25926"/>
    <s v="Greater London"/>
  </r>
  <r>
    <x v="2"/>
    <x v="7"/>
    <n v="50"/>
    <x v="63"/>
    <s v="50"/>
    <s v="Greater London"/>
  </r>
  <r>
    <x v="2"/>
    <x v="5"/>
    <n v="80976"/>
    <x v="64"/>
    <s v="80976"/>
    <s v="Yorkshire &amp; Humber"/>
  </r>
  <r>
    <x v="2"/>
    <x v="7"/>
    <n v="205"/>
    <x v="64"/>
    <s v="205"/>
    <s v="Yorkshire &amp; Humber"/>
  </r>
  <r>
    <x v="2"/>
    <x v="6"/>
    <n v="253.16143054732271"/>
    <x v="64"/>
    <s v="253"/>
    <s v="Yorkshire &amp; Humber"/>
  </r>
  <r>
    <x v="2"/>
    <x v="7"/>
    <n v="80"/>
    <x v="65"/>
    <s v="80"/>
    <s v="North West"/>
  </r>
  <r>
    <x v="2"/>
    <x v="6"/>
    <n v="284.09090909090912"/>
    <x v="65"/>
    <s v="284"/>
    <s v="North West"/>
  </r>
  <r>
    <x v="2"/>
    <x v="5"/>
    <n v="28160"/>
    <x v="65"/>
    <s v="28160"/>
    <s v="North West"/>
  </r>
  <r>
    <x v="2"/>
    <x v="6"/>
    <n v="233.22449523555679"/>
    <x v="66"/>
    <s v="233"/>
    <s v="Greater London"/>
  </r>
  <r>
    <x v="2"/>
    <x v="5"/>
    <n v="30014"/>
    <x v="66"/>
    <s v="30014"/>
    <s v="Greater London"/>
  </r>
  <r>
    <x v="2"/>
    <x v="7"/>
    <n v="70"/>
    <x v="66"/>
    <s v="70"/>
    <s v="Greater London"/>
  </r>
  <r>
    <x v="2"/>
    <x v="6"/>
    <n v="148.4386453599179"/>
    <x v="67"/>
    <s v="148"/>
    <s v="North West"/>
  </r>
  <r>
    <x v="2"/>
    <x v="5"/>
    <n v="272840"/>
    <x v="67"/>
    <s v="272840"/>
    <s v="North West"/>
  </r>
  <r>
    <x v="2"/>
    <x v="7"/>
    <n v="405"/>
    <x v="67"/>
    <s v="405"/>
    <s v="North West"/>
  </r>
  <r>
    <x v="2"/>
    <x v="7"/>
    <n v="235"/>
    <x v="68"/>
    <s v="235"/>
    <s v="Yorkshire &amp; Humber"/>
  </r>
  <r>
    <x v="2"/>
    <x v="6"/>
    <n v="178.23959952975079"/>
    <x v="68"/>
    <s v="178"/>
    <s v="Yorkshire &amp; Humber"/>
  </r>
  <r>
    <x v="2"/>
    <x v="5"/>
    <n v="131845"/>
    <x v="68"/>
    <s v="131845"/>
    <s v="Yorkshire &amp; Humber"/>
  </r>
  <r>
    <x v="2"/>
    <x v="7"/>
    <n v="105"/>
    <x v="69"/>
    <s v="105"/>
    <s v="East Midlands"/>
  </r>
  <r>
    <x v="2"/>
    <x v="5"/>
    <n v="46623"/>
    <x v="69"/>
    <s v="46623"/>
    <s v="East Midlands"/>
  </r>
  <r>
    <x v="2"/>
    <x v="6"/>
    <n v="225.21073290007081"/>
    <x v="69"/>
    <s v="225"/>
    <s v="East Midlands"/>
  </r>
  <r>
    <x v="2"/>
    <x v="7"/>
    <n v="300"/>
    <x v="70"/>
    <s v="300"/>
    <s v="East Midlands"/>
  </r>
  <r>
    <x v="2"/>
    <x v="5"/>
    <n v="157349"/>
    <x v="70"/>
    <s v="157349"/>
    <s v="East Midlands"/>
  </r>
  <r>
    <x v="2"/>
    <x v="6"/>
    <n v="190.65898099129959"/>
    <x v="70"/>
    <s v="191"/>
    <s v="East Midlands"/>
  </r>
  <r>
    <x v="2"/>
    <x v="6"/>
    <n v="241.10328864885719"/>
    <x v="71"/>
    <s v="241"/>
    <s v="Greater London"/>
  </r>
  <r>
    <x v="2"/>
    <x v="7"/>
    <n v="75"/>
    <x v="71"/>
    <s v="75"/>
    <s v="Greater London"/>
  </r>
  <r>
    <x v="2"/>
    <x v="5"/>
    <n v="31107"/>
    <x v="71"/>
    <s v="31107"/>
    <s v="Greater London"/>
  </r>
  <r>
    <x v="2"/>
    <x v="7"/>
    <n v="330"/>
    <x v="72"/>
    <s v="330"/>
    <s v="East Midlands"/>
  </r>
  <r>
    <x v="2"/>
    <x v="5"/>
    <n v="190608"/>
    <x v="72"/>
    <s v="190608"/>
    <s v="East Midlands"/>
  </r>
  <r>
    <x v="2"/>
    <x v="6"/>
    <n v="173.13019390581721"/>
    <x v="72"/>
    <s v="173"/>
    <s v="East Midlands"/>
  </r>
  <r>
    <x v="2"/>
    <x v="7"/>
    <n v="255"/>
    <x v="73"/>
    <s v="255"/>
    <s v="North West"/>
  </r>
  <r>
    <x v="2"/>
    <x v="5"/>
    <n v="78032"/>
    <x v="73"/>
    <s v="78032"/>
    <s v="North West"/>
  </r>
  <r>
    <x v="2"/>
    <x v="6"/>
    <n v="326.78900963707201"/>
    <x v="73"/>
    <s v="327"/>
    <s v="North West"/>
  </r>
  <r>
    <x v="2"/>
    <x v="6"/>
    <n v="257.4191887618137"/>
    <x v="74"/>
    <s v="257"/>
    <s v="East of England"/>
  </r>
  <r>
    <x v="2"/>
    <x v="5"/>
    <n v="27193"/>
    <x v="74"/>
    <s v="27193"/>
    <s v="East of England"/>
  </r>
  <r>
    <x v="2"/>
    <x v="7"/>
    <n v="70"/>
    <x v="74"/>
    <s v="70"/>
    <s v="East of England"/>
  </r>
  <r>
    <x v="2"/>
    <x v="7"/>
    <n v="215"/>
    <x v="75"/>
    <s v="215"/>
    <s v="North West"/>
  </r>
  <r>
    <x v="2"/>
    <x v="6"/>
    <n v="390.24213162957852"/>
    <x v="75"/>
    <s v="390"/>
    <s v="North West"/>
  </r>
  <r>
    <x v="2"/>
    <x v="5"/>
    <n v="55094"/>
    <x v="75"/>
    <s v="55094"/>
    <s v="North West"/>
  </r>
  <r>
    <x v="2"/>
    <x v="7"/>
    <n v="90"/>
    <x v="76"/>
    <s v="90"/>
    <s v="South East"/>
  </r>
  <r>
    <x v="2"/>
    <x v="5"/>
    <n v="48069"/>
    <x v="76"/>
    <s v="48069"/>
    <s v="South East"/>
  </r>
  <r>
    <x v="2"/>
    <x v="6"/>
    <n v="187.23085564501031"/>
    <x v="76"/>
    <s v="187"/>
    <s v="South East"/>
  </r>
  <r>
    <x v="2"/>
    <x v="7"/>
    <n v="60"/>
    <x v="77"/>
    <s v="60"/>
    <s v="Greater London"/>
  </r>
  <r>
    <x v="2"/>
    <x v="5"/>
    <n v="28890"/>
    <x v="77"/>
    <s v="28890"/>
    <s v="Greater London"/>
  </r>
  <r>
    <x v="2"/>
    <x v="6"/>
    <n v="207.6843198338525"/>
    <x v="77"/>
    <s v="208"/>
    <s v="Greater London"/>
  </r>
  <r>
    <x v="2"/>
    <x v="7"/>
    <n v="65"/>
    <x v="78"/>
    <s v="65"/>
    <s v="North East"/>
  </r>
  <r>
    <x v="2"/>
    <x v="5"/>
    <n v="25981"/>
    <x v="78"/>
    <s v="25981"/>
    <s v="North East"/>
  </r>
  <r>
    <x v="2"/>
    <x v="6"/>
    <n v="250.18282591124279"/>
    <x v="78"/>
    <s v="250"/>
    <s v="North East"/>
  </r>
  <r>
    <x v="2"/>
    <x v="6"/>
    <n v="137.91518216296981"/>
    <x v="79"/>
    <s v="138"/>
    <s v="East of England"/>
  </r>
  <r>
    <x v="2"/>
    <x v="7"/>
    <n v="60"/>
    <x v="79"/>
    <s v="60"/>
    <s v="East of England"/>
  </r>
  <r>
    <x v="2"/>
    <x v="5"/>
    <n v="43505"/>
    <x v="79"/>
    <s v="43505"/>
    <s v="East of England"/>
  </r>
  <r>
    <x v="2"/>
    <x v="7"/>
    <n v="130"/>
    <x v="80"/>
    <s v="130"/>
    <s v="North East"/>
  </r>
  <r>
    <x v="2"/>
    <x v="6"/>
    <n v="274.23846088937643"/>
    <x v="80"/>
    <s v="274"/>
    <s v="North East"/>
  </r>
  <r>
    <x v="2"/>
    <x v="5"/>
    <n v="47404"/>
    <x v="80"/>
    <s v="47404"/>
    <s v="North East"/>
  </r>
  <r>
    <x v="2"/>
    <x v="6"/>
    <n v="230.43108338060131"/>
    <x v="81"/>
    <s v="230"/>
    <s v="Greater London"/>
  </r>
  <r>
    <x v="2"/>
    <x v="5"/>
    <n v="28208"/>
    <x v="81"/>
    <s v="28208"/>
    <s v="Greater London"/>
  </r>
  <r>
    <x v="2"/>
    <x v="7"/>
    <n v="65"/>
    <x v="81"/>
    <s v="65"/>
    <s v="Greater London"/>
  </r>
  <r>
    <x v="2"/>
    <x v="6"/>
    <n v="125.67149046387691"/>
    <x v="82"/>
    <s v="126"/>
    <s v="East of England"/>
  </r>
  <r>
    <x v="2"/>
    <x v="7"/>
    <n v="295"/>
    <x v="82"/>
    <s v="295"/>
    <s v="East of England"/>
  </r>
  <r>
    <x v="2"/>
    <x v="5"/>
    <n v="234739"/>
    <x v="82"/>
    <s v="234739"/>
    <s v="East of England"/>
  </r>
  <r>
    <x v="2"/>
    <x v="6"/>
    <n v="159.00549291702811"/>
    <x v="83"/>
    <s v="159"/>
    <s v="Yorkshire &amp; Humber"/>
  </r>
  <r>
    <x v="2"/>
    <x v="5"/>
    <n v="34590"/>
    <x v="83"/>
    <s v="34590"/>
    <s v="Yorkshire &amp; Humber"/>
  </r>
  <r>
    <x v="2"/>
    <x v="7"/>
    <n v="55"/>
    <x v="83"/>
    <s v="55"/>
    <s v="Yorkshire &amp; Humber"/>
  </r>
  <r>
    <x v="2"/>
    <x v="7"/>
    <n v="75"/>
    <x v="84"/>
    <s v="75"/>
    <s v="Yorkshire &amp; Humber"/>
  </r>
  <r>
    <x v="2"/>
    <x v="6"/>
    <n v="191.0049406611318"/>
    <x v="84"/>
    <s v="191"/>
    <s v="Yorkshire &amp; Humber"/>
  </r>
  <r>
    <x v="2"/>
    <x v="5"/>
    <n v="39266"/>
    <x v="84"/>
    <s v="39266"/>
    <s v="Yorkshire &amp; Humber"/>
  </r>
  <r>
    <x v="2"/>
    <x v="7"/>
    <n v="140"/>
    <x v="85"/>
    <s v="140"/>
    <s v="East Midlands"/>
  </r>
  <r>
    <x v="2"/>
    <x v="6"/>
    <n v="203.3494560402051"/>
    <x v="85"/>
    <s v="203"/>
    <s v="East Midlands"/>
  </r>
  <r>
    <x v="2"/>
    <x v="5"/>
    <n v="68847"/>
    <x v="85"/>
    <s v="68847"/>
    <s v="East Midlands"/>
  </r>
  <r>
    <x v="2"/>
    <x v="5"/>
    <n v="53950"/>
    <x v="86"/>
    <s v="53950"/>
    <s v="South West"/>
  </r>
  <r>
    <x v="2"/>
    <x v="6"/>
    <n v="213.16033364226129"/>
    <x v="86"/>
    <s v="213"/>
    <s v="South West"/>
  </r>
  <r>
    <x v="2"/>
    <x v="7"/>
    <n v="115"/>
    <x v="86"/>
    <s v="115"/>
    <s v="South West"/>
  </r>
  <r>
    <x v="2"/>
    <x v="6"/>
    <n v="263.6088045340714"/>
    <x v="87"/>
    <s v="264"/>
    <s v="North East"/>
  </r>
  <r>
    <x v="2"/>
    <x v="5"/>
    <n v="45522"/>
    <x v="87"/>
    <s v="45522"/>
    <s v="North East"/>
  </r>
  <r>
    <x v="2"/>
    <x v="7"/>
    <n v="120"/>
    <x v="87"/>
    <s v="120"/>
    <s v="North East"/>
  </r>
  <r>
    <x v="2"/>
    <x v="7"/>
    <n v="305"/>
    <x v="88"/>
    <s v="305"/>
    <s v="Yorkshire &amp; Humber"/>
  </r>
  <r>
    <x v="2"/>
    <x v="6"/>
    <n v="184.62134464870491"/>
    <x v="88"/>
    <s v="185"/>
    <s v="Yorkshire &amp; Humber"/>
  </r>
  <r>
    <x v="2"/>
    <x v="5"/>
    <n v="165203"/>
    <x v="88"/>
    <s v="165203"/>
    <s v="Yorkshire &amp; Humber"/>
  </r>
  <r>
    <x v="2"/>
    <x v="6"/>
    <n v="170.071883716184"/>
    <x v="89"/>
    <s v="170"/>
    <s v="North East"/>
  </r>
  <r>
    <x v="2"/>
    <x v="5"/>
    <n v="88198"/>
    <x v="89"/>
    <s v="88198"/>
    <s v="North East"/>
  </r>
  <r>
    <x v="2"/>
    <x v="7"/>
    <n v="150"/>
    <x v="89"/>
    <s v="150"/>
    <s v="North East"/>
  </r>
  <r>
    <x v="2"/>
    <x v="5"/>
    <n v="39162"/>
    <x v="90"/>
    <s v="39162"/>
    <s v="East Midlands"/>
  </r>
  <r>
    <x v="2"/>
    <x v="7"/>
    <n v="105"/>
    <x v="90"/>
    <s v="105"/>
    <s v="East Midlands"/>
  </r>
  <r>
    <x v="2"/>
    <x v="6"/>
    <n v="268.11705224452271"/>
    <x v="90"/>
    <s v="268"/>
    <s v="East Midlands"/>
  </r>
  <r>
    <x v="2"/>
    <x v="5"/>
    <n v="184642"/>
    <x v="91"/>
    <s v="184642"/>
    <s v="East Midlands"/>
  </r>
  <r>
    <x v="2"/>
    <x v="7"/>
    <n v="425"/>
    <x v="91"/>
    <s v="425"/>
    <s v="East Midlands"/>
  </r>
  <r>
    <x v="2"/>
    <x v="6"/>
    <n v="230.1751497492445"/>
    <x v="91"/>
    <s v="230"/>
    <s v="East Midlands"/>
  </r>
  <r>
    <x v="2"/>
    <x v="5"/>
    <n v="39562"/>
    <x v="92"/>
    <s v="39562"/>
    <s v="North West"/>
  </r>
  <r>
    <x v="2"/>
    <x v="7"/>
    <n v="75"/>
    <x v="92"/>
    <s v="75"/>
    <s v="North West"/>
  </r>
  <r>
    <x v="2"/>
    <x v="6"/>
    <n v="189.5758556190284"/>
    <x v="92"/>
    <s v="190"/>
    <s v="North West"/>
  </r>
  <r>
    <x v="2"/>
    <x v="6"/>
    <n v="107.1436224544461"/>
    <x v="93"/>
    <s v="107"/>
    <s v="South East"/>
  </r>
  <r>
    <x v="2"/>
    <x v="7"/>
    <n v="150"/>
    <x v="93"/>
    <s v="150"/>
    <s v="South East"/>
  </r>
  <r>
    <x v="2"/>
    <x v="5"/>
    <n v="139999"/>
    <x v="93"/>
    <s v="139999"/>
    <s v="South East"/>
  </r>
  <r>
    <x v="2"/>
    <x v="6"/>
    <n v="233.15095747326541"/>
    <x v="94"/>
    <s v="233"/>
    <s v="East of England"/>
  </r>
  <r>
    <x v="2"/>
    <x v="5"/>
    <n v="32168"/>
    <x v="94"/>
    <s v="32168"/>
    <s v="East of England"/>
  </r>
  <r>
    <x v="2"/>
    <x v="7"/>
    <n v="75"/>
    <x v="94"/>
    <s v="75"/>
    <s v="East of England"/>
  </r>
  <r>
    <x v="2"/>
    <x v="5"/>
    <n v="51339"/>
    <x v="95"/>
    <s v="51339"/>
    <s v="South West"/>
  </r>
  <r>
    <x v="2"/>
    <x v="6"/>
    <n v="146.08776953193481"/>
    <x v="95"/>
    <s v="146"/>
    <s v="South West"/>
  </r>
  <r>
    <x v="2"/>
    <x v="7"/>
    <n v="75"/>
    <x v="95"/>
    <s v="75"/>
    <s v="South West"/>
  </r>
  <r>
    <x v="2"/>
    <x v="6"/>
    <n v="187.73466833541929"/>
    <x v="96"/>
    <s v="188"/>
    <s v="South East"/>
  </r>
  <r>
    <x v="2"/>
    <x v="5"/>
    <n v="31960"/>
    <x v="96"/>
    <s v="31960"/>
    <s v="South East"/>
  </r>
  <r>
    <x v="2"/>
    <x v="7"/>
    <n v="60"/>
    <x v="96"/>
    <s v="60"/>
    <s v="South East"/>
  </r>
  <r>
    <x v="2"/>
    <x v="5"/>
    <n v="22227"/>
    <x v="97"/>
    <s v="22227"/>
    <s v="South East"/>
  </r>
  <r>
    <x v="2"/>
    <x v="7"/>
    <n v="30"/>
    <x v="97"/>
    <s v="30"/>
    <s v="South East"/>
  </r>
  <r>
    <x v="2"/>
    <x v="6"/>
    <n v="134.97098123903359"/>
    <x v="97"/>
    <s v="135"/>
    <s v="South East"/>
  </r>
  <r>
    <x v="2"/>
    <x v="7"/>
    <n v="85"/>
    <x v="98"/>
    <s v="85"/>
    <s v="Greater London"/>
  </r>
  <r>
    <x v="2"/>
    <x v="6"/>
    <n v="210.58368843523931"/>
    <x v="98"/>
    <s v="211"/>
    <s v="Greater London"/>
  </r>
  <r>
    <x v="2"/>
    <x v="5"/>
    <n v="40364"/>
    <x v="98"/>
    <s v="40364"/>
    <s v="Greater London"/>
  </r>
  <r>
    <x v="2"/>
    <x v="5"/>
    <n v="33484"/>
    <x v="99"/>
    <s v="33484"/>
    <s v="North East"/>
  </r>
  <r>
    <x v="2"/>
    <x v="7"/>
    <n v="60"/>
    <x v="99"/>
    <s v="60"/>
    <s v="North East"/>
  </r>
  <r>
    <x v="2"/>
    <x v="6"/>
    <n v="179.1900609246207"/>
    <x v="99"/>
    <s v="179"/>
    <s v="North East"/>
  </r>
  <r>
    <x v="2"/>
    <x v="7"/>
    <n v="25"/>
    <x v="100"/>
    <s v="25"/>
    <s v="Greater London"/>
  </r>
  <r>
    <x v="2"/>
    <x v="6"/>
    <n v="74.88168693464327"/>
    <x v="100"/>
    <s v="75"/>
    <s v="Greater London"/>
  </r>
  <r>
    <x v="2"/>
    <x v="5"/>
    <n v="33386"/>
    <x v="100"/>
    <s v="33386"/>
    <s v="Greater London"/>
  </r>
  <r>
    <x v="2"/>
    <x v="7"/>
    <n v="60"/>
    <x v="101"/>
    <s v="60"/>
    <s v="North West"/>
  </r>
  <r>
    <x v="2"/>
    <x v="6"/>
    <n v="155.56131708581799"/>
    <x v="101"/>
    <s v="156"/>
    <s v="North West"/>
  </r>
  <r>
    <x v="2"/>
    <x v="5"/>
    <n v="38570"/>
    <x v="101"/>
    <s v="38570"/>
    <s v="North West"/>
  </r>
  <r>
    <x v="2"/>
    <x v="7"/>
    <n v="150"/>
    <x v="102"/>
    <s v="150"/>
    <s v="Yorkshire &amp; Humber"/>
  </r>
  <r>
    <x v="2"/>
    <x v="5"/>
    <n v="54357"/>
    <x v="102"/>
    <s v="54357"/>
    <s v="Yorkshire &amp; Humber"/>
  </r>
  <r>
    <x v="2"/>
    <x v="6"/>
    <n v="275.95341906286222"/>
    <x v="102"/>
    <s v="276"/>
    <s v="Yorkshire &amp; Humber"/>
  </r>
  <r>
    <x v="2"/>
    <x v="5"/>
    <n v="10949"/>
    <x v="103"/>
    <s v="10949"/>
    <s v="East Midlands"/>
  </r>
  <r>
    <x v="2"/>
    <x v="6"/>
    <n v="228.33135446159471"/>
    <x v="103"/>
    <s v="228"/>
    <s v="East Midlands"/>
  </r>
  <r>
    <x v="2"/>
    <x v="7"/>
    <n v="25"/>
    <x v="103"/>
    <s v="25"/>
    <s v="East Midlands"/>
  </r>
  <r>
    <x v="2"/>
    <x v="6"/>
    <n v="270.67994802944997"/>
    <x v="104"/>
    <s v="271"/>
    <s v="North West"/>
  </r>
  <r>
    <x v="2"/>
    <x v="5"/>
    <n v="36944"/>
    <x v="104"/>
    <s v="36944"/>
    <s v="North West"/>
  </r>
  <r>
    <x v="2"/>
    <x v="7"/>
    <n v="100"/>
    <x v="104"/>
    <s v="100"/>
    <s v="North West"/>
  </r>
  <r>
    <x v="2"/>
    <x v="7"/>
    <n v="155"/>
    <x v="105"/>
    <s v="155"/>
    <s v="West Midlands"/>
  </r>
  <r>
    <x v="2"/>
    <x v="6"/>
    <n v="302.49214496204212"/>
    <x v="105"/>
    <s v="302"/>
    <s v="West Midlands"/>
  </r>
  <r>
    <x v="2"/>
    <x v="5"/>
    <n v="51241"/>
    <x v="105"/>
    <s v="51241"/>
    <s v="West Midlands"/>
  </r>
  <r>
    <x v="2"/>
    <x v="6"/>
    <n v="213.66576779688489"/>
    <x v="106"/>
    <s v="214"/>
    <s v="North West"/>
  </r>
  <r>
    <x v="2"/>
    <x v="5"/>
    <n v="67863"/>
    <x v="106"/>
    <s v="67863"/>
    <s v="North West"/>
  </r>
  <r>
    <x v="2"/>
    <x v="7"/>
    <n v="145"/>
    <x v="106"/>
    <s v="145"/>
    <s v="North West"/>
  </r>
  <r>
    <x v="2"/>
    <x v="5"/>
    <n v="97761"/>
    <x v="107"/>
    <s v="97761"/>
    <s v="Yorkshire &amp; Humber"/>
  </r>
  <r>
    <x v="2"/>
    <x v="7"/>
    <n v="265"/>
    <x v="107"/>
    <s v="265"/>
    <s v="Yorkshire &amp; Humber"/>
  </r>
  <r>
    <x v="2"/>
    <x v="6"/>
    <n v="271.06924029009531"/>
    <x v="107"/>
    <s v="271"/>
    <s v="Yorkshire &amp; Humber"/>
  </r>
  <r>
    <x v="2"/>
    <x v="7"/>
    <n v="60"/>
    <x v="108"/>
    <s v="60"/>
    <s v="West Midlands"/>
  </r>
  <r>
    <x v="2"/>
    <x v="5"/>
    <n v="87796"/>
    <x v="108"/>
    <s v="87796"/>
    <s v="West Midlands"/>
  </r>
  <r>
    <x v="2"/>
    <x v="6"/>
    <n v="68.34024329126612"/>
    <x v="108"/>
    <s v="68"/>
    <s v="West Midlands"/>
  </r>
  <r>
    <x v="2"/>
    <x v="7"/>
    <n v="50"/>
    <x v="109"/>
    <s v="50"/>
    <s v="South East"/>
  </r>
  <r>
    <x v="2"/>
    <x v="5"/>
    <n v="16348"/>
    <x v="109"/>
    <s v="16348"/>
    <s v="South East"/>
  </r>
  <r>
    <x v="2"/>
    <x v="6"/>
    <n v="305.84781012967949"/>
    <x v="109"/>
    <s v="306"/>
    <s v="South East"/>
  </r>
  <r>
    <x v="2"/>
    <x v="7"/>
    <n v="85"/>
    <x v="110"/>
    <s v="85"/>
    <s v="West Midlands"/>
  </r>
  <r>
    <x v="2"/>
    <x v="5"/>
    <n v="47025"/>
    <x v="110"/>
    <s v="47025"/>
    <s v="West Midlands"/>
  </r>
  <r>
    <x v="2"/>
    <x v="6"/>
    <n v="180.75491759702291"/>
    <x v="110"/>
    <s v="181"/>
    <s v="West Midlands"/>
  </r>
  <r>
    <x v="2"/>
    <x v="5"/>
    <n v="149580"/>
    <x v="111"/>
    <s v="149580"/>
    <s v="South West"/>
  </r>
  <r>
    <x v="2"/>
    <x v="7"/>
    <n v="275"/>
    <x v="111"/>
    <s v="275"/>
    <s v="South West"/>
  </r>
  <r>
    <x v="2"/>
    <x v="6"/>
    <n v="183.84810803583369"/>
    <x v="111"/>
    <s v="184"/>
    <s v="South West"/>
  </r>
  <r>
    <x v="2"/>
    <x v="7"/>
    <n v="110"/>
    <x v="112"/>
    <s v="110"/>
    <s v="South West"/>
  </r>
  <r>
    <x v="2"/>
    <x v="6"/>
    <n v="192.6377359812266"/>
    <x v="112"/>
    <s v="193"/>
    <s v="South West"/>
  </r>
  <r>
    <x v="2"/>
    <x v="5"/>
    <n v="57102"/>
    <x v="112"/>
    <s v="57102"/>
    <s v="South West"/>
  </r>
  <r>
    <x v="2"/>
    <x v="6"/>
    <n v="230.4926396017087"/>
    <x v="113"/>
    <s v="230"/>
    <s v="North East"/>
  </r>
  <r>
    <x v="2"/>
    <x v="7"/>
    <n v="75"/>
    <x v="113"/>
    <s v="75"/>
    <s v="North East"/>
  </r>
  <r>
    <x v="2"/>
    <x v="5"/>
    <n v="32539"/>
    <x v="113"/>
    <s v="32539"/>
    <s v="North East"/>
  </r>
  <r>
    <x v="2"/>
    <x v="5"/>
    <n v="35555"/>
    <x v="114"/>
    <s v="35555"/>
    <s v="South East"/>
  </r>
  <r>
    <x v="2"/>
    <x v="7"/>
    <n v="95"/>
    <x v="114"/>
    <s v="95"/>
    <s v="South East"/>
  </r>
  <r>
    <x v="2"/>
    <x v="6"/>
    <n v="267.19167486991978"/>
    <x v="114"/>
    <s v="267"/>
    <s v="South East"/>
  </r>
  <r>
    <x v="2"/>
    <x v="6"/>
    <n v="223.4075232483454"/>
    <x v="115"/>
    <s v="223"/>
    <s v="East of England"/>
  </r>
  <r>
    <x v="2"/>
    <x v="7"/>
    <n v="80"/>
    <x v="115"/>
    <s v="80"/>
    <s v="East of England"/>
  </r>
  <r>
    <x v="2"/>
    <x v="5"/>
    <n v="35809"/>
    <x v="115"/>
    <s v="35809"/>
    <s v="East of England"/>
  </r>
  <r>
    <x v="2"/>
    <x v="7"/>
    <n v="80"/>
    <x v="116"/>
    <s v="80"/>
    <s v="Greater London"/>
  </r>
  <r>
    <x v="2"/>
    <x v="5"/>
    <n v="28682"/>
    <x v="116"/>
    <s v="28682"/>
    <s v="Greater London"/>
  </r>
  <r>
    <x v="2"/>
    <x v="6"/>
    <n v="278.92057736559508"/>
    <x v="116"/>
    <s v="279"/>
    <s v="Greater London"/>
  </r>
  <r>
    <x v="2"/>
    <x v="7"/>
    <n v="95"/>
    <x v="117"/>
    <s v="95"/>
    <s v="North West"/>
  </r>
  <r>
    <x v="2"/>
    <x v="5"/>
    <n v="38821"/>
    <x v="117"/>
    <s v="38821"/>
    <s v="North West"/>
  </r>
  <r>
    <x v="2"/>
    <x v="6"/>
    <n v="244.71291311403621"/>
    <x v="117"/>
    <s v="245"/>
    <s v="North West"/>
  </r>
  <r>
    <x v="2"/>
    <x v="7"/>
    <n v="410"/>
    <x v="118"/>
    <s v="410"/>
    <s v="West Midlands"/>
  </r>
  <r>
    <x v="2"/>
    <x v="6"/>
    <n v="200.0868669812748"/>
    <x v="118"/>
    <s v="200"/>
    <s v="West Midlands"/>
  </r>
  <r>
    <x v="2"/>
    <x v="5"/>
    <n v="204911"/>
    <x v="118"/>
    <s v="204911"/>
    <s v="West Midlands"/>
  </r>
  <r>
    <x v="2"/>
    <x v="6"/>
    <n v="236.79268392259331"/>
    <x v="119"/>
    <s v="237"/>
    <s v="North West"/>
  </r>
  <r>
    <x v="2"/>
    <x v="5"/>
    <n v="61235"/>
    <x v="119"/>
    <s v="61235"/>
    <s v="North West"/>
  </r>
  <r>
    <x v="2"/>
    <x v="7"/>
    <n v="145"/>
    <x v="119"/>
    <s v="145"/>
    <s v="North West"/>
  </r>
  <r>
    <x v="2"/>
    <x v="6"/>
    <n v="173.6671049693602"/>
    <x v="120"/>
    <s v="174"/>
    <s v="North East"/>
  </r>
  <r>
    <x v="2"/>
    <x v="5"/>
    <n v="40307"/>
    <x v="120"/>
    <s v="40307"/>
    <s v="North East"/>
  </r>
  <r>
    <x v="2"/>
    <x v="7"/>
    <n v="70"/>
    <x v="120"/>
    <s v="70"/>
    <s v="North East"/>
  </r>
  <r>
    <x v="2"/>
    <x v="5"/>
    <n v="46030"/>
    <x v="121"/>
    <s v="46030"/>
    <s v="West Midlands"/>
  </r>
  <r>
    <x v="2"/>
    <x v="7"/>
    <n v="130"/>
    <x v="121"/>
    <s v="130"/>
    <s v="West Midlands"/>
  </r>
  <r>
    <x v="2"/>
    <x v="6"/>
    <n v="282.4245057571149"/>
    <x v="121"/>
    <s v="282"/>
    <s v="West Midlands"/>
  </r>
  <r>
    <x v="2"/>
    <x v="6"/>
    <n v="118.08544137713869"/>
    <x v="122"/>
    <s v="118"/>
    <s v="East of England"/>
  </r>
  <r>
    <x v="2"/>
    <x v="5"/>
    <n v="190540"/>
    <x v="122"/>
    <s v="190540"/>
    <s v="East of England"/>
  </r>
  <r>
    <x v="2"/>
    <x v="7"/>
    <n v="225"/>
    <x v="122"/>
    <s v="225"/>
    <s v="East of England"/>
  </r>
  <r>
    <x v="2"/>
    <x v="6"/>
    <n v="192.16308797727461"/>
    <x v="123"/>
    <s v="192"/>
    <s v="North East"/>
  </r>
  <r>
    <x v="2"/>
    <x v="7"/>
    <n v="115"/>
    <x v="123"/>
    <s v="115"/>
    <s v="North East"/>
  </r>
  <r>
    <x v="2"/>
    <x v="5"/>
    <n v="59845"/>
    <x v="123"/>
    <s v="59845"/>
    <s v="North East"/>
  </r>
  <r>
    <x v="2"/>
    <x v="6"/>
    <n v="135.85650209219011"/>
    <x v="124"/>
    <s v="136"/>
    <s v="South East"/>
  </r>
  <r>
    <x v="2"/>
    <x v="5"/>
    <n v="239223"/>
    <x v="124"/>
    <s v="239223"/>
    <s v="South East"/>
  </r>
  <r>
    <x v="2"/>
    <x v="7"/>
    <n v="325"/>
    <x v="124"/>
    <s v="325"/>
    <s v="South East"/>
  </r>
  <r>
    <x v="2"/>
    <x v="7"/>
    <n v="55"/>
    <x v="125"/>
    <s v="55"/>
    <s v="Greater London"/>
  </r>
  <r>
    <x v="2"/>
    <x v="6"/>
    <n v="167.22408026755849"/>
    <x v="125"/>
    <s v="167"/>
    <s v="Greater London"/>
  </r>
  <r>
    <x v="2"/>
    <x v="5"/>
    <n v="32890"/>
    <x v="125"/>
    <s v="32890"/>
    <s v="Greater London"/>
  </r>
  <r>
    <x v="2"/>
    <x v="6"/>
    <n v="163.4479983906659"/>
    <x v="126"/>
    <s v="163"/>
    <s v="South West"/>
  </r>
  <r>
    <x v="2"/>
    <x v="5"/>
    <n v="39768"/>
    <x v="126"/>
    <s v="39768"/>
    <s v="South West"/>
  </r>
  <r>
    <x v="2"/>
    <x v="7"/>
    <n v="65"/>
    <x v="126"/>
    <s v="65"/>
    <s v="South West"/>
  </r>
  <r>
    <x v="2"/>
    <x v="5"/>
    <n v="42169"/>
    <x v="127"/>
    <s v="42169"/>
    <s v="North West"/>
  </r>
  <r>
    <x v="2"/>
    <x v="7"/>
    <n v="115"/>
    <x v="127"/>
    <s v="115"/>
    <s v="North West"/>
  </r>
  <r>
    <x v="2"/>
    <x v="6"/>
    <n v="272.71218193459652"/>
    <x v="127"/>
    <s v="273"/>
    <s v="North West"/>
  </r>
  <r>
    <x v="2"/>
    <x v="5"/>
    <n v="34994"/>
    <x v="128"/>
    <s v="34994"/>
    <s v="West Midlands"/>
  </r>
  <r>
    <x v="2"/>
    <x v="6"/>
    <n v="42.864491055609527"/>
    <x v="128"/>
    <s v="43"/>
    <s v="West Midlands"/>
  </r>
  <r>
    <x v="2"/>
    <x v="7"/>
    <n v="15"/>
    <x v="128"/>
    <s v="15"/>
    <s v="West Midlands"/>
  </r>
  <r>
    <x v="2"/>
    <x v="5"/>
    <n v="24516"/>
    <x v="129"/>
    <s v="24516"/>
    <s v="East of England"/>
  </r>
  <r>
    <x v="2"/>
    <x v="7"/>
    <n v="45"/>
    <x v="129"/>
    <s v="45"/>
    <s v="East of England"/>
  </r>
  <r>
    <x v="2"/>
    <x v="6"/>
    <n v="183.55359765051401"/>
    <x v="129"/>
    <s v="184"/>
    <s v="East of England"/>
  </r>
  <r>
    <x v="2"/>
    <x v="7"/>
    <n v="70"/>
    <x v="130"/>
    <s v="70"/>
    <s v="South West"/>
  </r>
  <r>
    <x v="2"/>
    <x v="5"/>
    <n v="38234"/>
    <x v="130"/>
    <s v="38234"/>
    <s v="South West"/>
  </r>
  <r>
    <x v="2"/>
    <x v="6"/>
    <n v="183.08311973636029"/>
    <x v="130"/>
    <s v="183"/>
    <s v="South West"/>
  </r>
  <r>
    <x v="2"/>
    <x v="7"/>
    <n v="15"/>
    <x v="131"/>
    <s v="15"/>
    <s v="Greater London"/>
  </r>
  <r>
    <x v="2"/>
    <x v="5"/>
    <n v="19559"/>
    <x v="131"/>
    <s v="19559"/>
    <s v="Greater London"/>
  </r>
  <r>
    <x v="2"/>
    <x v="6"/>
    <n v="76.691037374098883"/>
    <x v="131"/>
    <s v="77"/>
    <s v="Greater London"/>
  </r>
  <r>
    <x v="2"/>
    <x v="7"/>
    <n v="95"/>
    <x v="132"/>
    <s v="95"/>
    <s v="North West"/>
  </r>
  <r>
    <x v="2"/>
    <x v="6"/>
    <n v="223.45054686581199"/>
    <x v="132"/>
    <s v="223"/>
    <s v="North West"/>
  </r>
  <r>
    <x v="2"/>
    <x v="5"/>
    <n v="42515"/>
    <x v="132"/>
    <s v="42515"/>
    <s v="North West"/>
  </r>
  <r>
    <x v="2"/>
    <x v="6"/>
    <n v="234.9724441406417"/>
    <x v="133"/>
    <s v="235"/>
    <s v="Yorkshire &amp; Humber"/>
  </r>
  <r>
    <x v="2"/>
    <x v="5"/>
    <n v="70221"/>
    <x v="133"/>
    <s v="70221"/>
    <s v="Yorkshire &amp; Humber"/>
  </r>
  <r>
    <x v="2"/>
    <x v="7"/>
    <n v="165"/>
    <x v="133"/>
    <s v="165"/>
    <s v="Yorkshire &amp; Humber"/>
  </r>
  <r>
    <x v="2"/>
    <x v="7"/>
    <n v="180"/>
    <x v="134"/>
    <s v="180"/>
    <s v="West Midlands"/>
  </r>
  <r>
    <x v="2"/>
    <x v="6"/>
    <n v="355.81560844469038"/>
    <x v="134"/>
    <s v="356"/>
    <s v="West Midlands"/>
  </r>
  <r>
    <x v="2"/>
    <x v="5"/>
    <n v="50588"/>
    <x v="134"/>
    <s v="50588"/>
    <s v="West Midlands"/>
  </r>
  <r>
    <x v="2"/>
    <x v="6"/>
    <n v="199.55432866597931"/>
    <x v="135"/>
    <s v="200"/>
    <s v="Greater London"/>
  </r>
  <r>
    <x v="2"/>
    <x v="5"/>
    <n v="30067"/>
    <x v="135"/>
    <s v="30067"/>
    <s v="Greater London"/>
  </r>
  <r>
    <x v="2"/>
    <x v="7"/>
    <n v="60"/>
    <x v="135"/>
    <s v="60"/>
    <s v="Greater London"/>
  </r>
  <r>
    <x v="2"/>
    <x v="6"/>
    <n v="134.1241691752854"/>
    <x v="136"/>
    <s v="134"/>
    <s v="Greater London"/>
  </r>
  <r>
    <x v="2"/>
    <x v="7"/>
    <n v="45"/>
    <x v="136"/>
    <s v="45"/>
    <s v="Greater London"/>
  </r>
  <r>
    <x v="2"/>
    <x v="5"/>
    <n v="33551"/>
    <x v="136"/>
    <s v="33551"/>
    <s v="Greater London"/>
  </r>
  <r>
    <x v="2"/>
    <x v="6"/>
    <n v="187.41946819725899"/>
    <x v="137"/>
    <s v="187"/>
    <s v="North West"/>
  </r>
  <r>
    <x v="2"/>
    <x v="5"/>
    <n v="42685"/>
    <x v="137"/>
    <s v="42685"/>
    <s v="North West"/>
  </r>
  <r>
    <x v="2"/>
    <x v="7"/>
    <n v="80"/>
    <x v="137"/>
    <s v="80"/>
    <s v="North West"/>
  </r>
  <r>
    <x v="2"/>
    <x v="7"/>
    <n v="215"/>
    <x v="138"/>
    <s v="215"/>
    <s v="West Midlands"/>
  </r>
  <r>
    <x v="2"/>
    <x v="5"/>
    <n v="130108"/>
    <x v="138"/>
    <s v="130108"/>
    <s v="West Midlands"/>
  </r>
  <r>
    <x v="2"/>
    <x v="6"/>
    <n v="165.24733298490489"/>
    <x v="138"/>
    <s v="165"/>
    <s v="West Midlands"/>
  </r>
  <r>
    <x v="2"/>
    <x v="6"/>
    <n v="134.08420488066511"/>
    <x v="139"/>
    <s v="134"/>
    <s v="South East"/>
  </r>
  <r>
    <x v="2"/>
    <x v="7"/>
    <n v="45"/>
    <x v="139"/>
    <s v="45"/>
    <s v="South East"/>
  </r>
  <r>
    <x v="2"/>
    <x v="5"/>
    <n v="33561"/>
    <x v="139"/>
    <s v="33561"/>
    <s v="South East"/>
  </r>
  <r>
    <x v="2"/>
    <x v="7"/>
    <n v="140"/>
    <x v="140"/>
    <s v="140"/>
    <s v="East Midlands"/>
  </r>
  <r>
    <x v="2"/>
    <x v="6"/>
    <n v="181.8748700893785"/>
    <x v="140"/>
    <s v="182"/>
    <s v="East Midlands"/>
  </r>
  <r>
    <x v="2"/>
    <x v="5"/>
    <n v="76976"/>
    <x v="140"/>
    <s v="76976"/>
    <s v="East Midlands"/>
  </r>
  <r>
    <x v="2"/>
    <x v="5"/>
    <n v="212898"/>
    <x v="141"/>
    <s v="212898"/>
    <s v="South East"/>
  </r>
  <r>
    <x v="2"/>
    <x v="6"/>
    <n v="133.86692218809009"/>
    <x v="141"/>
    <s v="134"/>
    <s v="South East"/>
  </r>
  <r>
    <x v="2"/>
    <x v="7"/>
    <n v="285"/>
    <x v="141"/>
    <s v="285"/>
    <s v="South East"/>
  </r>
  <r>
    <x v="2"/>
    <x v="7"/>
    <n v="20"/>
    <x v="142"/>
    <s v="20"/>
    <s v="Greater London"/>
  </r>
  <r>
    <x v="2"/>
    <x v="5"/>
    <n v="26528"/>
    <x v="142"/>
    <s v="26528"/>
    <s v="Greater London"/>
  </r>
  <r>
    <x v="2"/>
    <x v="6"/>
    <n v="75.392038600723765"/>
    <x v="142"/>
    <s v="75"/>
    <s v="Greater London"/>
  </r>
  <r>
    <x v="2"/>
    <x v="5"/>
    <n v="61145"/>
    <x v="143"/>
    <s v="61145"/>
    <s v="North West"/>
  </r>
  <r>
    <x v="2"/>
    <x v="6"/>
    <n v="73.595551557772509"/>
    <x v="143"/>
    <s v="74"/>
    <s v="North West"/>
  </r>
  <r>
    <x v="2"/>
    <x v="7"/>
    <n v="45"/>
    <x v="143"/>
    <s v="45"/>
    <s v="North West"/>
  </r>
  <r>
    <x v="2"/>
    <x v="7"/>
    <n v="150"/>
    <x v="144"/>
    <s v="150"/>
    <s v="North West"/>
  </r>
  <r>
    <x v="2"/>
    <x v="6"/>
    <n v="225.60801359664299"/>
    <x v="144"/>
    <s v="226"/>
    <s v="North West"/>
  </r>
  <r>
    <x v="2"/>
    <x v="5"/>
    <n v="66487"/>
    <x v="144"/>
    <s v="66487"/>
    <s v="North West"/>
  </r>
  <r>
    <x v="2"/>
    <x v="6"/>
    <n v="174.78006841391249"/>
    <x v="145"/>
    <s v="175"/>
    <s v="South West"/>
  </r>
  <r>
    <x v="2"/>
    <x v="5"/>
    <n v="120151"/>
    <x v="145"/>
    <s v="120151"/>
    <s v="South West"/>
  </r>
  <r>
    <x v="2"/>
    <x v="7"/>
    <n v="210"/>
    <x v="145"/>
    <s v="210"/>
    <s v="South West"/>
  </r>
  <r>
    <x v="2"/>
    <x v="6"/>
    <n v="150.1551603323434"/>
    <x v="146"/>
    <s v="150"/>
    <s v="South East"/>
  </r>
  <r>
    <x v="2"/>
    <x v="5"/>
    <n v="29969"/>
    <x v="146"/>
    <s v="29969"/>
    <s v="South East"/>
  </r>
  <r>
    <x v="2"/>
    <x v="7"/>
    <n v="45"/>
    <x v="146"/>
    <s v="45"/>
    <s v="South East"/>
  </r>
  <r>
    <x v="2"/>
    <x v="7"/>
    <n v="165"/>
    <x v="147"/>
    <s v="165"/>
    <s v="North West"/>
  </r>
  <r>
    <x v="2"/>
    <x v="6"/>
    <n v="222.63000242869089"/>
    <x v="147"/>
    <s v="223"/>
    <s v="North West"/>
  </r>
  <r>
    <x v="2"/>
    <x v="5"/>
    <n v="74114"/>
    <x v="147"/>
    <s v="74114"/>
    <s v="North West"/>
  </r>
  <r>
    <x v="2"/>
    <x v="6"/>
    <n v="107.6293858974753"/>
    <x v="148"/>
    <s v="108"/>
    <s v="South East"/>
  </r>
  <r>
    <x v="2"/>
    <x v="7"/>
    <n v="35"/>
    <x v="148"/>
    <s v="35"/>
    <s v="South East"/>
  </r>
  <r>
    <x v="2"/>
    <x v="5"/>
    <n v="32519"/>
    <x v="148"/>
    <s v="32519"/>
    <s v="South East"/>
  </r>
  <r>
    <x v="2"/>
    <x v="6"/>
    <n v="254.94369069788061"/>
    <x v="149"/>
    <s v="255"/>
    <s v="West Midlands"/>
  </r>
  <r>
    <x v="2"/>
    <x v="7"/>
    <n v="115"/>
    <x v="149"/>
    <s v="115"/>
    <s v="West Midlands"/>
  </r>
  <r>
    <x v="2"/>
    <x v="5"/>
    <n v="45108"/>
    <x v="149"/>
    <s v="45108"/>
    <s v="West Midlands"/>
  </r>
  <r>
    <x v="2"/>
    <x v="5"/>
    <n v="145551"/>
    <x v="150"/>
    <s v="145551"/>
    <s v="West Midlands"/>
  </r>
  <r>
    <x v="2"/>
    <x v="6"/>
    <n v="151.1497688095582"/>
    <x v="150"/>
    <s v="151"/>
    <s v="West Midlands"/>
  </r>
  <r>
    <x v="2"/>
    <x v="7"/>
    <n v="220"/>
    <x v="150"/>
    <s v="220"/>
    <s v="West Midlands"/>
  </r>
  <r>
    <x v="2"/>
    <x v="6"/>
    <n v="223.78039683723699"/>
    <x v="151"/>
    <s v="224"/>
    <s v="Yorkshire &amp; Humber"/>
  </r>
  <r>
    <x v="2"/>
    <x v="7"/>
    <n v="90"/>
    <x v="151"/>
    <s v="90"/>
    <s v="Yorkshire &amp; Humber"/>
  </r>
  <r>
    <x v="2"/>
    <x v="5"/>
    <n v="40218"/>
    <x v="151"/>
    <s v="40218"/>
    <s v="Yorkshire &amp; Humber"/>
  </r>
  <r>
    <x v="2"/>
    <x v="7"/>
    <n v="20195"/>
    <x v="152"/>
    <s v="20195"/>
    <s v="England"/>
  </r>
  <r>
    <x v="2"/>
    <x v="6"/>
    <n v="183.90702855417291"/>
    <x v="152"/>
    <s v="184"/>
    <s v="England"/>
  </r>
  <r>
    <x v="2"/>
    <x v="9"/>
    <n v="425"/>
    <x v="0"/>
    <s v="425"/>
    <s v="Greater London"/>
  </r>
  <r>
    <x v="2"/>
    <x v="8"/>
    <n v="2123.725764541276"/>
    <x v="0"/>
    <s v="2124"/>
    <s v="Greater London"/>
  </r>
  <r>
    <x v="2"/>
    <x v="8"/>
    <n v="1574.4007385670479"/>
    <x v="1"/>
    <s v="1574"/>
    <s v="Greater London"/>
  </r>
  <r>
    <x v="2"/>
    <x v="9"/>
    <n v="955"/>
    <x v="1"/>
    <s v="955"/>
    <s v="Greater London"/>
  </r>
  <r>
    <x v="2"/>
    <x v="8"/>
    <n v="2394.2379991293678"/>
    <x v="2"/>
    <s v="2394"/>
    <s v="Yorkshire &amp; Humber"/>
  </r>
  <r>
    <x v="2"/>
    <x v="9"/>
    <n v="1210"/>
    <x v="2"/>
    <s v="1210"/>
    <s v="Yorkshire &amp; Humber"/>
  </r>
  <r>
    <x v="2"/>
    <x v="8"/>
    <n v="1752.6353495036331"/>
    <x v="3"/>
    <s v="1753"/>
    <s v="South West"/>
  </r>
  <r>
    <x v="2"/>
    <x v="9"/>
    <n v="685"/>
    <x v="3"/>
    <s v="685"/>
    <s v="South West"/>
  </r>
  <r>
    <x v="2"/>
    <x v="8"/>
    <n v="1512.474168139207"/>
    <x v="4"/>
    <s v="1512"/>
    <s v="East of England"/>
  </r>
  <r>
    <x v="2"/>
    <x v="9"/>
    <n v="505"/>
    <x v="4"/>
    <s v="505"/>
    <s v="East of England"/>
  </r>
  <r>
    <x v="2"/>
    <x v="8"/>
    <n v="1637.1816918329371"/>
    <x v="5"/>
    <s v="1637"/>
    <s v="Greater London"/>
  </r>
  <r>
    <x v="2"/>
    <x v="9"/>
    <n v="695"/>
    <x v="5"/>
    <s v="695"/>
    <s v="Greater London"/>
  </r>
  <r>
    <x v="2"/>
    <x v="9"/>
    <n v="3460"/>
    <x v="6"/>
    <s v="3460"/>
    <s v="West Midlands"/>
  </r>
  <r>
    <x v="2"/>
    <x v="8"/>
    <n v="2240.8455629962559"/>
    <x v="6"/>
    <s v="2241"/>
    <s v="West Midlands"/>
  </r>
  <r>
    <x v="2"/>
    <x v="9"/>
    <n v="345"/>
    <x v="7"/>
    <s v="345"/>
    <s v="North West"/>
  </r>
  <r>
    <x v="2"/>
    <x v="8"/>
    <n v="1488.6731391585761"/>
    <x v="7"/>
    <s v="1489"/>
    <s v="North West"/>
  </r>
  <r>
    <x v="2"/>
    <x v="9"/>
    <n v="480"/>
    <x v="8"/>
    <s v="480"/>
    <s v="North West"/>
  </r>
  <r>
    <x v="2"/>
    <x v="8"/>
    <n v="1600.8004002001001"/>
    <x v="8"/>
    <s v="1601"/>
    <s v="North West"/>
  </r>
  <r>
    <x v="2"/>
    <x v="9"/>
    <n v="865"/>
    <x v="9"/>
    <s v="865"/>
    <s v="North West"/>
  </r>
  <r>
    <x v="2"/>
    <x v="8"/>
    <n v="1652.150660860264"/>
    <x v="9"/>
    <s v="1652"/>
    <s v="North West"/>
  </r>
  <r>
    <x v="2"/>
    <x v="9"/>
    <n v="1575"/>
    <x v="10"/>
    <s v="1575"/>
    <s v="South West"/>
  </r>
  <r>
    <x v="2"/>
    <x v="8"/>
    <n v="1772.630583786339"/>
    <x v="10"/>
    <s v="1773"/>
    <s v="South West"/>
  </r>
  <r>
    <x v="2"/>
    <x v="8"/>
    <n v="1245.0914663346421"/>
    <x v="11"/>
    <s v="1245"/>
    <s v="South East"/>
  </r>
  <r>
    <x v="2"/>
    <x v="9"/>
    <n v="260"/>
    <x v="11"/>
    <s v="260"/>
    <s v="South East"/>
  </r>
  <r>
    <x v="2"/>
    <x v="8"/>
    <n v="1725.773455089889"/>
    <x v="12"/>
    <s v="1726"/>
    <s v="Yorkshire &amp; Humber"/>
  </r>
  <r>
    <x v="2"/>
    <x v="9"/>
    <n v="1510"/>
    <x v="12"/>
    <s v="1510"/>
    <s v="Yorkshire &amp; Humber"/>
  </r>
  <r>
    <x v="2"/>
    <x v="8"/>
    <n v="1606.6314294362819"/>
    <x v="13"/>
    <s v="1607"/>
    <s v="Greater London"/>
  </r>
  <r>
    <x v="2"/>
    <x v="9"/>
    <n v="690"/>
    <x v="13"/>
    <s v="690"/>
    <s v="Greater London"/>
  </r>
  <r>
    <x v="2"/>
    <x v="9"/>
    <n v="595"/>
    <x v="14"/>
    <s v="595"/>
    <s v="South East"/>
  </r>
  <r>
    <x v="2"/>
    <x v="8"/>
    <n v="1468.3019519778891"/>
    <x v="14"/>
    <s v="1468"/>
    <s v="South East"/>
  </r>
  <r>
    <x v="2"/>
    <x v="8"/>
    <n v="1798.156889188582"/>
    <x v="15"/>
    <s v="1798"/>
    <s v="South West"/>
  </r>
  <r>
    <x v="2"/>
    <x v="9"/>
    <n v="1120"/>
    <x v="15"/>
    <s v="1120"/>
    <s v="South West"/>
  </r>
  <r>
    <x v="2"/>
    <x v="8"/>
    <n v="1417.0445452120571"/>
    <x v="16"/>
    <s v="1417"/>
    <s v="Greater London"/>
  </r>
  <r>
    <x v="2"/>
    <x v="9"/>
    <n v="850"/>
    <x v="16"/>
    <s v="850"/>
    <s v="Greater London"/>
  </r>
  <r>
    <x v="2"/>
    <x v="8"/>
    <n v="1289.1844212240469"/>
    <x v="17"/>
    <s v="1289"/>
    <s v="South East"/>
  </r>
  <r>
    <x v="2"/>
    <x v="9"/>
    <n v="1425"/>
    <x v="17"/>
    <s v="1425"/>
    <s v="South East"/>
  </r>
  <r>
    <x v="2"/>
    <x v="9"/>
    <n v="510"/>
    <x v="18"/>
    <s v="510"/>
    <s v="North West"/>
  </r>
  <r>
    <x v="2"/>
    <x v="8"/>
    <n v="1397.260273972603"/>
    <x v="18"/>
    <s v="1397"/>
    <s v="North West"/>
  </r>
  <r>
    <x v="2"/>
    <x v="9"/>
    <n v="675"/>
    <x v="19"/>
    <s v="675"/>
    <s v="Yorkshire &amp; Humber"/>
  </r>
  <r>
    <x v="2"/>
    <x v="8"/>
    <n v="1634.7783967062239"/>
    <x v="19"/>
    <s v="1635"/>
    <s v="Yorkshire &amp; Humber"/>
  </r>
  <r>
    <x v="2"/>
    <x v="8"/>
    <n v="1651.451050248646"/>
    <x v="20"/>
    <s v="1651"/>
    <s v="East of England"/>
  </r>
  <r>
    <x v="2"/>
    <x v="9"/>
    <n v="2225"/>
    <x v="20"/>
    <s v="2225"/>
    <s v="East of England"/>
  </r>
  <r>
    <x v="2"/>
    <x v="8"/>
    <n v="1520.2189115232591"/>
    <x v="21"/>
    <s v="1520"/>
    <s v="Greater London"/>
  </r>
  <r>
    <x v="2"/>
    <x v="9"/>
    <n v="400"/>
    <x v="21"/>
    <s v="400"/>
    <s v="Greater London"/>
  </r>
  <r>
    <x v="2"/>
    <x v="8"/>
    <n v="1496.7975494291279"/>
    <x v="22"/>
    <s v="1497"/>
    <s v="East of England"/>
  </r>
  <r>
    <x v="2"/>
    <x v="9"/>
    <n v="860"/>
    <x v="22"/>
    <s v="860"/>
    <s v="East of England"/>
  </r>
  <r>
    <x v="2"/>
    <x v="8"/>
    <n v="1417.087227250219"/>
    <x v="23"/>
    <s v="1417"/>
    <s v="North West"/>
  </r>
  <r>
    <x v="2"/>
    <x v="9"/>
    <n v="1345"/>
    <x v="23"/>
    <s v="1345"/>
    <s v="North West"/>
  </r>
  <r>
    <x v="2"/>
    <x v="8"/>
    <n v="1569.4480774261051"/>
    <x v="24"/>
    <s v="1569"/>
    <s v="North West"/>
  </r>
  <r>
    <x v="2"/>
    <x v="9"/>
    <n v="1260"/>
    <x v="24"/>
    <s v="1260"/>
    <s v="North West"/>
  </r>
  <r>
    <x v="2"/>
    <x v="9"/>
    <n v="15"/>
    <x v="25"/>
    <s v="15"/>
    <s v="Greater London"/>
  </r>
  <r>
    <x v="2"/>
    <x v="8"/>
    <n v="1072.194424588992"/>
    <x v="25"/>
    <s v="1072"/>
    <s v="Greater London"/>
  </r>
  <r>
    <x v="2"/>
    <x v="9"/>
    <n v="1985"/>
    <x v="26"/>
    <s v="1985"/>
    <s v="South West"/>
  </r>
  <r>
    <x v="2"/>
    <x v="8"/>
    <n v="1304.187855612935"/>
    <x v="26"/>
    <s v="1304"/>
    <s v="South West"/>
  </r>
  <r>
    <x v="2"/>
    <x v="8"/>
    <n v="1681.7000458645471"/>
    <x v="27"/>
    <s v="1682"/>
    <s v="North East"/>
  </r>
  <r>
    <x v="2"/>
    <x v="9"/>
    <n v="1980"/>
    <x v="27"/>
    <s v="1980"/>
    <s v="North East"/>
  </r>
  <r>
    <x v="2"/>
    <x v="9"/>
    <n v="930"/>
    <x v="28"/>
    <s v="930"/>
    <s v="West Midlands"/>
  </r>
  <r>
    <x v="2"/>
    <x v="8"/>
    <n v="1812.8654970760231"/>
    <x v="28"/>
    <s v="1813"/>
    <s v="West Midlands"/>
  </r>
  <r>
    <x v="2"/>
    <x v="8"/>
    <n v="1427.7153029929141"/>
    <x v="29"/>
    <s v="1428"/>
    <s v="Greater London"/>
  </r>
  <r>
    <x v="2"/>
    <x v="9"/>
    <n v="810"/>
    <x v="29"/>
    <s v="810"/>
    <s v="Greater London"/>
  </r>
  <r>
    <x v="2"/>
    <x v="9"/>
    <n v="1140"/>
    <x v="30"/>
    <s v="1140"/>
    <s v="North East"/>
  </r>
  <r>
    <x v="2"/>
    <x v="8"/>
    <n v="1692.625202298407"/>
    <x v="30"/>
    <s v="1693"/>
    <s v="North East"/>
  </r>
  <r>
    <x v="2"/>
    <x v="8"/>
    <n v="1912.0057150060929"/>
    <x v="31"/>
    <s v="1912"/>
    <s v="North East"/>
  </r>
  <r>
    <x v="2"/>
    <x v="9"/>
    <n v="455"/>
    <x v="31"/>
    <s v="455"/>
    <s v="North East"/>
  </r>
  <r>
    <x v="2"/>
    <x v="8"/>
    <n v="1943.077925286969"/>
    <x v="32"/>
    <s v="1943"/>
    <s v="East Midlands"/>
  </r>
  <r>
    <x v="2"/>
    <x v="9"/>
    <n v="865"/>
    <x v="32"/>
    <s v="865"/>
    <s v="East Midlands"/>
  </r>
  <r>
    <x v="2"/>
    <x v="8"/>
    <n v="1687.990538651758"/>
    <x v="33"/>
    <s v="1688"/>
    <s v="East Midlands"/>
  </r>
  <r>
    <x v="2"/>
    <x v="9"/>
    <n v="3140"/>
    <x v="33"/>
    <s v="3140"/>
    <s v="East Midlands"/>
  </r>
  <r>
    <x v="2"/>
    <x v="8"/>
    <n v="1643.9060470486361"/>
    <x v="34"/>
    <s v="1644"/>
    <s v="South West"/>
  </r>
  <r>
    <x v="2"/>
    <x v="9"/>
    <n v="3645"/>
    <x v="34"/>
    <s v="3645"/>
    <s v="South West"/>
  </r>
  <r>
    <x v="2"/>
    <x v="8"/>
    <n v="1666.90593546123"/>
    <x v="35"/>
    <s v="1667"/>
    <s v="Yorkshire &amp; Humber"/>
  </r>
  <r>
    <x v="2"/>
    <x v="9"/>
    <n v="1045"/>
    <x v="35"/>
    <s v="1045"/>
    <s v="Yorkshire &amp; Humber"/>
  </r>
  <r>
    <x v="2"/>
    <x v="8"/>
    <n v="1402.819078339465"/>
    <x v="36"/>
    <s v="1403"/>
    <s v="South West"/>
  </r>
  <r>
    <x v="2"/>
    <x v="9"/>
    <n v="1670"/>
    <x v="36"/>
    <s v="1670"/>
    <s v="South West"/>
  </r>
  <r>
    <x v="2"/>
    <x v="8"/>
    <n v="1505.7771151695861"/>
    <x v="37"/>
    <s v="1506"/>
    <s v="West Midlands"/>
  </r>
  <r>
    <x v="2"/>
    <x v="9"/>
    <n v="1010"/>
    <x v="37"/>
    <s v="1010"/>
    <s v="West Midlands"/>
  </r>
  <r>
    <x v="2"/>
    <x v="9"/>
    <n v="870"/>
    <x v="38"/>
    <s v="870"/>
    <s v="Greater London"/>
  </r>
  <r>
    <x v="2"/>
    <x v="8"/>
    <n v="1788.4674683934629"/>
    <x v="38"/>
    <s v="1788"/>
    <s v="Greater London"/>
  </r>
  <r>
    <x v="2"/>
    <x v="8"/>
    <n v="1514.459980913655"/>
    <x v="39"/>
    <s v="1514"/>
    <s v="Yorkshire &amp; Humber"/>
  </r>
  <r>
    <x v="2"/>
    <x v="9"/>
    <n v="1460"/>
    <x v="39"/>
    <s v="1460"/>
    <s v="Yorkshire &amp; Humber"/>
  </r>
  <r>
    <x v="2"/>
    <x v="8"/>
    <n v="1358.6319981260251"/>
    <x v="40"/>
    <s v="1359"/>
    <s v="South East"/>
  </r>
  <r>
    <x v="2"/>
    <x v="9"/>
    <n v="2030"/>
    <x v="40"/>
    <s v="2030"/>
    <s v="South East"/>
  </r>
  <r>
    <x v="2"/>
    <x v="8"/>
    <n v="1665.3829339883839"/>
    <x v="41"/>
    <s v="1665"/>
    <s v="Greater London"/>
  </r>
  <r>
    <x v="2"/>
    <x v="9"/>
    <n v="800"/>
    <x v="41"/>
    <s v="800"/>
    <s v="Greater London"/>
  </r>
  <r>
    <x v="2"/>
    <x v="8"/>
    <n v="1554.3437232439601"/>
    <x v="42"/>
    <s v="1554"/>
    <s v="East of England"/>
  </r>
  <r>
    <x v="2"/>
    <x v="9"/>
    <n v="5065"/>
    <x v="42"/>
    <s v="5065"/>
    <s v="East of England"/>
  </r>
  <r>
    <x v="2"/>
    <x v="8"/>
    <n v="2044.9650298879501"/>
    <x v="43"/>
    <s v="2045"/>
    <s v="North East"/>
  </r>
  <r>
    <x v="2"/>
    <x v="9"/>
    <n v="845"/>
    <x v="43"/>
    <s v="845"/>
    <s v="North East"/>
  </r>
  <r>
    <x v="2"/>
    <x v="8"/>
    <n v="1486.1249966224429"/>
    <x v="44"/>
    <s v="1486"/>
    <s v="South West"/>
  </r>
  <r>
    <x v="2"/>
    <x v="9"/>
    <n v="2200"/>
    <x v="44"/>
    <s v="2200"/>
    <s v="South West"/>
  </r>
  <r>
    <x v="2"/>
    <x v="8"/>
    <n v="1969.9695973196001"/>
    <x v="45"/>
    <s v="1970"/>
    <s v="Greater London"/>
  </r>
  <r>
    <x v="2"/>
    <x v="9"/>
    <n v="635"/>
    <x v="45"/>
    <s v="635"/>
    <s v="Greater London"/>
  </r>
  <r>
    <x v="2"/>
    <x v="8"/>
    <n v="1858.407079646018"/>
    <x v="46"/>
    <s v="1858"/>
    <s v="Greater London"/>
  </r>
  <r>
    <x v="2"/>
    <x v="9"/>
    <n v="420"/>
    <x v="46"/>
    <s v="420"/>
    <s v="Greater London"/>
  </r>
  <r>
    <x v="2"/>
    <x v="9"/>
    <n v="440"/>
    <x v="47"/>
    <s v="440"/>
    <s v="North West"/>
  </r>
  <r>
    <x v="2"/>
    <x v="8"/>
    <n v="1733.71685251586"/>
    <x v="47"/>
    <s v="1734"/>
    <s v="North West"/>
  </r>
  <r>
    <x v="2"/>
    <x v="8"/>
    <n v="2048.8804331918632"/>
    <x v="48"/>
    <s v="2049"/>
    <s v="Greater London"/>
  </r>
  <r>
    <x v="2"/>
    <x v="9"/>
    <n v="420"/>
    <x v="48"/>
    <s v="420"/>
    <s v="Greater London"/>
  </r>
  <r>
    <x v="2"/>
    <x v="8"/>
    <n v="1622.676831746579"/>
    <x v="49"/>
    <s v="1623"/>
    <s v="South East"/>
  </r>
  <r>
    <x v="2"/>
    <x v="9"/>
    <n v="5270"/>
    <x v="49"/>
    <s v="5270"/>
    <s v="South East"/>
  </r>
  <r>
    <x v="2"/>
    <x v="9"/>
    <n v="435"/>
    <x v="50"/>
    <s v="435"/>
    <s v="Greater London"/>
  </r>
  <r>
    <x v="2"/>
    <x v="8"/>
    <n v="1462.1357265302011"/>
    <x v="50"/>
    <s v="1462"/>
    <s v="Greater London"/>
  </r>
  <r>
    <x v="2"/>
    <x v="8"/>
    <n v="1526.2873646887549"/>
    <x v="51"/>
    <s v="1526"/>
    <s v="Greater London"/>
  </r>
  <r>
    <x v="2"/>
    <x v="9"/>
    <n v="650"/>
    <x v="51"/>
    <s v="650"/>
    <s v="Greater London"/>
  </r>
  <r>
    <x v="2"/>
    <x v="8"/>
    <n v="1857.695439739414"/>
    <x v="52"/>
    <s v="1858"/>
    <s v="North East"/>
  </r>
  <r>
    <x v="2"/>
    <x v="9"/>
    <n v="365"/>
    <x v="52"/>
    <s v="365"/>
    <s v="North East"/>
  </r>
  <r>
    <x v="2"/>
    <x v="8"/>
    <n v="1886.4365214110551"/>
    <x v="53"/>
    <s v="1886"/>
    <s v="Greater London"/>
  </r>
  <r>
    <x v="2"/>
    <x v="9"/>
    <n v="900"/>
    <x v="53"/>
    <s v="900"/>
    <s v="Greater London"/>
  </r>
  <r>
    <x v="2"/>
    <x v="8"/>
    <n v="1378.2125941455081"/>
    <x v="54"/>
    <s v="1378"/>
    <s v="West Midlands"/>
  </r>
  <r>
    <x v="2"/>
    <x v="9"/>
    <n v="710"/>
    <x v="54"/>
    <s v="710"/>
    <s v="West Midlands"/>
  </r>
  <r>
    <x v="2"/>
    <x v="9"/>
    <n v="3410"/>
    <x v="55"/>
    <s v="3410"/>
    <s v="East of England"/>
  </r>
  <r>
    <x v="2"/>
    <x v="8"/>
    <n v="1576.4412186214231"/>
    <x v="55"/>
    <s v="1576"/>
    <s v="East of England"/>
  </r>
  <r>
    <x v="2"/>
    <x v="8"/>
    <n v="1678.3184406685491"/>
    <x v="56"/>
    <s v="1678"/>
    <s v="Greater London"/>
  </r>
  <r>
    <x v="2"/>
    <x v="9"/>
    <n v="725"/>
    <x v="56"/>
    <s v="725"/>
    <s v="Greater London"/>
  </r>
  <r>
    <x v="2"/>
    <x v="9"/>
    <n v="665"/>
    <x v="57"/>
    <s v="665"/>
    <s v="Greater London"/>
  </r>
  <r>
    <x v="2"/>
    <x v="8"/>
    <n v="1815.7492354740059"/>
    <x v="57"/>
    <s v="1816"/>
    <s v="Greater London"/>
  </r>
  <r>
    <x v="2"/>
    <x v="8"/>
    <n v="1544.1124862550589"/>
    <x v="58"/>
    <s v="1544"/>
    <s v="South East"/>
  </r>
  <r>
    <x v="2"/>
    <x v="9"/>
    <n v="660"/>
    <x v="58"/>
    <s v="660"/>
    <s v="South East"/>
  </r>
  <r>
    <x v="2"/>
    <x v="9"/>
    <n v="455"/>
    <x v="59"/>
    <s v="455"/>
    <s v="Greater London"/>
  </r>
  <r>
    <x v="2"/>
    <x v="8"/>
    <n v="2103.559870550162"/>
    <x v="59"/>
    <s v="2104"/>
    <s v="Greater London"/>
  </r>
  <r>
    <x v="2"/>
    <x v="9"/>
    <n v="375"/>
    <x v="60"/>
    <s v="375"/>
    <s v="Greater London"/>
  </r>
  <r>
    <x v="2"/>
    <x v="8"/>
    <n v="1680.5592901317559"/>
    <x v="60"/>
    <s v="1681"/>
    <s v="Greater London"/>
  </r>
  <r>
    <x v="2"/>
    <x v="8"/>
    <n v="1244.1809241466351"/>
    <x v="61"/>
    <s v="1244"/>
    <s v="South East"/>
  </r>
  <r>
    <x v="2"/>
    <x v="9"/>
    <n v="4180"/>
    <x v="61"/>
    <s v="4180"/>
    <s v="South East"/>
  </r>
  <r>
    <x v="2"/>
    <x v="8"/>
    <n v="1873.5801775217219"/>
    <x v="62"/>
    <s v="1874"/>
    <s v="Yorkshire &amp; Humber"/>
  </r>
  <r>
    <x v="2"/>
    <x v="9"/>
    <n v="800"/>
    <x v="62"/>
    <s v="800"/>
    <s v="Yorkshire &amp; Humber"/>
  </r>
  <r>
    <x v="2"/>
    <x v="8"/>
    <n v="1600.7097122579651"/>
    <x v="63"/>
    <s v="1601"/>
    <s v="Greater London"/>
  </r>
  <r>
    <x v="2"/>
    <x v="9"/>
    <n v="415"/>
    <x v="63"/>
    <s v="415"/>
    <s v="Greater London"/>
  </r>
  <r>
    <x v="2"/>
    <x v="9"/>
    <n v="1410"/>
    <x v="64"/>
    <s v="1410"/>
    <s v="Yorkshire &amp; Humber"/>
  </r>
  <r>
    <x v="2"/>
    <x v="8"/>
    <n v="1741.256668642561"/>
    <x v="64"/>
    <s v="1741"/>
    <s v="Yorkshire &amp; Humber"/>
  </r>
  <r>
    <x v="2"/>
    <x v="8"/>
    <n v="1935.369318181818"/>
    <x v="65"/>
    <s v="1935"/>
    <s v="North West"/>
  </r>
  <r>
    <x v="2"/>
    <x v="9"/>
    <n v="545"/>
    <x v="65"/>
    <s v="545"/>
    <s v="North West"/>
  </r>
  <r>
    <x v="2"/>
    <x v="8"/>
    <n v="1615.912574132072"/>
    <x v="66"/>
    <s v="1616"/>
    <s v="Greater London"/>
  </r>
  <r>
    <x v="2"/>
    <x v="9"/>
    <n v="485"/>
    <x v="66"/>
    <s v="485"/>
    <s v="Greater London"/>
  </r>
  <r>
    <x v="2"/>
    <x v="8"/>
    <n v="1394.590236035772"/>
    <x v="67"/>
    <s v="1395"/>
    <s v="North West"/>
  </r>
  <r>
    <x v="2"/>
    <x v="9"/>
    <n v="3805"/>
    <x v="67"/>
    <s v="3805"/>
    <s v="North West"/>
  </r>
  <r>
    <x v="2"/>
    <x v="8"/>
    <n v="1520.7250938602151"/>
    <x v="68"/>
    <s v="1521"/>
    <s v="Yorkshire &amp; Humber"/>
  </r>
  <r>
    <x v="2"/>
    <x v="9"/>
    <n v="2005"/>
    <x v="68"/>
    <s v="2005"/>
    <s v="Yorkshire &amp; Humber"/>
  </r>
  <r>
    <x v="2"/>
    <x v="8"/>
    <n v="1694.442657057675"/>
    <x v="69"/>
    <s v="1694"/>
    <s v="East Midlands"/>
  </r>
  <r>
    <x v="2"/>
    <x v="9"/>
    <n v="790"/>
    <x v="69"/>
    <s v="790"/>
    <s v="East Midlands"/>
  </r>
  <r>
    <x v="2"/>
    <x v="8"/>
    <n v="1477.6071026825721"/>
    <x v="70"/>
    <s v="1478"/>
    <s v="East Midlands"/>
  </r>
  <r>
    <x v="2"/>
    <x v="9"/>
    <n v="2325"/>
    <x v="70"/>
    <s v="2325"/>
    <s v="East Midlands"/>
  </r>
  <r>
    <x v="2"/>
    <x v="8"/>
    <n v="1832.3849937313139"/>
    <x v="71"/>
    <s v="1832"/>
    <s v="Greater London"/>
  </r>
  <r>
    <x v="2"/>
    <x v="9"/>
    <n v="570"/>
    <x v="71"/>
    <s v="570"/>
    <s v="Greater London"/>
  </r>
  <r>
    <x v="2"/>
    <x v="8"/>
    <n v="1524.070343322421"/>
    <x v="72"/>
    <s v="1524"/>
    <s v="East Midlands"/>
  </r>
  <r>
    <x v="2"/>
    <x v="9"/>
    <n v="2905"/>
    <x v="72"/>
    <s v="2905"/>
    <s v="East Midlands"/>
  </r>
  <r>
    <x v="2"/>
    <x v="8"/>
    <n v="1954.326430182489"/>
    <x v="73"/>
    <s v="1954"/>
    <s v="North West"/>
  </r>
  <r>
    <x v="2"/>
    <x v="9"/>
    <n v="1525"/>
    <x v="73"/>
    <s v="1525"/>
    <s v="North West"/>
  </r>
  <r>
    <x v="2"/>
    <x v="8"/>
    <n v="1912.256830802045"/>
    <x v="74"/>
    <s v="1912"/>
    <s v="East of England"/>
  </r>
  <r>
    <x v="2"/>
    <x v="9"/>
    <n v="520"/>
    <x v="74"/>
    <s v="520"/>
    <s v="East of England"/>
  </r>
  <r>
    <x v="2"/>
    <x v="9"/>
    <n v="1245"/>
    <x v="75"/>
    <s v="1245"/>
    <s v="North West"/>
  </r>
  <r>
    <x v="2"/>
    <x v="8"/>
    <n v="2259.7742040875601"/>
    <x v="75"/>
    <s v="2260"/>
    <s v="North West"/>
  </r>
  <r>
    <x v="2"/>
    <x v="8"/>
    <n v="1321.0177037175731"/>
    <x v="76"/>
    <s v="1321"/>
    <s v="South East"/>
  </r>
  <r>
    <x v="2"/>
    <x v="9"/>
    <n v="635"/>
    <x v="76"/>
    <s v="635"/>
    <s v="South East"/>
  </r>
  <r>
    <x v="2"/>
    <x v="8"/>
    <n v="1523.0183454482519"/>
    <x v="77"/>
    <s v="1523"/>
    <s v="Greater London"/>
  </r>
  <r>
    <x v="2"/>
    <x v="9"/>
    <n v="440"/>
    <x v="77"/>
    <s v="440"/>
    <s v="Greater London"/>
  </r>
  <r>
    <x v="2"/>
    <x v="8"/>
    <n v="1732.034948616297"/>
    <x v="78"/>
    <s v="1732"/>
    <s v="North East"/>
  </r>
  <r>
    <x v="2"/>
    <x v="9"/>
    <n v="450"/>
    <x v="78"/>
    <s v="450"/>
    <s v="North East"/>
  </r>
  <r>
    <x v="2"/>
    <x v="8"/>
    <n v="1597.5175267210659"/>
    <x v="79"/>
    <s v="1598"/>
    <s v="East of England"/>
  </r>
  <r>
    <x v="2"/>
    <x v="9"/>
    <n v="695"/>
    <x v="79"/>
    <s v="695"/>
    <s v="East of England"/>
  </r>
  <r>
    <x v="2"/>
    <x v="8"/>
    <n v="2098.978989114843"/>
    <x v="80"/>
    <s v="2099"/>
    <s v="North East"/>
  </r>
  <r>
    <x v="2"/>
    <x v="9"/>
    <n v="995"/>
    <x v="80"/>
    <s v="995"/>
    <s v="North East"/>
  </r>
  <r>
    <x v="2"/>
    <x v="8"/>
    <n v="1648.468519568916"/>
    <x v="81"/>
    <s v="1648"/>
    <s v="Greater London"/>
  </r>
  <r>
    <x v="2"/>
    <x v="9"/>
    <n v="465"/>
    <x v="81"/>
    <s v="465"/>
    <s v="Greater London"/>
  </r>
  <r>
    <x v="2"/>
    <x v="8"/>
    <n v="1407.9466982478409"/>
    <x v="82"/>
    <s v="1408"/>
    <s v="East of England"/>
  </r>
  <r>
    <x v="2"/>
    <x v="9"/>
    <n v="3305"/>
    <x v="82"/>
    <s v="3305"/>
    <s v="East of England"/>
  </r>
  <r>
    <x v="2"/>
    <x v="8"/>
    <n v="1532.234749927725"/>
    <x v="83"/>
    <s v="1532"/>
    <s v="Yorkshire &amp; Humber"/>
  </r>
  <r>
    <x v="2"/>
    <x v="9"/>
    <n v="530"/>
    <x v="83"/>
    <s v="530"/>
    <s v="Yorkshire &amp; Humber"/>
  </r>
  <r>
    <x v="2"/>
    <x v="8"/>
    <n v="1731.7781286609279"/>
    <x v="84"/>
    <s v="1732"/>
    <s v="Yorkshire &amp; Humber"/>
  </r>
  <r>
    <x v="2"/>
    <x v="9"/>
    <n v="680"/>
    <x v="84"/>
    <s v="680"/>
    <s v="Yorkshire &amp; Humber"/>
  </r>
  <r>
    <x v="2"/>
    <x v="8"/>
    <n v="1510.5959591558089"/>
    <x v="85"/>
    <s v="1511"/>
    <s v="East Midlands"/>
  </r>
  <r>
    <x v="2"/>
    <x v="9"/>
    <n v="1040"/>
    <x v="85"/>
    <s v="1040"/>
    <s v="East Midlands"/>
  </r>
  <r>
    <x v="2"/>
    <x v="8"/>
    <n v="1621.872103799815"/>
    <x v="86"/>
    <s v="1622"/>
    <s v="South West"/>
  </r>
  <r>
    <x v="2"/>
    <x v="9"/>
    <n v="875"/>
    <x v="86"/>
    <s v="875"/>
    <s v="South West"/>
  </r>
  <r>
    <x v="2"/>
    <x v="9"/>
    <n v="895"/>
    <x v="87"/>
    <s v="895"/>
    <s v="North East"/>
  </r>
  <r>
    <x v="2"/>
    <x v="8"/>
    <n v="1966.082333816616"/>
    <x v="87"/>
    <s v="1966"/>
    <s v="North East"/>
  </r>
  <r>
    <x v="2"/>
    <x v="8"/>
    <n v="1467.891018928228"/>
    <x v="88"/>
    <s v="1468"/>
    <s v="Yorkshire &amp; Humber"/>
  </r>
  <r>
    <x v="2"/>
    <x v="9"/>
    <n v="2425"/>
    <x v="88"/>
    <s v="2425"/>
    <s v="Yorkshire &amp; Humber"/>
  </r>
  <r>
    <x v="2"/>
    <x v="8"/>
    <n v="1683.7116487902219"/>
    <x v="89"/>
    <s v="1684"/>
    <s v="North East"/>
  </r>
  <r>
    <x v="2"/>
    <x v="9"/>
    <n v="1485"/>
    <x v="89"/>
    <s v="1485"/>
    <s v="North East"/>
  </r>
  <r>
    <x v="2"/>
    <x v="9"/>
    <n v="785"/>
    <x v="90"/>
    <s v="785"/>
    <s v="East Midlands"/>
  </r>
  <r>
    <x v="2"/>
    <x v="8"/>
    <n v="2004.494152494766"/>
    <x v="90"/>
    <s v="2004"/>
    <s v="East Midlands"/>
  </r>
  <r>
    <x v="2"/>
    <x v="9"/>
    <n v="3135"/>
    <x v="91"/>
    <s v="3135"/>
    <s v="East Midlands"/>
  </r>
  <r>
    <x v="2"/>
    <x v="8"/>
    <n v="1697.880222267956"/>
    <x v="91"/>
    <s v="1698"/>
    <s v="East Midlands"/>
  </r>
  <r>
    <x v="2"/>
    <x v="8"/>
    <n v="1516.606844952227"/>
    <x v="92"/>
    <s v="1517"/>
    <s v="North West"/>
  </r>
  <r>
    <x v="2"/>
    <x v="9"/>
    <n v="600"/>
    <x v="92"/>
    <s v="600"/>
    <s v="North West"/>
  </r>
  <r>
    <x v="2"/>
    <x v="8"/>
    <n v="1271.4376531260939"/>
    <x v="93"/>
    <s v="1271"/>
    <s v="South East"/>
  </r>
  <r>
    <x v="2"/>
    <x v="9"/>
    <n v="1780"/>
    <x v="93"/>
    <s v="1780"/>
    <s v="South East"/>
  </r>
  <r>
    <x v="2"/>
    <x v="8"/>
    <n v="1709.7736881372789"/>
    <x v="94"/>
    <s v="1710"/>
    <s v="East of England"/>
  </r>
  <r>
    <x v="2"/>
    <x v="9"/>
    <n v="550"/>
    <x v="94"/>
    <s v="550"/>
    <s v="East of England"/>
  </r>
  <r>
    <x v="2"/>
    <x v="8"/>
    <n v="1675.139757299519"/>
    <x v="95"/>
    <s v="1675"/>
    <s v="South West"/>
  </r>
  <r>
    <x v="2"/>
    <x v="9"/>
    <n v="860"/>
    <x v="95"/>
    <s v="860"/>
    <s v="South West"/>
  </r>
  <r>
    <x v="2"/>
    <x v="8"/>
    <n v="1783.479349186483"/>
    <x v="96"/>
    <s v="1783"/>
    <s v="South East"/>
  </r>
  <r>
    <x v="2"/>
    <x v="9"/>
    <n v="570"/>
    <x v="96"/>
    <s v="570"/>
    <s v="South East"/>
  </r>
  <r>
    <x v="2"/>
    <x v="8"/>
    <n v="1327.214648850497"/>
    <x v="97"/>
    <s v="1327"/>
    <s v="South East"/>
  </r>
  <r>
    <x v="2"/>
    <x v="9"/>
    <n v="295"/>
    <x v="97"/>
    <s v="295"/>
    <s v="South East"/>
  </r>
  <r>
    <x v="2"/>
    <x v="8"/>
    <n v="1709.4440590625311"/>
    <x v="98"/>
    <s v="1709"/>
    <s v="Greater London"/>
  </r>
  <r>
    <x v="2"/>
    <x v="9"/>
    <n v="690"/>
    <x v="98"/>
    <s v="690"/>
    <s v="Greater London"/>
  </r>
  <r>
    <x v="2"/>
    <x v="8"/>
    <n v="1612.7105483215871"/>
    <x v="99"/>
    <s v="1613"/>
    <s v="North East"/>
  </r>
  <r>
    <x v="2"/>
    <x v="9"/>
    <n v="540"/>
    <x v="99"/>
    <s v="540"/>
    <s v="North East"/>
  </r>
  <r>
    <x v="2"/>
    <x v="8"/>
    <n v="1362.8467022105069"/>
    <x v="100"/>
    <s v="1363"/>
    <s v="Greater London"/>
  </r>
  <r>
    <x v="2"/>
    <x v="9"/>
    <n v="455"/>
    <x v="100"/>
    <s v="455"/>
    <s v="Greater London"/>
  </r>
  <r>
    <x v="2"/>
    <x v="9"/>
    <n v="585"/>
    <x v="101"/>
    <s v="585"/>
    <s v="North West"/>
  </r>
  <r>
    <x v="2"/>
    <x v="8"/>
    <n v="1516.722841586726"/>
    <x v="101"/>
    <s v="1517"/>
    <s v="North West"/>
  </r>
  <r>
    <x v="2"/>
    <x v="8"/>
    <n v="2005.261511856799"/>
    <x v="102"/>
    <s v="2005"/>
    <s v="Yorkshire &amp; Humber"/>
  </r>
  <r>
    <x v="2"/>
    <x v="9"/>
    <n v="1090"/>
    <x v="102"/>
    <s v="1090"/>
    <s v="Yorkshire &amp; Humber"/>
  </r>
  <r>
    <x v="2"/>
    <x v="8"/>
    <n v="1324.3218558772489"/>
    <x v="103"/>
    <s v="1324"/>
    <s v="East Midlands"/>
  </r>
  <r>
    <x v="2"/>
    <x v="9"/>
    <n v="145"/>
    <x v="103"/>
    <s v="145"/>
    <s v="East Midlands"/>
  </r>
  <r>
    <x v="2"/>
    <x v="8"/>
    <n v="1854.157644001732"/>
    <x v="104"/>
    <s v="1854"/>
    <s v="North West"/>
  </r>
  <r>
    <x v="2"/>
    <x v="9"/>
    <n v="685"/>
    <x v="104"/>
    <s v="685"/>
    <s v="North West"/>
  </r>
  <r>
    <x v="2"/>
    <x v="8"/>
    <n v="1902.773169922523"/>
    <x v="105"/>
    <s v="1903"/>
    <s v="West Midlands"/>
  </r>
  <r>
    <x v="2"/>
    <x v="9"/>
    <n v="975"/>
    <x v="105"/>
    <s v="975"/>
    <s v="West Midlands"/>
  </r>
  <r>
    <x v="2"/>
    <x v="8"/>
    <n v="1613.544936121303"/>
    <x v="106"/>
    <s v="1614"/>
    <s v="North West"/>
  </r>
  <r>
    <x v="2"/>
    <x v="9"/>
    <n v="1095"/>
    <x v="106"/>
    <s v="1095"/>
    <s v="North West"/>
  </r>
  <r>
    <x v="2"/>
    <x v="8"/>
    <n v="1933.28627980483"/>
    <x v="107"/>
    <s v="1933"/>
    <s v="Yorkshire &amp; Humber"/>
  </r>
  <r>
    <x v="2"/>
    <x v="9"/>
    <n v="1890"/>
    <x v="107"/>
    <s v="1890"/>
    <s v="Yorkshire &amp; Humber"/>
  </r>
  <r>
    <x v="2"/>
    <x v="8"/>
    <n v="1674.33596063602"/>
    <x v="108"/>
    <s v="1674"/>
    <s v="West Midlands"/>
  </r>
  <r>
    <x v="2"/>
    <x v="9"/>
    <n v="1470"/>
    <x v="108"/>
    <s v="1470"/>
    <s v="West Midlands"/>
  </r>
  <r>
    <x v="2"/>
    <x v="8"/>
    <n v="1773.9172987521411"/>
    <x v="109"/>
    <s v="1774"/>
    <s v="South East"/>
  </r>
  <r>
    <x v="2"/>
    <x v="9"/>
    <n v="290"/>
    <x v="109"/>
    <s v="290"/>
    <s v="South East"/>
  </r>
  <r>
    <x v="2"/>
    <x v="8"/>
    <n v="1658.6921850079741"/>
    <x v="110"/>
    <s v="1659"/>
    <s v="West Midlands"/>
  </r>
  <r>
    <x v="2"/>
    <x v="9"/>
    <n v="780"/>
    <x v="110"/>
    <s v="780"/>
    <s v="West Midlands"/>
  </r>
  <r>
    <x v="2"/>
    <x v="8"/>
    <n v="1577.7510362347909"/>
    <x v="111"/>
    <s v="1578"/>
    <s v="South West"/>
  </r>
  <r>
    <x v="2"/>
    <x v="9"/>
    <n v="2360"/>
    <x v="111"/>
    <s v="2360"/>
    <s v="South West"/>
  </r>
  <r>
    <x v="2"/>
    <x v="8"/>
    <n v="1576.1269307554901"/>
    <x v="112"/>
    <s v="1576"/>
    <s v="South West"/>
  </r>
  <r>
    <x v="2"/>
    <x v="9"/>
    <n v="900"/>
    <x v="112"/>
    <s v="900"/>
    <s v="South West"/>
  </r>
  <r>
    <x v="2"/>
    <x v="8"/>
    <n v="1874.673468760564"/>
    <x v="113"/>
    <s v="1875"/>
    <s v="North East"/>
  </r>
  <r>
    <x v="2"/>
    <x v="9"/>
    <n v="610"/>
    <x v="113"/>
    <s v="610"/>
    <s v="North East"/>
  </r>
  <r>
    <x v="2"/>
    <x v="8"/>
    <n v="2179.721558149346"/>
    <x v="114"/>
    <s v="2180"/>
    <s v="South East"/>
  </r>
  <r>
    <x v="2"/>
    <x v="9"/>
    <n v="775"/>
    <x v="114"/>
    <s v="775"/>
    <s v="South East"/>
  </r>
  <r>
    <x v="2"/>
    <x v="8"/>
    <n v="1577.8156329414389"/>
    <x v="115"/>
    <s v="1578"/>
    <s v="East of England"/>
  </r>
  <r>
    <x v="2"/>
    <x v="9"/>
    <n v="565"/>
    <x v="115"/>
    <s v="565"/>
    <s v="East of England"/>
  </r>
  <r>
    <x v="2"/>
    <x v="8"/>
    <n v="1778.118680705669"/>
    <x v="116"/>
    <s v="1778"/>
    <s v="Greater London"/>
  </r>
  <r>
    <x v="2"/>
    <x v="9"/>
    <n v="510"/>
    <x v="116"/>
    <s v="510"/>
    <s v="Greater London"/>
  </r>
  <r>
    <x v="2"/>
    <x v="8"/>
    <n v="1712.990391798254"/>
    <x v="117"/>
    <s v="1713"/>
    <s v="North West"/>
  </r>
  <r>
    <x v="2"/>
    <x v="9"/>
    <n v="665"/>
    <x v="117"/>
    <s v="665"/>
    <s v="North West"/>
  </r>
  <r>
    <x v="2"/>
    <x v="9"/>
    <n v="3640"/>
    <x v="118"/>
    <s v="3640"/>
    <s v="West Midlands"/>
  </r>
  <r>
    <x v="2"/>
    <x v="8"/>
    <n v="1776.3809653947319"/>
    <x v="118"/>
    <s v="1776"/>
    <s v="West Midlands"/>
  </r>
  <r>
    <x v="2"/>
    <x v="8"/>
    <n v="1853.515146566506"/>
    <x v="119"/>
    <s v="1854"/>
    <s v="North West"/>
  </r>
  <r>
    <x v="2"/>
    <x v="9"/>
    <n v="1135"/>
    <x v="119"/>
    <s v="1135"/>
    <s v="North West"/>
  </r>
  <r>
    <x v="2"/>
    <x v="8"/>
    <n v="1773.885429329893"/>
    <x v="120"/>
    <s v="1774"/>
    <s v="North East"/>
  </r>
  <r>
    <x v="2"/>
    <x v="9"/>
    <n v="715"/>
    <x v="120"/>
    <s v="715"/>
    <s v="North East"/>
  </r>
  <r>
    <x v="2"/>
    <x v="9"/>
    <n v="1005"/>
    <x v="121"/>
    <s v="1005"/>
    <s v="West Midlands"/>
  </r>
  <r>
    <x v="2"/>
    <x v="8"/>
    <n v="2183.358679122312"/>
    <x v="121"/>
    <s v="2183"/>
    <s v="West Midlands"/>
  </r>
  <r>
    <x v="2"/>
    <x v="8"/>
    <n v="1556.103705258739"/>
    <x v="122"/>
    <s v="1556"/>
    <s v="East of England"/>
  </r>
  <r>
    <x v="2"/>
    <x v="9"/>
    <n v="2965"/>
    <x v="122"/>
    <s v="2965"/>
    <s v="East of England"/>
  </r>
  <r>
    <x v="2"/>
    <x v="8"/>
    <n v="1829.726794218398"/>
    <x v="123"/>
    <s v="1830"/>
    <s v="North East"/>
  </r>
  <r>
    <x v="2"/>
    <x v="9"/>
    <n v="1095"/>
    <x v="123"/>
    <s v="1095"/>
    <s v="North East"/>
  </r>
  <r>
    <x v="2"/>
    <x v="8"/>
    <n v="1452.619522370341"/>
    <x v="124"/>
    <s v="1453"/>
    <s v="South East"/>
  </r>
  <r>
    <x v="2"/>
    <x v="9"/>
    <n v="3475"/>
    <x v="124"/>
    <s v="3475"/>
    <s v="South East"/>
  </r>
  <r>
    <x v="2"/>
    <x v="8"/>
    <n v="1565.8254788689569"/>
    <x v="125"/>
    <s v="1566"/>
    <s v="Greater London"/>
  </r>
  <r>
    <x v="2"/>
    <x v="9"/>
    <n v="515"/>
    <x v="125"/>
    <s v="515"/>
    <s v="Greater London"/>
  </r>
  <r>
    <x v="2"/>
    <x v="8"/>
    <n v="1571.6153691410179"/>
    <x v="126"/>
    <s v="1572"/>
    <s v="South West"/>
  </r>
  <r>
    <x v="2"/>
    <x v="9"/>
    <n v="625"/>
    <x v="126"/>
    <s v="625"/>
    <s v="South West"/>
  </r>
  <r>
    <x v="2"/>
    <x v="8"/>
    <n v="2063.1269415921652"/>
    <x v="127"/>
    <s v="2063"/>
    <s v="North West"/>
  </r>
  <r>
    <x v="2"/>
    <x v="9"/>
    <n v="870"/>
    <x v="127"/>
    <s v="870"/>
    <s v="North West"/>
  </r>
  <r>
    <x v="2"/>
    <x v="8"/>
    <n v="1800.3086243355999"/>
    <x v="128"/>
    <s v="1800"/>
    <s v="West Midlands"/>
  </r>
  <r>
    <x v="2"/>
    <x v="9"/>
    <n v="630"/>
    <x v="128"/>
    <s v="630"/>
    <s v="West Midlands"/>
  </r>
  <r>
    <x v="2"/>
    <x v="8"/>
    <n v="1448.0339370207209"/>
    <x v="129"/>
    <s v="1448"/>
    <s v="East of England"/>
  </r>
  <r>
    <x v="2"/>
    <x v="9"/>
    <n v="355"/>
    <x v="129"/>
    <s v="355"/>
    <s v="East of England"/>
  </r>
  <r>
    <x v="2"/>
    <x v="8"/>
    <n v="1870.063294449966"/>
    <x v="130"/>
    <s v="1870"/>
    <s v="South West"/>
  </r>
  <r>
    <x v="2"/>
    <x v="9"/>
    <n v="715"/>
    <x v="130"/>
    <s v="715"/>
    <s v="South West"/>
  </r>
  <r>
    <x v="2"/>
    <x v="9"/>
    <n v="340"/>
    <x v="131"/>
    <s v="340"/>
    <s v="Greater London"/>
  </r>
  <r>
    <x v="2"/>
    <x v="8"/>
    <n v="1738.3301804795749"/>
    <x v="131"/>
    <s v="1738"/>
    <s v="Greater London"/>
  </r>
  <r>
    <x v="2"/>
    <x v="8"/>
    <n v="1646.4777137480889"/>
    <x v="132"/>
    <s v="1646"/>
    <s v="North West"/>
  </r>
  <r>
    <x v="2"/>
    <x v="9"/>
    <n v="700"/>
    <x v="132"/>
    <s v="700"/>
    <s v="North West"/>
  </r>
  <r>
    <x v="2"/>
    <x v="8"/>
    <n v="1708.89050284103"/>
    <x v="133"/>
    <s v="1709"/>
    <s v="Yorkshire &amp; Humber"/>
  </r>
  <r>
    <x v="2"/>
    <x v="9"/>
    <n v="1200"/>
    <x v="133"/>
    <s v="1200"/>
    <s v="Yorkshire &amp; Humber"/>
  </r>
  <r>
    <x v="2"/>
    <x v="8"/>
    <n v="1976.7533802482801"/>
    <x v="134"/>
    <s v="1977"/>
    <s v="West Midlands"/>
  </r>
  <r>
    <x v="2"/>
    <x v="9"/>
    <n v="1000"/>
    <x v="134"/>
    <s v="1000"/>
    <s v="West Midlands"/>
  </r>
  <r>
    <x v="2"/>
    <x v="8"/>
    <n v="1579.805101939003"/>
    <x v="135"/>
    <s v="1580"/>
    <s v="Greater London"/>
  </r>
  <r>
    <x v="2"/>
    <x v="9"/>
    <n v="475"/>
    <x v="135"/>
    <s v="475"/>
    <s v="Greater London"/>
  </r>
  <r>
    <x v="2"/>
    <x v="8"/>
    <n v="1669.1007719591071"/>
    <x v="136"/>
    <s v="1669"/>
    <s v="Greater London"/>
  </r>
  <r>
    <x v="2"/>
    <x v="9"/>
    <n v="560"/>
    <x v="136"/>
    <s v="560"/>
    <s v="Greater London"/>
  </r>
  <r>
    <x v="2"/>
    <x v="8"/>
    <n v="1604.7791964390301"/>
    <x v="137"/>
    <s v="1605"/>
    <s v="North West"/>
  </r>
  <r>
    <x v="2"/>
    <x v="9"/>
    <n v="685"/>
    <x v="137"/>
    <s v="685"/>
    <s v="North West"/>
  </r>
  <r>
    <x v="2"/>
    <x v="8"/>
    <n v="1579.457066437114"/>
    <x v="138"/>
    <s v="1579"/>
    <s v="West Midlands"/>
  </r>
  <r>
    <x v="2"/>
    <x v="9"/>
    <n v="2055"/>
    <x v="138"/>
    <s v="2055"/>
    <s v="West Midlands"/>
  </r>
  <r>
    <x v="2"/>
    <x v="9"/>
    <n v="420"/>
    <x v="139"/>
    <s v="420"/>
    <s v="South East"/>
  </r>
  <r>
    <x v="2"/>
    <x v="8"/>
    <n v="1251.452578886207"/>
    <x v="139"/>
    <s v="1251"/>
    <s v="South East"/>
  </r>
  <r>
    <x v="2"/>
    <x v="8"/>
    <n v="1565.422988983579"/>
    <x v="140"/>
    <s v="1565"/>
    <s v="East Midlands"/>
  </r>
  <r>
    <x v="2"/>
    <x v="9"/>
    <n v="1205"/>
    <x v="140"/>
    <s v="1205"/>
    <s v="East Midlands"/>
  </r>
  <r>
    <x v="2"/>
    <x v="8"/>
    <n v="1512.461366475965"/>
    <x v="141"/>
    <s v="1512"/>
    <s v="South East"/>
  </r>
  <r>
    <x v="2"/>
    <x v="9"/>
    <n v="3220"/>
    <x v="141"/>
    <s v="3220"/>
    <s v="South East"/>
  </r>
  <r>
    <x v="2"/>
    <x v="8"/>
    <n v="1752.864897466827"/>
    <x v="142"/>
    <s v="1753"/>
    <s v="Greater London"/>
  </r>
  <r>
    <x v="2"/>
    <x v="9"/>
    <n v="465"/>
    <x v="142"/>
    <s v="465"/>
    <s v="Greater London"/>
  </r>
  <r>
    <x v="2"/>
    <x v="9"/>
    <n v="760"/>
    <x v="143"/>
    <s v="760"/>
    <s v="North West"/>
  </r>
  <r>
    <x v="2"/>
    <x v="8"/>
    <n v="1242.9470929757131"/>
    <x v="143"/>
    <s v="1243"/>
    <s v="North West"/>
  </r>
  <r>
    <x v="2"/>
    <x v="9"/>
    <n v="1080"/>
    <x v="144"/>
    <s v="1080"/>
    <s v="North West"/>
  </r>
  <r>
    <x v="2"/>
    <x v="8"/>
    <n v="1624.377697895829"/>
    <x v="144"/>
    <s v="1624"/>
    <s v="North West"/>
  </r>
  <r>
    <x v="2"/>
    <x v="9"/>
    <n v="1830"/>
    <x v="145"/>
    <s v="1830"/>
    <s v="South West"/>
  </r>
  <r>
    <x v="2"/>
    <x v="8"/>
    <n v="1523.0834533212369"/>
    <x v="145"/>
    <s v="1523"/>
    <s v="South West"/>
  </r>
  <r>
    <x v="2"/>
    <x v="8"/>
    <n v="1318.028629583903"/>
    <x v="146"/>
    <s v="1318"/>
    <s v="South East"/>
  </r>
  <r>
    <x v="2"/>
    <x v="9"/>
    <n v="395"/>
    <x v="146"/>
    <s v="395"/>
    <s v="South East"/>
  </r>
  <r>
    <x v="2"/>
    <x v="9"/>
    <n v="1220"/>
    <x v="147"/>
    <s v="1220"/>
    <s v="North West"/>
  </r>
  <r>
    <x v="2"/>
    <x v="8"/>
    <n v="1646.112745230321"/>
    <x v="147"/>
    <s v="1646"/>
    <s v="North West"/>
  </r>
  <r>
    <x v="2"/>
    <x v="9"/>
    <n v="410"/>
    <x v="148"/>
    <s v="410"/>
    <s v="South East"/>
  </r>
  <r>
    <x v="2"/>
    <x v="8"/>
    <n v="1260.801377656139"/>
    <x v="148"/>
    <s v="1261"/>
    <s v="South East"/>
  </r>
  <r>
    <x v="2"/>
    <x v="9"/>
    <n v="925"/>
    <x v="149"/>
    <s v="925"/>
    <s v="West Midlands"/>
  </r>
  <r>
    <x v="2"/>
    <x v="8"/>
    <n v="2050.634033874258"/>
    <x v="149"/>
    <s v="2051"/>
    <s v="West Midlands"/>
  </r>
  <r>
    <x v="2"/>
    <x v="8"/>
    <n v="1535.544242224375"/>
    <x v="150"/>
    <s v="1536"/>
    <s v="West Midlands"/>
  </r>
  <r>
    <x v="2"/>
    <x v="9"/>
    <n v="2235"/>
    <x v="150"/>
    <s v="2235"/>
    <s v="West Midlands"/>
  </r>
  <r>
    <x v="2"/>
    <x v="9"/>
    <n v="740"/>
    <x v="151"/>
    <s v="740"/>
    <s v="Yorkshire &amp; Humber"/>
  </r>
  <r>
    <x v="2"/>
    <x v="8"/>
    <n v="1839.9721517728381"/>
    <x v="151"/>
    <s v="1840"/>
    <s v="Yorkshire &amp; Humber"/>
  </r>
  <r>
    <x v="2"/>
    <x v="9"/>
    <n v="177170"/>
    <x v="152"/>
    <s v="177170"/>
    <s v="England"/>
  </r>
  <r>
    <x v="2"/>
    <x v="8"/>
    <n v="1613.409668182363"/>
    <x v="152"/>
    <s v="1613"/>
    <s v="England"/>
  </r>
  <r>
    <x v="2"/>
    <x v="10"/>
    <n v="149.9100539676194"/>
    <x v="0"/>
    <s v="150"/>
    <s v="Greater London"/>
  </r>
  <r>
    <x v="2"/>
    <x v="11"/>
    <n v="30"/>
    <x v="0"/>
    <s v="30"/>
    <s v="Greater London"/>
  </r>
  <r>
    <x v="2"/>
    <x v="10"/>
    <n v="148.37284447228731"/>
    <x v="1"/>
    <s v="148"/>
    <s v="Greater London"/>
  </r>
  <r>
    <x v="2"/>
    <x v="11"/>
    <n v="90"/>
    <x v="1"/>
    <s v="90"/>
    <s v="Greater London"/>
  </r>
  <r>
    <x v="2"/>
    <x v="11"/>
    <n v="65"/>
    <x v="2"/>
    <s v="65"/>
    <s v="Yorkshire &amp; Humber"/>
  </r>
  <r>
    <x v="2"/>
    <x v="10"/>
    <n v="128.61609086232141"/>
    <x v="2"/>
    <s v="129"/>
    <s v="Yorkshire &amp; Humber"/>
  </r>
  <r>
    <x v="2"/>
    <x v="11"/>
    <n v="75"/>
    <x v="3"/>
    <s v="75"/>
    <s v="South West"/>
  </r>
  <r>
    <x v="2"/>
    <x v="10"/>
    <n v="191.8943813325146"/>
    <x v="3"/>
    <s v="192"/>
    <s v="South West"/>
  </r>
  <r>
    <x v="2"/>
    <x v="10"/>
    <n v="149.74991763754531"/>
    <x v="4"/>
    <s v="150"/>
    <s v="East of England"/>
  </r>
  <r>
    <x v="2"/>
    <x v="11"/>
    <n v="50"/>
    <x v="4"/>
    <s v="50"/>
    <s v="East of England"/>
  </r>
  <r>
    <x v="2"/>
    <x v="11"/>
    <n v="55"/>
    <x v="5"/>
    <s v="55"/>
    <s v="Greater London"/>
  </r>
  <r>
    <x v="2"/>
    <x v="10"/>
    <n v="129.5611410803044"/>
    <x v="5"/>
    <s v="130"/>
    <s v="Greater London"/>
  </r>
  <r>
    <x v="2"/>
    <x v="10"/>
    <n v="158.67259044337649"/>
    <x v="6"/>
    <s v="159"/>
    <s v="West Midlands"/>
  </r>
  <r>
    <x v="2"/>
    <x v="11"/>
    <n v="245"/>
    <x v="6"/>
    <s v="245"/>
    <s v="West Midlands"/>
  </r>
  <r>
    <x v="2"/>
    <x v="10"/>
    <n v="151.024811218986"/>
    <x v="7"/>
    <s v="151"/>
    <s v="North West"/>
  </r>
  <r>
    <x v="2"/>
    <x v="11"/>
    <n v="35"/>
    <x v="7"/>
    <s v="35"/>
    <s v="North West"/>
  </r>
  <r>
    <x v="2"/>
    <x v="10"/>
    <n v="0"/>
    <x v="8"/>
    <s v="0"/>
    <s v="North West"/>
  </r>
  <r>
    <x v="2"/>
    <x v="11"/>
    <n v="0"/>
    <x v="8"/>
    <s v="0"/>
    <s v="North West"/>
  </r>
  <r>
    <x v="2"/>
    <x v="11"/>
    <n v="85"/>
    <x v="9"/>
    <s v="85"/>
    <s v="North West"/>
  </r>
  <r>
    <x v="2"/>
    <x v="10"/>
    <n v="162.35006494002599"/>
    <x v="9"/>
    <s v="162"/>
    <s v="North West"/>
  </r>
  <r>
    <x v="2"/>
    <x v="11"/>
    <n v="155"/>
    <x v="10"/>
    <s v="155"/>
    <s v="South West"/>
  </r>
  <r>
    <x v="2"/>
    <x v="10"/>
    <n v="174.4493590392905"/>
    <x v="10"/>
    <s v="174"/>
    <s v="South West"/>
  </r>
  <r>
    <x v="2"/>
    <x v="11"/>
    <n v="15"/>
    <x v="11"/>
    <s v="15"/>
    <s v="South East"/>
  </r>
  <r>
    <x v="2"/>
    <x v="10"/>
    <n v="71.832199980844749"/>
    <x v="11"/>
    <s v="72"/>
    <s v="South East"/>
  </r>
  <r>
    <x v="2"/>
    <x v="11"/>
    <n v="110"/>
    <x v="12"/>
    <s v="110"/>
    <s v="Yorkshire &amp; Humber"/>
  </r>
  <r>
    <x v="2"/>
    <x v="10"/>
    <n v="125.71859606615079"/>
    <x v="12"/>
    <s v="126"/>
    <s v="Yorkshire &amp; Humber"/>
  </r>
  <r>
    <x v="2"/>
    <x v="11"/>
    <n v="45"/>
    <x v="13"/>
    <s v="45"/>
    <s v="Greater London"/>
  </r>
  <r>
    <x v="2"/>
    <x v="10"/>
    <n v="104.7803106154097"/>
    <x v="13"/>
    <s v="105"/>
    <s v="Greater London"/>
  </r>
  <r>
    <x v="2"/>
    <x v="11"/>
    <n v="55"/>
    <x v="14"/>
    <s v="55"/>
    <s v="South East"/>
  </r>
  <r>
    <x v="2"/>
    <x v="10"/>
    <n v="135.7253905189645"/>
    <x v="14"/>
    <s v="136"/>
    <s v="South East"/>
  </r>
  <r>
    <x v="2"/>
    <x v="11"/>
    <n v="100"/>
    <x v="15"/>
    <s v="100"/>
    <s v="South West"/>
  </r>
  <r>
    <x v="2"/>
    <x v="10"/>
    <n v="160.54972224898049"/>
    <x v="15"/>
    <s v="161"/>
    <s v="South West"/>
  </r>
  <r>
    <x v="2"/>
    <x v="11"/>
    <n v="90"/>
    <x v="16"/>
    <s v="90"/>
    <s v="Greater London"/>
  </r>
  <r>
    <x v="2"/>
    <x v="10"/>
    <n v="150.0400106695119"/>
    <x v="16"/>
    <s v="150"/>
    <s v="Greater London"/>
  </r>
  <r>
    <x v="2"/>
    <x v="10"/>
    <n v="90.469082191161164"/>
    <x v="17"/>
    <s v="90"/>
    <s v="South East"/>
  </r>
  <r>
    <x v="2"/>
    <x v="11"/>
    <n v="100"/>
    <x v="17"/>
    <s v="100"/>
    <s v="South East"/>
  </r>
  <r>
    <x v="2"/>
    <x v="11"/>
    <n v="35"/>
    <x v="18"/>
    <s v="35"/>
    <s v="North West"/>
  </r>
  <r>
    <x v="2"/>
    <x v="10"/>
    <n v="95.890410958904113"/>
    <x v="18"/>
    <s v="96"/>
    <s v="North West"/>
  </r>
  <r>
    <x v="2"/>
    <x v="10"/>
    <n v="157.42310486800679"/>
    <x v="19"/>
    <s v="157"/>
    <s v="Yorkshire &amp; Humber"/>
  </r>
  <r>
    <x v="2"/>
    <x v="11"/>
    <n v="65"/>
    <x v="19"/>
    <s v="65"/>
    <s v="Yorkshire &amp; Humber"/>
  </r>
  <r>
    <x v="2"/>
    <x v="10"/>
    <n v="152.1561641802123"/>
    <x v="20"/>
    <s v="152"/>
    <s v="East of England"/>
  </r>
  <r>
    <x v="2"/>
    <x v="11"/>
    <n v="205"/>
    <x v="20"/>
    <s v="205"/>
    <s v="East of England"/>
  </r>
  <r>
    <x v="2"/>
    <x v="10"/>
    <n v="133.0191547582852"/>
    <x v="21"/>
    <s v="133"/>
    <s v="Greater London"/>
  </r>
  <r>
    <x v="2"/>
    <x v="11"/>
    <n v="35"/>
    <x v="21"/>
    <s v="35"/>
    <s v="Greater London"/>
  </r>
  <r>
    <x v="2"/>
    <x v="11"/>
    <n v="70"/>
    <x v="22"/>
    <s v="70"/>
    <s v="East of England"/>
  </r>
  <r>
    <x v="2"/>
    <x v="10"/>
    <n v="121.8323586744639"/>
    <x v="22"/>
    <s v="122"/>
    <s v="East of England"/>
  </r>
  <r>
    <x v="2"/>
    <x v="10"/>
    <n v="136.96753869332969"/>
    <x v="23"/>
    <s v="137"/>
    <s v="North West"/>
  </r>
  <r>
    <x v="2"/>
    <x v="11"/>
    <n v="130"/>
    <x v="23"/>
    <s v="130"/>
    <s v="North West"/>
  </r>
  <r>
    <x v="2"/>
    <x v="11"/>
    <n v="95"/>
    <x v="24"/>
    <s v="95"/>
    <s v="North West"/>
  </r>
  <r>
    <x v="2"/>
    <x v="10"/>
    <n v="118.3314026630793"/>
    <x v="24"/>
    <s v="118"/>
    <s v="North West"/>
  </r>
  <r>
    <x v="2"/>
    <x v="11"/>
    <n v="0"/>
    <x v="25"/>
    <s v="0"/>
    <s v="Greater London"/>
  </r>
  <r>
    <x v="2"/>
    <x v="10"/>
    <n v="0"/>
    <x v="25"/>
    <s v="0"/>
    <s v="Greater London"/>
  </r>
  <r>
    <x v="2"/>
    <x v="11"/>
    <n v="185"/>
    <x v="26"/>
    <s v="185"/>
    <s v="South West"/>
  </r>
  <r>
    <x v="2"/>
    <x v="10"/>
    <n v="121.5489940999461"/>
    <x v="26"/>
    <s v="122"/>
    <s v="South West"/>
  </r>
  <r>
    <x v="2"/>
    <x v="10"/>
    <n v="101.92121490088159"/>
    <x v="27"/>
    <s v="102"/>
    <s v="North East"/>
  </r>
  <r>
    <x v="2"/>
    <x v="11"/>
    <n v="120"/>
    <x v="27"/>
    <s v="120"/>
    <s v="North East"/>
  </r>
  <r>
    <x v="2"/>
    <x v="11"/>
    <n v="45"/>
    <x v="28"/>
    <s v="45"/>
    <s v="West Midlands"/>
  </r>
  <r>
    <x v="2"/>
    <x v="10"/>
    <n v="87.719298245614041"/>
    <x v="28"/>
    <s v="88"/>
    <s v="West Midlands"/>
  </r>
  <r>
    <x v="2"/>
    <x v="10"/>
    <n v="105.75668911058629"/>
    <x v="29"/>
    <s v="106"/>
    <s v="Greater London"/>
  </r>
  <r>
    <x v="2"/>
    <x v="11"/>
    <n v="60"/>
    <x v="29"/>
    <s v="60"/>
    <s v="Greater London"/>
  </r>
  <r>
    <x v="2"/>
    <x v="11"/>
    <n v="85"/>
    <x v="30"/>
    <s v="85"/>
    <s v="North East"/>
  </r>
  <r>
    <x v="2"/>
    <x v="10"/>
    <n v="126.20451069768821"/>
    <x v="30"/>
    <s v="126"/>
    <s v="North East"/>
  </r>
  <r>
    <x v="2"/>
    <x v="11"/>
    <n v="35"/>
    <x v="31"/>
    <s v="35"/>
    <s v="North East"/>
  </r>
  <r>
    <x v="2"/>
    <x v="10"/>
    <n v="147.0773626927764"/>
    <x v="31"/>
    <s v="147"/>
    <s v="North East"/>
  </r>
  <r>
    <x v="2"/>
    <x v="11"/>
    <n v="80"/>
    <x v="32"/>
    <s v="80"/>
    <s v="East Midlands"/>
  </r>
  <r>
    <x v="2"/>
    <x v="10"/>
    <n v="179.7066289282746"/>
    <x v="32"/>
    <s v="180"/>
    <s v="East Midlands"/>
  </r>
  <r>
    <x v="2"/>
    <x v="11"/>
    <n v="275"/>
    <x v="33"/>
    <s v="275"/>
    <s v="East Midlands"/>
  </r>
  <r>
    <x v="2"/>
    <x v="10"/>
    <n v="147.83356628319541"/>
    <x v="33"/>
    <s v="148"/>
    <s v="East Midlands"/>
  </r>
  <r>
    <x v="2"/>
    <x v="11"/>
    <n v="310"/>
    <x v="34"/>
    <s v="310"/>
    <s v="South West"/>
  </r>
  <r>
    <x v="2"/>
    <x v="10"/>
    <n v="139.8109395295136"/>
    <x v="34"/>
    <s v="140"/>
    <s v="South West"/>
  </r>
  <r>
    <x v="2"/>
    <x v="11"/>
    <n v="80"/>
    <x v="35"/>
    <s v="80"/>
    <s v="Yorkshire &amp; Humber"/>
  </r>
  <r>
    <x v="2"/>
    <x v="10"/>
    <n v="127.6100237673669"/>
    <x v="35"/>
    <s v="128"/>
    <s v="Yorkshire &amp; Humber"/>
  </r>
  <r>
    <x v="2"/>
    <x v="11"/>
    <n v="190"/>
    <x v="36"/>
    <s v="190"/>
    <s v="South West"/>
  </r>
  <r>
    <x v="2"/>
    <x v="10"/>
    <n v="159.60217058952"/>
    <x v="36"/>
    <s v="160"/>
    <s v="South West"/>
  </r>
  <r>
    <x v="2"/>
    <x v="11"/>
    <n v="85"/>
    <x v="37"/>
    <s v="85"/>
    <s v="West Midlands"/>
  </r>
  <r>
    <x v="2"/>
    <x v="10"/>
    <n v="126.723816623183"/>
    <x v="37"/>
    <s v="127"/>
    <s v="West Midlands"/>
  </r>
  <r>
    <x v="2"/>
    <x v="11"/>
    <n v="50"/>
    <x v="38"/>
    <s v="50"/>
    <s v="Greater London"/>
  </r>
  <r>
    <x v="2"/>
    <x v="10"/>
    <n v="102.78548668927949"/>
    <x v="38"/>
    <s v="103"/>
    <s v="Greater London"/>
  </r>
  <r>
    <x v="2"/>
    <x v="11"/>
    <n v="135"/>
    <x v="39"/>
    <s v="135"/>
    <s v="Yorkshire &amp; Humber"/>
  </r>
  <r>
    <x v="2"/>
    <x v="10"/>
    <n v="140.03568316667361"/>
    <x v="39"/>
    <s v="140"/>
    <s v="Yorkshire &amp; Humber"/>
  </r>
  <r>
    <x v="2"/>
    <x v="11"/>
    <n v="220"/>
    <x v="40"/>
    <s v="220"/>
    <s v="South East"/>
  </r>
  <r>
    <x v="2"/>
    <x v="10"/>
    <n v="147.24090620084999"/>
    <x v="40"/>
    <s v="147"/>
    <s v="South East"/>
  </r>
  <r>
    <x v="2"/>
    <x v="11"/>
    <n v="65"/>
    <x v="41"/>
    <s v="65"/>
    <s v="Greater London"/>
  </r>
  <r>
    <x v="2"/>
    <x v="10"/>
    <n v="135.3123633865562"/>
    <x v="41"/>
    <s v="135"/>
    <s v="Greater London"/>
  </r>
  <r>
    <x v="2"/>
    <x v="10"/>
    <n v="138.09569110755811"/>
    <x v="42"/>
    <s v="138"/>
    <s v="East of England"/>
  </r>
  <r>
    <x v="2"/>
    <x v="11"/>
    <n v="450"/>
    <x v="42"/>
    <s v="450"/>
    <s v="East of England"/>
  </r>
  <r>
    <x v="2"/>
    <x v="10"/>
    <n v="193.6061566757823"/>
    <x v="43"/>
    <s v="194"/>
    <s v="North East"/>
  </r>
  <r>
    <x v="2"/>
    <x v="11"/>
    <n v="80"/>
    <x v="43"/>
    <s v="80"/>
    <s v="North East"/>
  </r>
  <r>
    <x v="2"/>
    <x v="10"/>
    <n v="111.4593747466832"/>
    <x v="44"/>
    <s v="111"/>
    <s v="South West"/>
  </r>
  <r>
    <x v="2"/>
    <x v="11"/>
    <n v="165"/>
    <x v="44"/>
    <s v="165"/>
    <s v="South West"/>
  </r>
  <r>
    <x v="2"/>
    <x v="10"/>
    <n v="155.11571632437801"/>
    <x v="45"/>
    <s v="155"/>
    <s v="Greater London"/>
  </r>
  <r>
    <x v="2"/>
    <x v="11"/>
    <n v="50"/>
    <x v="45"/>
    <s v="50"/>
    <s v="Greater London"/>
  </r>
  <r>
    <x v="2"/>
    <x v="10"/>
    <n v="110.6194690265487"/>
    <x v="46"/>
    <s v="111"/>
    <s v="Greater London"/>
  </r>
  <r>
    <x v="2"/>
    <x v="11"/>
    <n v="25"/>
    <x v="46"/>
    <s v="25"/>
    <s v="Greater London"/>
  </r>
  <r>
    <x v="2"/>
    <x v="11"/>
    <n v="25"/>
    <x v="47"/>
    <s v="25"/>
    <s v="North West"/>
  </r>
  <r>
    <x v="2"/>
    <x v="10"/>
    <n v="98.506639347492012"/>
    <x v="47"/>
    <s v="99"/>
    <s v="North West"/>
  </r>
  <r>
    <x v="2"/>
    <x v="10"/>
    <n v="219.52290355627099"/>
    <x v="48"/>
    <s v="220"/>
    <s v="Greater London"/>
  </r>
  <r>
    <x v="2"/>
    <x v="11"/>
    <n v="45"/>
    <x v="48"/>
    <s v="45"/>
    <s v="Greater London"/>
  </r>
  <r>
    <x v="2"/>
    <x v="10"/>
    <n v="126.2424100599805"/>
    <x v="49"/>
    <s v="126"/>
    <s v="South East"/>
  </r>
  <r>
    <x v="2"/>
    <x v="11"/>
    <n v="410"/>
    <x v="49"/>
    <s v="410"/>
    <s v="South East"/>
  </r>
  <r>
    <x v="2"/>
    <x v="10"/>
    <n v="100.8369466572552"/>
    <x v="50"/>
    <s v="101"/>
    <s v="Greater London"/>
  </r>
  <r>
    <x v="2"/>
    <x v="11"/>
    <n v="30"/>
    <x v="50"/>
    <s v="30"/>
    <s v="Greater London"/>
  </r>
  <r>
    <x v="2"/>
    <x v="11"/>
    <n v="50"/>
    <x v="51"/>
    <s v="50"/>
    <s v="Greater London"/>
  </r>
  <r>
    <x v="2"/>
    <x v="10"/>
    <n v="117.4067203606735"/>
    <x v="51"/>
    <s v="117"/>
    <s v="Greater London"/>
  </r>
  <r>
    <x v="2"/>
    <x v="11"/>
    <n v="15"/>
    <x v="52"/>
    <s v="15"/>
    <s v="North East"/>
  </r>
  <r>
    <x v="2"/>
    <x v="10"/>
    <n v="76.343648208469062"/>
    <x v="52"/>
    <s v="76"/>
    <s v="North East"/>
  </r>
  <r>
    <x v="2"/>
    <x v="11"/>
    <n v="65"/>
    <x v="53"/>
    <s v="65"/>
    <s v="Greater London"/>
  </r>
  <r>
    <x v="2"/>
    <x v="10"/>
    <n v="136.24263765746511"/>
    <x v="53"/>
    <s v="136"/>
    <s v="Greater London"/>
  </r>
  <r>
    <x v="2"/>
    <x v="10"/>
    <n v="126.1743924217719"/>
    <x v="54"/>
    <s v="126"/>
    <s v="West Midlands"/>
  </r>
  <r>
    <x v="2"/>
    <x v="11"/>
    <n v="65"/>
    <x v="54"/>
    <s v="65"/>
    <s v="West Midlands"/>
  </r>
  <r>
    <x v="2"/>
    <x v="11"/>
    <n v="355"/>
    <x v="55"/>
    <s v="355"/>
    <s v="East of England"/>
  </r>
  <r>
    <x v="2"/>
    <x v="10"/>
    <n v="164.11631454856459"/>
    <x v="55"/>
    <s v="164"/>
    <s v="East of England"/>
  </r>
  <r>
    <x v="2"/>
    <x v="10"/>
    <n v="127.32070929209689"/>
    <x v="56"/>
    <s v="127"/>
    <s v="Greater London"/>
  </r>
  <r>
    <x v="2"/>
    <x v="11"/>
    <n v="55"/>
    <x v="56"/>
    <s v="55"/>
    <s v="Greater London"/>
  </r>
  <r>
    <x v="2"/>
    <x v="10"/>
    <n v="177.479248580166"/>
    <x v="57"/>
    <s v="177"/>
    <s v="Greater London"/>
  </r>
  <r>
    <x v="2"/>
    <x v="11"/>
    <n v="65"/>
    <x v="57"/>
    <s v="65"/>
    <s v="Greater London"/>
  </r>
  <r>
    <x v="2"/>
    <x v="11"/>
    <n v="55"/>
    <x v="58"/>
    <s v="55"/>
    <s v="South East"/>
  </r>
  <r>
    <x v="2"/>
    <x v="10"/>
    <n v="128.67604052125489"/>
    <x v="58"/>
    <s v="129"/>
    <s v="South East"/>
  </r>
  <r>
    <x v="2"/>
    <x v="10"/>
    <n v="161.8122977346278"/>
    <x v="59"/>
    <s v="162"/>
    <s v="Greater London"/>
  </r>
  <r>
    <x v="2"/>
    <x v="11"/>
    <n v="35"/>
    <x v="59"/>
    <s v="35"/>
    <s v="Greater London"/>
  </r>
  <r>
    <x v="2"/>
    <x v="10"/>
    <n v="224.07457201756739"/>
    <x v="60"/>
    <s v="224"/>
    <s v="Greater London"/>
  </r>
  <r>
    <x v="2"/>
    <x v="11"/>
    <n v="50"/>
    <x v="60"/>
    <s v="50"/>
    <s v="Greater London"/>
  </r>
  <r>
    <x v="2"/>
    <x v="11"/>
    <n v="465"/>
    <x v="61"/>
    <s v="465"/>
    <s v="South East"/>
  </r>
  <r>
    <x v="2"/>
    <x v="10"/>
    <n v="138.40768653784329"/>
    <x v="61"/>
    <s v="138"/>
    <s v="South East"/>
  </r>
  <r>
    <x v="2"/>
    <x v="10"/>
    <n v="140.51851331412911"/>
    <x v="62"/>
    <s v="141"/>
    <s v="Yorkshire &amp; Humber"/>
  </r>
  <r>
    <x v="2"/>
    <x v="11"/>
    <n v="60"/>
    <x v="62"/>
    <s v="60"/>
    <s v="Yorkshire &amp; Humber"/>
  </r>
  <r>
    <x v="2"/>
    <x v="11"/>
    <n v="55"/>
    <x v="63"/>
    <s v="55"/>
    <s v="Greater London"/>
  </r>
  <r>
    <x v="2"/>
    <x v="10"/>
    <n v="212.1422510221399"/>
    <x v="63"/>
    <s v="212"/>
    <s v="Greater London"/>
  </r>
  <r>
    <x v="2"/>
    <x v="10"/>
    <n v="135.84271883027071"/>
    <x v="64"/>
    <s v="136"/>
    <s v="Yorkshire &amp; Humber"/>
  </r>
  <r>
    <x v="2"/>
    <x v="11"/>
    <n v="110"/>
    <x v="64"/>
    <s v="110"/>
    <s v="Yorkshire &amp; Humber"/>
  </r>
  <r>
    <x v="2"/>
    <x v="11"/>
    <n v="40"/>
    <x v="65"/>
    <s v="40"/>
    <s v="North West"/>
  </r>
  <r>
    <x v="2"/>
    <x v="10"/>
    <n v="142.04545454545459"/>
    <x v="65"/>
    <s v="142"/>
    <s v="North West"/>
  </r>
  <r>
    <x v="2"/>
    <x v="11"/>
    <n v="30"/>
    <x v="66"/>
    <s v="30"/>
    <s v="Greater London"/>
  </r>
  <r>
    <x v="2"/>
    <x v="10"/>
    <n v="99.953355100952891"/>
    <x v="66"/>
    <s v="100"/>
    <s v="Greater London"/>
  </r>
  <r>
    <x v="2"/>
    <x v="10"/>
    <n v="89.796217563407126"/>
    <x v="67"/>
    <s v="90"/>
    <s v="North West"/>
  </r>
  <r>
    <x v="2"/>
    <x v="11"/>
    <n v="245"/>
    <x v="67"/>
    <s v="245"/>
    <s v="North West"/>
  </r>
  <r>
    <x v="2"/>
    <x v="11"/>
    <n v="180"/>
    <x v="68"/>
    <s v="180"/>
    <s v="Yorkshire &amp; Humber"/>
  </r>
  <r>
    <x v="2"/>
    <x v="10"/>
    <n v="136.5239485759794"/>
    <x v="68"/>
    <s v="137"/>
    <s v="Yorkshire &amp; Humber"/>
  </r>
  <r>
    <x v="2"/>
    <x v="10"/>
    <n v="128.69184737146901"/>
    <x v="69"/>
    <s v="129"/>
    <s v="East Midlands"/>
  </r>
  <r>
    <x v="2"/>
    <x v="11"/>
    <n v="60"/>
    <x v="69"/>
    <s v="60"/>
    <s v="East Midlands"/>
  </r>
  <r>
    <x v="2"/>
    <x v="11"/>
    <n v="175"/>
    <x v="70"/>
    <s v="175"/>
    <s v="East Midlands"/>
  </r>
  <r>
    <x v="2"/>
    <x v="10"/>
    <n v="111.2177389115914"/>
    <x v="70"/>
    <s v="111"/>
    <s v="East Midlands"/>
  </r>
  <r>
    <x v="2"/>
    <x v="11"/>
    <n v="45"/>
    <x v="71"/>
    <s v="45"/>
    <s v="Greater London"/>
  </r>
  <r>
    <x v="2"/>
    <x v="10"/>
    <n v="144.6619731893143"/>
    <x v="71"/>
    <s v="145"/>
    <s v="Greater London"/>
  </r>
  <r>
    <x v="2"/>
    <x v="11"/>
    <n v="270"/>
    <x v="72"/>
    <s v="270"/>
    <s v="East Midlands"/>
  </r>
  <r>
    <x v="2"/>
    <x v="10"/>
    <n v="141.6519768320322"/>
    <x v="72"/>
    <s v="142"/>
    <s v="East Midlands"/>
  </r>
  <r>
    <x v="2"/>
    <x v="11"/>
    <n v="115"/>
    <x v="73"/>
    <s v="115"/>
    <s v="North West"/>
  </r>
  <r>
    <x v="2"/>
    <x v="10"/>
    <n v="147.37543571867951"/>
    <x v="73"/>
    <s v="147"/>
    <s v="North West"/>
  </r>
  <r>
    <x v="2"/>
    <x v="10"/>
    <n v="110.3225094693487"/>
    <x v="74"/>
    <s v="110"/>
    <s v="East of England"/>
  </r>
  <r>
    <x v="2"/>
    <x v="11"/>
    <n v="30"/>
    <x v="74"/>
    <s v="30"/>
    <s v="East of England"/>
  </r>
  <r>
    <x v="2"/>
    <x v="11"/>
    <n v="85"/>
    <x v="75"/>
    <s v="85"/>
    <s v="North West"/>
  </r>
  <r>
    <x v="2"/>
    <x v="10"/>
    <n v="154.28177296983341"/>
    <x v="75"/>
    <s v="154"/>
    <s v="North West"/>
  </r>
  <r>
    <x v="2"/>
    <x v="11"/>
    <n v="55"/>
    <x v="76"/>
    <s v="55"/>
    <s v="South East"/>
  </r>
  <r>
    <x v="2"/>
    <x v="10"/>
    <n v="114.4188562275063"/>
    <x v="76"/>
    <s v="114"/>
    <s v="South East"/>
  </r>
  <r>
    <x v="2"/>
    <x v="11"/>
    <n v="40"/>
    <x v="77"/>
    <s v="40"/>
    <s v="Greater London"/>
  </r>
  <r>
    <x v="2"/>
    <x v="10"/>
    <n v="138.45621322256841"/>
    <x v="77"/>
    <s v="138"/>
    <s v="Greater London"/>
  </r>
  <r>
    <x v="2"/>
    <x v="10"/>
    <n v="115.4689965744198"/>
    <x v="78"/>
    <s v="115"/>
    <s v="North East"/>
  </r>
  <r>
    <x v="2"/>
    <x v="11"/>
    <n v="30"/>
    <x v="78"/>
    <s v="30"/>
    <s v="North East"/>
  </r>
  <r>
    <x v="2"/>
    <x v="10"/>
    <n v="137.91518216296981"/>
    <x v="79"/>
    <s v="138"/>
    <s v="East of England"/>
  </r>
  <r>
    <x v="2"/>
    <x v="11"/>
    <n v="60"/>
    <x v="79"/>
    <s v="60"/>
    <s v="East of England"/>
  </r>
  <r>
    <x v="2"/>
    <x v="11"/>
    <n v="65"/>
    <x v="80"/>
    <s v="65"/>
    <s v="North East"/>
  </r>
  <r>
    <x v="2"/>
    <x v="10"/>
    <n v="137.11923044468821"/>
    <x v="80"/>
    <s v="137"/>
    <s v="North East"/>
  </r>
  <r>
    <x v="2"/>
    <x v="10"/>
    <n v="124.07827566647759"/>
    <x v="81"/>
    <s v="124"/>
    <s v="Greater London"/>
  </r>
  <r>
    <x v="2"/>
    <x v="11"/>
    <n v="35"/>
    <x v="81"/>
    <s v="35"/>
    <s v="Greater London"/>
  </r>
  <r>
    <x v="2"/>
    <x v="11"/>
    <n v="235"/>
    <x v="82"/>
    <s v="235"/>
    <s v="East of England"/>
  </r>
  <r>
    <x v="2"/>
    <x v="10"/>
    <n v="100.1111873186816"/>
    <x v="82"/>
    <s v="100"/>
    <s v="East of England"/>
  </r>
  <r>
    <x v="2"/>
    <x v="10"/>
    <n v="159.00549291702811"/>
    <x v="83"/>
    <s v="159"/>
    <s v="Yorkshire &amp; Humber"/>
  </r>
  <r>
    <x v="2"/>
    <x v="11"/>
    <n v="55"/>
    <x v="83"/>
    <s v="55"/>
    <s v="Yorkshire &amp; Humber"/>
  </r>
  <r>
    <x v="2"/>
    <x v="11"/>
    <n v="50"/>
    <x v="84"/>
    <s v="50"/>
    <s v="Yorkshire &amp; Humber"/>
  </r>
  <r>
    <x v="2"/>
    <x v="10"/>
    <n v="127.33662710742119"/>
    <x v="84"/>
    <s v="127"/>
    <s v="Yorkshire &amp; Humber"/>
  </r>
  <r>
    <x v="2"/>
    <x v="11"/>
    <n v="75"/>
    <x v="85"/>
    <s v="75"/>
    <s v="East Midlands"/>
  </r>
  <r>
    <x v="2"/>
    <x v="10"/>
    <n v="108.937208592967"/>
    <x v="85"/>
    <s v="109"/>
    <s v="East Midlands"/>
  </r>
  <r>
    <x v="2"/>
    <x v="11"/>
    <n v="95"/>
    <x v="86"/>
    <s v="95"/>
    <s v="South West"/>
  </r>
  <r>
    <x v="2"/>
    <x v="10"/>
    <n v="176.08897126969421"/>
    <x v="86"/>
    <s v="176"/>
    <s v="South West"/>
  </r>
  <r>
    <x v="2"/>
    <x v="10"/>
    <n v="153.77180264487501"/>
    <x v="87"/>
    <s v="154"/>
    <s v="North East"/>
  </r>
  <r>
    <x v="2"/>
    <x v="11"/>
    <n v="70"/>
    <x v="87"/>
    <s v="70"/>
    <s v="North East"/>
  </r>
  <r>
    <x v="2"/>
    <x v="11"/>
    <n v="175"/>
    <x v="88"/>
    <s v="175"/>
    <s v="Yorkshire &amp; Humber"/>
  </r>
  <r>
    <x v="2"/>
    <x v="10"/>
    <n v="105.93027971647"/>
    <x v="88"/>
    <s v="106"/>
    <s v="Yorkshire &amp; Humber"/>
  </r>
  <r>
    <x v="2"/>
    <x v="11"/>
    <n v="145"/>
    <x v="89"/>
    <s v="145"/>
    <s v="North East"/>
  </r>
  <r>
    <x v="2"/>
    <x v="10"/>
    <n v="164.40282092564459"/>
    <x v="89"/>
    <s v="164"/>
    <s v="North East"/>
  </r>
  <r>
    <x v="2"/>
    <x v="10"/>
    <n v="76.604872069863646"/>
    <x v="90"/>
    <s v="77"/>
    <s v="East Midlands"/>
  </r>
  <r>
    <x v="2"/>
    <x v="11"/>
    <n v="30"/>
    <x v="90"/>
    <s v="30"/>
    <s v="East Midlands"/>
  </r>
  <r>
    <x v="2"/>
    <x v="10"/>
    <n v="116.4415463437355"/>
    <x v="91"/>
    <s v="116"/>
    <s v="East Midlands"/>
  </r>
  <r>
    <x v="2"/>
    <x v="11"/>
    <n v="215"/>
    <x v="91"/>
    <s v="215"/>
    <s v="East Midlands"/>
  </r>
  <r>
    <x v="2"/>
    <x v="11"/>
    <n v="65"/>
    <x v="92"/>
    <s v="65"/>
    <s v="North West"/>
  </r>
  <r>
    <x v="2"/>
    <x v="10"/>
    <n v="164.29907486982461"/>
    <x v="92"/>
    <s v="164"/>
    <s v="North West"/>
  </r>
  <r>
    <x v="2"/>
    <x v="10"/>
    <n v="146.42961735440969"/>
    <x v="93"/>
    <s v="146"/>
    <s v="South East"/>
  </r>
  <r>
    <x v="2"/>
    <x v="11"/>
    <n v="205"/>
    <x v="93"/>
    <s v="205"/>
    <s v="South East"/>
  </r>
  <r>
    <x v="2"/>
    <x v="10"/>
    <n v="108.80378015419051"/>
    <x v="94"/>
    <s v="109"/>
    <s v="East of England"/>
  </r>
  <r>
    <x v="2"/>
    <x v="11"/>
    <n v="35"/>
    <x v="94"/>
    <s v="35"/>
    <s v="East of England"/>
  </r>
  <r>
    <x v="2"/>
    <x v="10"/>
    <n v="97.391846354623198"/>
    <x v="95"/>
    <s v="97"/>
    <s v="South West"/>
  </r>
  <r>
    <x v="2"/>
    <x v="11"/>
    <n v="50"/>
    <x v="95"/>
    <s v="50"/>
    <s v="South West"/>
  </r>
  <r>
    <x v="2"/>
    <x v="10"/>
    <n v="140.80100125156449"/>
    <x v="96"/>
    <s v="141"/>
    <s v="South East"/>
  </r>
  <r>
    <x v="2"/>
    <x v="11"/>
    <n v="45"/>
    <x v="96"/>
    <s v="45"/>
    <s v="South East"/>
  </r>
  <r>
    <x v="2"/>
    <x v="11"/>
    <n v="25"/>
    <x v="97"/>
    <s v="25"/>
    <s v="South East"/>
  </r>
  <r>
    <x v="2"/>
    <x v="10"/>
    <n v="112.47581769919471"/>
    <x v="97"/>
    <s v="112"/>
    <s v="South East"/>
  </r>
  <r>
    <x v="2"/>
    <x v="10"/>
    <n v="136.26003369339011"/>
    <x v="98"/>
    <s v="136"/>
    <s v="Greater London"/>
  </r>
  <r>
    <x v="2"/>
    <x v="11"/>
    <n v="55"/>
    <x v="98"/>
    <s v="55"/>
    <s v="Greater London"/>
  </r>
  <r>
    <x v="2"/>
    <x v="10"/>
    <n v="119.46004061641381"/>
    <x v="99"/>
    <s v="119"/>
    <s v="North East"/>
  </r>
  <r>
    <x v="2"/>
    <x v="11"/>
    <n v="40"/>
    <x v="99"/>
    <s v="40"/>
    <s v="North East"/>
  </r>
  <r>
    <x v="2"/>
    <x v="10"/>
    <n v="194.6923860300725"/>
    <x v="100"/>
    <s v="195"/>
    <s v="Greater London"/>
  </r>
  <r>
    <x v="2"/>
    <x v="11"/>
    <n v="65"/>
    <x v="100"/>
    <s v="65"/>
    <s v="Greater London"/>
  </r>
  <r>
    <x v="2"/>
    <x v="11"/>
    <n v="40"/>
    <x v="101"/>
    <s v="40"/>
    <s v="North West"/>
  </r>
  <r>
    <x v="2"/>
    <x v="10"/>
    <n v="103.7075447238787"/>
    <x v="101"/>
    <s v="104"/>
    <s v="North West"/>
  </r>
  <r>
    <x v="2"/>
    <x v="10"/>
    <n v="183.96894604190811"/>
    <x v="102"/>
    <s v="184"/>
    <s v="Yorkshire &amp; Humber"/>
  </r>
  <r>
    <x v="2"/>
    <x v="11"/>
    <n v="100"/>
    <x v="102"/>
    <s v="100"/>
    <s v="Yorkshire &amp; Humber"/>
  </r>
  <r>
    <x v="2"/>
    <x v="10"/>
    <n v="182.66508356927571"/>
    <x v="103"/>
    <s v="183"/>
    <s v="East Midlands"/>
  </r>
  <r>
    <x v="2"/>
    <x v="11"/>
    <n v="20"/>
    <x v="103"/>
    <s v="20"/>
    <s v="East Midlands"/>
  </r>
  <r>
    <x v="2"/>
    <x v="10"/>
    <n v="135.33997401472499"/>
    <x v="104"/>
    <s v="135"/>
    <s v="North West"/>
  </r>
  <r>
    <x v="2"/>
    <x v="11"/>
    <n v="50"/>
    <x v="104"/>
    <s v="50"/>
    <s v="North West"/>
  </r>
  <r>
    <x v="2"/>
    <x v="11"/>
    <n v="85"/>
    <x v="105"/>
    <s v="85"/>
    <s v="West Midlands"/>
  </r>
  <r>
    <x v="2"/>
    <x v="10"/>
    <n v="165.8827891727328"/>
    <x v="105"/>
    <s v="166"/>
    <s v="West Midlands"/>
  </r>
  <r>
    <x v="2"/>
    <x v="11"/>
    <n v="80"/>
    <x v="106"/>
    <s v="80"/>
    <s v="North West"/>
  </r>
  <r>
    <x v="2"/>
    <x v="10"/>
    <n v="117.8845615431089"/>
    <x v="106"/>
    <s v="118"/>
    <s v="North West"/>
  </r>
  <r>
    <x v="2"/>
    <x v="11"/>
    <n v="15"/>
    <x v="107"/>
    <s v="15"/>
    <s v="Yorkshire &amp; Humber"/>
  </r>
  <r>
    <x v="2"/>
    <x v="10"/>
    <n v="15.343541903212939"/>
    <x v="107"/>
    <s v="15"/>
    <s v="Yorkshire &amp; Humber"/>
  </r>
  <r>
    <x v="2"/>
    <x v="11"/>
    <n v="60"/>
    <x v="108"/>
    <s v="60"/>
    <s v="West Midlands"/>
  </r>
  <r>
    <x v="2"/>
    <x v="10"/>
    <n v="68.34024329126612"/>
    <x v="108"/>
    <s v="68"/>
    <s v="West Midlands"/>
  </r>
  <r>
    <x v="2"/>
    <x v="11"/>
    <n v="20"/>
    <x v="109"/>
    <s v="20"/>
    <s v="South East"/>
  </r>
  <r>
    <x v="2"/>
    <x v="10"/>
    <n v="122.33912405187181"/>
    <x v="109"/>
    <s v="122"/>
    <s v="South East"/>
  </r>
  <r>
    <x v="2"/>
    <x v="11"/>
    <n v="70"/>
    <x v="110"/>
    <s v="70"/>
    <s v="West Midlands"/>
  </r>
  <r>
    <x v="2"/>
    <x v="10"/>
    <n v="148.85699096225409"/>
    <x v="110"/>
    <s v="149"/>
    <s v="West Midlands"/>
  </r>
  <r>
    <x v="2"/>
    <x v="11"/>
    <n v="235"/>
    <x v="111"/>
    <s v="235"/>
    <s v="South West"/>
  </r>
  <r>
    <x v="2"/>
    <x v="10"/>
    <n v="157.1065650488033"/>
    <x v="111"/>
    <s v="157"/>
    <s v="South West"/>
  </r>
  <r>
    <x v="2"/>
    <x v="11"/>
    <n v="75"/>
    <x v="112"/>
    <s v="75"/>
    <s v="South West"/>
  </r>
  <r>
    <x v="2"/>
    <x v="10"/>
    <n v="131.34391089629091"/>
    <x v="112"/>
    <s v="131"/>
    <s v="South West"/>
  </r>
  <r>
    <x v="2"/>
    <x v="11"/>
    <n v="25"/>
    <x v="113"/>
    <s v="25"/>
    <s v="North East"/>
  </r>
  <r>
    <x v="2"/>
    <x v="10"/>
    <n v="76.830879867236234"/>
    <x v="113"/>
    <s v="77"/>
    <s v="North East"/>
  </r>
  <r>
    <x v="2"/>
    <x v="11"/>
    <n v="70"/>
    <x v="114"/>
    <s v="70"/>
    <s v="South East"/>
  </r>
  <r>
    <x v="2"/>
    <x v="10"/>
    <n v="196.87807621994091"/>
    <x v="114"/>
    <s v="197"/>
    <s v="South East"/>
  </r>
  <r>
    <x v="2"/>
    <x v="10"/>
    <n v="167.55564243625901"/>
    <x v="115"/>
    <s v="168"/>
    <s v="East of England"/>
  </r>
  <r>
    <x v="2"/>
    <x v="11"/>
    <n v="60"/>
    <x v="115"/>
    <s v="60"/>
    <s v="East of England"/>
  </r>
  <r>
    <x v="2"/>
    <x v="10"/>
    <n v="122.0277525974479"/>
    <x v="116"/>
    <s v="122"/>
    <s v="Greater London"/>
  </r>
  <r>
    <x v="2"/>
    <x v="11"/>
    <n v="35"/>
    <x v="116"/>
    <s v="35"/>
    <s v="Greater London"/>
  </r>
  <r>
    <x v="2"/>
    <x v="10"/>
    <n v="90.157389042013349"/>
    <x v="117"/>
    <s v="90"/>
    <s v="North West"/>
  </r>
  <r>
    <x v="2"/>
    <x v="11"/>
    <n v="35"/>
    <x v="117"/>
    <s v="35"/>
    <s v="North West"/>
  </r>
  <r>
    <x v="2"/>
    <x v="11"/>
    <n v="295"/>
    <x v="118"/>
    <s v="295"/>
    <s v="West Midlands"/>
  </r>
  <r>
    <x v="2"/>
    <x v="10"/>
    <n v="143.9649408767709"/>
    <x v="118"/>
    <s v="144"/>
    <s v="West Midlands"/>
  </r>
  <r>
    <x v="2"/>
    <x v="11"/>
    <n v="120"/>
    <x v="119"/>
    <s v="120"/>
    <s v="North West"/>
  </r>
  <r>
    <x v="2"/>
    <x v="10"/>
    <n v="195.96635910835309"/>
    <x v="119"/>
    <s v="196"/>
    <s v="North West"/>
  </r>
  <r>
    <x v="2"/>
    <x v="11"/>
    <n v="55"/>
    <x v="120"/>
    <s v="55"/>
    <s v="North East"/>
  </r>
  <r>
    <x v="2"/>
    <x v="10"/>
    <n v="136.45272533306871"/>
    <x v="120"/>
    <s v="136"/>
    <s v="North East"/>
  </r>
  <r>
    <x v="2"/>
    <x v="10"/>
    <n v="130.34977188789921"/>
    <x v="121"/>
    <s v="130"/>
    <s v="West Midlands"/>
  </r>
  <r>
    <x v="2"/>
    <x v="11"/>
    <n v="60"/>
    <x v="121"/>
    <s v="60"/>
    <s v="West Midlands"/>
  </r>
  <r>
    <x v="2"/>
    <x v="11"/>
    <n v="140"/>
    <x v="122"/>
    <s v="140"/>
    <s v="East of England"/>
  </r>
  <r>
    <x v="2"/>
    <x v="10"/>
    <n v="73.475385745775156"/>
    <x v="122"/>
    <s v="73"/>
    <s v="East of England"/>
  </r>
  <r>
    <x v="2"/>
    <x v="11"/>
    <n v="60"/>
    <x v="123"/>
    <s v="60"/>
    <s v="North East"/>
  </r>
  <r>
    <x v="2"/>
    <x v="10"/>
    <n v="100.2590024229259"/>
    <x v="123"/>
    <s v="100"/>
    <s v="North East"/>
  </r>
  <r>
    <x v="2"/>
    <x v="10"/>
    <n v="160.9377024784406"/>
    <x v="124"/>
    <s v="161"/>
    <s v="South East"/>
  </r>
  <r>
    <x v="2"/>
    <x v="11"/>
    <n v="385"/>
    <x v="124"/>
    <s v="385"/>
    <s v="South East"/>
  </r>
  <r>
    <x v="2"/>
    <x v="10"/>
    <n v="182.42626938279111"/>
    <x v="125"/>
    <s v="182"/>
    <s v="Greater London"/>
  </r>
  <r>
    <x v="2"/>
    <x v="11"/>
    <n v="60"/>
    <x v="125"/>
    <s v="60"/>
    <s v="Greater London"/>
  </r>
  <r>
    <x v="2"/>
    <x v="11"/>
    <n v="50"/>
    <x v="126"/>
    <s v="50"/>
    <s v="South West"/>
  </r>
  <r>
    <x v="2"/>
    <x v="10"/>
    <n v="125.7292295312814"/>
    <x v="126"/>
    <s v="126"/>
    <s v="South West"/>
  </r>
  <r>
    <x v="2"/>
    <x v="10"/>
    <n v="165.99871943845011"/>
    <x v="127"/>
    <s v="166"/>
    <s v="North West"/>
  </r>
  <r>
    <x v="2"/>
    <x v="11"/>
    <n v="70"/>
    <x v="127"/>
    <s v="70"/>
    <s v="North West"/>
  </r>
  <r>
    <x v="2"/>
    <x v="11"/>
    <n v="30"/>
    <x v="128"/>
    <s v="30"/>
    <s v="West Midlands"/>
  </r>
  <r>
    <x v="2"/>
    <x v="10"/>
    <n v="85.728982111219068"/>
    <x v="128"/>
    <s v="86"/>
    <s v="West Midlands"/>
  </r>
  <r>
    <x v="2"/>
    <x v="10"/>
    <n v="163.15875346712349"/>
    <x v="129"/>
    <s v="163"/>
    <s v="East of England"/>
  </r>
  <r>
    <x v="2"/>
    <x v="11"/>
    <n v="40"/>
    <x v="129"/>
    <s v="40"/>
    <s v="East of England"/>
  </r>
  <r>
    <x v="2"/>
    <x v="10"/>
    <n v="170.005754040906"/>
    <x v="130"/>
    <s v="170"/>
    <s v="South West"/>
  </r>
  <r>
    <x v="2"/>
    <x v="11"/>
    <n v="65"/>
    <x v="130"/>
    <s v="65"/>
    <s v="South West"/>
  </r>
  <r>
    <x v="2"/>
    <x v="11"/>
    <n v="25"/>
    <x v="131"/>
    <s v="25"/>
    <s v="Greater London"/>
  </r>
  <r>
    <x v="2"/>
    <x v="10"/>
    <n v="127.81839562349811"/>
    <x v="131"/>
    <s v="128"/>
    <s v="Greater London"/>
  </r>
  <r>
    <x v="2"/>
    <x v="11"/>
    <n v="65"/>
    <x v="132"/>
    <s v="65"/>
    <s v="North West"/>
  </r>
  <r>
    <x v="2"/>
    <x v="10"/>
    <n v="152.88721627660831"/>
    <x v="132"/>
    <s v="153"/>
    <s v="North West"/>
  </r>
  <r>
    <x v="2"/>
    <x v="11"/>
    <n v="85"/>
    <x v="133"/>
    <s v="85"/>
    <s v="Yorkshire &amp; Humber"/>
  </r>
  <r>
    <x v="2"/>
    <x v="10"/>
    <n v="121.0464106179063"/>
    <x v="133"/>
    <s v="121"/>
    <s v="Yorkshire &amp; Humber"/>
  </r>
  <r>
    <x v="2"/>
    <x v="11"/>
    <n v="75"/>
    <x v="134"/>
    <s v="75"/>
    <s v="West Midlands"/>
  </r>
  <r>
    <x v="2"/>
    <x v="10"/>
    <n v="148.256503518621"/>
    <x v="134"/>
    <s v="148"/>
    <s v="West Midlands"/>
  </r>
  <r>
    <x v="2"/>
    <x v="11"/>
    <n v="30"/>
    <x v="135"/>
    <s v="30"/>
    <s v="Greater London"/>
  </r>
  <r>
    <x v="2"/>
    <x v="10"/>
    <n v="99.777164332989642"/>
    <x v="135"/>
    <s v="100"/>
    <s v="Greater London"/>
  </r>
  <r>
    <x v="2"/>
    <x v="11"/>
    <n v="50"/>
    <x v="136"/>
    <s v="50"/>
    <s v="Greater London"/>
  </r>
  <r>
    <x v="2"/>
    <x v="10"/>
    <n v="149.02685463920599"/>
    <x v="136"/>
    <s v="149"/>
    <s v="Greater London"/>
  </r>
  <r>
    <x v="2"/>
    <x v="11"/>
    <n v="60"/>
    <x v="137"/>
    <s v="60"/>
    <s v="North West"/>
  </r>
  <r>
    <x v="2"/>
    <x v="10"/>
    <n v="140.56460114794419"/>
    <x v="137"/>
    <s v="141"/>
    <s v="North West"/>
  </r>
  <r>
    <x v="2"/>
    <x v="11"/>
    <n v="155"/>
    <x v="138"/>
    <s v="155"/>
    <s v="West Midlands"/>
  </r>
  <r>
    <x v="2"/>
    <x v="10"/>
    <n v="119.1317981984198"/>
    <x v="138"/>
    <s v="119"/>
    <s v="West Midlands"/>
  </r>
  <r>
    <x v="2"/>
    <x v="11"/>
    <n v="35"/>
    <x v="139"/>
    <s v="35"/>
    <s v="South East"/>
  </r>
  <r>
    <x v="2"/>
    <x v="10"/>
    <n v="104.2877149071839"/>
    <x v="139"/>
    <s v="104"/>
    <s v="South East"/>
  </r>
  <r>
    <x v="2"/>
    <x v="11"/>
    <n v="120"/>
    <x v="140"/>
    <s v="120"/>
    <s v="East Midlands"/>
  </r>
  <r>
    <x v="2"/>
    <x v="10"/>
    <n v="155.8927457908959"/>
    <x v="140"/>
    <s v="156"/>
    <s v="East Midlands"/>
  </r>
  <r>
    <x v="2"/>
    <x v="11"/>
    <n v="330"/>
    <x v="141"/>
    <s v="330"/>
    <s v="South East"/>
  </r>
  <r>
    <x v="2"/>
    <x v="10"/>
    <n v="155.0038046388411"/>
    <x v="141"/>
    <s v="155"/>
    <s v="South East"/>
  </r>
  <r>
    <x v="2"/>
    <x v="10"/>
    <n v="188.48009650180941"/>
    <x v="142"/>
    <s v="188"/>
    <s v="Greater London"/>
  </r>
  <r>
    <x v="2"/>
    <x v="11"/>
    <n v="50"/>
    <x v="142"/>
    <s v="50"/>
    <s v="Greater London"/>
  </r>
  <r>
    <x v="2"/>
    <x v="10"/>
    <n v="49.063701038514999"/>
    <x v="143"/>
    <s v="49"/>
    <s v="North West"/>
  </r>
  <r>
    <x v="2"/>
    <x v="11"/>
    <n v="30"/>
    <x v="143"/>
    <s v="30"/>
    <s v="North West"/>
  </r>
  <r>
    <x v="2"/>
    <x v="10"/>
    <n v="157.92560951765009"/>
    <x v="144"/>
    <s v="158"/>
    <s v="North West"/>
  </r>
  <r>
    <x v="2"/>
    <x v="11"/>
    <n v="105"/>
    <x v="144"/>
    <s v="105"/>
    <s v="North West"/>
  </r>
  <r>
    <x v="2"/>
    <x v="11"/>
    <n v="160"/>
    <x v="145"/>
    <s v="160"/>
    <s v="South West"/>
  </r>
  <r>
    <x v="2"/>
    <x v="10"/>
    <n v="133.16576641060001"/>
    <x v="145"/>
    <s v="133"/>
    <s v="South West"/>
  </r>
  <r>
    <x v="2"/>
    <x v="11"/>
    <n v="35"/>
    <x v="146"/>
    <s v="35"/>
    <s v="South East"/>
  </r>
  <r>
    <x v="2"/>
    <x v="10"/>
    <n v="116.787346925156"/>
    <x v="146"/>
    <s v="117"/>
    <s v="South East"/>
  </r>
  <r>
    <x v="2"/>
    <x v="10"/>
    <n v="134.92727419920661"/>
    <x v="147"/>
    <s v="135"/>
    <s v="North West"/>
  </r>
  <r>
    <x v="2"/>
    <x v="11"/>
    <n v="100"/>
    <x v="147"/>
    <s v="100"/>
    <s v="North West"/>
  </r>
  <r>
    <x v="2"/>
    <x v="11"/>
    <n v="35"/>
    <x v="148"/>
    <s v="35"/>
    <s v="South East"/>
  </r>
  <r>
    <x v="2"/>
    <x v="10"/>
    <n v="107.6293858974753"/>
    <x v="148"/>
    <s v="108"/>
    <s v="South East"/>
  </r>
  <r>
    <x v="2"/>
    <x v="11"/>
    <n v="55"/>
    <x v="149"/>
    <s v="55"/>
    <s v="West Midlands"/>
  </r>
  <r>
    <x v="2"/>
    <x v="10"/>
    <n v="121.9295912033342"/>
    <x v="149"/>
    <s v="122"/>
    <s v="West Midlands"/>
  </r>
  <r>
    <x v="2"/>
    <x v="11"/>
    <n v="200"/>
    <x v="150"/>
    <s v="200"/>
    <s v="West Midlands"/>
  </r>
  <r>
    <x v="2"/>
    <x v="10"/>
    <n v="137.40888073596199"/>
    <x v="150"/>
    <s v="137"/>
    <s v="West Midlands"/>
  </r>
  <r>
    <x v="2"/>
    <x v="10"/>
    <n v="149.18693122482469"/>
    <x v="151"/>
    <s v="149"/>
    <s v="Yorkshire &amp; Humber"/>
  </r>
  <r>
    <x v="2"/>
    <x v="11"/>
    <n v="60"/>
    <x v="151"/>
    <s v="60"/>
    <s v="Yorkshire &amp; Humber"/>
  </r>
  <r>
    <x v="2"/>
    <x v="11"/>
    <n v="14490"/>
    <x v="152"/>
    <s v="14490"/>
    <s v="England"/>
  </r>
  <r>
    <x v="2"/>
    <x v="10"/>
    <n v="131.95408981183289"/>
    <x v="152"/>
    <s v="132"/>
    <s v="England"/>
  </r>
  <r>
    <x v="2"/>
    <x v="12"/>
    <n v="345"/>
    <x v="0"/>
    <s v="345"/>
    <s v="Greater London"/>
  </r>
  <r>
    <x v="2"/>
    <x v="13"/>
    <n v="81.17647058823529"/>
    <x v="0"/>
    <s v="81"/>
    <s v="Greater London"/>
  </r>
  <r>
    <x v="2"/>
    <x v="12"/>
    <n v="740"/>
    <x v="1"/>
    <s v="740"/>
    <s v="Greater London"/>
  </r>
  <r>
    <x v="2"/>
    <x v="13"/>
    <n v="77.486910994764401"/>
    <x v="1"/>
    <s v="77"/>
    <s v="Greater London"/>
  </r>
  <r>
    <x v="2"/>
    <x v="12"/>
    <n v="1025"/>
    <x v="2"/>
    <s v="1025"/>
    <s v="Yorkshire &amp; Humber"/>
  </r>
  <r>
    <x v="2"/>
    <x v="13"/>
    <n v="84.710743801652882"/>
    <x v="2"/>
    <s v="85"/>
    <s v="Yorkshire &amp; Humber"/>
  </r>
  <r>
    <x v="2"/>
    <x v="12"/>
    <n v="550"/>
    <x v="3"/>
    <s v="550"/>
    <s v="South West"/>
  </r>
  <r>
    <x v="2"/>
    <x v="13"/>
    <n v="80.291970802919707"/>
    <x v="3"/>
    <s v="80"/>
    <s v="South West"/>
  </r>
  <r>
    <x v="2"/>
    <x v="12"/>
    <n v="425"/>
    <x v="4"/>
    <s v="425"/>
    <s v="East of England"/>
  </r>
  <r>
    <x v="2"/>
    <x v="13"/>
    <n v="84.158415841584159"/>
    <x v="4"/>
    <s v="84"/>
    <s v="East of England"/>
  </r>
  <r>
    <x v="2"/>
    <x v="12"/>
    <n v="595"/>
    <x v="5"/>
    <s v="595"/>
    <s v="Greater London"/>
  </r>
  <r>
    <x v="2"/>
    <x v="13"/>
    <n v="85.611510791366911"/>
    <x v="5"/>
    <s v="86"/>
    <s v="Greater London"/>
  </r>
  <r>
    <x v="2"/>
    <x v="12"/>
    <n v="2865"/>
    <x v="6"/>
    <s v="2865"/>
    <s v="West Midlands"/>
  </r>
  <r>
    <x v="2"/>
    <x v="13"/>
    <n v="82.803468208092497"/>
    <x v="6"/>
    <s v="83"/>
    <s v="West Midlands"/>
  </r>
  <r>
    <x v="2"/>
    <x v="12"/>
    <n v="270"/>
    <x v="7"/>
    <s v="270"/>
    <s v="North West"/>
  </r>
  <r>
    <x v="2"/>
    <x v="13"/>
    <n v="78.260869565217391"/>
    <x v="7"/>
    <s v="78"/>
    <s v="North West"/>
  </r>
  <r>
    <x v="2"/>
    <x v="12"/>
    <n v="395"/>
    <x v="8"/>
    <s v="395"/>
    <s v="North West"/>
  </r>
  <r>
    <x v="2"/>
    <x v="13"/>
    <n v="82.291666666666657"/>
    <x v="8"/>
    <s v="82"/>
    <s v="North West"/>
  </r>
  <r>
    <x v="2"/>
    <x v="12"/>
    <n v="705"/>
    <x v="9"/>
    <s v="705"/>
    <s v="North West"/>
  </r>
  <r>
    <x v="2"/>
    <x v="13"/>
    <n v="81.502890173410407"/>
    <x v="9"/>
    <s v="82"/>
    <s v="North West"/>
  </r>
  <r>
    <x v="2"/>
    <x v="12"/>
    <n v="1335"/>
    <x v="10"/>
    <s v="1335"/>
    <s v="South West"/>
  </r>
  <r>
    <x v="2"/>
    <x v="13"/>
    <n v="84.761904761904759"/>
    <x v="10"/>
    <s v="85"/>
    <s v="South West"/>
  </r>
  <r>
    <x v="2"/>
    <x v="12"/>
    <n v="210"/>
    <x v="11"/>
    <s v="210"/>
    <s v="South East"/>
  </r>
  <r>
    <x v="2"/>
    <x v="13"/>
    <n v="80.769230769230774"/>
    <x v="11"/>
    <s v="81"/>
    <s v="South East"/>
  </r>
  <r>
    <x v="2"/>
    <x v="12"/>
    <n v="1250"/>
    <x v="12"/>
    <s v="1250"/>
    <s v="Yorkshire &amp; Humber"/>
  </r>
  <r>
    <x v="2"/>
    <x v="13"/>
    <n v="82.78145695364239"/>
    <x v="12"/>
    <s v="83"/>
    <s v="Yorkshire &amp; Humber"/>
  </r>
  <r>
    <x v="2"/>
    <x v="12"/>
    <n v="605"/>
    <x v="13"/>
    <s v="605"/>
    <s v="Greater London"/>
  </r>
  <r>
    <x v="2"/>
    <x v="13"/>
    <n v="87.681159420289859"/>
    <x v="13"/>
    <s v="88"/>
    <s v="Greater London"/>
  </r>
  <r>
    <x v="2"/>
    <x v="12"/>
    <n v="485"/>
    <x v="14"/>
    <s v="485"/>
    <s v="South East"/>
  </r>
  <r>
    <x v="2"/>
    <x v="13"/>
    <n v="81.512605042016801"/>
    <x v="14"/>
    <s v="82"/>
    <s v="South East"/>
  </r>
  <r>
    <x v="2"/>
    <x v="12"/>
    <n v="940"/>
    <x v="15"/>
    <s v="940"/>
    <s v="South West"/>
  </r>
  <r>
    <x v="2"/>
    <x v="13"/>
    <n v="83.928571428571431"/>
    <x v="15"/>
    <s v="84"/>
    <s v="South West"/>
  </r>
  <r>
    <x v="2"/>
    <x v="12"/>
    <n v="700"/>
    <x v="16"/>
    <s v="700"/>
    <s v="Greater London"/>
  </r>
  <r>
    <x v="2"/>
    <x v="13"/>
    <n v="82.35294117647058"/>
    <x v="16"/>
    <s v="82"/>
    <s v="Greater London"/>
  </r>
  <r>
    <x v="2"/>
    <x v="12"/>
    <n v="1105"/>
    <x v="17"/>
    <s v="1105"/>
    <s v="South East"/>
  </r>
  <r>
    <x v="2"/>
    <x v="13"/>
    <n v="77.543859649122808"/>
    <x v="17"/>
    <s v="78"/>
    <s v="South East"/>
  </r>
  <r>
    <x v="2"/>
    <x v="12"/>
    <n v="415"/>
    <x v="18"/>
    <s v="415"/>
    <s v="North West"/>
  </r>
  <r>
    <x v="2"/>
    <x v="13"/>
    <n v="81.372549019607845"/>
    <x v="18"/>
    <s v="81"/>
    <s v="North West"/>
  </r>
  <r>
    <x v="2"/>
    <x v="12"/>
    <n v="565"/>
    <x v="19"/>
    <s v="565"/>
    <s v="Yorkshire &amp; Humber"/>
  </r>
  <r>
    <x v="2"/>
    <x v="13"/>
    <n v="83.703703703703695"/>
    <x v="19"/>
    <s v="84"/>
    <s v="Yorkshire &amp; Humber"/>
  </r>
  <r>
    <x v="2"/>
    <x v="12"/>
    <n v="1805"/>
    <x v="20"/>
    <s v="1805"/>
    <s v="East of England"/>
  </r>
  <r>
    <x v="2"/>
    <x v="13"/>
    <n v="81.123595505617971"/>
    <x v="20"/>
    <s v="81"/>
    <s v="East of England"/>
  </r>
  <r>
    <x v="2"/>
    <x v="12"/>
    <n v="330"/>
    <x v="21"/>
    <s v="330"/>
    <s v="Greater London"/>
  </r>
  <r>
    <x v="2"/>
    <x v="13"/>
    <n v="82.5"/>
    <x v="21"/>
    <s v="83"/>
    <s v="Greater London"/>
  </r>
  <r>
    <x v="2"/>
    <x v="12"/>
    <n v="755"/>
    <x v="22"/>
    <s v="755"/>
    <s v="East of England"/>
  </r>
  <r>
    <x v="2"/>
    <x v="13"/>
    <n v="87.79069767441861"/>
    <x v="22"/>
    <s v="88"/>
    <s v="East of England"/>
  </r>
  <r>
    <x v="2"/>
    <x v="12"/>
    <n v="1000"/>
    <x v="23"/>
    <s v="1000"/>
    <s v="North West"/>
  </r>
  <r>
    <x v="2"/>
    <x v="13"/>
    <n v="74.34944237918215"/>
    <x v="23"/>
    <s v="74"/>
    <s v="North West"/>
  </r>
  <r>
    <x v="2"/>
    <x v="12"/>
    <n v="1000"/>
    <x v="24"/>
    <s v="1000"/>
    <s v="North West"/>
  </r>
  <r>
    <x v="2"/>
    <x v="13"/>
    <n v="79.365079365079367"/>
    <x v="24"/>
    <s v="79"/>
    <s v="North West"/>
  </r>
  <r>
    <x v="2"/>
    <x v="12"/>
    <n v="10"/>
    <x v="25"/>
    <s v="10"/>
    <s v="Greater London"/>
  </r>
  <r>
    <x v="2"/>
    <x v="13"/>
    <n v="66.666666666666657"/>
    <x v="25"/>
    <s v="67"/>
    <s v="Greater London"/>
  </r>
  <r>
    <x v="2"/>
    <x v="12"/>
    <n v="1520"/>
    <x v="26"/>
    <s v="1520"/>
    <s v="South West"/>
  </r>
  <r>
    <x v="2"/>
    <x v="13"/>
    <n v="76.57430730478589"/>
    <x v="26"/>
    <s v="77"/>
    <s v="South West"/>
  </r>
  <r>
    <x v="2"/>
    <x v="12"/>
    <n v="1580"/>
    <x v="27"/>
    <s v="1580"/>
    <s v="North East"/>
  </r>
  <r>
    <x v="2"/>
    <x v="13"/>
    <n v="79.797979797979806"/>
    <x v="27"/>
    <s v="80"/>
    <s v="North East"/>
  </r>
  <r>
    <x v="2"/>
    <x v="12"/>
    <n v="775"/>
    <x v="28"/>
    <s v="775"/>
    <s v="West Midlands"/>
  </r>
  <r>
    <x v="2"/>
    <x v="13"/>
    <n v="83.333333333333343"/>
    <x v="28"/>
    <s v="83"/>
    <s v="West Midlands"/>
  </r>
  <r>
    <x v="2"/>
    <x v="12"/>
    <n v="665"/>
    <x v="29"/>
    <s v="665"/>
    <s v="Greater London"/>
  </r>
  <r>
    <x v="2"/>
    <x v="13"/>
    <n v="82.098765432098759"/>
    <x v="29"/>
    <s v="82"/>
    <s v="Greater London"/>
  </r>
  <r>
    <x v="2"/>
    <x v="12"/>
    <n v="915"/>
    <x v="30"/>
    <s v="915"/>
    <s v="North East"/>
  </r>
  <r>
    <x v="2"/>
    <x v="13"/>
    <n v="80.26315789473685"/>
    <x v="30"/>
    <s v="80"/>
    <s v="North East"/>
  </r>
  <r>
    <x v="2"/>
    <x v="12"/>
    <n v="370"/>
    <x v="31"/>
    <s v="370"/>
    <s v="North East"/>
  </r>
  <r>
    <x v="2"/>
    <x v="13"/>
    <n v="81.318681318681314"/>
    <x v="31"/>
    <s v="81"/>
    <s v="North East"/>
  </r>
  <r>
    <x v="2"/>
    <x v="12"/>
    <n v="720"/>
    <x v="32"/>
    <s v="720"/>
    <s v="East Midlands"/>
  </r>
  <r>
    <x v="2"/>
    <x v="13"/>
    <n v="83.236994219653184"/>
    <x v="32"/>
    <s v="83"/>
    <s v="East Midlands"/>
  </r>
  <r>
    <x v="2"/>
    <x v="12"/>
    <n v="2580"/>
    <x v="33"/>
    <s v="2580"/>
    <s v="East Midlands"/>
  </r>
  <r>
    <x v="2"/>
    <x v="13"/>
    <n v="82.165605095541409"/>
    <x v="33"/>
    <s v="82"/>
    <s v="East Midlands"/>
  </r>
  <r>
    <x v="2"/>
    <x v="12"/>
    <n v="3070"/>
    <x v="34"/>
    <s v="3070"/>
    <s v="South West"/>
  </r>
  <r>
    <x v="2"/>
    <x v="13"/>
    <n v="84.224965706447179"/>
    <x v="34"/>
    <s v="84"/>
    <s v="South West"/>
  </r>
  <r>
    <x v="2"/>
    <x v="12"/>
    <n v="865"/>
    <x v="35"/>
    <s v="865"/>
    <s v="Yorkshire &amp; Humber"/>
  </r>
  <r>
    <x v="2"/>
    <x v="13"/>
    <n v="82.775119617224874"/>
    <x v="35"/>
    <s v="83"/>
    <s v="Yorkshire &amp; Humber"/>
  </r>
  <r>
    <x v="2"/>
    <x v="12"/>
    <n v="1365"/>
    <x v="36"/>
    <s v="1365"/>
    <s v="South West"/>
  </r>
  <r>
    <x v="2"/>
    <x v="13"/>
    <n v="81.736526946107773"/>
    <x v="36"/>
    <s v="82"/>
    <s v="South West"/>
  </r>
  <r>
    <x v="2"/>
    <x v="12"/>
    <n v="830"/>
    <x v="37"/>
    <s v="830"/>
    <s v="West Midlands"/>
  </r>
  <r>
    <x v="2"/>
    <x v="13"/>
    <n v="82.178217821782169"/>
    <x v="37"/>
    <s v="82"/>
    <s v="West Midlands"/>
  </r>
  <r>
    <x v="2"/>
    <x v="12"/>
    <n v="695"/>
    <x v="38"/>
    <s v="695"/>
    <s v="Greater London"/>
  </r>
  <r>
    <x v="2"/>
    <x v="13"/>
    <n v="79.885057471264361"/>
    <x v="38"/>
    <s v="80"/>
    <s v="Greater London"/>
  </r>
  <r>
    <x v="2"/>
    <x v="12"/>
    <n v="1270"/>
    <x v="39"/>
    <s v="1270"/>
    <s v="Yorkshire &amp; Humber"/>
  </r>
  <r>
    <x v="2"/>
    <x v="13"/>
    <n v="86.986301369863014"/>
    <x v="39"/>
    <s v="87"/>
    <s v="Yorkshire &amp; Humber"/>
  </r>
  <r>
    <x v="2"/>
    <x v="12"/>
    <n v="1605"/>
    <x v="40"/>
    <s v="1605"/>
    <s v="South East"/>
  </r>
  <r>
    <x v="2"/>
    <x v="13"/>
    <n v="79.064039408866989"/>
    <x v="40"/>
    <s v="79"/>
    <s v="South East"/>
  </r>
  <r>
    <x v="2"/>
    <x v="12"/>
    <n v="660"/>
    <x v="41"/>
    <s v="660"/>
    <s v="Greater London"/>
  </r>
  <r>
    <x v="2"/>
    <x v="13"/>
    <n v="82.5"/>
    <x v="41"/>
    <s v="83"/>
    <s v="Greater London"/>
  </r>
  <r>
    <x v="2"/>
    <x v="12"/>
    <n v="4105"/>
    <x v="42"/>
    <s v="4105"/>
    <s v="East of England"/>
  </r>
  <r>
    <x v="2"/>
    <x v="13"/>
    <n v="81.046396841066141"/>
    <x v="42"/>
    <s v="81"/>
    <s v="East of England"/>
  </r>
  <r>
    <x v="2"/>
    <x v="12"/>
    <n v="720"/>
    <x v="43"/>
    <s v="720"/>
    <s v="North East"/>
  </r>
  <r>
    <x v="2"/>
    <x v="13"/>
    <n v="85.207100591715985"/>
    <x v="43"/>
    <s v="85"/>
    <s v="North East"/>
  </r>
  <r>
    <x v="2"/>
    <x v="12"/>
    <n v="1840"/>
    <x v="44"/>
    <s v="1840"/>
    <s v="South West"/>
  </r>
  <r>
    <x v="2"/>
    <x v="13"/>
    <n v="83.636363636363626"/>
    <x v="44"/>
    <s v="84"/>
    <s v="South West"/>
  </r>
  <r>
    <x v="2"/>
    <x v="12"/>
    <n v="550"/>
    <x v="45"/>
    <s v="550"/>
    <s v="Greater London"/>
  </r>
  <r>
    <x v="2"/>
    <x v="13"/>
    <n v="86.614173228346459"/>
    <x v="45"/>
    <s v="87"/>
    <s v="Greater London"/>
  </r>
  <r>
    <x v="2"/>
    <x v="12"/>
    <n v="345"/>
    <x v="46"/>
    <s v="345"/>
    <s v="Greater London"/>
  </r>
  <r>
    <x v="2"/>
    <x v="13"/>
    <n v="82.142857142857139"/>
    <x v="46"/>
    <s v="82"/>
    <s v="Greater London"/>
  </r>
  <r>
    <x v="2"/>
    <x v="12"/>
    <n v="365"/>
    <x v="47"/>
    <s v="365"/>
    <s v="North West"/>
  </r>
  <r>
    <x v="2"/>
    <x v="13"/>
    <n v="82.954545454545453"/>
    <x v="47"/>
    <s v="83"/>
    <s v="North West"/>
  </r>
  <r>
    <x v="2"/>
    <x v="12"/>
    <n v="360"/>
    <x v="48"/>
    <s v="360"/>
    <s v="Greater London"/>
  </r>
  <r>
    <x v="2"/>
    <x v="13"/>
    <n v="85.714285714285708"/>
    <x v="48"/>
    <s v="86"/>
    <s v="Greater London"/>
  </r>
  <r>
    <x v="2"/>
    <x v="12"/>
    <n v="4425"/>
    <x v="49"/>
    <s v="4425"/>
    <s v="South East"/>
  </r>
  <r>
    <x v="2"/>
    <x v="13"/>
    <n v="83.965844402277028"/>
    <x v="49"/>
    <s v="84"/>
    <s v="South East"/>
  </r>
  <r>
    <x v="2"/>
    <x v="12"/>
    <n v="345"/>
    <x v="50"/>
    <s v="345"/>
    <s v="Greater London"/>
  </r>
  <r>
    <x v="2"/>
    <x v="13"/>
    <n v="79.310344827586206"/>
    <x v="50"/>
    <s v="79"/>
    <s v="Greater London"/>
  </r>
  <r>
    <x v="2"/>
    <x v="12"/>
    <n v="560"/>
    <x v="51"/>
    <s v="560"/>
    <s v="Greater London"/>
  </r>
  <r>
    <x v="2"/>
    <x v="13"/>
    <n v="86.15384615384616"/>
    <x v="51"/>
    <s v="86"/>
    <s v="Greater London"/>
  </r>
  <r>
    <x v="2"/>
    <x v="12"/>
    <n v="315"/>
    <x v="52"/>
    <s v="315"/>
    <s v="North East"/>
  </r>
  <r>
    <x v="2"/>
    <x v="13"/>
    <n v="86.301369863013704"/>
    <x v="52"/>
    <s v="86"/>
    <s v="North East"/>
  </r>
  <r>
    <x v="2"/>
    <x v="12"/>
    <n v="700"/>
    <x v="53"/>
    <s v="700"/>
    <s v="Greater London"/>
  </r>
  <r>
    <x v="2"/>
    <x v="13"/>
    <n v="77.777777777777786"/>
    <x v="53"/>
    <s v="78"/>
    <s v="Greater London"/>
  </r>
  <r>
    <x v="2"/>
    <x v="12"/>
    <n v="560"/>
    <x v="54"/>
    <s v="560"/>
    <s v="West Midlands"/>
  </r>
  <r>
    <x v="2"/>
    <x v="13"/>
    <n v="78.873239436619713"/>
    <x v="54"/>
    <s v="79"/>
    <s v="West Midlands"/>
  </r>
  <r>
    <x v="2"/>
    <x v="12"/>
    <n v="2825"/>
    <x v="55"/>
    <s v="2825"/>
    <s v="East of England"/>
  </r>
  <r>
    <x v="2"/>
    <x v="13"/>
    <n v="82.84457478005865"/>
    <x v="55"/>
    <s v="83"/>
    <s v="East of England"/>
  </r>
  <r>
    <x v="2"/>
    <x v="12"/>
    <n v="610"/>
    <x v="56"/>
    <s v="610"/>
    <s v="Greater London"/>
  </r>
  <r>
    <x v="2"/>
    <x v="13"/>
    <n v="84.137931034482762"/>
    <x v="56"/>
    <s v="84"/>
    <s v="Greater London"/>
  </r>
  <r>
    <x v="2"/>
    <x v="12"/>
    <n v="515"/>
    <x v="57"/>
    <s v="515"/>
    <s v="Greater London"/>
  </r>
  <r>
    <x v="2"/>
    <x v="13"/>
    <n v="77.443609022556387"/>
    <x v="57"/>
    <s v="77"/>
    <s v="Greater London"/>
  </r>
  <r>
    <x v="2"/>
    <x v="12"/>
    <n v="555"/>
    <x v="58"/>
    <s v="555"/>
    <s v="South East"/>
  </r>
  <r>
    <x v="2"/>
    <x v="13"/>
    <n v="84.090909090909093"/>
    <x v="58"/>
    <s v="84"/>
    <s v="South East"/>
  </r>
  <r>
    <x v="2"/>
    <x v="12"/>
    <n v="360"/>
    <x v="59"/>
    <s v="360"/>
    <s v="Greater London"/>
  </r>
  <r>
    <x v="2"/>
    <x v="13"/>
    <n v="79.120879120879124"/>
    <x v="59"/>
    <s v="79"/>
    <s v="Greater London"/>
  </r>
  <r>
    <x v="2"/>
    <x v="12"/>
    <n v="300"/>
    <x v="60"/>
    <s v="300"/>
    <s v="Greater London"/>
  </r>
  <r>
    <x v="2"/>
    <x v="13"/>
    <n v="80"/>
    <x v="60"/>
    <s v="80"/>
    <s v="Greater London"/>
  </r>
  <r>
    <x v="2"/>
    <x v="12"/>
    <n v="3215"/>
    <x v="61"/>
    <s v="3215"/>
    <s v="South East"/>
  </r>
  <r>
    <x v="2"/>
    <x v="13"/>
    <n v="76.913875598086122"/>
    <x v="61"/>
    <s v="77"/>
    <s v="South East"/>
  </r>
  <r>
    <x v="2"/>
    <x v="12"/>
    <n v="710"/>
    <x v="62"/>
    <s v="710"/>
    <s v="Yorkshire &amp; Humber"/>
  </r>
  <r>
    <x v="2"/>
    <x v="13"/>
    <n v="88.75"/>
    <x v="62"/>
    <s v="89"/>
    <s v="Yorkshire &amp; Humber"/>
  </r>
  <r>
    <x v="2"/>
    <x v="12"/>
    <n v="330"/>
    <x v="63"/>
    <s v="330"/>
    <s v="Greater London"/>
  </r>
  <r>
    <x v="2"/>
    <x v="13"/>
    <n v="79.518072289156621"/>
    <x v="63"/>
    <s v="80"/>
    <s v="Greater London"/>
  </r>
  <r>
    <x v="2"/>
    <x v="12"/>
    <n v="1175"/>
    <x v="64"/>
    <s v="1175"/>
    <s v="Yorkshire &amp; Humber"/>
  </r>
  <r>
    <x v="2"/>
    <x v="13"/>
    <n v="83.333333333333343"/>
    <x v="64"/>
    <s v="83"/>
    <s v="Yorkshire &amp; Humber"/>
  </r>
  <r>
    <x v="2"/>
    <x v="12"/>
    <n v="445"/>
    <x v="65"/>
    <s v="445"/>
    <s v="North West"/>
  </r>
  <r>
    <x v="2"/>
    <x v="13"/>
    <n v="81.651376146788991"/>
    <x v="65"/>
    <s v="82"/>
    <s v="North West"/>
  </r>
  <r>
    <x v="2"/>
    <x v="12"/>
    <n v="405"/>
    <x v="66"/>
    <s v="405"/>
    <s v="Greater London"/>
  </r>
  <r>
    <x v="2"/>
    <x v="13"/>
    <n v="83.505154639175259"/>
    <x v="66"/>
    <s v="84"/>
    <s v="Greater London"/>
  </r>
  <r>
    <x v="2"/>
    <x v="12"/>
    <n v="3175"/>
    <x v="67"/>
    <s v="3175"/>
    <s v="North West"/>
  </r>
  <r>
    <x v="2"/>
    <x v="13"/>
    <n v="83.442838370565042"/>
    <x v="67"/>
    <s v="83"/>
    <s v="North West"/>
  </r>
  <r>
    <x v="2"/>
    <x v="12"/>
    <n v="1550"/>
    <x v="68"/>
    <s v="1550"/>
    <s v="Yorkshire &amp; Humber"/>
  </r>
  <r>
    <x v="2"/>
    <x v="13"/>
    <n v="77.306733167082299"/>
    <x v="68"/>
    <s v="77"/>
    <s v="Yorkshire &amp; Humber"/>
  </r>
  <r>
    <x v="2"/>
    <x v="12"/>
    <n v="585"/>
    <x v="69"/>
    <s v="585"/>
    <s v="East Midlands"/>
  </r>
  <r>
    <x v="2"/>
    <x v="13"/>
    <n v="74.050632911392398"/>
    <x v="69"/>
    <s v="74"/>
    <s v="East Midlands"/>
  </r>
  <r>
    <x v="2"/>
    <x v="12"/>
    <n v="1695"/>
    <x v="70"/>
    <s v="1695"/>
    <s v="East Midlands"/>
  </r>
  <r>
    <x v="2"/>
    <x v="13"/>
    <n v="72.903225806451616"/>
    <x v="70"/>
    <s v="73"/>
    <s v="East Midlands"/>
  </r>
  <r>
    <x v="2"/>
    <x v="12"/>
    <n v="490"/>
    <x v="71"/>
    <s v="490"/>
    <s v="Greater London"/>
  </r>
  <r>
    <x v="2"/>
    <x v="13"/>
    <n v="85.964912280701753"/>
    <x v="71"/>
    <s v="86"/>
    <s v="Greater London"/>
  </r>
  <r>
    <x v="2"/>
    <x v="12"/>
    <n v="2400"/>
    <x v="72"/>
    <s v="2400"/>
    <s v="East Midlands"/>
  </r>
  <r>
    <x v="2"/>
    <x v="13"/>
    <n v="82.616179001721164"/>
    <x v="72"/>
    <s v="83"/>
    <s v="East Midlands"/>
  </r>
  <r>
    <x v="2"/>
    <x v="12"/>
    <n v="1290"/>
    <x v="73"/>
    <s v="1290"/>
    <s v="North West"/>
  </r>
  <r>
    <x v="2"/>
    <x v="13"/>
    <n v="84.590163934426229"/>
    <x v="73"/>
    <s v="85"/>
    <s v="North West"/>
  </r>
  <r>
    <x v="2"/>
    <x v="12"/>
    <n v="460"/>
    <x v="74"/>
    <s v="460"/>
    <s v="East of England"/>
  </r>
  <r>
    <x v="2"/>
    <x v="13"/>
    <n v="88.461538461538453"/>
    <x v="74"/>
    <s v="88"/>
    <s v="East of England"/>
  </r>
  <r>
    <x v="2"/>
    <x v="12"/>
    <n v="1010"/>
    <x v="75"/>
    <s v="1010"/>
    <s v="North West"/>
  </r>
  <r>
    <x v="2"/>
    <x v="13"/>
    <n v="81.124497991967871"/>
    <x v="75"/>
    <s v="81"/>
    <s v="North West"/>
  </r>
  <r>
    <x v="2"/>
    <x v="12"/>
    <n v="485"/>
    <x v="76"/>
    <s v="485"/>
    <s v="South East"/>
  </r>
  <r>
    <x v="2"/>
    <x v="13"/>
    <n v="76.377952755905511"/>
    <x v="76"/>
    <s v="76"/>
    <s v="South East"/>
  </r>
  <r>
    <x v="2"/>
    <x v="12"/>
    <n v="365"/>
    <x v="77"/>
    <s v="365"/>
    <s v="Greater London"/>
  </r>
  <r>
    <x v="2"/>
    <x v="13"/>
    <n v="82.954545454545453"/>
    <x v="77"/>
    <s v="83"/>
    <s v="Greater London"/>
  </r>
  <r>
    <x v="2"/>
    <x v="12"/>
    <n v="360"/>
    <x v="78"/>
    <s v="360"/>
    <s v="North East"/>
  </r>
  <r>
    <x v="2"/>
    <x v="13"/>
    <n v="80"/>
    <x v="78"/>
    <s v="80"/>
    <s v="North East"/>
  </r>
  <r>
    <x v="2"/>
    <x v="12"/>
    <n v="595"/>
    <x v="79"/>
    <s v="595"/>
    <s v="East of England"/>
  </r>
  <r>
    <x v="2"/>
    <x v="13"/>
    <n v="85.611510791366911"/>
    <x v="79"/>
    <s v="86"/>
    <s v="East of England"/>
  </r>
  <r>
    <x v="2"/>
    <x v="12"/>
    <n v="825"/>
    <x v="80"/>
    <s v="825"/>
    <s v="North East"/>
  </r>
  <r>
    <x v="2"/>
    <x v="13"/>
    <n v="82.914572864321613"/>
    <x v="80"/>
    <s v="83"/>
    <s v="North East"/>
  </r>
  <r>
    <x v="2"/>
    <x v="12"/>
    <n v="390"/>
    <x v="81"/>
    <s v="390"/>
    <s v="Greater London"/>
  </r>
  <r>
    <x v="2"/>
    <x v="13"/>
    <n v="83.870967741935488"/>
    <x v="81"/>
    <s v="84"/>
    <s v="Greater London"/>
  </r>
  <r>
    <x v="2"/>
    <x v="12"/>
    <n v="2650"/>
    <x v="82"/>
    <s v="2650"/>
    <s v="East of England"/>
  </r>
  <r>
    <x v="2"/>
    <x v="13"/>
    <n v="80.181543116490161"/>
    <x v="82"/>
    <s v="80"/>
    <s v="East of England"/>
  </r>
  <r>
    <x v="2"/>
    <x v="12"/>
    <n v="475"/>
    <x v="83"/>
    <s v="475"/>
    <s v="Yorkshire &amp; Humber"/>
  </r>
  <r>
    <x v="2"/>
    <x v="13"/>
    <n v="89.622641509433961"/>
    <x v="83"/>
    <s v="90"/>
    <s v="Yorkshire &amp; Humber"/>
  </r>
  <r>
    <x v="2"/>
    <x v="12"/>
    <n v="595"/>
    <x v="84"/>
    <s v="595"/>
    <s v="Yorkshire &amp; Humber"/>
  </r>
  <r>
    <x v="2"/>
    <x v="13"/>
    <n v="87.5"/>
    <x v="84"/>
    <s v="88"/>
    <s v="Yorkshire &amp; Humber"/>
  </r>
  <r>
    <x v="2"/>
    <x v="12"/>
    <n v="855"/>
    <x v="85"/>
    <s v="855"/>
    <s v="East Midlands"/>
  </r>
  <r>
    <x v="2"/>
    <x v="13"/>
    <n v="82.211538461538453"/>
    <x v="85"/>
    <s v="82"/>
    <s v="East Midlands"/>
  </r>
  <r>
    <x v="2"/>
    <x v="12"/>
    <n v="740"/>
    <x v="86"/>
    <s v="740"/>
    <s v="South West"/>
  </r>
  <r>
    <x v="2"/>
    <x v="13"/>
    <n v="84.571428571428569"/>
    <x v="86"/>
    <s v="85"/>
    <s v="South West"/>
  </r>
  <r>
    <x v="2"/>
    <x v="12"/>
    <n v="710"/>
    <x v="87"/>
    <s v="710"/>
    <s v="North East"/>
  </r>
  <r>
    <x v="2"/>
    <x v="13"/>
    <n v="79.329608938547494"/>
    <x v="87"/>
    <s v="79"/>
    <s v="North East"/>
  </r>
  <r>
    <x v="2"/>
    <x v="12"/>
    <n v="2000"/>
    <x v="88"/>
    <s v="2000"/>
    <s v="Yorkshire &amp; Humber"/>
  </r>
  <r>
    <x v="2"/>
    <x v="13"/>
    <n v="82.474226804123703"/>
    <x v="88"/>
    <s v="82"/>
    <s v="Yorkshire &amp; Humber"/>
  </r>
  <r>
    <x v="2"/>
    <x v="12"/>
    <n v="1070"/>
    <x v="89"/>
    <s v="1070"/>
    <s v="North East"/>
  </r>
  <r>
    <x v="2"/>
    <x v="13"/>
    <n v="72.053872053872055"/>
    <x v="89"/>
    <s v="72"/>
    <s v="North East"/>
  </r>
  <r>
    <x v="2"/>
    <x v="12"/>
    <n v="635"/>
    <x v="90"/>
    <s v="635"/>
    <s v="East Midlands"/>
  </r>
  <r>
    <x v="2"/>
    <x v="13"/>
    <n v="80.891719745222929"/>
    <x v="90"/>
    <s v="81"/>
    <s v="East Midlands"/>
  </r>
  <r>
    <x v="2"/>
    <x v="12"/>
    <n v="2485"/>
    <x v="91"/>
    <s v="2485"/>
    <s v="East Midlands"/>
  </r>
  <r>
    <x v="2"/>
    <x v="13"/>
    <n v="79.266347687400312"/>
    <x v="91"/>
    <s v="79"/>
    <s v="East Midlands"/>
  </r>
  <r>
    <x v="2"/>
    <x v="12"/>
    <n v="495"/>
    <x v="92"/>
    <s v="495"/>
    <s v="North West"/>
  </r>
  <r>
    <x v="2"/>
    <x v="13"/>
    <n v="82.5"/>
    <x v="92"/>
    <s v="83"/>
    <s v="North West"/>
  </r>
  <r>
    <x v="2"/>
    <x v="12"/>
    <n v="1400"/>
    <x v="93"/>
    <s v="1400"/>
    <s v="South East"/>
  </r>
  <r>
    <x v="2"/>
    <x v="13"/>
    <n v="78.651685393258433"/>
    <x v="93"/>
    <s v="79"/>
    <s v="South East"/>
  </r>
  <r>
    <x v="2"/>
    <x v="12"/>
    <n v="435"/>
    <x v="94"/>
    <s v="435"/>
    <s v="East of England"/>
  </r>
  <r>
    <x v="2"/>
    <x v="13"/>
    <n v="79.090909090909093"/>
    <x v="94"/>
    <s v="79"/>
    <s v="East of England"/>
  </r>
  <r>
    <x v="2"/>
    <x v="12"/>
    <n v="730"/>
    <x v="95"/>
    <s v="730"/>
    <s v="South West"/>
  </r>
  <r>
    <x v="2"/>
    <x v="13"/>
    <n v="84.883720930232556"/>
    <x v="95"/>
    <s v="85"/>
    <s v="South West"/>
  </r>
  <r>
    <x v="2"/>
    <x v="12"/>
    <n v="455"/>
    <x v="96"/>
    <s v="455"/>
    <s v="South East"/>
  </r>
  <r>
    <x v="2"/>
    <x v="13"/>
    <n v="79.824561403508781"/>
    <x v="96"/>
    <s v="80"/>
    <s v="South East"/>
  </r>
  <r>
    <x v="2"/>
    <x v="12"/>
    <n v="220"/>
    <x v="97"/>
    <s v="220"/>
    <s v="South East"/>
  </r>
  <r>
    <x v="2"/>
    <x v="13"/>
    <n v="74.576271186440678"/>
    <x v="97"/>
    <s v="75"/>
    <s v="South East"/>
  </r>
  <r>
    <x v="2"/>
    <x v="12"/>
    <n v="555"/>
    <x v="98"/>
    <s v="555"/>
    <s v="Greater London"/>
  </r>
  <r>
    <x v="2"/>
    <x v="13"/>
    <n v="80.434782608695656"/>
    <x v="98"/>
    <s v="80"/>
    <s v="Greater London"/>
  </r>
  <r>
    <x v="2"/>
    <x v="12"/>
    <n v="410"/>
    <x v="99"/>
    <s v="410"/>
    <s v="North East"/>
  </r>
  <r>
    <x v="2"/>
    <x v="13"/>
    <n v="75.925925925925924"/>
    <x v="99"/>
    <s v="76"/>
    <s v="North East"/>
  </r>
  <r>
    <x v="2"/>
    <x v="12"/>
    <n v="350"/>
    <x v="100"/>
    <s v="350"/>
    <s v="Greater London"/>
  </r>
  <r>
    <x v="2"/>
    <x v="13"/>
    <n v="76.923076923076934"/>
    <x v="100"/>
    <s v="77"/>
    <s v="Greater London"/>
  </r>
  <r>
    <x v="2"/>
    <x v="12"/>
    <n v="455"/>
    <x v="101"/>
    <s v="455"/>
    <s v="North West"/>
  </r>
  <r>
    <x v="2"/>
    <x v="13"/>
    <n v="77.777777777777786"/>
    <x v="101"/>
    <s v="78"/>
    <s v="North West"/>
  </r>
  <r>
    <x v="2"/>
    <x v="12"/>
    <n v="925"/>
    <x v="102"/>
    <s v="925"/>
    <s v="Yorkshire &amp; Humber"/>
  </r>
  <r>
    <x v="2"/>
    <x v="13"/>
    <n v="84.862385321100916"/>
    <x v="102"/>
    <s v="85"/>
    <s v="Yorkshire &amp; Humber"/>
  </r>
  <r>
    <x v="2"/>
    <x v="12"/>
    <n v="110"/>
    <x v="103"/>
    <s v="110"/>
    <s v="East Midlands"/>
  </r>
  <r>
    <x v="2"/>
    <x v="13"/>
    <n v="75.862068965517238"/>
    <x v="103"/>
    <s v="76"/>
    <s v="East Midlands"/>
  </r>
  <r>
    <x v="2"/>
    <x v="12"/>
    <n v="540"/>
    <x v="104"/>
    <s v="540"/>
    <s v="North West"/>
  </r>
  <r>
    <x v="2"/>
    <x v="13"/>
    <n v="78.832116788321173"/>
    <x v="104"/>
    <s v="79"/>
    <s v="North West"/>
  </r>
  <r>
    <x v="2"/>
    <x v="12"/>
    <n v="805"/>
    <x v="105"/>
    <s v="805"/>
    <s v="West Midlands"/>
  </r>
  <r>
    <x v="2"/>
    <x v="13"/>
    <n v="82.564102564102555"/>
    <x v="105"/>
    <s v="83"/>
    <s v="West Midlands"/>
  </r>
  <r>
    <x v="2"/>
    <x v="12"/>
    <n v="895"/>
    <x v="106"/>
    <s v="895"/>
    <s v="North West"/>
  </r>
  <r>
    <x v="2"/>
    <x v="13"/>
    <n v="81.735159817351601"/>
    <x v="106"/>
    <s v="82"/>
    <s v="North West"/>
  </r>
  <r>
    <x v="2"/>
    <x v="12"/>
    <n v="1500"/>
    <x v="107"/>
    <s v="1500"/>
    <s v="Yorkshire &amp; Humber"/>
  </r>
  <r>
    <x v="2"/>
    <x v="13"/>
    <n v="79.365079365079367"/>
    <x v="107"/>
    <s v="79"/>
    <s v="Yorkshire &amp; Humber"/>
  </r>
  <r>
    <x v="2"/>
    <x v="12"/>
    <n v="1120"/>
    <x v="108"/>
    <s v="1120"/>
    <s v="West Midlands"/>
  </r>
  <r>
    <x v="2"/>
    <x v="13"/>
    <n v="76.19047619047619"/>
    <x v="108"/>
    <s v="76"/>
    <s v="West Midlands"/>
  </r>
  <r>
    <x v="2"/>
    <x v="12"/>
    <n v="225"/>
    <x v="109"/>
    <s v="225"/>
    <s v="South East"/>
  </r>
  <r>
    <x v="2"/>
    <x v="13"/>
    <n v="77.58620689655173"/>
    <x v="109"/>
    <s v="78"/>
    <s v="South East"/>
  </r>
  <r>
    <x v="2"/>
    <x v="12"/>
    <n v="650"/>
    <x v="110"/>
    <s v="650"/>
    <s v="West Midlands"/>
  </r>
  <r>
    <x v="2"/>
    <x v="13"/>
    <n v="83.333333333333343"/>
    <x v="110"/>
    <s v="83"/>
    <s v="West Midlands"/>
  </r>
  <r>
    <x v="2"/>
    <x v="12"/>
    <n v="1890"/>
    <x v="111"/>
    <s v="1890"/>
    <s v="South West"/>
  </r>
  <r>
    <x v="2"/>
    <x v="13"/>
    <n v="80.084745762711862"/>
    <x v="111"/>
    <s v="80"/>
    <s v="South West"/>
  </r>
  <r>
    <x v="2"/>
    <x v="12"/>
    <n v="780"/>
    <x v="112"/>
    <s v="780"/>
    <s v="South West"/>
  </r>
  <r>
    <x v="2"/>
    <x v="13"/>
    <n v="86.666666666666671"/>
    <x v="112"/>
    <s v="87"/>
    <s v="South West"/>
  </r>
  <r>
    <x v="2"/>
    <x v="12"/>
    <n v="475"/>
    <x v="113"/>
    <s v="475"/>
    <s v="North East"/>
  </r>
  <r>
    <x v="2"/>
    <x v="13"/>
    <n v="77.868852459016395"/>
    <x v="113"/>
    <s v="78"/>
    <s v="North East"/>
  </r>
  <r>
    <x v="2"/>
    <x v="12"/>
    <n v="670"/>
    <x v="114"/>
    <s v="670"/>
    <s v="South East"/>
  </r>
  <r>
    <x v="2"/>
    <x v="13"/>
    <n v="86.451612903225808"/>
    <x v="114"/>
    <s v="86"/>
    <s v="South East"/>
  </r>
  <r>
    <x v="2"/>
    <x v="12"/>
    <n v="465"/>
    <x v="115"/>
    <s v="465"/>
    <s v="East of England"/>
  </r>
  <r>
    <x v="2"/>
    <x v="13"/>
    <n v="82.30088495575221"/>
    <x v="115"/>
    <s v="82"/>
    <s v="East of England"/>
  </r>
  <r>
    <x v="2"/>
    <x v="12"/>
    <n v="440"/>
    <x v="116"/>
    <s v="440"/>
    <s v="Greater London"/>
  </r>
  <r>
    <x v="2"/>
    <x v="13"/>
    <n v="86.274509803921575"/>
    <x v="116"/>
    <s v="86"/>
    <s v="Greater London"/>
  </r>
  <r>
    <x v="2"/>
    <x v="12"/>
    <n v="545"/>
    <x v="117"/>
    <s v="545"/>
    <s v="North West"/>
  </r>
  <r>
    <x v="2"/>
    <x v="13"/>
    <n v="81.954887218045116"/>
    <x v="117"/>
    <s v="82"/>
    <s v="North West"/>
  </r>
  <r>
    <x v="2"/>
    <x v="12"/>
    <n v="3030"/>
    <x v="118"/>
    <s v="3030"/>
    <s v="West Midlands"/>
  </r>
  <r>
    <x v="2"/>
    <x v="13"/>
    <n v="83.241758241758248"/>
    <x v="118"/>
    <s v="83"/>
    <s v="West Midlands"/>
  </r>
  <r>
    <x v="2"/>
    <x v="12"/>
    <n v="910"/>
    <x v="119"/>
    <s v="910"/>
    <s v="North West"/>
  </r>
  <r>
    <x v="2"/>
    <x v="13"/>
    <n v="80.1762114537445"/>
    <x v="119"/>
    <s v="80"/>
    <s v="North West"/>
  </r>
  <r>
    <x v="2"/>
    <x v="12"/>
    <n v="600"/>
    <x v="120"/>
    <s v="600"/>
    <s v="North East"/>
  </r>
  <r>
    <x v="2"/>
    <x v="13"/>
    <n v="83.91608391608392"/>
    <x v="120"/>
    <s v="84"/>
    <s v="North East"/>
  </r>
  <r>
    <x v="2"/>
    <x v="12"/>
    <n v="835"/>
    <x v="121"/>
    <s v="835"/>
    <s v="West Midlands"/>
  </r>
  <r>
    <x v="2"/>
    <x v="13"/>
    <n v="83.084577114427859"/>
    <x v="121"/>
    <s v="83"/>
    <s v="West Midlands"/>
  </r>
  <r>
    <x v="2"/>
    <x v="12"/>
    <n v="2485"/>
    <x v="122"/>
    <s v="2485"/>
    <s v="East of England"/>
  </r>
  <r>
    <x v="2"/>
    <x v="13"/>
    <n v="83.811129848229342"/>
    <x v="122"/>
    <s v="84"/>
    <s v="East of England"/>
  </r>
  <r>
    <x v="2"/>
    <x v="12"/>
    <n v="875"/>
    <x v="123"/>
    <s v="875"/>
    <s v="North East"/>
  </r>
  <r>
    <x v="2"/>
    <x v="13"/>
    <n v="79.908675799086765"/>
    <x v="123"/>
    <s v="80"/>
    <s v="North East"/>
  </r>
  <r>
    <x v="2"/>
    <x v="12"/>
    <n v="2800"/>
    <x v="124"/>
    <s v="2800"/>
    <s v="South East"/>
  </r>
  <r>
    <x v="2"/>
    <x v="13"/>
    <n v="80.57553956834532"/>
    <x v="124"/>
    <s v="81"/>
    <s v="South East"/>
  </r>
  <r>
    <x v="2"/>
    <x v="12"/>
    <n v="405"/>
    <x v="125"/>
    <s v="405"/>
    <s v="Greater London"/>
  </r>
  <r>
    <x v="2"/>
    <x v="13"/>
    <n v="78.640776699029118"/>
    <x v="125"/>
    <s v="79"/>
    <s v="Greater London"/>
  </r>
  <r>
    <x v="2"/>
    <x v="12"/>
    <n v="495"/>
    <x v="126"/>
    <s v="495"/>
    <s v="South West"/>
  </r>
  <r>
    <x v="2"/>
    <x v="13"/>
    <n v="79.2"/>
    <x v="126"/>
    <s v="79"/>
    <s v="South West"/>
  </r>
  <r>
    <x v="2"/>
    <x v="12"/>
    <n v="740"/>
    <x v="127"/>
    <s v="740"/>
    <s v="North West"/>
  </r>
  <r>
    <x v="2"/>
    <x v="13"/>
    <n v="85.057471264367805"/>
    <x v="127"/>
    <s v="85"/>
    <s v="North West"/>
  </r>
  <r>
    <x v="2"/>
    <x v="12"/>
    <n v="530"/>
    <x v="128"/>
    <s v="530"/>
    <s v="West Midlands"/>
  </r>
  <r>
    <x v="2"/>
    <x v="13"/>
    <n v="84.126984126984127"/>
    <x v="128"/>
    <s v="84"/>
    <s v="West Midlands"/>
  </r>
  <r>
    <x v="2"/>
    <x v="12"/>
    <n v="275"/>
    <x v="129"/>
    <s v="275"/>
    <s v="East of England"/>
  </r>
  <r>
    <x v="2"/>
    <x v="13"/>
    <n v="77.464788732394368"/>
    <x v="129"/>
    <s v="77"/>
    <s v="East of England"/>
  </r>
  <r>
    <x v="2"/>
    <x v="12"/>
    <n v="585"/>
    <x v="130"/>
    <s v="585"/>
    <s v="South West"/>
  </r>
  <r>
    <x v="2"/>
    <x v="13"/>
    <n v="81.818181818181827"/>
    <x v="130"/>
    <s v="82"/>
    <s v="South West"/>
  </r>
  <r>
    <x v="2"/>
    <x v="12"/>
    <n v="285"/>
    <x v="131"/>
    <s v="285"/>
    <s v="Greater London"/>
  </r>
  <r>
    <x v="2"/>
    <x v="13"/>
    <n v="83.82352941176471"/>
    <x v="131"/>
    <s v="84"/>
    <s v="Greater London"/>
  </r>
  <r>
    <x v="2"/>
    <x v="12"/>
    <n v="560"/>
    <x v="132"/>
    <s v="560"/>
    <s v="North West"/>
  </r>
  <r>
    <x v="2"/>
    <x v="13"/>
    <n v="80"/>
    <x v="132"/>
    <s v="80"/>
    <s v="North West"/>
  </r>
  <r>
    <x v="2"/>
    <x v="12"/>
    <n v="960"/>
    <x v="133"/>
    <s v="960"/>
    <s v="Yorkshire &amp; Humber"/>
  </r>
  <r>
    <x v="2"/>
    <x v="13"/>
    <n v="80"/>
    <x v="133"/>
    <s v="80"/>
    <s v="Yorkshire &amp; Humber"/>
  </r>
  <r>
    <x v="2"/>
    <x v="12"/>
    <n v="860"/>
    <x v="134"/>
    <s v="860"/>
    <s v="West Midlands"/>
  </r>
  <r>
    <x v="2"/>
    <x v="13"/>
    <n v="86"/>
    <x v="134"/>
    <s v="86"/>
    <s v="West Midlands"/>
  </r>
  <r>
    <x v="2"/>
    <x v="12"/>
    <n v="385"/>
    <x v="135"/>
    <s v="385"/>
    <s v="Greater London"/>
  </r>
  <r>
    <x v="2"/>
    <x v="13"/>
    <n v="81.05263157894737"/>
    <x v="135"/>
    <s v="81"/>
    <s v="Greater London"/>
  </r>
  <r>
    <x v="2"/>
    <x v="12"/>
    <n v="485"/>
    <x v="136"/>
    <s v="485"/>
    <s v="Greater London"/>
  </r>
  <r>
    <x v="2"/>
    <x v="13"/>
    <n v="86.607142857142861"/>
    <x v="136"/>
    <s v="87"/>
    <s v="Greater London"/>
  </r>
  <r>
    <x v="2"/>
    <x v="12"/>
    <n v="585"/>
    <x v="137"/>
    <s v="585"/>
    <s v="North West"/>
  </r>
  <r>
    <x v="2"/>
    <x v="13"/>
    <n v="85.40145985401459"/>
    <x v="137"/>
    <s v="85"/>
    <s v="North West"/>
  </r>
  <r>
    <x v="2"/>
    <x v="12"/>
    <n v="1730"/>
    <x v="138"/>
    <s v="1730"/>
    <s v="West Midlands"/>
  </r>
  <r>
    <x v="2"/>
    <x v="13"/>
    <n v="84.18491484184915"/>
    <x v="138"/>
    <s v="84"/>
    <s v="West Midlands"/>
  </r>
  <r>
    <x v="2"/>
    <x v="12"/>
    <n v="340"/>
    <x v="139"/>
    <s v="340"/>
    <s v="South East"/>
  </r>
  <r>
    <x v="2"/>
    <x v="13"/>
    <n v="80.952380952380949"/>
    <x v="139"/>
    <s v="81"/>
    <s v="South East"/>
  </r>
  <r>
    <x v="2"/>
    <x v="12"/>
    <n v="1025"/>
    <x v="140"/>
    <s v="1025"/>
    <s v="East Midlands"/>
  </r>
  <r>
    <x v="2"/>
    <x v="13"/>
    <n v="85.062240663900411"/>
    <x v="140"/>
    <s v="85"/>
    <s v="East Midlands"/>
  </r>
  <r>
    <x v="2"/>
    <x v="12"/>
    <n v="2540"/>
    <x v="141"/>
    <s v="2540"/>
    <s v="South East"/>
  </r>
  <r>
    <x v="2"/>
    <x v="13"/>
    <n v="78.881987577639762"/>
    <x v="141"/>
    <s v="79"/>
    <s v="South East"/>
  </r>
  <r>
    <x v="2"/>
    <x v="12"/>
    <n v="390"/>
    <x v="142"/>
    <s v="390"/>
    <s v="Greater London"/>
  </r>
  <r>
    <x v="2"/>
    <x v="13"/>
    <n v="83.870967741935488"/>
    <x v="142"/>
    <s v="84"/>
    <s v="Greater London"/>
  </r>
  <r>
    <x v="2"/>
    <x v="12"/>
    <n v="645"/>
    <x v="143"/>
    <s v="645"/>
    <s v="North West"/>
  </r>
  <r>
    <x v="2"/>
    <x v="13"/>
    <n v="84.868421052631575"/>
    <x v="143"/>
    <s v="85"/>
    <s v="North West"/>
  </r>
  <r>
    <x v="2"/>
    <x v="12"/>
    <n v="880"/>
    <x v="144"/>
    <s v="880"/>
    <s v="North West"/>
  </r>
  <r>
    <x v="2"/>
    <x v="13"/>
    <n v="81.481481481481481"/>
    <x v="144"/>
    <s v="81"/>
    <s v="North West"/>
  </r>
  <r>
    <x v="2"/>
    <x v="12"/>
    <n v="1480"/>
    <x v="145"/>
    <s v="1480"/>
    <s v="South West"/>
  </r>
  <r>
    <x v="2"/>
    <x v="13"/>
    <n v="80.874316939890718"/>
    <x v="145"/>
    <s v="81"/>
    <s v="South West"/>
  </r>
  <r>
    <x v="2"/>
    <x v="12"/>
    <n v="285"/>
    <x v="146"/>
    <s v="285"/>
    <s v="South East"/>
  </r>
  <r>
    <x v="2"/>
    <x v="13"/>
    <n v="72.151898734177209"/>
    <x v="146"/>
    <s v="72"/>
    <s v="South East"/>
  </r>
  <r>
    <x v="2"/>
    <x v="12"/>
    <n v="1045"/>
    <x v="147"/>
    <s v="1045"/>
    <s v="North West"/>
  </r>
  <r>
    <x v="2"/>
    <x v="13"/>
    <n v="85.655737704918039"/>
    <x v="147"/>
    <s v="86"/>
    <s v="North West"/>
  </r>
  <r>
    <x v="2"/>
    <x v="12"/>
    <n v="295"/>
    <x v="148"/>
    <s v="295"/>
    <s v="South East"/>
  </r>
  <r>
    <x v="2"/>
    <x v="13"/>
    <n v="71.951219512195124"/>
    <x v="148"/>
    <s v="72"/>
    <s v="South East"/>
  </r>
  <r>
    <x v="2"/>
    <x v="12"/>
    <n v="785"/>
    <x v="149"/>
    <s v="785"/>
    <s v="West Midlands"/>
  </r>
  <r>
    <x v="2"/>
    <x v="13"/>
    <n v="84.86486486486487"/>
    <x v="149"/>
    <s v="85"/>
    <s v="West Midlands"/>
  </r>
  <r>
    <x v="2"/>
    <x v="12"/>
    <n v="1615"/>
    <x v="150"/>
    <s v="1615"/>
    <s v="West Midlands"/>
  </r>
  <r>
    <x v="2"/>
    <x v="13"/>
    <n v="72.259507829977636"/>
    <x v="150"/>
    <s v="72"/>
    <s v="West Midlands"/>
  </r>
  <r>
    <x v="2"/>
    <x v="12"/>
    <n v="630"/>
    <x v="151"/>
    <s v="630"/>
    <s v="Yorkshire &amp; Humber"/>
  </r>
  <r>
    <x v="2"/>
    <x v="13"/>
    <n v="85.13513513513513"/>
    <x v="151"/>
    <s v="85"/>
    <s v="Yorkshire &amp; Humber"/>
  </r>
  <r>
    <x v="2"/>
    <x v="12"/>
    <n v="144345"/>
    <x v="152"/>
    <s v="144345"/>
    <s v="England"/>
  </r>
  <r>
    <x v="2"/>
    <x v="13"/>
    <n v="81.472596940791334"/>
    <x v="152"/>
    <s v="81"/>
    <s v="England"/>
  </r>
  <r>
    <x v="2"/>
    <x v="14"/>
    <n v="127"/>
    <x v="0"/>
    <s v="127"/>
    <s v="Greater London"/>
  </r>
  <r>
    <x v="2"/>
    <x v="15"/>
    <n v="634.61922846292225"/>
    <x v="0"/>
    <s v="635"/>
    <s v="Greater London"/>
  </r>
  <r>
    <x v="2"/>
    <x v="14"/>
    <n v="214"/>
    <x v="1"/>
    <s v="214"/>
    <s v="Greater London"/>
  </r>
  <r>
    <x v="2"/>
    <x v="15"/>
    <n v="352.79765241188301"/>
    <x v="1"/>
    <s v="353"/>
    <s v="Greater London"/>
  </r>
  <r>
    <x v="2"/>
    <x v="14"/>
    <n v="364"/>
    <x v="2"/>
    <s v="364"/>
    <s v="Yorkshire &amp; Humber"/>
  </r>
  <r>
    <x v="2"/>
    <x v="15"/>
    <n v="720.25010882899994"/>
    <x v="2"/>
    <s v="720"/>
    <s v="Yorkshire &amp; Humber"/>
  </r>
  <r>
    <x v="2"/>
    <x v="14"/>
    <n v="229"/>
    <x v="3"/>
    <s v="229"/>
    <s v="South West"/>
  </r>
  <r>
    <x v="2"/>
    <x v="15"/>
    <n v="585.91751100194449"/>
    <x v="3"/>
    <s v="586"/>
    <s v="South West"/>
  </r>
  <r>
    <x v="2"/>
    <x v="14"/>
    <n v="169"/>
    <x v="4"/>
    <s v="169"/>
    <s v="East of England"/>
  </r>
  <r>
    <x v="2"/>
    <x v="15"/>
    <n v="506.15472161490322"/>
    <x v="4"/>
    <s v="506"/>
    <s v="East of England"/>
  </r>
  <r>
    <x v="2"/>
    <x v="14"/>
    <n v="188"/>
    <x v="5"/>
    <s v="188"/>
    <s v="Greater London"/>
  </r>
  <r>
    <x v="2"/>
    <x v="15"/>
    <n v="442.86353678358569"/>
    <x v="5"/>
    <s v="443"/>
    <s v="Greater London"/>
  </r>
  <r>
    <x v="2"/>
    <x v="14"/>
    <n v="961"/>
    <x v="6"/>
    <s v="961"/>
    <s v="West Midlands"/>
  </r>
  <r>
    <x v="2"/>
    <x v="15"/>
    <n v="622.3851404738158"/>
    <x v="6"/>
    <s v="622"/>
    <s v="West Midlands"/>
  </r>
  <r>
    <x v="2"/>
    <x v="14"/>
    <n v="191"/>
    <x v="7"/>
    <s v="191"/>
    <s v="North West"/>
  </r>
  <r>
    <x v="2"/>
    <x v="15"/>
    <n v="824.16396979503781"/>
    <x v="7"/>
    <s v="824"/>
    <s v="North West"/>
  </r>
  <r>
    <x v="2"/>
    <x v="14"/>
    <n v="292"/>
    <x v="8"/>
    <s v="292"/>
    <s v="North West"/>
  </r>
  <r>
    <x v="2"/>
    <x v="15"/>
    <n v="973.8202434550609"/>
    <x v="8"/>
    <s v="974"/>
    <s v="North West"/>
  </r>
  <r>
    <x v="2"/>
    <x v="14"/>
    <n v="360"/>
    <x v="9"/>
    <s v="360"/>
    <s v="North West"/>
  </r>
  <r>
    <x v="2"/>
    <x v="15"/>
    <n v="687.60027504010998"/>
    <x v="9"/>
    <s v="688"/>
    <s v="North West"/>
  </r>
  <r>
    <x v="2"/>
    <x v="14"/>
    <n v="470"/>
    <x v="10"/>
    <s v="470"/>
    <s v="South West"/>
  </r>
  <r>
    <x v="2"/>
    <x v="15"/>
    <n v="528.97547579655827"/>
    <x v="10"/>
    <s v="529"/>
    <s v="South West"/>
  </r>
  <r>
    <x v="2"/>
    <x v="14"/>
    <n v="141"/>
    <x v="11"/>
    <s v="141"/>
    <s v="South East"/>
  </r>
  <r>
    <x v="2"/>
    <x v="15"/>
    <n v="675.22267981994059"/>
    <x v="11"/>
    <s v="675"/>
    <s v="South East"/>
  </r>
  <r>
    <x v="2"/>
    <x v="14"/>
    <n v="405"/>
    <x v="12"/>
    <s v="405"/>
    <s v="Yorkshire &amp; Humber"/>
  </r>
  <r>
    <x v="2"/>
    <x v="15"/>
    <n v="462.87301278900992"/>
    <x v="12"/>
    <s v="463"/>
    <s v="Yorkshire &amp; Humber"/>
  </r>
  <r>
    <x v="2"/>
    <x v="14"/>
    <n v="130"/>
    <x v="13"/>
    <s v="130"/>
    <s v="Greater London"/>
  </r>
  <r>
    <x v="2"/>
    <x v="15"/>
    <n v="302.69867511118349"/>
    <x v="13"/>
    <s v="303"/>
    <s v="Greater London"/>
  </r>
  <r>
    <x v="2"/>
    <x v="14"/>
    <n v="267"/>
    <x v="14"/>
    <s v="267"/>
    <s v="South East"/>
  </r>
  <r>
    <x v="2"/>
    <x v="15"/>
    <n v="658.88507761024607"/>
    <x v="14"/>
    <s v="659"/>
    <s v="South East"/>
  </r>
  <r>
    <x v="2"/>
    <x v="14"/>
    <n v="454"/>
    <x v="15"/>
    <s v="454"/>
    <s v="South West"/>
  </r>
  <r>
    <x v="2"/>
    <x v="15"/>
    <n v="728.89573901037159"/>
    <x v="15"/>
    <s v="729"/>
    <s v="South West"/>
  </r>
  <r>
    <x v="2"/>
    <x v="14"/>
    <n v="8"/>
    <x v="16"/>
    <s v="8"/>
    <s v="Greater London"/>
  </r>
  <r>
    <x v="2"/>
    <x v="15"/>
    <n v="13.33688983728994"/>
    <x v="16"/>
    <s v="13"/>
    <s v="Greater London"/>
  </r>
  <r>
    <x v="2"/>
    <x v="14"/>
    <n v="485"/>
    <x v="17"/>
    <s v="485"/>
    <s v="South East"/>
  </r>
  <r>
    <x v="2"/>
    <x v="15"/>
    <n v="438.7750486271317"/>
    <x v="17"/>
    <s v="439"/>
    <s v="South East"/>
  </r>
  <r>
    <x v="2"/>
    <x v="14"/>
    <n v="284"/>
    <x v="18"/>
    <s v="284"/>
    <s v="North West"/>
  </r>
  <r>
    <x v="2"/>
    <x v="15"/>
    <n v="778.08219178082197"/>
    <x v="18"/>
    <s v="778"/>
    <s v="North West"/>
  </r>
  <r>
    <x v="2"/>
    <x v="14"/>
    <n v="214"/>
    <x v="19"/>
    <s v="214"/>
    <s v="Yorkshire &amp; Humber"/>
  </r>
  <r>
    <x v="2"/>
    <x v="15"/>
    <n v="518.28529910389921"/>
    <x v="19"/>
    <s v="518"/>
    <s v="Yorkshire &amp; Humber"/>
  </r>
  <r>
    <x v="2"/>
    <x v="14"/>
    <n v="684"/>
    <x v="20"/>
    <s v="684"/>
    <s v="East of England"/>
  </r>
  <r>
    <x v="2"/>
    <x v="15"/>
    <n v="507.68203072812292"/>
    <x v="20"/>
    <s v="508"/>
    <s v="East of England"/>
  </r>
  <r>
    <x v="2"/>
    <x v="14"/>
    <n v="134"/>
    <x v="21"/>
    <s v="134"/>
    <s v="Greater London"/>
  </r>
  <r>
    <x v="2"/>
    <x v="15"/>
    <n v="509.27333536029192"/>
    <x v="21"/>
    <s v="509"/>
    <s v="Greater London"/>
  </r>
  <r>
    <x v="2"/>
    <x v="14"/>
    <n v="310"/>
    <x v="22"/>
    <s v="310"/>
    <s v="East of England"/>
  </r>
  <r>
    <x v="2"/>
    <x v="15"/>
    <n v="539.54330270119738"/>
    <x v="22"/>
    <s v="540"/>
    <s v="East of England"/>
  </r>
  <r>
    <x v="2"/>
    <x v="14"/>
    <n v="568"/>
    <x v="23"/>
    <s v="568"/>
    <s v="North West"/>
  </r>
  <r>
    <x v="2"/>
    <x v="15"/>
    <n v="598.44278444470194"/>
    <x v="23"/>
    <s v="598"/>
    <s v="North West"/>
  </r>
  <r>
    <x v="2"/>
    <x v="14"/>
    <n v="486"/>
    <x v="24"/>
    <s v="486"/>
    <s v="North West"/>
  </r>
  <r>
    <x v="2"/>
    <x v="15"/>
    <n v="605.35854415006918"/>
    <x v="24"/>
    <s v="605"/>
    <s v="North West"/>
  </r>
  <r>
    <x v="2"/>
    <x v="14"/>
    <n v="12"/>
    <x v="25"/>
    <s v="12"/>
    <s v="Greater London"/>
  </r>
  <r>
    <x v="2"/>
    <x v="15"/>
    <n v="857.75553967119367"/>
    <x v="25"/>
    <s v="858"/>
    <s v="Greater London"/>
  </r>
  <r>
    <x v="2"/>
    <x v="14"/>
    <n v="700"/>
    <x v="26"/>
    <s v="700"/>
    <s v="South West"/>
  </r>
  <r>
    <x v="2"/>
    <x v="15"/>
    <n v="459.9151128106069"/>
    <x v="26"/>
    <s v="460"/>
    <s v="South West"/>
  </r>
  <r>
    <x v="2"/>
    <x v="14"/>
    <n v="321"/>
    <x v="28"/>
    <s v="321"/>
    <s v="West Midlands"/>
  </r>
  <r>
    <x v="2"/>
    <x v="15"/>
    <n v="625.73099415204672"/>
    <x v="28"/>
    <s v="626"/>
    <s v="West Midlands"/>
  </r>
  <r>
    <x v="2"/>
    <x v="14"/>
    <n v="227"/>
    <x v="29"/>
    <s v="227"/>
    <s v="Greater London"/>
  </r>
  <r>
    <x v="2"/>
    <x v="15"/>
    <n v="400.1128071350513"/>
    <x v="29"/>
    <s v="400"/>
    <s v="Greater London"/>
  </r>
  <r>
    <x v="2"/>
    <x v="14"/>
    <n v="412"/>
    <x v="30"/>
    <s v="412"/>
    <s v="North East"/>
  </r>
  <r>
    <x v="2"/>
    <x v="15"/>
    <n v="611.72068714644183"/>
    <x v="30"/>
    <s v="612"/>
    <s v="North East"/>
  </r>
  <r>
    <x v="2"/>
    <x v="14"/>
    <n v="170"/>
    <x v="31"/>
    <s v="170"/>
    <s v="North East"/>
  </r>
  <r>
    <x v="2"/>
    <x v="15"/>
    <n v="714.37576165062819"/>
    <x v="31"/>
    <s v="714"/>
    <s v="North East"/>
  </r>
  <r>
    <x v="2"/>
    <x v="14"/>
    <n v="285"/>
    <x v="32"/>
    <s v="285"/>
    <s v="East Midlands"/>
  </r>
  <r>
    <x v="2"/>
    <x v="15"/>
    <n v="640.20486555697823"/>
    <x v="32"/>
    <s v="640"/>
    <s v="East Midlands"/>
  </r>
  <r>
    <x v="2"/>
    <x v="14"/>
    <n v="944"/>
    <x v="33"/>
    <s v="944"/>
    <s v="East Midlands"/>
  </r>
  <r>
    <x v="2"/>
    <x v="15"/>
    <n v="507.47231480485959"/>
    <x v="33"/>
    <s v="507"/>
    <s v="East Midlands"/>
  </r>
  <r>
    <x v="2"/>
    <x v="14"/>
    <n v="1268"/>
    <x v="34"/>
    <s v="1268"/>
    <s v="South West"/>
  </r>
  <r>
    <x v="2"/>
    <x v="15"/>
    <n v="571.8718429787848"/>
    <x v="34"/>
    <s v="572"/>
    <s v="South West"/>
  </r>
  <r>
    <x v="2"/>
    <x v="14"/>
    <n v="381"/>
    <x v="35"/>
    <s v="381"/>
    <s v="Yorkshire &amp; Humber"/>
  </r>
  <r>
    <x v="2"/>
    <x v="15"/>
    <n v="607.74273819208497"/>
    <x v="35"/>
    <s v="608"/>
    <s v="Yorkshire &amp; Humber"/>
  </r>
  <r>
    <x v="2"/>
    <x v="14"/>
    <n v="512"/>
    <x v="36"/>
    <s v="512"/>
    <s v="South West"/>
  </r>
  <r>
    <x v="2"/>
    <x v="15"/>
    <n v="430.0858491675487"/>
    <x v="36"/>
    <s v="430"/>
    <s v="South West"/>
  </r>
  <r>
    <x v="2"/>
    <x v="14"/>
    <n v="440"/>
    <x v="37"/>
    <s v="440"/>
    <s v="West Midlands"/>
  </r>
  <r>
    <x v="2"/>
    <x v="15"/>
    <n v="655.98210957882975"/>
    <x v="37"/>
    <s v="656"/>
    <s v="West Midlands"/>
  </r>
  <r>
    <x v="2"/>
    <x v="14"/>
    <n v="735"/>
    <x v="27"/>
    <s v="735"/>
    <s v="North East"/>
  </r>
  <r>
    <x v="2"/>
    <x v="15"/>
    <n v="624.26744126789993"/>
    <x v="27"/>
    <s v="624"/>
    <s v="North East"/>
  </r>
  <r>
    <x v="2"/>
    <x v="14"/>
    <n v="210"/>
    <x v="38"/>
    <s v="210"/>
    <s v="Greater London"/>
  </r>
  <r>
    <x v="2"/>
    <x v="15"/>
    <n v="431.69904409497377"/>
    <x v="38"/>
    <s v="432"/>
    <s v="Greater London"/>
  </r>
  <r>
    <x v="2"/>
    <x v="14"/>
    <n v="771"/>
    <x v="39"/>
    <s v="771"/>
    <s v="Yorkshire &amp; Humber"/>
  </r>
  <r>
    <x v="2"/>
    <x v="15"/>
    <n v="799.75934608522459"/>
    <x v="39"/>
    <s v="800"/>
    <s v="Yorkshire &amp; Humber"/>
  </r>
  <r>
    <x v="2"/>
    <x v="14"/>
    <n v="809"/>
    <x v="40"/>
    <s v="809"/>
    <s v="South East"/>
  </r>
  <r>
    <x v="2"/>
    <x v="15"/>
    <n v="541.44496871130741"/>
    <x v="40"/>
    <s v="541"/>
    <s v="South East"/>
  </r>
  <r>
    <x v="2"/>
    <x v="14"/>
    <n v="215"/>
    <x v="41"/>
    <s v="215"/>
    <s v="Greater London"/>
  </r>
  <r>
    <x v="2"/>
    <x v="15"/>
    <n v="447.57166350937808"/>
    <x v="41"/>
    <s v="448"/>
    <s v="Greater London"/>
  </r>
  <r>
    <x v="2"/>
    <x v="14"/>
    <n v="1665"/>
    <x v="42"/>
    <s v="1665"/>
    <s v="East of England"/>
  </r>
  <r>
    <x v="2"/>
    <x v="15"/>
    <n v="510.95405709796512"/>
    <x v="42"/>
    <s v="511"/>
    <s v="East of England"/>
  </r>
  <r>
    <x v="2"/>
    <x v="14"/>
    <n v="383"/>
    <x v="43"/>
    <s v="383"/>
    <s v="North East"/>
  </r>
  <r>
    <x v="2"/>
    <x v="15"/>
    <n v="926.88947508530771"/>
    <x v="43"/>
    <s v="927"/>
    <s v="North East"/>
  </r>
  <r>
    <x v="2"/>
    <x v="14"/>
    <n v="814"/>
    <x v="44"/>
    <s v="814"/>
    <s v="South West"/>
  </r>
  <r>
    <x v="2"/>
    <x v="15"/>
    <n v="549.86624875030407"/>
    <x v="44"/>
    <s v="550"/>
    <s v="South West"/>
  </r>
  <r>
    <x v="2"/>
    <x v="14"/>
    <n v="130"/>
    <x v="45"/>
    <s v="130"/>
    <s v="Greater London"/>
  </r>
  <r>
    <x v="2"/>
    <x v="15"/>
    <n v="403.30086244338281"/>
    <x v="45"/>
    <s v="403"/>
    <s v="Greater London"/>
  </r>
  <r>
    <x v="2"/>
    <x v="14"/>
    <n v="125"/>
    <x v="46"/>
    <s v="125"/>
    <s v="Greater London"/>
  </r>
  <r>
    <x v="2"/>
    <x v="15"/>
    <n v="553.09734513274338"/>
    <x v="46"/>
    <s v="553"/>
    <s v="Greater London"/>
  </r>
  <r>
    <x v="2"/>
    <x v="14"/>
    <n v="46"/>
    <x v="47"/>
    <s v="46"/>
    <s v="North West"/>
  </r>
  <r>
    <x v="2"/>
    <x v="15"/>
    <n v="181.2522163993853"/>
    <x v="47"/>
    <s v="181"/>
    <s v="North West"/>
  </r>
  <r>
    <x v="2"/>
    <x v="14"/>
    <n v="69"/>
    <x v="48"/>
    <s v="69"/>
    <s v="Greater London"/>
  </r>
  <r>
    <x v="2"/>
    <x v="15"/>
    <n v="336.60178545294889"/>
    <x v="48"/>
    <s v="337"/>
    <s v="Greater London"/>
  </r>
  <r>
    <x v="2"/>
    <x v="14"/>
    <n v="1854"/>
    <x v="49"/>
    <s v="1854"/>
    <s v="South East"/>
  </r>
  <r>
    <x v="2"/>
    <x v="15"/>
    <n v="570.86202012488764"/>
    <x v="49"/>
    <s v="571"/>
    <s v="South East"/>
  </r>
  <r>
    <x v="2"/>
    <x v="14"/>
    <n v="131"/>
    <x v="50"/>
    <s v="131"/>
    <s v="Greater London"/>
  </r>
  <r>
    <x v="2"/>
    <x v="15"/>
    <n v="440.32133373668108"/>
    <x v="50"/>
    <s v="440"/>
    <s v="Greater London"/>
  </r>
  <r>
    <x v="2"/>
    <x v="14"/>
    <n v="105"/>
    <x v="51"/>
    <s v="105"/>
    <s v="Greater London"/>
  </r>
  <r>
    <x v="2"/>
    <x v="15"/>
    <n v="246.5541127574142"/>
    <x v="51"/>
    <s v="247"/>
    <s v="Greater London"/>
  </r>
  <r>
    <x v="2"/>
    <x v="14"/>
    <n v="124"/>
    <x v="52"/>
    <s v="124"/>
    <s v="North East"/>
  </r>
  <r>
    <x v="2"/>
    <x v="15"/>
    <n v="631.1074918566776"/>
    <x v="52"/>
    <s v="631"/>
    <s v="North East"/>
  </r>
  <r>
    <x v="2"/>
    <x v="14"/>
    <n v="250"/>
    <x v="53"/>
    <s v="250"/>
    <s v="Greater London"/>
  </r>
  <r>
    <x v="2"/>
    <x v="15"/>
    <n v="524.01014483640404"/>
    <x v="53"/>
    <s v="524"/>
    <s v="Greater London"/>
  </r>
  <r>
    <x v="2"/>
    <x v="14"/>
    <n v="232"/>
    <x v="54"/>
    <s v="232"/>
    <s v="West Midlands"/>
  </r>
  <r>
    <x v="2"/>
    <x v="15"/>
    <n v="450.34552372078582"/>
    <x v="54"/>
    <s v="450"/>
    <s v="West Midlands"/>
  </r>
  <r>
    <x v="2"/>
    <x v="14"/>
    <n v="1077"/>
    <x v="55"/>
    <s v="1077"/>
    <s v="East of England"/>
  </r>
  <r>
    <x v="2"/>
    <x v="15"/>
    <n v="497.89653737691282"/>
    <x v="55"/>
    <s v="498"/>
    <s v="East of England"/>
  </r>
  <r>
    <x v="2"/>
    <x v="14"/>
    <n v="163"/>
    <x v="56"/>
    <s v="163"/>
    <s v="Greater London"/>
  </r>
  <r>
    <x v="2"/>
    <x v="15"/>
    <n v="377.33228390203249"/>
    <x v="56"/>
    <s v="377"/>
    <s v="Greater London"/>
  </r>
  <r>
    <x v="2"/>
    <x v="14"/>
    <n v="148"/>
    <x v="57"/>
    <s v="148"/>
    <s v="Greater London"/>
  </r>
  <r>
    <x v="2"/>
    <x v="15"/>
    <n v="404.10659676714732"/>
    <x v="57"/>
    <s v="404"/>
    <s v="Greater London"/>
  </r>
  <r>
    <x v="2"/>
    <x v="14"/>
    <n v="258"/>
    <x v="58"/>
    <s v="258"/>
    <s v="South East"/>
  </r>
  <r>
    <x v="2"/>
    <x v="15"/>
    <n v="603.60760826334138"/>
    <x v="58"/>
    <s v="604"/>
    <s v="South East"/>
  </r>
  <r>
    <x v="2"/>
    <x v="14"/>
    <n v="152"/>
    <x v="59"/>
    <s v="152"/>
    <s v="Greater London"/>
  </r>
  <r>
    <x v="2"/>
    <x v="15"/>
    <n v="702.72769301895516"/>
    <x v="59"/>
    <s v="703"/>
    <s v="Greater London"/>
  </r>
  <r>
    <x v="2"/>
    <x v="14"/>
    <n v="1899"/>
    <x v="61"/>
    <s v="1899"/>
    <s v="South East"/>
  </r>
  <r>
    <x v="2"/>
    <x v="15"/>
    <n v="565.23913276422468"/>
    <x v="61"/>
    <s v="565"/>
    <s v="South East"/>
  </r>
  <r>
    <x v="2"/>
    <x v="14"/>
    <n v="415"/>
    <x v="62"/>
    <s v="415"/>
    <s v="Yorkshire &amp; Humber"/>
  </r>
  <r>
    <x v="2"/>
    <x v="15"/>
    <n v="971.9197170893932"/>
    <x v="62"/>
    <s v="972"/>
    <s v="Yorkshire &amp; Humber"/>
  </r>
  <r>
    <x v="2"/>
    <x v="14"/>
    <n v="119"/>
    <x v="63"/>
    <s v="119"/>
    <s v="Greater London"/>
  </r>
  <r>
    <x v="2"/>
    <x v="15"/>
    <n v="458.99868857517549"/>
    <x v="63"/>
    <s v="459"/>
    <s v="Greater London"/>
  </r>
  <r>
    <x v="2"/>
    <x v="14"/>
    <n v="354"/>
    <x v="64"/>
    <s v="354"/>
    <s v="Yorkshire &amp; Humber"/>
  </r>
  <r>
    <x v="2"/>
    <x v="15"/>
    <n v="437.16656787196212"/>
    <x v="64"/>
    <s v="437"/>
    <s v="Yorkshire &amp; Humber"/>
  </r>
  <r>
    <x v="2"/>
    <x v="14"/>
    <n v="216"/>
    <x v="65"/>
    <s v="216"/>
    <s v="North West"/>
  </r>
  <r>
    <x v="2"/>
    <x v="15"/>
    <n v="767.0454545454545"/>
    <x v="65"/>
    <s v="767"/>
    <s v="North West"/>
  </r>
  <r>
    <x v="2"/>
    <x v="14"/>
    <n v="113"/>
    <x v="66"/>
    <s v="113"/>
    <s v="Greater London"/>
  </r>
  <r>
    <x v="2"/>
    <x v="15"/>
    <n v="376.49097088025587"/>
    <x v="66"/>
    <s v="376"/>
    <s v="Greater London"/>
  </r>
  <r>
    <x v="2"/>
    <x v="14"/>
    <n v="1655"/>
    <x v="67"/>
    <s v="1655"/>
    <s v="North West"/>
  </r>
  <r>
    <x v="2"/>
    <x v="15"/>
    <n v="606.58261252015836"/>
    <x v="67"/>
    <s v="607"/>
    <s v="North West"/>
  </r>
  <r>
    <x v="2"/>
    <x v="14"/>
    <n v="819"/>
    <x v="68"/>
    <s v="819"/>
    <s v="Yorkshire &amp; Humber"/>
  </r>
  <r>
    <x v="2"/>
    <x v="15"/>
    <n v="621.18396602070607"/>
    <x v="68"/>
    <s v="621"/>
    <s v="Yorkshire &amp; Humber"/>
  </r>
  <r>
    <x v="2"/>
    <x v="14"/>
    <n v="252"/>
    <x v="69"/>
    <s v="252"/>
    <s v="East Midlands"/>
  </r>
  <r>
    <x v="2"/>
    <x v="15"/>
    <n v="540.50575896016983"/>
    <x v="69"/>
    <s v="541"/>
    <s v="East Midlands"/>
  </r>
  <r>
    <x v="2"/>
    <x v="14"/>
    <n v="821"/>
    <x v="70"/>
    <s v="821"/>
    <s v="East Midlands"/>
  </r>
  <r>
    <x v="2"/>
    <x v="15"/>
    <n v="521.77007797952319"/>
    <x v="70"/>
    <s v="522"/>
    <s v="East Midlands"/>
  </r>
  <r>
    <x v="2"/>
    <x v="14"/>
    <n v="151"/>
    <x v="71"/>
    <s v="151"/>
    <s v="Greater London"/>
  </r>
  <r>
    <x v="2"/>
    <x v="15"/>
    <n v="485.42128781303239"/>
    <x v="71"/>
    <s v="485"/>
    <s v="Greater London"/>
  </r>
  <r>
    <x v="2"/>
    <x v="14"/>
    <n v="966"/>
    <x v="72"/>
    <s v="966"/>
    <s v="East Midlands"/>
  </r>
  <r>
    <x v="2"/>
    <x v="15"/>
    <n v="506.79929488793749"/>
    <x v="72"/>
    <s v="507"/>
    <s v="East Midlands"/>
  </r>
  <r>
    <x v="2"/>
    <x v="14"/>
    <n v="527"/>
    <x v="73"/>
    <s v="527"/>
    <s v="North West"/>
  </r>
  <r>
    <x v="2"/>
    <x v="15"/>
    <n v="675.36395324994874"/>
    <x v="73"/>
    <s v="675"/>
    <s v="North West"/>
  </r>
  <r>
    <x v="2"/>
    <x v="14"/>
    <n v="40"/>
    <x v="74"/>
    <s v="40"/>
    <s v="East of England"/>
  </r>
  <r>
    <x v="2"/>
    <x v="15"/>
    <n v="147.09667929246501"/>
    <x v="74"/>
    <s v="147"/>
    <s v="East of England"/>
  </r>
  <r>
    <x v="2"/>
    <x v="14"/>
    <n v="0"/>
    <x v="75"/>
    <s v="0"/>
    <s v="North West"/>
  </r>
  <r>
    <x v="2"/>
    <x v="15"/>
    <n v="0"/>
    <x v="75"/>
    <s v="0"/>
    <s v="North West"/>
  </r>
  <r>
    <x v="2"/>
    <x v="14"/>
    <n v="277"/>
    <x v="76"/>
    <s v="277"/>
    <s v="South East"/>
  </r>
  <r>
    <x v="2"/>
    <x v="15"/>
    <n v="576.25496681853167"/>
    <x v="76"/>
    <s v="576"/>
    <s v="South East"/>
  </r>
  <r>
    <x v="2"/>
    <x v="14"/>
    <n v="111"/>
    <x v="77"/>
    <s v="111"/>
    <s v="Greater London"/>
  </r>
  <r>
    <x v="2"/>
    <x v="15"/>
    <n v="384.2159916926272"/>
    <x v="77"/>
    <s v="384"/>
    <s v="Greater London"/>
  </r>
  <r>
    <x v="2"/>
    <x v="14"/>
    <n v="201"/>
    <x v="78"/>
    <s v="201"/>
    <s v="North East"/>
  </r>
  <r>
    <x v="2"/>
    <x v="15"/>
    <n v="773.64227704861241"/>
    <x v="78"/>
    <s v="774"/>
    <s v="North East"/>
  </r>
  <r>
    <x v="2"/>
    <x v="14"/>
    <n v="200"/>
    <x v="79"/>
    <s v="200"/>
    <s v="East of England"/>
  </r>
  <r>
    <x v="2"/>
    <x v="15"/>
    <n v="459.71727387656591"/>
    <x v="79"/>
    <s v="460"/>
    <s v="East of England"/>
  </r>
  <r>
    <x v="2"/>
    <x v="14"/>
    <n v="396"/>
    <x v="80"/>
    <s v="396"/>
    <s v="North East"/>
  </r>
  <r>
    <x v="2"/>
    <x v="15"/>
    <n v="835.37254240148502"/>
    <x v="80"/>
    <s v="835"/>
    <s v="North East"/>
  </r>
  <r>
    <x v="2"/>
    <x v="14"/>
    <n v="130"/>
    <x v="81"/>
    <s v="130"/>
    <s v="Greater London"/>
  </r>
  <r>
    <x v="2"/>
    <x v="15"/>
    <n v="460.8621667612025"/>
    <x v="81"/>
    <s v="461"/>
    <s v="Greater London"/>
  </r>
  <r>
    <x v="2"/>
    <x v="14"/>
    <n v="1700"/>
    <x v="82"/>
    <s v="1700"/>
    <s v="East of England"/>
  </r>
  <r>
    <x v="2"/>
    <x v="15"/>
    <n v="724.20858911386688"/>
    <x v="82"/>
    <s v="724"/>
    <s v="East of England"/>
  </r>
  <r>
    <x v="2"/>
    <x v="14"/>
    <n v="234"/>
    <x v="83"/>
    <s v="234"/>
    <s v="Yorkshire &amp; Humber"/>
  </r>
  <r>
    <x v="2"/>
    <x v="15"/>
    <n v="676.49609713790119"/>
    <x v="83"/>
    <s v="676"/>
    <s v="Yorkshire &amp; Humber"/>
  </r>
  <r>
    <x v="2"/>
    <x v="14"/>
    <n v="194"/>
    <x v="84"/>
    <s v="194"/>
    <s v="Yorkshire &amp; Humber"/>
  </r>
  <r>
    <x v="2"/>
    <x v="15"/>
    <n v="494.0661131767942"/>
    <x v="84"/>
    <s v="494"/>
    <s v="Yorkshire &amp; Humber"/>
  </r>
  <r>
    <x v="2"/>
    <x v="14"/>
    <n v="357"/>
    <x v="85"/>
    <s v="357"/>
    <s v="East Midlands"/>
  </r>
  <r>
    <x v="2"/>
    <x v="15"/>
    <n v="518.54111290252297"/>
    <x v="85"/>
    <s v="519"/>
    <s v="East Midlands"/>
  </r>
  <r>
    <x v="2"/>
    <x v="14"/>
    <n v="382"/>
    <x v="86"/>
    <s v="382"/>
    <s v="South West"/>
  </r>
  <r>
    <x v="2"/>
    <x v="15"/>
    <n v="708.06302131603331"/>
    <x v="86"/>
    <s v="708"/>
    <s v="South West"/>
  </r>
  <r>
    <x v="2"/>
    <x v="14"/>
    <n v="383"/>
    <x v="87"/>
    <s v="383"/>
    <s v="North East"/>
  </r>
  <r>
    <x v="2"/>
    <x v="15"/>
    <n v="841.3514344712446"/>
    <x v="87"/>
    <s v="841"/>
    <s v="North East"/>
  </r>
  <r>
    <x v="2"/>
    <x v="14"/>
    <n v="873"/>
    <x v="88"/>
    <s v="873"/>
    <s v="Yorkshire &amp; Humber"/>
  </r>
  <r>
    <x v="2"/>
    <x v="15"/>
    <n v="528.44076681416198"/>
    <x v="88"/>
    <s v="528"/>
    <s v="Yorkshire &amp; Humber"/>
  </r>
  <r>
    <x v="2"/>
    <x v="14"/>
    <n v="354"/>
    <x v="89"/>
    <s v="354"/>
    <s v="North East"/>
  </r>
  <r>
    <x v="2"/>
    <x v="15"/>
    <n v="401.36964557019428"/>
    <x v="89"/>
    <s v="401"/>
    <s v="North East"/>
  </r>
  <r>
    <x v="2"/>
    <x v="14"/>
    <n v="221"/>
    <x v="90"/>
    <s v="221"/>
    <s v="East Midlands"/>
  </r>
  <r>
    <x v="2"/>
    <x v="15"/>
    <n v="564.32255758132885"/>
    <x v="90"/>
    <s v="564"/>
    <s v="East Midlands"/>
  </r>
  <r>
    <x v="2"/>
    <x v="14"/>
    <n v="890"/>
    <x v="91"/>
    <s v="890"/>
    <s v="East Midlands"/>
  </r>
  <r>
    <x v="2"/>
    <x v="15"/>
    <n v="482.01384300430021"/>
    <x v="91"/>
    <s v="482"/>
    <s v="East Midlands"/>
  </r>
  <r>
    <x v="2"/>
    <x v="14"/>
    <n v="262"/>
    <x v="92"/>
    <s v="262"/>
    <s v="North West"/>
  </r>
  <r>
    <x v="2"/>
    <x v="15"/>
    <n v="662.25165562913912"/>
    <x v="92"/>
    <s v="662"/>
    <s v="North West"/>
  </r>
  <r>
    <x v="2"/>
    <x v="14"/>
    <n v="664"/>
    <x v="93"/>
    <s v="664"/>
    <s v="South East"/>
  </r>
  <r>
    <x v="2"/>
    <x v="15"/>
    <n v="474.28910206501467"/>
    <x v="93"/>
    <s v="474"/>
    <s v="South East"/>
  </r>
  <r>
    <x v="2"/>
    <x v="14"/>
    <n v="195"/>
    <x v="94"/>
    <s v="195"/>
    <s v="East of England"/>
  </r>
  <r>
    <x v="2"/>
    <x v="15"/>
    <n v="606.1924894304899"/>
    <x v="94"/>
    <s v="606"/>
    <s v="East of England"/>
  </r>
  <r>
    <x v="2"/>
    <x v="14"/>
    <n v="342"/>
    <x v="95"/>
    <s v="342"/>
    <s v="South West"/>
  </r>
  <r>
    <x v="2"/>
    <x v="15"/>
    <n v="666.16022906562262"/>
    <x v="95"/>
    <s v="666"/>
    <s v="South West"/>
  </r>
  <r>
    <x v="2"/>
    <x v="14"/>
    <n v="151"/>
    <x v="96"/>
    <s v="151"/>
    <s v="South East"/>
  </r>
  <r>
    <x v="2"/>
    <x v="15"/>
    <n v="472.4655819774718"/>
    <x v="96"/>
    <s v="472"/>
    <s v="South East"/>
  </r>
  <r>
    <x v="2"/>
    <x v="14"/>
    <n v="124"/>
    <x v="97"/>
    <s v="124"/>
    <s v="South East"/>
  </r>
  <r>
    <x v="2"/>
    <x v="15"/>
    <n v="557.88005578800551"/>
    <x v="97"/>
    <s v="558"/>
    <s v="South East"/>
  </r>
  <r>
    <x v="2"/>
    <x v="14"/>
    <n v="130"/>
    <x v="98"/>
    <s v="130"/>
    <s v="Greater London"/>
  </r>
  <r>
    <x v="2"/>
    <x v="15"/>
    <n v="322.06917054801312"/>
    <x v="98"/>
    <s v="322"/>
    <s v="Greater London"/>
  </r>
  <r>
    <x v="2"/>
    <x v="14"/>
    <n v="244"/>
    <x v="99"/>
    <s v="244"/>
    <s v="North East"/>
  </r>
  <r>
    <x v="2"/>
    <x v="15"/>
    <n v="728.70624776012426"/>
    <x v="99"/>
    <s v="729"/>
    <s v="North East"/>
  </r>
  <r>
    <x v="2"/>
    <x v="14"/>
    <n v="116"/>
    <x v="100"/>
    <s v="116"/>
    <s v="Greater London"/>
  </r>
  <r>
    <x v="2"/>
    <x v="15"/>
    <n v="347.45102737674478"/>
    <x v="100"/>
    <s v="347"/>
    <s v="Greater London"/>
  </r>
  <r>
    <x v="2"/>
    <x v="14"/>
    <n v="286"/>
    <x v="101"/>
    <s v="286"/>
    <s v="North West"/>
  </r>
  <r>
    <x v="2"/>
    <x v="15"/>
    <n v="741.5089447757324"/>
    <x v="101"/>
    <s v="742"/>
    <s v="North West"/>
  </r>
  <r>
    <x v="2"/>
    <x v="14"/>
    <n v="309"/>
    <x v="102"/>
    <s v="309"/>
    <s v="Yorkshire &amp; Humber"/>
  </r>
  <r>
    <x v="2"/>
    <x v="15"/>
    <n v="568.46404326949607"/>
    <x v="102"/>
    <s v="568"/>
    <s v="Yorkshire &amp; Humber"/>
  </r>
  <r>
    <x v="2"/>
    <x v="14"/>
    <n v="38"/>
    <x v="60"/>
    <s v="38"/>
    <s v="Greater London"/>
  </r>
  <r>
    <x v="2"/>
    <x v="15"/>
    <n v="170.2966747333513"/>
    <x v="60"/>
    <s v="170"/>
    <s v="Greater London"/>
  </r>
  <r>
    <x v="2"/>
    <x v="14"/>
    <n v="186"/>
    <x v="146"/>
    <s v="186"/>
    <s v="South East"/>
  </r>
  <r>
    <x v="2"/>
    <x v="15"/>
    <n v="620.64132937368618"/>
    <x v="146"/>
    <s v="621"/>
    <s v="South East"/>
  </r>
  <r>
    <x v="2"/>
    <x v="14"/>
    <n v="62"/>
    <x v="103"/>
    <s v="62"/>
    <s v="East Midlands"/>
  </r>
  <r>
    <x v="2"/>
    <x v="15"/>
    <n v="566.26175906475476"/>
    <x v="103"/>
    <s v="566"/>
    <s v="East Midlands"/>
  </r>
  <r>
    <x v="2"/>
    <x v="14"/>
    <n v="310"/>
    <x v="104"/>
    <s v="310"/>
    <s v="North West"/>
  </r>
  <r>
    <x v="2"/>
    <x v="15"/>
    <n v="839.10783889129505"/>
    <x v="104"/>
    <s v="839"/>
    <s v="North West"/>
  </r>
  <r>
    <x v="2"/>
    <x v="14"/>
    <n v="413"/>
    <x v="105"/>
    <s v="413"/>
    <s v="West Midlands"/>
  </r>
  <r>
    <x v="2"/>
    <x v="15"/>
    <n v="805.99519915692508"/>
    <x v="105"/>
    <s v="806"/>
    <s v="West Midlands"/>
  </r>
  <r>
    <x v="2"/>
    <x v="14"/>
    <n v="485"/>
    <x v="106"/>
    <s v="485"/>
    <s v="North West"/>
  </r>
  <r>
    <x v="2"/>
    <x v="15"/>
    <n v="714.67515435509779"/>
    <x v="106"/>
    <s v="715"/>
    <s v="North West"/>
  </r>
  <r>
    <x v="2"/>
    <x v="14"/>
    <n v="620"/>
    <x v="107"/>
    <s v="620"/>
    <s v="Yorkshire &amp; Humber"/>
  </r>
  <r>
    <x v="2"/>
    <x v="15"/>
    <n v="634.1997319994681"/>
    <x v="107"/>
    <s v="634"/>
    <s v="Yorkshire &amp; Humber"/>
  </r>
  <r>
    <x v="2"/>
    <x v="14"/>
    <n v="258"/>
    <x v="108"/>
    <s v="258"/>
    <s v="West Midlands"/>
  </r>
  <r>
    <x v="2"/>
    <x v="15"/>
    <n v="293.86304615244433"/>
    <x v="108"/>
    <s v="294"/>
    <s v="West Midlands"/>
  </r>
  <r>
    <x v="2"/>
    <x v="14"/>
    <n v="73"/>
    <x v="109"/>
    <s v="73"/>
    <s v="South East"/>
  </r>
  <r>
    <x v="2"/>
    <x v="15"/>
    <n v="446.53780278933198"/>
    <x v="109"/>
    <s v="447"/>
    <s v="South East"/>
  </r>
  <r>
    <x v="2"/>
    <x v="14"/>
    <n v="256"/>
    <x v="110"/>
    <s v="256"/>
    <s v="West Midlands"/>
  </r>
  <r>
    <x v="2"/>
    <x v="15"/>
    <n v="544.39128123338651"/>
    <x v="110"/>
    <s v="544"/>
    <s v="West Midlands"/>
  </r>
  <r>
    <x v="2"/>
    <x v="14"/>
    <n v="882"/>
    <x v="111"/>
    <s v="882"/>
    <s v="South West"/>
  </r>
  <r>
    <x v="2"/>
    <x v="15"/>
    <n v="589.6510228640193"/>
    <x v="111"/>
    <s v="590"/>
    <s v="South West"/>
  </r>
  <r>
    <x v="2"/>
    <x v="14"/>
    <n v="343"/>
    <x v="112"/>
    <s v="343"/>
    <s v="South West"/>
  </r>
  <r>
    <x v="2"/>
    <x v="15"/>
    <n v="600.67948583237012"/>
    <x v="112"/>
    <s v="601"/>
    <s v="South West"/>
  </r>
  <r>
    <x v="2"/>
    <x v="14"/>
    <n v="300"/>
    <x v="113"/>
    <s v="300"/>
    <s v="North East"/>
  </r>
  <r>
    <x v="2"/>
    <x v="15"/>
    <n v="921.97055840683493"/>
    <x v="113"/>
    <s v="922"/>
    <s v="North East"/>
  </r>
  <r>
    <x v="2"/>
    <x v="14"/>
    <n v="179"/>
    <x v="114"/>
    <s v="179"/>
    <s v="South East"/>
  </r>
  <r>
    <x v="2"/>
    <x v="15"/>
    <n v="503.44536633384888"/>
    <x v="114"/>
    <s v="503"/>
    <s v="South East"/>
  </r>
  <r>
    <x v="2"/>
    <x v="14"/>
    <n v="226"/>
    <x v="115"/>
    <s v="226"/>
    <s v="East of England"/>
  </r>
  <r>
    <x v="2"/>
    <x v="15"/>
    <n v="631.12625317657569"/>
    <x v="115"/>
    <s v="631"/>
    <s v="East of England"/>
  </r>
  <r>
    <x v="2"/>
    <x v="14"/>
    <n v="178"/>
    <x v="116"/>
    <s v="178"/>
    <s v="Greater London"/>
  </r>
  <r>
    <x v="2"/>
    <x v="15"/>
    <n v="620.59828463844917"/>
    <x v="116"/>
    <s v="621"/>
    <s v="Greater London"/>
  </r>
  <r>
    <x v="2"/>
    <x v="14"/>
    <n v="238"/>
    <x v="117"/>
    <s v="238"/>
    <s v="North West"/>
  </r>
  <r>
    <x v="2"/>
    <x v="15"/>
    <n v="613.07024548569075"/>
    <x v="117"/>
    <s v="613"/>
    <s v="North West"/>
  </r>
  <r>
    <x v="2"/>
    <x v="14"/>
    <n v="1251"/>
    <x v="118"/>
    <s v="1251"/>
    <s v="West Midlands"/>
  </r>
  <r>
    <x v="2"/>
    <x v="15"/>
    <n v="610.50895266725558"/>
    <x v="118"/>
    <s v="611"/>
    <s v="West Midlands"/>
  </r>
  <r>
    <x v="2"/>
    <x v="14"/>
    <n v="437"/>
    <x v="119"/>
    <s v="437"/>
    <s v="North West"/>
  </r>
  <r>
    <x v="2"/>
    <x v="15"/>
    <n v="713.64415775291911"/>
    <x v="119"/>
    <s v="714"/>
    <s v="North West"/>
  </r>
  <r>
    <x v="2"/>
    <x v="14"/>
    <n v="324"/>
    <x v="120"/>
    <s v="324"/>
    <s v="North East"/>
  </r>
  <r>
    <x v="2"/>
    <x v="15"/>
    <n v="803.83060014389571"/>
    <x v="120"/>
    <s v="804"/>
    <s v="North East"/>
  </r>
  <r>
    <x v="2"/>
    <x v="14"/>
    <n v="442"/>
    <x v="121"/>
    <s v="442"/>
    <s v="West Midlands"/>
  </r>
  <r>
    <x v="2"/>
    <x v="15"/>
    <n v="960.24331957419076"/>
    <x v="121"/>
    <s v="960"/>
    <s v="West Midlands"/>
  </r>
  <r>
    <x v="2"/>
    <x v="14"/>
    <n v="1229"/>
    <x v="122"/>
    <s v="1229"/>
    <s v="East of England"/>
  </r>
  <r>
    <x v="2"/>
    <x v="15"/>
    <n v="645.00892201112629"/>
    <x v="122"/>
    <s v="645"/>
    <s v="East of England"/>
  </r>
  <r>
    <x v="2"/>
    <x v="14"/>
    <n v="542"/>
    <x v="123"/>
    <s v="542"/>
    <s v="North East"/>
  </r>
  <r>
    <x v="2"/>
    <x v="15"/>
    <n v="905.67298855376396"/>
    <x v="123"/>
    <s v="906"/>
    <s v="North East"/>
  </r>
  <r>
    <x v="2"/>
    <x v="14"/>
    <n v="1354"/>
    <x v="124"/>
    <s v="1354"/>
    <s v="South East"/>
  </r>
  <r>
    <x v="2"/>
    <x v="15"/>
    <n v="565.99908871638604"/>
    <x v="124"/>
    <s v="566"/>
    <s v="South East"/>
  </r>
  <r>
    <x v="2"/>
    <x v="14"/>
    <n v="99"/>
    <x v="125"/>
    <s v="99"/>
    <s v="Greater London"/>
  </r>
  <r>
    <x v="2"/>
    <x v="15"/>
    <n v="301.00334448160532"/>
    <x v="125"/>
    <s v="301"/>
    <s v="Greater London"/>
  </r>
  <r>
    <x v="2"/>
    <x v="14"/>
    <n v="187"/>
    <x v="126"/>
    <s v="187"/>
    <s v="South West"/>
  </r>
  <r>
    <x v="2"/>
    <x v="15"/>
    <n v="470.22731844699251"/>
    <x v="126"/>
    <s v="470"/>
    <s v="South West"/>
  </r>
  <r>
    <x v="2"/>
    <x v="14"/>
    <n v="310"/>
    <x v="127"/>
    <s v="310"/>
    <s v="North West"/>
  </r>
  <r>
    <x v="2"/>
    <x v="15"/>
    <n v="735.13718608456441"/>
    <x v="127"/>
    <s v="735"/>
    <s v="North West"/>
  </r>
  <r>
    <x v="2"/>
    <x v="14"/>
    <n v="215"/>
    <x v="128"/>
    <s v="215"/>
    <s v="West Midlands"/>
  </r>
  <r>
    <x v="2"/>
    <x v="15"/>
    <n v="614.39103846373655"/>
    <x v="128"/>
    <s v="614"/>
    <s v="West Midlands"/>
  </r>
  <r>
    <x v="2"/>
    <x v="14"/>
    <n v="144"/>
    <x v="129"/>
    <s v="144"/>
    <s v="East of England"/>
  </r>
  <r>
    <x v="2"/>
    <x v="15"/>
    <n v="587.37151248164457"/>
    <x v="129"/>
    <s v="587"/>
    <s v="East of England"/>
  </r>
  <r>
    <x v="2"/>
    <x v="14"/>
    <n v="293"/>
    <x v="130"/>
    <s v="293"/>
    <s v="South West"/>
  </r>
  <r>
    <x v="2"/>
    <x v="15"/>
    <n v="766.3336297536224"/>
    <x v="130"/>
    <s v="766"/>
    <s v="South West"/>
  </r>
  <r>
    <x v="2"/>
    <x v="14"/>
    <n v="73"/>
    <x v="131"/>
    <s v="73"/>
    <s v="Greater London"/>
  </r>
  <r>
    <x v="2"/>
    <x v="15"/>
    <n v="373.22971522061448"/>
    <x v="131"/>
    <s v="373"/>
    <s v="Greater London"/>
  </r>
  <r>
    <x v="2"/>
    <x v="14"/>
    <n v="186"/>
    <x v="132"/>
    <s v="186"/>
    <s v="North West"/>
  </r>
  <r>
    <x v="2"/>
    <x v="15"/>
    <n v="437.49264965306372"/>
    <x v="132"/>
    <s v="437"/>
    <s v="North West"/>
  </r>
  <r>
    <x v="2"/>
    <x v="14"/>
    <n v="387"/>
    <x v="133"/>
    <s v="387"/>
    <s v="Yorkshire &amp; Humber"/>
  </r>
  <r>
    <x v="2"/>
    <x v="15"/>
    <n v="551.11718716623238"/>
    <x v="133"/>
    <s v="551"/>
    <s v="Yorkshire &amp; Humber"/>
  </r>
  <r>
    <x v="2"/>
    <x v="14"/>
    <n v="310"/>
    <x v="134"/>
    <s v="310"/>
    <s v="West Midlands"/>
  </r>
  <r>
    <x v="2"/>
    <x v="15"/>
    <n v="612.79354787696695"/>
    <x v="134"/>
    <s v="613"/>
    <s v="West Midlands"/>
  </r>
  <r>
    <x v="2"/>
    <x v="14"/>
    <n v="168"/>
    <x v="135"/>
    <s v="168"/>
    <s v="Greater London"/>
  </r>
  <r>
    <x v="2"/>
    <x v="15"/>
    <n v="558.75212026474208"/>
    <x v="135"/>
    <s v="559"/>
    <s v="Greater London"/>
  </r>
  <r>
    <x v="2"/>
    <x v="14"/>
    <n v="117"/>
    <x v="136"/>
    <s v="117"/>
    <s v="Greater London"/>
  </r>
  <r>
    <x v="2"/>
    <x v="15"/>
    <n v="348.722839855742"/>
    <x v="136"/>
    <s v="349"/>
    <s v="Greater London"/>
  </r>
  <r>
    <x v="2"/>
    <x v="14"/>
    <n v="282"/>
    <x v="137"/>
    <s v="282"/>
    <s v="North West"/>
  </r>
  <r>
    <x v="2"/>
    <x v="15"/>
    <n v="660.65362539533794"/>
    <x v="137"/>
    <s v="661"/>
    <s v="North West"/>
  </r>
  <r>
    <x v="2"/>
    <x v="14"/>
    <n v="848"/>
    <x v="138"/>
    <s v="848"/>
    <s v="West Midlands"/>
  </r>
  <r>
    <x v="2"/>
    <x v="15"/>
    <n v="651.76622498232246"/>
    <x v="138"/>
    <s v="652"/>
    <s v="West Midlands"/>
  </r>
  <r>
    <x v="2"/>
    <x v="14"/>
    <n v="178"/>
    <x v="139"/>
    <s v="178"/>
    <s v="South East"/>
  </r>
  <r>
    <x v="2"/>
    <x v="15"/>
    <n v="530.37752152796395"/>
    <x v="139"/>
    <s v="530"/>
    <s v="South East"/>
  </r>
  <r>
    <x v="2"/>
    <x v="14"/>
    <n v="378"/>
    <x v="140"/>
    <s v="378"/>
    <s v="East Midlands"/>
  </r>
  <r>
    <x v="2"/>
    <x v="15"/>
    <n v="491.062149241322"/>
    <x v="140"/>
    <s v="491"/>
    <s v="East Midlands"/>
  </r>
  <r>
    <x v="2"/>
    <x v="14"/>
    <n v="1114"/>
    <x v="141"/>
    <s v="1114"/>
    <s v="South East"/>
  </r>
  <r>
    <x v="2"/>
    <x v="15"/>
    <n v="523.25526778081519"/>
    <x v="141"/>
    <s v="523"/>
    <s v="South East"/>
  </r>
  <r>
    <x v="2"/>
    <x v="14"/>
    <n v="59"/>
    <x v="142"/>
    <s v="59"/>
    <s v="Greater London"/>
  </r>
  <r>
    <x v="2"/>
    <x v="15"/>
    <n v="222.40651387213509"/>
    <x v="142"/>
    <s v="222"/>
    <s v="Greater London"/>
  </r>
  <r>
    <x v="2"/>
    <x v="14"/>
    <n v="390"/>
    <x v="143"/>
    <s v="390"/>
    <s v="North West"/>
  </r>
  <r>
    <x v="2"/>
    <x v="15"/>
    <n v="637.82811350069505"/>
    <x v="143"/>
    <s v="638"/>
    <s v="North West"/>
  </r>
  <r>
    <x v="2"/>
    <x v="14"/>
    <n v="401"/>
    <x v="144"/>
    <s v="401"/>
    <s v="North West"/>
  </r>
  <r>
    <x v="2"/>
    <x v="15"/>
    <n v="603.12542301502549"/>
    <x v="144"/>
    <s v="603"/>
    <s v="North West"/>
  </r>
  <r>
    <x v="2"/>
    <x v="14"/>
    <n v="524"/>
    <x v="145"/>
    <s v="524"/>
    <s v="South West"/>
  </r>
  <r>
    <x v="2"/>
    <x v="15"/>
    <n v="436.11788499471498"/>
    <x v="145"/>
    <s v="436"/>
    <s v="South West"/>
  </r>
  <r>
    <x v="2"/>
    <x v="14"/>
    <n v="420"/>
    <x v="147"/>
    <s v="420"/>
    <s v="North West"/>
  </r>
  <r>
    <x v="2"/>
    <x v="15"/>
    <n v="566.69455163666782"/>
    <x v="147"/>
    <s v="567"/>
    <s v="North West"/>
  </r>
  <r>
    <x v="2"/>
    <x v="14"/>
    <n v="186"/>
    <x v="148"/>
    <s v="186"/>
    <s v="South East"/>
  </r>
  <r>
    <x v="2"/>
    <x v="15"/>
    <n v="571.9733079122974"/>
    <x v="148"/>
    <s v="572"/>
    <s v="South East"/>
  </r>
  <r>
    <x v="2"/>
    <x v="14"/>
    <n v="311"/>
    <x v="149"/>
    <s v="311"/>
    <s v="West Midlands"/>
  </r>
  <r>
    <x v="2"/>
    <x v="15"/>
    <n v="689.456415713399"/>
    <x v="149"/>
    <s v="689"/>
    <s v="West Midlands"/>
  </r>
  <r>
    <x v="2"/>
    <x v="14"/>
    <n v="859"/>
    <x v="150"/>
    <s v="859"/>
    <s v="West Midlands"/>
  </r>
  <r>
    <x v="2"/>
    <x v="15"/>
    <n v="590.17114276095663"/>
    <x v="150"/>
    <s v="590"/>
    <s v="West Midlands"/>
  </r>
  <r>
    <x v="2"/>
    <x v="14"/>
    <n v="217"/>
    <x v="151"/>
    <s v="217"/>
    <s v="Yorkshire &amp; Humber"/>
  </r>
  <r>
    <x v="2"/>
    <x v="15"/>
    <n v="539.559401263116"/>
    <x v="151"/>
    <s v="540"/>
    <s v="Yorkshire &amp; Humber"/>
  </r>
  <r>
    <x v="2"/>
    <x v="14"/>
    <n v="61628"/>
    <x v="152"/>
    <s v="61628"/>
    <s v="England"/>
  </r>
  <r>
    <x v="2"/>
    <x v="15"/>
    <n v="561.2192302914865"/>
    <x v="152"/>
    <s v="561"/>
    <s v="England"/>
  </r>
  <r>
    <x v="3"/>
    <x v="0"/>
    <n v="0.19748229740361919"/>
    <x v="0"/>
    <s v="0.20"/>
    <s v="Greater London"/>
  </r>
  <r>
    <x v="3"/>
    <x v="1"/>
    <n v="7.84375"/>
    <x v="0"/>
    <s v="7.84"/>
    <s v="Greater London"/>
  </r>
  <r>
    <x v="3"/>
    <x v="2"/>
    <n v="0.974822974036192"/>
    <x v="0"/>
    <s v="97%"/>
    <s v="Greater London"/>
  </r>
  <r>
    <x v="3"/>
    <x v="0"/>
    <n v="0.4686617730095991"/>
    <x v="1"/>
    <s v="0.47"/>
    <s v="Greater London"/>
  </r>
  <r>
    <x v="3"/>
    <x v="1"/>
    <n v="4.0686274509803919"/>
    <x v="1"/>
    <s v="4.07"/>
    <s v="Greater London"/>
  </r>
  <r>
    <x v="3"/>
    <x v="2"/>
    <n v="0.88481084133258048"/>
    <x v="1"/>
    <s v="88%"/>
    <s v="Greater London"/>
  </r>
  <r>
    <x v="3"/>
    <x v="0"/>
    <n v="2.849756959787892"/>
    <x v="2"/>
    <s v="2.85"/>
    <s v="Yorkshire &amp; Humber"/>
  </r>
  <r>
    <x v="3"/>
    <x v="1"/>
    <n v="5.2774140752864156"/>
    <x v="2"/>
    <s v="5.28"/>
    <s v="Yorkshire &amp; Humber"/>
  </r>
  <r>
    <x v="3"/>
    <x v="2"/>
    <n v="0.46000883782589491"/>
    <x v="2"/>
    <s v="46%"/>
    <s v="Yorkshire &amp; Humber"/>
  </r>
  <r>
    <x v="3"/>
    <x v="0"/>
    <n v="0.6135693215339233"/>
    <x v="3"/>
    <s v="0.61"/>
    <s v="South West"/>
  </r>
  <r>
    <x v="3"/>
    <x v="1"/>
    <n v="4.8372093023255811"/>
    <x v="3"/>
    <s v="4.84"/>
    <s v="South West"/>
  </r>
  <r>
    <x v="3"/>
    <x v="2"/>
    <n v="0.87315634218289084"/>
    <x v="3"/>
    <s v="87%"/>
    <s v="South West"/>
  </r>
  <r>
    <x v="3"/>
    <x v="0"/>
    <n v="0.80147058823529416"/>
    <x v="4"/>
    <s v="0.80"/>
    <s v="East of England"/>
  </r>
  <r>
    <x v="3"/>
    <x v="1"/>
    <n v="5.7748344370860929"/>
    <x v="4"/>
    <s v="5.77"/>
    <s v="East of England"/>
  </r>
  <r>
    <x v="3"/>
    <x v="2"/>
    <n v="0.86121323529411764"/>
    <x v="4"/>
    <s v="86%"/>
    <s v="East of England"/>
  </r>
  <r>
    <x v="3"/>
    <x v="0"/>
    <n v="0.81740276862228078"/>
    <x v="5"/>
    <s v="0.82"/>
    <s v="Greater London"/>
  </r>
  <r>
    <x v="3"/>
    <x v="1"/>
    <n v="8.4353741496598644"/>
    <x v="5"/>
    <s v="8.44"/>
    <s v="Greater London"/>
  </r>
  <r>
    <x v="3"/>
    <x v="2"/>
    <n v="0.90309822017139085"/>
    <x v="5"/>
    <s v="90%"/>
    <s v="Greater London"/>
  </r>
  <r>
    <x v="3"/>
    <x v="0"/>
    <n v="0.74007444168734493"/>
    <x v="6"/>
    <s v="0.74"/>
    <s v="West Midlands"/>
  </r>
  <r>
    <x v="3"/>
    <x v="1"/>
    <n v="5.5904404873477036"/>
    <x v="6"/>
    <s v="5.59"/>
    <s v="West Midlands"/>
  </r>
  <r>
    <x v="3"/>
    <x v="2"/>
    <n v="0.86761786600496271"/>
    <x v="6"/>
    <s v="87%"/>
    <s v="West Midlands"/>
  </r>
  <r>
    <x v="3"/>
    <x v="0"/>
    <n v="0.38047559449311641"/>
    <x v="7"/>
    <s v="0.38"/>
    <s v="North West"/>
  </r>
  <r>
    <x v="3"/>
    <x v="1"/>
    <n v="2.8411214953271031"/>
    <x v="7"/>
    <s v="2.84"/>
    <s v="North West"/>
  </r>
  <r>
    <x v="3"/>
    <x v="2"/>
    <n v="0.86608260325406761"/>
    <x v="7"/>
    <s v="87%"/>
    <s v="North West"/>
  </r>
  <r>
    <x v="3"/>
    <x v="0"/>
    <n v="0.76106194690265483"/>
    <x v="8"/>
    <s v="0.76"/>
    <s v="North West"/>
  </r>
  <r>
    <x v="3"/>
    <x v="1"/>
    <n v="7.8181818181818183"/>
    <x v="8"/>
    <s v="7.82"/>
    <s v="North West"/>
  </r>
  <r>
    <x v="3"/>
    <x v="2"/>
    <n v="0.90265486725663713"/>
    <x v="8"/>
    <s v="90%"/>
    <s v="North West"/>
  </r>
  <r>
    <x v="3"/>
    <x v="0"/>
    <n v="0.32231404958677679"/>
    <x v="9"/>
    <s v="0.32"/>
    <s v="North West"/>
  </r>
  <r>
    <x v="3"/>
    <x v="1"/>
    <n v="5.3181818181818183"/>
    <x v="9"/>
    <s v="5.32"/>
    <s v="North West"/>
  </r>
  <r>
    <x v="3"/>
    <x v="2"/>
    <n v="0.93939393939393945"/>
    <x v="9"/>
    <s v="94%"/>
    <s v="North West"/>
  </r>
  <r>
    <x v="3"/>
    <x v="0"/>
    <n v="1.050593161200279"/>
    <x v="10"/>
    <s v="1.05"/>
    <s v="South West"/>
  </r>
  <r>
    <x v="3"/>
    <x v="1"/>
    <n v="6.6615044247787614"/>
    <x v="10"/>
    <s v="6.66"/>
    <s v="South West"/>
  </r>
  <r>
    <x v="3"/>
    <x v="2"/>
    <n v="0.84228890439637127"/>
    <x v="10"/>
    <s v="84%"/>
    <s v="South West"/>
  </r>
  <r>
    <x v="3"/>
    <x v="0"/>
    <n v="0.70567986230636837"/>
    <x v="11"/>
    <s v="0.71"/>
    <s v="South East"/>
  </r>
  <r>
    <x v="3"/>
    <x v="1"/>
    <n v="4.0999999999999996"/>
    <x v="11"/>
    <s v="4.10"/>
    <s v="South East"/>
  </r>
  <r>
    <x v="3"/>
    <x v="2"/>
    <n v="0.82788296041308085"/>
    <x v="11"/>
    <s v="83%"/>
    <s v="South East"/>
  </r>
  <r>
    <x v="3"/>
    <x v="0"/>
    <n v="1.1754193016222161"/>
    <x v="12"/>
    <s v="1.18"/>
    <s v="Yorkshire &amp; Humber"/>
  </r>
  <r>
    <x v="3"/>
    <x v="1"/>
    <n v="6.5769230769230766"/>
    <x v="12"/>
    <s v="6.58"/>
    <s v="Yorkshire &amp; Humber"/>
  </r>
  <r>
    <x v="3"/>
    <x v="2"/>
    <n v="0.82128127577673904"/>
    <x v="12"/>
    <s v="82%"/>
    <s v="Yorkshire &amp; Humber"/>
  </r>
  <r>
    <x v="3"/>
    <x v="0"/>
    <n v="0.61801242236024845"/>
    <x v="13"/>
    <s v="0.62"/>
    <s v="Greater London"/>
  </r>
  <r>
    <x v="3"/>
    <x v="1"/>
    <n v="4.3897058823529411"/>
    <x v="13"/>
    <s v="4.39"/>
    <s v="Greater London"/>
  </r>
  <r>
    <x v="3"/>
    <x v="2"/>
    <n v="0.85921325051759834"/>
    <x v="13"/>
    <s v="86%"/>
    <s v="Greater London"/>
  </r>
  <r>
    <x v="3"/>
    <x v="0"/>
    <n v="1.690579710144928"/>
    <x v="14"/>
    <s v="1.69"/>
    <s v="South East"/>
  </r>
  <r>
    <x v="3"/>
    <x v="1"/>
    <n v="10.751152073732721"/>
    <x v="14"/>
    <s v="10.75"/>
    <s v="South East"/>
  </r>
  <r>
    <x v="3"/>
    <x v="2"/>
    <n v="0.84275362318840585"/>
    <x v="14"/>
    <s v="84%"/>
    <s v="South East"/>
  </r>
  <r>
    <x v="3"/>
    <x v="0"/>
    <n v="1.194594594594595"/>
    <x v="15"/>
    <s v="1.19"/>
    <s v="South West"/>
  </r>
  <r>
    <x v="3"/>
    <x v="1"/>
    <n v="9.034591194968554"/>
    <x v="15"/>
    <s v="9.03"/>
    <s v="South West"/>
  </r>
  <r>
    <x v="3"/>
    <x v="2"/>
    <n v="0.86777546777546777"/>
    <x v="15"/>
    <s v="87%"/>
    <s v="South West"/>
  </r>
  <r>
    <x v="3"/>
    <x v="0"/>
    <n v="0.8555018137847642"/>
    <x v="16"/>
    <s v="0.86"/>
    <s v="Greater London"/>
  </r>
  <r>
    <x v="3"/>
    <x v="1"/>
    <n v="7.1464646464646462"/>
    <x v="16"/>
    <s v="7.15"/>
    <s v="Greater London"/>
  </r>
  <r>
    <x v="3"/>
    <x v="2"/>
    <n v="0.88029020556227322"/>
    <x v="16"/>
    <s v="88%"/>
    <s v="Greater London"/>
  </r>
  <r>
    <x v="3"/>
    <x v="0"/>
    <n v="0.78555045871559637"/>
    <x v="17"/>
    <s v="0.79"/>
    <s v="South East"/>
  </r>
  <r>
    <x v="3"/>
    <x v="1"/>
    <n v="6.650485436893204"/>
    <x v="17"/>
    <s v="6.65"/>
    <s v="South East"/>
  </r>
  <r>
    <x v="3"/>
    <x v="2"/>
    <n v="0.88188073394495414"/>
    <x v="17"/>
    <s v="88%"/>
    <s v="South East"/>
  </r>
  <r>
    <x v="3"/>
    <x v="0"/>
    <n v="0.42506142506142508"/>
    <x v="18"/>
    <s v="0.43"/>
    <s v="North West"/>
  </r>
  <r>
    <x v="3"/>
    <x v="1"/>
    <n v="5.3230769230769228"/>
    <x v="18"/>
    <s v="5.32"/>
    <s v="North West"/>
  </r>
  <r>
    <x v="3"/>
    <x v="2"/>
    <n v="0.92014742014742013"/>
    <x v="18"/>
    <s v="92%"/>
    <s v="North West"/>
  </r>
  <r>
    <x v="3"/>
    <x v="0"/>
    <n v="1.308346213292118"/>
    <x v="19"/>
    <s v="1.31"/>
    <s v="Yorkshire &amp; Humber"/>
  </r>
  <r>
    <x v="3"/>
    <x v="1"/>
    <n v="12.729323308270679"/>
    <x v="19"/>
    <s v="12.73"/>
    <s v="Yorkshire &amp; Humber"/>
  </r>
  <r>
    <x v="3"/>
    <x v="2"/>
    <n v="0.89721792890262753"/>
    <x v="19"/>
    <s v="90%"/>
    <s v="Yorkshire &amp; Humber"/>
  </r>
  <r>
    <x v="3"/>
    <x v="0"/>
    <n v="0.91502079002079006"/>
    <x v="20"/>
    <s v="0.92"/>
    <s v="East of England"/>
  </r>
  <r>
    <x v="3"/>
    <x v="1"/>
    <n v="4.4910714285714288"/>
    <x v="20"/>
    <s v="4.49"/>
    <s v="East of England"/>
  </r>
  <r>
    <x v="3"/>
    <x v="2"/>
    <n v="0.79625779625779625"/>
    <x v="20"/>
    <s v="80%"/>
    <s v="East of England"/>
  </r>
  <r>
    <x v="3"/>
    <x v="0"/>
    <n v="0.74421052631578943"/>
    <x v="21"/>
    <s v="0.74"/>
    <s v="Greater London"/>
  </r>
  <r>
    <x v="3"/>
    <x v="1"/>
    <n v="5.5669291338582676"/>
    <x v="21"/>
    <s v="5.57"/>
    <s v="Greater London"/>
  </r>
  <r>
    <x v="3"/>
    <x v="2"/>
    <n v="0.86631578947368415"/>
    <x v="21"/>
    <s v="87%"/>
    <s v="Greater London"/>
  </r>
  <r>
    <x v="3"/>
    <x v="0"/>
    <n v="0.91724941724941722"/>
    <x v="22"/>
    <s v="0.92"/>
    <s v="East of England"/>
  </r>
  <r>
    <x v="3"/>
    <x v="1"/>
    <n v="5.4089347079037804"/>
    <x v="22"/>
    <s v="5.41"/>
    <s v="East of England"/>
  </r>
  <r>
    <x v="3"/>
    <x v="2"/>
    <n v="0.83041958041958042"/>
    <x v="22"/>
    <s v="83%"/>
    <s v="East of England"/>
  </r>
  <r>
    <x v="3"/>
    <x v="0"/>
    <n v="0.72214765100671141"/>
    <x v="23"/>
    <s v="0.72"/>
    <s v="North West"/>
  </r>
  <r>
    <x v="3"/>
    <x v="1"/>
    <n v="7.2702702702702702"/>
    <x v="23"/>
    <s v="7.27"/>
    <s v="North West"/>
  </r>
  <r>
    <x v="3"/>
    <x v="2"/>
    <n v="0.90067114093959733"/>
    <x v="23"/>
    <s v="90%"/>
    <s v="North West"/>
  </r>
  <r>
    <x v="3"/>
    <x v="0"/>
    <n v="1.090625"/>
    <x v="24"/>
    <s v="1.09"/>
    <s v="North West"/>
  </r>
  <r>
    <x v="3"/>
    <x v="1"/>
    <n v="9.1361256544502609"/>
    <x v="24"/>
    <s v="9.14"/>
    <s v="North West"/>
  </r>
  <r>
    <x v="3"/>
    <x v="2"/>
    <n v="0.88062499999999999"/>
    <x v="24"/>
    <s v="88%"/>
    <s v="North West"/>
  </r>
  <r>
    <x v="3"/>
    <x v="0"/>
    <n v="0.16666666666666671"/>
    <x v="25"/>
    <s v="0.17"/>
    <s v="Greater London"/>
  </r>
  <r>
    <x v="3"/>
    <x v="1"/>
    <n v="2.333333333333333"/>
    <x v="25"/>
    <s v="2.33"/>
    <s v="Greater London"/>
  </r>
  <r>
    <x v="3"/>
    <x v="2"/>
    <n v="0.9285714285714286"/>
    <x v="25"/>
    <s v="93%"/>
    <s v="Greater London"/>
  </r>
  <r>
    <x v="3"/>
    <x v="0"/>
    <n v="0.5703368242287008"/>
    <x v="26"/>
    <s v="0.57"/>
    <s v="South West"/>
  </r>
  <r>
    <x v="3"/>
    <x v="1"/>
    <n v="5.5205479452054798"/>
    <x v="26"/>
    <s v="5.52"/>
    <s v="South West"/>
  </r>
  <r>
    <x v="3"/>
    <x v="2"/>
    <n v="0.8966883668270591"/>
    <x v="26"/>
    <s v="90%"/>
    <s v="South West"/>
  </r>
  <r>
    <x v="3"/>
    <x v="0"/>
    <n v="0.43845747490755421"/>
    <x v="27"/>
    <s v="0.44"/>
    <s v="North East"/>
  </r>
  <r>
    <x v="3"/>
    <x v="1"/>
    <n v="4.3342036553524803"/>
    <x v="27"/>
    <s v="4.33"/>
    <s v="North East"/>
  </r>
  <r>
    <x v="3"/>
    <x v="2"/>
    <n v="0.89883782356048603"/>
    <x v="27"/>
    <s v="90%"/>
    <s v="North East"/>
  </r>
  <r>
    <x v="3"/>
    <x v="0"/>
    <n v="0.8233480176211454"/>
    <x v="28"/>
    <s v="0.82"/>
    <s v="West Midlands"/>
  </r>
  <r>
    <x v="3"/>
    <x v="1"/>
    <n v="4.6725000000000003"/>
    <x v="28"/>
    <s v="4.67"/>
    <s v="West Midlands"/>
  </r>
  <r>
    <x v="3"/>
    <x v="2"/>
    <n v="0.82378854625550657"/>
    <x v="28"/>
    <s v="82%"/>
    <s v="West Midlands"/>
  </r>
  <r>
    <x v="3"/>
    <x v="0"/>
    <n v="0.77444051825677263"/>
    <x v="29"/>
    <s v="0.77"/>
    <s v="Greater London"/>
  </r>
  <r>
    <x v="3"/>
    <x v="1"/>
    <n v="5.6196581196581192"/>
    <x v="29"/>
    <s v="5.62"/>
    <s v="Greater London"/>
  </r>
  <r>
    <x v="3"/>
    <x v="2"/>
    <n v="0.86219081272084808"/>
    <x v="29"/>
    <s v="86%"/>
    <s v="Greater London"/>
  </r>
  <r>
    <x v="3"/>
    <x v="0"/>
    <n v="0.42441860465116282"/>
    <x v="30"/>
    <s v="0.42"/>
    <s v="North East"/>
  </r>
  <r>
    <x v="3"/>
    <x v="1"/>
    <n v="12.16666666666667"/>
    <x v="30"/>
    <s v="12.17"/>
    <s v="North East"/>
  </r>
  <r>
    <x v="3"/>
    <x v="2"/>
    <n v="0.96511627906976749"/>
    <x v="30"/>
    <s v="97%"/>
    <s v="North East"/>
  </r>
  <r>
    <x v="3"/>
    <x v="0"/>
    <n v="0.35755478662053058"/>
    <x v="31"/>
    <s v="0.36"/>
    <s v="North East"/>
  </r>
  <r>
    <x v="3"/>
    <x v="1"/>
    <n v="4.7692307692307692"/>
    <x v="31"/>
    <s v="4.77"/>
    <s v="North East"/>
  </r>
  <r>
    <x v="3"/>
    <x v="2"/>
    <n v="0.92502883506343714"/>
    <x v="31"/>
    <s v="93%"/>
    <s v="North East"/>
  </r>
  <r>
    <x v="3"/>
    <x v="0"/>
    <n v="0.52640545144804085"/>
    <x v="32"/>
    <s v="0.53"/>
    <s v="East Midlands"/>
  </r>
  <r>
    <x v="3"/>
    <x v="1"/>
    <n v="3.5930232558139541"/>
    <x v="32"/>
    <s v="3.59"/>
    <s v="East Midlands"/>
  </r>
  <r>
    <x v="3"/>
    <x v="2"/>
    <n v="0.8534923339011925"/>
    <x v="32"/>
    <s v="85%"/>
    <s v="East Midlands"/>
  </r>
  <r>
    <x v="3"/>
    <x v="0"/>
    <n v="0.74151624548736461"/>
    <x v="33"/>
    <s v="0.74"/>
    <s v="East Midlands"/>
  </r>
  <r>
    <x v="3"/>
    <x v="1"/>
    <n v="5.0158730158730158"/>
    <x v="33"/>
    <s v="5.02"/>
    <s v="East Midlands"/>
  </r>
  <r>
    <x v="3"/>
    <x v="2"/>
    <n v="0.85216606498194947"/>
    <x v="33"/>
    <s v="85%"/>
    <s v="East Midlands"/>
  </r>
  <r>
    <x v="3"/>
    <x v="0"/>
    <n v="0.68157363819771355"/>
    <x v="34"/>
    <s v="0.68"/>
    <s v="South West"/>
  </r>
  <r>
    <x v="3"/>
    <x v="1"/>
    <n v="4.9139393939393941"/>
    <x v="34"/>
    <s v="4.91"/>
    <s v="South West"/>
  </r>
  <r>
    <x v="3"/>
    <x v="2"/>
    <n v="0.86129791526563548"/>
    <x v="34"/>
    <s v="86%"/>
    <s v="South West"/>
  </r>
  <r>
    <x v="3"/>
    <x v="0"/>
    <n v="0.43608297153883258"/>
    <x v="35"/>
    <s v="0.44"/>
    <s v="Yorkshire &amp; Humber"/>
  </r>
  <r>
    <x v="3"/>
    <x v="1"/>
    <n v="3.6599190283400809"/>
    <x v="35"/>
    <s v="3.66"/>
    <s v="Yorkshire &amp; Humber"/>
  </r>
  <r>
    <x v="3"/>
    <x v="2"/>
    <n v="0.88084901109503133"/>
    <x v="35"/>
    <s v="88%"/>
    <s v="Yorkshire &amp; Humber"/>
  </r>
  <r>
    <x v="3"/>
    <x v="0"/>
    <n v="1.3838771593090211"/>
    <x v="36"/>
    <s v="1.38"/>
    <s v="South West"/>
  </r>
  <r>
    <x v="3"/>
    <x v="1"/>
    <n v="10.18361581920904"/>
    <x v="36"/>
    <s v="10.18"/>
    <s v="South West"/>
  </r>
  <r>
    <x v="3"/>
    <x v="2"/>
    <n v="0.86410748560460648"/>
    <x v="36"/>
    <s v="86%"/>
    <s v="South West"/>
  </r>
  <r>
    <x v="3"/>
    <x v="0"/>
    <n v="0.53041362530413627"/>
    <x v="37"/>
    <s v="0.53"/>
    <s v="West Midlands"/>
  </r>
  <r>
    <x v="3"/>
    <x v="1"/>
    <n v="6.4117647058823533"/>
    <x v="37"/>
    <s v="6.41"/>
    <s v="West Midlands"/>
  </r>
  <r>
    <x v="3"/>
    <x v="2"/>
    <n v="0.91727493917274938"/>
    <x v="37"/>
    <s v="92%"/>
    <s v="West Midlands"/>
  </r>
  <r>
    <x v="3"/>
    <x v="0"/>
    <n v="0.44897959183673469"/>
    <x v="38"/>
    <s v="0.45"/>
    <s v="Greater London"/>
  </r>
  <r>
    <x v="3"/>
    <x v="1"/>
    <n v="3.9433962264150941"/>
    <x v="38"/>
    <s v="3.94"/>
    <s v="Greater London"/>
  </r>
  <r>
    <x v="3"/>
    <x v="2"/>
    <n v="0.8861439312567132"/>
    <x v="38"/>
    <s v="89%"/>
    <s v="Greater London"/>
  </r>
  <r>
    <x v="3"/>
    <x v="0"/>
    <n v="0.75063398140321214"/>
    <x v="39"/>
    <s v="0.75"/>
    <s v="Yorkshire &amp; Humber"/>
  </r>
  <r>
    <x v="3"/>
    <x v="1"/>
    <n v="4.6370757180156659"/>
    <x v="39"/>
    <s v="4.64"/>
    <s v="Yorkshire &amp; Humber"/>
  </r>
  <r>
    <x v="3"/>
    <x v="2"/>
    <n v="0.83812341504649202"/>
    <x v="39"/>
    <s v="84%"/>
    <s v="Yorkshire &amp; Humber"/>
  </r>
  <r>
    <x v="3"/>
    <x v="0"/>
    <n v="1.6150367439231199"/>
    <x v="40"/>
    <s v="1.62"/>
    <s v="South East"/>
  </r>
  <r>
    <x v="3"/>
    <x v="1"/>
    <n v="8.4903417533432393"/>
    <x v="40"/>
    <s v="8.49"/>
    <s v="South East"/>
  </r>
  <r>
    <x v="3"/>
    <x v="2"/>
    <n v="0.80977953646127754"/>
    <x v="40"/>
    <s v="81%"/>
    <s v="South East"/>
  </r>
  <r>
    <x v="3"/>
    <x v="0"/>
    <n v="0.11789859499083689"/>
    <x v="41"/>
    <s v="0.12"/>
    <s v="Greater London"/>
  </r>
  <r>
    <x v="3"/>
    <x v="1"/>
    <n v="2.9692307692307689"/>
    <x v="41"/>
    <s v="2.97"/>
    <s v="Greater London"/>
  </r>
  <r>
    <x v="3"/>
    <x v="2"/>
    <n v="0.96029321930360412"/>
    <x v="41"/>
    <s v="96%"/>
    <s v="Greater London"/>
  </r>
  <r>
    <x v="3"/>
    <x v="0"/>
    <n v="0.55672888015717092"/>
    <x v="42"/>
    <s v="0.56"/>
    <s v="East of England"/>
  </r>
  <r>
    <x v="3"/>
    <x v="1"/>
    <n v="6.0777479892761397"/>
    <x v="42"/>
    <s v="6.08"/>
    <s v="East of England"/>
  </r>
  <r>
    <x v="3"/>
    <x v="2"/>
    <n v="0.90839882121807469"/>
    <x v="42"/>
    <s v="91%"/>
    <s v="East of England"/>
  </r>
  <r>
    <x v="3"/>
    <x v="0"/>
    <n v="1.1508277130594731"/>
    <x v="43"/>
    <s v="1.15"/>
    <s v="North East"/>
  </r>
  <r>
    <x v="3"/>
    <x v="1"/>
    <n v="3.7094861660079048"/>
    <x v="43"/>
    <s v="3.71"/>
    <s v="North East"/>
  </r>
  <r>
    <x v="3"/>
    <x v="2"/>
    <n v="0.68976088289393012"/>
    <x v="43"/>
    <s v="69%"/>
    <s v="North East"/>
  </r>
  <r>
    <x v="3"/>
    <x v="0"/>
    <n v="0.77386231038506414"/>
    <x v="44"/>
    <s v="0.77"/>
    <s v="South West"/>
  </r>
  <r>
    <x v="3"/>
    <x v="1"/>
    <n v="8.4591836734693882"/>
    <x v="44"/>
    <s v="8.46"/>
    <s v="South West"/>
  </r>
  <r>
    <x v="3"/>
    <x v="2"/>
    <n v="0.90851808634772457"/>
    <x v="44"/>
    <s v="91%"/>
    <s v="South West"/>
  </r>
  <r>
    <x v="3"/>
    <x v="0"/>
    <n v="0.48354600402955011"/>
    <x v="45"/>
    <s v="0.48"/>
    <s v="Greater London"/>
  </r>
  <r>
    <x v="3"/>
    <x v="1"/>
    <n v="7.3469387755102042"/>
    <x v="45"/>
    <s v="7.35"/>
    <s v="Greater London"/>
  </r>
  <r>
    <x v="3"/>
    <x v="2"/>
    <n v="0.93418401611820012"/>
    <x v="45"/>
    <s v="93%"/>
    <s v="Greater London"/>
  </r>
  <r>
    <x v="3"/>
    <x v="0"/>
    <n v="0.84171322160148976"/>
    <x v="46"/>
    <s v="0.84"/>
    <s v="Greater London"/>
  </r>
  <r>
    <x v="3"/>
    <x v="1"/>
    <n v="7.4098360655737707"/>
    <x v="46"/>
    <s v="7.41"/>
    <s v="Greater London"/>
  </r>
  <r>
    <x v="3"/>
    <x v="2"/>
    <n v="0.88640595903165731"/>
    <x v="46"/>
    <s v="89%"/>
    <s v="Greater London"/>
  </r>
  <r>
    <x v="3"/>
    <x v="0"/>
    <n v="1.046610169491526"/>
    <x v="47"/>
    <s v="1.05"/>
    <s v="North West"/>
  </r>
  <r>
    <x v="3"/>
    <x v="1"/>
    <n v="14.746268656716421"/>
    <x v="47"/>
    <s v="14.75"/>
    <s v="North West"/>
  </r>
  <r>
    <x v="3"/>
    <x v="2"/>
    <n v="0.92902542372881358"/>
    <x v="47"/>
    <s v="93%"/>
    <s v="North West"/>
  </r>
  <r>
    <x v="3"/>
    <x v="0"/>
    <n v="1.141783029001074"/>
    <x v="48"/>
    <s v="1.14"/>
    <s v="Greater London"/>
  </r>
  <r>
    <x v="3"/>
    <x v="1"/>
    <n v="6.5617283950617287"/>
    <x v="48"/>
    <s v="6.56"/>
    <s v="Greater London"/>
  </r>
  <r>
    <x v="3"/>
    <x v="2"/>
    <n v="0.82599355531686358"/>
    <x v="48"/>
    <s v="83%"/>
    <s v="Greater London"/>
  </r>
  <r>
    <x v="3"/>
    <x v="0"/>
    <n v="1.4160220994475139"/>
    <x v="49"/>
    <s v="1.42"/>
    <s v="South East"/>
  </r>
  <r>
    <x v="3"/>
    <x v="1"/>
    <n v="7.3438395415472781"/>
    <x v="49"/>
    <s v="7.34"/>
    <s v="South East"/>
  </r>
  <r>
    <x v="3"/>
    <x v="2"/>
    <n v="0.80718232044198901"/>
    <x v="49"/>
    <s v="81%"/>
    <s v="South East"/>
  </r>
  <r>
    <x v="3"/>
    <x v="0"/>
    <n v="0.25843694493783298"/>
    <x v="50"/>
    <s v="0.26"/>
    <s v="Greater London"/>
  </r>
  <r>
    <x v="3"/>
    <x v="1"/>
    <n v="4.098591549295775"/>
    <x v="50"/>
    <s v="4.10"/>
    <s v="Greater London"/>
  </r>
  <r>
    <x v="3"/>
    <x v="2"/>
    <n v="0.93694493783303734"/>
    <x v="50"/>
    <s v="94%"/>
    <s v="Greater London"/>
  </r>
  <r>
    <x v="3"/>
    <x v="0"/>
    <n v="0.25336927223719669"/>
    <x v="51"/>
    <s v="0.25"/>
    <s v="Greater London"/>
  </r>
  <r>
    <x v="3"/>
    <x v="1"/>
    <n v="3.481481481481481"/>
    <x v="51"/>
    <s v="3.48"/>
    <s v="Greater London"/>
  </r>
  <r>
    <x v="3"/>
    <x v="2"/>
    <n v="0.92722371967654982"/>
    <x v="51"/>
    <s v="93%"/>
    <s v="Greater London"/>
  </r>
  <r>
    <x v="3"/>
    <x v="0"/>
    <n v="0.51810237203495635"/>
    <x v="52"/>
    <s v="0.52"/>
    <s v="North East"/>
  </r>
  <r>
    <x v="3"/>
    <x v="1"/>
    <n v="2.8819444444444451"/>
    <x v="52"/>
    <s v="2.88"/>
    <s v="North East"/>
  </r>
  <r>
    <x v="3"/>
    <x v="2"/>
    <n v="0.8202247191011236"/>
    <x v="52"/>
    <s v="82%"/>
    <s v="North East"/>
  </r>
  <r>
    <x v="3"/>
    <x v="0"/>
    <n v="0.48027444253859353"/>
    <x v="53"/>
    <s v="0.48"/>
    <s v="Greater London"/>
  </r>
  <r>
    <x v="3"/>
    <x v="1"/>
    <n v="11.05263157894737"/>
    <x v="53"/>
    <s v="11.05"/>
    <s v="Greater London"/>
  </r>
  <r>
    <x v="3"/>
    <x v="2"/>
    <n v="0.95654659805603204"/>
    <x v="53"/>
    <s v="96%"/>
    <s v="Greater London"/>
  </r>
  <r>
    <x v="3"/>
    <x v="0"/>
    <n v="0.81518987341772153"/>
    <x v="54"/>
    <s v="0.82"/>
    <s v="West Midlands"/>
  </r>
  <r>
    <x v="3"/>
    <x v="1"/>
    <n v="6.2727272727272716"/>
    <x v="54"/>
    <s v="6.27"/>
    <s v="West Midlands"/>
  </r>
  <r>
    <x v="3"/>
    <x v="2"/>
    <n v="0.87004219409282701"/>
    <x v="54"/>
    <s v="87%"/>
    <s v="West Midlands"/>
  </r>
  <r>
    <x v="3"/>
    <x v="0"/>
    <n v="0.49908072873140558"/>
    <x v="55"/>
    <s v="0.50"/>
    <s v="East of England"/>
  </r>
  <r>
    <x v="3"/>
    <x v="1"/>
    <n v="3.228108108108108"/>
    <x v="55"/>
    <s v="3.23"/>
    <s v="East of England"/>
  </r>
  <r>
    <x v="3"/>
    <x v="2"/>
    <n v="0.84539528664549557"/>
    <x v="55"/>
    <s v="85%"/>
    <s v="East of England"/>
  </r>
  <r>
    <x v="3"/>
    <x v="0"/>
    <n v="0.4"/>
    <x v="56"/>
    <s v="0.40"/>
    <s v="Greater London"/>
  </r>
  <r>
    <x v="3"/>
    <x v="1"/>
    <n v="4.169014084507042"/>
    <x v="56"/>
    <s v="4.17"/>
    <s v="Greater London"/>
  </r>
  <r>
    <x v="3"/>
    <x v="2"/>
    <n v="0.90405405405405403"/>
    <x v="56"/>
    <s v="90%"/>
    <s v="Greater London"/>
  </r>
  <r>
    <x v="3"/>
    <x v="0"/>
    <n v="1.016905071521456"/>
    <x v="57"/>
    <s v="1.02"/>
    <s v="Greater London"/>
  </r>
  <r>
    <x v="3"/>
    <x v="1"/>
    <n v="7.5192307692307692"/>
    <x v="57"/>
    <s v="7.52"/>
    <s v="Greater London"/>
  </r>
  <r>
    <x v="3"/>
    <x v="2"/>
    <n v="0.86475942782834847"/>
    <x v="57"/>
    <s v="86%"/>
    <s v="Greater London"/>
  </r>
  <r>
    <x v="3"/>
    <x v="0"/>
    <n v="1.4834123222748821"/>
    <x v="58"/>
    <s v="1.48"/>
    <s v="South East"/>
  </r>
  <r>
    <x v="3"/>
    <x v="1"/>
    <n v="6.336032388663968"/>
    <x v="58"/>
    <s v="6.34"/>
    <s v="South East"/>
  </r>
  <r>
    <x v="3"/>
    <x v="2"/>
    <n v="0.76587677725118486"/>
    <x v="58"/>
    <s v="77%"/>
    <s v="South East"/>
  </r>
  <r>
    <x v="3"/>
    <x v="0"/>
    <n v="0.87080366225839267"/>
    <x v="59"/>
    <s v="0.87"/>
    <s v="Greater London"/>
  </r>
  <r>
    <x v="3"/>
    <x v="1"/>
    <n v="5.8231292517006814"/>
    <x v="59"/>
    <s v="5.82"/>
    <s v="Greater London"/>
  </r>
  <r>
    <x v="3"/>
    <x v="2"/>
    <n v="0.85045778229908442"/>
    <x v="59"/>
    <s v="85%"/>
    <s v="Greater London"/>
  </r>
  <r>
    <x v="3"/>
    <x v="0"/>
    <n v="0.82662538699690402"/>
    <x v="60"/>
    <s v="0.83"/>
    <s v="Greater London"/>
  </r>
  <r>
    <x v="3"/>
    <x v="1"/>
    <n v="6.3571428571428568"/>
    <x v="60"/>
    <s v="6.36"/>
    <s v="Greater London"/>
  </r>
  <r>
    <x v="3"/>
    <x v="2"/>
    <n v="0.86996904024767807"/>
    <x v="60"/>
    <s v="87%"/>
    <s v="Greater London"/>
  </r>
  <r>
    <x v="3"/>
    <x v="0"/>
    <n v="0.98061684749481892"/>
    <x v="61"/>
    <s v="0.98"/>
    <s v="South East"/>
  </r>
  <r>
    <x v="3"/>
    <x v="1"/>
    <n v="6.2356589147286821"/>
    <x v="61"/>
    <s v="6.24"/>
    <s v="South East"/>
  </r>
  <r>
    <x v="3"/>
    <x v="2"/>
    <n v="0.84274046080702181"/>
    <x v="61"/>
    <s v="84%"/>
    <s v="South East"/>
  </r>
  <r>
    <x v="3"/>
    <x v="0"/>
    <n v="0.88039102932719959"/>
    <x v="62"/>
    <s v="0.88"/>
    <s v="Yorkshire &amp; Humber"/>
  </r>
  <r>
    <x v="3"/>
    <x v="1"/>
    <n v="5.8212927756653992"/>
    <x v="62"/>
    <s v="5.82"/>
    <s v="Yorkshire &amp; Humber"/>
  </r>
  <r>
    <x v="3"/>
    <x v="2"/>
    <n v="0.84876365727429559"/>
    <x v="62"/>
    <s v="85%"/>
    <s v="Yorkshire &amp; Humber"/>
  </r>
  <r>
    <x v="3"/>
    <x v="0"/>
    <n v="0.57260273972602738"/>
    <x v="63"/>
    <s v="0.57"/>
    <s v="Greater London"/>
  </r>
  <r>
    <x v="3"/>
    <x v="1"/>
    <n v="4.6444444444444448"/>
    <x v="63"/>
    <s v="4.64"/>
    <s v="Greater London"/>
  </r>
  <r>
    <x v="3"/>
    <x v="2"/>
    <n v="0.87671232876712324"/>
    <x v="63"/>
    <s v="88%"/>
    <s v="Greater London"/>
  </r>
  <r>
    <x v="3"/>
    <x v="0"/>
    <n v="1.4237875288683599"/>
    <x v="64"/>
    <s v="1.42"/>
    <s v="Yorkshire &amp; Humber"/>
  </r>
  <r>
    <x v="3"/>
    <x v="1"/>
    <n v="9.2475000000000005"/>
    <x v="64"/>
    <s v="9.25"/>
    <s v="Yorkshire &amp; Humber"/>
  </r>
  <r>
    <x v="3"/>
    <x v="2"/>
    <n v="0.84603541185527331"/>
    <x v="64"/>
    <s v="85%"/>
    <s v="Yorkshire &amp; Humber"/>
  </r>
  <r>
    <x v="3"/>
    <x v="0"/>
    <n v="0.37004754358161651"/>
    <x v="65"/>
    <s v="0.37"/>
    <s v="North West"/>
  </r>
  <r>
    <x v="3"/>
    <x v="1"/>
    <n v="6.867647058823529"/>
    <x v="65"/>
    <s v="6.87"/>
    <s v="North West"/>
  </r>
  <r>
    <x v="3"/>
    <x v="2"/>
    <n v="0.9461172741679873"/>
    <x v="65"/>
    <s v="95%"/>
    <s v="North West"/>
  </r>
  <r>
    <x v="3"/>
    <x v="0"/>
    <n v="1.117073170731707"/>
    <x v="66"/>
    <s v="1.12"/>
    <s v="Greater London"/>
  </r>
  <r>
    <x v="3"/>
    <x v="1"/>
    <n v="9.8950617283950617"/>
    <x v="66"/>
    <s v="9.90"/>
    <s v="Greater London"/>
  </r>
  <r>
    <x v="3"/>
    <x v="2"/>
    <n v="0.88710801393728222"/>
    <x v="66"/>
    <s v="89%"/>
    <s v="Greater London"/>
  </r>
  <r>
    <x v="3"/>
    <x v="0"/>
    <n v="0.70544176092937938"/>
    <x v="67"/>
    <s v="0.71"/>
    <s v="North West"/>
  </r>
  <r>
    <x v="3"/>
    <x v="1"/>
    <n v="4.652217741935484"/>
    <x v="67"/>
    <s v="4.65"/>
    <s v="North West"/>
  </r>
  <r>
    <x v="3"/>
    <x v="2"/>
    <n v="0.84836441455212475"/>
    <x v="67"/>
    <s v="85%"/>
    <s v="North West"/>
  </r>
  <r>
    <x v="3"/>
    <x v="0"/>
    <n v="1.2542332458859999"/>
    <x v="68"/>
    <s v="1.25"/>
    <s v="Yorkshire &amp; Humber"/>
  </r>
  <r>
    <x v="3"/>
    <x v="1"/>
    <n v="7.0307486631016038"/>
    <x v="68"/>
    <s v="7.03"/>
    <s v="Yorkshire &amp; Humber"/>
  </r>
  <r>
    <x v="3"/>
    <x v="2"/>
    <n v="0.82160744097305027"/>
    <x v="68"/>
    <s v="82%"/>
    <s v="Yorkshire &amp; Humber"/>
  </r>
  <r>
    <x v="3"/>
    <x v="0"/>
    <n v="0.57496496964035493"/>
    <x v="69"/>
    <s v="0.57"/>
    <s v="East Midlands"/>
  </r>
  <r>
    <x v="3"/>
    <x v="1"/>
    <n v="4.6628787878787881"/>
    <x v="69"/>
    <s v="4.66"/>
    <s v="East Midlands"/>
  </r>
  <r>
    <x v="3"/>
    <x v="2"/>
    <n v="0.87669313404950955"/>
    <x v="69"/>
    <s v="88%"/>
    <s v="East Midlands"/>
  </r>
  <r>
    <x v="3"/>
    <x v="0"/>
    <n v="0.57561974073231748"/>
    <x v="70"/>
    <s v="0.58"/>
    <s v="East Midlands"/>
  </r>
  <r>
    <x v="3"/>
    <x v="1"/>
    <n v="4.069131832797428"/>
    <x v="70"/>
    <s v="4.07"/>
    <s v="East Midlands"/>
  </r>
  <r>
    <x v="3"/>
    <x v="2"/>
    <n v="0.8585399135774392"/>
    <x v="70"/>
    <s v="86%"/>
    <s v="East Midlands"/>
  </r>
  <r>
    <x v="3"/>
    <x v="0"/>
    <n v="0.50194049159120313"/>
    <x v="71"/>
    <s v="0.50"/>
    <s v="Greater London"/>
  </r>
  <r>
    <x v="3"/>
    <x v="1"/>
    <n v="7.0545454545454547"/>
    <x v="71"/>
    <s v="7.05"/>
    <s v="Greater London"/>
  </r>
  <r>
    <x v="3"/>
    <x v="2"/>
    <n v="0.9288486416558861"/>
    <x v="71"/>
    <s v="93%"/>
    <s v="Greater London"/>
  </r>
  <r>
    <x v="3"/>
    <x v="0"/>
    <n v="0.86619718309859151"/>
    <x v="72"/>
    <s v="0.87"/>
    <s v="East Midlands"/>
  </r>
  <r>
    <x v="3"/>
    <x v="1"/>
    <n v="4.7094594594594597"/>
    <x v="72"/>
    <s v="4.71"/>
    <s v="East Midlands"/>
  </r>
  <r>
    <x v="3"/>
    <x v="2"/>
    <n v="0.81607290803645405"/>
    <x v="72"/>
    <s v="82%"/>
    <s v="East Midlands"/>
  </r>
  <r>
    <x v="3"/>
    <x v="0"/>
    <n v="1.039048200122026"/>
    <x v="73"/>
    <s v="1.04"/>
    <s v="North West"/>
  </r>
  <r>
    <x v="3"/>
    <x v="1"/>
    <n v="7.185654008438819"/>
    <x v="73"/>
    <s v="7.19"/>
    <s v="North West"/>
  </r>
  <r>
    <x v="3"/>
    <x v="2"/>
    <n v="0.85539963392312379"/>
    <x v="73"/>
    <s v="86%"/>
    <s v="North West"/>
  </r>
  <r>
    <x v="3"/>
    <x v="0"/>
    <n v="1"/>
    <x v="74"/>
    <s v="1.00"/>
    <s v="East of England"/>
  </r>
  <r>
    <x v="3"/>
    <x v="1"/>
    <n v="5.8977777777777778"/>
    <x v="74"/>
    <s v="5.90"/>
    <s v="East of England"/>
  </r>
  <r>
    <x v="3"/>
    <x v="2"/>
    <n v="0.83044461190655616"/>
    <x v="74"/>
    <s v="83%"/>
    <s v="East of England"/>
  </r>
  <r>
    <x v="3"/>
    <x v="0"/>
    <n v="0.9477655252466628"/>
    <x v="75"/>
    <s v="0.95"/>
    <s v="North West"/>
  </r>
  <r>
    <x v="3"/>
    <x v="1"/>
    <n v="7.3891402714932131"/>
    <x v="75"/>
    <s v="7.39"/>
    <s v="North West"/>
  </r>
  <r>
    <x v="3"/>
    <x v="2"/>
    <n v="0.87173534532791641"/>
    <x v="75"/>
    <s v="87%"/>
    <s v="North West"/>
  </r>
  <r>
    <x v="3"/>
    <x v="0"/>
    <n v="1.4620209059233451"/>
    <x v="76"/>
    <s v="1.46"/>
    <s v="South East"/>
  </r>
  <r>
    <x v="3"/>
    <x v="1"/>
    <n v="7.2847222222222223"/>
    <x v="76"/>
    <s v="7.28"/>
    <s v="South East"/>
  </r>
  <r>
    <x v="3"/>
    <x v="2"/>
    <n v="0.79930313588850177"/>
    <x v="76"/>
    <s v="80%"/>
    <s v="South East"/>
  </r>
  <r>
    <x v="3"/>
    <x v="0"/>
    <n v="0.70707070707070707"/>
    <x v="77"/>
    <s v="0.71"/>
    <s v="Greater London"/>
  </r>
  <r>
    <x v="3"/>
    <x v="1"/>
    <n v="5.384615384615385"/>
    <x v="77"/>
    <s v="5.38"/>
    <s v="Greater London"/>
  </r>
  <r>
    <x v="3"/>
    <x v="2"/>
    <n v="0.86868686868686873"/>
    <x v="77"/>
    <s v="87%"/>
    <s v="Greater London"/>
  </r>
  <r>
    <x v="3"/>
    <x v="0"/>
    <n v="0.65922330097087378"/>
    <x v="78"/>
    <s v="0.66"/>
    <s v="North East"/>
  </r>
  <r>
    <x v="3"/>
    <x v="1"/>
    <n v="6.2870370370370372"/>
    <x v="78"/>
    <s v="6.29"/>
    <s v="North East"/>
  </r>
  <r>
    <x v="3"/>
    <x v="2"/>
    <n v="0.89514563106796119"/>
    <x v="78"/>
    <s v="90%"/>
    <s v="North East"/>
  </r>
  <r>
    <x v="3"/>
    <x v="0"/>
    <n v="0.93342210386151803"/>
    <x v="79"/>
    <s v="0.93"/>
    <s v="East of England"/>
  </r>
  <r>
    <x v="3"/>
    <x v="1"/>
    <n v="9.223684210526315"/>
    <x v="79"/>
    <s v="9.22"/>
    <s v="East of England"/>
  </r>
  <r>
    <x v="3"/>
    <x v="2"/>
    <n v="0.89880159786950731"/>
    <x v="79"/>
    <s v="90%"/>
    <s v="East of England"/>
  </r>
  <r>
    <x v="3"/>
    <x v="0"/>
    <n v="0.45365602471678679"/>
    <x v="80"/>
    <s v="0.45"/>
    <s v="North East"/>
  </r>
  <r>
    <x v="3"/>
    <x v="1"/>
    <n v="6.2928571428571427"/>
    <x v="80"/>
    <s v="6.29"/>
    <s v="North East"/>
  </r>
  <r>
    <x v="3"/>
    <x v="2"/>
    <n v="0.92790937178166844"/>
    <x v="80"/>
    <s v="93%"/>
    <s v="North East"/>
  </r>
  <r>
    <x v="3"/>
    <x v="0"/>
    <n v="0.52167732764747687"/>
    <x v="81"/>
    <s v="0.52"/>
    <s v="Greater London"/>
  </r>
  <r>
    <x v="3"/>
    <x v="1"/>
    <n v="6.9904761904761914"/>
    <x v="81"/>
    <s v="6.99"/>
    <s v="Greater London"/>
  </r>
  <r>
    <x v="3"/>
    <x v="2"/>
    <n v="0.92537313432835822"/>
    <x v="81"/>
    <s v="93%"/>
    <s v="Greater London"/>
  </r>
  <r>
    <x v="3"/>
    <x v="0"/>
    <n v="0.71330638073475128"/>
    <x v="82"/>
    <s v="0.71"/>
    <s v="East of England"/>
  </r>
  <r>
    <x v="3"/>
    <x v="1"/>
    <n v="5.2226512226512227"/>
    <x v="82"/>
    <s v="5.22"/>
    <s v="East of England"/>
  </r>
  <r>
    <x v="3"/>
    <x v="2"/>
    <n v="0.86342063631569699"/>
    <x v="82"/>
    <s v="86%"/>
    <s v="East of England"/>
  </r>
  <r>
    <x v="3"/>
    <x v="0"/>
    <n v="0.24680432645034411"/>
    <x v="83"/>
    <s v="0.25"/>
    <s v="Yorkshire &amp; Humber"/>
  </r>
  <r>
    <x v="3"/>
    <x v="1"/>
    <n v="2.535353535353535"/>
    <x v="83"/>
    <s v="2.54"/>
    <s v="Yorkshire &amp; Humber"/>
  </r>
  <r>
    <x v="3"/>
    <x v="2"/>
    <n v="0.90265486725663713"/>
    <x v="83"/>
    <s v="90%"/>
    <s v="Yorkshire &amp; Humber"/>
  </r>
  <r>
    <x v="3"/>
    <x v="0"/>
    <n v="0.53472222222222221"/>
    <x v="84"/>
    <s v="0.53"/>
    <s v="Yorkshire &amp; Humber"/>
  </r>
  <r>
    <x v="3"/>
    <x v="1"/>
    <n v="4.0526315789473681"/>
    <x v="84"/>
    <s v="4.05"/>
    <s v="Yorkshire &amp; Humber"/>
  </r>
  <r>
    <x v="3"/>
    <x v="2"/>
    <n v="0.86805555555555558"/>
    <x v="84"/>
    <s v="87%"/>
    <s v="Yorkshire &amp; Humber"/>
  </r>
  <r>
    <x v="3"/>
    <x v="0"/>
    <n v="0.95610787942887365"/>
    <x v="85"/>
    <s v="0.96"/>
    <s v="East Midlands"/>
  </r>
  <r>
    <x v="3"/>
    <x v="1"/>
    <n v="5.9867549668874176"/>
    <x v="85"/>
    <s v="5.99"/>
    <s v="East Midlands"/>
  </r>
  <r>
    <x v="3"/>
    <x v="2"/>
    <n v="0.84029613960867267"/>
    <x v="85"/>
    <s v="84%"/>
    <s v="East Midlands"/>
  </r>
  <r>
    <x v="3"/>
    <x v="0"/>
    <n v="1.4531859557867359"/>
    <x v="86"/>
    <s v="1.45"/>
    <s v="South West"/>
  </r>
  <r>
    <x v="3"/>
    <x v="1"/>
    <n v="10.25229357798165"/>
    <x v="86"/>
    <s v="10.25"/>
    <s v="South West"/>
  </r>
  <r>
    <x v="3"/>
    <x v="2"/>
    <n v="0.85825747724317292"/>
    <x v="86"/>
    <s v="86%"/>
    <s v="South West"/>
  </r>
  <r>
    <x v="3"/>
    <x v="0"/>
    <n v="0.48712998712998712"/>
    <x v="87"/>
    <s v="0.49"/>
    <s v="North East"/>
  </r>
  <r>
    <x v="3"/>
    <x v="1"/>
    <n v="9.9605263157894743"/>
    <x v="87"/>
    <s v="9.96"/>
    <s v="North East"/>
  </r>
  <r>
    <x v="3"/>
    <x v="2"/>
    <n v="0.95109395109395112"/>
    <x v="87"/>
    <s v="95%"/>
    <s v="North East"/>
  </r>
  <r>
    <x v="3"/>
    <x v="0"/>
    <n v="0.45895083509762408"/>
    <x v="88"/>
    <s v="0.46"/>
    <s v="Yorkshire &amp; Humber"/>
  </r>
  <r>
    <x v="3"/>
    <x v="1"/>
    <n v="3.917670682730924"/>
    <x v="88"/>
    <s v="3.92"/>
    <s v="Yorkshire &amp; Humber"/>
  </r>
  <r>
    <x v="3"/>
    <x v="2"/>
    <n v="0.88285109386026817"/>
    <x v="88"/>
    <s v="88%"/>
    <s v="Yorkshire &amp; Humber"/>
  </r>
  <r>
    <x v="3"/>
    <x v="0"/>
    <n v="0.62650602409638556"/>
    <x v="89"/>
    <s v="0.63"/>
    <s v="North East"/>
  </r>
  <r>
    <x v="3"/>
    <x v="1"/>
    <n v="11.47058823529412"/>
    <x v="89"/>
    <s v="11.47"/>
    <s v="North East"/>
  </r>
  <r>
    <x v="3"/>
    <x v="2"/>
    <n v="0.94538152610441761"/>
    <x v="89"/>
    <s v="95%"/>
    <s v="North East"/>
  </r>
  <r>
    <x v="3"/>
    <x v="0"/>
    <n v="0.59651741293532334"/>
    <x v="90"/>
    <s v="0.60"/>
    <s v="East Midlands"/>
  </r>
  <r>
    <x v="3"/>
    <x v="1"/>
    <n v="3.3305555555555562"/>
    <x v="90"/>
    <s v="3.33"/>
    <s v="East Midlands"/>
  </r>
  <r>
    <x v="3"/>
    <x v="2"/>
    <n v="0.82089552238805974"/>
    <x v="90"/>
    <s v="82%"/>
    <s v="East Midlands"/>
  </r>
  <r>
    <x v="3"/>
    <x v="0"/>
    <n v="0.65292529252925291"/>
    <x v="91"/>
    <s v="0.65"/>
    <s v="East Midlands"/>
  </r>
  <r>
    <x v="3"/>
    <x v="1"/>
    <n v="3.72"/>
    <x v="91"/>
    <s v="3.72"/>
    <s v="East Midlands"/>
  </r>
  <r>
    <x v="3"/>
    <x v="2"/>
    <n v="0.82448244824482453"/>
    <x v="91"/>
    <s v="82%"/>
    <s v="East Midlands"/>
  </r>
  <r>
    <x v="3"/>
    <x v="0"/>
    <n v="0.38104639684106612"/>
    <x v="92"/>
    <s v="0.38"/>
    <s v="North West"/>
  </r>
  <r>
    <x v="3"/>
    <x v="1"/>
    <n v="7.4230769230769234"/>
    <x v="92"/>
    <s v="7.42"/>
    <s v="North West"/>
  </r>
  <r>
    <x v="3"/>
    <x v="2"/>
    <n v="0.94866732477788751"/>
    <x v="92"/>
    <s v="95%"/>
    <s v="North West"/>
  </r>
  <r>
    <x v="3"/>
    <x v="0"/>
    <n v="0.68572111934943791"/>
    <x v="93"/>
    <s v="0.69"/>
    <s v="South East"/>
  </r>
  <r>
    <x v="3"/>
    <x v="1"/>
    <n v="5.3992467043314498"/>
    <x v="93"/>
    <s v="5.40"/>
    <s v="South East"/>
  </r>
  <r>
    <x v="3"/>
    <x v="2"/>
    <n v="0.87299689069600572"/>
    <x v="93"/>
    <s v="87%"/>
    <s v="South East"/>
  </r>
  <r>
    <x v="3"/>
    <x v="0"/>
    <n v="0.58780709736123748"/>
    <x v="94"/>
    <s v="0.59"/>
    <s v="East of England"/>
  </r>
  <r>
    <x v="3"/>
    <x v="1"/>
    <n v="4.581560283687943"/>
    <x v="94"/>
    <s v="4.58"/>
    <s v="East of England"/>
  </r>
  <r>
    <x v="3"/>
    <x v="2"/>
    <n v="0.87170154686078249"/>
    <x v="94"/>
    <s v="87%"/>
    <s v="East of England"/>
  </r>
  <r>
    <x v="3"/>
    <x v="0"/>
    <n v="0.81028086910439856"/>
    <x v="95"/>
    <s v="0.81"/>
    <s v="South West"/>
  </r>
  <r>
    <x v="3"/>
    <x v="1"/>
    <n v="5.2006802721088432"/>
    <x v="95"/>
    <s v="5.20"/>
    <s v="South West"/>
  </r>
  <r>
    <x v="3"/>
    <x v="2"/>
    <n v="0.84419713831478538"/>
    <x v="95"/>
    <s v="84%"/>
    <s v="South West"/>
  </r>
  <r>
    <x v="3"/>
    <x v="0"/>
    <n v="1.35226264418811"/>
    <x v="96"/>
    <s v="1.35"/>
    <s v="South East"/>
  </r>
  <r>
    <x v="3"/>
    <x v="1"/>
    <n v="6.1951219512195124"/>
    <x v="96"/>
    <s v="6.20"/>
    <s v="South East"/>
  </r>
  <r>
    <x v="3"/>
    <x v="2"/>
    <n v="0.78172138420585624"/>
    <x v="96"/>
    <s v="78%"/>
    <s v="South East"/>
  </r>
  <r>
    <x v="3"/>
    <x v="0"/>
    <n v="0.80774550484094054"/>
    <x v="97"/>
    <s v="0.81"/>
    <s v="South East"/>
  </r>
  <r>
    <x v="3"/>
    <x v="1"/>
    <n v="3.041666666666667"/>
    <x v="97"/>
    <s v="3.04"/>
    <s v="South East"/>
  </r>
  <r>
    <x v="3"/>
    <x v="2"/>
    <n v="0.73443983402489632"/>
    <x v="97"/>
    <s v="73%"/>
    <s v="South East"/>
  </r>
  <r>
    <x v="3"/>
    <x v="0"/>
    <n v="0.29965357967667439"/>
    <x v="98"/>
    <s v="0.30"/>
    <s v="Greater London"/>
  </r>
  <r>
    <x v="3"/>
    <x v="1"/>
    <n v="8.796610169491526"/>
    <x v="98"/>
    <s v="8.80"/>
    <s v="Greater London"/>
  </r>
  <r>
    <x v="3"/>
    <x v="2"/>
    <n v="0.96593533487297922"/>
    <x v="98"/>
    <s v="97%"/>
    <s v="Greater London"/>
  </r>
  <r>
    <x v="3"/>
    <x v="0"/>
    <n v="0.75194552529182879"/>
    <x v="99"/>
    <s v="0.75"/>
    <s v="North East"/>
  </r>
  <r>
    <x v="3"/>
    <x v="1"/>
    <n v="7.2924528301886804"/>
    <x v="99"/>
    <s v="7.29"/>
    <s v="North East"/>
  </r>
  <r>
    <x v="3"/>
    <x v="2"/>
    <n v="0.89688715953307396"/>
    <x v="99"/>
    <s v="90%"/>
    <s v="North East"/>
  </r>
  <r>
    <x v="3"/>
    <x v="0"/>
    <n v="0.99526066350710896"/>
    <x v="100"/>
    <s v="1.00"/>
    <s v="Greater London"/>
  </r>
  <r>
    <x v="3"/>
    <x v="1"/>
    <n v="5.915492957746479"/>
    <x v="100"/>
    <s v="5.92"/>
    <s v="Greater London"/>
  </r>
  <r>
    <x v="3"/>
    <x v="2"/>
    <n v="0.83175355450236965"/>
    <x v="100"/>
    <s v="83%"/>
    <s v="Greater London"/>
  </r>
  <r>
    <x v="3"/>
    <x v="0"/>
    <n v="0.35089463220675943"/>
    <x v="101"/>
    <s v="0.35"/>
    <s v="North West"/>
  </r>
  <r>
    <x v="3"/>
    <x v="1"/>
    <n v="6.418181818181818"/>
    <x v="101"/>
    <s v="6.42"/>
    <s v="North West"/>
  </r>
  <r>
    <x v="3"/>
    <x v="2"/>
    <n v="0.94532803180914515"/>
    <x v="101"/>
    <s v="95%"/>
    <s v="North West"/>
  </r>
  <r>
    <x v="3"/>
    <x v="0"/>
    <n v="0.60560747663551406"/>
    <x v="102"/>
    <s v="0.61"/>
    <s v="Yorkshire &amp; Humber"/>
  </r>
  <r>
    <x v="3"/>
    <x v="1"/>
    <n v="3.692307692307693"/>
    <x v="102"/>
    <s v="3.69"/>
    <s v="Yorkshire &amp; Humber"/>
  </r>
  <r>
    <x v="3"/>
    <x v="2"/>
    <n v="0.83598130841121499"/>
    <x v="102"/>
    <s v="84%"/>
    <s v="Yorkshire &amp; Humber"/>
  </r>
  <r>
    <x v="3"/>
    <x v="0"/>
    <n v="0.49519230769230771"/>
    <x v="103"/>
    <s v="0.50"/>
    <s v="East Midlands"/>
  </r>
  <r>
    <x v="3"/>
    <x v="1"/>
    <n v="4.12"/>
    <x v="103"/>
    <s v="4.12"/>
    <s v="East Midlands"/>
  </r>
  <r>
    <x v="3"/>
    <x v="2"/>
    <n v="0.87980769230769229"/>
    <x v="103"/>
    <s v="88%"/>
    <s v="East Midlands"/>
  </r>
  <r>
    <x v="3"/>
    <x v="0"/>
    <n v="1.5493562231759661"/>
    <x v="104"/>
    <s v="1.55"/>
    <s v="North West"/>
  </r>
  <r>
    <x v="3"/>
    <x v="1"/>
    <n v="9.06276150627615"/>
    <x v="104"/>
    <s v="9.06"/>
    <s v="North West"/>
  </r>
  <r>
    <x v="3"/>
    <x v="2"/>
    <n v="0.82904148783977116"/>
    <x v="104"/>
    <s v="83%"/>
    <s v="North West"/>
  </r>
  <r>
    <x v="3"/>
    <x v="0"/>
    <n v="0.64371390493114167"/>
    <x v="105"/>
    <s v="0.64"/>
    <s v="West Midlands"/>
  </r>
  <r>
    <x v="3"/>
    <x v="1"/>
    <n v="5.03125"/>
    <x v="105"/>
    <s v="5.03"/>
    <s v="West Midlands"/>
  </r>
  <r>
    <x v="3"/>
    <x v="2"/>
    <n v="0.87205686361617063"/>
    <x v="105"/>
    <s v="87%"/>
    <s v="West Midlands"/>
  </r>
  <r>
    <x v="3"/>
    <x v="0"/>
    <n v="1.021035598705502"/>
    <x v="106"/>
    <s v="1.02"/>
    <s v="North West"/>
  </r>
  <r>
    <x v="3"/>
    <x v="1"/>
    <n v="6.2065573770491804"/>
    <x v="106"/>
    <s v="6.21"/>
    <s v="North West"/>
  </r>
  <r>
    <x v="3"/>
    <x v="2"/>
    <n v="0.83549083063646168"/>
    <x v="106"/>
    <s v="84%"/>
    <s v="North West"/>
  </r>
  <r>
    <x v="3"/>
    <x v="0"/>
    <n v="1.2644058450510061"/>
    <x v="107"/>
    <s v="1.26"/>
    <s v="Yorkshire &amp; Humber"/>
  </r>
  <r>
    <x v="3"/>
    <x v="1"/>
    <n v="4.8891257995735611"/>
    <x v="107"/>
    <s v="4.89"/>
    <s v="Yorkshire &amp; Humber"/>
  </r>
  <r>
    <x v="3"/>
    <x v="2"/>
    <n v="0.74138406396470913"/>
    <x v="107"/>
    <s v="74%"/>
    <s v="Yorkshire &amp; Humber"/>
  </r>
  <r>
    <x v="3"/>
    <x v="0"/>
    <n v="0.51917808219178085"/>
    <x v="108"/>
    <s v="0.52"/>
    <s v="West Midlands"/>
  </r>
  <r>
    <x v="3"/>
    <x v="1"/>
    <n v="5.0533333333333337"/>
    <x v="108"/>
    <s v="5.05"/>
    <s v="West Midlands"/>
  </r>
  <r>
    <x v="3"/>
    <x v="2"/>
    <n v="0.89726027397260277"/>
    <x v="108"/>
    <s v="90%"/>
    <s v="West Midlands"/>
  </r>
  <r>
    <x v="3"/>
    <x v="0"/>
    <n v="0.31400282885431402"/>
    <x v="109"/>
    <s v="0.31"/>
    <s v="South East"/>
  </r>
  <r>
    <x v="3"/>
    <x v="1"/>
    <n v="3"/>
    <x v="109"/>
    <s v="3.00"/>
    <s v="South East"/>
  </r>
  <r>
    <x v="3"/>
    <x v="2"/>
    <n v="0.89533239038189527"/>
    <x v="109"/>
    <s v="90%"/>
    <s v="South East"/>
  </r>
  <r>
    <x v="3"/>
    <x v="0"/>
    <n v="0.71097883597883593"/>
    <x v="110"/>
    <s v="0.71"/>
    <s v="West Midlands"/>
  </r>
  <r>
    <x v="3"/>
    <x v="1"/>
    <n v="4.6739130434782608"/>
    <x v="110"/>
    <s v="4.67"/>
    <s v="West Midlands"/>
  </r>
  <r>
    <x v="3"/>
    <x v="2"/>
    <n v="0.84788359788359791"/>
    <x v="110"/>
    <s v="85%"/>
    <s v="West Midlands"/>
  </r>
  <r>
    <x v="3"/>
    <x v="0"/>
    <n v="1.4119028974158181"/>
    <x v="111"/>
    <s v="1.41"/>
    <s v="South West"/>
  </r>
  <r>
    <x v="3"/>
    <x v="1"/>
    <n v="8.5181102362204726"/>
    <x v="111"/>
    <s v="8.52"/>
    <s v="South West"/>
  </r>
  <r>
    <x v="3"/>
    <x v="2"/>
    <n v="0.83424693291568786"/>
    <x v="111"/>
    <s v="83%"/>
    <s v="South West"/>
  </r>
  <r>
    <x v="3"/>
    <x v="0"/>
    <n v="1.019119351100811"/>
    <x v="112"/>
    <s v="1.02"/>
    <s v="South West"/>
  </r>
  <r>
    <x v="3"/>
    <x v="1"/>
    <n v="6.7137404580152671"/>
    <x v="112"/>
    <s v="6.71"/>
    <s v="South West"/>
  </r>
  <r>
    <x v="3"/>
    <x v="2"/>
    <n v="0.84820393974507535"/>
    <x v="112"/>
    <s v="85%"/>
    <s v="South West"/>
  </r>
  <r>
    <x v="3"/>
    <x v="0"/>
    <n v="1.112253641816624"/>
    <x v="113"/>
    <s v="1.11"/>
    <s v="North East"/>
  </r>
  <r>
    <x v="3"/>
    <x v="1"/>
    <n v="6.3627450980392153"/>
    <x v="113"/>
    <s v="6.36"/>
    <s v="North East"/>
  </r>
  <r>
    <x v="3"/>
    <x v="2"/>
    <n v="0.82519280205655532"/>
    <x v="113"/>
    <s v="83%"/>
    <s v="North East"/>
  </r>
  <r>
    <x v="3"/>
    <x v="0"/>
    <n v="1.206257982120051"/>
    <x v="114"/>
    <s v="1.21"/>
    <s v="South East"/>
  </r>
  <r>
    <x v="3"/>
    <x v="1"/>
    <n v="6.381756756756757"/>
    <x v="114"/>
    <s v="6.38"/>
    <s v="South East"/>
  </r>
  <r>
    <x v="3"/>
    <x v="2"/>
    <n v="0.81098339719029378"/>
    <x v="114"/>
    <s v="81%"/>
    <s v="South East"/>
  </r>
  <r>
    <x v="3"/>
    <x v="0"/>
    <n v="3.6585365853658527E-2"/>
    <x v="115"/>
    <s v="0.04"/>
    <s v="East of England"/>
  </r>
  <r>
    <x v="3"/>
    <x v="1"/>
    <n v="1.5"/>
    <x v="115"/>
    <s v="1.50"/>
    <s v="East of England"/>
  </r>
  <r>
    <x v="3"/>
    <x v="2"/>
    <n v="0.97560975609756095"/>
    <x v="115"/>
    <s v="98%"/>
    <s v="East of England"/>
  </r>
  <r>
    <x v="3"/>
    <x v="0"/>
    <n v="0.91027397260273968"/>
    <x v="116"/>
    <s v="0.91"/>
    <s v="Greater London"/>
  </r>
  <r>
    <x v="3"/>
    <x v="1"/>
    <n v="9.9179104477611943"/>
    <x v="116"/>
    <s v="9.92"/>
    <s v="Greater London"/>
  </r>
  <r>
    <x v="3"/>
    <x v="2"/>
    <n v="0.90821917808219177"/>
    <x v="116"/>
    <s v="91%"/>
    <s v="Greater London"/>
  </r>
  <r>
    <x v="3"/>
    <x v="0"/>
    <n v="0.2296296296296296"/>
    <x v="117"/>
    <s v="0.23"/>
    <s v="North West"/>
  </r>
  <r>
    <x v="3"/>
    <x v="1"/>
    <n v="8.1578947368421044"/>
    <x v="117"/>
    <s v="8.16"/>
    <s v="North West"/>
  </r>
  <r>
    <x v="3"/>
    <x v="2"/>
    <n v="0.97185185185185186"/>
    <x v="117"/>
    <s v="97%"/>
    <s v="North West"/>
  </r>
  <r>
    <x v="3"/>
    <x v="0"/>
    <n v="0.78714537586151623"/>
    <x v="118"/>
    <s v="0.79"/>
    <s v="West Midlands"/>
  </r>
  <r>
    <x v="3"/>
    <x v="1"/>
    <n v="5.1424083769633508"/>
    <x v="118"/>
    <s v="5.14"/>
    <s v="West Midlands"/>
  </r>
  <r>
    <x v="3"/>
    <x v="2"/>
    <n v="0.84693059785221991"/>
    <x v="118"/>
    <s v="85%"/>
    <s v="West Midlands"/>
  </r>
  <r>
    <x v="3"/>
    <x v="0"/>
    <n v="0.79963150621833257"/>
    <x v="119"/>
    <s v="0.80"/>
    <s v="North West"/>
  </r>
  <r>
    <x v="3"/>
    <x v="1"/>
    <n v="4.5684210526315789"/>
    <x v="119"/>
    <s v="4.57"/>
    <s v="North West"/>
  </r>
  <r>
    <x v="3"/>
    <x v="2"/>
    <n v="0.8249654537079687"/>
    <x v="119"/>
    <s v="82%"/>
    <s v="North West"/>
  </r>
  <r>
    <x v="3"/>
    <x v="0"/>
    <n v="0.63713355048859932"/>
    <x v="120"/>
    <s v="0.64"/>
    <s v="North East"/>
  </r>
  <r>
    <x v="3"/>
    <x v="1"/>
    <n v="3.543478260869565"/>
    <x v="120"/>
    <s v="3.54"/>
    <s v="North East"/>
  </r>
  <r>
    <x v="3"/>
    <x v="2"/>
    <n v="0.82019543973941367"/>
    <x v="120"/>
    <s v="82%"/>
    <s v="North East"/>
  </r>
  <r>
    <x v="3"/>
    <x v="0"/>
    <n v="0.41481882098431577"/>
    <x v="121"/>
    <s v="0.41"/>
    <s v="West Midlands"/>
  </r>
  <r>
    <x v="3"/>
    <x v="1"/>
    <n v="4.3579545454545459"/>
    <x v="121"/>
    <s v="4.36"/>
    <s v="West Midlands"/>
  </r>
  <r>
    <x v="3"/>
    <x v="2"/>
    <n v="0.90481341265548942"/>
    <x v="121"/>
    <s v="90%"/>
    <s v="West Midlands"/>
  </r>
  <r>
    <x v="3"/>
    <x v="0"/>
    <n v="0.44176109975849898"/>
    <x v="122"/>
    <s v="0.44"/>
    <s v="East of England"/>
  </r>
  <r>
    <x v="3"/>
    <x v="1"/>
    <n v="4.4200743494423804"/>
    <x v="122"/>
    <s v="4.42"/>
    <s v="East of England"/>
  </r>
  <r>
    <x v="3"/>
    <x v="2"/>
    <n v="0.90005573100501579"/>
    <x v="122"/>
    <s v="90%"/>
    <s v="East of England"/>
  </r>
  <r>
    <x v="3"/>
    <x v="0"/>
    <n v="0.98550046772684752"/>
    <x v="123"/>
    <s v="0.99"/>
    <s v="North East"/>
  </r>
  <r>
    <x v="3"/>
    <x v="1"/>
    <n v="5.7411444141689376"/>
    <x v="123"/>
    <s v="5.74"/>
    <s v="North East"/>
  </r>
  <r>
    <x v="3"/>
    <x v="2"/>
    <n v="0.82834424695977549"/>
    <x v="123"/>
    <s v="83%"/>
    <s v="North East"/>
  </r>
  <r>
    <x v="3"/>
    <x v="0"/>
    <n v="1.097522951671575"/>
    <x v="124"/>
    <s v="1.10"/>
    <s v="South East"/>
  </r>
  <r>
    <x v="3"/>
    <x v="1"/>
    <n v="4.2324649298597192"/>
    <x v="124"/>
    <s v="4.23"/>
    <s v="South East"/>
  </r>
  <r>
    <x v="3"/>
    <x v="2"/>
    <n v="0.74068941624805129"/>
    <x v="124"/>
    <s v="74%"/>
    <s v="South East"/>
  </r>
  <r>
    <x v="3"/>
    <x v="0"/>
    <n v="0.32432432432432429"/>
    <x v="125"/>
    <s v="0.32"/>
    <s v="Greater London"/>
  </r>
  <r>
    <x v="3"/>
    <x v="1"/>
    <n v="2.8571428571428572"/>
    <x v="125"/>
    <s v="2.86"/>
    <s v="Greater London"/>
  </r>
  <r>
    <x v="3"/>
    <x v="2"/>
    <n v="0.88648648648648654"/>
    <x v="125"/>
    <s v="89%"/>
    <s v="Greater London"/>
  </r>
  <r>
    <x v="3"/>
    <x v="0"/>
    <n v="0.81092739036664274"/>
    <x v="126"/>
    <s v="0.81"/>
    <s v="South West"/>
  </r>
  <r>
    <x v="3"/>
    <x v="1"/>
    <n v="4.7394957983193278"/>
    <x v="126"/>
    <s v="4.74"/>
    <s v="South West"/>
  </r>
  <r>
    <x v="3"/>
    <x v="2"/>
    <n v="0.82890007189072612"/>
    <x v="126"/>
    <s v="83%"/>
    <s v="South West"/>
  </r>
  <r>
    <x v="3"/>
    <x v="0"/>
    <n v="0.53352435530085962"/>
    <x v="127"/>
    <s v="0.53"/>
    <s v="North West"/>
  </r>
  <r>
    <x v="3"/>
    <x v="1"/>
    <n v="8.3125"/>
    <x v="127"/>
    <s v="8.31"/>
    <s v="North West"/>
  </r>
  <r>
    <x v="3"/>
    <x v="2"/>
    <n v="0.93581661891117474"/>
    <x v="127"/>
    <s v="94%"/>
    <s v="North West"/>
  </r>
  <r>
    <x v="3"/>
    <x v="0"/>
    <n v="0.2376923076923077"/>
    <x v="128"/>
    <s v="0.24"/>
    <s v="West Midlands"/>
  </r>
  <r>
    <x v="3"/>
    <x v="1"/>
    <n v="3.09"/>
    <x v="128"/>
    <s v="3.09"/>
    <s v="West Midlands"/>
  </r>
  <r>
    <x v="3"/>
    <x v="2"/>
    <n v="0.92307692307692313"/>
    <x v="128"/>
    <s v="92%"/>
    <s v="West Midlands"/>
  </r>
  <r>
    <x v="3"/>
    <x v="0"/>
    <n v="0.23664122137404581"/>
    <x v="129"/>
    <s v="0.24"/>
    <s v="East of England"/>
  </r>
  <r>
    <x v="3"/>
    <x v="1"/>
    <n v="5.166666666666667"/>
    <x v="129"/>
    <s v="5.17"/>
    <s v="East of England"/>
  </r>
  <r>
    <x v="3"/>
    <x v="2"/>
    <n v="0.95419847328244278"/>
    <x v="129"/>
    <s v="95%"/>
    <s v="East of England"/>
  </r>
  <r>
    <x v="3"/>
    <x v="0"/>
    <n v="0.25967741935483868"/>
    <x v="130"/>
    <s v="0.26"/>
    <s v="South West"/>
  </r>
  <r>
    <x v="3"/>
    <x v="1"/>
    <n v="3.354166666666667"/>
    <x v="130"/>
    <s v="3.35"/>
    <s v="South West"/>
  </r>
  <r>
    <x v="3"/>
    <x v="2"/>
    <n v="0.92258064516129035"/>
    <x v="130"/>
    <s v="92%"/>
    <s v="South West"/>
  </r>
  <r>
    <x v="3"/>
    <x v="0"/>
    <n v="0.8448448448448449"/>
    <x v="131"/>
    <s v="0.84"/>
    <s v="Greater London"/>
  </r>
  <r>
    <x v="3"/>
    <x v="1"/>
    <n v="6.3458646616541357"/>
    <x v="131"/>
    <s v="6.35"/>
    <s v="Greater London"/>
  </r>
  <r>
    <x v="3"/>
    <x v="2"/>
    <n v="0.86686686686686687"/>
    <x v="131"/>
    <s v="87%"/>
    <s v="Greater London"/>
  </r>
  <r>
    <x v="3"/>
    <x v="0"/>
    <n v="0.99083861874559553"/>
    <x v="132"/>
    <s v="0.99"/>
    <s v="North West"/>
  </r>
  <r>
    <x v="3"/>
    <x v="1"/>
    <n v="5.6015936254980083"/>
    <x v="132"/>
    <s v="5.60"/>
    <s v="North West"/>
  </r>
  <r>
    <x v="3"/>
    <x v="2"/>
    <n v="0.8231148696264976"/>
    <x v="132"/>
    <s v="82%"/>
    <s v="North West"/>
  </r>
  <r>
    <x v="3"/>
    <x v="0"/>
    <n v="0.9761705685618729"/>
    <x v="133"/>
    <s v="0.98"/>
    <s v="Yorkshire &amp; Humber"/>
  </r>
  <r>
    <x v="3"/>
    <x v="1"/>
    <n v="6.887905604719764"/>
    <x v="133"/>
    <s v="6.89"/>
    <s v="Yorkshire &amp; Humber"/>
  </r>
  <r>
    <x v="3"/>
    <x v="2"/>
    <n v="0.85827759197324416"/>
    <x v="133"/>
    <s v="86%"/>
    <s v="Yorkshire &amp; Humber"/>
  </r>
  <r>
    <x v="3"/>
    <x v="0"/>
    <n v="0.35376696303228827"/>
    <x v="134"/>
    <s v="0.35"/>
    <s v="West Midlands"/>
  </r>
  <r>
    <x v="3"/>
    <x v="1"/>
    <n v="5.323943661971831"/>
    <x v="134"/>
    <s v="5.32"/>
    <s v="West Midlands"/>
  </r>
  <r>
    <x v="3"/>
    <x v="2"/>
    <n v="0.93355170800187182"/>
    <x v="134"/>
    <s v="93%"/>
    <s v="West Midlands"/>
  </r>
  <r>
    <x v="3"/>
    <x v="0"/>
    <n v="0.34020618556701032"/>
    <x v="135"/>
    <s v="0.34"/>
    <s v="Greater London"/>
  </r>
  <r>
    <x v="3"/>
    <x v="1"/>
    <n v="6.8275862068965516"/>
    <x v="135"/>
    <s v="6.83"/>
    <s v="Greater London"/>
  </r>
  <r>
    <x v="3"/>
    <x v="2"/>
    <n v="0.95017182130584188"/>
    <x v="135"/>
    <s v="95%"/>
    <s v="Greater London"/>
  </r>
  <r>
    <x v="3"/>
    <x v="0"/>
    <n v="0.75502008032128509"/>
    <x v="136"/>
    <s v="0.76"/>
    <s v="Greater London"/>
  </r>
  <r>
    <x v="3"/>
    <x v="1"/>
    <n v="5.4651162790697674"/>
    <x v="136"/>
    <s v="5.47"/>
    <s v="Greater London"/>
  </r>
  <r>
    <x v="3"/>
    <x v="2"/>
    <n v="0.86184738955823292"/>
    <x v="136"/>
    <s v="86%"/>
    <s v="Greater London"/>
  </r>
  <r>
    <x v="3"/>
    <x v="0"/>
    <n v="1.2934697088906371"/>
    <x v="137"/>
    <s v="1.29"/>
    <s v="North West"/>
  </r>
  <r>
    <x v="3"/>
    <x v="1"/>
    <n v="8.4742268041237114"/>
    <x v="137"/>
    <s v="8.47"/>
    <s v="North West"/>
  </r>
  <r>
    <x v="3"/>
    <x v="2"/>
    <n v="0.84736428009441389"/>
    <x v="137"/>
    <s v="85%"/>
    <s v="North West"/>
  </r>
  <r>
    <x v="3"/>
    <x v="0"/>
    <n v="0.92317163260280721"/>
    <x v="138"/>
    <s v="0.92"/>
    <s v="West Midlands"/>
  </r>
  <r>
    <x v="3"/>
    <x v="1"/>
    <n v="5.3864942528735629"/>
    <x v="138"/>
    <s v="5.39"/>
    <s v="West Midlands"/>
  </r>
  <r>
    <x v="3"/>
    <x v="2"/>
    <n v="0.82861364196010834"/>
    <x v="138"/>
    <s v="83%"/>
    <s v="West Midlands"/>
  </r>
  <r>
    <x v="3"/>
    <x v="0"/>
    <n v="1.0089399744572161"/>
    <x v="139"/>
    <s v="1.01"/>
    <s v="South East"/>
  </r>
  <r>
    <x v="3"/>
    <x v="1"/>
    <n v="4.6198830409356724"/>
    <x v="139"/>
    <s v="4.62"/>
    <s v="South East"/>
  </r>
  <r>
    <x v="3"/>
    <x v="2"/>
    <n v="0.78160919540229878"/>
    <x v="139"/>
    <s v="78%"/>
    <s v="South East"/>
  </r>
  <r>
    <x v="3"/>
    <x v="0"/>
    <n v="0.98514851485148514"/>
    <x v="140"/>
    <s v="0.99"/>
    <s v="East Midlands"/>
  </r>
  <r>
    <x v="3"/>
    <x v="1"/>
    <n v="9.328125"/>
    <x v="140"/>
    <s v="9.33"/>
    <s v="East Midlands"/>
  </r>
  <r>
    <x v="3"/>
    <x v="2"/>
    <n v="0.89438943894389444"/>
    <x v="140"/>
    <s v="89%"/>
    <s v="East Midlands"/>
  </r>
  <r>
    <x v="3"/>
    <x v="0"/>
    <n v="1.619662174985766"/>
    <x v="141"/>
    <s v="1.62"/>
    <s v="South East"/>
  </r>
  <r>
    <x v="3"/>
    <x v="1"/>
    <n v="6.1572871572871577"/>
    <x v="141"/>
    <s v="6.16"/>
    <s v="South East"/>
  </r>
  <r>
    <x v="3"/>
    <x v="2"/>
    <n v="0.73695198329853862"/>
    <x v="141"/>
    <s v="74%"/>
    <s v="South East"/>
  </r>
  <r>
    <x v="3"/>
    <x v="0"/>
    <n v="1.0486187845303869"/>
    <x v="142"/>
    <s v="1.05"/>
    <s v="Greater London"/>
  </r>
  <r>
    <x v="3"/>
    <x v="1"/>
    <n v="7.8429752066115714"/>
    <x v="142"/>
    <s v="7.84"/>
    <s v="Greater London"/>
  </r>
  <r>
    <x v="3"/>
    <x v="2"/>
    <n v="0.86629834254143645"/>
    <x v="142"/>
    <s v="87%"/>
    <s v="Greater London"/>
  </r>
  <r>
    <x v="3"/>
    <x v="0"/>
    <n v="1.6815126050420171"/>
    <x v="143"/>
    <s v="1.68"/>
    <s v="North West"/>
  </r>
  <r>
    <x v="3"/>
    <x v="1"/>
    <n v="8.7379912663755466"/>
    <x v="143"/>
    <s v="8.74"/>
    <s v="North West"/>
  </r>
  <r>
    <x v="3"/>
    <x v="2"/>
    <n v="0.80756302521008405"/>
    <x v="143"/>
    <s v="81%"/>
    <s v="North West"/>
  </r>
  <r>
    <x v="3"/>
    <x v="0"/>
    <n v="0.39915074309978771"/>
    <x v="144"/>
    <s v="0.40"/>
    <s v="North West"/>
  </r>
  <r>
    <x v="3"/>
    <x v="1"/>
    <n v="6.4827586206896548"/>
    <x v="144"/>
    <s v="6.48"/>
    <s v="North West"/>
  </r>
  <r>
    <x v="3"/>
    <x v="2"/>
    <n v="0.93842887473460723"/>
    <x v="144"/>
    <s v="94%"/>
    <s v="North West"/>
  </r>
  <r>
    <x v="3"/>
    <x v="0"/>
    <n v="1.5174613834788451"/>
    <x v="145"/>
    <s v="1.52"/>
    <s v="South West"/>
  </r>
  <r>
    <x v="3"/>
    <x v="1"/>
    <n v="10.270454545454539"/>
    <x v="145"/>
    <s v="10.27"/>
    <s v="South West"/>
  </r>
  <r>
    <x v="3"/>
    <x v="2"/>
    <n v="0.85224983210208194"/>
    <x v="145"/>
    <s v="85%"/>
    <s v="South West"/>
  </r>
  <r>
    <x v="3"/>
    <x v="0"/>
    <n v="0.29036635006784262"/>
    <x v="146"/>
    <s v="0.29"/>
    <s v="South East"/>
  </r>
  <r>
    <x v="3"/>
    <x v="1"/>
    <n v="2.404494382022472"/>
    <x v="146"/>
    <s v="2.40"/>
    <s v="South East"/>
  </r>
  <r>
    <x v="3"/>
    <x v="2"/>
    <n v="0.87924016282225237"/>
    <x v="146"/>
    <s v="88%"/>
    <s v="South East"/>
  </r>
  <r>
    <x v="3"/>
    <x v="0"/>
    <n v="0.47602739726027399"/>
    <x v="147"/>
    <s v="0.48"/>
    <s v="North West"/>
  </r>
  <r>
    <x v="3"/>
    <x v="1"/>
    <n v="8.6875"/>
    <x v="147"/>
    <s v="8.69"/>
    <s v="North West"/>
  </r>
  <r>
    <x v="3"/>
    <x v="2"/>
    <n v="0.9452054794520548"/>
    <x v="147"/>
    <s v="95%"/>
    <s v="North West"/>
  </r>
  <r>
    <x v="3"/>
    <x v="0"/>
    <n v="1.004213483146067"/>
    <x v="148"/>
    <s v="1.00"/>
    <s v="South East"/>
  </r>
  <r>
    <x v="3"/>
    <x v="1"/>
    <n v="4.1569767441860463"/>
    <x v="148"/>
    <s v="4.16"/>
    <s v="South East"/>
  </r>
  <r>
    <x v="3"/>
    <x v="2"/>
    <n v="0.7584269662921348"/>
    <x v="148"/>
    <s v="76%"/>
    <s v="South East"/>
  </r>
  <r>
    <x v="3"/>
    <x v="0"/>
    <n v="0.61805869074492104"/>
    <x v="149"/>
    <s v="0.62"/>
    <s v="West Midlands"/>
  </r>
  <r>
    <x v="3"/>
    <x v="1"/>
    <n v="6.2511415525114158"/>
    <x v="149"/>
    <s v="6.25"/>
    <s v="West Midlands"/>
  </r>
  <r>
    <x v="3"/>
    <x v="2"/>
    <n v="0.90112866817155757"/>
    <x v="149"/>
    <s v="90%"/>
    <s v="West Midlands"/>
  </r>
  <r>
    <x v="3"/>
    <x v="0"/>
    <n v="0.84140715109573239"/>
    <x v="150"/>
    <s v="0.84"/>
    <s v="West Midlands"/>
  </r>
  <r>
    <x v="3"/>
    <x v="1"/>
    <n v="7.5012853470437024"/>
    <x v="150"/>
    <s v="7.50"/>
    <s v="West Midlands"/>
  </r>
  <r>
    <x v="3"/>
    <x v="2"/>
    <n v="0.88783160322952714"/>
    <x v="150"/>
    <s v="89%"/>
    <s v="West Midlands"/>
  </r>
  <r>
    <x v="3"/>
    <x v="0"/>
    <n v="0.41215226939970723"/>
    <x v="151"/>
    <s v="0.41"/>
    <s v="Yorkshire &amp; Humber"/>
  </r>
  <r>
    <x v="3"/>
    <x v="1"/>
    <n v="2.9946808510638299"/>
    <x v="151"/>
    <s v="2.99"/>
    <s v="Yorkshire &amp; Humber"/>
  </r>
  <r>
    <x v="3"/>
    <x v="2"/>
    <n v="0.86237188872620796"/>
    <x v="151"/>
    <s v="86%"/>
    <s v="Yorkshire &amp; Humber"/>
  </r>
  <r>
    <x v="3"/>
    <x v="3"/>
    <n v="0.93283582099999995"/>
    <x v="152"/>
    <s v="93%"/>
    <s v="England"/>
  </r>
  <r>
    <x v="3"/>
    <x v="2"/>
    <n v="0.85552330399999998"/>
    <x v="152"/>
    <s v="86%"/>
    <s v="England"/>
  </r>
  <r>
    <x v="3"/>
    <x v="0"/>
    <n v="0.84533350399999996"/>
    <x v="152"/>
    <s v="0.85"/>
    <s v="England"/>
  </r>
  <r>
    <x v="3"/>
    <x v="1"/>
    <n v="5.8510024429999996"/>
    <x v="152"/>
    <s v="5.85"/>
    <s v="England"/>
  </r>
  <r>
    <x v="3"/>
    <x v="4"/>
    <n v="0.85552330399999998"/>
    <x v="152"/>
    <s v="86%"/>
    <s v="England"/>
  </r>
  <r>
    <x v="3"/>
    <x v="3"/>
    <n v="0.98222565699999986"/>
    <x v="0"/>
    <s v="98%"/>
    <s v="Greater London"/>
  </r>
  <r>
    <x v="3"/>
    <x v="3"/>
    <n v="0.95163890400000006"/>
    <x v="1"/>
    <s v="95%"/>
    <s v="Greater London"/>
  </r>
  <r>
    <x v="3"/>
    <x v="3"/>
    <n v="1"/>
    <x v="2"/>
    <s v="100%"/>
    <s v="Yorkshire &amp; Humber"/>
  </r>
  <r>
    <x v="3"/>
    <x v="3"/>
    <n v="1"/>
    <x v="3"/>
    <s v="100%"/>
    <s v="South West"/>
  </r>
  <r>
    <x v="3"/>
    <x v="3"/>
    <n v="0.99451553899999989"/>
    <x v="4"/>
    <s v="99%"/>
    <s v="East of England"/>
  </r>
  <r>
    <x v="3"/>
    <x v="3"/>
    <n v="0.99802631600000002"/>
    <x v="5"/>
    <s v="100%"/>
    <s v="Greater London"/>
  </r>
  <r>
    <x v="3"/>
    <x v="3"/>
    <n v="0.99913226700000002"/>
    <x v="6"/>
    <s v="100%"/>
    <s v="West Midlands"/>
  </r>
  <r>
    <x v="3"/>
    <x v="3"/>
    <n v="0.96265060199999997"/>
    <x v="7"/>
    <s v="96%"/>
    <s v="North West"/>
  </r>
  <r>
    <x v="3"/>
    <x v="3"/>
    <n v="0.108653846"/>
    <x v="8"/>
    <s v="11%"/>
    <s v="North West"/>
  </r>
  <r>
    <x v="3"/>
    <x v="3"/>
    <n v="0.191153239"/>
    <x v="9"/>
    <s v="19%"/>
    <s v="North West"/>
  </r>
  <r>
    <x v="3"/>
    <x v="3"/>
    <n v="0.99860627199999996"/>
    <x v="10"/>
    <s v="100%"/>
    <s v="South West"/>
  </r>
  <r>
    <x v="3"/>
    <x v="3"/>
    <n v="0.9948630140000001"/>
    <x v="11"/>
    <s v="99%"/>
    <s v="South East"/>
  </r>
  <r>
    <x v="3"/>
    <x v="3"/>
    <n v="0.99917582399999993"/>
    <x v="12"/>
    <s v="100%"/>
    <s v="Yorkshire &amp; Humber"/>
  </r>
  <r>
    <x v="3"/>
    <x v="3"/>
    <n v="0.52700491000000005"/>
    <x v="13"/>
    <s v="53%"/>
    <s v="Greater London"/>
  </r>
  <r>
    <x v="3"/>
    <x v="3"/>
    <n v="0.99638989199999994"/>
    <x v="14"/>
    <s v="100%"/>
    <s v="South East"/>
  </r>
  <r>
    <x v="3"/>
    <x v="3"/>
    <n v="1"/>
    <x v="15"/>
    <s v="100%"/>
    <s v="South West"/>
  </r>
  <r>
    <x v="3"/>
    <x v="3"/>
    <n v="0.99818949899999998"/>
    <x v="16"/>
    <s v="100%"/>
    <s v="Greater London"/>
  </r>
  <r>
    <x v="3"/>
    <x v="3"/>
    <n v="0.99392097300000004"/>
    <x v="17"/>
    <s v="99%"/>
    <s v="South East"/>
  </r>
  <r>
    <x v="3"/>
    <x v="3"/>
    <n v="0.92605233200000003"/>
    <x v="18"/>
    <s v="93%"/>
    <s v="North West"/>
  </r>
  <r>
    <x v="3"/>
    <x v="3"/>
    <n v="0.99615088500000004"/>
    <x v="19"/>
    <s v="100%"/>
    <s v="Yorkshire &amp; Humber"/>
  </r>
  <r>
    <x v="3"/>
    <x v="3"/>
    <n v="0.99611700800000003"/>
    <x v="20"/>
    <s v="100%"/>
    <s v="East of England"/>
  </r>
  <r>
    <x v="3"/>
    <x v="3"/>
    <n v="0.99061522400000002"/>
    <x v="21"/>
    <s v="99%"/>
    <s v="Greater London"/>
  </r>
  <r>
    <x v="3"/>
    <x v="3"/>
    <n v="0.99363057300000002"/>
    <x v="22"/>
    <s v="99%"/>
    <s v="East of England"/>
  </r>
  <r>
    <x v="3"/>
    <x v="3"/>
    <n v="0.37836465200000002"/>
    <x v="23"/>
    <s v="38%"/>
    <s v="North West"/>
  </r>
  <r>
    <x v="3"/>
    <x v="3"/>
    <n v="0.65439672800000015"/>
    <x v="24"/>
    <s v="65%"/>
    <s v="North West"/>
  </r>
  <r>
    <x v="3"/>
    <x v="3"/>
    <n v="1"/>
    <x v="25"/>
    <s v="100%"/>
    <s v="Greater London"/>
  </r>
  <r>
    <x v="3"/>
    <x v="3"/>
    <n v="0.99915158577865837"/>
    <x v="26"/>
    <s v="100%"/>
    <s v="South West"/>
  </r>
  <r>
    <x v="3"/>
    <x v="3"/>
    <n v="0.99789140700000001"/>
    <x v="27"/>
    <s v="100%"/>
    <s v="North East"/>
  </r>
  <r>
    <x v="3"/>
    <x v="3"/>
    <n v="0.99780219800000003"/>
    <x v="28"/>
    <s v="100%"/>
    <s v="West Midlands"/>
  </r>
  <r>
    <x v="3"/>
    <x v="3"/>
    <n v="0.96367763899999992"/>
    <x v="29"/>
    <s v="96%"/>
    <s v="Greater London"/>
  </r>
  <r>
    <x v="3"/>
    <x v="3"/>
    <n v="0.17823834199999999"/>
    <x v="30"/>
    <s v="18%"/>
    <s v="North East"/>
  </r>
  <r>
    <x v="3"/>
    <x v="3"/>
    <n v="0.99884792600000005"/>
    <x v="31"/>
    <s v="100%"/>
    <s v="North East"/>
  </r>
  <r>
    <x v="3"/>
    <x v="3"/>
    <n v="0.99943246299999999"/>
    <x v="32"/>
    <s v="100%"/>
    <s v="East Midlands"/>
  </r>
  <r>
    <x v="3"/>
    <x v="3"/>
    <n v="0.99891813900000004"/>
    <x v="33"/>
    <s v="100%"/>
    <s v="East Midlands"/>
  </r>
  <r>
    <x v="3"/>
    <x v="3"/>
    <n v="0.9996638659999999"/>
    <x v="34"/>
    <s v="100%"/>
    <s v="South West"/>
  </r>
  <r>
    <x v="3"/>
    <x v="3"/>
    <n v="0.99903614500000015"/>
    <x v="35"/>
    <s v="100%"/>
    <s v="Yorkshire &amp; Humber"/>
  </r>
  <r>
    <x v="3"/>
    <x v="3"/>
    <n v="0.99961626999999997"/>
    <x v="36"/>
    <s v="100%"/>
    <s v="South West"/>
  </r>
  <r>
    <x v="3"/>
    <x v="3"/>
    <n v="0.99951361900000013"/>
    <x v="37"/>
    <s v="100%"/>
    <s v="West Midlands"/>
  </r>
  <r>
    <x v="3"/>
    <x v="3"/>
    <n v="0.45862069"/>
    <x v="38"/>
    <s v="46%"/>
    <s v="Greater London"/>
  </r>
  <r>
    <x v="3"/>
    <x v="3"/>
    <n v="0.999577524"/>
    <x v="39"/>
    <s v="100%"/>
    <s v="Yorkshire &amp; Humber"/>
  </r>
  <r>
    <x v="3"/>
    <x v="3"/>
    <n v="0.99915278200000002"/>
    <x v="40"/>
    <s v="100%"/>
    <s v="South East"/>
  </r>
  <r>
    <x v="3"/>
    <x v="3"/>
    <n v="0.98792999400000003"/>
    <x v="41"/>
    <s v="99%"/>
    <s v="Greater London"/>
  </r>
  <r>
    <x v="3"/>
    <x v="3"/>
    <n v="0.42483046400000002"/>
    <x v="42"/>
    <s v="42%"/>
    <s v="East of England"/>
  </r>
  <r>
    <x v="3"/>
    <x v="3"/>
    <n v="1"/>
    <x v="43"/>
    <s v="100%"/>
    <s v="North East"/>
  </r>
  <r>
    <x v="3"/>
    <x v="3"/>
    <n v="0.99953347299999995"/>
    <x v="44"/>
    <s v="100%"/>
    <s v="South West"/>
  </r>
  <r>
    <x v="3"/>
    <x v="3"/>
    <n v="0.99665327999999997"/>
    <x v="45"/>
    <s v="100%"/>
    <s v="Greater London"/>
  </r>
  <r>
    <x v="3"/>
    <x v="3"/>
    <n v="0.99260628500000003"/>
    <x v="46"/>
    <s v="99%"/>
    <s v="Greater London"/>
  </r>
  <r>
    <x v="3"/>
    <x v="3"/>
    <n v="0.99473129599999999"/>
    <x v="47"/>
    <s v="99%"/>
    <s v="North West"/>
  </r>
  <r>
    <x v="3"/>
    <x v="3"/>
    <n v="0.98103266600000005"/>
    <x v="48"/>
    <s v="98%"/>
    <s v="Greater London"/>
  </r>
  <r>
    <x v="3"/>
    <x v="3"/>
    <n v="0.99889624700000001"/>
    <x v="49"/>
    <s v="100%"/>
    <s v="South East"/>
  </r>
  <r>
    <x v="3"/>
    <x v="3"/>
    <n v="0.99382171200000002"/>
    <x v="50"/>
    <s v="99%"/>
    <s v="Greater London"/>
  </r>
  <r>
    <x v="3"/>
    <x v="3"/>
    <n v="0.27583643099999999"/>
    <x v="51"/>
    <s v="28%"/>
    <s v="Greater London"/>
  </r>
  <r>
    <x v="3"/>
    <x v="3"/>
    <n v="1"/>
    <x v="52"/>
    <s v="100%"/>
    <s v="North East"/>
  </r>
  <r>
    <x v="3"/>
    <x v="3"/>
    <n v="0.97166666700000004"/>
    <x v="53"/>
    <s v="97%"/>
    <s v="Greater London"/>
  </r>
  <r>
    <x v="3"/>
    <x v="3"/>
    <n v="0.99831508000000002"/>
    <x v="54"/>
    <s v="100%"/>
    <s v="West Midlands"/>
  </r>
  <r>
    <x v="3"/>
    <x v="3"/>
    <n v="0.90064729799999999"/>
    <x v="55"/>
    <s v="90%"/>
    <s v="East of England"/>
  </r>
  <r>
    <x v="3"/>
    <x v="3"/>
    <n v="0.85057471299999998"/>
    <x v="56"/>
    <s v="85%"/>
    <s v="Greater London"/>
  </r>
  <r>
    <x v="3"/>
    <x v="3"/>
    <n v="0.97280202400000004"/>
    <x v="57"/>
    <s v="97%"/>
    <s v="Greater London"/>
  </r>
  <r>
    <x v="3"/>
    <x v="3"/>
    <n v="1"/>
    <x v="58"/>
    <s v="100%"/>
    <s v="South East"/>
  </r>
  <r>
    <x v="3"/>
    <x v="3"/>
    <n v="0.99796954299999996"/>
    <x v="59"/>
    <s v="100%"/>
    <s v="Greater London"/>
  </r>
  <r>
    <x v="3"/>
    <x v="3"/>
    <n v="0.98475609799999997"/>
    <x v="60"/>
    <s v="98%"/>
    <s v="Greater London"/>
  </r>
  <r>
    <x v="3"/>
    <x v="3"/>
    <n v="0.99817473800000001"/>
    <x v="61"/>
    <s v="100%"/>
    <s v="South East"/>
  </r>
  <r>
    <x v="3"/>
    <x v="3"/>
    <n v="0.99885123500000006"/>
    <x v="62"/>
    <s v="100%"/>
    <s v="Yorkshire &amp; Humber"/>
  </r>
  <r>
    <x v="3"/>
    <x v="3"/>
    <n v="0.97593582899999998"/>
    <x v="63"/>
    <s v="98%"/>
    <s v="Greater London"/>
  </r>
  <r>
    <x v="3"/>
    <x v="3"/>
    <n v="0.998846597"/>
    <x v="64"/>
    <s v="100%"/>
    <s v="Yorkshire &amp; Humber"/>
  </r>
  <r>
    <x v="3"/>
    <x v="3"/>
    <n v="0.997628458"/>
    <x v="65"/>
    <s v="100%"/>
    <s v="North West"/>
  </r>
  <r>
    <x v="3"/>
    <x v="3"/>
    <n v="0.99583622500000002"/>
    <x v="66"/>
    <s v="100%"/>
    <s v="Greater London"/>
  </r>
  <r>
    <x v="3"/>
    <x v="3"/>
    <n v="0.83030841499999997"/>
    <x v="67"/>
    <s v="83%"/>
    <s v="North West"/>
  </r>
  <r>
    <x v="3"/>
    <x v="3"/>
    <n v="0.99880895700000005"/>
    <x v="68"/>
    <s v="100%"/>
    <s v="Yorkshire &amp; Humber"/>
  </r>
  <r>
    <x v="3"/>
    <x v="3"/>
    <n v="0.99860074600000004"/>
    <x v="69"/>
    <s v="100%"/>
    <s v="East Midlands"/>
  </r>
  <r>
    <x v="3"/>
    <x v="3"/>
    <n v="0.99795733099999995"/>
    <x v="70"/>
    <s v="100%"/>
    <s v="East Midlands"/>
  </r>
  <r>
    <x v="3"/>
    <x v="3"/>
    <n v="0.99741935500000001"/>
    <x v="71"/>
    <s v="100%"/>
    <s v="Greater London"/>
  </r>
  <r>
    <x v="3"/>
    <x v="3"/>
    <n v="0.99875879199999995"/>
    <x v="72"/>
    <s v="100%"/>
    <s v="East Midlands"/>
  </r>
  <r>
    <x v="3"/>
    <x v="3"/>
    <n v="0.99484066800000004"/>
    <x v="73"/>
    <s v="99%"/>
    <s v="North West"/>
  </r>
  <r>
    <x v="3"/>
    <x v="3"/>
    <n v="0.99549887500000001"/>
    <x v="74"/>
    <s v="100%"/>
    <s v="East of England"/>
  </r>
  <r>
    <x v="3"/>
    <x v="3"/>
    <n v="0.99451659500000011"/>
    <x v="75"/>
    <s v="99%"/>
    <s v="North West"/>
  </r>
  <r>
    <x v="3"/>
    <x v="3"/>
    <n v="0.99791376899999995"/>
    <x v="76"/>
    <s v="100%"/>
    <s v="South East"/>
  </r>
  <r>
    <x v="3"/>
    <x v="3"/>
    <n v="0.83720930199999988"/>
    <x v="77"/>
    <s v="84%"/>
    <s v="Greater London"/>
  </r>
  <r>
    <x v="3"/>
    <x v="3"/>
    <n v="0.99613152800000015"/>
    <x v="78"/>
    <s v="100%"/>
    <s v="North East"/>
  </r>
  <r>
    <x v="3"/>
    <x v="3"/>
    <n v="0.98815789499999995"/>
    <x v="79"/>
    <s v="99%"/>
    <s v="East of England"/>
  </r>
  <r>
    <x v="3"/>
    <x v="3"/>
    <n v="0.99845758399999995"/>
    <x v="80"/>
    <s v="100%"/>
    <s v="North East"/>
  </r>
  <r>
    <x v="3"/>
    <x v="3"/>
    <n v="0.99154334"/>
    <x v="81"/>
    <s v="99%"/>
    <s v="Greater London"/>
  </r>
  <r>
    <x v="3"/>
    <x v="3"/>
    <n v="0.99859575199999995"/>
    <x v="82"/>
    <s v="100%"/>
    <s v="East of England"/>
  </r>
  <r>
    <x v="3"/>
    <x v="3"/>
    <n v="1"/>
    <x v="83"/>
    <s v="100%"/>
    <s v="Yorkshire &amp; Humber"/>
  </r>
  <r>
    <x v="3"/>
    <x v="3"/>
    <n v="0.99922898999999998"/>
    <x v="84"/>
    <s v="100%"/>
    <s v="Yorkshire &amp; Humber"/>
  </r>
  <r>
    <x v="3"/>
    <x v="3"/>
    <n v="0.87708719899999998"/>
    <x v="85"/>
    <s v="88%"/>
    <s v="East Midlands"/>
  </r>
  <r>
    <x v="3"/>
    <x v="3"/>
    <n v="0.99935022699999987"/>
    <x v="86"/>
    <s v="100%"/>
    <s v="South West"/>
  </r>
  <r>
    <x v="3"/>
    <x v="3"/>
    <n v="0.99935691299999996"/>
    <x v="87"/>
    <s v="100%"/>
    <s v="North East"/>
  </r>
  <r>
    <x v="3"/>
    <x v="3"/>
    <n v="0.99905992900000007"/>
    <x v="88"/>
    <s v="100%"/>
    <s v="Yorkshire &amp; Humber"/>
  </r>
  <r>
    <x v="3"/>
    <x v="3"/>
    <n v="0.99005964199999996"/>
    <x v="89"/>
    <s v="99%"/>
    <s v="North East"/>
  </r>
  <r>
    <x v="3"/>
    <x v="3"/>
    <n v="1"/>
    <x v="90"/>
    <s v="100%"/>
    <s v="East Midlands"/>
  </r>
  <r>
    <x v="3"/>
    <x v="3"/>
    <n v="0.99928044599999999"/>
    <x v="91"/>
    <s v="100%"/>
    <s v="East Midlands"/>
  </r>
  <r>
    <x v="3"/>
    <x v="3"/>
    <n v="0.98732943500000003"/>
    <x v="92"/>
    <s v="99%"/>
    <s v="North West"/>
  </r>
  <r>
    <x v="3"/>
    <x v="3"/>
    <n v="0.99856699299999996"/>
    <x v="93"/>
    <s v="100%"/>
    <s v="South East"/>
  </r>
  <r>
    <x v="3"/>
    <x v="3"/>
    <n v="0.99818346999999985"/>
    <x v="94"/>
    <s v="100%"/>
    <s v="East of England"/>
  </r>
  <r>
    <x v="3"/>
    <x v="3"/>
    <n v="0.99894123899999998"/>
    <x v="95"/>
    <s v="100%"/>
    <s v="South West"/>
  </r>
  <r>
    <x v="3"/>
    <x v="3"/>
    <n v="0.99911347500000003"/>
    <x v="96"/>
    <s v="100%"/>
    <s v="South East"/>
  </r>
  <r>
    <x v="3"/>
    <x v="3"/>
    <n v="0.99724137899999998"/>
    <x v="97"/>
    <s v="100%"/>
    <s v="South East"/>
  </r>
  <r>
    <x v="3"/>
    <x v="3"/>
    <n v="0.98802053599999995"/>
    <x v="98"/>
    <s v="99%"/>
    <s v="Greater London"/>
  </r>
  <r>
    <x v="3"/>
    <x v="3"/>
    <n v="0.99805825199999998"/>
    <x v="99"/>
    <s v="100%"/>
    <s v="North East"/>
  </r>
  <r>
    <x v="3"/>
    <x v="3"/>
    <n v="0.99294117599999998"/>
    <x v="100"/>
    <s v="99%"/>
    <s v="Greater London"/>
  </r>
  <r>
    <x v="3"/>
    <x v="3"/>
    <n v="0.98724239499999999"/>
    <x v="101"/>
    <s v="99%"/>
    <s v="North West"/>
  </r>
  <r>
    <x v="3"/>
    <x v="3"/>
    <n v="1"/>
    <x v="102"/>
    <s v="100%"/>
    <s v="Yorkshire &amp; Humber"/>
  </r>
  <r>
    <x v="3"/>
    <x v="3"/>
    <n v="0.99521531100000005"/>
    <x v="103"/>
    <s v="100%"/>
    <s v="East Midlands"/>
  </r>
  <r>
    <x v="3"/>
    <x v="3"/>
    <n v="0.91672131099999998"/>
    <x v="104"/>
    <s v="92%"/>
    <s v="North West"/>
  </r>
  <r>
    <x v="3"/>
    <x v="3"/>
    <n v="0.99955595000000008"/>
    <x v="105"/>
    <s v="100%"/>
    <s v="West Midlands"/>
  </r>
  <r>
    <x v="3"/>
    <x v="3"/>
    <n v="0.98459904399999987"/>
    <x v="106"/>
    <s v="98%"/>
    <s v="North West"/>
  </r>
  <r>
    <x v="3"/>
    <x v="3"/>
    <n v="0.99944888399999998"/>
    <x v="107"/>
    <s v="100%"/>
    <s v="Yorkshire &amp; Humber"/>
  </r>
  <r>
    <x v="3"/>
    <x v="3"/>
    <n v="0.99726776000000006"/>
    <x v="108"/>
    <s v="100%"/>
    <s v="West Midlands"/>
  </r>
  <r>
    <x v="3"/>
    <x v="3"/>
    <n v="0.98194444400000003"/>
    <x v="109"/>
    <s v="98%"/>
    <s v="South East"/>
  </r>
  <r>
    <x v="3"/>
    <x v="3"/>
    <n v="0.99933906100000003"/>
    <x v="110"/>
    <s v="100%"/>
    <s v="West Midlands"/>
  </r>
  <r>
    <x v="3"/>
    <x v="3"/>
    <n v="0.99869655899999998"/>
    <x v="111"/>
    <s v="100%"/>
    <s v="South West"/>
  </r>
  <r>
    <x v="3"/>
    <x v="3"/>
    <n v="0.999420961"/>
    <x v="112"/>
    <s v="100%"/>
    <s v="South West"/>
  </r>
  <r>
    <x v="3"/>
    <x v="3"/>
    <n v="0.99828913600000013"/>
    <x v="113"/>
    <s v="100%"/>
    <s v="North East"/>
  </r>
  <r>
    <x v="3"/>
    <x v="3"/>
    <n v="0.99808795399999994"/>
    <x v="114"/>
    <s v="100%"/>
    <s v="South East"/>
  </r>
  <r>
    <x v="3"/>
    <x v="3"/>
    <n v="7.2183099000000001E-2"/>
    <x v="115"/>
    <s v="7%"/>
    <s v="East of England"/>
  </r>
  <r>
    <x v="3"/>
    <x v="3"/>
    <n v="0.99863201099999999"/>
    <x v="116"/>
    <s v="100%"/>
    <s v="Greater London"/>
  </r>
  <r>
    <x v="3"/>
    <x v="3"/>
    <n v="0.97684515199999988"/>
    <x v="117"/>
    <s v="98%"/>
    <s v="North West"/>
  </r>
  <r>
    <x v="3"/>
    <x v="3"/>
    <n v="0.99744204599999986"/>
    <x v="118"/>
    <s v="100%"/>
    <s v="West Midlands"/>
  </r>
  <r>
    <x v="3"/>
    <x v="3"/>
    <n v="0.99632859099999993"/>
    <x v="119"/>
    <s v="100%"/>
    <s v="North West"/>
  </r>
  <r>
    <x v="3"/>
    <x v="3"/>
    <n v="1"/>
    <x v="120"/>
    <s v="100%"/>
    <s v="North East"/>
  </r>
  <r>
    <x v="3"/>
    <x v="3"/>
    <n v="0.99730312799999998"/>
    <x v="121"/>
    <s v="100%"/>
    <s v="West Midlands"/>
  </r>
  <r>
    <x v="3"/>
    <x v="3"/>
    <n v="0.99500924199999996"/>
    <x v="122"/>
    <s v="100%"/>
    <s v="East of England"/>
  </r>
  <r>
    <x v="3"/>
    <x v="3"/>
    <n v="0.99906542099999995"/>
    <x v="123"/>
    <s v="100%"/>
    <s v="North East"/>
  </r>
  <r>
    <x v="3"/>
    <x v="3"/>
    <n v="0.89642857099999995"/>
    <x v="124"/>
    <s v="90%"/>
    <s v="South East"/>
  </r>
  <r>
    <x v="3"/>
    <x v="3"/>
    <n v="0.364891519"/>
    <x v="125"/>
    <s v="36%"/>
    <s v="Greater London"/>
  </r>
  <r>
    <x v="3"/>
    <x v="3"/>
    <n v="0.99856425000000015"/>
    <x v="126"/>
    <s v="100%"/>
    <s v="South West"/>
  </r>
  <r>
    <x v="3"/>
    <x v="3"/>
    <n v="0.99486887099999999"/>
    <x v="127"/>
    <s v="99%"/>
    <s v="North West"/>
  </r>
  <r>
    <x v="3"/>
    <x v="3"/>
    <n v="0.99923136000000012"/>
    <x v="128"/>
    <s v="100%"/>
    <s v="West Midlands"/>
  </r>
  <r>
    <x v="3"/>
    <x v="3"/>
    <n v="0.149032992"/>
    <x v="129"/>
    <s v="15%"/>
    <s v="East of England"/>
  </r>
  <r>
    <x v="3"/>
    <x v="3"/>
    <n v="0.99919419800000009"/>
    <x v="130"/>
    <s v="100%"/>
    <s v="South West"/>
  </r>
  <r>
    <x v="3"/>
    <x v="3"/>
    <n v="0.99601196400000003"/>
    <x v="131"/>
    <s v="100%"/>
    <s v="Greater London"/>
  </r>
  <r>
    <x v="3"/>
    <x v="3"/>
    <n v="0.99718903699999983"/>
    <x v="132"/>
    <s v="100%"/>
    <s v="North West"/>
  </r>
  <r>
    <x v="3"/>
    <x v="3"/>
    <n v="0.99916457799999991"/>
    <x v="133"/>
    <s v="100%"/>
    <s v="Yorkshire &amp; Humber"/>
  </r>
  <r>
    <x v="3"/>
    <x v="3"/>
    <n v="0.99953227300000003"/>
    <x v="134"/>
    <s v="100%"/>
    <s v="West Midlands"/>
  </r>
  <r>
    <x v="3"/>
    <x v="3"/>
    <n v="0.99572283999999989"/>
    <x v="135"/>
    <s v="100%"/>
    <s v="Greater London"/>
  </r>
  <r>
    <x v="3"/>
    <x v="3"/>
    <n v="0.99203187299999995"/>
    <x v="136"/>
    <s v="99%"/>
    <s v="Greater London"/>
  </r>
  <r>
    <x v="3"/>
    <x v="3"/>
    <n v="0.98222565699999986"/>
    <x v="137"/>
    <s v="98%"/>
    <s v="North West"/>
  </r>
  <r>
    <x v="3"/>
    <x v="3"/>
    <n v="0.99877028999999995"/>
    <x v="138"/>
    <s v="100%"/>
    <s v="West Midlands"/>
  </r>
  <r>
    <x v="3"/>
    <x v="3"/>
    <n v="1"/>
    <x v="139"/>
    <s v="100%"/>
    <s v="South East"/>
  </r>
  <r>
    <x v="3"/>
    <x v="3"/>
    <n v="0.26359286599999998"/>
    <x v="140"/>
    <s v="26%"/>
    <s v="East Midlands"/>
  </r>
  <r>
    <x v="3"/>
    <x v="3"/>
    <n v="0.99527767300000003"/>
    <x v="141"/>
    <s v="100%"/>
    <s v="South East"/>
  </r>
  <r>
    <x v="3"/>
    <x v="3"/>
    <n v="0.98049837500000003"/>
    <x v="142"/>
    <s v="98%"/>
    <s v="Greater London"/>
  </r>
  <r>
    <x v="3"/>
    <x v="3"/>
    <n v="0.80514208399999998"/>
    <x v="143"/>
    <s v="81%"/>
    <s v="North West"/>
  </r>
  <r>
    <x v="3"/>
    <x v="3"/>
    <n v="0.22864077699999999"/>
    <x v="144"/>
    <s v="23%"/>
    <s v="North West"/>
  </r>
  <r>
    <x v="3"/>
    <x v="3"/>
    <n v="0.99765494099999996"/>
    <x v="145"/>
    <s v="100%"/>
    <s v="South West"/>
  </r>
  <r>
    <x v="3"/>
    <x v="3"/>
    <n v="0.99594594599999997"/>
    <x v="146"/>
    <s v="100%"/>
    <s v="South East"/>
  </r>
  <r>
    <x v="3"/>
    <x v="3"/>
    <n v="0.118075212"/>
    <x v="147"/>
    <s v="12%"/>
    <s v="North West"/>
  </r>
  <r>
    <x v="3"/>
    <x v="3"/>
    <n v="0.99859747499999985"/>
    <x v="148"/>
    <s v="100%"/>
    <s v="South East"/>
  </r>
  <r>
    <x v="3"/>
    <x v="3"/>
    <n v="0.99819738599999996"/>
    <x v="149"/>
    <s v="100%"/>
    <s v="West Midlands"/>
  </r>
  <r>
    <x v="3"/>
    <x v="3"/>
    <n v="0.99913569599999996"/>
    <x v="150"/>
    <s v="100%"/>
    <s v="West Midlands"/>
  </r>
  <r>
    <x v="3"/>
    <x v="3"/>
    <n v="0.99853801200000003"/>
    <x v="151"/>
    <s v="100%"/>
    <s v="Yorkshire &amp; Humber"/>
  </r>
  <r>
    <x v="3"/>
    <x v="7"/>
    <n v="35"/>
    <x v="0"/>
    <s v="35"/>
    <s v="Greater London"/>
  </r>
  <r>
    <x v="3"/>
    <x v="5"/>
    <n v="20012"/>
    <x v="0"/>
    <s v="20012"/>
    <s v="Greater London"/>
  </r>
  <r>
    <x v="3"/>
    <x v="6"/>
    <n v="174.89506296222271"/>
    <x v="0"/>
    <s v="175"/>
    <s v="Greater London"/>
  </r>
  <r>
    <x v="3"/>
    <x v="5"/>
    <n v="60658"/>
    <x v="1"/>
    <s v="60658"/>
    <s v="Greater London"/>
  </r>
  <r>
    <x v="3"/>
    <x v="7"/>
    <n v="65"/>
    <x v="1"/>
    <s v="65"/>
    <s v="Greater London"/>
  </r>
  <r>
    <x v="3"/>
    <x v="6"/>
    <n v="107.1581654522075"/>
    <x v="1"/>
    <s v="107"/>
    <s v="Greater London"/>
  </r>
  <r>
    <x v="3"/>
    <x v="5"/>
    <n v="50538"/>
    <x v="2"/>
    <s v="50538"/>
    <s v="Yorkshire &amp; Humber"/>
  </r>
  <r>
    <x v="3"/>
    <x v="6"/>
    <n v="356.16763623412078"/>
    <x v="2"/>
    <s v="356"/>
    <s v="Yorkshire &amp; Humber"/>
  </r>
  <r>
    <x v="3"/>
    <x v="7"/>
    <n v="180"/>
    <x v="2"/>
    <s v="180"/>
    <s v="Yorkshire &amp; Humber"/>
  </r>
  <r>
    <x v="3"/>
    <x v="5"/>
    <n v="39084"/>
    <x v="3"/>
    <s v="39084"/>
    <s v="South West"/>
  </r>
  <r>
    <x v="3"/>
    <x v="7"/>
    <n v="60"/>
    <x v="3"/>
    <s v="60"/>
    <s v="South West"/>
  </r>
  <r>
    <x v="3"/>
    <x v="6"/>
    <n v="153.51550506601171"/>
    <x v="3"/>
    <s v="154"/>
    <s v="South West"/>
  </r>
  <r>
    <x v="3"/>
    <x v="6"/>
    <n v="209.6498846925634"/>
    <x v="4"/>
    <s v="210"/>
    <s v="East of England"/>
  </r>
  <r>
    <x v="3"/>
    <x v="5"/>
    <n v="33389"/>
    <x v="4"/>
    <s v="33389"/>
    <s v="East of England"/>
  </r>
  <r>
    <x v="3"/>
    <x v="7"/>
    <n v="70"/>
    <x v="4"/>
    <s v="70"/>
    <s v="East of England"/>
  </r>
  <r>
    <x v="3"/>
    <x v="5"/>
    <n v="42451"/>
    <x v="5"/>
    <s v="42451"/>
    <s v="Greater London"/>
  </r>
  <r>
    <x v="3"/>
    <x v="7"/>
    <n v="85"/>
    <x v="5"/>
    <s v="85"/>
    <s v="Greater London"/>
  </r>
  <r>
    <x v="3"/>
    <x v="6"/>
    <n v="200.23085439683399"/>
    <x v="5"/>
    <s v="200"/>
    <s v="Greater London"/>
  </r>
  <r>
    <x v="3"/>
    <x v="5"/>
    <n v="154406"/>
    <x v="6"/>
    <s v="154406"/>
    <s v="West Midlands"/>
  </r>
  <r>
    <x v="3"/>
    <x v="7"/>
    <n v="420"/>
    <x v="6"/>
    <s v="420"/>
    <s v="West Midlands"/>
  </r>
  <r>
    <x v="3"/>
    <x v="6"/>
    <n v="272.01015504578828"/>
    <x v="6"/>
    <s v="272"/>
    <s v="West Midlands"/>
  </r>
  <r>
    <x v="3"/>
    <x v="7"/>
    <n v="65"/>
    <x v="7"/>
    <s v="65"/>
    <s v="North West"/>
  </r>
  <r>
    <x v="3"/>
    <x v="6"/>
    <n v="280.47464940668817"/>
    <x v="7"/>
    <s v="280"/>
    <s v="North West"/>
  </r>
  <r>
    <x v="3"/>
    <x v="5"/>
    <n v="23175"/>
    <x v="7"/>
    <s v="23175"/>
    <s v="North West"/>
  </r>
  <r>
    <x v="3"/>
    <x v="7"/>
    <n v="30"/>
    <x v="8"/>
    <s v="30"/>
    <s v="North West"/>
  </r>
  <r>
    <x v="3"/>
    <x v="5"/>
    <n v="29985"/>
    <x v="8"/>
    <s v="29985"/>
    <s v="North West"/>
  </r>
  <r>
    <x v="3"/>
    <x v="6"/>
    <n v="100.0500250125062"/>
    <x v="8"/>
    <s v="100"/>
    <s v="North West"/>
  </r>
  <r>
    <x v="3"/>
    <x v="5"/>
    <n v="52356"/>
    <x v="9"/>
    <s v="52356"/>
    <s v="North West"/>
  </r>
  <r>
    <x v="3"/>
    <x v="7"/>
    <n v="100"/>
    <x v="9"/>
    <s v="100"/>
    <s v="North West"/>
  </r>
  <r>
    <x v="3"/>
    <x v="6"/>
    <n v="191.00007640003059"/>
    <x v="9"/>
    <s v="191"/>
    <s v="North West"/>
  </r>
  <r>
    <x v="3"/>
    <x v="6"/>
    <n v="191.33155507535079"/>
    <x v="10"/>
    <s v="191"/>
    <s v="South West"/>
  </r>
  <r>
    <x v="3"/>
    <x v="5"/>
    <n v="88851"/>
    <x v="10"/>
    <s v="88851"/>
    <s v="South West"/>
  </r>
  <r>
    <x v="3"/>
    <x v="7"/>
    <n v="170"/>
    <x v="10"/>
    <s v="170"/>
    <s v="South West"/>
  </r>
  <r>
    <x v="3"/>
    <x v="6"/>
    <n v="143.6643999616895"/>
    <x v="11"/>
    <s v="144"/>
    <s v="South East"/>
  </r>
  <r>
    <x v="3"/>
    <x v="5"/>
    <n v="20882"/>
    <x v="11"/>
    <s v="20882"/>
    <s v="South East"/>
  </r>
  <r>
    <x v="3"/>
    <x v="7"/>
    <n v="30"/>
    <x v="11"/>
    <s v="30"/>
    <s v="South East"/>
  </r>
  <r>
    <x v="3"/>
    <x v="6"/>
    <n v="211.43582065670819"/>
    <x v="12"/>
    <s v="211"/>
    <s v="Yorkshire &amp; Humber"/>
  </r>
  <r>
    <x v="3"/>
    <x v="5"/>
    <n v="87497"/>
    <x v="12"/>
    <s v="87497"/>
    <s v="Yorkshire &amp; Humber"/>
  </r>
  <r>
    <x v="3"/>
    <x v="7"/>
    <n v="185"/>
    <x v="12"/>
    <s v="185"/>
    <s v="Yorkshire &amp; Humber"/>
  </r>
  <r>
    <x v="3"/>
    <x v="5"/>
    <n v="42947"/>
    <x v="13"/>
    <s v="42947"/>
    <s v="Greater London"/>
  </r>
  <r>
    <x v="3"/>
    <x v="7"/>
    <n v="25"/>
    <x v="13"/>
    <s v="25"/>
    <s v="Greater London"/>
  </r>
  <r>
    <x v="3"/>
    <x v="6"/>
    <n v="58.211283675227612"/>
    <x v="13"/>
    <s v="58"/>
    <s v="Greater London"/>
  </r>
  <r>
    <x v="3"/>
    <x v="7"/>
    <n v="45"/>
    <x v="14"/>
    <s v="45"/>
    <s v="South East"/>
  </r>
  <r>
    <x v="3"/>
    <x v="6"/>
    <n v="111.0480467882437"/>
    <x v="14"/>
    <s v="111"/>
    <s v="South East"/>
  </r>
  <r>
    <x v="3"/>
    <x v="5"/>
    <n v="40523"/>
    <x v="14"/>
    <s v="40523"/>
    <s v="South East"/>
  </r>
  <r>
    <x v="3"/>
    <x v="5"/>
    <n v="62286"/>
    <x v="15"/>
    <s v="62286"/>
    <s v="South West"/>
  </r>
  <r>
    <x v="3"/>
    <x v="6"/>
    <n v="248.8520694859198"/>
    <x v="15"/>
    <s v="249"/>
    <s v="South West"/>
  </r>
  <r>
    <x v="3"/>
    <x v="7"/>
    <n v="155"/>
    <x v="15"/>
    <s v="155"/>
    <s v="South West"/>
  </r>
  <r>
    <x v="3"/>
    <x v="6"/>
    <n v="116.697786076287"/>
    <x v="16"/>
    <s v="117"/>
    <s v="Greater London"/>
  </r>
  <r>
    <x v="3"/>
    <x v="7"/>
    <n v="70"/>
    <x v="16"/>
    <s v="70"/>
    <s v="Greater London"/>
  </r>
  <r>
    <x v="3"/>
    <x v="5"/>
    <n v="59984"/>
    <x v="16"/>
    <s v="59984"/>
    <s v="Greater London"/>
  </r>
  <r>
    <x v="3"/>
    <x v="5"/>
    <n v="110535"/>
    <x v="17"/>
    <s v="110535"/>
    <s v="South East"/>
  </r>
  <r>
    <x v="3"/>
    <x v="6"/>
    <n v="135.70362328674179"/>
    <x v="17"/>
    <s v="136"/>
    <s v="South East"/>
  </r>
  <r>
    <x v="3"/>
    <x v="7"/>
    <n v="150"/>
    <x v="17"/>
    <s v="150"/>
    <s v="South East"/>
  </r>
  <r>
    <x v="3"/>
    <x v="7"/>
    <n v="55"/>
    <x v="18"/>
    <s v="55"/>
    <s v="North West"/>
  </r>
  <r>
    <x v="3"/>
    <x v="5"/>
    <n v="36500"/>
    <x v="18"/>
    <s v="36500"/>
    <s v="North West"/>
  </r>
  <r>
    <x v="3"/>
    <x v="6"/>
    <n v="150.6849315068493"/>
    <x v="18"/>
    <s v="151"/>
    <s v="North West"/>
  </r>
  <r>
    <x v="3"/>
    <x v="7"/>
    <n v="85"/>
    <x v="19"/>
    <s v="85"/>
    <s v="Yorkshire &amp; Humber"/>
  </r>
  <r>
    <x v="3"/>
    <x v="6"/>
    <n v="205.86098328893189"/>
    <x v="19"/>
    <s v="206"/>
    <s v="Yorkshire &amp; Humber"/>
  </r>
  <r>
    <x v="3"/>
    <x v="5"/>
    <n v="41290"/>
    <x v="19"/>
    <s v="41290"/>
    <s v="Yorkshire &amp; Humber"/>
  </r>
  <r>
    <x v="3"/>
    <x v="6"/>
    <n v="155.8672901358272"/>
    <x v="20"/>
    <s v="156"/>
    <s v="East of England"/>
  </r>
  <r>
    <x v="3"/>
    <x v="7"/>
    <n v="210"/>
    <x v="20"/>
    <s v="210"/>
    <s v="East of England"/>
  </r>
  <r>
    <x v="3"/>
    <x v="5"/>
    <n v="134730"/>
    <x v="20"/>
    <s v="134730"/>
    <s v="East of England"/>
  </r>
  <r>
    <x v="3"/>
    <x v="6"/>
    <n v="171.0246275463667"/>
    <x v="21"/>
    <s v="171"/>
    <s v="Greater London"/>
  </r>
  <r>
    <x v="3"/>
    <x v="5"/>
    <n v="26312"/>
    <x v="21"/>
    <s v="26312"/>
    <s v="Greater London"/>
  </r>
  <r>
    <x v="3"/>
    <x v="7"/>
    <n v="45"/>
    <x v="21"/>
    <s v="45"/>
    <s v="Greater London"/>
  </r>
  <r>
    <x v="3"/>
    <x v="6"/>
    <n v="147.93929267613481"/>
    <x v="22"/>
    <s v="148"/>
    <s v="East of England"/>
  </r>
  <r>
    <x v="3"/>
    <x v="5"/>
    <n v="57456"/>
    <x v="22"/>
    <s v="57456"/>
    <s v="East of England"/>
  </r>
  <r>
    <x v="3"/>
    <x v="7"/>
    <n v="85"/>
    <x v="22"/>
    <s v="85"/>
    <s v="East of England"/>
  </r>
  <r>
    <x v="3"/>
    <x v="7"/>
    <n v="105"/>
    <x v="23"/>
    <s v="105"/>
    <s v="North West"/>
  </r>
  <r>
    <x v="3"/>
    <x v="5"/>
    <n v="94913"/>
    <x v="23"/>
    <s v="94913"/>
    <s v="North West"/>
  </r>
  <r>
    <x v="3"/>
    <x v="6"/>
    <n v="110.62762740615091"/>
    <x v="23"/>
    <s v="111"/>
    <s v="North West"/>
  </r>
  <r>
    <x v="3"/>
    <x v="6"/>
    <n v="186.8390568364411"/>
    <x v="24"/>
    <s v="187"/>
    <s v="North West"/>
  </r>
  <r>
    <x v="3"/>
    <x v="5"/>
    <n v="80283"/>
    <x v="24"/>
    <s v="80283"/>
    <s v="North West"/>
  </r>
  <r>
    <x v="3"/>
    <x v="7"/>
    <n v="150"/>
    <x v="24"/>
    <s v="150"/>
    <s v="North West"/>
  </r>
  <r>
    <x v="3"/>
    <x v="7"/>
    <n v="0"/>
    <x v="25"/>
    <s v="0"/>
    <s v="Greater London"/>
  </r>
  <r>
    <x v="3"/>
    <x v="5"/>
    <n v="1399"/>
    <x v="25"/>
    <s v="1399"/>
    <s v="Greater London"/>
  </r>
  <r>
    <x v="3"/>
    <x v="6"/>
    <n v="0"/>
    <x v="25"/>
    <s v="0"/>
    <s v="Greater London"/>
  </r>
  <r>
    <x v="3"/>
    <x v="5"/>
    <n v="152202"/>
    <x v="26"/>
    <s v="152202"/>
    <s v="South West"/>
  </r>
  <r>
    <x v="3"/>
    <x v="7"/>
    <n v="170"/>
    <x v="26"/>
    <s v="170"/>
    <s v="South West"/>
  </r>
  <r>
    <x v="3"/>
    <x v="6"/>
    <n v="111.6936702540045"/>
    <x v="26"/>
    <s v="112"/>
    <s v="South West"/>
  </r>
  <r>
    <x v="3"/>
    <x v="7"/>
    <n v="255"/>
    <x v="27"/>
    <s v="255"/>
    <s v="North East"/>
  </r>
  <r>
    <x v="3"/>
    <x v="5"/>
    <n v="117738"/>
    <x v="27"/>
    <s v="117738"/>
    <s v="North East"/>
  </r>
  <r>
    <x v="3"/>
    <x v="6"/>
    <n v="216.58258166437349"/>
    <x v="27"/>
    <s v="217"/>
    <s v="North East"/>
  </r>
  <r>
    <x v="3"/>
    <x v="5"/>
    <n v="51300"/>
    <x v="28"/>
    <s v="51300"/>
    <s v="West Midlands"/>
  </r>
  <r>
    <x v="3"/>
    <x v="7"/>
    <n v="140"/>
    <x v="28"/>
    <s v="140"/>
    <s v="West Midlands"/>
  </r>
  <r>
    <x v="3"/>
    <x v="6"/>
    <n v="272.90448343079919"/>
    <x v="28"/>
    <s v="273"/>
    <s v="West Midlands"/>
  </r>
  <r>
    <x v="3"/>
    <x v="6"/>
    <n v="193.88726336940809"/>
    <x v="29"/>
    <s v="194"/>
    <s v="Greater London"/>
  </r>
  <r>
    <x v="3"/>
    <x v="7"/>
    <n v="110"/>
    <x v="29"/>
    <s v="110"/>
    <s v="Greater London"/>
  </r>
  <r>
    <x v="3"/>
    <x v="5"/>
    <n v="56734"/>
    <x v="29"/>
    <s v="56734"/>
    <s v="Greater London"/>
  </r>
  <r>
    <x v="3"/>
    <x v="7"/>
    <n v="155"/>
    <x v="30"/>
    <s v="155"/>
    <s v="North East"/>
  </r>
  <r>
    <x v="3"/>
    <x v="5"/>
    <n v="67351"/>
    <x v="30"/>
    <s v="67351"/>
    <s v="North East"/>
  </r>
  <r>
    <x v="3"/>
    <x v="6"/>
    <n v="230.13763715460789"/>
    <x v="30"/>
    <s v="230"/>
    <s v="North East"/>
  </r>
  <r>
    <x v="3"/>
    <x v="5"/>
    <n v="23797"/>
    <x v="31"/>
    <s v="23797"/>
    <s v="North East"/>
  </r>
  <r>
    <x v="3"/>
    <x v="6"/>
    <n v="231.12156994579149"/>
    <x v="31"/>
    <s v="231"/>
    <s v="North East"/>
  </r>
  <r>
    <x v="3"/>
    <x v="7"/>
    <n v="55"/>
    <x v="31"/>
    <s v="55"/>
    <s v="North East"/>
  </r>
  <r>
    <x v="3"/>
    <x v="7"/>
    <n v="115"/>
    <x v="32"/>
    <s v="115"/>
    <s v="East Midlands"/>
  </r>
  <r>
    <x v="3"/>
    <x v="6"/>
    <n v="258.32827908439481"/>
    <x v="32"/>
    <s v="258"/>
    <s v="East Midlands"/>
  </r>
  <r>
    <x v="3"/>
    <x v="5"/>
    <n v="44517"/>
    <x v="32"/>
    <s v="44517"/>
    <s v="East Midlands"/>
  </r>
  <r>
    <x v="3"/>
    <x v="7"/>
    <n v="400"/>
    <x v="33"/>
    <s v="400"/>
    <s v="East Midlands"/>
  </r>
  <r>
    <x v="3"/>
    <x v="6"/>
    <n v="215.030641866466"/>
    <x v="33"/>
    <s v="215"/>
    <s v="East Midlands"/>
  </r>
  <r>
    <x v="3"/>
    <x v="5"/>
    <n v="186020"/>
    <x v="33"/>
    <s v="186020"/>
    <s v="East Midlands"/>
  </r>
  <r>
    <x v="3"/>
    <x v="5"/>
    <n v="221728"/>
    <x v="34"/>
    <s v="221728"/>
    <s v="South West"/>
  </r>
  <r>
    <x v="3"/>
    <x v="6"/>
    <n v="169.1261365276375"/>
    <x v="34"/>
    <s v="169"/>
    <s v="South West"/>
  </r>
  <r>
    <x v="3"/>
    <x v="7"/>
    <n v="375"/>
    <x v="34"/>
    <s v="375"/>
    <s v="South West"/>
  </r>
  <r>
    <x v="3"/>
    <x v="7"/>
    <n v="120"/>
    <x v="35"/>
    <s v="120"/>
    <s v="Yorkshire &amp; Humber"/>
  </r>
  <r>
    <x v="3"/>
    <x v="5"/>
    <n v="62691"/>
    <x v="35"/>
    <s v="62691"/>
    <s v="Yorkshire &amp; Humber"/>
  </r>
  <r>
    <x v="3"/>
    <x v="6"/>
    <n v="191.4150356510504"/>
    <x v="35"/>
    <s v="191"/>
    <s v="Yorkshire &amp; Humber"/>
  </r>
  <r>
    <x v="3"/>
    <x v="5"/>
    <n v="119046"/>
    <x v="36"/>
    <s v="119046"/>
    <s v="South West"/>
  </r>
  <r>
    <x v="3"/>
    <x v="7"/>
    <n v="170"/>
    <x v="36"/>
    <s v="170"/>
    <s v="South West"/>
  </r>
  <r>
    <x v="3"/>
    <x v="6"/>
    <n v="142.80194210641261"/>
    <x v="36"/>
    <s v="143"/>
    <s v="South West"/>
  </r>
  <r>
    <x v="3"/>
    <x v="5"/>
    <n v="67075"/>
    <x v="37"/>
    <s v="67075"/>
    <s v="West Midlands"/>
  </r>
  <r>
    <x v="3"/>
    <x v="7"/>
    <n v="105"/>
    <x v="37"/>
    <s v="105"/>
    <s v="West Midlands"/>
  </r>
  <r>
    <x v="3"/>
    <x v="6"/>
    <n v="156.54118524040251"/>
    <x v="37"/>
    <s v="157"/>
    <s v="West Midlands"/>
  </r>
  <r>
    <x v="3"/>
    <x v="5"/>
    <n v="48645"/>
    <x v="38"/>
    <s v="48645"/>
    <s v="Greater London"/>
  </r>
  <r>
    <x v="3"/>
    <x v="7"/>
    <n v="25"/>
    <x v="38"/>
    <s v="25"/>
    <s v="Greater London"/>
  </r>
  <r>
    <x v="3"/>
    <x v="6"/>
    <n v="51.392743344639733"/>
    <x v="38"/>
    <s v="51"/>
    <s v="Greater London"/>
  </r>
  <r>
    <x v="3"/>
    <x v="6"/>
    <n v="165.96821708642801"/>
    <x v="39"/>
    <s v="166"/>
    <s v="Yorkshire &amp; Humber"/>
  </r>
  <r>
    <x v="3"/>
    <x v="7"/>
    <n v="160"/>
    <x v="39"/>
    <s v="160"/>
    <s v="Yorkshire &amp; Humber"/>
  </r>
  <r>
    <x v="3"/>
    <x v="5"/>
    <n v="96404"/>
    <x v="39"/>
    <s v="96404"/>
    <s v="Yorkshire &amp; Humber"/>
  </r>
  <r>
    <x v="3"/>
    <x v="7"/>
    <n v="225"/>
    <x v="40"/>
    <s v="225"/>
    <s v="South East"/>
  </r>
  <r>
    <x v="3"/>
    <x v="6"/>
    <n v="150.5872904326875"/>
    <x v="40"/>
    <s v="151"/>
    <s v="South East"/>
  </r>
  <r>
    <x v="3"/>
    <x v="5"/>
    <n v="149415"/>
    <x v="40"/>
    <s v="149415"/>
    <s v="South East"/>
  </r>
  <r>
    <x v="3"/>
    <x v="7"/>
    <n v="60"/>
    <x v="41"/>
    <s v="60"/>
    <s v="Greater London"/>
  </r>
  <r>
    <x v="3"/>
    <x v="5"/>
    <n v="48037"/>
    <x v="41"/>
    <s v="48037"/>
    <s v="Greater London"/>
  </r>
  <r>
    <x v="3"/>
    <x v="6"/>
    <n v="124.90372004912879"/>
    <x v="41"/>
    <s v="125"/>
    <s v="Greater London"/>
  </r>
  <r>
    <x v="3"/>
    <x v="6"/>
    <n v="185.66198471127259"/>
    <x v="42"/>
    <s v="186"/>
    <s v="East of England"/>
  </r>
  <r>
    <x v="3"/>
    <x v="7"/>
    <n v="605"/>
    <x v="42"/>
    <s v="605"/>
    <s v="East of England"/>
  </r>
  <r>
    <x v="3"/>
    <x v="5"/>
    <n v="325861"/>
    <x v="42"/>
    <s v="325861"/>
    <s v="East of England"/>
  </r>
  <r>
    <x v="3"/>
    <x v="7"/>
    <n v="110"/>
    <x v="43"/>
    <s v="110"/>
    <s v="North East"/>
  </r>
  <r>
    <x v="3"/>
    <x v="5"/>
    <n v="41321"/>
    <x v="43"/>
    <s v="41321"/>
    <s v="North East"/>
  </r>
  <r>
    <x v="3"/>
    <x v="6"/>
    <n v="266.20846542920071"/>
    <x v="43"/>
    <s v="266"/>
    <s v="North East"/>
  </r>
  <r>
    <x v="3"/>
    <x v="5"/>
    <n v="148036"/>
    <x v="44"/>
    <s v="148036"/>
    <s v="South West"/>
  </r>
  <r>
    <x v="3"/>
    <x v="7"/>
    <n v="255"/>
    <x v="44"/>
    <s v="255"/>
    <s v="South West"/>
  </r>
  <r>
    <x v="3"/>
    <x v="6"/>
    <n v="172.25539733578319"/>
    <x v="44"/>
    <s v="172"/>
    <s v="South West"/>
  </r>
  <r>
    <x v="3"/>
    <x v="6"/>
    <n v="217.16200285412921"/>
    <x v="45"/>
    <s v="217"/>
    <s v="Greater London"/>
  </r>
  <r>
    <x v="3"/>
    <x v="5"/>
    <n v="32234"/>
    <x v="45"/>
    <s v="32234"/>
    <s v="Greater London"/>
  </r>
  <r>
    <x v="3"/>
    <x v="7"/>
    <n v="70"/>
    <x v="45"/>
    <s v="70"/>
    <s v="Greater London"/>
  </r>
  <r>
    <x v="3"/>
    <x v="5"/>
    <n v="22600"/>
    <x v="46"/>
    <s v="22600"/>
    <s v="Greater London"/>
  </r>
  <r>
    <x v="3"/>
    <x v="6"/>
    <n v="176.9911504424779"/>
    <x v="46"/>
    <s v="177"/>
    <s v="Greater London"/>
  </r>
  <r>
    <x v="3"/>
    <x v="7"/>
    <n v="40"/>
    <x v="46"/>
    <s v="40"/>
    <s v="Greater London"/>
  </r>
  <r>
    <x v="3"/>
    <x v="7"/>
    <n v="55"/>
    <x v="47"/>
    <s v="55"/>
    <s v="North West"/>
  </r>
  <r>
    <x v="3"/>
    <x v="5"/>
    <n v="25379"/>
    <x v="47"/>
    <s v="25379"/>
    <s v="North West"/>
  </r>
  <r>
    <x v="3"/>
    <x v="6"/>
    <n v="216.71460656448249"/>
    <x v="47"/>
    <s v="217"/>
    <s v="North West"/>
  </r>
  <r>
    <x v="3"/>
    <x v="6"/>
    <n v="0"/>
    <x v="48"/>
    <s v="0"/>
    <s v="Greater London"/>
  </r>
  <r>
    <x v="3"/>
    <x v="5"/>
    <n v="20499"/>
    <x v="48"/>
    <s v="20499"/>
    <s v="Greater London"/>
  </r>
  <r>
    <x v="3"/>
    <x v="7"/>
    <n v="0"/>
    <x v="48"/>
    <s v="0"/>
    <s v="Greater London"/>
  </r>
  <r>
    <x v="3"/>
    <x v="7"/>
    <n v="600"/>
    <x v="49"/>
    <s v="600"/>
    <s v="South East"/>
  </r>
  <r>
    <x v="3"/>
    <x v="5"/>
    <n v="324772"/>
    <x v="49"/>
    <s v="324772"/>
    <s v="South East"/>
  </r>
  <r>
    <x v="3"/>
    <x v="6"/>
    <n v="184.74499033167879"/>
    <x v="49"/>
    <s v="185"/>
    <s v="South East"/>
  </r>
  <r>
    <x v="3"/>
    <x v="6"/>
    <n v="151.25541998588281"/>
    <x v="50"/>
    <s v="151"/>
    <s v="Greater London"/>
  </r>
  <r>
    <x v="3"/>
    <x v="5"/>
    <n v="29751"/>
    <x v="50"/>
    <s v="29751"/>
    <s v="Greater London"/>
  </r>
  <r>
    <x v="3"/>
    <x v="7"/>
    <n v="45"/>
    <x v="50"/>
    <s v="45"/>
    <s v="Greater London"/>
  </r>
  <r>
    <x v="3"/>
    <x v="6"/>
    <n v="35.222016108202027"/>
    <x v="51"/>
    <s v="35"/>
    <s v="Greater London"/>
  </r>
  <r>
    <x v="3"/>
    <x v="5"/>
    <n v="42587"/>
    <x v="51"/>
    <s v="42587"/>
    <s v="Greater London"/>
  </r>
  <r>
    <x v="3"/>
    <x v="7"/>
    <n v="15"/>
    <x v="51"/>
    <s v="15"/>
    <s v="Greater London"/>
  </r>
  <r>
    <x v="3"/>
    <x v="5"/>
    <n v="19648"/>
    <x v="52"/>
    <s v="19648"/>
    <s v="North East"/>
  </r>
  <r>
    <x v="3"/>
    <x v="7"/>
    <n v="40"/>
    <x v="52"/>
    <s v="40"/>
    <s v="North East"/>
  </r>
  <r>
    <x v="3"/>
    <x v="6"/>
    <n v="203.58306188925081"/>
    <x v="52"/>
    <s v="204"/>
    <s v="North East"/>
  </r>
  <r>
    <x v="3"/>
    <x v="7"/>
    <n v="90"/>
    <x v="53"/>
    <s v="90"/>
    <s v="Greater London"/>
  </r>
  <r>
    <x v="3"/>
    <x v="5"/>
    <n v="47709"/>
    <x v="53"/>
    <s v="47709"/>
    <s v="Greater London"/>
  </r>
  <r>
    <x v="3"/>
    <x v="6"/>
    <n v="188.64365214110549"/>
    <x v="53"/>
    <s v="189"/>
    <s v="Greater London"/>
  </r>
  <r>
    <x v="3"/>
    <x v="5"/>
    <n v="51516"/>
    <x v="54"/>
    <s v="51516"/>
    <s v="West Midlands"/>
  </r>
  <r>
    <x v="3"/>
    <x v="6"/>
    <n v="155.29155990371919"/>
    <x v="54"/>
    <s v="155"/>
    <s v="West Midlands"/>
  </r>
  <r>
    <x v="3"/>
    <x v="7"/>
    <n v="80"/>
    <x v="54"/>
    <s v="80"/>
    <s v="West Midlands"/>
  </r>
  <r>
    <x v="3"/>
    <x v="6"/>
    <n v="145.62433544450101"/>
    <x v="55"/>
    <s v="146"/>
    <s v="East of England"/>
  </r>
  <r>
    <x v="3"/>
    <x v="5"/>
    <n v="216310"/>
    <x v="55"/>
    <s v="216310"/>
    <s v="East of England"/>
  </r>
  <r>
    <x v="3"/>
    <x v="7"/>
    <n v="315"/>
    <x v="55"/>
    <s v="315"/>
    <s v="East of England"/>
  </r>
  <r>
    <x v="3"/>
    <x v="7"/>
    <n v="10"/>
    <x v="56"/>
    <s v="10"/>
    <s v="Greater London"/>
  </r>
  <r>
    <x v="3"/>
    <x v="5"/>
    <n v="43198"/>
    <x v="56"/>
    <s v="43198"/>
    <s v="Greater London"/>
  </r>
  <r>
    <x v="3"/>
    <x v="6"/>
    <n v="23.149219871290331"/>
    <x v="56"/>
    <s v="23"/>
    <s v="Greater London"/>
  </r>
  <r>
    <x v="3"/>
    <x v="6"/>
    <n v="0"/>
    <x v="57"/>
    <s v="0"/>
    <s v="Greater London"/>
  </r>
  <r>
    <x v="3"/>
    <x v="5"/>
    <n v="36624"/>
    <x v="57"/>
    <s v="36624"/>
    <s v="Greater London"/>
  </r>
  <r>
    <x v="3"/>
    <x v="7"/>
    <n v="0"/>
    <x v="57"/>
    <s v="0"/>
    <s v="Greater London"/>
  </r>
  <r>
    <x v="3"/>
    <x v="5"/>
    <n v="42743"/>
    <x v="58"/>
    <s v="42743"/>
    <s v="South East"/>
  </r>
  <r>
    <x v="3"/>
    <x v="6"/>
    <n v="140.37386238682359"/>
    <x v="58"/>
    <s v="140"/>
    <s v="South East"/>
  </r>
  <r>
    <x v="3"/>
    <x v="7"/>
    <n v="60"/>
    <x v="58"/>
    <s v="60"/>
    <s v="South East"/>
  </r>
  <r>
    <x v="3"/>
    <x v="5"/>
    <n v="21630"/>
    <x v="59"/>
    <s v="21630"/>
    <s v="Greater London"/>
  </r>
  <r>
    <x v="3"/>
    <x v="6"/>
    <n v="277.39251040221922"/>
    <x v="59"/>
    <s v="277"/>
    <s v="Greater London"/>
  </r>
  <r>
    <x v="3"/>
    <x v="7"/>
    <n v="60"/>
    <x v="59"/>
    <s v="60"/>
    <s v="Greater London"/>
  </r>
  <r>
    <x v="3"/>
    <x v="5"/>
    <n v="22314"/>
    <x v="60"/>
    <s v="22314"/>
    <s v="Greater London"/>
  </r>
  <r>
    <x v="3"/>
    <x v="7"/>
    <n v="0"/>
    <x v="60"/>
    <s v="0"/>
    <s v="Greater London"/>
  </r>
  <r>
    <x v="3"/>
    <x v="6"/>
    <n v="0"/>
    <x v="60"/>
    <s v="0"/>
    <s v="Greater London"/>
  </r>
  <r>
    <x v="3"/>
    <x v="5"/>
    <n v="335964"/>
    <x v="61"/>
    <s v="335964"/>
    <s v="South East"/>
  </r>
  <r>
    <x v="3"/>
    <x v="6"/>
    <n v="141.384195925754"/>
    <x v="61"/>
    <s v="141"/>
    <s v="South East"/>
  </r>
  <r>
    <x v="3"/>
    <x v="7"/>
    <n v="475"/>
    <x v="61"/>
    <s v="475"/>
    <s v="South East"/>
  </r>
  <r>
    <x v="3"/>
    <x v="6"/>
    <n v="292.74690273776901"/>
    <x v="62"/>
    <s v="293"/>
    <s v="Yorkshire &amp; Humber"/>
  </r>
  <r>
    <x v="3"/>
    <x v="5"/>
    <n v="42699"/>
    <x v="62"/>
    <s v="42699"/>
    <s v="Yorkshire &amp; Humber"/>
  </r>
  <r>
    <x v="3"/>
    <x v="7"/>
    <n v="125"/>
    <x v="62"/>
    <s v="125"/>
    <s v="Yorkshire &amp; Humber"/>
  </r>
  <r>
    <x v="3"/>
    <x v="7"/>
    <n v="50"/>
    <x v="63"/>
    <s v="50"/>
    <s v="Greater London"/>
  </r>
  <r>
    <x v="3"/>
    <x v="5"/>
    <n v="25926"/>
    <x v="63"/>
    <s v="25926"/>
    <s v="Greater London"/>
  </r>
  <r>
    <x v="3"/>
    <x v="6"/>
    <n v="192.85659183830899"/>
    <x v="63"/>
    <s v="193"/>
    <s v="Greater London"/>
  </r>
  <r>
    <x v="3"/>
    <x v="7"/>
    <n v="140"/>
    <x v="64"/>
    <s v="140"/>
    <s v="Yorkshire &amp; Humber"/>
  </r>
  <r>
    <x v="3"/>
    <x v="5"/>
    <n v="80976"/>
    <x v="64"/>
    <s v="80976"/>
    <s v="Yorkshire &amp; Humber"/>
  </r>
  <r>
    <x v="3"/>
    <x v="6"/>
    <n v="172.89073305670809"/>
    <x v="64"/>
    <s v="173"/>
    <s v="Yorkshire &amp; Humber"/>
  </r>
  <r>
    <x v="3"/>
    <x v="5"/>
    <n v="28160"/>
    <x v="65"/>
    <s v="28160"/>
    <s v="North West"/>
  </r>
  <r>
    <x v="3"/>
    <x v="6"/>
    <n v="266.33522727272731"/>
    <x v="65"/>
    <s v="266"/>
    <s v="North West"/>
  </r>
  <r>
    <x v="3"/>
    <x v="7"/>
    <n v="75"/>
    <x v="65"/>
    <s v="75"/>
    <s v="North West"/>
  </r>
  <r>
    <x v="3"/>
    <x v="7"/>
    <n v="65"/>
    <x v="66"/>
    <s v="65"/>
    <s v="Greater London"/>
  </r>
  <r>
    <x v="3"/>
    <x v="6"/>
    <n v="216.56560271873121"/>
    <x v="66"/>
    <s v="217"/>
    <s v="Greater London"/>
  </r>
  <r>
    <x v="3"/>
    <x v="5"/>
    <n v="30014"/>
    <x v="66"/>
    <s v="30014"/>
    <s v="Greater London"/>
  </r>
  <r>
    <x v="3"/>
    <x v="6"/>
    <n v="148.4386453599179"/>
    <x v="67"/>
    <s v="148"/>
    <s v="North West"/>
  </r>
  <r>
    <x v="3"/>
    <x v="5"/>
    <n v="272840"/>
    <x v="67"/>
    <s v="272840"/>
    <s v="North West"/>
  </r>
  <r>
    <x v="3"/>
    <x v="7"/>
    <n v="405"/>
    <x v="67"/>
    <s v="405"/>
    <s v="North West"/>
  </r>
  <r>
    <x v="3"/>
    <x v="5"/>
    <n v="131845"/>
    <x v="68"/>
    <s v="131845"/>
    <s v="Yorkshire &amp; Humber"/>
  </r>
  <r>
    <x v="3"/>
    <x v="7"/>
    <n v="250"/>
    <x v="68"/>
    <s v="250"/>
    <s v="Yorkshire &amp; Humber"/>
  </r>
  <r>
    <x v="3"/>
    <x v="6"/>
    <n v="189.61659524441581"/>
    <x v="68"/>
    <s v="190"/>
    <s v="Yorkshire &amp; Humber"/>
  </r>
  <r>
    <x v="3"/>
    <x v="5"/>
    <n v="46623"/>
    <x v="69"/>
    <s v="46623"/>
    <s v="East Midlands"/>
  </r>
  <r>
    <x v="3"/>
    <x v="6"/>
    <n v="214.48641228578171"/>
    <x v="69"/>
    <s v="214"/>
    <s v="East Midlands"/>
  </r>
  <r>
    <x v="3"/>
    <x v="7"/>
    <n v="100"/>
    <x v="69"/>
    <s v="100"/>
    <s v="East Midlands"/>
  </r>
  <r>
    <x v="3"/>
    <x v="7"/>
    <n v="275"/>
    <x v="70"/>
    <s v="275"/>
    <s v="East Midlands"/>
  </r>
  <r>
    <x v="3"/>
    <x v="5"/>
    <n v="157349"/>
    <x v="70"/>
    <s v="157349"/>
    <s v="East Midlands"/>
  </r>
  <r>
    <x v="3"/>
    <x v="6"/>
    <n v="174.77073257535801"/>
    <x v="70"/>
    <s v="175"/>
    <s v="East Midlands"/>
  </r>
  <r>
    <x v="3"/>
    <x v="6"/>
    <n v="289.32394637862859"/>
    <x v="71"/>
    <s v="289"/>
    <s v="Greater London"/>
  </r>
  <r>
    <x v="3"/>
    <x v="5"/>
    <n v="31107"/>
    <x v="71"/>
    <s v="31107"/>
    <s v="Greater London"/>
  </r>
  <r>
    <x v="3"/>
    <x v="7"/>
    <n v="90"/>
    <x v="71"/>
    <s v="90"/>
    <s v="Greater London"/>
  </r>
  <r>
    <x v="3"/>
    <x v="7"/>
    <n v="275"/>
    <x v="72"/>
    <s v="275"/>
    <s v="East Midlands"/>
  </r>
  <r>
    <x v="3"/>
    <x v="6"/>
    <n v="144.27516158818099"/>
    <x v="72"/>
    <s v="144"/>
    <s v="East Midlands"/>
  </r>
  <r>
    <x v="3"/>
    <x v="5"/>
    <n v="190608"/>
    <x v="72"/>
    <s v="190608"/>
    <s v="East Midlands"/>
  </r>
  <r>
    <x v="3"/>
    <x v="6"/>
    <n v="313.97375435718681"/>
    <x v="73"/>
    <s v="314"/>
    <s v="North West"/>
  </r>
  <r>
    <x v="3"/>
    <x v="7"/>
    <n v="245"/>
    <x v="73"/>
    <s v="245"/>
    <s v="North West"/>
  </r>
  <r>
    <x v="3"/>
    <x v="5"/>
    <n v="78032"/>
    <x v="73"/>
    <s v="78032"/>
    <s v="North West"/>
  </r>
  <r>
    <x v="3"/>
    <x v="7"/>
    <n v="80"/>
    <x v="74"/>
    <s v="80"/>
    <s v="East of England"/>
  </r>
  <r>
    <x v="3"/>
    <x v="5"/>
    <n v="27193"/>
    <x v="74"/>
    <s v="27193"/>
    <s v="East of England"/>
  </r>
  <r>
    <x v="3"/>
    <x v="6"/>
    <n v="294.19335858493002"/>
    <x v="74"/>
    <s v="294"/>
    <s v="East of England"/>
  </r>
  <r>
    <x v="3"/>
    <x v="5"/>
    <n v="55094"/>
    <x v="75"/>
    <s v="55094"/>
    <s v="North West"/>
  </r>
  <r>
    <x v="3"/>
    <x v="6"/>
    <n v="335.78974116963741"/>
    <x v="75"/>
    <s v="336"/>
    <s v="North West"/>
  </r>
  <r>
    <x v="3"/>
    <x v="7"/>
    <n v="185"/>
    <x v="75"/>
    <s v="185"/>
    <s v="North West"/>
  </r>
  <r>
    <x v="3"/>
    <x v="7"/>
    <n v="80"/>
    <x v="76"/>
    <s v="80"/>
    <s v="South East"/>
  </r>
  <r>
    <x v="3"/>
    <x v="6"/>
    <n v="166.42742724000911"/>
    <x v="76"/>
    <s v="166"/>
    <s v="South East"/>
  </r>
  <r>
    <x v="3"/>
    <x v="5"/>
    <n v="48069"/>
    <x v="76"/>
    <s v="48069"/>
    <s v="South East"/>
  </r>
  <r>
    <x v="3"/>
    <x v="7"/>
    <n v="50"/>
    <x v="77"/>
    <s v="50"/>
    <s v="Greater London"/>
  </r>
  <r>
    <x v="3"/>
    <x v="6"/>
    <n v="173.07026652821051"/>
    <x v="77"/>
    <s v="173"/>
    <s v="Greater London"/>
  </r>
  <r>
    <x v="3"/>
    <x v="5"/>
    <n v="28890"/>
    <x v="77"/>
    <s v="28890"/>
    <s v="Greater London"/>
  </r>
  <r>
    <x v="3"/>
    <x v="7"/>
    <n v="80"/>
    <x v="78"/>
    <s v="80"/>
    <s v="North East"/>
  </r>
  <r>
    <x v="3"/>
    <x v="5"/>
    <n v="25981"/>
    <x v="78"/>
    <s v="25981"/>
    <s v="North East"/>
  </r>
  <r>
    <x v="3"/>
    <x v="6"/>
    <n v="307.91732419845272"/>
    <x v="78"/>
    <s v="308"/>
    <s v="North East"/>
  </r>
  <r>
    <x v="3"/>
    <x v="6"/>
    <n v="172.39397770371221"/>
    <x v="79"/>
    <s v="172"/>
    <s v="East of England"/>
  </r>
  <r>
    <x v="3"/>
    <x v="7"/>
    <n v="75"/>
    <x v="79"/>
    <s v="75"/>
    <s v="East of England"/>
  </r>
  <r>
    <x v="3"/>
    <x v="5"/>
    <n v="43505"/>
    <x v="79"/>
    <s v="43505"/>
    <s v="East of England"/>
  </r>
  <r>
    <x v="3"/>
    <x v="7"/>
    <n v="110"/>
    <x v="80"/>
    <s v="110"/>
    <s v="North East"/>
  </r>
  <r>
    <x v="3"/>
    <x v="5"/>
    <n v="47404"/>
    <x v="80"/>
    <s v="47404"/>
    <s v="North East"/>
  </r>
  <r>
    <x v="3"/>
    <x v="6"/>
    <n v="232.04792844485701"/>
    <x v="80"/>
    <s v="232"/>
    <s v="North East"/>
  </r>
  <r>
    <x v="3"/>
    <x v="7"/>
    <n v="50"/>
    <x v="81"/>
    <s v="50"/>
    <s v="Greater London"/>
  </r>
  <r>
    <x v="3"/>
    <x v="5"/>
    <n v="28208"/>
    <x v="81"/>
    <s v="28208"/>
    <s v="Greater London"/>
  </r>
  <r>
    <x v="3"/>
    <x v="6"/>
    <n v="177.25467952353941"/>
    <x v="81"/>
    <s v="177"/>
    <s v="Greater London"/>
  </r>
  <r>
    <x v="3"/>
    <x v="5"/>
    <n v="234739"/>
    <x v="82"/>
    <s v="234739"/>
    <s v="East of England"/>
  </r>
  <r>
    <x v="3"/>
    <x v="7"/>
    <n v="305"/>
    <x v="82"/>
    <s v="305"/>
    <s v="East of England"/>
  </r>
  <r>
    <x v="3"/>
    <x v="6"/>
    <n v="129.93154098807611"/>
    <x v="82"/>
    <s v="130"/>
    <s v="East of England"/>
  </r>
  <r>
    <x v="3"/>
    <x v="6"/>
    <n v="159.00549291702811"/>
    <x v="83"/>
    <s v="159"/>
    <s v="Yorkshire &amp; Humber"/>
  </r>
  <r>
    <x v="3"/>
    <x v="5"/>
    <n v="34590"/>
    <x v="83"/>
    <s v="34590"/>
    <s v="Yorkshire &amp; Humber"/>
  </r>
  <r>
    <x v="3"/>
    <x v="7"/>
    <n v="55"/>
    <x v="83"/>
    <s v="55"/>
    <s v="Yorkshire &amp; Humber"/>
  </r>
  <r>
    <x v="3"/>
    <x v="7"/>
    <n v="85"/>
    <x v="84"/>
    <s v="85"/>
    <s v="Yorkshire &amp; Humber"/>
  </r>
  <r>
    <x v="3"/>
    <x v="5"/>
    <n v="39266"/>
    <x v="84"/>
    <s v="39266"/>
    <s v="Yorkshire &amp; Humber"/>
  </r>
  <r>
    <x v="3"/>
    <x v="6"/>
    <n v="216.47226608261599"/>
    <x v="84"/>
    <s v="216"/>
    <s v="Yorkshire &amp; Humber"/>
  </r>
  <r>
    <x v="3"/>
    <x v="7"/>
    <n v="140"/>
    <x v="85"/>
    <s v="140"/>
    <s v="East Midlands"/>
  </r>
  <r>
    <x v="3"/>
    <x v="5"/>
    <n v="68847"/>
    <x v="85"/>
    <s v="68847"/>
    <s v="East Midlands"/>
  </r>
  <r>
    <x v="3"/>
    <x v="6"/>
    <n v="203.3494560402051"/>
    <x v="85"/>
    <s v="203"/>
    <s v="East Midlands"/>
  </r>
  <r>
    <x v="3"/>
    <x v="5"/>
    <n v="53950"/>
    <x v="86"/>
    <s v="53950"/>
    <s v="South West"/>
  </r>
  <r>
    <x v="3"/>
    <x v="6"/>
    <n v="194.62465245597781"/>
    <x v="86"/>
    <s v="195"/>
    <s v="South West"/>
  </r>
  <r>
    <x v="3"/>
    <x v="7"/>
    <n v="105"/>
    <x v="86"/>
    <s v="105"/>
    <s v="South West"/>
  </r>
  <r>
    <x v="3"/>
    <x v="5"/>
    <n v="45522"/>
    <x v="87"/>
    <s v="45522"/>
    <s v="North East"/>
  </r>
  <r>
    <x v="3"/>
    <x v="7"/>
    <n v="125"/>
    <x v="87"/>
    <s v="125"/>
    <s v="North East"/>
  </r>
  <r>
    <x v="3"/>
    <x v="6"/>
    <n v="274.59250472299112"/>
    <x v="87"/>
    <s v="275"/>
    <s v="North East"/>
  </r>
  <r>
    <x v="3"/>
    <x v="6"/>
    <n v="148.30239160305811"/>
    <x v="88"/>
    <s v="148"/>
    <s v="Yorkshire &amp; Humber"/>
  </r>
  <r>
    <x v="3"/>
    <x v="7"/>
    <n v="245"/>
    <x v="88"/>
    <s v="245"/>
    <s v="Yorkshire &amp; Humber"/>
  </r>
  <r>
    <x v="3"/>
    <x v="5"/>
    <n v="165203"/>
    <x v="88"/>
    <s v="165203"/>
    <s v="Yorkshire &amp; Humber"/>
  </r>
  <r>
    <x v="3"/>
    <x v="6"/>
    <n v="181.410009297263"/>
    <x v="89"/>
    <s v="181"/>
    <s v="North East"/>
  </r>
  <r>
    <x v="3"/>
    <x v="5"/>
    <n v="88198"/>
    <x v="89"/>
    <s v="88198"/>
    <s v="North East"/>
  </r>
  <r>
    <x v="3"/>
    <x v="7"/>
    <n v="160"/>
    <x v="89"/>
    <s v="160"/>
    <s v="North East"/>
  </r>
  <r>
    <x v="3"/>
    <x v="5"/>
    <n v="39162"/>
    <x v="90"/>
    <s v="39162"/>
    <s v="East Midlands"/>
  </r>
  <r>
    <x v="3"/>
    <x v="6"/>
    <n v="280.88453092283328"/>
    <x v="90"/>
    <s v="281"/>
    <s v="East Midlands"/>
  </r>
  <r>
    <x v="3"/>
    <x v="7"/>
    <n v="110"/>
    <x v="90"/>
    <s v="110"/>
    <s v="East Midlands"/>
  </r>
  <r>
    <x v="3"/>
    <x v="6"/>
    <n v="194.9718915523012"/>
    <x v="91"/>
    <s v="195"/>
    <s v="East Midlands"/>
  </r>
  <r>
    <x v="3"/>
    <x v="5"/>
    <n v="184642"/>
    <x v="91"/>
    <s v="184642"/>
    <s v="East Midlands"/>
  </r>
  <r>
    <x v="3"/>
    <x v="7"/>
    <n v="360"/>
    <x v="91"/>
    <s v="360"/>
    <s v="East Midlands"/>
  </r>
  <r>
    <x v="3"/>
    <x v="5"/>
    <n v="39562"/>
    <x v="92"/>
    <s v="39562"/>
    <s v="North West"/>
  </r>
  <r>
    <x v="3"/>
    <x v="7"/>
    <n v="70"/>
    <x v="92"/>
    <s v="70"/>
    <s v="North West"/>
  </r>
  <r>
    <x v="3"/>
    <x v="6"/>
    <n v="176.93746524442639"/>
    <x v="92"/>
    <s v="177"/>
    <s v="North West"/>
  </r>
  <r>
    <x v="3"/>
    <x v="6"/>
    <n v="128.57234694533531"/>
    <x v="93"/>
    <s v="129"/>
    <s v="South East"/>
  </r>
  <r>
    <x v="3"/>
    <x v="5"/>
    <n v="139999"/>
    <x v="93"/>
    <s v="139999"/>
    <s v="South East"/>
  </r>
  <r>
    <x v="3"/>
    <x v="7"/>
    <n v="180"/>
    <x v="93"/>
    <s v="180"/>
    <s v="South East"/>
  </r>
  <r>
    <x v="3"/>
    <x v="5"/>
    <n v="32168"/>
    <x v="94"/>
    <s v="32168"/>
    <s v="East of England"/>
  </r>
  <r>
    <x v="3"/>
    <x v="7"/>
    <n v="75"/>
    <x v="94"/>
    <s v="75"/>
    <s v="East of England"/>
  </r>
  <r>
    <x v="3"/>
    <x v="6"/>
    <n v="233.15095747326541"/>
    <x v="94"/>
    <s v="233"/>
    <s v="East of England"/>
  </r>
  <r>
    <x v="3"/>
    <x v="5"/>
    <n v="51339"/>
    <x v="95"/>
    <s v="51339"/>
    <s v="South West"/>
  </r>
  <r>
    <x v="3"/>
    <x v="6"/>
    <n v="126.60940026101019"/>
    <x v="95"/>
    <s v="127"/>
    <s v="South West"/>
  </r>
  <r>
    <x v="3"/>
    <x v="7"/>
    <n v="65"/>
    <x v="95"/>
    <s v="65"/>
    <s v="South West"/>
  </r>
  <r>
    <x v="3"/>
    <x v="7"/>
    <n v="65"/>
    <x v="96"/>
    <s v="65"/>
    <s v="South East"/>
  </r>
  <r>
    <x v="3"/>
    <x v="5"/>
    <n v="31960"/>
    <x v="96"/>
    <s v="31960"/>
    <s v="South East"/>
  </r>
  <r>
    <x v="3"/>
    <x v="6"/>
    <n v="203.37922403003759"/>
    <x v="96"/>
    <s v="203"/>
    <s v="South East"/>
  </r>
  <r>
    <x v="3"/>
    <x v="5"/>
    <n v="22227"/>
    <x v="97"/>
    <s v="22227"/>
    <s v="South East"/>
  </r>
  <r>
    <x v="3"/>
    <x v="6"/>
    <n v="157.46614477887249"/>
    <x v="97"/>
    <s v="157"/>
    <s v="South East"/>
  </r>
  <r>
    <x v="3"/>
    <x v="7"/>
    <n v="35"/>
    <x v="97"/>
    <s v="35"/>
    <s v="South East"/>
  </r>
  <r>
    <x v="3"/>
    <x v="7"/>
    <n v="75"/>
    <x v="98"/>
    <s v="75"/>
    <s v="Greater London"/>
  </r>
  <r>
    <x v="3"/>
    <x v="6"/>
    <n v="185.80913685462289"/>
    <x v="98"/>
    <s v="186"/>
    <s v="Greater London"/>
  </r>
  <r>
    <x v="3"/>
    <x v="5"/>
    <n v="40364"/>
    <x v="98"/>
    <s v="40364"/>
    <s v="Greater London"/>
  </r>
  <r>
    <x v="3"/>
    <x v="7"/>
    <n v="80"/>
    <x v="99"/>
    <s v="80"/>
    <s v="North East"/>
  </r>
  <r>
    <x v="3"/>
    <x v="6"/>
    <n v="238.92008123282761"/>
    <x v="99"/>
    <s v="239"/>
    <s v="North East"/>
  </r>
  <r>
    <x v="3"/>
    <x v="5"/>
    <n v="33484"/>
    <x v="99"/>
    <s v="33484"/>
    <s v="North East"/>
  </r>
  <r>
    <x v="3"/>
    <x v="7"/>
    <n v="20"/>
    <x v="100"/>
    <s v="20"/>
    <s v="Greater London"/>
  </r>
  <r>
    <x v="3"/>
    <x v="6"/>
    <n v="59.905349547714607"/>
    <x v="100"/>
    <s v="60"/>
    <s v="Greater London"/>
  </r>
  <r>
    <x v="3"/>
    <x v="5"/>
    <n v="33386"/>
    <x v="100"/>
    <s v="33386"/>
    <s v="Greater London"/>
  </r>
  <r>
    <x v="3"/>
    <x v="6"/>
    <n v="181.48820326678771"/>
    <x v="101"/>
    <s v="181"/>
    <s v="North West"/>
  </r>
  <r>
    <x v="3"/>
    <x v="7"/>
    <n v="70"/>
    <x v="101"/>
    <s v="70"/>
    <s v="North West"/>
  </r>
  <r>
    <x v="3"/>
    <x v="5"/>
    <n v="38570"/>
    <x v="101"/>
    <s v="38570"/>
    <s v="North West"/>
  </r>
  <r>
    <x v="3"/>
    <x v="5"/>
    <n v="54357"/>
    <x v="102"/>
    <s v="54357"/>
    <s v="Yorkshire &amp; Humber"/>
  </r>
  <r>
    <x v="3"/>
    <x v="6"/>
    <n v="257.55652445867139"/>
    <x v="102"/>
    <s v="258"/>
    <s v="Yorkshire &amp; Humber"/>
  </r>
  <r>
    <x v="3"/>
    <x v="7"/>
    <n v="140"/>
    <x v="102"/>
    <s v="140"/>
    <s v="Yorkshire &amp; Humber"/>
  </r>
  <r>
    <x v="3"/>
    <x v="6"/>
    <n v="182.66508356927571"/>
    <x v="103"/>
    <s v="183"/>
    <s v="East Midlands"/>
  </r>
  <r>
    <x v="3"/>
    <x v="5"/>
    <n v="10949"/>
    <x v="103"/>
    <s v="10949"/>
    <s v="East Midlands"/>
  </r>
  <r>
    <x v="3"/>
    <x v="7"/>
    <n v="20"/>
    <x v="103"/>
    <s v="20"/>
    <s v="East Midlands"/>
  </r>
  <r>
    <x v="3"/>
    <x v="6"/>
    <n v="216.54395842356001"/>
    <x v="104"/>
    <s v="217"/>
    <s v="North West"/>
  </r>
  <r>
    <x v="3"/>
    <x v="7"/>
    <n v="80"/>
    <x v="104"/>
    <s v="80"/>
    <s v="North West"/>
  </r>
  <r>
    <x v="3"/>
    <x v="5"/>
    <n v="36944"/>
    <x v="104"/>
    <s v="36944"/>
    <s v="North West"/>
  </r>
  <r>
    <x v="3"/>
    <x v="7"/>
    <n v="125"/>
    <x v="105"/>
    <s v="125"/>
    <s v="West Midlands"/>
  </r>
  <r>
    <x v="3"/>
    <x v="5"/>
    <n v="51241"/>
    <x v="105"/>
    <s v="51241"/>
    <s v="West Midlands"/>
  </r>
  <r>
    <x v="3"/>
    <x v="6"/>
    <n v="243.94527819519519"/>
    <x v="105"/>
    <s v="244"/>
    <s v="West Midlands"/>
  </r>
  <r>
    <x v="3"/>
    <x v="5"/>
    <n v="67863"/>
    <x v="106"/>
    <s v="67863"/>
    <s v="North West"/>
  </r>
  <r>
    <x v="3"/>
    <x v="6"/>
    <n v="162.09127212177481"/>
    <x v="106"/>
    <s v="162"/>
    <s v="North West"/>
  </r>
  <r>
    <x v="3"/>
    <x v="7"/>
    <n v="110"/>
    <x v="106"/>
    <s v="110"/>
    <s v="North West"/>
  </r>
  <r>
    <x v="3"/>
    <x v="5"/>
    <n v="97761"/>
    <x v="107"/>
    <s v="97761"/>
    <s v="Yorkshire &amp; Humber"/>
  </r>
  <r>
    <x v="3"/>
    <x v="7"/>
    <n v="245"/>
    <x v="107"/>
    <s v="245"/>
    <s v="Yorkshire &amp; Humber"/>
  </r>
  <r>
    <x v="3"/>
    <x v="6"/>
    <n v="250.61118441914459"/>
    <x v="107"/>
    <s v="251"/>
    <s v="Yorkshire &amp; Humber"/>
  </r>
  <r>
    <x v="3"/>
    <x v="7"/>
    <n v="55"/>
    <x v="108"/>
    <s v="55"/>
    <s v="West Midlands"/>
  </r>
  <r>
    <x v="3"/>
    <x v="5"/>
    <n v="87796"/>
    <x v="108"/>
    <s v="87796"/>
    <s v="West Midlands"/>
  </r>
  <r>
    <x v="3"/>
    <x v="6"/>
    <n v="62.645223016993953"/>
    <x v="108"/>
    <s v="63"/>
    <s v="West Midlands"/>
  </r>
  <r>
    <x v="3"/>
    <x v="6"/>
    <n v="275.26302911671161"/>
    <x v="109"/>
    <s v="275"/>
    <s v="South East"/>
  </r>
  <r>
    <x v="3"/>
    <x v="7"/>
    <n v="45"/>
    <x v="109"/>
    <s v="45"/>
    <s v="South East"/>
  </r>
  <r>
    <x v="3"/>
    <x v="5"/>
    <n v="16348"/>
    <x v="109"/>
    <s v="16348"/>
    <s v="South East"/>
  </r>
  <r>
    <x v="3"/>
    <x v="5"/>
    <n v="47025"/>
    <x v="110"/>
    <s v="47025"/>
    <s v="West Midlands"/>
  </r>
  <r>
    <x v="3"/>
    <x v="6"/>
    <n v="244.55077086656041"/>
    <x v="110"/>
    <s v="245"/>
    <s v="West Midlands"/>
  </r>
  <r>
    <x v="3"/>
    <x v="7"/>
    <n v="115"/>
    <x v="110"/>
    <s v="115"/>
    <s v="West Midlands"/>
  </r>
  <r>
    <x v="3"/>
    <x v="7"/>
    <n v="250"/>
    <x v="111"/>
    <s v="250"/>
    <s v="South West"/>
  </r>
  <r>
    <x v="3"/>
    <x v="6"/>
    <n v="167.1346436689397"/>
    <x v="111"/>
    <s v="167"/>
    <s v="South West"/>
  </r>
  <r>
    <x v="3"/>
    <x v="5"/>
    <n v="149580"/>
    <x v="111"/>
    <s v="149580"/>
    <s v="South West"/>
  </r>
  <r>
    <x v="3"/>
    <x v="6"/>
    <n v="210.15025743406531"/>
    <x v="112"/>
    <s v="210"/>
    <s v="South West"/>
  </r>
  <r>
    <x v="3"/>
    <x v="5"/>
    <n v="57102"/>
    <x v="112"/>
    <s v="57102"/>
    <s v="South West"/>
  </r>
  <r>
    <x v="3"/>
    <x v="7"/>
    <n v="120"/>
    <x v="112"/>
    <s v="120"/>
    <s v="South West"/>
  </r>
  <r>
    <x v="3"/>
    <x v="5"/>
    <n v="32539"/>
    <x v="113"/>
    <s v="32539"/>
    <s v="North East"/>
  </r>
  <r>
    <x v="3"/>
    <x v="6"/>
    <n v="199.76028765481419"/>
    <x v="113"/>
    <s v="200"/>
    <s v="North East"/>
  </r>
  <r>
    <x v="3"/>
    <x v="7"/>
    <n v="65"/>
    <x v="113"/>
    <s v="65"/>
    <s v="North East"/>
  </r>
  <r>
    <x v="3"/>
    <x v="7"/>
    <n v="75"/>
    <x v="114"/>
    <s v="75"/>
    <s v="South East"/>
  </r>
  <r>
    <x v="3"/>
    <x v="6"/>
    <n v="210.9407959499367"/>
    <x v="114"/>
    <s v="211"/>
    <s v="South East"/>
  </r>
  <r>
    <x v="3"/>
    <x v="5"/>
    <n v="35555"/>
    <x v="114"/>
    <s v="35555"/>
    <s v="South East"/>
  </r>
  <r>
    <x v="3"/>
    <x v="5"/>
    <n v="35809"/>
    <x v="115"/>
    <s v="35809"/>
    <s v="East of England"/>
  </r>
  <r>
    <x v="3"/>
    <x v="7"/>
    <n v="60"/>
    <x v="115"/>
    <s v="60"/>
    <s v="East of England"/>
  </r>
  <r>
    <x v="3"/>
    <x v="6"/>
    <n v="167.55564243625901"/>
    <x v="115"/>
    <s v="168"/>
    <s v="East of England"/>
  </r>
  <r>
    <x v="3"/>
    <x v="7"/>
    <n v="55"/>
    <x v="116"/>
    <s v="55"/>
    <s v="Greater London"/>
  </r>
  <r>
    <x v="3"/>
    <x v="6"/>
    <n v="191.7578969388467"/>
    <x v="116"/>
    <s v="192"/>
    <s v="Greater London"/>
  </r>
  <r>
    <x v="3"/>
    <x v="5"/>
    <n v="28682"/>
    <x v="116"/>
    <s v="28682"/>
    <s v="Greater London"/>
  </r>
  <r>
    <x v="3"/>
    <x v="6"/>
    <n v="231.83328610803429"/>
    <x v="117"/>
    <s v="232"/>
    <s v="North West"/>
  </r>
  <r>
    <x v="3"/>
    <x v="7"/>
    <n v="90"/>
    <x v="117"/>
    <s v="90"/>
    <s v="North West"/>
  </r>
  <r>
    <x v="3"/>
    <x v="5"/>
    <n v="38821"/>
    <x v="117"/>
    <s v="38821"/>
    <s v="North West"/>
  </r>
  <r>
    <x v="3"/>
    <x v="5"/>
    <n v="204911"/>
    <x v="118"/>
    <s v="204911"/>
    <s v="West Midlands"/>
  </r>
  <r>
    <x v="3"/>
    <x v="7"/>
    <n v="435"/>
    <x v="118"/>
    <s v="435"/>
    <s v="West Midlands"/>
  </r>
  <r>
    <x v="3"/>
    <x v="6"/>
    <n v="212.2872856996452"/>
    <x v="118"/>
    <s v="212"/>
    <s v="West Midlands"/>
  </r>
  <r>
    <x v="3"/>
    <x v="6"/>
    <n v="187.801094145505"/>
    <x v="119"/>
    <s v="188"/>
    <s v="North West"/>
  </r>
  <r>
    <x v="3"/>
    <x v="7"/>
    <n v="115"/>
    <x v="119"/>
    <s v="115"/>
    <s v="North West"/>
  </r>
  <r>
    <x v="3"/>
    <x v="5"/>
    <n v="61235"/>
    <x v="119"/>
    <s v="61235"/>
    <s v="North West"/>
  </r>
  <r>
    <x v="3"/>
    <x v="6"/>
    <n v="173.6671049693602"/>
    <x v="120"/>
    <s v="174"/>
    <s v="North East"/>
  </r>
  <r>
    <x v="3"/>
    <x v="7"/>
    <n v="70"/>
    <x v="120"/>
    <s v="70"/>
    <s v="North East"/>
  </r>
  <r>
    <x v="3"/>
    <x v="5"/>
    <n v="40307"/>
    <x v="120"/>
    <s v="40307"/>
    <s v="North East"/>
  </r>
  <r>
    <x v="3"/>
    <x v="7"/>
    <n v="130"/>
    <x v="121"/>
    <s v="130"/>
    <s v="West Midlands"/>
  </r>
  <r>
    <x v="3"/>
    <x v="5"/>
    <n v="46030"/>
    <x v="121"/>
    <s v="46030"/>
    <s v="West Midlands"/>
  </r>
  <r>
    <x v="3"/>
    <x v="6"/>
    <n v="282.4245057571149"/>
    <x v="121"/>
    <s v="282"/>
    <s v="West Midlands"/>
  </r>
  <r>
    <x v="3"/>
    <x v="6"/>
    <n v="175.81610160596199"/>
    <x v="122"/>
    <s v="176"/>
    <s v="East of England"/>
  </r>
  <r>
    <x v="3"/>
    <x v="7"/>
    <n v="335"/>
    <x v="122"/>
    <s v="335"/>
    <s v="East of England"/>
  </r>
  <r>
    <x v="3"/>
    <x v="5"/>
    <n v="190540"/>
    <x v="122"/>
    <s v="190540"/>
    <s v="East of England"/>
  </r>
  <r>
    <x v="3"/>
    <x v="6"/>
    <n v="225.5827554515833"/>
    <x v="123"/>
    <s v="226"/>
    <s v="North East"/>
  </r>
  <r>
    <x v="3"/>
    <x v="5"/>
    <n v="59845"/>
    <x v="123"/>
    <s v="59845"/>
    <s v="North East"/>
  </r>
  <r>
    <x v="3"/>
    <x v="7"/>
    <n v="135"/>
    <x v="123"/>
    <s v="135"/>
    <s v="North East"/>
  </r>
  <r>
    <x v="3"/>
    <x v="6"/>
    <n v="125.4060019312524"/>
    <x v="124"/>
    <s v="125"/>
    <s v="South East"/>
  </r>
  <r>
    <x v="3"/>
    <x v="5"/>
    <n v="239223"/>
    <x v="124"/>
    <s v="239223"/>
    <s v="South East"/>
  </r>
  <r>
    <x v="3"/>
    <x v="7"/>
    <n v="300"/>
    <x v="124"/>
    <s v="300"/>
    <s v="South East"/>
  </r>
  <r>
    <x v="3"/>
    <x v="6"/>
    <n v="152.02189115232591"/>
    <x v="125"/>
    <s v="152"/>
    <s v="Greater London"/>
  </r>
  <r>
    <x v="3"/>
    <x v="5"/>
    <n v="32890"/>
    <x v="125"/>
    <s v="32890"/>
    <s v="Greater London"/>
  </r>
  <r>
    <x v="3"/>
    <x v="7"/>
    <n v="50"/>
    <x v="125"/>
    <s v="50"/>
    <s v="Greater London"/>
  </r>
  <r>
    <x v="3"/>
    <x v="7"/>
    <n v="65"/>
    <x v="126"/>
    <s v="65"/>
    <s v="South West"/>
  </r>
  <r>
    <x v="3"/>
    <x v="6"/>
    <n v="163.4479983906659"/>
    <x v="126"/>
    <s v="163"/>
    <s v="South West"/>
  </r>
  <r>
    <x v="3"/>
    <x v="5"/>
    <n v="39768"/>
    <x v="126"/>
    <s v="39768"/>
    <s v="South West"/>
  </r>
  <r>
    <x v="3"/>
    <x v="5"/>
    <n v="42169"/>
    <x v="127"/>
    <s v="42169"/>
    <s v="North West"/>
  </r>
  <r>
    <x v="3"/>
    <x v="6"/>
    <n v="272.71218193459652"/>
    <x v="127"/>
    <s v="273"/>
    <s v="North West"/>
  </r>
  <r>
    <x v="3"/>
    <x v="7"/>
    <n v="115"/>
    <x v="127"/>
    <s v="115"/>
    <s v="North West"/>
  </r>
  <r>
    <x v="3"/>
    <x v="7"/>
    <n v="25"/>
    <x v="128"/>
    <s v="25"/>
    <s v="West Midlands"/>
  </r>
  <r>
    <x v="3"/>
    <x v="6"/>
    <n v="71.440818426015895"/>
    <x v="128"/>
    <s v="71"/>
    <s v="West Midlands"/>
  </r>
  <r>
    <x v="3"/>
    <x v="5"/>
    <n v="34994"/>
    <x v="128"/>
    <s v="34994"/>
    <s v="West Midlands"/>
  </r>
  <r>
    <x v="3"/>
    <x v="5"/>
    <n v="24516"/>
    <x v="129"/>
    <s v="24516"/>
    <s v="East of England"/>
  </r>
  <r>
    <x v="3"/>
    <x v="7"/>
    <n v="55"/>
    <x v="129"/>
    <s v="55"/>
    <s v="East of England"/>
  </r>
  <r>
    <x v="3"/>
    <x v="6"/>
    <n v="224.34328601729479"/>
    <x v="129"/>
    <s v="224"/>
    <s v="East of England"/>
  </r>
  <r>
    <x v="3"/>
    <x v="5"/>
    <n v="38234"/>
    <x v="130"/>
    <s v="38234"/>
    <s v="South West"/>
  </r>
  <r>
    <x v="3"/>
    <x v="7"/>
    <n v="50"/>
    <x v="130"/>
    <s v="50"/>
    <s v="South West"/>
  </r>
  <r>
    <x v="3"/>
    <x v="6"/>
    <n v="130.7736569545431"/>
    <x v="130"/>
    <s v="131"/>
    <s v="South West"/>
  </r>
  <r>
    <x v="3"/>
    <x v="7"/>
    <n v="15"/>
    <x v="131"/>
    <s v="15"/>
    <s v="Greater London"/>
  </r>
  <r>
    <x v="3"/>
    <x v="6"/>
    <n v="76.691037374098883"/>
    <x v="131"/>
    <s v="77"/>
    <s v="Greater London"/>
  </r>
  <r>
    <x v="3"/>
    <x v="5"/>
    <n v="19559"/>
    <x v="131"/>
    <s v="19559"/>
    <s v="Greater London"/>
  </r>
  <r>
    <x v="3"/>
    <x v="5"/>
    <n v="42515"/>
    <x v="132"/>
    <s v="42515"/>
    <s v="North West"/>
  </r>
  <r>
    <x v="3"/>
    <x v="6"/>
    <n v="199.92943666941079"/>
    <x v="132"/>
    <s v="200"/>
    <s v="North West"/>
  </r>
  <r>
    <x v="3"/>
    <x v="7"/>
    <n v="85"/>
    <x v="132"/>
    <s v="85"/>
    <s v="North West"/>
  </r>
  <r>
    <x v="3"/>
    <x v="6"/>
    <n v="227.8520670454707"/>
    <x v="133"/>
    <s v="228"/>
    <s v="Yorkshire &amp; Humber"/>
  </r>
  <r>
    <x v="3"/>
    <x v="7"/>
    <n v="160"/>
    <x v="133"/>
    <s v="160"/>
    <s v="Yorkshire &amp; Humber"/>
  </r>
  <r>
    <x v="3"/>
    <x v="5"/>
    <n v="70221"/>
    <x v="133"/>
    <s v="70221"/>
    <s v="Yorkshire &amp; Humber"/>
  </r>
  <r>
    <x v="3"/>
    <x v="6"/>
    <n v="286.62924013600059"/>
    <x v="134"/>
    <s v="287"/>
    <s v="West Midlands"/>
  </r>
  <r>
    <x v="3"/>
    <x v="5"/>
    <n v="50588"/>
    <x v="134"/>
    <s v="50588"/>
    <s v="West Midlands"/>
  </r>
  <r>
    <x v="3"/>
    <x v="7"/>
    <n v="145"/>
    <x v="134"/>
    <s v="145"/>
    <s v="West Midlands"/>
  </r>
  <r>
    <x v="3"/>
    <x v="7"/>
    <n v="50"/>
    <x v="135"/>
    <s v="50"/>
    <s v="Greater London"/>
  </r>
  <r>
    <x v="3"/>
    <x v="5"/>
    <n v="30067"/>
    <x v="135"/>
    <s v="30067"/>
    <s v="Greater London"/>
  </r>
  <r>
    <x v="3"/>
    <x v="6"/>
    <n v="166.2952738883161"/>
    <x v="135"/>
    <s v="166"/>
    <s v="Greater London"/>
  </r>
  <r>
    <x v="3"/>
    <x v="6"/>
    <n v="149.02685463920599"/>
    <x v="136"/>
    <s v="149"/>
    <s v="Greater London"/>
  </r>
  <r>
    <x v="3"/>
    <x v="5"/>
    <n v="33551"/>
    <x v="136"/>
    <s v="33551"/>
    <s v="Greater London"/>
  </r>
  <r>
    <x v="3"/>
    <x v="7"/>
    <n v="50"/>
    <x v="136"/>
    <s v="50"/>
    <s v="Greater London"/>
  </r>
  <r>
    <x v="3"/>
    <x v="7"/>
    <n v="90"/>
    <x v="137"/>
    <s v="90"/>
    <s v="North West"/>
  </r>
  <r>
    <x v="3"/>
    <x v="5"/>
    <n v="42685"/>
    <x v="137"/>
    <s v="42685"/>
    <s v="North West"/>
  </r>
  <r>
    <x v="3"/>
    <x v="6"/>
    <n v="210.8469017219164"/>
    <x v="137"/>
    <s v="211"/>
    <s v="North West"/>
  </r>
  <r>
    <x v="3"/>
    <x v="6"/>
    <n v="188.30510037814739"/>
    <x v="138"/>
    <s v="188"/>
    <s v="West Midlands"/>
  </r>
  <r>
    <x v="3"/>
    <x v="5"/>
    <n v="130108"/>
    <x v="138"/>
    <s v="130108"/>
    <s v="West Midlands"/>
  </r>
  <r>
    <x v="3"/>
    <x v="7"/>
    <n v="245"/>
    <x v="138"/>
    <s v="245"/>
    <s v="West Midlands"/>
  </r>
  <r>
    <x v="3"/>
    <x v="7"/>
    <n v="30"/>
    <x v="139"/>
    <s v="30"/>
    <s v="South East"/>
  </r>
  <r>
    <x v="3"/>
    <x v="5"/>
    <n v="33561"/>
    <x v="139"/>
    <s v="33561"/>
    <s v="South East"/>
  </r>
  <r>
    <x v="3"/>
    <x v="6"/>
    <n v="89.389469920443375"/>
    <x v="139"/>
    <s v="89"/>
    <s v="South East"/>
  </r>
  <r>
    <x v="3"/>
    <x v="5"/>
    <n v="76976"/>
    <x v="140"/>
    <s v="76976"/>
    <s v="East Midlands"/>
  </r>
  <r>
    <x v="3"/>
    <x v="7"/>
    <n v="145"/>
    <x v="140"/>
    <s v="145"/>
    <s v="East Midlands"/>
  </r>
  <r>
    <x v="3"/>
    <x v="6"/>
    <n v="188.37040116399919"/>
    <x v="140"/>
    <s v="188"/>
    <s v="East Midlands"/>
  </r>
  <r>
    <x v="3"/>
    <x v="7"/>
    <n v="265"/>
    <x v="141"/>
    <s v="265"/>
    <s v="South East"/>
  </r>
  <r>
    <x v="3"/>
    <x v="5"/>
    <n v="212898"/>
    <x v="141"/>
    <s v="212898"/>
    <s v="South East"/>
  </r>
  <r>
    <x v="3"/>
    <x v="6"/>
    <n v="124.47275220997849"/>
    <x v="141"/>
    <s v="124"/>
    <s v="South East"/>
  </r>
  <r>
    <x v="3"/>
    <x v="7"/>
    <n v="15"/>
    <x v="142"/>
    <s v="15"/>
    <s v="Greater London"/>
  </r>
  <r>
    <x v="3"/>
    <x v="6"/>
    <n v="56.544028950542817"/>
    <x v="142"/>
    <s v="57"/>
    <s v="Greater London"/>
  </r>
  <r>
    <x v="3"/>
    <x v="5"/>
    <n v="26528"/>
    <x v="142"/>
    <s v="26528"/>
    <s v="Greater London"/>
  </r>
  <r>
    <x v="3"/>
    <x v="7"/>
    <n v="30"/>
    <x v="143"/>
    <s v="30"/>
    <s v="North West"/>
  </r>
  <r>
    <x v="3"/>
    <x v="5"/>
    <n v="61145"/>
    <x v="143"/>
    <s v="61145"/>
    <s v="North West"/>
  </r>
  <r>
    <x v="3"/>
    <x v="6"/>
    <n v="49.063701038514999"/>
    <x v="143"/>
    <s v="49"/>
    <s v="North West"/>
  </r>
  <r>
    <x v="3"/>
    <x v="6"/>
    <n v="180.4864108773144"/>
    <x v="144"/>
    <s v="180"/>
    <s v="North West"/>
  </r>
  <r>
    <x v="3"/>
    <x v="5"/>
    <n v="66487"/>
    <x v="144"/>
    <s v="66487"/>
    <s v="North West"/>
  </r>
  <r>
    <x v="3"/>
    <x v="7"/>
    <n v="120"/>
    <x v="144"/>
    <s v="120"/>
    <s v="North West"/>
  </r>
  <r>
    <x v="3"/>
    <x v="5"/>
    <n v="120151"/>
    <x v="145"/>
    <s v="120151"/>
    <s v="South West"/>
  </r>
  <r>
    <x v="3"/>
    <x v="7"/>
    <n v="210"/>
    <x v="145"/>
    <s v="210"/>
    <s v="South West"/>
  </r>
  <r>
    <x v="3"/>
    <x v="6"/>
    <n v="174.78006841391249"/>
    <x v="145"/>
    <s v="175"/>
    <s v="South West"/>
  </r>
  <r>
    <x v="3"/>
    <x v="6"/>
    <n v="133.47125362874971"/>
    <x v="146"/>
    <s v="133"/>
    <s v="South East"/>
  </r>
  <r>
    <x v="3"/>
    <x v="7"/>
    <n v="40"/>
    <x v="146"/>
    <s v="40"/>
    <s v="South East"/>
  </r>
  <r>
    <x v="3"/>
    <x v="5"/>
    <n v="29969"/>
    <x v="146"/>
    <s v="29969"/>
    <s v="South East"/>
  </r>
  <r>
    <x v="3"/>
    <x v="5"/>
    <n v="74114"/>
    <x v="147"/>
    <s v="74114"/>
    <s v="North West"/>
  </r>
  <r>
    <x v="3"/>
    <x v="6"/>
    <n v="188.89818387888931"/>
    <x v="147"/>
    <s v="189"/>
    <s v="North West"/>
  </r>
  <r>
    <x v="3"/>
    <x v="7"/>
    <n v="140"/>
    <x v="147"/>
    <s v="140"/>
    <s v="North West"/>
  </r>
  <r>
    <x v="3"/>
    <x v="7"/>
    <n v="45"/>
    <x v="148"/>
    <s v="45"/>
    <s v="South East"/>
  </r>
  <r>
    <x v="3"/>
    <x v="6"/>
    <n v="138.3806390110397"/>
    <x v="148"/>
    <s v="138"/>
    <s v="South East"/>
  </r>
  <r>
    <x v="3"/>
    <x v="5"/>
    <n v="32519"/>
    <x v="148"/>
    <s v="32519"/>
    <s v="South East"/>
  </r>
  <r>
    <x v="3"/>
    <x v="6"/>
    <n v="288.19721557151718"/>
    <x v="149"/>
    <s v="288"/>
    <s v="West Midlands"/>
  </r>
  <r>
    <x v="3"/>
    <x v="5"/>
    <n v="45108"/>
    <x v="149"/>
    <s v="45108"/>
    <s v="West Midlands"/>
  </r>
  <r>
    <x v="3"/>
    <x v="7"/>
    <n v="130"/>
    <x v="149"/>
    <s v="130"/>
    <s v="West Midlands"/>
  </r>
  <r>
    <x v="3"/>
    <x v="6"/>
    <n v="168.32587890155341"/>
    <x v="150"/>
    <s v="168"/>
    <s v="West Midlands"/>
  </r>
  <r>
    <x v="3"/>
    <x v="7"/>
    <n v="245"/>
    <x v="150"/>
    <s v="245"/>
    <s v="West Midlands"/>
  </r>
  <r>
    <x v="3"/>
    <x v="5"/>
    <n v="145551"/>
    <x v="150"/>
    <s v="145551"/>
    <s v="West Midlands"/>
  </r>
  <r>
    <x v="3"/>
    <x v="7"/>
    <n v="105"/>
    <x v="151"/>
    <s v="105"/>
    <s v="Yorkshire &amp; Humber"/>
  </r>
  <r>
    <x v="3"/>
    <x v="6"/>
    <n v="261.07712964344319"/>
    <x v="151"/>
    <s v="261"/>
    <s v="Yorkshire &amp; Humber"/>
  </r>
  <r>
    <x v="3"/>
    <x v="5"/>
    <n v="40218"/>
    <x v="151"/>
    <s v="40218"/>
    <s v="Yorkshire &amp; Humber"/>
  </r>
  <r>
    <x v="3"/>
    <x v="7"/>
    <n v="19360"/>
    <x v="152"/>
    <s v="19360"/>
    <s v="England"/>
  </r>
  <r>
    <x v="3"/>
    <x v="6"/>
    <n v="176.30304891353251"/>
    <x v="152"/>
    <s v="176"/>
    <s v="England"/>
  </r>
  <r>
    <x v="3"/>
    <x v="9"/>
    <n v="425"/>
    <x v="0"/>
    <s v="425"/>
    <s v="Greater London"/>
  </r>
  <r>
    <x v="3"/>
    <x v="8"/>
    <n v="2123.725764541276"/>
    <x v="0"/>
    <s v="2124"/>
    <s v="Greater London"/>
  </r>
  <r>
    <x v="3"/>
    <x v="8"/>
    <n v="1557.9148669590161"/>
    <x v="1"/>
    <s v="1558"/>
    <s v="Greater London"/>
  </r>
  <r>
    <x v="3"/>
    <x v="9"/>
    <n v="945"/>
    <x v="1"/>
    <s v="945"/>
    <s v="Greater London"/>
  </r>
  <r>
    <x v="3"/>
    <x v="9"/>
    <n v="1215"/>
    <x v="2"/>
    <s v="1215"/>
    <s v="Yorkshire &amp; Humber"/>
  </r>
  <r>
    <x v="3"/>
    <x v="8"/>
    <n v="2404.1315445803161"/>
    <x v="2"/>
    <s v="2404"/>
    <s v="Yorkshire &amp; Humber"/>
  </r>
  <r>
    <x v="3"/>
    <x v="9"/>
    <n v="660"/>
    <x v="3"/>
    <s v="660"/>
    <s v="South West"/>
  </r>
  <r>
    <x v="3"/>
    <x v="8"/>
    <n v="1688.670555726128"/>
    <x v="3"/>
    <s v="1689"/>
    <s v="South West"/>
  </r>
  <r>
    <x v="3"/>
    <x v="8"/>
    <n v="1587.3491269579799"/>
    <x v="4"/>
    <s v="1587"/>
    <s v="East of England"/>
  </r>
  <r>
    <x v="3"/>
    <x v="9"/>
    <n v="530"/>
    <x v="4"/>
    <s v="530"/>
    <s v="East of England"/>
  </r>
  <r>
    <x v="3"/>
    <x v="8"/>
    <n v="1719.6296907022211"/>
    <x v="5"/>
    <s v="1720"/>
    <s v="Greater London"/>
  </r>
  <r>
    <x v="3"/>
    <x v="9"/>
    <n v="730"/>
    <x v="5"/>
    <s v="730"/>
    <s v="Greater London"/>
  </r>
  <r>
    <x v="3"/>
    <x v="9"/>
    <n v="3320"/>
    <x v="6"/>
    <s v="3320"/>
    <s v="West Midlands"/>
  </r>
  <r>
    <x v="3"/>
    <x v="8"/>
    <n v="2150.1755113143272"/>
    <x v="6"/>
    <s v="2150"/>
    <s v="West Midlands"/>
  </r>
  <r>
    <x v="3"/>
    <x v="8"/>
    <n v="1553.3980582524271"/>
    <x v="7"/>
    <s v="1553"/>
    <s v="North West"/>
  </r>
  <r>
    <x v="3"/>
    <x v="9"/>
    <n v="360"/>
    <x v="7"/>
    <s v="360"/>
    <s v="North West"/>
  </r>
  <r>
    <x v="3"/>
    <x v="9"/>
    <n v="440"/>
    <x v="8"/>
    <s v="440"/>
    <s v="North West"/>
  </r>
  <r>
    <x v="3"/>
    <x v="8"/>
    <n v="1467.400366850092"/>
    <x v="8"/>
    <s v="1467"/>
    <s v="North West"/>
  </r>
  <r>
    <x v="3"/>
    <x v="9"/>
    <n v="865"/>
    <x v="9"/>
    <s v="865"/>
    <s v="North West"/>
  </r>
  <r>
    <x v="3"/>
    <x v="8"/>
    <n v="1652.150660860264"/>
    <x v="9"/>
    <s v="1652"/>
    <s v="North West"/>
  </r>
  <r>
    <x v="3"/>
    <x v="9"/>
    <n v="1585"/>
    <x v="10"/>
    <s v="1585"/>
    <s v="South West"/>
  </r>
  <r>
    <x v="3"/>
    <x v="8"/>
    <n v="1783.885381143712"/>
    <x v="10"/>
    <s v="1784"/>
    <s v="South West"/>
  </r>
  <r>
    <x v="3"/>
    <x v="8"/>
    <n v="1412.6999329566131"/>
    <x v="11"/>
    <s v="1413"/>
    <s v="South East"/>
  </r>
  <r>
    <x v="3"/>
    <x v="9"/>
    <n v="295"/>
    <x v="11"/>
    <s v="295"/>
    <s v="South East"/>
  </r>
  <r>
    <x v="3"/>
    <x v="8"/>
    <n v="1662.9141570568131"/>
    <x v="12"/>
    <s v="1663"/>
    <s v="Yorkshire &amp; Humber"/>
  </r>
  <r>
    <x v="3"/>
    <x v="9"/>
    <n v="1455"/>
    <x v="12"/>
    <s v="1455"/>
    <s v="Yorkshire &amp; Humber"/>
  </r>
  <r>
    <x v="3"/>
    <x v="8"/>
    <n v="1816.1920506671011"/>
    <x v="13"/>
    <s v="1816"/>
    <s v="Greater London"/>
  </r>
  <r>
    <x v="3"/>
    <x v="9"/>
    <n v="780"/>
    <x v="13"/>
    <s v="780"/>
    <s v="Greater London"/>
  </r>
  <r>
    <x v="3"/>
    <x v="9"/>
    <n v="560"/>
    <x v="14"/>
    <s v="560"/>
    <s v="South East"/>
  </r>
  <r>
    <x v="3"/>
    <x v="8"/>
    <n v="1381.931248920366"/>
    <x v="14"/>
    <s v="1382"/>
    <s v="South East"/>
  </r>
  <r>
    <x v="3"/>
    <x v="8"/>
    <n v="1733.93700028899"/>
    <x v="15"/>
    <s v="1734"/>
    <s v="South West"/>
  </r>
  <r>
    <x v="3"/>
    <x v="9"/>
    <n v="1080"/>
    <x v="15"/>
    <s v="1080"/>
    <s v="South West"/>
  </r>
  <r>
    <x v="3"/>
    <x v="8"/>
    <n v="1400.373432915444"/>
    <x v="16"/>
    <s v="1400"/>
    <s v="Greater London"/>
  </r>
  <r>
    <x v="3"/>
    <x v="9"/>
    <n v="840"/>
    <x v="16"/>
    <s v="840"/>
    <s v="Greater London"/>
  </r>
  <r>
    <x v="3"/>
    <x v="8"/>
    <n v="1230.379517799792"/>
    <x v="17"/>
    <s v="1230"/>
    <s v="South East"/>
  </r>
  <r>
    <x v="3"/>
    <x v="9"/>
    <n v="1360"/>
    <x v="17"/>
    <s v="1360"/>
    <s v="South East"/>
  </r>
  <r>
    <x v="3"/>
    <x v="9"/>
    <n v="470"/>
    <x v="18"/>
    <s v="470"/>
    <s v="North West"/>
  </r>
  <r>
    <x v="3"/>
    <x v="8"/>
    <n v="1287.6712328767121"/>
    <x v="18"/>
    <s v="1288"/>
    <s v="North West"/>
  </r>
  <r>
    <x v="3"/>
    <x v="8"/>
    <n v="1707.435214337612"/>
    <x v="19"/>
    <s v="1707"/>
    <s v="Yorkshire &amp; Humber"/>
  </r>
  <r>
    <x v="3"/>
    <x v="9"/>
    <n v="705"/>
    <x v="19"/>
    <s v="705"/>
    <s v="Yorkshire &amp; Humber"/>
  </r>
  <r>
    <x v="3"/>
    <x v="8"/>
    <n v="1584.6507830475771"/>
    <x v="20"/>
    <s v="1585"/>
    <s v="East of England"/>
  </r>
  <r>
    <x v="3"/>
    <x v="9"/>
    <n v="2135"/>
    <x v="20"/>
    <s v="2135"/>
    <s v="East of England"/>
  </r>
  <r>
    <x v="3"/>
    <x v="9"/>
    <n v="460"/>
    <x v="21"/>
    <s v="460"/>
    <s v="Greater London"/>
  </r>
  <r>
    <x v="3"/>
    <x v="8"/>
    <n v="1748.251748251748"/>
    <x v="21"/>
    <s v="1748"/>
    <s v="Greater London"/>
  </r>
  <r>
    <x v="3"/>
    <x v="8"/>
    <n v="1505.4998607630189"/>
    <x v="22"/>
    <s v="1505"/>
    <s v="East of England"/>
  </r>
  <r>
    <x v="3"/>
    <x v="9"/>
    <n v="865"/>
    <x v="22"/>
    <s v="865"/>
    <s v="East of England"/>
  </r>
  <r>
    <x v="3"/>
    <x v="8"/>
    <n v="1374.943369190732"/>
    <x v="23"/>
    <s v="1375"/>
    <s v="North West"/>
  </r>
  <r>
    <x v="3"/>
    <x v="9"/>
    <n v="1305"/>
    <x v="23"/>
    <s v="1305"/>
    <s v="North West"/>
  </r>
  <r>
    <x v="3"/>
    <x v="8"/>
    <n v="1563.220108864891"/>
    <x v="24"/>
    <s v="1563"/>
    <s v="North West"/>
  </r>
  <r>
    <x v="3"/>
    <x v="9"/>
    <n v="1255"/>
    <x v="24"/>
    <s v="1255"/>
    <s v="North West"/>
  </r>
  <r>
    <x v="3"/>
    <x v="9"/>
    <n v="25"/>
    <x v="25"/>
    <s v="25"/>
    <s v="Greater London"/>
  </r>
  <r>
    <x v="3"/>
    <x v="8"/>
    <n v="1786.99070764832"/>
    <x v="25"/>
    <s v="1787"/>
    <s v="Greater London"/>
  </r>
  <r>
    <x v="3"/>
    <x v="8"/>
    <n v="1304.187855612935"/>
    <x v="26"/>
    <s v="1304"/>
    <s v="South West"/>
  </r>
  <r>
    <x v="3"/>
    <x v="9"/>
    <n v="1985"/>
    <x v="26"/>
    <s v="1985"/>
    <s v="South West"/>
  </r>
  <r>
    <x v="3"/>
    <x v="9"/>
    <n v="1925"/>
    <x v="27"/>
    <s v="1925"/>
    <s v="North East"/>
  </r>
  <r>
    <x v="3"/>
    <x v="8"/>
    <n v="1634.9861557016429"/>
    <x v="27"/>
    <s v="1635"/>
    <s v="North East"/>
  </r>
  <r>
    <x v="3"/>
    <x v="8"/>
    <n v="1949.3177387914229"/>
    <x v="28"/>
    <s v="1949"/>
    <s v="West Midlands"/>
  </r>
  <r>
    <x v="3"/>
    <x v="9"/>
    <n v="1000"/>
    <x v="28"/>
    <s v="1000"/>
    <s v="West Midlands"/>
  </r>
  <r>
    <x v="3"/>
    <x v="9"/>
    <n v="805"/>
    <x v="29"/>
    <s v="805"/>
    <s v="Greater London"/>
  </r>
  <r>
    <x v="3"/>
    <x v="8"/>
    <n v="1418.902245567032"/>
    <x v="29"/>
    <s v="1419"/>
    <s v="Greater London"/>
  </r>
  <r>
    <x v="3"/>
    <x v="9"/>
    <n v="1060"/>
    <x v="30"/>
    <s v="1060"/>
    <s v="North East"/>
  </r>
  <r>
    <x v="3"/>
    <x v="8"/>
    <n v="1573.844486347642"/>
    <x v="30"/>
    <s v="1574"/>
    <s v="North East"/>
  </r>
  <r>
    <x v="3"/>
    <x v="8"/>
    <n v="1827.961507753078"/>
    <x v="31"/>
    <s v="1828"/>
    <s v="North East"/>
  </r>
  <r>
    <x v="3"/>
    <x v="9"/>
    <n v="435"/>
    <x v="31"/>
    <s v="435"/>
    <s v="North East"/>
  </r>
  <r>
    <x v="3"/>
    <x v="8"/>
    <n v="1954.3095895949859"/>
    <x v="32"/>
    <s v="1954"/>
    <s v="East Midlands"/>
  </r>
  <r>
    <x v="3"/>
    <x v="9"/>
    <n v="870"/>
    <x v="32"/>
    <s v="870"/>
    <s v="East Midlands"/>
  </r>
  <r>
    <x v="3"/>
    <x v="8"/>
    <n v="1661.11170841845"/>
    <x v="33"/>
    <s v="1661"/>
    <s v="East Midlands"/>
  </r>
  <r>
    <x v="3"/>
    <x v="9"/>
    <n v="3090"/>
    <x v="33"/>
    <s v="3090"/>
    <s v="East Midlands"/>
  </r>
  <r>
    <x v="3"/>
    <x v="8"/>
    <n v="1571.7455621301781"/>
    <x v="34"/>
    <s v="1572"/>
    <s v="South West"/>
  </r>
  <r>
    <x v="3"/>
    <x v="9"/>
    <n v="3485"/>
    <x v="34"/>
    <s v="3485"/>
    <s v="South West"/>
  </r>
  <r>
    <x v="3"/>
    <x v="9"/>
    <n v="1000"/>
    <x v="35"/>
    <s v="1000"/>
    <s v="Yorkshire &amp; Humber"/>
  </r>
  <r>
    <x v="3"/>
    <x v="8"/>
    <n v="1595.1252970920871"/>
    <x v="35"/>
    <s v="1595"/>
    <s v="Yorkshire &amp; Humber"/>
  </r>
  <r>
    <x v="3"/>
    <x v="9"/>
    <n v="1645"/>
    <x v="36"/>
    <s v="1645"/>
    <s v="South West"/>
  </r>
  <r>
    <x v="3"/>
    <x v="8"/>
    <n v="1381.8187927355809"/>
    <x v="36"/>
    <s v="1382"/>
    <s v="South West"/>
  </r>
  <r>
    <x v="3"/>
    <x v="8"/>
    <n v="1528.1401416325009"/>
    <x v="37"/>
    <s v="1528"/>
    <s v="West Midlands"/>
  </r>
  <r>
    <x v="3"/>
    <x v="9"/>
    <n v="1025"/>
    <x v="37"/>
    <s v="1025"/>
    <s v="West Midlands"/>
  </r>
  <r>
    <x v="3"/>
    <x v="8"/>
    <n v="1778.188919724535"/>
    <x v="38"/>
    <s v="1778"/>
    <s v="Greater London"/>
  </r>
  <r>
    <x v="3"/>
    <x v="9"/>
    <n v="865"/>
    <x v="38"/>
    <s v="865"/>
    <s v="Greater London"/>
  </r>
  <r>
    <x v="3"/>
    <x v="9"/>
    <n v="1340"/>
    <x v="39"/>
    <s v="1340"/>
    <s v="Yorkshire &amp; Humber"/>
  </r>
  <r>
    <x v="3"/>
    <x v="8"/>
    <n v="1389.983818098834"/>
    <x v="39"/>
    <s v="1390"/>
    <s v="Yorkshire &amp; Humber"/>
  </r>
  <r>
    <x v="3"/>
    <x v="9"/>
    <n v="2055"/>
    <x v="40"/>
    <s v="2055"/>
    <s v="South East"/>
  </r>
  <r>
    <x v="3"/>
    <x v="8"/>
    <n v="1375.363919285212"/>
    <x v="40"/>
    <s v="1375"/>
    <s v="South East"/>
  </r>
  <r>
    <x v="3"/>
    <x v="8"/>
    <n v="1530.070570601828"/>
    <x v="41"/>
    <s v="1530"/>
    <s v="Greater London"/>
  </r>
  <r>
    <x v="3"/>
    <x v="9"/>
    <n v="735"/>
    <x v="41"/>
    <s v="735"/>
    <s v="Greater London"/>
  </r>
  <r>
    <x v="3"/>
    <x v="9"/>
    <n v="5000"/>
    <x v="42"/>
    <s v="5000"/>
    <s v="East of England"/>
  </r>
  <r>
    <x v="3"/>
    <x v="8"/>
    <n v="1534.3965678617569"/>
    <x v="42"/>
    <s v="1534"/>
    <s v="East of England"/>
  </r>
  <r>
    <x v="3"/>
    <x v="9"/>
    <n v="880"/>
    <x v="43"/>
    <s v="880"/>
    <s v="North East"/>
  </r>
  <r>
    <x v="3"/>
    <x v="8"/>
    <n v="2129.6677234336048"/>
    <x v="43"/>
    <s v="2130"/>
    <s v="North East"/>
  </r>
  <r>
    <x v="3"/>
    <x v="8"/>
    <n v="1499.6352238644649"/>
    <x v="44"/>
    <s v="1500"/>
    <s v="South West"/>
  </r>
  <r>
    <x v="3"/>
    <x v="9"/>
    <n v="2220"/>
    <x v="44"/>
    <s v="2220"/>
    <s v="South West"/>
  </r>
  <r>
    <x v="3"/>
    <x v="8"/>
    <n v="1938.9464540547251"/>
    <x v="45"/>
    <s v="1939"/>
    <s v="Greater London"/>
  </r>
  <r>
    <x v="3"/>
    <x v="9"/>
    <n v="625"/>
    <x v="45"/>
    <s v="625"/>
    <s v="Greater London"/>
  </r>
  <r>
    <x v="3"/>
    <x v="8"/>
    <n v="1792.035398230089"/>
    <x v="46"/>
    <s v="1792"/>
    <s v="Greater London"/>
  </r>
  <r>
    <x v="3"/>
    <x v="9"/>
    <n v="405"/>
    <x v="46"/>
    <s v="405"/>
    <s v="Greater London"/>
  </r>
  <r>
    <x v="3"/>
    <x v="8"/>
    <n v="1733.71685251586"/>
    <x v="47"/>
    <s v="1734"/>
    <s v="North West"/>
  </r>
  <r>
    <x v="3"/>
    <x v="9"/>
    <n v="440"/>
    <x v="47"/>
    <s v="440"/>
    <s v="North West"/>
  </r>
  <r>
    <x v="3"/>
    <x v="8"/>
    <n v="2146.446168105761"/>
    <x v="48"/>
    <s v="2146"/>
    <s v="Greater London"/>
  </r>
  <r>
    <x v="3"/>
    <x v="9"/>
    <n v="440"/>
    <x v="48"/>
    <s v="440"/>
    <s v="Greater London"/>
  </r>
  <r>
    <x v="3"/>
    <x v="8"/>
    <n v="1630.374539677066"/>
    <x v="49"/>
    <s v="1630"/>
    <s v="South East"/>
  </r>
  <r>
    <x v="3"/>
    <x v="9"/>
    <n v="5295"/>
    <x v="49"/>
    <s v="5295"/>
    <s v="South East"/>
  </r>
  <r>
    <x v="3"/>
    <x v="9"/>
    <n v="440"/>
    <x v="50"/>
    <s v="440"/>
    <s v="Greater London"/>
  </r>
  <r>
    <x v="3"/>
    <x v="8"/>
    <n v="1478.94188430641"/>
    <x v="50"/>
    <s v="1479"/>
    <s v="Greater London"/>
  </r>
  <r>
    <x v="3"/>
    <x v="9"/>
    <n v="605"/>
    <x v="51"/>
    <s v="605"/>
    <s v="Greater London"/>
  </r>
  <r>
    <x v="3"/>
    <x v="8"/>
    <n v="1420.6213163641489"/>
    <x v="51"/>
    <s v="1421"/>
    <s v="Greater London"/>
  </r>
  <r>
    <x v="3"/>
    <x v="8"/>
    <n v="1959.4869706840391"/>
    <x v="52"/>
    <s v="1959"/>
    <s v="North East"/>
  </r>
  <r>
    <x v="3"/>
    <x v="9"/>
    <n v="385"/>
    <x v="52"/>
    <s v="385"/>
    <s v="North East"/>
  </r>
  <r>
    <x v="3"/>
    <x v="9"/>
    <n v="895"/>
    <x v="53"/>
    <s v="895"/>
    <s v="Greater London"/>
  </r>
  <r>
    <x v="3"/>
    <x v="8"/>
    <n v="1875.956318514327"/>
    <x v="53"/>
    <s v="1876"/>
    <s v="Greater London"/>
  </r>
  <r>
    <x v="3"/>
    <x v="8"/>
    <n v="1242.332479229754"/>
    <x v="54"/>
    <s v="1242"/>
    <s v="West Midlands"/>
  </r>
  <r>
    <x v="3"/>
    <x v="9"/>
    <n v="640"/>
    <x v="54"/>
    <s v="640"/>
    <s v="West Midlands"/>
  </r>
  <r>
    <x v="3"/>
    <x v="8"/>
    <n v="1590.310202949471"/>
    <x v="55"/>
    <s v="1590"/>
    <s v="East of England"/>
  </r>
  <r>
    <x v="3"/>
    <x v="9"/>
    <n v="3440"/>
    <x v="55"/>
    <s v="3440"/>
    <s v="East of England"/>
  </r>
  <r>
    <x v="3"/>
    <x v="9"/>
    <n v="775"/>
    <x v="56"/>
    <s v="775"/>
    <s v="Greater London"/>
  </r>
  <r>
    <x v="3"/>
    <x v="8"/>
    <n v="1794.064540025001"/>
    <x v="56"/>
    <s v="1794"/>
    <s v="Greater London"/>
  </r>
  <r>
    <x v="3"/>
    <x v="8"/>
    <n v="1952.271734381826"/>
    <x v="57"/>
    <s v="1952"/>
    <s v="Greater London"/>
  </r>
  <r>
    <x v="3"/>
    <x v="9"/>
    <n v="715"/>
    <x v="57"/>
    <s v="715"/>
    <s v="Greater London"/>
  </r>
  <r>
    <x v="3"/>
    <x v="8"/>
    <n v="1462.227733196079"/>
    <x v="58"/>
    <s v="1462"/>
    <s v="South East"/>
  </r>
  <r>
    <x v="3"/>
    <x v="9"/>
    <n v="625"/>
    <x v="58"/>
    <s v="625"/>
    <s v="South East"/>
  </r>
  <r>
    <x v="3"/>
    <x v="8"/>
    <n v="1987.9796578825701"/>
    <x v="59"/>
    <s v="1988"/>
    <s v="Greater London"/>
  </r>
  <r>
    <x v="3"/>
    <x v="9"/>
    <n v="430"/>
    <x v="59"/>
    <s v="430"/>
    <s v="Greater London"/>
  </r>
  <r>
    <x v="3"/>
    <x v="8"/>
    <n v="1546.1145469212149"/>
    <x v="60"/>
    <s v="1546"/>
    <s v="Greater London"/>
  </r>
  <r>
    <x v="3"/>
    <x v="9"/>
    <n v="345"/>
    <x v="60"/>
    <s v="345"/>
    <s v="Greater London"/>
  </r>
  <r>
    <x v="3"/>
    <x v="8"/>
    <n v="1238.227905370813"/>
    <x v="61"/>
    <s v="1238"/>
    <s v="South East"/>
  </r>
  <r>
    <x v="3"/>
    <x v="9"/>
    <n v="4160"/>
    <x v="61"/>
    <s v="4160"/>
    <s v="South East"/>
  </r>
  <r>
    <x v="3"/>
    <x v="9"/>
    <n v="765"/>
    <x v="62"/>
    <s v="765"/>
    <s v="Yorkshire &amp; Humber"/>
  </r>
  <r>
    <x v="3"/>
    <x v="8"/>
    <n v="1791.6110447551459"/>
    <x v="62"/>
    <s v="1792"/>
    <s v="Yorkshire &amp; Humber"/>
  </r>
  <r>
    <x v="3"/>
    <x v="8"/>
    <n v="1697.138008177119"/>
    <x v="63"/>
    <s v="1697"/>
    <s v="Greater London"/>
  </r>
  <r>
    <x v="3"/>
    <x v="9"/>
    <n v="440"/>
    <x v="63"/>
    <s v="440"/>
    <s v="Greater London"/>
  </r>
  <r>
    <x v="3"/>
    <x v="8"/>
    <n v="1667.1606401896861"/>
    <x v="64"/>
    <s v="1667"/>
    <s v="Yorkshire &amp; Humber"/>
  </r>
  <r>
    <x v="3"/>
    <x v="9"/>
    <n v="1350"/>
    <x v="64"/>
    <s v="1350"/>
    <s v="Yorkshire &amp; Humber"/>
  </r>
  <r>
    <x v="3"/>
    <x v="8"/>
    <n v="1988.636363636364"/>
    <x v="65"/>
    <s v="1989"/>
    <s v="North West"/>
  </r>
  <r>
    <x v="3"/>
    <x v="9"/>
    <n v="560"/>
    <x v="65"/>
    <s v="560"/>
    <s v="North West"/>
  </r>
  <r>
    <x v="3"/>
    <x v="8"/>
    <n v="1699.2070367161989"/>
    <x v="66"/>
    <s v="1699"/>
    <s v="Greater London"/>
  </r>
  <r>
    <x v="3"/>
    <x v="9"/>
    <n v="510"/>
    <x v="66"/>
    <s v="510"/>
    <s v="Greater London"/>
  </r>
  <r>
    <x v="3"/>
    <x v="8"/>
    <n v="1488.0516053364611"/>
    <x v="67"/>
    <s v="1488"/>
    <s v="North West"/>
  </r>
  <r>
    <x v="3"/>
    <x v="9"/>
    <n v="4060"/>
    <x v="67"/>
    <s v="4060"/>
    <s v="North West"/>
  </r>
  <r>
    <x v="3"/>
    <x v="8"/>
    <n v="1509.34809814555"/>
    <x v="68"/>
    <s v="1509"/>
    <s v="Yorkshire &amp; Humber"/>
  </r>
  <r>
    <x v="3"/>
    <x v="9"/>
    <n v="1990"/>
    <x v="68"/>
    <s v="1990"/>
    <s v="Yorkshire &amp; Humber"/>
  </r>
  <r>
    <x v="3"/>
    <x v="8"/>
    <n v="1630.0967333719409"/>
    <x v="69"/>
    <s v="1630"/>
    <s v="East Midlands"/>
  </r>
  <r>
    <x v="3"/>
    <x v="9"/>
    <n v="760"/>
    <x v="69"/>
    <s v="760"/>
    <s v="East Midlands"/>
  </r>
  <r>
    <x v="3"/>
    <x v="8"/>
    <n v="1452.1859052170651"/>
    <x v="70"/>
    <s v="1452"/>
    <s v="East Midlands"/>
  </r>
  <r>
    <x v="3"/>
    <x v="9"/>
    <n v="2285"/>
    <x v="70"/>
    <s v="2285"/>
    <s v="East Midlands"/>
  </r>
  <r>
    <x v="3"/>
    <x v="8"/>
    <n v="1800.2378885781341"/>
    <x v="71"/>
    <s v="1800"/>
    <s v="Greater London"/>
  </r>
  <r>
    <x v="3"/>
    <x v="9"/>
    <n v="560"/>
    <x v="71"/>
    <s v="560"/>
    <s v="Greater London"/>
  </r>
  <r>
    <x v="3"/>
    <x v="9"/>
    <n v="2725"/>
    <x v="72"/>
    <s v="2725"/>
    <s v="East Midlands"/>
  </r>
  <r>
    <x v="3"/>
    <x v="8"/>
    <n v="1429.6356921010661"/>
    <x v="72"/>
    <s v="1430"/>
    <s v="East Midlands"/>
  </r>
  <r>
    <x v="3"/>
    <x v="9"/>
    <n v="1540"/>
    <x v="73"/>
    <s v="1540"/>
    <s v="North West"/>
  </r>
  <r>
    <x v="3"/>
    <x v="8"/>
    <n v="1973.549313102317"/>
    <x v="73"/>
    <s v="1974"/>
    <s v="North West"/>
  </r>
  <r>
    <x v="3"/>
    <x v="8"/>
    <n v="1985.8051704482771"/>
    <x v="74"/>
    <s v="1986"/>
    <s v="East of England"/>
  </r>
  <r>
    <x v="3"/>
    <x v="9"/>
    <n v="540"/>
    <x v="74"/>
    <s v="540"/>
    <s v="East of England"/>
  </r>
  <r>
    <x v="3"/>
    <x v="8"/>
    <n v="2159.944821577667"/>
    <x v="75"/>
    <s v="2160"/>
    <s v="North West"/>
  </r>
  <r>
    <x v="3"/>
    <x v="9"/>
    <n v="1190"/>
    <x v="75"/>
    <s v="1190"/>
    <s v="North West"/>
  </r>
  <r>
    <x v="3"/>
    <x v="8"/>
    <n v="1310.615989515072"/>
    <x v="76"/>
    <s v="1311"/>
    <s v="South East"/>
  </r>
  <r>
    <x v="3"/>
    <x v="9"/>
    <n v="630"/>
    <x v="76"/>
    <s v="630"/>
    <s v="South East"/>
  </r>
  <r>
    <x v="3"/>
    <x v="8"/>
    <n v="1574.9394254067149"/>
    <x v="77"/>
    <s v="1575"/>
    <s v="Greater London"/>
  </r>
  <r>
    <x v="3"/>
    <x v="9"/>
    <n v="455"/>
    <x v="77"/>
    <s v="455"/>
    <s v="Greater London"/>
  </r>
  <r>
    <x v="3"/>
    <x v="9"/>
    <n v="470"/>
    <x v="78"/>
    <s v="470"/>
    <s v="North East"/>
  </r>
  <r>
    <x v="3"/>
    <x v="8"/>
    <n v="1809.01427966591"/>
    <x v="78"/>
    <s v="1809"/>
    <s v="North East"/>
  </r>
  <r>
    <x v="3"/>
    <x v="9"/>
    <n v="785"/>
    <x v="79"/>
    <s v="785"/>
    <s v="East of England"/>
  </r>
  <r>
    <x v="3"/>
    <x v="8"/>
    <n v="1804.3902999655211"/>
    <x v="79"/>
    <s v="1804"/>
    <s v="East of England"/>
  </r>
  <r>
    <x v="3"/>
    <x v="8"/>
    <n v="2025.145557336934"/>
    <x v="80"/>
    <s v="2025"/>
    <s v="North East"/>
  </r>
  <r>
    <x v="3"/>
    <x v="9"/>
    <n v="960"/>
    <x v="80"/>
    <s v="960"/>
    <s v="North East"/>
  </r>
  <r>
    <x v="3"/>
    <x v="8"/>
    <n v="1577.5666477595009"/>
    <x v="81"/>
    <s v="1578"/>
    <s v="Greater London"/>
  </r>
  <r>
    <x v="3"/>
    <x v="9"/>
    <n v="445"/>
    <x v="81"/>
    <s v="445"/>
    <s v="Greater London"/>
  </r>
  <r>
    <x v="3"/>
    <x v="8"/>
    <n v="1393.0365214131441"/>
    <x v="82"/>
    <s v="1393"/>
    <s v="East of England"/>
  </r>
  <r>
    <x v="3"/>
    <x v="9"/>
    <n v="3270"/>
    <x v="82"/>
    <s v="3270"/>
    <s v="East of England"/>
  </r>
  <r>
    <x v="3"/>
    <x v="9"/>
    <n v="505"/>
    <x v="83"/>
    <s v="505"/>
    <s v="Yorkshire &amp; Humber"/>
  </r>
  <r>
    <x v="3"/>
    <x v="8"/>
    <n v="1459.9595258745301"/>
    <x v="83"/>
    <s v="1460"/>
    <s v="Yorkshire &amp; Humber"/>
  </r>
  <r>
    <x v="3"/>
    <x v="8"/>
    <n v="1731.7781286609279"/>
    <x v="84"/>
    <s v="1732"/>
    <s v="Yorkshire &amp; Humber"/>
  </r>
  <r>
    <x v="3"/>
    <x v="9"/>
    <n v="680"/>
    <x v="84"/>
    <s v="680"/>
    <s v="Yorkshire &amp; Humber"/>
  </r>
  <r>
    <x v="3"/>
    <x v="8"/>
    <n v="1612.2706871759119"/>
    <x v="85"/>
    <s v="1612"/>
    <s v="East Midlands"/>
  </r>
  <r>
    <x v="3"/>
    <x v="9"/>
    <n v="1110"/>
    <x v="85"/>
    <s v="1110"/>
    <s v="East Midlands"/>
  </r>
  <r>
    <x v="3"/>
    <x v="8"/>
    <n v="1547.7293790546801"/>
    <x v="86"/>
    <s v="1548"/>
    <s v="South West"/>
  </r>
  <r>
    <x v="3"/>
    <x v="9"/>
    <n v="835"/>
    <x v="86"/>
    <s v="835"/>
    <s v="South West"/>
  </r>
  <r>
    <x v="3"/>
    <x v="8"/>
    <n v="1922.147533060938"/>
    <x v="87"/>
    <s v="1922"/>
    <s v="North East"/>
  </r>
  <r>
    <x v="3"/>
    <x v="9"/>
    <n v="875"/>
    <x v="87"/>
    <s v="875"/>
    <s v="North East"/>
  </r>
  <r>
    <x v="3"/>
    <x v="9"/>
    <n v="2400"/>
    <x v="88"/>
    <s v="2400"/>
    <s v="Yorkshire &amp; Humber"/>
  </r>
  <r>
    <x v="3"/>
    <x v="8"/>
    <n v="1452.7581218258749"/>
    <x v="88"/>
    <s v="1453"/>
    <s v="Yorkshire &amp; Humber"/>
  </r>
  <r>
    <x v="3"/>
    <x v="9"/>
    <n v="1565"/>
    <x v="89"/>
    <s v="1565"/>
    <s v="North East"/>
  </r>
  <r>
    <x v="3"/>
    <x v="8"/>
    <n v="1774.416653438853"/>
    <x v="89"/>
    <s v="1774"/>
    <s v="North East"/>
  </r>
  <r>
    <x v="3"/>
    <x v="9"/>
    <n v="795"/>
    <x v="90"/>
    <s v="795"/>
    <s v="East Midlands"/>
  </r>
  <r>
    <x v="3"/>
    <x v="8"/>
    <n v="2030.029109851386"/>
    <x v="90"/>
    <s v="2030"/>
    <s v="East Midlands"/>
  </r>
  <r>
    <x v="3"/>
    <x v="8"/>
    <n v="1608.518105306485"/>
    <x v="91"/>
    <s v="1609"/>
    <s v="East Midlands"/>
  </r>
  <r>
    <x v="3"/>
    <x v="9"/>
    <n v="2970"/>
    <x v="91"/>
    <s v="2970"/>
    <s v="East Midlands"/>
  </r>
  <r>
    <x v="3"/>
    <x v="8"/>
    <n v="1579.798796825236"/>
    <x v="92"/>
    <s v="1580"/>
    <s v="North West"/>
  </r>
  <r>
    <x v="3"/>
    <x v="9"/>
    <n v="625"/>
    <x v="92"/>
    <s v="625"/>
    <s v="North West"/>
  </r>
  <r>
    <x v="3"/>
    <x v="8"/>
    <n v="1367.866913335095"/>
    <x v="93"/>
    <s v="1368"/>
    <s v="South East"/>
  </r>
  <r>
    <x v="3"/>
    <x v="9"/>
    <n v="1915"/>
    <x v="93"/>
    <s v="1915"/>
    <s v="South East"/>
  </r>
  <r>
    <x v="3"/>
    <x v="9"/>
    <n v="515"/>
    <x v="94"/>
    <s v="515"/>
    <s v="East of England"/>
  </r>
  <r>
    <x v="3"/>
    <x v="8"/>
    <n v="1600.9699079830889"/>
    <x v="94"/>
    <s v="1601"/>
    <s v="East of England"/>
  </r>
  <r>
    <x v="3"/>
    <x v="8"/>
    <n v="1743.314049747755"/>
    <x v="95"/>
    <s v="1743"/>
    <s v="South West"/>
  </r>
  <r>
    <x v="3"/>
    <x v="9"/>
    <n v="895"/>
    <x v="95"/>
    <s v="895"/>
    <s v="South West"/>
  </r>
  <r>
    <x v="3"/>
    <x v="8"/>
    <n v="1861.702127659574"/>
    <x v="96"/>
    <s v="1862"/>
    <s v="South East"/>
  </r>
  <r>
    <x v="3"/>
    <x v="9"/>
    <n v="595"/>
    <x v="96"/>
    <s v="595"/>
    <s v="South East"/>
  </r>
  <r>
    <x v="3"/>
    <x v="9"/>
    <n v="325"/>
    <x v="97"/>
    <s v="325"/>
    <s v="South East"/>
  </r>
  <r>
    <x v="3"/>
    <x v="8"/>
    <n v="1462.1856300895311"/>
    <x v="97"/>
    <s v="1462"/>
    <s v="South East"/>
  </r>
  <r>
    <x v="3"/>
    <x v="8"/>
    <n v="1672.282231691607"/>
    <x v="98"/>
    <s v="1672"/>
    <s v="Greater London"/>
  </r>
  <r>
    <x v="3"/>
    <x v="9"/>
    <n v="675"/>
    <x v="98"/>
    <s v="675"/>
    <s v="Greater London"/>
  </r>
  <r>
    <x v="3"/>
    <x v="8"/>
    <n v="1612.7105483215871"/>
    <x v="99"/>
    <s v="1613"/>
    <s v="North East"/>
  </r>
  <r>
    <x v="3"/>
    <x v="9"/>
    <n v="540"/>
    <x v="99"/>
    <s v="540"/>
    <s v="North East"/>
  </r>
  <r>
    <x v="3"/>
    <x v="9"/>
    <n v="505"/>
    <x v="100"/>
    <s v="505"/>
    <s v="Greater London"/>
  </r>
  <r>
    <x v="3"/>
    <x v="8"/>
    <n v="1512.610076079794"/>
    <x v="100"/>
    <s v="1513"/>
    <s v="Greater London"/>
  </r>
  <r>
    <x v="3"/>
    <x v="8"/>
    <n v="1607.466943220119"/>
    <x v="101"/>
    <s v="1607"/>
    <s v="North West"/>
  </r>
  <r>
    <x v="3"/>
    <x v="9"/>
    <n v="620"/>
    <x v="101"/>
    <s v="620"/>
    <s v="North West"/>
  </r>
  <r>
    <x v="3"/>
    <x v="8"/>
    <n v="1931.6739334400349"/>
    <x v="102"/>
    <s v="1932"/>
    <s v="Yorkshire &amp; Humber"/>
  </r>
  <r>
    <x v="3"/>
    <x v="9"/>
    <n v="1050"/>
    <x v="102"/>
    <s v="1050"/>
    <s v="Yorkshire &amp; Humber"/>
  </r>
  <r>
    <x v="3"/>
    <x v="8"/>
    <n v="1232.989314092611"/>
    <x v="103"/>
    <s v="1233"/>
    <s v="East Midlands"/>
  </r>
  <r>
    <x v="3"/>
    <x v="9"/>
    <n v="135"/>
    <x v="103"/>
    <s v="135"/>
    <s v="East Midlands"/>
  </r>
  <r>
    <x v="3"/>
    <x v="8"/>
    <n v="1691.749675184062"/>
    <x v="104"/>
    <s v="1692"/>
    <s v="North West"/>
  </r>
  <r>
    <x v="3"/>
    <x v="9"/>
    <n v="625"/>
    <x v="104"/>
    <s v="625"/>
    <s v="North West"/>
  </r>
  <r>
    <x v="3"/>
    <x v="8"/>
    <n v="1932.0466033059461"/>
    <x v="105"/>
    <s v="1932"/>
    <s v="West Midlands"/>
  </r>
  <r>
    <x v="3"/>
    <x v="9"/>
    <n v="990"/>
    <x v="105"/>
    <s v="990"/>
    <s v="West Midlands"/>
  </r>
  <r>
    <x v="3"/>
    <x v="8"/>
    <n v="1466.189234192417"/>
    <x v="106"/>
    <s v="1466"/>
    <s v="North West"/>
  </r>
  <r>
    <x v="3"/>
    <x v="9"/>
    <n v="995"/>
    <x v="106"/>
    <s v="995"/>
    <s v="North West"/>
  </r>
  <r>
    <x v="3"/>
    <x v="8"/>
    <n v="1917.942737901617"/>
    <x v="107"/>
    <s v="1918"/>
    <s v="Yorkshire &amp; Humber"/>
  </r>
  <r>
    <x v="3"/>
    <x v="9"/>
    <n v="1875"/>
    <x v="107"/>
    <s v="1875"/>
    <s v="Yorkshire &amp; Humber"/>
  </r>
  <r>
    <x v="3"/>
    <x v="8"/>
    <n v="1634.470818716115"/>
    <x v="108"/>
    <s v="1634"/>
    <s v="West Midlands"/>
  </r>
  <r>
    <x v="3"/>
    <x v="9"/>
    <n v="1435"/>
    <x v="108"/>
    <s v="1435"/>
    <s v="West Midlands"/>
  </r>
  <r>
    <x v="3"/>
    <x v="9"/>
    <n v="315"/>
    <x v="109"/>
    <s v="315"/>
    <s v="South East"/>
  </r>
  <r>
    <x v="3"/>
    <x v="8"/>
    <n v="1926.8412038169811"/>
    <x v="109"/>
    <s v="1927"/>
    <s v="South East"/>
  </r>
  <r>
    <x v="3"/>
    <x v="9"/>
    <n v="850"/>
    <x v="110"/>
    <s v="850"/>
    <s v="West Midlands"/>
  </r>
  <r>
    <x v="3"/>
    <x v="8"/>
    <n v="1807.549175970229"/>
    <x v="110"/>
    <s v="1808"/>
    <s v="West Midlands"/>
  </r>
  <r>
    <x v="3"/>
    <x v="8"/>
    <n v="1517.582564513973"/>
    <x v="111"/>
    <s v="1518"/>
    <s v="South West"/>
  </r>
  <r>
    <x v="3"/>
    <x v="9"/>
    <n v="2270"/>
    <x v="111"/>
    <s v="2270"/>
    <s v="South West"/>
  </r>
  <r>
    <x v="3"/>
    <x v="8"/>
    <n v="1672.445798746103"/>
    <x v="112"/>
    <s v="1672"/>
    <s v="South West"/>
  </r>
  <r>
    <x v="3"/>
    <x v="9"/>
    <n v="955"/>
    <x v="112"/>
    <s v="955"/>
    <s v="South West"/>
  </r>
  <r>
    <x v="3"/>
    <x v="9"/>
    <n v="620"/>
    <x v="113"/>
    <s v="620"/>
    <s v="North East"/>
  </r>
  <r>
    <x v="3"/>
    <x v="8"/>
    <n v="1905.405820707459"/>
    <x v="113"/>
    <s v="1905"/>
    <s v="North East"/>
  </r>
  <r>
    <x v="3"/>
    <x v="8"/>
    <n v="1954.7180424694129"/>
    <x v="114"/>
    <s v="1955"/>
    <s v="South East"/>
  </r>
  <r>
    <x v="3"/>
    <x v="9"/>
    <n v="695"/>
    <x v="114"/>
    <s v="695"/>
    <s v="South East"/>
  </r>
  <r>
    <x v="3"/>
    <x v="8"/>
    <n v="1508.000781926331"/>
    <x v="115"/>
    <s v="1508"/>
    <s v="East of England"/>
  </r>
  <r>
    <x v="3"/>
    <x v="9"/>
    <n v="540"/>
    <x v="115"/>
    <s v="540"/>
    <s v="East of England"/>
  </r>
  <r>
    <x v="3"/>
    <x v="9"/>
    <n v="520"/>
    <x v="116"/>
    <s v="520"/>
    <s v="Greater London"/>
  </r>
  <r>
    <x v="3"/>
    <x v="8"/>
    <n v="1812.983752876368"/>
    <x v="116"/>
    <s v="1813"/>
    <s v="Greater London"/>
  </r>
  <r>
    <x v="3"/>
    <x v="8"/>
    <n v="1648.5922567682439"/>
    <x v="117"/>
    <s v="1649"/>
    <s v="North West"/>
  </r>
  <r>
    <x v="3"/>
    <x v="9"/>
    <n v="640"/>
    <x v="117"/>
    <s v="640"/>
    <s v="North West"/>
  </r>
  <r>
    <x v="3"/>
    <x v="9"/>
    <n v="3635"/>
    <x v="118"/>
    <s v="3635"/>
    <s v="West Midlands"/>
  </r>
  <r>
    <x v="3"/>
    <x v="8"/>
    <n v="1773.9408816510579"/>
    <x v="118"/>
    <s v="1774"/>
    <s v="West Midlands"/>
  </r>
  <r>
    <x v="3"/>
    <x v="9"/>
    <n v="1120"/>
    <x v="119"/>
    <s v="1120"/>
    <s v="North West"/>
  </r>
  <r>
    <x v="3"/>
    <x v="8"/>
    <n v="1829.019351677962"/>
    <x v="119"/>
    <s v="1829"/>
    <s v="North West"/>
  </r>
  <r>
    <x v="3"/>
    <x v="9"/>
    <n v="715"/>
    <x v="120"/>
    <s v="715"/>
    <s v="North East"/>
  </r>
  <r>
    <x v="3"/>
    <x v="8"/>
    <n v="1773.885429329893"/>
    <x v="120"/>
    <s v="1774"/>
    <s v="North East"/>
  </r>
  <r>
    <x v="3"/>
    <x v="9"/>
    <n v="1035"/>
    <x v="121"/>
    <s v="1035"/>
    <s v="West Midlands"/>
  </r>
  <r>
    <x v="3"/>
    <x v="8"/>
    <n v="2248.533565066261"/>
    <x v="121"/>
    <s v="2249"/>
    <s v="West Midlands"/>
  </r>
  <r>
    <x v="3"/>
    <x v="8"/>
    <n v="1487.876561351947"/>
    <x v="122"/>
    <s v="1488"/>
    <s v="East of England"/>
  </r>
  <r>
    <x v="3"/>
    <x v="9"/>
    <n v="2835"/>
    <x v="122"/>
    <s v="2835"/>
    <s v="East of England"/>
  </r>
  <r>
    <x v="3"/>
    <x v="8"/>
    <n v="1871.501378561283"/>
    <x v="123"/>
    <s v="1872"/>
    <s v="North East"/>
  </r>
  <r>
    <x v="3"/>
    <x v="9"/>
    <n v="1120"/>
    <x v="123"/>
    <s v="1120"/>
    <s v="North East"/>
  </r>
  <r>
    <x v="3"/>
    <x v="9"/>
    <n v="3420"/>
    <x v="124"/>
    <s v="3420"/>
    <s v="South East"/>
  </r>
  <r>
    <x v="3"/>
    <x v="8"/>
    <n v="1429.6284220162779"/>
    <x v="124"/>
    <s v="1430"/>
    <s v="South East"/>
  </r>
  <r>
    <x v="3"/>
    <x v="8"/>
    <n v="1489.8145332927941"/>
    <x v="125"/>
    <s v="1490"/>
    <s v="Greater London"/>
  </r>
  <r>
    <x v="3"/>
    <x v="9"/>
    <n v="490"/>
    <x v="125"/>
    <s v="490"/>
    <s v="Greater London"/>
  </r>
  <r>
    <x v="3"/>
    <x v="9"/>
    <n v="660"/>
    <x v="126"/>
    <s v="660"/>
    <s v="South West"/>
  </r>
  <r>
    <x v="3"/>
    <x v="8"/>
    <n v="1659.6258298129151"/>
    <x v="126"/>
    <s v="1660"/>
    <s v="South West"/>
  </r>
  <r>
    <x v="3"/>
    <x v="8"/>
    <n v="2003.841684649861"/>
    <x v="127"/>
    <s v="2004"/>
    <s v="North West"/>
  </r>
  <r>
    <x v="3"/>
    <x v="9"/>
    <n v="845"/>
    <x v="127"/>
    <s v="845"/>
    <s v="North West"/>
  </r>
  <r>
    <x v="3"/>
    <x v="9"/>
    <n v="695"/>
    <x v="128"/>
    <s v="695"/>
    <s v="West Midlands"/>
  </r>
  <r>
    <x v="3"/>
    <x v="8"/>
    <n v="1986.0547522432421"/>
    <x v="128"/>
    <s v="1986"/>
    <s v="West Midlands"/>
  </r>
  <r>
    <x v="3"/>
    <x v="8"/>
    <n v="1529.6133137542829"/>
    <x v="129"/>
    <s v="1530"/>
    <s v="East of England"/>
  </r>
  <r>
    <x v="3"/>
    <x v="9"/>
    <n v="375"/>
    <x v="129"/>
    <s v="375"/>
    <s v="East of England"/>
  </r>
  <r>
    <x v="3"/>
    <x v="9"/>
    <n v="655"/>
    <x v="130"/>
    <s v="655"/>
    <s v="South West"/>
  </r>
  <r>
    <x v="3"/>
    <x v="8"/>
    <n v="1713.1349061045139"/>
    <x v="130"/>
    <s v="1713"/>
    <s v="South West"/>
  </r>
  <r>
    <x v="3"/>
    <x v="9"/>
    <n v="340"/>
    <x v="131"/>
    <s v="340"/>
    <s v="Greater London"/>
  </r>
  <r>
    <x v="3"/>
    <x v="8"/>
    <n v="1738.3301804795749"/>
    <x v="131"/>
    <s v="1738"/>
    <s v="Greater London"/>
  </r>
  <r>
    <x v="3"/>
    <x v="9"/>
    <n v="710"/>
    <x v="132"/>
    <s v="710"/>
    <s v="North West"/>
  </r>
  <r>
    <x v="3"/>
    <x v="8"/>
    <n v="1669.9988239444899"/>
    <x v="132"/>
    <s v="1670"/>
    <s v="North West"/>
  </r>
  <r>
    <x v="3"/>
    <x v="8"/>
    <n v="1780.0942737927401"/>
    <x v="133"/>
    <s v="1780"/>
    <s v="Yorkshire &amp; Humber"/>
  </r>
  <r>
    <x v="3"/>
    <x v="9"/>
    <n v="1250"/>
    <x v="133"/>
    <s v="1250"/>
    <s v="Yorkshire &amp; Humber"/>
  </r>
  <r>
    <x v="3"/>
    <x v="8"/>
    <n v="1907.5670119395911"/>
    <x v="134"/>
    <s v="1908"/>
    <s v="West Midlands"/>
  </r>
  <r>
    <x v="3"/>
    <x v="9"/>
    <n v="965"/>
    <x v="134"/>
    <s v="965"/>
    <s v="West Midlands"/>
  </r>
  <r>
    <x v="3"/>
    <x v="8"/>
    <n v="1546.5460471613401"/>
    <x v="135"/>
    <s v="1547"/>
    <s v="Greater London"/>
  </r>
  <r>
    <x v="3"/>
    <x v="9"/>
    <n v="465"/>
    <x v="135"/>
    <s v="465"/>
    <s v="Greater London"/>
  </r>
  <r>
    <x v="3"/>
    <x v="8"/>
    <n v="1743.61419927871"/>
    <x v="136"/>
    <s v="1744"/>
    <s v="Greater London"/>
  </r>
  <r>
    <x v="3"/>
    <x v="9"/>
    <n v="585"/>
    <x v="136"/>
    <s v="585"/>
    <s v="Greater London"/>
  </r>
  <r>
    <x v="3"/>
    <x v="8"/>
    <n v="1593.0654796767019"/>
    <x v="137"/>
    <s v="1593"/>
    <s v="North West"/>
  </r>
  <r>
    <x v="3"/>
    <x v="9"/>
    <n v="680"/>
    <x v="137"/>
    <s v="680"/>
    <s v="North West"/>
  </r>
  <r>
    <x v="3"/>
    <x v="8"/>
    <n v="1556.399299043871"/>
    <x v="138"/>
    <s v="1556"/>
    <s v="West Midlands"/>
  </r>
  <r>
    <x v="3"/>
    <x v="9"/>
    <n v="2025"/>
    <x v="138"/>
    <s v="2025"/>
    <s v="West Midlands"/>
  </r>
  <r>
    <x v="3"/>
    <x v="8"/>
    <n v="1176.9613539525039"/>
    <x v="139"/>
    <s v="1177"/>
    <s v="South East"/>
  </r>
  <r>
    <x v="3"/>
    <x v="9"/>
    <n v="395"/>
    <x v="139"/>
    <s v="395"/>
    <s v="South East"/>
  </r>
  <r>
    <x v="3"/>
    <x v="9"/>
    <n v="1150"/>
    <x v="140"/>
    <s v="1150"/>
    <s v="East Midlands"/>
  </r>
  <r>
    <x v="3"/>
    <x v="8"/>
    <n v="1493.972147162752"/>
    <x v="140"/>
    <s v="1494"/>
    <s v="East Midlands"/>
  </r>
  <r>
    <x v="3"/>
    <x v="9"/>
    <n v="3130"/>
    <x v="141"/>
    <s v="3130"/>
    <s v="South East"/>
  </r>
  <r>
    <x v="3"/>
    <x v="8"/>
    <n v="1470.1876015744631"/>
    <x v="141"/>
    <s v="1470"/>
    <s v="South East"/>
  </r>
  <r>
    <x v="3"/>
    <x v="8"/>
    <n v="1658.6248492159229"/>
    <x v="142"/>
    <s v="1659"/>
    <s v="Greater London"/>
  </r>
  <r>
    <x v="3"/>
    <x v="9"/>
    <n v="440"/>
    <x v="142"/>
    <s v="440"/>
    <s v="Greater London"/>
  </r>
  <r>
    <x v="3"/>
    <x v="9"/>
    <n v="775"/>
    <x v="143"/>
    <s v="775"/>
    <s v="North West"/>
  </r>
  <r>
    <x v="3"/>
    <x v="8"/>
    <n v="1267.478943494971"/>
    <x v="143"/>
    <s v="1267"/>
    <s v="North West"/>
  </r>
  <r>
    <x v="3"/>
    <x v="9"/>
    <n v="1085"/>
    <x v="144"/>
    <s v="1085"/>
    <s v="North West"/>
  </r>
  <r>
    <x v="3"/>
    <x v="8"/>
    <n v="1631.8979650157171"/>
    <x v="144"/>
    <s v="1632"/>
    <s v="North West"/>
  </r>
  <r>
    <x v="3"/>
    <x v="9"/>
    <n v="1755"/>
    <x v="145"/>
    <s v="1755"/>
    <s v="South West"/>
  </r>
  <r>
    <x v="3"/>
    <x v="8"/>
    <n v="1460.6620003162691"/>
    <x v="145"/>
    <s v="1461"/>
    <s v="South West"/>
  </r>
  <r>
    <x v="3"/>
    <x v="8"/>
    <n v="1401.4481631018721"/>
    <x v="146"/>
    <s v="1401"/>
    <s v="South East"/>
  </r>
  <r>
    <x v="3"/>
    <x v="9"/>
    <n v="420"/>
    <x v="146"/>
    <s v="420"/>
    <s v="South East"/>
  </r>
  <r>
    <x v="3"/>
    <x v="8"/>
    <n v="1598.8881992605991"/>
    <x v="147"/>
    <s v="1599"/>
    <s v="North West"/>
  </r>
  <r>
    <x v="3"/>
    <x v="9"/>
    <n v="1185"/>
    <x v="147"/>
    <s v="1185"/>
    <s v="North West"/>
  </r>
  <r>
    <x v="3"/>
    <x v="8"/>
    <n v="1153.171991758664"/>
    <x v="148"/>
    <s v="1153"/>
    <s v="South East"/>
  </r>
  <r>
    <x v="3"/>
    <x v="9"/>
    <n v="375"/>
    <x v="148"/>
    <s v="375"/>
    <s v="South East"/>
  </r>
  <r>
    <x v="3"/>
    <x v="8"/>
    <n v="2117.14108362153"/>
    <x v="149"/>
    <s v="2117"/>
    <s v="West Midlands"/>
  </r>
  <r>
    <x v="3"/>
    <x v="9"/>
    <n v="955"/>
    <x v="149"/>
    <s v="955"/>
    <s v="West Midlands"/>
  </r>
  <r>
    <x v="3"/>
    <x v="9"/>
    <n v="2195"/>
    <x v="150"/>
    <s v="2195"/>
    <s v="West Midlands"/>
  </r>
  <r>
    <x v="3"/>
    <x v="8"/>
    <n v="1508.062466077183"/>
    <x v="150"/>
    <s v="1508"/>
    <s v="West Midlands"/>
  </r>
  <r>
    <x v="3"/>
    <x v="8"/>
    <n v="1728.0819533542201"/>
    <x v="151"/>
    <s v="1728"/>
    <s v="Yorkshire &amp; Humber"/>
  </r>
  <r>
    <x v="3"/>
    <x v="9"/>
    <n v="695"/>
    <x v="151"/>
    <s v="695"/>
    <s v="Yorkshire &amp; Humber"/>
  </r>
  <r>
    <x v="3"/>
    <x v="9"/>
    <n v="175665"/>
    <x v="152"/>
    <s v="175665"/>
    <s v="England"/>
  </r>
  <r>
    <x v="3"/>
    <x v="8"/>
    <n v="1599.704291704322"/>
    <x v="152"/>
    <s v="1600"/>
    <s v="England"/>
  </r>
  <r>
    <x v="3"/>
    <x v="10"/>
    <n v="124.9250449730162"/>
    <x v="0"/>
    <s v="125"/>
    <s v="Greater London"/>
  </r>
  <r>
    <x v="3"/>
    <x v="11"/>
    <n v="25"/>
    <x v="0"/>
    <s v="25"/>
    <s v="Greater London"/>
  </r>
  <r>
    <x v="3"/>
    <x v="10"/>
    <n v="123.6440370602394"/>
    <x v="1"/>
    <s v="124"/>
    <s v="Greater London"/>
  </r>
  <r>
    <x v="3"/>
    <x v="11"/>
    <n v="75"/>
    <x v="1"/>
    <s v="75"/>
    <s v="Greater London"/>
  </r>
  <r>
    <x v="3"/>
    <x v="11"/>
    <n v="90"/>
    <x v="2"/>
    <s v="90"/>
    <s v="Yorkshire &amp; Humber"/>
  </r>
  <r>
    <x v="3"/>
    <x v="10"/>
    <n v="178.08381811706039"/>
    <x v="2"/>
    <s v="178"/>
    <s v="Yorkshire &amp; Humber"/>
  </r>
  <r>
    <x v="3"/>
    <x v="11"/>
    <n v="50"/>
    <x v="3"/>
    <s v="50"/>
    <s v="South West"/>
  </r>
  <r>
    <x v="3"/>
    <x v="10"/>
    <n v="127.9295875550097"/>
    <x v="3"/>
    <s v="128"/>
    <s v="South West"/>
  </r>
  <r>
    <x v="3"/>
    <x v="11"/>
    <n v="40"/>
    <x v="4"/>
    <s v="40"/>
    <s v="East of England"/>
  </r>
  <r>
    <x v="3"/>
    <x v="10"/>
    <n v="119.7999341100362"/>
    <x v="4"/>
    <s v="120"/>
    <s v="East of England"/>
  </r>
  <r>
    <x v="3"/>
    <x v="11"/>
    <n v="70"/>
    <x v="5"/>
    <s v="70"/>
    <s v="Greater London"/>
  </r>
  <r>
    <x v="3"/>
    <x v="10"/>
    <n v="164.89599773856921"/>
    <x v="5"/>
    <s v="165"/>
    <s v="Greater London"/>
  </r>
  <r>
    <x v="3"/>
    <x v="10"/>
    <n v="165.14902270637151"/>
    <x v="6"/>
    <s v="165"/>
    <s v="West Midlands"/>
  </r>
  <r>
    <x v="3"/>
    <x v="11"/>
    <n v="255"/>
    <x v="6"/>
    <s v="255"/>
    <s v="West Midlands"/>
  </r>
  <r>
    <x v="3"/>
    <x v="10"/>
    <n v="129.44983818770231"/>
    <x v="7"/>
    <s v="129"/>
    <s v="North West"/>
  </r>
  <r>
    <x v="3"/>
    <x v="11"/>
    <n v="30"/>
    <x v="7"/>
    <s v="30"/>
    <s v="North West"/>
  </r>
  <r>
    <x v="3"/>
    <x v="10"/>
    <n v="33.350008337502082"/>
    <x v="8"/>
    <s v="33"/>
    <s v="North West"/>
  </r>
  <r>
    <x v="3"/>
    <x v="11"/>
    <n v="10"/>
    <x v="8"/>
    <s v="10"/>
    <s v="North West"/>
  </r>
  <r>
    <x v="3"/>
    <x v="11"/>
    <n v="70"/>
    <x v="9"/>
    <s v="70"/>
    <s v="North West"/>
  </r>
  <r>
    <x v="3"/>
    <x v="10"/>
    <n v="133.70005348002141"/>
    <x v="9"/>
    <s v="134"/>
    <s v="North West"/>
  </r>
  <r>
    <x v="3"/>
    <x v="10"/>
    <n v="157.56716300323009"/>
    <x v="10"/>
    <s v="158"/>
    <s v="South West"/>
  </r>
  <r>
    <x v="3"/>
    <x v="11"/>
    <n v="140"/>
    <x v="10"/>
    <s v="140"/>
    <s v="South West"/>
  </r>
  <r>
    <x v="3"/>
    <x v="11"/>
    <n v="25"/>
    <x v="11"/>
    <s v="25"/>
    <s v="South East"/>
  </r>
  <r>
    <x v="3"/>
    <x v="10"/>
    <n v="119.7203333014079"/>
    <x v="11"/>
    <s v="120"/>
    <s v="South East"/>
  </r>
  <r>
    <x v="3"/>
    <x v="10"/>
    <n v="154.29100426300329"/>
    <x v="12"/>
    <s v="154"/>
    <s v="Yorkshire &amp; Humber"/>
  </r>
  <r>
    <x v="3"/>
    <x v="11"/>
    <n v="135"/>
    <x v="12"/>
    <s v="135"/>
    <s v="Yorkshire &amp; Humber"/>
  </r>
  <r>
    <x v="3"/>
    <x v="11"/>
    <n v="55"/>
    <x v="13"/>
    <s v="55"/>
    <s v="Greater London"/>
  </r>
  <r>
    <x v="3"/>
    <x v="10"/>
    <n v="128.0648240855007"/>
    <x v="13"/>
    <s v="128"/>
    <s v="Greater London"/>
  </r>
  <r>
    <x v="3"/>
    <x v="11"/>
    <n v="70"/>
    <x v="14"/>
    <s v="70"/>
    <s v="South East"/>
  </r>
  <r>
    <x v="3"/>
    <x v="10"/>
    <n v="172.74140611504581"/>
    <x v="14"/>
    <s v="173"/>
    <s v="South East"/>
  </r>
  <r>
    <x v="3"/>
    <x v="11"/>
    <n v="105"/>
    <x v="15"/>
    <s v="105"/>
    <s v="South West"/>
  </r>
  <r>
    <x v="3"/>
    <x v="10"/>
    <n v="168.57720836142951"/>
    <x v="15"/>
    <s v="169"/>
    <s v="South West"/>
  </r>
  <r>
    <x v="3"/>
    <x v="11"/>
    <n v="90"/>
    <x v="16"/>
    <s v="90"/>
    <s v="Greater London"/>
  </r>
  <r>
    <x v="3"/>
    <x v="10"/>
    <n v="150.0400106695119"/>
    <x v="16"/>
    <s v="150"/>
    <s v="Greater London"/>
  </r>
  <r>
    <x v="3"/>
    <x v="11"/>
    <n v="115"/>
    <x v="17"/>
    <s v="115"/>
    <s v="South East"/>
  </r>
  <r>
    <x v="3"/>
    <x v="10"/>
    <n v="104.0394445198353"/>
    <x v="17"/>
    <s v="104"/>
    <s v="South East"/>
  </r>
  <r>
    <x v="3"/>
    <x v="11"/>
    <n v="55"/>
    <x v="18"/>
    <s v="55"/>
    <s v="North West"/>
  </r>
  <r>
    <x v="3"/>
    <x v="10"/>
    <n v="150.6849315068493"/>
    <x v="18"/>
    <s v="151"/>
    <s v="North West"/>
  </r>
  <r>
    <x v="3"/>
    <x v="11"/>
    <n v="65"/>
    <x v="19"/>
    <s v="65"/>
    <s v="Yorkshire &amp; Humber"/>
  </r>
  <r>
    <x v="3"/>
    <x v="10"/>
    <n v="157.42310486800679"/>
    <x v="19"/>
    <s v="157"/>
    <s v="Yorkshire &amp; Humber"/>
  </r>
  <r>
    <x v="3"/>
    <x v="10"/>
    <n v="163.2895420470571"/>
    <x v="20"/>
    <s v="163"/>
    <s v="East of England"/>
  </r>
  <r>
    <x v="3"/>
    <x v="11"/>
    <n v="220"/>
    <x v="20"/>
    <s v="220"/>
    <s v="East of England"/>
  </r>
  <r>
    <x v="3"/>
    <x v="10"/>
    <n v="152.02189115232591"/>
    <x v="21"/>
    <s v="152"/>
    <s v="Greater London"/>
  </r>
  <r>
    <x v="3"/>
    <x v="11"/>
    <n v="40"/>
    <x v="21"/>
    <s v="40"/>
    <s v="Greater London"/>
  </r>
  <r>
    <x v="3"/>
    <x v="11"/>
    <n v="65"/>
    <x v="22"/>
    <s v="65"/>
    <s v="East of England"/>
  </r>
  <r>
    <x v="3"/>
    <x v="10"/>
    <n v="113.1300473405737"/>
    <x v="22"/>
    <s v="113"/>
    <s v="East of England"/>
  </r>
  <r>
    <x v="3"/>
    <x v="10"/>
    <n v="126.43157417845821"/>
    <x v="23"/>
    <s v="126"/>
    <s v="North West"/>
  </r>
  <r>
    <x v="3"/>
    <x v="11"/>
    <n v="120"/>
    <x v="23"/>
    <s v="120"/>
    <s v="North West"/>
  </r>
  <r>
    <x v="3"/>
    <x v="11"/>
    <n v="100"/>
    <x v="24"/>
    <s v="100"/>
    <s v="North West"/>
  </r>
  <r>
    <x v="3"/>
    <x v="10"/>
    <n v="124.5593712242941"/>
    <x v="24"/>
    <s v="125"/>
    <s v="North West"/>
  </r>
  <r>
    <x v="3"/>
    <x v="10"/>
    <n v="0"/>
    <x v="25"/>
    <s v="0"/>
    <s v="Greater London"/>
  </r>
  <r>
    <x v="3"/>
    <x v="11"/>
    <n v="0"/>
    <x v="25"/>
    <s v="0"/>
    <s v="Greater London"/>
  </r>
  <r>
    <x v="3"/>
    <x v="10"/>
    <n v="118.26388615129891"/>
    <x v="26"/>
    <s v="118"/>
    <s v="South West"/>
  </r>
  <r>
    <x v="3"/>
    <x v="11"/>
    <n v="180"/>
    <x v="26"/>
    <s v="180"/>
    <s v="South West"/>
  </r>
  <r>
    <x v="3"/>
    <x v="11"/>
    <n v="125"/>
    <x v="27"/>
    <s v="125"/>
    <s v="North East"/>
  </r>
  <r>
    <x v="3"/>
    <x v="10"/>
    <n v="106.16793218841831"/>
    <x v="27"/>
    <s v="106"/>
    <s v="North East"/>
  </r>
  <r>
    <x v="3"/>
    <x v="10"/>
    <n v="146.1988304093567"/>
    <x v="28"/>
    <s v="146"/>
    <s v="West Midlands"/>
  </r>
  <r>
    <x v="3"/>
    <x v="11"/>
    <n v="75"/>
    <x v="28"/>
    <s v="75"/>
    <s v="West Midlands"/>
  </r>
  <r>
    <x v="3"/>
    <x v="10"/>
    <n v="114.5697465364684"/>
    <x v="29"/>
    <s v="115"/>
    <s v="Greater London"/>
  </r>
  <r>
    <x v="3"/>
    <x v="11"/>
    <n v="65"/>
    <x v="29"/>
    <s v="65"/>
    <s v="Greater London"/>
  </r>
  <r>
    <x v="3"/>
    <x v="11"/>
    <n v="100"/>
    <x v="30"/>
    <s v="100"/>
    <s v="North East"/>
  </r>
  <r>
    <x v="3"/>
    <x v="10"/>
    <n v="148.47589493845669"/>
    <x v="30"/>
    <s v="148"/>
    <s v="North East"/>
  </r>
  <r>
    <x v="3"/>
    <x v="10"/>
    <n v="126.0663108795226"/>
    <x v="31"/>
    <s v="126"/>
    <s v="North East"/>
  </r>
  <r>
    <x v="3"/>
    <x v="11"/>
    <n v="30"/>
    <x v="31"/>
    <s v="30"/>
    <s v="North East"/>
  </r>
  <r>
    <x v="3"/>
    <x v="11"/>
    <n v="75"/>
    <x v="32"/>
    <s v="75"/>
    <s v="East Midlands"/>
  </r>
  <r>
    <x v="3"/>
    <x v="10"/>
    <n v="168.4749646202574"/>
    <x v="32"/>
    <s v="168"/>
    <s v="East Midlands"/>
  </r>
  <r>
    <x v="3"/>
    <x v="11"/>
    <n v="310"/>
    <x v="33"/>
    <s v="310"/>
    <s v="East Midlands"/>
  </r>
  <r>
    <x v="3"/>
    <x v="10"/>
    <n v="166.64874744651109"/>
    <x v="33"/>
    <s v="167"/>
    <s v="East Midlands"/>
  </r>
  <r>
    <x v="3"/>
    <x v="10"/>
    <n v="151.0860152980228"/>
    <x v="34"/>
    <s v="151"/>
    <s v="South West"/>
  </r>
  <r>
    <x v="3"/>
    <x v="11"/>
    <n v="335"/>
    <x v="34"/>
    <s v="335"/>
    <s v="South West"/>
  </r>
  <r>
    <x v="3"/>
    <x v="11"/>
    <n v="95"/>
    <x v="35"/>
    <s v="95"/>
    <s v="Yorkshire &amp; Humber"/>
  </r>
  <r>
    <x v="3"/>
    <x v="10"/>
    <n v="151.5369032237482"/>
    <x v="35"/>
    <s v="152"/>
    <s v="Yorkshire &amp; Humber"/>
  </r>
  <r>
    <x v="3"/>
    <x v="11"/>
    <n v="180"/>
    <x v="36"/>
    <s v="180"/>
    <s v="South West"/>
  </r>
  <r>
    <x v="3"/>
    <x v="10"/>
    <n v="151.20205634796631"/>
    <x v="36"/>
    <s v="151"/>
    <s v="South West"/>
  </r>
  <r>
    <x v="3"/>
    <x v="11"/>
    <n v="80"/>
    <x v="37"/>
    <s v="80"/>
    <s v="West Midlands"/>
  </r>
  <r>
    <x v="3"/>
    <x v="10"/>
    <n v="119.2694744688781"/>
    <x v="37"/>
    <s v="119"/>
    <s v="West Midlands"/>
  </r>
  <r>
    <x v="3"/>
    <x v="10"/>
    <n v="143.8996813649913"/>
    <x v="38"/>
    <s v="144"/>
    <s v="Greater London"/>
  </r>
  <r>
    <x v="3"/>
    <x v="11"/>
    <n v="70"/>
    <x v="38"/>
    <s v="70"/>
    <s v="Greater London"/>
  </r>
  <r>
    <x v="3"/>
    <x v="11"/>
    <n v="140"/>
    <x v="39"/>
    <s v="140"/>
    <s v="Yorkshire &amp; Humber"/>
  </r>
  <r>
    <x v="3"/>
    <x v="10"/>
    <n v="145.22218995062451"/>
    <x v="39"/>
    <s v="145"/>
    <s v="Yorkshire &amp; Humber"/>
  </r>
  <r>
    <x v="3"/>
    <x v="11"/>
    <n v="245"/>
    <x v="40"/>
    <s v="245"/>
    <s v="South East"/>
  </r>
  <r>
    <x v="3"/>
    <x v="10"/>
    <n v="163.97282736003751"/>
    <x v="40"/>
    <s v="164"/>
    <s v="South East"/>
  </r>
  <r>
    <x v="3"/>
    <x v="11"/>
    <n v="40"/>
    <x v="41"/>
    <s v="40"/>
    <s v="Greater London"/>
  </r>
  <r>
    <x v="3"/>
    <x v="10"/>
    <n v="83.269146699419196"/>
    <x v="41"/>
    <s v="83"/>
    <s v="Greater London"/>
  </r>
  <r>
    <x v="3"/>
    <x v="11"/>
    <n v="505"/>
    <x v="42"/>
    <s v="505"/>
    <s v="East of England"/>
  </r>
  <r>
    <x v="3"/>
    <x v="10"/>
    <n v="154.97405335403749"/>
    <x v="42"/>
    <s v="155"/>
    <s v="East of England"/>
  </r>
  <r>
    <x v="3"/>
    <x v="10"/>
    <n v="145.20461750683671"/>
    <x v="43"/>
    <s v="145"/>
    <s v="North East"/>
  </r>
  <r>
    <x v="3"/>
    <x v="11"/>
    <n v="60"/>
    <x v="43"/>
    <s v="60"/>
    <s v="North East"/>
  </r>
  <r>
    <x v="3"/>
    <x v="11"/>
    <n v="175"/>
    <x v="44"/>
    <s v="175"/>
    <s v="South West"/>
  </r>
  <r>
    <x v="3"/>
    <x v="10"/>
    <n v="118.2144883676943"/>
    <x v="44"/>
    <s v="118"/>
    <s v="South West"/>
  </r>
  <r>
    <x v="3"/>
    <x v="11"/>
    <n v="35"/>
    <x v="45"/>
    <s v="35"/>
    <s v="Greater London"/>
  </r>
  <r>
    <x v="3"/>
    <x v="10"/>
    <n v="108.58100142706461"/>
    <x v="45"/>
    <s v="109"/>
    <s v="Greater London"/>
  </r>
  <r>
    <x v="3"/>
    <x v="10"/>
    <n v="132.74336283185841"/>
    <x v="46"/>
    <s v="133"/>
    <s v="Greater London"/>
  </r>
  <r>
    <x v="3"/>
    <x v="11"/>
    <n v="30"/>
    <x v="46"/>
    <s v="30"/>
    <s v="Greater London"/>
  </r>
  <r>
    <x v="3"/>
    <x v="10"/>
    <n v="177.31195082548561"/>
    <x v="47"/>
    <s v="177"/>
    <s v="North West"/>
  </r>
  <r>
    <x v="3"/>
    <x v="11"/>
    <n v="45"/>
    <x v="47"/>
    <s v="45"/>
    <s v="North West"/>
  </r>
  <r>
    <x v="3"/>
    <x v="10"/>
    <n v="195.13146982779651"/>
    <x v="48"/>
    <s v="195"/>
    <s v="Greater London"/>
  </r>
  <r>
    <x v="3"/>
    <x v="11"/>
    <n v="40"/>
    <x v="48"/>
    <s v="40"/>
    <s v="Greater London"/>
  </r>
  <r>
    <x v="3"/>
    <x v="10"/>
    <n v="137.0192011626618"/>
    <x v="49"/>
    <s v="137"/>
    <s v="South East"/>
  </r>
  <r>
    <x v="3"/>
    <x v="11"/>
    <n v="445"/>
    <x v="49"/>
    <s v="445"/>
    <s v="South East"/>
  </r>
  <r>
    <x v="3"/>
    <x v="10"/>
    <n v="100.8369466572552"/>
    <x v="50"/>
    <s v="101"/>
    <s v="Greater London"/>
  </r>
  <r>
    <x v="3"/>
    <x v="11"/>
    <n v="30"/>
    <x v="50"/>
    <s v="30"/>
    <s v="Greater London"/>
  </r>
  <r>
    <x v="3"/>
    <x v="11"/>
    <n v="75"/>
    <x v="51"/>
    <s v="75"/>
    <s v="Greater London"/>
  </r>
  <r>
    <x v="3"/>
    <x v="10"/>
    <n v="176.11008054101021"/>
    <x v="51"/>
    <s v="176"/>
    <s v="Greater London"/>
  </r>
  <r>
    <x v="3"/>
    <x v="10"/>
    <n v="101.79153094462541"/>
    <x v="52"/>
    <s v="102"/>
    <s v="North East"/>
  </r>
  <r>
    <x v="3"/>
    <x v="11"/>
    <n v="20"/>
    <x v="52"/>
    <s v="20"/>
    <s v="North East"/>
  </r>
  <r>
    <x v="3"/>
    <x v="11"/>
    <n v="60"/>
    <x v="53"/>
    <s v="60"/>
    <s v="Greater London"/>
  </r>
  <r>
    <x v="3"/>
    <x v="10"/>
    <n v="125.76243476073699"/>
    <x v="53"/>
    <s v="126"/>
    <s v="Greater London"/>
  </r>
  <r>
    <x v="3"/>
    <x v="11"/>
    <n v="50"/>
    <x v="54"/>
    <s v="50"/>
    <s v="West Midlands"/>
  </r>
  <r>
    <x v="3"/>
    <x v="10"/>
    <n v="97.057224939824522"/>
    <x v="54"/>
    <s v="97"/>
    <s v="West Midlands"/>
  </r>
  <r>
    <x v="3"/>
    <x v="11"/>
    <n v="335"/>
    <x v="55"/>
    <s v="335"/>
    <s v="East of England"/>
  </r>
  <r>
    <x v="3"/>
    <x v="10"/>
    <n v="154.87032499653279"/>
    <x v="55"/>
    <s v="155"/>
    <s v="East of England"/>
  </r>
  <r>
    <x v="3"/>
    <x v="10"/>
    <n v="150.46992916338721"/>
    <x v="56"/>
    <s v="150"/>
    <s v="Greater London"/>
  </r>
  <r>
    <x v="3"/>
    <x v="11"/>
    <n v="65"/>
    <x v="56"/>
    <s v="65"/>
    <s v="Greater London"/>
  </r>
  <r>
    <x v="3"/>
    <x v="10"/>
    <n v="204.78374836173001"/>
    <x v="57"/>
    <s v="205"/>
    <s v="Greater London"/>
  </r>
  <r>
    <x v="3"/>
    <x v="11"/>
    <n v="75"/>
    <x v="57"/>
    <s v="75"/>
    <s v="Greater London"/>
  </r>
  <r>
    <x v="3"/>
    <x v="11"/>
    <n v="60"/>
    <x v="58"/>
    <s v="60"/>
    <s v="South East"/>
  </r>
  <r>
    <x v="3"/>
    <x v="10"/>
    <n v="140.37386238682359"/>
    <x v="58"/>
    <s v="140"/>
    <s v="South East"/>
  </r>
  <r>
    <x v="3"/>
    <x v="10"/>
    <n v="184.92834026814609"/>
    <x v="59"/>
    <s v="185"/>
    <s v="Greater London"/>
  </r>
  <r>
    <x v="3"/>
    <x v="11"/>
    <n v="40"/>
    <x v="59"/>
    <s v="40"/>
    <s v="Greater London"/>
  </r>
  <r>
    <x v="3"/>
    <x v="11"/>
    <n v="35"/>
    <x v="60"/>
    <s v="35"/>
    <s v="Greater London"/>
  </r>
  <r>
    <x v="3"/>
    <x v="10"/>
    <n v="156.85220041229721"/>
    <x v="60"/>
    <s v="157"/>
    <s v="Greater London"/>
  </r>
  <r>
    <x v="3"/>
    <x v="11"/>
    <n v="475"/>
    <x v="61"/>
    <s v="475"/>
    <s v="South East"/>
  </r>
  <r>
    <x v="3"/>
    <x v="10"/>
    <n v="141.384195925754"/>
    <x v="61"/>
    <s v="141"/>
    <s v="South East"/>
  </r>
  <r>
    <x v="3"/>
    <x v="11"/>
    <n v="65"/>
    <x v="62"/>
    <s v="65"/>
    <s v="Yorkshire &amp; Humber"/>
  </r>
  <r>
    <x v="3"/>
    <x v="10"/>
    <n v="152.2283894236399"/>
    <x v="62"/>
    <s v="152"/>
    <s v="Yorkshire &amp; Humber"/>
  </r>
  <r>
    <x v="3"/>
    <x v="10"/>
    <n v="173.5709326544781"/>
    <x v="63"/>
    <s v="174"/>
    <s v="Greater London"/>
  </r>
  <r>
    <x v="3"/>
    <x v="11"/>
    <n v="45"/>
    <x v="63"/>
    <s v="45"/>
    <s v="Greater London"/>
  </r>
  <r>
    <x v="3"/>
    <x v="10"/>
    <n v="160.54139498122899"/>
    <x v="64"/>
    <s v="161"/>
    <s v="Yorkshire &amp; Humber"/>
  </r>
  <r>
    <x v="3"/>
    <x v="11"/>
    <n v="130"/>
    <x v="64"/>
    <s v="130"/>
    <s v="Yorkshire &amp; Humber"/>
  </r>
  <r>
    <x v="3"/>
    <x v="11"/>
    <n v="40"/>
    <x v="65"/>
    <s v="40"/>
    <s v="North West"/>
  </r>
  <r>
    <x v="3"/>
    <x v="10"/>
    <n v="142.04545454545459"/>
    <x v="65"/>
    <s v="142"/>
    <s v="North West"/>
  </r>
  <r>
    <x v="3"/>
    <x v="10"/>
    <n v="149.93003265142929"/>
    <x v="66"/>
    <s v="150"/>
    <s v="Greater London"/>
  </r>
  <r>
    <x v="3"/>
    <x v="11"/>
    <n v="45"/>
    <x v="66"/>
    <s v="45"/>
    <s v="Greater London"/>
  </r>
  <r>
    <x v="3"/>
    <x v="10"/>
    <n v="108.1219762498168"/>
    <x v="67"/>
    <s v="108"/>
    <s v="North West"/>
  </r>
  <r>
    <x v="3"/>
    <x v="11"/>
    <n v="295"/>
    <x v="67"/>
    <s v="295"/>
    <s v="North West"/>
  </r>
  <r>
    <x v="3"/>
    <x v="10"/>
    <n v="144.108612385756"/>
    <x v="68"/>
    <s v="144"/>
    <s v="Yorkshire &amp; Humber"/>
  </r>
  <r>
    <x v="3"/>
    <x v="11"/>
    <n v="190"/>
    <x v="68"/>
    <s v="190"/>
    <s v="Yorkshire &amp; Humber"/>
  </r>
  <r>
    <x v="3"/>
    <x v="10"/>
    <n v="128.69184737146901"/>
    <x v="69"/>
    <s v="129"/>
    <s v="East Midlands"/>
  </r>
  <r>
    <x v="3"/>
    <x v="11"/>
    <n v="60"/>
    <x v="69"/>
    <s v="60"/>
    <s v="East Midlands"/>
  </r>
  <r>
    <x v="3"/>
    <x v="10"/>
    <n v="133.4612866939097"/>
    <x v="70"/>
    <s v="133"/>
    <s v="East Midlands"/>
  </r>
  <r>
    <x v="3"/>
    <x v="11"/>
    <n v="210"/>
    <x v="70"/>
    <s v="210"/>
    <s v="East Midlands"/>
  </r>
  <r>
    <x v="3"/>
    <x v="10"/>
    <n v="128.58842061272381"/>
    <x v="71"/>
    <s v="129"/>
    <s v="Greater London"/>
  </r>
  <r>
    <x v="3"/>
    <x v="11"/>
    <n v="40"/>
    <x v="71"/>
    <s v="40"/>
    <s v="Greater London"/>
  </r>
  <r>
    <x v="3"/>
    <x v="11"/>
    <n v="260"/>
    <x v="72"/>
    <s v="260"/>
    <s v="East Midlands"/>
  </r>
  <r>
    <x v="3"/>
    <x v="10"/>
    <n v="136.40560731973471"/>
    <x v="72"/>
    <s v="136"/>
    <s v="East Midlands"/>
  </r>
  <r>
    <x v="3"/>
    <x v="11"/>
    <n v="130"/>
    <x v="73"/>
    <s v="130"/>
    <s v="North West"/>
  </r>
  <r>
    <x v="3"/>
    <x v="10"/>
    <n v="166.59831863850729"/>
    <x v="73"/>
    <s v="167"/>
    <s v="North West"/>
  </r>
  <r>
    <x v="3"/>
    <x v="10"/>
    <n v="147.09667929246501"/>
    <x v="74"/>
    <s v="147"/>
    <s v="East of England"/>
  </r>
  <r>
    <x v="3"/>
    <x v="11"/>
    <n v="40"/>
    <x v="74"/>
    <s v="40"/>
    <s v="East of England"/>
  </r>
  <r>
    <x v="3"/>
    <x v="11"/>
    <n v="80"/>
    <x v="75"/>
    <s v="80"/>
    <s v="North West"/>
  </r>
  <r>
    <x v="3"/>
    <x v="10"/>
    <n v="145.2063745598432"/>
    <x v="75"/>
    <s v="145"/>
    <s v="North West"/>
  </r>
  <r>
    <x v="3"/>
    <x v="11"/>
    <n v="45"/>
    <x v="76"/>
    <s v="45"/>
    <s v="South East"/>
  </r>
  <r>
    <x v="3"/>
    <x v="10"/>
    <n v="93.615427822505154"/>
    <x v="76"/>
    <s v="94"/>
    <s v="South East"/>
  </r>
  <r>
    <x v="3"/>
    <x v="11"/>
    <n v="35"/>
    <x v="77"/>
    <s v="35"/>
    <s v="Greater London"/>
  </r>
  <r>
    <x v="3"/>
    <x v="10"/>
    <n v="121.1491865697473"/>
    <x v="77"/>
    <s v="121"/>
    <s v="Greater London"/>
  </r>
  <r>
    <x v="3"/>
    <x v="10"/>
    <n v="115.4689965744198"/>
    <x v="78"/>
    <s v="115"/>
    <s v="North East"/>
  </r>
  <r>
    <x v="3"/>
    <x v="11"/>
    <n v="30"/>
    <x v="78"/>
    <s v="30"/>
    <s v="North East"/>
  </r>
  <r>
    <x v="3"/>
    <x v="10"/>
    <n v="172.39397770371221"/>
    <x v="79"/>
    <s v="172"/>
    <s v="East of England"/>
  </r>
  <r>
    <x v="3"/>
    <x v="11"/>
    <n v="75"/>
    <x v="79"/>
    <s v="75"/>
    <s v="East of England"/>
  </r>
  <r>
    <x v="3"/>
    <x v="11"/>
    <n v="90"/>
    <x v="80"/>
    <s v="90"/>
    <s v="North East"/>
  </r>
  <r>
    <x v="3"/>
    <x v="10"/>
    <n v="189.8573960003375"/>
    <x v="80"/>
    <s v="190"/>
    <s v="North East"/>
  </r>
  <r>
    <x v="3"/>
    <x v="11"/>
    <n v="30"/>
    <x v="81"/>
    <s v="30"/>
    <s v="Greater London"/>
  </r>
  <r>
    <x v="3"/>
    <x v="10"/>
    <n v="106.3528077141237"/>
    <x v="81"/>
    <s v="106"/>
    <s v="Greater London"/>
  </r>
  <r>
    <x v="3"/>
    <x v="10"/>
    <n v="106.5012631049804"/>
    <x v="82"/>
    <s v="107"/>
    <s v="East of England"/>
  </r>
  <r>
    <x v="3"/>
    <x v="11"/>
    <n v="250"/>
    <x v="82"/>
    <s v="250"/>
    <s v="East of England"/>
  </r>
  <r>
    <x v="3"/>
    <x v="10"/>
    <n v="115.64035848511131"/>
    <x v="83"/>
    <s v="116"/>
    <s v="Yorkshire &amp; Humber"/>
  </r>
  <r>
    <x v="3"/>
    <x v="11"/>
    <n v="40"/>
    <x v="83"/>
    <s v="40"/>
    <s v="Yorkshire &amp; Humber"/>
  </r>
  <r>
    <x v="3"/>
    <x v="10"/>
    <n v="165.53761523964749"/>
    <x v="84"/>
    <s v="166"/>
    <s v="Yorkshire &amp; Humber"/>
  </r>
  <r>
    <x v="3"/>
    <x v="11"/>
    <n v="65"/>
    <x v="84"/>
    <s v="65"/>
    <s v="Yorkshire &amp; Humber"/>
  </r>
  <r>
    <x v="3"/>
    <x v="10"/>
    <n v="123.46216973869601"/>
    <x v="85"/>
    <s v="123"/>
    <s v="East Midlands"/>
  </r>
  <r>
    <x v="3"/>
    <x v="11"/>
    <n v="85"/>
    <x v="85"/>
    <s v="85"/>
    <s v="East Midlands"/>
  </r>
  <r>
    <x v="3"/>
    <x v="11"/>
    <n v="95"/>
    <x v="86"/>
    <s v="95"/>
    <s v="South West"/>
  </r>
  <r>
    <x v="3"/>
    <x v="10"/>
    <n v="176.08897126969421"/>
    <x v="86"/>
    <s v="176"/>
    <s v="South West"/>
  </r>
  <r>
    <x v="3"/>
    <x v="11"/>
    <n v="110"/>
    <x v="87"/>
    <s v="110"/>
    <s v="North East"/>
  </r>
  <r>
    <x v="3"/>
    <x v="10"/>
    <n v="241.6414041562322"/>
    <x v="87"/>
    <s v="242"/>
    <s v="North East"/>
  </r>
  <r>
    <x v="3"/>
    <x v="11"/>
    <n v="225"/>
    <x v="88"/>
    <s v="225"/>
    <s v="Yorkshire &amp; Humber"/>
  </r>
  <r>
    <x v="3"/>
    <x v="10"/>
    <n v="136.19607392117581"/>
    <x v="88"/>
    <s v="136"/>
    <s v="Yorkshire &amp; Humber"/>
  </r>
  <r>
    <x v="3"/>
    <x v="10"/>
    <n v="158.73375813510509"/>
    <x v="89"/>
    <s v="159"/>
    <s v="North East"/>
  </r>
  <r>
    <x v="3"/>
    <x v="11"/>
    <n v="140"/>
    <x v="89"/>
    <s v="140"/>
    <s v="North East"/>
  </r>
  <r>
    <x v="3"/>
    <x v="10"/>
    <n v="140.4422654614167"/>
    <x v="90"/>
    <s v="140"/>
    <s v="East Midlands"/>
  </r>
  <r>
    <x v="3"/>
    <x v="11"/>
    <n v="55"/>
    <x v="90"/>
    <s v="55"/>
    <s v="East Midlands"/>
  </r>
  <r>
    <x v="3"/>
    <x v="10"/>
    <n v="113.733603405509"/>
    <x v="91"/>
    <s v="114"/>
    <s v="East Midlands"/>
  </r>
  <r>
    <x v="3"/>
    <x v="11"/>
    <n v="210"/>
    <x v="91"/>
    <s v="210"/>
    <s v="East Midlands"/>
  </r>
  <r>
    <x v="3"/>
    <x v="11"/>
    <n v="45"/>
    <x v="92"/>
    <s v="45"/>
    <s v="North West"/>
  </r>
  <r>
    <x v="3"/>
    <x v="10"/>
    <n v="113.745513371417"/>
    <x v="92"/>
    <s v="114"/>
    <s v="North West"/>
  </r>
  <r>
    <x v="3"/>
    <x v="10"/>
    <n v="146.42961735440969"/>
    <x v="93"/>
    <s v="146"/>
    <s v="South East"/>
  </r>
  <r>
    <x v="3"/>
    <x v="11"/>
    <n v="205"/>
    <x v="93"/>
    <s v="205"/>
    <s v="South East"/>
  </r>
  <r>
    <x v="3"/>
    <x v="11"/>
    <n v="40"/>
    <x v="94"/>
    <s v="40"/>
    <s v="East of England"/>
  </r>
  <r>
    <x v="3"/>
    <x v="10"/>
    <n v="124.3471773190749"/>
    <x v="94"/>
    <s v="124"/>
    <s v="East of England"/>
  </r>
  <r>
    <x v="3"/>
    <x v="11"/>
    <n v="40"/>
    <x v="95"/>
    <s v="40"/>
    <s v="South West"/>
  </r>
  <r>
    <x v="3"/>
    <x v="10"/>
    <n v="77.913477083698552"/>
    <x v="95"/>
    <s v="78"/>
    <s v="South West"/>
  </r>
  <r>
    <x v="3"/>
    <x v="11"/>
    <n v="45"/>
    <x v="96"/>
    <s v="45"/>
    <s v="South East"/>
  </r>
  <r>
    <x v="3"/>
    <x v="10"/>
    <n v="140.80100125156449"/>
    <x v="96"/>
    <s v="141"/>
    <s v="South East"/>
  </r>
  <r>
    <x v="3"/>
    <x v="10"/>
    <n v="157.46614477887249"/>
    <x v="97"/>
    <s v="157"/>
    <s v="South East"/>
  </r>
  <r>
    <x v="3"/>
    <x v="11"/>
    <n v="35"/>
    <x v="97"/>
    <s v="35"/>
    <s v="South East"/>
  </r>
  <r>
    <x v="3"/>
    <x v="10"/>
    <n v="123.872757903082"/>
    <x v="98"/>
    <s v="124"/>
    <s v="Greater London"/>
  </r>
  <r>
    <x v="3"/>
    <x v="11"/>
    <n v="50"/>
    <x v="98"/>
    <s v="50"/>
    <s v="Greater London"/>
  </r>
  <r>
    <x v="3"/>
    <x v="10"/>
    <n v="134.39254569346551"/>
    <x v="99"/>
    <s v="134"/>
    <s v="North East"/>
  </r>
  <r>
    <x v="3"/>
    <x v="11"/>
    <n v="45"/>
    <x v="99"/>
    <s v="45"/>
    <s v="North East"/>
  </r>
  <r>
    <x v="3"/>
    <x v="10"/>
    <n v="179.71604864314381"/>
    <x v="100"/>
    <s v="180"/>
    <s v="Greater London"/>
  </r>
  <r>
    <x v="3"/>
    <x v="11"/>
    <n v="60"/>
    <x v="100"/>
    <s v="60"/>
    <s v="Greater London"/>
  </r>
  <r>
    <x v="3"/>
    <x v="11"/>
    <n v="60"/>
    <x v="101"/>
    <s v="60"/>
    <s v="North West"/>
  </r>
  <r>
    <x v="3"/>
    <x v="10"/>
    <n v="155.56131708581799"/>
    <x v="101"/>
    <s v="156"/>
    <s v="North West"/>
  </r>
  <r>
    <x v="3"/>
    <x v="10"/>
    <n v="119.57981492724031"/>
    <x v="102"/>
    <s v="120"/>
    <s v="Yorkshire &amp; Humber"/>
  </r>
  <r>
    <x v="3"/>
    <x v="11"/>
    <n v="65"/>
    <x v="102"/>
    <s v="65"/>
    <s v="Yorkshire &amp; Humber"/>
  </r>
  <r>
    <x v="3"/>
    <x v="11"/>
    <n v="10"/>
    <x v="103"/>
    <s v="10"/>
    <s v="East Midlands"/>
  </r>
  <r>
    <x v="3"/>
    <x v="10"/>
    <n v="91.332541784637868"/>
    <x v="103"/>
    <s v="91"/>
    <s v="East Midlands"/>
  </r>
  <r>
    <x v="3"/>
    <x v="11"/>
    <n v="65"/>
    <x v="104"/>
    <s v="65"/>
    <s v="North West"/>
  </r>
  <r>
    <x v="3"/>
    <x v="10"/>
    <n v="175.9419662191425"/>
    <x v="104"/>
    <s v="176"/>
    <s v="North West"/>
  </r>
  <r>
    <x v="3"/>
    <x v="10"/>
    <n v="165.8827891727328"/>
    <x v="105"/>
    <s v="166"/>
    <s v="West Midlands"/>
  </r>
  <r>
    <x v="3"/>
    <x v="11"/>
    <n v="85"/>
    <x v="105"/>
    <s v="85"/>
    <s v="West Midlands"/>
  </r>
  <r>
    <x v="3"/>
    <x v="11"/>
    <n v="125"/>
    <x v="106"/>
    <s v="125"/>
    <s v="North West"/>
  </r>
  <r>
    <x v="3"/>
    <x v="10"/>
    <n v="184.19462741110769"/>
    <x v="106"/>
    <s v="184"/>
    <s v="North West"/>
  </r>
  <r>
    <x v="3"/>
    <x v="11"/>
    <n v="25"/>
    <x v="107"/>
    <s v="25"/>
    <s v="Yorkshire &amp; Humber"/>
  </r>
  <r>
    <x v="3"/>
    <x v="10"/>
    <n v="25.572569838688231"/>
    <x v="107"/>
    <s v="26"/>
    <s v="Yorkshire &amp; Humber"/>
  </r>
  <r>
    <x v="3"/>
    <x v="10"/>
    <n v="136.68048658253221"/>
    <x v="108"/>
    <s v="137"/>
    <s v="West Midlands"/>
  </r>
  <r>
    <x v="3"/>
    <x v="11"/>
    <n v="120"/>
    <x v="108"/>
    <s v="120"/>
    <s v="West Midlands"/>
  </r>
  <r>
    <x v="3"/>
    <x v="10"/>
    <n v="91.754343038903841"/>
    <x v="109"/>
    <s v="92"/>
    <s v="South East"/>
  </r>
  <r>
    <x v="3"/>
    <x v="11"/>
    <n v="15"/>
    <x v="109"/>
    <s v="15"/>
    <s v="South East"/>
  </r>
  <r>
    <x v="3"/>
    <x v="11"/>
    <n v="80"/>
    <x v="110"/>
    <s v="80"/>
    <s v="West Midlands"/>
  </r>
  <r>
    <x v="3"/>
    <x v="10"/>
    <n v="170.12227538543331"/>
    <x v="110"/>
    <s v="170"/>
    <s v="West Midlands"/>
  </r>
  <r>
    <x v="3"/>
    <x v="11"/>
    <n v="225"/>
    <x v="111"/>
    <s v="225"/>
    <s v="South West"/>
  </r>
  <r>
    <x v="3"/>
    <x v="10"/>
    <n v="150.42117930204569"/>
    <x v="111"/>
    <s v="150"/>
    <s v="South West"/>
  </r>
  <r>
    <x v="3"/>
    <x v="11"/>
    <n v="85"/>
    <x v="112"/>
    <s v="85"/>
    <s v="South West"/>
  </r>
  <r>
    <x v="3"/>
    <x v="10"/>
    <n v="148.85643234912959"/>
    <x v="112"/>
    <s v="149"/>
    <s v="South West"/>
  </r>
  <r>
    <x v="3"/>
    <x v="11"/>
    <n v="40"/>
    <x v="113"/>
    <s v="40"/>
    <s v="North East"/>
  </r>
  <r>
    <x v="3"/>
    <x v="10"/>
    <n v="122.929407787578"/>
    <x v="113"/>
    <s v="123"/>
    <s v="North East"/>
  </r>
  <r>
    <x v="3"/>
    <x v="11"/>
    <n v="55"/>
    <x v="114"/>
    <s v="55"/>
    <s v="South East"/>
  </r>
  <r>
    <x v="3"/>
    <x v="10"/>
    <n v="154.68991702995359"/>
    <x v="114"/>
    <s v="155"/>
    <s v="South East"/>
  </r>
  <r>
    <x v="3"/>
    <x v="10"/>
    <n v="139.6297020302159"/>
    <x v="115"/>
    <s v="140"/>
    <s v="East of England"/>
  </r>
  <r>
    <x v="3"/>
    <x v="11"/>
    <n v="50"/>
    <x v="115"/>
    <s v="50"/>
    <s v="East of England"/>
  </r>
  <r>
    <x v="3"/>
    <x v="11"/>
    <n v="30"/>
    <x v="116"/>
    <s v="30"/>
    <s v="Greater London"/>
  </r>
  <r>
    <x v="3"/>
    <x v="10"/>
    <n v="104.5952165120982"/>
    <x v="116"/>
    <s v="105"/>
    <s v="Greater London"/>
  </r>
  <r>
    <x v="3"/>
    <x v="11"/>
    <n v="45"/>
    <x v="117"/>
    <s v="45"/>
    <s v="North West"/>
  </r>
  <r>
    <x v="3"/>
    <x v="10"/>
    <n v="115.9166430540172"/>
    <x v="117"/>
    <s v="116"/>
    <s v="North West"/>
  </r>
  <r>
    <x v="3"/>
    <x v="10"/>
    <n v="139.08477338942271"/>
    <x v="118"/>
    <s v="139"/>
    <s v="West Midlands"/>
  </r>
  <r>
    <x v="3"/>
    <x v="11"/>
    <n v="285"/>
    <x v="118"/>
    <s v="285"/>
    <s v="West Midlands"/>
  </r>
  <r>
    <x v="3"/>
    <x v="11"/>
    <n v="120"/>
    <x v="119"/>
    <s v="120"/>
    <s v="North West"/>
  </r>
  <r>
    <x v="3"/>
    <x v="10"/>
    <n v="195.96635910835309"/>
    <x v="119"/>
    <s v="196"/>
    <s v="North West"/>
  </r>
  <r>
    <x v="3"/>
    <x v="11"/>
    <n v="50"/>
    <x v="120"/>
    <s v="50"/>
    <s v="North East"/>
  </r>
  <r>
    <x v="3"/>
    <x v="10"/>
    <n v="124.0479321209715"/>
    <x v="120"/>
    <s v="124"/>
    <s v="North East"/>
  </r>
  <r>
    <x v="3"/>
    <x v="11"/>
    <n v="65"/>
    <x v="121"/>
    <s v="65"/>
    <s v="West Midlands"/>
  </r>
  <r>
    <x v="3"/>
    <x v="10"/>
    <n v="141.21225287855751"/>
    <x v="121"/>
    <s v="141"/>
    <s v="West Midlands"/>
  </r>
  <r>
    <x v="3"/>
    <x v="10"/>
    <n v="102.3407158601868"/>
    <x v="122"/>
    <s v="102"/>
    <s v="East of England"/>
  </r>
  <r>
    <x v="3"/>
    <x v="11"/>
    <n v="195"/>
    <x v="122"/>
    <s v="195"/>
    <s v="East of England"/>
  </r>
  <r>
    <x v="3"/>
    <x v="10"/>
    <n v="133.6786698972345"/>
    <x v="123"/>
    <s v="134"/>
    <s v="North East"/>
  </r>
  <r>
    <x v="3"/>
    <x v="11"/>
    <n v="80"/>
    <x v="123"/>
    <s v="80"/>
    <s v="North East"/>
  </r>
  <r>
    <x v="3"/>
    <x v="11"/>
    <n v="355"/>
    <x v="124"/>
    <s v="355"/>
    <s v="South East"/>
  </r>
  <r>
    <x v="3"/>
    <x v="10"/>
    <n v="148.39710228531541"/>
    <x v="124"/>
    <s v="148"/>
    <s v="South East"/>
  </r>
  <r>
    <x v="3"/>
    <x v="11"/>
    <n v="40"/>
    <x v="125"/>
    <s v="40"/>
    <s v="Greater London"/>
  </r>
  <r>
    <x v="3"/>
    <x v="10"/>
    <n v="121.61751292186079"/>
    <x v="125"/>
    <s v="122"/>
    <s v="Greater London"/>
  </r>
  <r>
    <x v="3"/>
    <x v="11"/>
    <n v="50"/>
    <x v="126"/>
    <s v="50"/>
    <s v="South West"/>
  </r>
  <r>
    <x v="3"/>
    <x v="10"/>
    <n v="125.7292295312814"/>
    <x v="126"/>
    <s v="126"/>
    <s v="South West"/>
  </r>
  <r>
    <x v="3"/>
    <x v="10"/>
    <n v="165.99871943845011"/>
    <x v="127"/>
    <s v="166"/>
    <s v="North West"/>
  </r>
  <r>
    <x v="3"/>
    <x v="11"/>
    <n v="70"/>
    <x v="127"/>
    <s v="70"/>
    <s v="North West"/>
  </r>
  <r>
    <x v="3"/>
    <x v="11"/>
    <n v="35"/>
    <x v="128"/>
    <s v="35"/>
    <s v="West Midlands"/>
  </r>
  <r>
    <x v="3"/>
    <x v="10"/>
    <n v="100.0171457964223"/>
    <x v="128"/>
    <s v="100"/>
    <s v="West Midlands"/>
  </r>
  <r>
    <x v="3"/>
    <x v="10"/>
    <n v="101.97422091695221"/>
    <x v="129"/>
    <s v="102"/>
    <s v="East of England"/>
  </r>
  <r>
    <x v="3"/>
    <x v="11"/>
    <n v="25"/>
    <x v="129"/>
    <s v="25"/>
    <s v="East of England"/>
  </r>
  <r>
    <x v="3"/>
    <x v="10"/>
    <n v="156.92838834545171"/>
    <x v="130"/>
    <s v="157"/>
    <s v="South West"/>
  </r>
  <r>
    <x v="3"/>
    <x v="11"/>
    <n v="60"/>
    <x v="130"/>
    <s v="60"/>
    <s v="South West"/>
  </r>
  <r>
    <x v="3"/>
    <x v="11"/>
    <n v="20"/>
    <x v="131"/>
    <s v="20"/>
    <s v="Greater London"/>
  </r>
  <r>
    <x v="3"/>
    <x v="10"/>
    <n v="102.2547164987985"/>
    <x v="131"/>
    <s v="102"/>
    <s v="Greater London"/>
  </r>
  <r>
    <x v="3"/>
    <x v="11"/>
    <n v="60"/>
    <x v="132"/>
    <s v="60"/>
    <s v="North West"/>
  </r>
  <r>
    <x v="3"/>
    <x v="10"/>
    <n v="141.1266611784076"/>
    <x v="132"/>
    <s v="141"/>
    <s v="North West"/>
  </r>
  <r>
    <x v="3"/>
    <x v="11"/>
    <n v="90"/>
    <x v="133"/>
    <s v="90"/>
    <s v="Yorkshire &amp; Humber"/>
  </r>
  <r>
    <x v="3"/>
    <x v="10"/>
    <n v="128.1667877130773"/>
    <x v="133"/>
    <s v="128"/>
    <s v="Yorkshire &amp; Humber"/>
  </r>
  <r>
    <x v="3"/>
    <x v="10"/>
    <n v="108.7214359136554"/>
    <x v="134"/>
    <s v="109"/>
    <s v="West Midlands"/>
  </r>
  <r>
    <x v="3"/>
    <x v="11"/>
    <n v="55"/>
    <x v="134"/>
    <s v="55"/>
    <s v="West Midlands"/>
  </r>
  <r>
    <x v="3"/>
    <x v="11"/>
    <n v="40"/>
    <x v="135"/>
    <s v="40"/>
    <s v="Greater London"/>
  </r>
  <r>
    <x v="3"/>
    <x v="10"/>
    <n v="133.03621911065289"/>
    <x v="135"/>
    <s v="133"/>
    <s v="Greater London"/>
  </r>
  <r>
    <x v="3"/>
    <x v="11"/>
    <n v="60"/>
    <x v="136"/>
    <s v="60"/>
    <s v="Greater London"/>
  </r>
  <r>
    <x v="3"/>
    <x v="10"/>
    <n v="178.8322255670472"/>
    <x v="136"/>
    <s v="179"/>
    <s v="Greater London"/>
  </r>
  <r>
    <x v="3"/>
    <x v="11"/>
    <n v="65"/>
    <x v="137"/>
    <s v="65"/>
    <s v="North West"/>
  </r>
  <r>
    <x v="3"/>
    <x v="10"/>
    <n v="152.2783179102729"/>
    <x v="137"/>
    <s v="152"/>
    <s v="North West"/>
  </r>
  <r>
    <x v="3"/>
    <x v="10"/>
    <n v="134.5036431272481"/>
    <x v="138"/>
    <s v="135"/>
    <s v="West Midlands"/>
  </r>
  <r>
    <x v="3"/>
    <x v="11"/>
    <n v="175"/>
    <x v="138"/>
    <s v="175"/>
    <s v="West Midlands"/>
  </r>
  <r>
    <x v="3"/>
    <x v="11"/>
    <n v="35"/>
    <x v="139"/>
    <s v="35"/>
    <s v="South East"/>
  </r>
  <r>
    <x v="3"/>
    <x v="10"/>
    <n v="104.2877149071839"/>
    <x v="139"/>
    <s v="104"/>
    <s v="South East"/>
  </r>
  <r>
    <x v="3"/>
    <x v="11"/>
    <n v="100"/>
    <x v="140"/>
    <s v="100"/>
    <s v="East Midlands"/>
  </r>
  <r>
    <x v="3"/>
    <x v="10"/>
    <n v="129.91062149241321"/>
    <x v="140"/>
    <s v="130"/>
    <s v="East Midlands"/>
  </r>
  <r>
    <x v="3"/>
    <x v="10"/>
    <n v="162.0494321224248"/>
    <x v="141"/>
    <s v="162"/>
    <s v="South East"/>
  </r>
  <r>
    <x v="3"/>
    <x v="11"/>
    <n v="345"/>
    <x v="141"/>
    <s v="345"/>
    <s v="South East"/>
  </r>
  <r>
    <x v="3"/>
    <x v="10"/>
    <n v="131.9360675512666"/>
    <x v="142"/>
    <s v="132"/>
    <s v="Greater London"/>
  </r>
  <r>
    <x v="3"/>
    <x v="11"/>
    <n v="35"/>
    <x v="142"/>
    <s v="35"/>
    <s v="Greater London"/>
  </r>
  <r>
    <x v="3"/>
    <x v="11"/>
    <n v="20"/>
    <x v="143"/>
    <s v="20"/>
    <s v="North West"/>
  </r>
  <r>
    <x v="3"/>
    <x v="10"/>
    <n v="32.709134025676683"/>
    <x v="143"/>
    <s v="33"/>
    <s v="North West"/>
  </r>
  <r>
    <x v="3"/>
    <x v="11"/>
    <n v="110"/>
    <x v="144"/>
    <s v="110"/>
    <s v="North West"/>
  </r>
  <r>
    <x v="3"/>
    <x v="10"/>
    <n v="165.44587663753819"/>
    <x v="144"/>
    <s v="165"/>
    <s v="North West"/>
  </r>
  <r>
    <x v="3"/>
    <x v="11"/>
    <n v="180"/>
    <x v="145"/>
    <s v="180"/>
    <s v="South West"/>
  </r>
  <r>
    <x v="3"/>
    <x v="10"/>
    <n v="149.811487211925"/>
    <x v="145"/>
    <s v="150"/>
    <s v="South West"/>
  </r>
  <r>
    <x v="3"/>
    <x v="11"/>
    <n v="35"/>
    <x v="146"/>
    <s v="35"/>
    <s v="South East"/>
  </r>
  <r>
    <x v="3"/>
    <x v="10"/>
    <n v="116.787346925156"/>
    <x v="146"/>
    <s v="117"/>
    <s v="South East"/>
  </r>
  <r>
    <x v="3"/>
    <x v="11"/>
    <n v="110"/>
    <x v="147"/>
    <s v="110"/>
    <s v="North West"/>
  </r>
  <r>
    <x v="3"/>
    <x v="10"/>
    <n v="148.42000161912731"/>
    <x v="147"/>
    <s v="148"/>
    <s v="North West"/>
  </r>
  <r>
    <x v="3"/>
    <x v="11"/>
    <n v="35"/>
    <x v="148"/>
    <s v="35"/>
    <s v="South East"/>
  </r>
  <r>
    <x v="3"/>
    <x v="10"/>
    <n v="107.6293858974753"/>
    <x v="148"/>
    <s v="108"/>
    <s v="South East"/>
  </r>
  <r>
    <x v="3"/>
    <x v="11"/>
    <n v="50"/>
    <x v="149"/>
    <s v="50"/>
    <s v="West Midlands"/>
  </r>
  <r>
    <x v="3"/>
    <x v="10"/>
    <n v="110.845082912122"/>
    <x v="149"/>
    <s v="111"/>
    <s v="West Midlands"/>
  </r>
  <r>
    <x v="3"/>
    <x v="10"/>
    <n v="158.02021284635629"/>
    <x v="150"/>
    <s v="158"/>
    <s v="West Midlands"/>
  </r>
  <r>
    <x v="3"/>
    <x v="11"/>
    <n v="230"/>
    <x v="150"/>
    <s v="230"/>
    <s v="West Midlands"/>
  </r>
  <r>
    <x v="3"/>
    <x v="10"/>
    <n v="174.0514197622955"/>
    <x v="151"/>
    <s v="174"/>
    <s v="Yorkshire &amp; Humber"/>
  </r>
  <r>
    <x v="3"/>
    <x v="11"/>
    <n v="70"/>
    <x v="151"/>
    <s v="70"/>
    <s v="Yorkshire &amp; Humber"/>
  </r>
  <r>
    <x v="3"/>
    <x v="11"/>
    <n v="15220"/>
    <x v="152"/>
    <s v="15220"/>
    <s v="England"/>
  </r>
  <r>
    <x v="3"/>
    <x v="10"/>
    <n v="138.60188039586589"/>
    <x v="152"/>
    <s v="139"/>
    <s v="England"/>
  </r>
  <r>
    <x v="3"/>
    <x v="12"/>
    <n v="325"/>
    <x v="0"/>
    <s v="325"/>
    <s v="Greater London"/>
  </r>
  <r>
    <x v="3"/>
    <x v="13"/>
    <n v="76.470588235294116"/>
    <x v="0"/>
    <s v="76"/>
    <s v="Greater London"/>
  </r>
  <r>
    <x v="3"/>
    <x v="12"/>
    <n v="725"/>
    <x v="1"/>
    <s v="725"/>
    <s v="Greater London"/>
  </r>
  <r>
    <x v="3"/>
    <x v="13"/>
    <n v="76.719576719576722"/>
    <x v="1"/>
    <s v="77"/>
    <s v="Greater London"/>
  </r>
  <r>
    <x v="3"/>
    <x v="12"/>
    <n v="1030"/>
    <x v="2"/>
    <s v="1030"/>
    <s v="Yorkshire &amp; Humber"/>
  </r>
  <r>
    <x v="3"/>
    <x v="13"/>
    <n v="84.773662551440339"/>
    <x v="2"/>
    <s v="85"/>
    <s v="Yorkshire &amp; Humber"/>
  </r>
  <r>
    <x v="3"/>
    <x v="12"/>
    <n v="515"/>
    <x v="3"/>
    <s v="515"/>
    <s v="South West"/>
  </r>
  <r>
    <x v="3"/>
    <x v="13"/>
    <n v="78.030303030303031"/>
    <x v="3"/>
    <s v="78"/>
    <s v="South West"/>
  </r>
  <r>
    <x v="3"/>
    <x v="12"/>
    <n v="460"/>
    <x v="4"/>
    <s v="460"/>
    <s v="East of England"/>
  </r>
  <r>
    <x v="3"/>
    <x v="13"/>
    <n v="86.79245283018868"/>
    <x v="4"/>
    <s v="87"/>
    <s v="East of England"/>
  </r>
  <r>
    <x v="3"/>
    <x v="12"/>
    <n v="645"/>
    <x v="5"/>
    <s v="645"/>
    <s v="Greater London"/>
  </r>
  <r>
    <x v="3"/>
    <x v="13"/>
    <n v="88.356164383561648"/>
    <x v="5"/>
    <s v="88"/>
    <s v="Greater London"/>
  </r>
  <r>
    <x v="3"/>
    <x v="12"/>
    <n v="2785"/>
    <x v="6"/>
    <s v="2785"/>
    <s v="West Midlands"/>
  </r>
  <r>
    <x v="3"/>
    <x v="13"/>
    <n v="83.885542168674704"/>
    <x v="6"/>
    <s v="84"/>
    <s v="West Midlands"/>
  </r>
  <r>
    <x v="3"/>
    <x v="12"/>
    <n v="295"/>
    <x v="7"/>
    <s v="295"/>
    <s v="North West"/>
  </r>
  <r>
    <x v="3"/>
    <x v="13"/>
    <n v="81.944444444444443"/>
    <x v="7"/>
    <s v="82"/>
    <s v="North West"/>
  </r>
  <r>
    <x v="3"/>
    <x v="12"/>
    <n v="355"/>
    <x v="8"/>
    <s v="355"/>
    <s v="North West"/>
  </r>
  <r>
    <x v="3"/>
    <x v="13"/>
    <n v="80.681818181818173"/>
    <x v="8"/>
    <s v="81"/>
    <s v="North West"/>
  </r>
  <r>
    <x v="3"/>
    <x v="12"/>
    <n v="705"/>
    <x v="9"/>
    <s v="705"/>
    <s v="North West"/>
  </r>
  <r>
    <x v="3"/>
    <x v="13"/>
    <n v="81.502890173410407"/>
    <x v="9"/>
    <s v="82"/>
    <s v="North West"/>
  </r>
  <r>
    <x v="3"/>
    <x v="12"/>
    <n v="1355"/>
    <x v="10"/>
    <s v="1355"/>
    <s v="South West"/>
  </r>
  <r>
    <x v="3"/>
    <x v="13"/>
    <n v="85.488958990536275"/>
    <x v="10"/>
    <s v="85"/>
    <s v="South West"/>
  </r>
  <r>
    <x v="3"/>
    <x v="12"/>
    <n v="240"/>
    <x v="11"/>
    <s v="240"/>
    <s v="South East"/>
  </r>
  <r>
    <x v="3"/>
    <x v="13"/>
    <n v="81.355932203389841"/>
    <x v="11"/>
    <s v="81"/>
    <s v="South East"/>
  </r>
  <r>
    <x v="3"/>
    <x v="12"/>
    <n v="1245"/>
    <x v="12"/>
    <s v="1245"/>
    <s v="Yorkshire &amp; Humber"/>
  </r>
  <r>
    <x v="3"/>
    <x v="13"/>
    <n v="85.567010309278345"/>
    <x v="12"/>
    <s v="86"/>
    <s v="Yorkshire &amp; Humber"/>
  </r>
  <r>
    <x v="3"/>
    <x v="12"/>
    <n v="675"/>
    <x v="13"/>
    <s v="675"/>
    <s v="Greater London"/>
  </r>
  <r>
    <x v="3"/>
    <x v="13"/>
    <n v="86.538461538461547"/>
    <x v="13"/>
    <s v="87"/>
    <s v="Greater London"/>
  </r>
  <r>
    <x v="3"/>
    <x v="12"/>
    <n v="450"/>
    <x v="14"/>
    <s v="450"/>
    <s v="South East"/>
  </r>
  <r>
    <x v="3"/>
    <x v="13"/>
    <n v="80.357142857142861"/>
    <x v="14"/>
    <s v="80"/>
    <s v="South East"/>
  </r>
  <r>
    <x v="3"/>
    <x v="12"/>
    <n v="910"/>
    <x v="15"/>
    <s v="910"/>
    <s v="South West"/>
  </r>
  <r>
    <x v="3"/>
    <x v="13"/>
    <n v="84.259259259259252"/>
    <x v="15"/>
    <s v="84"/>
    <s v="South West"/>
  </r>
  <r>
    <x v="3"/>
    <x v="12"/>
    <n v="675"/>
    <x v="16"/>
    <s v="675"/>
    <s v="Greater London"/>
  </r>
  <r>
    <x v="3"/>
    <x v="13"/>
    <n v="80.357142857142861"/>
    <x v="16"/>
    <s v="80"/>
    <s v="Greater London"/>
  </r>
  <r>
    <x v="3"/>
    <x v="12"/>
    <n v="1075"/>
    <x v="17"/>
    <s v="1075"/>
    <s v="South East"/>
  </r>
  <r>
    <x v="3"/>
    <x v="13"/>
    <n v="79.044117647058826"/>
    <x v="17"/>
    <s v="79"/>
    <s v="South East"/>
  </r>
  <r>
    <x v="3"/>
    <x v="12"/>
    <n v="365"/>
    <x v="18"/>
    <s v="365"/>
    <s v="North West"/>
  </r>
  <r>
    <x v="3"/>
    <x v="13"/>
    <n v="77.659574468085097"/>
    <x v="18"/>
    <s v="78"/>
    <s v="North West"/>
  </r>
  <r>
    <x v="3"/>
    <x v="12"/>
    <n v="585"/>
    <x v="19"/>
    <s v="585"/>
    <s v="Yorkshire &amp; Humber"/>
  </r>
  <r>
    <x v="3"/>
    <x v="13"/>
    <n v="82.978723404255319"/>
    <x v="19"/>
    <s v="83"/>
    <s v="Yorkshire &amp; Humber"/>
  </r>
  <r>
    <x v="3"/>
    <x v="12"/>
    <n v="1755"/>
    <x v="20"/>
    <s v="1755"/>
    <s v="East of England"/>
  </r>
  <r>
    <x v="3"/>
    <x v="13"/>
    <n v="82.201405152224822"/>
    <x v="20"/>
    <s v="82"/>
    <s v="East of England"/>
  </r>
  <r>
    <x v="3"/>
    <x v="12"/>
    <n v="375"/>
    <x v="21"/>
    <s v="375"/>
    <s v="Greater London"/>
  </r>
  <r>
    <x v="3"/>
    <x v="13"/>
    <n v="81.521739130434781"/>
    <x v="21"/>
    <s v="82"/>
    <s v="Greater London"/>
  </r>
  <r>
    <x v="3"/>
    <x v="12"/>
    <n v="730"/>
    <x v="22"/>
    <s v="730"/>
    <s v="East of England"/>
  </r>
  <r>
    <x v="3"/>
    <x v="13"/>
    <n v="84.393063583815035"/>
    <x v="22"/>
    <s v="84"/>
    <s v="East of England"/>
  </r>
  <r>
    <x v="3"/>
    <x v="12"/>
    <n v="990"/>
    <x v="23"/>
    <s v="990"/>
    <s v="North West"/>
  </r>
  <r>
    <x v="3"/>
    <x v="13"/>
    <n v="75.862068965517238"/>
    <x v="23"/>
    <s v="76"/>
    <s v="North West"/>
  </r>
  <r>
    <x v="3"/>
    <x v="12"/>
    <n v="1005"/>
    <x v="24"/>
    <s v="1005"/>
    <s v="North West"/>
  </r>
  <r>
    <x v="3"/>
    <x v="13"/>
    <n v="80.079681274900395"/>
    <x v="24"/>
    <s v="80"/>
    <s v="North West"/>
  </r>
  <r>
    <x v="3"/>
    <x v="12"/>
    <n v="20"/>
    <x v="25"/>
    <s v="20"/>
    <s v="Greater London"/>
  </r>
  <r>
    <x v="3"/>
    <x v="13"/>
    <n v="80"/>
    <x v="25"/>
    <s v="80"/>
    <s v="Greater London"/>
  </r>
  <r>
    <x v="3"/>
    <x v="12"/>
    <n v="1535"/>
    <x v="26"/>
    <s v="1535"/>
    <s v="South West"/>
  </r>
  <r>
    <x v="3"/>
    <x v="13"/>
    <n v="77.329974811083119"/>
    <x v="26"/>
    <s v="77"/>
    <s v="South West"/>
  </r>
  <r>
    <x v="3"/>
    <x v="12"/>
    <n v="1550"/>
    <x v="27"/>
    <s v="1550"/>
    <s v="North East"/>
  </r>
  <r>
    <x v="3"/>
    <x v="13"/>
    <n v="80.519480519480524"/>
    <x v="27"/>
    <s v="81"/>
    <s v="North East"/>
  </r>
  <r>
    <x v="3"/>
    <x v="12"/>
    <n v="820"/>
    <x v="28"/>
    <s v="820"/>
    <s v="West Midlands"/>
  </r>
  <r>
    <x v="3"/>
    <x v="13"/>
    <n v="82"/>
    <x v="28"/>
    <s v="82"/>
    <s v="West Midlands"/>
  </r>
  <r>
    <x v="3"/>
    <x v="12"/>
    <n v="655"/>
    <x v="29"/>
    <s v="655"/>
    <s v="Greater London"/>
  </r>
  <r>
    <x v="3"/>
    <x v="13"/>
    <n v="81.366459627329192"/>
    <x v="29"/>
    <s v="81"/>
    <s v="Greater London"/>
  </r>
  <r>
    <x v="3"/>
    <x v="12"/>
    <n v="825"/>
    <x v="30"/>
    <s v="825"/>
    <s v="North East"/>
  </r>
  <r>
    <x v="3"/>
    <x v="13"/>
    <n v="77.830188679245282"/>
    <x v="30"/>
    <s v="78"/>
    <s v="North East"/>
  </r>
  <r>
    <x v="3"/>
    <x v="12"/>
    <n v="360"/>
    <x v="31"/>
    <s v="360"/>
    <s v="North East"/>
  </r>
  <r>
    <x v="3"/>
    <x v="13"/>
    <n v="82.758620689655174"/>
    <x v="31"/>
    <s v="83"/>
    <s v="North East"/>
  </r>
  <r>
    <x v="3"/>
    <x v="12"/>
    <n v="750"/>
    <x v="32"/>
    <s v="750"/>
    <s v="East Midlands"/>
  </r>
  <r>
    <x v="3"/>
    <x v="13"/>
    <n v="86.206896551724128"/>
    <x v="32"/>
    <s v="86"/>
    <s v="East Midlands"/>
  </r>
  <r>
    <x v="3"/>
    <x v="12"/>
    <n v="2555"/>
    <x v="33"/>
    <s v="2555"/>
    <s v="East Midlands"/>
  </r>
  <r>
    <x v="3"/>
    <x v="13"/>
    <n v="82.686084142394819"/>
    <x v="33"/>
    <s v="83"/>
    <s v="East Midlands"/>
  </r>
  <r>
    <x v="3"/>
    <x v="12"/>
    <n v="2975"/>
    <x v="34"/>
    <s v="2975"/>
    <s v="South West"/>
  </r>
  <r>
    <x v="3"/>
    <x v="13"/>
    <n v="85.365853658536579"/>
    <x v="34"/>
    <s v="85"/>
    <s v="South West"/>
  </r>
  <r>
    <x v="3"/>
    <x v="12"/>
    <n v="825"/>
    <x v="35"/>
    <s v="825"/>
    <s v="Yorkshire &amp; Humber"/>
  </r>
  <r>
    <x v="3"/>
    <x v="13"/>
    <n v="82.5"/>
    <x v="35"/>
    <s v="83"/>
    <s v="Yorkshire &amp; Humber"/>
  </r>
  <r>
    <x v="3"/>
    <x v="12"/>
    <n v="1320"/>
    <x v="36"/>
    <s v="1320"/>
    <s v="South West"/>
  </r>
  <r>
    <x v="3"/>
    <x v="13"/>
    <n v="80.243161094224931"/>
    <x v="36"/>
    <s v="80"/>
    <s v="South West"/>
  </r>
  <r>
    <x v="3"/>
    <x v="12"/>
    <n v="865"/>
    <x v="37"/>
    <s v="865"/>
    <s v="West Midlands"/>
  </r>
  <r>
    <x v="3"/>
    <x v="13"/>
    <n v="84.390243902439025"/>
    <x v="37"/>
    <s v="84"/>
    <s v="West Midlands"/>
  </r>
  <r>
    <x v="3"/>
    <x v="12"/>
    <n v="700"/>
    <x v="38"/>
    <s v="700"/>
    <s v="Greater London"/>
  </r>
  <r>
    <x v="3"/>
    <x v="13"/>
    <n v="80.924855491329481"/>
    <x v="38"/>
    <s v="81"/>
    <s v="Greater London"/>
  </r>
  <r>
    <x v="3"/>
    <x v="12"/>
    <n v="1175"/>
    <x v="39"/>
    <s v="1175"/>
    <s v="Yorkshire &amp; Humber"/>
  </r>
  <r>
    <x v="3"/>
    <x v="13"/>
    <n v="87.68656716417911"/>
    <x v="39"/>
    <s v="88"/>
    <s v="Yorkshire &amp; Humber"/>
  </r>
  <r>
    <x v="3"/>
    <x v="12"/>
    <n v="1620"/>
    <x v="40"/>
    <s v="1620"/>
    <s v="South East"/>
  </r>
  <r>
    <x v="3"/>
    <x v="13"/>
    <n v="78.832116788321173"/>
    <x v="40"/>
    <s v="79"/>
    <s v="South East"/>
  </r>
  <r>
    <x v="3"/>
    <x v="12"/>
    <n v="585"/>
    <x v="41"/>
    <s v="585"/>
    <s v="Greater London"/>
  </r>
  <r>
    <x v="3"/>
    <x v="13"/>
    <n v="79.591836734693871"/>
    <x v="41"/>
    <s v="80"/>
    <s v="Greater London"/>
  </r>
  <r>
    <x v="3"/>
    <x v="12"/>
    <n v="4125"/>
    <x v="42"/>
    <s v="4125"/>
    <s v="East of England"/>
  </r>
  <r>
    <x v="3"/>
    <x v="13"/>
    <n v="82.5"/>
    <x v="42"/>
    <s v="83"/>
    <s v="East of England"/>
  </r>
  <r>
    <x v="3"/>
    <x v="12"/>
    <n v="740"/>
    <x v="43"/>
    <s v="740"/>
    <s v="North East"/>
  </r>
  <r>
    <x v="3"/>
    <x v="13"/>
    <n v="84.090909090909093"/>
    <x v="43"/>
    <s v="84"/>
    <s v="North East"/>
  </r>
  <r>
    <x v="3"/>
    <x v="12"/>
    <n v="1880"/>
    <x v="44"/>
    <s v="1880"/>
    <s v="South West"/>
  </r>
  <r>
    <x v="3"/>
    <x v="13"/>
    <n v="84.684684684684683"/>
    <x v="44"/>
    <s v="85"/>
    <s v="South West"/>
  </r>
  <r>
    <x v="3"/>
    <x v="12"/>
    <n v="540"/>
    <x v="45"/>
    <s v="540"/>
    <s v="Greater London"/>
  </r>
  <r>
    <x v="3"/>
    <x v="13"/>
    <n v="86.4"/>
    <x v="45"/>
    <s v="86"/>
    <s v="Greater London"/>
  </r>
  <r>
    <x v="3"/>
    <x v="12"/>
    <n v="330"/>
    <x v="46"/>
    <s v="330"/>
    <s v="Greater London"/>
  </r>
  <r>
    <x v="3"/>
    <x v="13"/>
    <n v="81.481481481481481"/>
    <x v="46"/>
    <s v="81"/>
    <s v="Greater London"/>
  </r>
  <r>
    <x v="3"/>
    <x v="12"/>
    <n v="370"/>
    <x v="47"/>
    <s v="370"/>
    <s v="North West"/>
  </r>
  <r>
    <x v="3"/>
    <x v="13"/>
    <n v="84.090909090909093"/>
    <x v="47"/>
    <s v="84"/>
    <s v="North West"/>
  </r>
  <r>
    <x v="3"/>
    <x v="12"/>
    <n v="375"/>
    <x v="48"/>
    <s v="375"/>
    <s v="Greater London"/>
  </r>
  <r>
    <x v="3"/>
    <x v="13"/>
    <n v="85.227272727272734"/>
    <x v="48"/>
    <s v="85"/>
    <s v="Greater London"/>
  </r>
  <r>
    <x v="3"/>
    <x v="12"/>
    <n v="4405"/>
    <x v="49"/>
    <s v="4405"/>
    <s v="South East"/>
  </r>
  <r>
    <x v="3"/>
    <x v="13"/>
    <n v="83.19169027384325"/>
    <x v="49"/>
    <s v="83"/>
    <s v="South East"/>
  </r>
  <r>
    <x v="3"/>
    <x v="12"/>
    <n v="345"/>
    <x v="50"/>
    <s v="345"/>
    <s v="Greater London"/>
  </r>
  <r>
    <x v="3"/>
    <x v="13"/>
    <n v="78.409090909090907"/>
    <x v="50"/>
    <s v="78"/>
    <s v="Greater London"/>
  </r>
  <r>
    <x v="3"/>
    <x v="12"/>
    <n v="525"/>
    <x v="51"/>
    <s v="525"/>
    <s v="Greater London"/>
  </r>
  <r>
    <x v="3"/>
    <x v="13"/>
    <n v="86.776859504132233"/>
    <x v="51"/>
    <s v="87"/>
    <s v="Greater London"/>
  </r>
  <r>
    <x v="3"/>
    <x v="12"/>
    <n v="320"/>
    <x v="52"/>
    <s v="320"/>
    <s v="North East"/>
  </r>
  <r>
    <x v="3"/>
    <x v="13"/>
    <n v="83.116883116883116"/>
    <x v="52"/>
    <s v="83"/>
    <s v="North East"/>
  </r>
  <r>
    <x v="3"/>
    <x v="12"/>
    <n v="685"/>
    <x v="53"/>
    <s v="685"/>
    <s v="Greater London"/>
  </r>
  <r>
    <x v="3"/>
    <x v="13"/>
    <n v="76.536312849162016"/>
    <x v="53"/>
    <s v="77"/>
    <s v="Greater London"/>
  </r>
  <r>
    <x v="3"/>
    <x v="12"/>
    <n v="495"/>
    <x v="54"/>
    <s v="495"/>
    <s v="West Midlands"/>
  </r>
  <r>
    <x v="3"/>
    <x v="13"/>
    <n v="77.34375"/>
    <x v="54"/>
    <s v="77"/>
    <s v="West Midlands"/>
  </r>
  <r>
    <x v="3"/>
    <x v="12"/>
    <n v="2900"/>
    <x v="55"/>
    <s v="2900"/>
    <s v="East of England"/>
  </r>
  <r>
    <x v="3"/>
    <x v="13"/>
    <n v="84.302325581395351"/>
    <x v="55"/>
    <s v="84"/>
    <s v="East of England"/>
  </r>
  <r>
    <x v="3"/>
    <x v="12"/>
    <n v="650"/>
    <x v="56"/>
    <s v="650"/>
    <s v="Greater London"/>
  </r>
  <r>
    <x v="3"/>
    <x v="13"/>
    <n v="83.870967741935488"/>
    <x v="56"/>
    <s v="84"/>
    <s v="Greater London"/>
  </r>
  <r>
    <x v="3"/>
    <x v="12"/>
    <n v="575"/>
    <x v="57"/>
    <s v="575"/>
    <s v="Greater London"/>
  </r>
  <r>
    <x v="3"/>
    <x v="13"/>
    <n v="80.419580419580413"/>
    <x v="57"/>
    <s v="80"/>
    <s v="Greater London"/>
  </r>
  <r>
    <x v="3"/>
    <x v="12"/>
    <n v="505"/>
    <x v="58"/>
    <s v="505"/>
    <s v="South East"/>
  </r>
  <r>
    <x v="3"/>
    <x v="13"/>
    <n v="80.800000000000011"/>
    <x v="58"/>
    <s v="81"/>
    <s v="South East"/>
  </r>
  <r>
    <x v="3"/>
    <x v="12"/>
    <n v="350"/>
    <x v="59"/>
    <s v="350"/>
    <s v="Greater London"/>
  </r>
  <r>
    <x v="3"/>
    <x v="13"/>
    <n v="81.395348837209298"/>
    <x v="59"/>
    <s v="81"/>
    <s v="Greater London"/>
  </r>
  <r>
    <x v="3"/>
    <x v="12"/>
    <n v="280"/>
    <x v="60"/>
    <s v="280"/>
    <s v="Greater London"/>
  </r>
  <r>
    <x v="3"/>
    <x v="13"/>
    <n v="81.159420289855078"/>
    <x v="60"/>
    <s v="81"/>
    <s v="Greater London"/>
  </r>
  <r>
    <x v="3"/>
    <x v="12"/>
    <n v="3260"/>
    <x v="61"/>
    <s v="3260"/>
    <s v="South East"/>
  </r>
  <r>
    <x v="3"/>
    <x v="13"/>
    <n v="78.365384615384613"/>
    <x v="61"/>
    <s v="78"/>
    <s v="South East"/>
  </r>
  <r>
    <x v="3"/>
    <x v="12"/>
    <n v="690"/>
    <x v="62"/>
    <s v="690"/>
    <s v="Yorkshire &amp; Humber"/>
  </r>
  <r>
    <x v="3"/>
    <x v="13"/>
    <n v="90.196078431372555"/>
    <x v="62"/>
    <s v="90"/>
    <s v="Yorkshire &amp; Humber"/>
  </r>
  <r>
    <x v="3"/>
    <x v="12"/>
    <n v="335"/>
    <x v="63"/>
    <s v="335"/>
    <s v="Greater London"/>
  </r>
  <r>
    <x v="3"/>
    <x v="13"/>
    <n v="76.13636363636364"/>
    <x v="63"/>
    <s v="76"/>
    <s v="Greater London"/>
  </r>
  <r>
    <x v="3"/>
    <x v="12"/>
    <n v="1150"/>
    <x v="64"/>
    <s v="1150"/>
    <s v="Yorkshire &amp; Humber"/>
  </r>
  <r>
    <x v="3"/>
    <x v="13"/>
    <n v="85.18518518518519"/>
    <x v="64"/>
    <s v="85"/>
    <s v="Yorkshire &amp; Humber"/>
  </r>
  <r>
    <x v="3"/>
    <x v="12"/>
    <n v="475"/>
    <x v="65"/>
    <s v="475"/>
    <s v="North West"/>
  </r>
  <r>
    <x v="3"/>
    <x v="13"/>
    <n v="84.821428571428569"/>
    <x v="65"/>
    <s v="85"/>
    <s v="North West"/>
  </r>
  <r>
    <x v="3"/>
    <x v="12"/>
    <n v="430"/>
    <x v="66"/>
    <s v="430"/>
    <s v="Greater London"/>
  </r>
  <r>
    <x v="3"/>
    <x v="13"/>
    <n v="84.313725490196077"/>
    <x v="66"/>
    <s v="84"/>
    <s v="Greater London"/>
  </r>
  <r>
    <x v="3"/>
    <x v="12"/>
    <n v="3405"/>
    <x v="67"/>
    <s v="3405"/>
    <s v="North West"/>
  </r>
  <r>
    <x v="3"/>
    <x v="13"/>
    <n v="83.86699507389163"/>
    <x v="67"/>
    <s v="84"/>
    <s v="North West"/>
  </r>
  <r>
    <x v="3"/>
    <x v="12"/>
    <n v="1525"/>
    <x v="68"/>
    <s v="1525"/>
    <s v="Yorkshire &amp; Humber"/>
  </r>
  <r>
    <x v="3"/>
    <x v="13"/>
    <n v="76.633165829145739"/>
    <x v="68"/>
    <s v="77"/>
    <s v="Yorkshire &amp; Humber"/>
  </r>
  <r>
    <x v="3"/>
    <x v="12"/>
    <n v="530"/>
    <x v="69"/>
    <s v="530"/>
    <s v="East Midlands"/>
  </r>
  <r>
    <x v="3"/>
    <x v="13"/>
    <n v="69.73684210526315"/>
    <x v="69"/>
    <s v="70"/>
    <s v="East Midlands"/>
  </r>
  <r>
    <x v="3"/>
    <x v="12"/>
    <n v="1705"/>
    <x v="70"/>
    <s v="1705"/>
    <s v="East Midlands"/>
  </r>
  <r>
    <x v="3"/>
    <x v="13"/>
    <n v="74.61706783369803"/>
    <x v="70"/>
    <s v="75"/>
    <s v="East Midlands"/>
  </r>
  <r>
    <x v="3"/>
    <x v="12"/>
    <n v="485"/>
    <x v="71"/>
    <s v="485"/>
    <s v="Greater London"/>
  </r>
  <r>
    <x v="3"/>
    <x v="13"/>
    <n v="86.607142857142861"/>
    <x v="71"/>
    <s v="87"/>
    <s v="Greater London"/>
  </r>
  <r>
    <x v="3"/>
    <x v="12"/>
    <n v="2230"/>
    <x v="72"/>
    <s v="2230"/>
    <s v="East Midlands"/>
  </r>
  <r>
    <x v="3"/>
    <x v="13"/>
    <n v="81.834862385321102"/>
    <x v="72"/>
    <s v="82"/>
    <s v="East Midlands"/>
  </r>
  <r>
    <x v="3"/>
    <x v="12"/>
    <n v="1300"/>
    <x v="73"/>
    <s v="1300"/>
    <s v="North West"/>
  </r>
  <r>
    <x v="3"/>
    <x v="13"/>
    <n v="84.415584415584405"/>
    <x v="73"/>
    <s v="84"/>
    <s v="North West"/>
  </r>
  <r>
    <x v="3"/>
    <x v="12"/>
    <n v="450"/>
    <x v="74"/>
    <s v="450"/>
    <s v="East of England"/>
  </r>
  <r>
    <x v="3"/>
    <x v="13"/>
    <n v="83.333333333333343"/>
    <x v="74"/>
    <s v="83"/>
    <s v="East of England"/>
  </r>
  <r>
    <x v="3"/>
    <x v="12"/>
    <n v="950"/>
    <x v="75"/>
    <s v="950"/>
    <s v="North West"/>
  </r>
  <r>
    <x v="3"/>
    <x v="13"/>
    <n v="79.831932773109244"/>
    <x v="75"/>
    <s v="80"/>
    <s v="North West"/>
  </r>
  <r>
    <x v="3"/>
    <x v="12"/>
    <n v="475"/>
    <x v="76"/>
    <s v="475"/>
    <s v="South East"/>
  </r>
  <r>
    <x v="3"/>
    <x v="13"/>
    <n v="75.396825396825392"/>
    <x v="76"/>
    <s v="75"/>
    <s v="South East"/>
  </r>
  <r>
    <x v="3"/>
    <x v="12"/>
    <n v="395"/>
    <x v="77"/>
    <s v="395"/>
    <s v="Greater London"/>
  </r>
  <r>
    <x v="3"/>
    <x v="13"/>
    <n v="86.813186813186817"/>
    <x v="77"/>
    <s v="87"/>
    <s v="Greater London"/>
  </r>
  <r>
    <x v="3"/>
    <x v="12"/>
    <n v="350"/>
    <x v="78"/>
    <s v="350"/>
    <s v="North East"/>
  </r>
  <r>
    <x v="3"/>
    <x v="13"/>
    <n v="74.468085106382972"/>
    <x v="78"/>
    <s v="74"/>
    <s v="North East"/>
  </r>
  <r>
    <x v="3"/>
    <x v="12"/>
    <n v="665"/>
    <x v="79"/>
    <s v="665"/>
    <s v="East of England"/>
  </r>
  <r>
    <x v="3"/>
    <x v="13"/>
    <n v="84.713375796178354"/>
    <x v="79"/>
    <s v="85"/>
    <s v="East of England"/>
  </r>
  <r>
    <x v="3"/>
    <x v="12"/>
    <n v="790"/>
    <x v="80"/>
    <s v="790"/>
    <s v="North East"/>
  </r>
  <r>
    <x v="3"/>
    <x v="13"/>
    <n v="82.291666666666657"/>
    <x v="80"/>
    <s v="82"/>
    <s v="North East"/>
  </r>
  <r>
    <x v="3"/>
    <x v="12"/>
    <n v="390"/>
    <x v="81"/>
    <s v="390"/>
    <s v="Greater London"/>
  </r>
  <r>
    <x v="3"/>
    <x v="13"/>
    <n v="87.640449438202253"/>
    <x v="81"/>
    <s v="88"/>
    <s v="Greater London"/>
  </r>
  <r>
    <x v="3"/>
    <x v="12"/>
    <n v="2660"/>
    <x v="82"/>
    <s v="2660"/>
    <s v="East of England"/>
  </r>
  <r>
    <x v="3"/>
    <x v="13"/>
    <n v="81.345565749235476"/>
    <x v="82"/>
    <s v="81"/>
    <s v="East of England"/>
  </r>
  <r>
    <x v="3"/>
    <x v="12"/>
    <n v="445"/>
    <x v="83"/>
    <s v="445"/>
    <s v="Yorkshire &amp; Humber"/>
  </r>
  <r>
    <x v="3"/>
    <x v="13"/>
    <n v="88.118811881188122"/>
    <x v="83"/>
    <s v="88"/>
    <s v="Yorkshire &amp; Humber"/>
  </r>
  <r>
    <x v="3"/>
    <x v="12"/>
    <n v="620"/>
    <x v="84"/>
    <s v="620"/>
    <s v="Yorkshire &amp; Humber"/>
  </r>
  <r>
    <x v="3"/>
    <x v="13"/>
    <n v="91.17647058823529"/>
    <x v="84"/>
    <s v="91"/>
    <s v="Yorkshire &amp; Humber"/>
  </r>
  <r>
    <x v="3"/>
    <x v="12"/>
    <n v="910"/>
    <x v="85"/>
    <s v="910"/>
    <s v="East Midlands"/>
  </r>
  <r>
    <x v="3"/>
    <x v="13"/>
    <n v="81.981981981981974"/>
    <x v="85"/>
    <s v="82"/>
    <s v="East Midlands"/>
  </r>
  <r>
    <x v="3"/>
    <x v="12"/>
    <n v="700"/>
    <x v="86"/>
    <s v="700"/>
    <s v="South West"/>
  </r>
  <r>
    <x v="3"/>
    <x v="13"/>
    <n v="83.832335329341305"/>
    <x v="86"/>
    <s v="84"/>
    <s v="South West"/>
  </r>
  <r>
    <x v="3"/>
    <x v="12"/>
    <n v="655"/>
    <x v="87"/>
    <s v="655"/>
    <s v="North East"/>
  </r>
  <r>
    <x v="3"/>
    <x v="13"/>
    <n v="74.857142857142861"/>
    <x v="87"/>
    <s v="75"/>
    <s v="North East"/>
  </r>
  <r>
    <x v="3"/>
    <x v="12"/>
    <n v="2000"/>
    <x v="88"/>
    <s v="2000"/>
    <s v="Yorkshire &amp; Humber"/>
  </r>
  <r>
    <x v="3"/>
    <x v="13"/>
    <n v="83.333333333333343"/>
    <x v="88"/>
    <s v="83"/>
    <s v="Yorkshire &amp; Humber"/>
  </r>
  <r>
    <x v="3"/>
    <x v="12"/>
    <n v="1145"/>
    <x v="89"/>
    <s v="1145"/>
    <s v="North East"/>
  </r>
  <r>
    <x v="3"/>
    <x v="13"/>
    <n v="73.162939297124595"/>
    <x v="89"/>
    <s v="73"/>
    <s v="North East"/>
  </r>
  <r>
    <x v="3"/>
    <x v="12"/>
    <n v="615"/>
    <x v="90"/>
    <s v="615"/>
    <s v="East Midlands"/>
  </r>
  <r>
    <x v="3"/>
    <x v="13"/>
    <n v="77.358490566037744"/>
    <x v="90"/>
    <s v="77"/>
    <s v="East Midlands"/>
  </r>
  <r>
    <x v="3"/>
    <x v="12"/>
    <n v="2385"/>
    <x v="91"/>
    <s v="2385"/>
    <s v="East Midlands"/>
  </r>
  <r>
    <x v="3"/>
    <x v="13"/>
    <n v="80.303030303030297"/>
    <x v="91"/>
    <s v="80"/>
    <s v="East Midlands"/>
  </r>
  <r>
    <x v="3"/>
    <x v="12"/>
    <n v="490"/>
    <x v="92"/>
    <s v="490"/>
    <s v="North West"/>
  </r>
  <r>
    <x v="3"/>
    <x v="13"/>
    <n v="78.400000000000006"/>
    <x v="92"/>
    <s v="78"/>
    <s v="North West"/>
  </r>
  <r>
    <x v="3"/>
    <x v="12"/>
    <n v="1530"/>
    <x v="93"/>
    <s v="1530"/>
    <s v="South East"/>
  </r>
  <r>
    <x v="3"/>
    <x v="13"/>
    <n v="79.895561357702348"/>
    <x v="93"/>
    <s v="80"/>
    <s v="South East"/>
  </r>
  <r>
    <x v="3"/>
    <x v="12"/>
    <n v="430"/>
    <x v="94"/>
    <s v="430"/>
    <s v="East of England"/>
  </r>
  <r>
    <x v="3"/>
    <x v="13"/>
    <n v="83.495145631067956"/>
    <x v="94"/>
    <s v="83"/>
    <s v="East of England"/>
  </r>
  <r>
    <x v="3"/>
    <x v="12"/>
    <n v="760"/>
    <x v="95"/>
    <s v="760"/>
    <s v="South West"/>
  </r>
  <r>
    <x v="3"/>
    <x v="13"/>
    <n v="84.916201117318437"/>
    <x v="95"/>
    <s v="85"/>
    <s v="South West"/>
  </r>
  <r>
    <x v="3"/>
    <x v="12"/>
    <n v="450"/>
    <x v="96"/>
    <s v="450"/>
    <s v="South East"/>
  </r>
  <r>
    <x v="3"/>
    <x v="13"/>
    <n v="75.630252100840337"/>
    <x v="96"/>
    <s v="76"/>
    <s v="South East"/>
  </r>
  <r>
    <x v="3"/>
    <x v="12"/>
    <n v="255"/>
    <x v="97"/>
    <s v="255"/>
    <s v="South East"/>
  </r>
  <r>
    <x v="3"/>
    <x v="13"/>
    <n v="78.461538461538467"/>
    <x v="97"/>
    <s v="78"/>
    <s v="South East"/>
  </r>
  <r>
    <x v="3"/>
    <x v="12"/>
    <n v="535"/>
    <x v="98"/>
    <s v="535"/>
    <s v="Greater London"/>
  </r>
  <r>
    <x v="3"/>
    <x v="13"/>
    <n v="79.259259259259267"/>
    <x v="98"/>
    <s v="79"/>
    <s v="Greater London"/>
  </r>
  <r>
    <x v="3"/>
    <x v="12"/>
    <n v="410"/>
    <x v="99"/>
    <s v="410"/>
    <s v="North East"/>
  </r>
  <r>
    <x v="3"/>
    <x v="13"/>
    <n v="75.925925925925924"/>
    <x v="99"/>
    <s v="76"/>
    <s v="North East"/>
  </r>
  <r>
    <x v="3"/>
    <x v="12"/>
    <n v="390"/>
    <x v="100"/>
    <s v="390"/>
    <s v="Greater London"/>
  </r>
  <r>
    <x v="3"/>
    <x v="13"/>
    <n v="77.227722772277232"/>
    <x v="100"/>
    <s v="77"/>
    <s v="Greater London"/>
  </r>
  <r>
    <x v="3"/>
    <x v="12"/>
    <n v="500"/>
    <x v="101"/>
    <s v="500"/>
    <s v="North West"/>
  </r>
  <r>
    <x v="3"/>
    <x v="13"/>
    <n v="80.645161290322577"/>
    <x v="101"/>
    <s v="81"/>
    <s v="North West"/>
  </r>
  <r>
    <x v="3"/>
    <x v="12"/>
    <n v="855"/>
    <x v="102"/>
    <s v="855"/>
    <s v="Yorkshire &amp; Humber"/>
  </r>
  <r>
    <x v="3"/>
    <x v="13"/>
    <n v="81.428571428571431"/>
    <x v="102"/>
    <s v="81"/>
    <s v="Yorkshire &amp; Humber"/>
  </r>
  <r>
    <x v="3"/>
    <x v="12"/>
    <n v="95"/>
    <x v="103"/>
    <s v="95"/>
    <s v="East Midlands"/>
  </r>
  <r>
    <x v="3"/>
    <x v="13"/>
    <n v="70.370370370370367"/>
    <x v="103"/>
    <s v="70"/>
    <s v="East Midlands"/>
  </r>
  <r>
    <x v="3"/>
    <x v="12"/>
    <n v="500"/>
    <x v="104"/>
    <s v="500"/>
    <s v="North West"/>
  </r>
  <r>
    <x v="3"/>
    <x v="13"/>
    <n v="80"/>
    <x v="104"/>
    <s v="80"/>
    <s v="North West"/>
  </r>
  <r>
    <x v="3"/>
    <x v="12"/>
    <n v="835"/>
    <x v="105"/>
    <s v="835"/>
    <s v="West Midlands"/>
  </r>
  <r>
    <x v="3"/>
    <x v="13"/>
    <n v="84.343434343434339"/>
    <x v="105"/>
    <s v="84"/>
    <s v="West Midlands"/>
  </r>
  <r>
    <x v="3"/>
    <x v="12"/>
    <n v="820"/>
    <x v="106"/>
    <s v="820"/>
    <s v="North West"/>
  </r>
  <r>
    <x v="3"/>
    <x v="13"/>
    <n v="82.412060301507537"/>
    <x v="106"/>
    <s v="82"/>
    <s v="North West"/>
  </r>
  <r>
    <x v="3"/>
    <x v="12"/>
    <n v="1535"/>
    <x v="107"/>
    <s v="1535"/>
    <s v="Yorkshire &amp; Humber"/>
  </r>
  <r>
    <x v="3"/>
    <x v="13"/>
    <n v="81.86666666666666"/>
    <x v="107"/>
    <s v="82"/>
    <s v="Yorkshire &amp; Humber"/>
  </r>
  <r>
    <x v="3"/>
    <x v="12"/>
    <n v="1095"/>
    <x v="108"/>
    <s v="1095"/>
    <s v="West Midlands"/>
  </r>
  <r>
    <x v="3"/>
    <x v="13"/>
    <n v="76.306620209059233"/>
    <x v="108"/>
    <s v="76"/>
    <s v="West Midlands"/>
  </r>
  <r>
    <x v="3"/>
    <x v="12"/>
    <n v="255"/>
    <x v="109"/>
    <s v="255"/>
    <s v="South East"/>
  </r>
  <r>
    <x v="3"/>
    <x v="13"/>
    <n v="80.952380952380949"/>
    <x v="109"/>
    <s v="81"/>
    <s v="South East"/>
  </r>
  <r>
    <x v="3"/>
    <x v="12"/>
    <n v="695"/>
    <x v="110"/>
    <s v="695"/>
    <s v="West Midlands"/>
  </r>
  <r>
    <x v="3"/>
    <x v="13"/>
    <n v="81.764705882352942"/>
    <x v="110"/>
    <s v="82"/>
    <s v="West Midlands"/>
  </r>
  <r>
    <x v="3"/>
    <x v="12"/>
    <n v="1840"/>
    <x v="111"/>
    <s v="1840"/>
    <s v="South West"/>
  </r>
  <r>
    <x v="3"/>
    <x v="13"/>
    <n v="81.057268722466958"/>
    <x v="111"/>
    <s v="81"/>
    <s v="South West"/>
  </r>
  <r>
    <x v="3"/>
    <x v="12"/>
    <n v="815"/>
    <x v="112"/>
    <s v="815"/>
    <s v="South West"/>
  </r>
  <r>
    <x v="3"/>
    <x v="13"/>
    <n v="85.340314136125656"/>
    <x v="112"/>
    <s v="85"/>
    <s v="South West"/>
  </r>
  <r>
    <x v="3"/>
    <x v="12"/>
    <n v="480"/>
    <x v="113"/>
    <s v="480"/>
    <s v="North East"/>
  </r>
  <r>
    <x v="3"/>
    <x v="13"/>
    <n v="77.41935483870968"/>
    <x v="113"/>
    <s v="77"/>
    <s v="North East"/>
  </r>
  <r>
    <x v="3"/>
    <x v="12"/>
    <n v="595"/>
    <x v="114"/>
    <s v="595"/>
    <s v="South East"/>
  </r>
  <r>
    <x v="3"/>
    <x v="13"/>
    <n v="85.611510791366911"/>
    <x v="114"/>
    <s v="86"/>
    <s v="South East"/>
  </r>
  <r>
    <x v="3"/>
    <x v="12"/>
    <n v="465"/>
    <x v="115"/>
    <s v="465"/>
    <s v="East of England"/>
  </r>
  <r>
    <x v="3"/>
    <x v="13"/>
    <n v="86.111111111111114"/>
    <x v="115"/>
    <s v="86"/>
    <s v="East of England"/>
  </r>
  <r>
    <x v="3"/>
    <x v="12"/>
    <n v="445"/>
    <x v="116"/>
    <s v="445"/>
    <s v="Greater London"/>
  </r>
  <r>
    <x v="3"/>
    <x v="13"/>
    <n v="85.576923076923066"/>
    <x v="116"/>
    <s v="86"/>
    <s v="Greater London"/>
  </r>
  <r>
    <x v="3"/>
    <x v="12"/>
    <n v="535"/>
    <x v="117"/>
    <s v="535"/>
    <s v="North West"/>
  </r>
  <r>
    <x v="3"/>
    <x v="13"/>
    <n v="83.59375"/>
    <x v="117"/>
    <s v="84"/>
    <s v="North West"/>
  </r>
  <r>
    <x v="3"/>
    <x v="12"/>
    <n v="3020"/>
    <x v="118"/>
    <s v="3020"/>
    <s v="West Midlands"/>
  </r>
  <r>
    <x v="3"/>
    <x v="13"/>
    <n v="83.081155433287478"/>
    <x v="118"/>
    <s v="83"/>
    <s v="West Midlands"/>
  </r>
  <r>
    <x v="3"/>
    <x v="12"/>
    <n v="935"/>
    <x v="119"/>
    <s v="935"/>
    <s v="North West"/>
  </r>
  <r>
    <x v="3"/>
    <x v="13"/>
    <n v="83.482142857142861"/>
    <x v="119"/>
    <s v="83"/>
    <s v="North West"/>
  </r>
  <r>
    <x v="3"/>
    <x v="12"/>
    <n v="610"/>
    <x v="120"/>
    <s v="610"/>
    <s v="North East"/>
  </r>
  <r>
    <x v="3"/>
    <x v="13"/>
    <n v="85.314685314685306"/>
    <x v="120"/>
    <s v="85"/>
    <s v="North East"/>
  </r>
  <r>
    <x v="3"/>
    <x v="12"/>
    <n v="845"/>
    <x v="121"/>
    <s v="845"/>
    <s v="West Midlands"/>
  </r>
  <r>
    <x v="3"/>
    <x v="13"/>
    <n v="81.642512077294683"/>
    <x v="121"/>
    <s v="82"/>
    <s v="West Midlands"/>
  </r>
  <r>
    <x v="3"/>
    <x v="12"/>
    <n v="2420"/>
    <x v="122"/>
    <s v="2420"/>
    <s v="East of England"/>
  </r>
  <r>
    <x v="3"/>
    <x v="13"/>
    <n v="85.361552028218696"/>
    <x v="122"/>
    <s v="85"/>
    <s v="East of England"/>
  </r>
  <r>
    <x v="3"/>
    <x v="12"/>
    <n v="935"/>
    <x v="123"/>
    <s v="935"/>
    <s v="North East"/>
  </r>
  <r>
    <x v="3"/>
    <x v="13"/>
    <n v="83.482142857142861"/>
    <x v="123"/>
    <s v="83"/>
    <s v="North East"/>
  </r>
  <r>
    <x v="3"/>
    <x v="12"/>
    <n v="2755"/>
    <x v="124"/>
    <s v="2755"/>
    <s v="South East"/>
  </r>
  <r>
    <x v="3"/>
    <x v="13"/>
    <n v="80.555555555555557"/>
    <x v="124"/>
    <s v="81"/>
    <s v="South East"/>
  </r>
  <r>
    <x v="3"/>
    <x v="12"/>
    <n v="395"/>
    <x v="125"/>
    <s v="395"/>
    <s v="Greater London"/>
  </r>
  <r>
    <x v="3"/>
    <x v="13"/>
    <n v="80.612244897959187"/>
    <x v="125"/>
    <s v="81"/>
    <s v="Greater London"/>
  </r>
  <r>
    <x v="3"/>
    <x v="12"/>
    <n v="525"/>
    <x v="126"/>
    <s v="525"/>
    <s v="South West"/>
  </r>
  <r>
    <x v="3"/>
    <x v="13"/>
    <n v="79.545454545454547"/>
    <x v="126"/>
    <s v="80"/>
    <s v="South West"/>
  </r>
  <r>
    <x v="3"/>
    <x v="12"/>
    <n v="710"/>
    <x v="127"/>
    <s v="710"/>
    <s v="North West"/>
  </r>
  <r>
    <x v="3"/>
    <x v="13"/>
    <n v="84.023668639053255"/>
    <x v="127"/>
    <s v="84"/>
    <s v="North West"/>
  </r>
  <r>
    <x v="3"/>
    <x v="12"/>
    <n v="565"/>
    <x v="128"/>
    <s v="565"/>
    <s v="West Midlands"/>
  </r>
  <r>
    <x v="3"/>
    <x v="13"/>
    <n v="81.294964028776988"/>
    <x v="128"/>
    <s v="81"/>
    <s v="West Midlands"/>
  </r>
  <r>
    <x v="3"/>
    <x v="12"/>
    <n v="300"/>
    <x v="129"/>
    <s v="300"/>
    <s v="East of England"/>
  </r>
  <r>
    <x v="3"/>
    <x v="13"/>
    <n v="80"/>
    <x v="129"/>
    <s v="80"/>
    <s v="East of England"/>
  </r>
  <r>
    <x v="3"/>
    <x v="12"/>
    <n v="545"/>
    <x v="130"/>
    <s v="545"/>
    <s v="South West"/>
  </r>
  <r>
    <x v="3"/>
    <x v="13"/>
    <n v="83.206106870229007"/>
    <x v="130"/>
    <s v="83"/>
    <s v="South West"/>
  </r>
  <r>
    <x v="3"/>
    <x v="12"/>
    <n v="295"/>
    <x v="131"/>
    <s v="295"/>
    <s v="Greater London"/>
  </r>
  <r>
    <x v="3"/>
    <x v="13"/>
    <n v="86.764705882352942"/>
    <x v="131"/>
    <s v="87"/>
    <s v="Greater London"/>
  </r>
  <r>
    <x v="3"/>
    <x v="12"/>
    <n v="575"/>
    <x v="132"/>
    <s v="575"/>
    <s v="North West"/>
  </r>
  <r>
    <x v="3"/>
    <x v="13"/>
    <n v="80.985915492957744"/>
    <x v="132"/>
    <s v="81"/>
    <s v="North West"/>
  </r>
  <r>
    <x v="3"/>
    <x v="12"/>
    <n v="1025"/>
    <x v="133"/>
    <s v="1025"/>
    <s v="Yorkshire &amp; Humber"/>
  </r>
  <r>
    <x v="3"/>
    <x v="13"/>
    <n v="82"/>
    <x v="133"/>
    <s v="82"/>
    <s v="Yorkshire &amp; Humber"/>
  </r>
  <r>
    <x v="3"/>
    <x v="12"/>
    <n v="845"/>
    <x v="134"/>
    <s v="845"/>
    <s v="West Midlands"/>
  </r>
  <r>
    <x v="3"/>
    <x v="13"/>
    <n v="87.564766839378237"/>
    <x v="134"/>
    <s v="88"/>
    <s v="West Midlands"/>
  </r>
  <r>
    <x v="3"/>
    <x v="12"/>
    <n v="380"/>
    <x v="135"/>
    <s v="380"/>
    <s v="Greater London"/>
  </r>
  <r>
    <x v="3"/>
    <x v="13"/>
    <n v="81.72043010752688"/>
    <x v="135"/>
    <s v="82"/>
    <s v="Greater London"/>
  </r>
  <r>
    <x v="3"/>
    <x v="12"/>
    <n v="490"/>
    <x v="136"/>
    <s v="490"/>
    <s v="Greater London"/>
  </r>
  <r>
    <x v="3"/>
    <x v="13"/>
    <n v="83.760683760683762"/>
    <x v="136"/>
    <s v="84"/>
    <s v="Greater London"/>
  </r>
  <r>
    <x v="3"/>
    <x v="12"/>
    <n v="595"/>
    <x v="137"/>
    <s v="595"/>
    <s v="North West"/>
  </r>
  <r>
    <x v="3"/>
    <x v="13"/>
    <n v="87.5"/>
    <x v="137"/>
    <s v="88"/>
    <s v="North West"/>
  </r>
  <r>
    <x v="3"/>
    <x v="12"/>
    <n v="1750"/>
    <x v="138"/>
    <s v="1750"/>
    <s v="West Midlands"/>
  </r>
  <r>
    <x v="3"/>
    <x v="13"/>
    <n v="86.419753086419746"/>
    <x v="138"/>
    <s v="86"/>
    <s v="West Midlands"/>
  </r>
  <r>
    <x v="3"/>
    <x v="12"/>
    <n v="315"/>
    <x v="139"/>
    <s v="315"/>
    <s v="South East"/>
  </r>
  <r>
    <x v="3"/>
    <x v="13"/>
    <n v="79.74683544303798"/>
    <x v="139"/>
    <s v="80"/>
    <s v="South East"/>
  </r>
  <r>
    <x v="3"/>
    <x v="12"/>
    <n v="965"/>
    <x v="140"/>
    <s v="965"/>
    <s v="East Midlands"/>
  </r>
  <r>
    <x v="3"/>
    <x v="13"/>
    <n v="83.913043478260875"/>
    <x v="140"/>
    <s v="84"/>
    <s v="East Midlands"/>
  </r>
  <r>
    <x v="3"/>
    <x v="12"/>
    <n v="2500"/>
    <x v="141"/>
    <s v="2500"/>
    <s v="South East"/>
  </r>
  <r>
    <x v="3"/>
    <x v="13"/>
    <n v="79.87220447284345"/>
    <x v="141"/>
    <s v="80"/>
    <s v="South East"/>
  </r>
  <r>
    <x v="3"/>
    <x v="12"/>
    <n v="375"/>
    <x v="142"/>
    <s v="375"/>
    <s v="Greater London"/>
  </r>
  <r>
    <x v="3"/>
    <x v="13"/>
    <n v="85.227272727272734"/>
    <x v="142"/>
    <s v="85"/>
    <s v="Greater London"/>
  </r>
  <r>
    <x v="3"/>
    <x v="12"/>
    <n v="675"/>
    <x v="143"/>
    <s v="675"/>
    <s v="North West"/>
  </r>
  <r>
    <x v="3"/>
    <x v="13"/>
    <n v="87.096774193548384"/>
    <x v="143"/>
    <s v="87"/>
    <s v="North West"/>
  </r>
  <r>
    <x v="3"/>
    <x v="12"/>
    <n v="855"/>
    <x v="144"/>
    <s v="855"/>
    <s v="North West"/>
  </r>
  <r>
    <x v="3"/>
    <x v="13"/>
    <n v="78.801843317972356"/>
    <x v="144"/>
    <s v="79"/>
    <s v="North West"/>
  </r>
  <r>
    <x v="3"/>
    <x v="12"/>
    <n v="1405"/>
    <x v="145"/>
    <s v="1405"/>
    <s v="South West"/>
  </r>
  <r>
    <x v="3"/>
    <x v="13"/>
    <n v="80.056980056980052"/>
    <x v="145"/>
    <s v="80"/>
    <s v="South West"/>
  </r>
  <r>
    <x v="3"/>
    <x v="12"/>
    <n v="320"/>
    <x v="146"/>
    <s v="320"/>
    <s v="South East"/>
  </r>
  <r>
    <x v="3"/>
    <x v="13"/>
    <n v="76.19047619047619"/>
    <x v="146"/>
    <s v="76"/>
    <s v="South East"/>
  </r>
  <r>
    <x v="3"/>
    <x v="12"/>
    <n v="995"/>
    <x v="147"/>
    <s v="995"/>
    <s v="North West"/>
  </r>
  <r>
    <x v="3"/>
    <x v="13"/>
    <n v="83.966244725738392"/>
    <x v="147"/>
    <s v="84"/>
    <s v="North West"/>
  </r>
  <r>
    <x v="3"/>
    <x v="12"/>
    <n v="295"/>
    <x v="148"/>
    <s v="295"/>
    <s v="South East"/>
  </r>
  <r>
    <x v="3"/>
    <x v="13"/>
    <n v="78.666666666666657"/>
    <x v="148"/>
    <s v="79"/>
    <s v="South East"/>
  </r>
  <r>
    <x v="3"/>
    <x v="12"/>
    <n v="795"/>
    <x v="149"/>
    <s v="795"/>
    <s v="West Midlands"/>
  </r>
  <r>
    <x v="3"/>
    <x v="13"/>
    <n v="83.246073298429323"/>
    <x v="149"/>
    <s v="83"/>
    <s v="West Midlands"/>
  </r>
  <r>
    <x v="3"/>
    <x v="12"/>
    <n v="1675"/>
    <x v="150"/>
    <s v="1675"/>
    <s v="West Midlands"/>
  </r>
  <r>
    <x v="3"/>
    <x v="13"/>
    <n v="76.309794988610477"/>
    <x v="150"/>
    <s v="76"/>
    <s v="West Midlands"/>
  </r>
  <r>
    <x v="3"/>
    <x v="12"/>
    <n v="630"/>
    <x v="151"/>
    <s v="630"/>
    <s v="Yorkshire &amp; Humber"/>
  </r>
  <r>
    <x v="3"/>
    <x v="13"/>
    <n v="90.647482014388487"/>
    <x v="151"/>
    <s v="91"/>
    <s v="Yorkshire &amp; Humber"/>
  </r>
  <r>
    <x v="3"/>
    <x v="12"/>
    <n v="143845"/>
    <x v="152"/>
    <s v="143845"/>
    <s v="England"/>
  </r>
  <r>
    <x v="3"/>
    <x v="13"/>
    <n v="81.885976147781292"/>
    <x v="152"/>
    <s v="82"/>
    <s v="England"/>
  </r>
  <r>
    <x v="4"/>
    <x v="0"/>
    <n v="0.37610881135422819"/>
    <x v="0"/>
    <s v="0.38"/>
    <s v="Greater London"/>
  </r>
  <r>
    <x v="4"/>
    <x v="1"/>
    <n v="8.8333333333333339"/>
    <x v="0"/>
    <s v="8.83"/>
    <s v="Greater London"/>
  </r>
  <r>
    <x v="4"/>
    <x v="2"/>
    <n v="0.95742164399763452"/>
    <x v="0"/>
    <s v="96%"/>
    <s v="Greater London"/>
  </r>
  <r>
    <x v="4"/>
    <x v="0"/>
    <n v="0.370253164556962"/>
    <x v="1"/>
    <s v="0.37"/>
    <s v="Greater London"/>
  </r>
  <r>
    <x v="4"/>
    <x v="1"/>
    <n v="3.8152173913043481"/>
    <x v="1"/>
    <s v="3.82"/>
    <s v="Greater London"/>
  </r>
  <r>
    <x v="4"/>
    <x v="2"/>
    <n v="0.90295358649789026"/>
    <x v="1"/>
    <s v="90%"/>
    <s v="Greater London"/>
  </r>
  <r>
    <x v="4"/>
    <x v="0"/>
    <n v="2.1045473863153421"/>
    <x v="2"/>
    <s v="2.10"/>
    <s v="Yorkshire &amp; Humber"/>
  </r>
  <r>
    <x v="4"/>
    <x v="1"/>
    <n v="5.1799163179916317"/>
    <x v="2"/>
    <s v="5.18"/>
    <s v="Yorkshire &amp; Humber"/>
  </r>
  <r>
    <x v="4"/>
    <x v="2"/>
    <n v="0.59371015724606879"/>
    <x v="2"/>
    <s v="59%"/>
    <s v="Yorkshire &amp; Humber"/>
  </r>
  <r>
    <x v="4"/>
    <x v="0"/>
    <n v="0.78057553956834536"/>
    <x v="3"/>
    <s v="0.78"/>
    <s v="South West"/>
  </r>
  <r>
    <x v="4"/>
    <x v="1"/>
    <n v="5.166666666666667"/>
    <x v="3"/>
    <s v="5.17"/>
    <s v="South West"/>
  </r>
  <r>
    <x v="4"/>
    <x v="2"/>
    <n v="0.84892086330935257"/>
    <x v="3"/>
    <s v="85%"/>
    <s v="South West"/>
  </r>
  <r>
    <x v="4"/>
    <x v="0"/>
    <n v="0.62407031778228528"/>
    <x v="4"/>
    <s v="0.62"/>
    <s v="East of England"/>
  </r>
  <r>
    <x v="4"/>
    <x v="1"/>
    <n v="5.1853932584269664"/>
    <x v="4"/>
    <s v="5.19"/>
    <s v="East of England"/>
  </r>
  <r>
    <x v="4"/>
    <x v="2"/>
    <n v="0.87964841108857339"/>
    <x v="4"/>
    <s v="88%"/>
    <s v="East of England"/>
  </r>
  <r>
    <x v="4"/>
    <x v="0"/>
    <n v="0.64570361145703614"/>
    <x v="5"/>
    <s v="0.65"/>
    <s v="Greater London"/>
  </r>
  <r>
    <x v="4"/>
    <x v="1"/>
    <n v="7.102739726027397"/>
    <x v="5"/>
    <s v="7.10"/>
    <s v="Greater London"/>
  </r>
  <r>
    <x v="4"/>
    <x v="2"/>
    <n v="0.90909090909090906"/>
    <x v="5"/>
    <s v="91%"/>
    <s v="Greater London"/>
  </r>
  <r>
    <x v="4"/>
    <x v="0"/>
    <n v="0.82038457263532294"/>
    <x v="6"/>
    <s v="0.82"/>
    <s v="West Midlands"/>
  </r>
  <r>
    <x v="4"/>
    <x v="1"/>
    <n v="5.6559386973180077"/>
    <x v="6"/>
    <s v="5.66"/>
    <s v="West Midlands"/>
  </r>
  <r>
    <x v="4"/>
    <x v="2"/>
    <n v="0.85495165055018341"/>
    <x v="6"/>
    <s v="85%"/>
    <s v="West Midlands"/>
  </r>
  <r>
    <x v="4"/>
    <x v="0"/>
    <n v="0.45006016847172081"/>
    <x v="7"/>
    <s v="0.45"/>
    <s v="North West"/>
  </r>
  <r>
    <x v="4"/>
    <x v="1"/>
    <n v="3.495327102803738"/>
    <x v="7"/>
    <s v="3.50"/>
    <s v="North West"/>
  </r>
  <r>
    <x v="4"/>
    <x v="2"/>
    <n v="0.87123947051744888"/>
    <x v="7"/>
    <s v="87%"/>
    <s v="North West"/>
  </r>
  <r>
    <x v="4"/>
    <x v="0"/>
    <n v="7.6271186440677971E-2"/>
    <x v="8"/>
    <s v="0.08"/>
    <s v="North West"/>
  </r>
  <r>
    <x v="4"/>
    <x v="1"/>
    <n v="2.25"/>
    <x v="8"/>
    <s v="2.25"/>
    <s v="North West"/>
  </r>
  <r>
    <x v="4"/>
    <x v="2"/>
    <n v="0.96610169491525422"/>
    <x v="8"/>
    <s v="97%"/>
    <s v="North West"/>
  </r>
  <r>
    <x v="4"/>
    <x v="0"/>
    <n v="0.45"/>
    <x v="9"/>
    <s v="0.45"/>
    <s v="North West"/>
  </r>
  <r>
    <x v="4"/>
    <x v="1"/>
    <n v="6.1071428571428568"/>
    <x v="9"/>
    <s v="6.11"/>
    <s v="North West"/>
  </r>
  <r>
    <x v="4"/>
    <x v="2"/>
    <n v="0.9263157894736842"/>
    <x v="9"/>
    <s v="93%"/>
    <s v="North West"/>
  </r>
  <r>
    <x v="4"/>
    <x v="0"/>
    <n v="1.1347003154574129"/>
    <x v="10"/>
    <s v="1.13"/>
    <s v="South West"/>
  </r>
  <r>
    <x v="4"/>
    <x v="1"/>
    <n v="8.6052631578947363"/>
    <x v="10"/>
    <s v="8.61"/>
    <s v="South West"/>
  </r>
  <r>
    <x v="4"/>
    <x v="2"/>
    <n v="0.86813880126182963"/>
    <x v="10"/>
    <s v="87%"/>
    <s v="South West"/>
  </r>
  <r>
    <x v="4"/>
    <x v="0"/>
    <n v="0.86760925449871462"/>
    <x v="11"/>
    <s v="0.87"/>
    <s v="South East"/>
  </r>
  <r>
    <x v="4"/>
    <x v="1"/>
    <n v="4.6232876712328768"/>
    <x v="11"/>
    <s v="4.62"/>
    <s v="South East"/>
  </r>
  <r>
    <x v="4"/>
    <x v="2"/>
    <n v="0.81233933161953731"/>
    <x v="11"/>
    <s v="81%"/>
    <s v="South East"/>
  </r>
  <r>
    <x v="4"/>
    <x v="0"/>
    <n v="0.77486224088165834"/>
    <x v="12"/>
    <s v="0.77"/>
    <s v="Yorkshire &amp; Humber"/>
  </r>
  <r>
    <x v="4"/>
    <x v="1"/>
    <n v="4.3172514619883042"/>
    <x v="12"/>
    <s v="4.32"/>
    <s v="Yorkshire &amp; Humber"/>
  </r>
  <r>
    <x v="4"/>
    <x v="2"/>
    <n v="0.82051954867488852"/>
    <x v="12"/>
    <s v="82%"/>
    <s v="Yorkshire &amp; Humber"/>
  </r>
  <r>
    <x v="4"/>
    <x v="0"/>
    <n v="0.76894293732460239"/>
    <x v="13"/>
    <s v="0.77"/>
    <s v="Greater London"/>
  </r>
  <r>
    <x v="4"/>
    <x v="1"/>
    <n v="6"/>
    <x v="13"/>
    <s v="6.00"/>
    <s v="Greater London"/>
  </r>
  <r>
    <x v="4"/>
    <x v="2"/>
    <n v="0.87184284377923293"/>
    <x v="13"/>
    <s v="87%"/>
    <s v="Greater London"/>
  </r>
  <r>
    <x v="4"/>
    <x v="0"/>
    <n v="1.68976279650437"/>
    <x v="14"/>
    <s v="1.69"/>
    <s v="South East"/>
  </r>
  <r>
    <x v="4"/>
    <x v="1"/>
    <n v="9.6678571428571427"/>
    <x v="14"/>
    <s v="9.67"/>
    <s v="South East"/>
  </r>
  <r>
    <x v="4"/>
    <x v="2"/>
    <n v="0.82521847690387018"/>
    <x v="14"/>
    <s v="83%"/>
    <s v="South East"/>
  </r>
  <r>
    <x v="4"/>
    <x v="0"/>
    <n v="1.533457249070632"/>
    <x v="15"/>
    <s v="1.53"/>
    <s v="South West"/>
  </r>
  <r>
    <x v="4"/>
    <x v="1"/>
    <n v="10.549872122762149"/>
    <x v="15"/>
    <s v="10.55"/>
    <s v="South West"/>
  </r>
  <r>
    <x v="4"/>
    <x v="2"/>
    <n v="0.85464684014869885"/>
    <x v="15"/>
    <s v="85%"/>
    <s v="South West"/>
  </r>
  <r>
    <x v="4"/>
    <x v="0"/>
    <n v="0.79617486338797816"/>
    <x v="16"/>
    <s v="0.80"/>
    <s v="Greater London"/>
  </r>
  <r>
    <x v="4"/>
    <x v="1"/>
    <n v="7.1421568627450984"/>
    <x v="16"/>
    <s v="7.14"/>
    <s v="Greater London"/>
  </r>
  <r>
    <x v="4"/>
    <x v="2"/>
    <n v="0.88852459016393448"/>
    <x v="16"/>
    <s v="89%"/>
    <s v="Greater London"/>
  </r>
  <r>
    <x v="4"/>
    <x v="0"/>
    <n v="0.8579013116801999"/>
    <x v="17"/>
    <s v="0.86"/>
    <s v="South East"/>
  </r>
  <r>
    <x v="4"/>
    <x v="1"/>
    <n v="6.6513317191283292"/>
    <x v="17"/>
    <s v="6.65"/>
    <s v="South East"/>
  </r>
  <r>
    <x v="4"/>
    <x v="2"/>
    <n v="0.87101811367895066"/>
    <x v="17"/>
    <s v="87%"/>
    <s v="South East"/>
  </r>
  <r>
    <x v="4"/>
    <x v="0"/>
    <n v="0.90012642225031603"/>
    <x v="18"/>
    <s v="0.90"/>
    <s v="North West"/>
  </r>
  <r>
    <x v="4"/>
    <x v="1"/>
    <n v="8.1839080459770113"/>
    <x v="18"/>
    <s v="8.18"/>
    <s v="North West"/>
  </r>
  <r>
    <x v="4"/>
    <x v="2"/>
    <n v="0.89001264222503162"/>
    <x v="18"/>
    <s v="89%"/>
    <s v="North West"/>
  </r>
  <r>
    <x v="4"/>
    <x v="0"/>
    <n v="0.98984034833091439"/>
    <x v="19"/>
    <s v="0.99"/>
    <s v="Yorkshire &amp; Humber"/>
  </r>
  <r>
    <x v="4"/>
    <x v="1"/>
    <n v="13.64"/>
    <x v="19"/>
    <s v="13.64"/>
    <s v="Yorkshire &amp; Humber"/>
  </r>
  <r>
    <x v="4"/>
    <x v="2"/>
    <n v="0.92743105950653115"/>
    <x v="19"/>
    <s v="93%"/>
    <s v="Yorkshire &amp; Humber"/>
  </r>
  <r>
    <x v="4"/>
    <x v="0"/>
    <n v="0.83990610328638493"/>
    <x v="20"/>
    <s v="0.84"/>
    <s v="East of England"/>
  </r>
  <r>
    <x v="4"/>
    <x v="1"/>
    <n v="4.3369696969696969"/>
    <x v="20"/>
    <s v="4.34"/>
    <s v="East of England"/>
  </r>
  <r>
    <x v="4"/>
    <x v="2"/>
    <n v="0.80633802816901412"/>
    <x v="20"/>
    <s v="81%"/>
    <s v="East of England"/>
  </r>
  <r>
    <x v="4"/>
    <x v="0"/>
    <n v="0.63719234275296266"/>
    <x v="21"/>
    <s v="0.64"/>
    <s v="Greater London"/>
  </r>
  <r>
    <x v="4"/>
    <x v="1"/>
    <n v="5.0652173913043477"/>
    <x v="21"/>
    <s v="5.07"/>
    <s v="Greater London"/>
  </r>
  <r>
    <x v="4"/>
    <x v="2"/>
    <n v="0.87420237010027346"/>
    <x v="21"/>
    <s v="87%"/>
    <s v="Greater London"/>
  </r>
  <r>
    <x v="4"/>
    <x v="0"/>
    <n v="0.81209899175068745"/>
    <x v="22"/>
    <s v="0.81"/>
    <s v="East of England"/>
  </r>
  <r>
    <x v="4"/>
    <x v="1"/>
    <n v="5.1066282420749278"/>
    <x v="22"/>
    <s v="5.11"/>
    <s v="East of England"/>
  </r>
  <r>
    <x v="4"/>
    <x v="2"/>
    <n v="0.84097158570119157"/>
    <x v="22"/>
    <s v="84%"/>
    <s v="East of England"/>
  </r>
  <r>
    <x v="4"/>
    <x v="0"/>
    <n v="0.73273657289002558"/>
    <x v="23"/>
    <s v="0.73"/>
    <s v="North West"/>
  </r>
  <r>
    <x v="4"/>
    <x v="1"/>
    <n v="7.8493150684931514"/>
    <x v="23"/>
    <s v="7.85"/>
    <s v="North West"/>
  </r>
  <r>
    <x v="4"/>
    <x v="2"/>
    <n v="0.90664961636828645"/>
    <x v="23"/>
    <s v="91%"/>
    <s v="North West"/>
  </r>
  <r>
    <x v="4"/>
    <x v="0"/>
    <n v="0.63224181360201515"/>
    <x v="24"/>
    <s v="0.63"/>
    <s v="North West"/>
  </r>
  <r>
    <x v="4"/>
    <x v="1"/>
    <n v="8.6551724137931032"/>
    <x v="24"/>
    <s v="8.66"/>
    <s v="North West"/>
  </r>
  <r>
    <x v="4"/>
    <x v="2"/>
    <n v="0.92695214105793455"/>
    <x v="24"/>
    <s v="93%"/>
    <s v="North West"/>
  </r>
  <r>
    <x v="4"/>
    <x v="0"/>
    <n v="1.216216216216216"/>
    <x v="25"/>
    <s v="1.22"/>
    <s v="Greater London"/>
  </r>
  <r>
    <x v="4"/>
    <x v="1"/>
    <n v="7.5"/>
    <x v="25"/>
    <s v="7.50"/>
    <s v="Greater London"/>
  </r>
  <r>
    <x v="4"/>
    <x v="2"/>
    <n v="0.83783783783783783"/>
    <x v="25"/>
    <s v="84%"/>
    <s v="Greater London"/>
  </r>
  <r>
    <x v="4"/>
    <x v="0"/>
    <n v="0.56183745583038869"/>
    <x v="26"/>
    <s v="0.56"/>
    <s v="South West"/>
  </r>
  <r>
    <x v="4"/>
    <x v="1"/>
    <n v="5.1408775981524251"/>
    <x v="26"/>
    <s v="5.14"/>
    <s v="South West"/>
  </r>
  <r>
    <x v="4"/>
    <x v="2"/>
    <n v="0.89071176173649669"/>
    <x v="26"/>
    <s v="89%"/>
    <s v="South West"/>
  </r>
  <r>
    <x v="4"/>
    <x v="0"/>
    <n v="0.43021914648212228"/>
    <x v="27"/>
    <s v="0.43"/>
    <s v="North East"/>
  </r>
  <r>
    <x v="4"/>
    <x v="1"/>
    <n v="4.2386363636363633"/>
    <x v="27"/>
    <s v="4.24"/>
    <s v="North East"/>
  </r>
  <r>
    <x v="4"/>
    <x v="2"/>
    <n v="0.89850057670126871"/>
    <x v="27"/>
    <s v="90%"/>
    <s v="North East"/>
  </r>
  <r>
    <x v="4"/>
    <x v="0"/>
    <n v="0.87514495554696559"/>
    <x v="28"/>
    <s v="0.88"/>
    <s v="West Midlands"/>
  </r>
  <r>
    <x v="4"/>
    <x v="1"/>
    <n v="4.5370741482965933"/>
    <x v="28"/>
    <s v="4.54"/>
    <s v="West Midlands"/>
  </r>
  <r>
    <x v="4"/>
    <x v="2"/>
    <n v="0.80711248550444536"/>
    <x v="28"/>
    <s v="81%"/>
    <s v="West Midlands"/>
  </r>
  <r>
    <x v="4"/>
    <x v="0"/>
    <n v="0.90927835051546391"/>
    <x v="29"/>
    <s v="0.91"/>
    <s v="Greater London"/>
  </r>
  <r>
    <x v="4"/>
    <x v="1"/>
    <n v="8.82"/>
    <x v="29"/>
    <s v="8.82"/>
    <s v="Greater London"/>
  </r>
  <r>
    <x v="4"/>
    <x v="2"/>
    <n v="0.89690721649484539"/>
    <x v="29"/>
    <s v="90%"/>
    <s v="Greater London"/>
  </r>
  <r>
    <x v="4"/>
    <x v="0"/>
    <n v="1.2061281337047349"/>
    <x v="30"/>
    <s v="1.21"/>
    <s v="North East"/>
  </r>
  <r>
    <x v="4"/>
    <x v="1"/>
    <n v="30.928571428571431"/>
    <x v="30"/>
    <s v="30.93"/>
    <s v="North East"/>
  </r>
  <r>
    <x v="4"/>
    <x v="2"/>
    <n v="0.96100278551532037"/>
    <x v="30"/>
    <s v="96%"/>
    <s v="North East"/>
  </r>
  <r>
    <x v="4"/>
    <x v="0"/>
    <n v="0.35722041259500542"/>
    <x v="31"/>
    <s v="0.36"/>
    <s v="North East"/>
  </r>
  <r>
    <x v="4"/>
    <x v="1"/>
    <n v="4.1645569620253156"/>
    <x v="31"/>
    <s v="4.16"/>
    <s v="North East"/>
  </r>
  <r>
    <x v="4"/>
    <x v="2"/>
    <n v="0.91422366992399562"/>
    <x v="31"/>
    <s v="91%"/>
    <s v="North East"/>
  </r>
  <r>
    <x v="4"/>
    <x v="0"/>
    <n v="0.66998428496595075"/>
    <x v="32"/>
    <s v="0.67"/>
    <s v="East Midlands"/>
  </r>
  <r>
    <x v="4"/>
    <x v="1"/>
    <n v="4.1661237785016283"/>
    <x v="32"/>
    <s v="4.17"/>
    <s v="East Midlands"/>
  </r>
  <r>
    <x v="4"/>
    <x v="2"/>
    <n v="0.83918281822943952"/>
    <x v="32"/>
    <s v="84%"/>
    <s v="East Midlands"/>
  </r>
  <r>
    <x v="4"/>
    <x v="0"/>
    <n v="0.63196570728720147"/>
    <x v="33"/>
    <s v="0.63"/>
    <s v="East Midlands"/>
  </r>
  <r>
    <x v="4"/>
    <x v="1"/>
    <n v="4.2762430939226519"/>
    <x v="33"/>
    <s v="4.28"/>
    <s v="East Midlands"/>
  </r>
  <r>
    <x v="4"/>
    <x v="2"/>
    <n v="0.85221473770157175"/>
    <x v="33"/>
    <s v="85%"/>
    <s v="East Midlands"/>
  </r>
  <r>
    <x v="4"/>
    <x v="0"/>
    <n v="0.88131487889273352"/>
    <x v="34"/>
    <s v="0.88"/>
    <s v="South West"/>
  </r>
  <r>
    <x v="4"/>
    <x v="1"/>
    <n v="5.7559322033898308"/>
    <x v="34"/>
    <s v="5.76"/>
    <s v="South West"/>
  </r>
  <r>
    <x v="4"/>
    <x v="2"/>
    <n v="0.84688581314878897"/>
    <x v="34"/>
    <s v="85%"/>
    <s v="South West"/>
  </r>
  <r>
    <x v="4"/>
    <x v="0"/>
    <n v="0.28216503992901509"/>
    <x v="35"/>
    <s v="0.28"/>
    <s v="Yorkshire &amp; Humber"/>
  </r>
  <r>
    <x v="4"/>
    <x v="1"/>
    <n v="2.683544303797468"/>
    <x v="35"/>
    <s v="2.68"/>
    <s v="Yorkshire &amp; Humber"/>
  </r>
  <r>
    <x v="4"/>
    <x v="2"/>
    <n v="0.89485359361135763"/>
    <x v="35"/>
    <s v="89%"/>
    <s v="Yorkshire &amp; Humber"/>
  </r>
  <r>
    <x v="4"/>
    <x v="0"/>
    <n v="1.258897418004187"/>
    <x v="36"/>
    <s v="1.26"/>
    <s v="South West"/>
  </r>
  <r>
    <x v="4"/>
    <x v="1"/>
    <n v="10.48837209302326"/>
    <x v="36"/>
    <s v="10.49"/>
    <s v="South West"/>
  </r>
  <r>
    <x v="4"/>
    <x v="2"/>
    <n v="0.87997208653175152"/>
    <x v="36"/>
    <s v="88%"/>
    <s v="South West"/>
  </r>
  <r>
    <x v="4"/>
    <x v="0"/>
    <n v="0.72205306655067425"/>
    <x v="37"/>
    <s v="0.72"/>
    <s v="West Midlands"/>
  </r>
  <r>
    <x v="4"/>
    <x v="1"/>
    <n v="8.6010362694300522"/>
    <x v="37"/>
    <s v="8.60"/>
    <s v="West Midlands"/>
  </r>
  <r>
    <x v="4"/>
    <x v="2"/>
    <n v="0.91605045672031316"/>
    <x v="37"/>
    <s v="92%"/>
    <s v="West Midlands"/>
  </r>
  <r>
    <x v="4"/>
    <x v="0"/>
    <n v="1.0060606060606061"/>
    <x v="38"/>
    <s v="1.01"/>
    <s v="Greater London"/>
  </r>
  <r>
    <x v="4"/>
    <x v="1"/>
    <n v="8.9729729729729737"/>
    <x v="38"/>
    <s v="8.97"/>
    <s v="Greater London"/>
  </r>
  <r>
    <x v="4"/>
    <x v="2"/>
    <n v="0.88787878787878793"/>
    <x v="38"/>
    <s v="89%"/>
    <s v="Greater London"/>
  </r>
  <r>
    <x v="4"/>
    <x v="0"/>
    <n v="0.67410207939508504"/>
    <x v="39"/>
    <s v="0.67"/>
    <s v="Yorkshire &amp; Humber"/>
  </r>
  <r>
    <x v="4"/>
    <x v="1"/>
    <n v="4.2151300236406621"/>
    <x v="39"/>
    <s v="4.22"/>
    <s v="Yorkshire &amp; Humber"/>
  </r>
  <r>
    <x v="4"/>
    <x v="2"/>
    <n v="0.84007561436672962"/>
    <x v="39"/>
    <s v="84%"/>
    <s v="Yorkshire &amp; Humber"/>
  </r>
  <r>
    <x v="4"/>
    <x v="0"/>
    <n v="1.8145881152767149"/>
    <x v="40"/>
    <s v="1.81"/>
    <s v="South East"/>
  </r>
  <r>
    <x v="4"/>
    <x v="1"/>
    <n v="10.478645066273931"/>
    <x v="40"/>
    <s v="10.48"/>
    <s v="South East"/>
  </r>
  <r>
    <x v="4"/>
    <x v="2"/>
    <n v="0.82682989033409848"/>
    <x v="40"/>
    <s v="83%"/>
    <s v="South East"/>
  </r>
  <r>
    <x v="4"/>
    <x v="0"/>
    <n v="0.19452533488642981"/>
    <x v="41"/>
    <s v="0.19"/>
    <s v="Greater London"/>
  </r>
  <r>
    <x v="4"/>
    <x v="1"/>
    <n v="4.9117647058823533"/>
    <x v="41"/>
    <s v="4.91"/>
    <s v="Greater London"/>
  </r>
  <r>
    <x v="4"/>
    <x v="2"/>
    <n v="0.96039603960396036"/>
    <x v="41"/>
    <s v="96%"/>
    <s v="Greater London"/>
  </r>
  <r>
    <x v="4"/>
    <x v="0"/>
    <n v="0.49393258426966291"/>
    <x v="42"/>
    <s v="0.49"/>
    <s v="East of England"/>
  </r>
  <r>
    <x v="4"/>
    <x v="1"/>
    <n v="5.6358974358974363"/>
    <x v="42"/>
    <s v="5.64"/>
    <s v="East of England"/>
  </r>
  <r>
    <x v="4"/>
    <x v="2"/>
    <n v="0.91235955056179774"/>
    <x v="42"/>
    <s v="91%"/>
    <s v="East of England"/>
  </r>
  <r>
    <x v="4"/>
    <x v="0"/>
    <n v="1.0357575757575761"/>
    <x v="43"/>
    <s v="1.04"/>
    <s v="North East"/>
  </r>
  <r>
    <x v="4"/>
    <x v="1"/>
    <n v="3.7726269315673289"/>
    <x v="43"/>
    <s v="3.77"/>
    <s v="North East"/>
  </r>
  <r>
    <x v="4"/>
    <x v="2"/>
    <n v="0.72545454545454546"/>
    <x v="43"/>
    <s v="73%"/>
    <s v="North East"/>
  </r>
  <r>
    <x v="4"/>
    <x v="0"/>
    <n v="0.70849700227413681"/>
    <x v="44"/>
    <s v="0.71"/>
    <s v="South West"/>
  </r>
  <r>
    <x v="4"/>
    <x v="1"/>
    <n v="8.1595238095238098"/>
    <x v="44"/>
    <s v="8.16"/>
    <s v="South West"/>
  </r>
  <r>
    <x v="4"/>
    <x v="2"/>
    <n v="0.91316931982633864"/>
    <x v="44"/>
    <s v="91%"/>
    <s v="South West"/>
  </r>
  <r>
    <x v="4"/>
    <x v="0"/>
    <n v="0.5803900896151819"/>
    <x v="45"/>
    <s v="0.58"/>
    <s v="Greater London"/>
  </r>
  <r>
    <x v="4"/>
    <x v="1"/>
    <n v="6.9683544303797467"/>
    <x v="45"/>
    <s v="6.97"/>
    <s v="Greater London"/>
  </r>
  <r>
    <x v="4"/>
    <x v="2"/>
    <n v="0.91671059567738533"/>
    <x v="45"/>
    <s v="92%"/>
    <s v="Greater London"/>
  </r>
  <r>
    <x v="4"/>
    <x v="0"/>
    <n v="0.61815208503679475"/>
    <x v="46"/>
    <s v="0.62"/>
    <s v="Greater London"/>
  </r>
  <r>
    <x v="4"/>
    <x v="1"/>
    <n v="5.4388489208633093"/>
    <x v="46"/>
    <s v="5.44"/>
    <s v="Greater London"/>
  </r>
  <r>
    <x v="4"/>
    <x v="2"/>
    <n v="0.88634505314799672"/>
    <x v="46"/>
    <s v="89%"/>
    <s v="Greater London"/>
  </r>
  <r>
    <x v="4"/>
    <x v="0"/>
    <n v="0.92293054234062799"/>
    <x v="47"/>
    <s v="0.92"/>
    <s v="North West"/>
  </r>
  <r>
    <x v="4"/>
    <x v="1"/>
    <n v="12.125"/>
    <x v="47"/>
    <s v="12.13"/>
    <s v="North West"/>
  </r>
  <r>
    <x v="4"/>
    <x v="2"/>
    <n v="0.92388201712654616"/>
    <x v="47"/>
    <s v="92%"/>
    <s v="North West"/>
  </r>
  <r>
    <x v="4"/>
    <x v="0"/>
    <n v="1.164888457807953"/>
    <x v="48"/>
    <s v="1.16"/>
    <s v="Greater London"/>
  </r>
  <r>
    <x v="4"/>
    <x v="1"/>
    <n v="7.0647058823529409"/>
    <x v="48"/>
    <s v="7.06"/>
    <s v="Greater London"/>
  </r>
  <r>
    <x v="4"/>
    <x v="2"/>
    <n v="0.83511154219204653"/>
    <x v="48"/>
    <s v="84%"/>
    <s v="Greater London"/>
  </r>
  <r>
    <x v="4"/>
    <x v="0"/>
    <n v="1.465285279387214"/>
    <x v="49"/>
    <s v="1.47"/>
    <s v="South East"/>
  </r>
  <r>
    <x v="4"/>
    <x v="1"/>
    <n v="7.7592303692147686"/>
    <x v="49"/>
    <s v="7.76"/>
    <s v="South East"/>
  </r>
  <r>
    <x v="4"/>
    <x v="2"/>
    <n v="0.81115584798193063"/>
    <x v="49"/>
    <s v="81%"/>
    <s v="South East"/>
  </r>
  <r>
    <x v="4"/>
    <x v="0"/>
    <n v="0.48537549407114622"/>
    <x v="50"/>
    <s v="0.49"/>
    <s v="Greater London"/>
  </r>
  <r>
    <x v="4"/>
    <x v="1"/>
    <n v="6.2653061224489797"/>
    <x v="50"/>
    <s v="6.27"/>
    <s v="Greater London"/>
  </r>
  <r>
    <x v="4"/>
    <x v="2"/>
    <n v="0.92252964426877471"/>
    <x v="50"/>
    <s v="92%"/>
    <s v="Greater London"/>
  </r>
  <r>
    <x v="4"/>
    <x v="0"/>
    <n v="0.51704545454545459"/>
    <x v="51"/>
    <s v="0.52"/>
    <s v="Greater London"/>
  </r>
  <r>
    <x v="4"/>
    <x v="1"/>
    <n v="5.3529411764705879"/>
    <x v="51"/>
    <s v="5.35"/>
    <s v="Greater London"/>
  </r>
  <r>
    <x v="4"/>
    <x v="2"/>
    <n v="0.90340909090909094"/>
    <x v="51"/>
    <s v="90%"/>
    <s v="Greater London"/>
  </r>
  <r>
    <x v="4"/>
    <x v="0"/>
    <n v="0.53163017031630166"/>
    <x v="52"/>
    <s v="0.53"/>
    <s v="North East"/>
  </r>
  <r>
    <x v="4"/>
    <x v="1"/>
    <n v="3.2132352941176472"/>
    <x v="52"/>
    <s v="3.21"/>
    <s v="North East"/>
  </r>
  <r>
    <x v="4"/>
    <x v="2"/>
    <n v="0.83454987834549876"/>
    <x v="52"/>
    <s v="83%"/>
    <s v="North East"/>
  </r>
  <r>
    <x v="4"/>
    <x v="0"/>
    <n v="0.56851757514009171"/>
    <x v="53"/>
    <s v="0.57"/>
    <s v="Greater London"/>
  </r>
  <r>
    <x v="4"/>
    <x v="1"/>
    <n v="11.16"/>
    <x v="53"/>
    <s v="11.16"/>
    <s v="Greater London"/>
  </r>
  <r>
    <x v="4"/>
    <x v="2"/>
    <n v="0.94905756495160465"/>
    <x v="53"/>
    <s v="95%"/>
    <s v="Greater London"/>
  </r>
  <r>
    <x v="4"/>
    <x v="0"/>
    <n v="0.93377483443708609"/>
    <x v="54"/>
    <s v="0.93"/>
    <s v="West Midlands"/>
  </r>
  <r>
    <x v="4"/>
    <x v="1"/>
    <n v="6.1601941747572813"/>
    <x v="54"/>
    <s v="6.16"/>
    <s v="West Midlands"/>
  </r>
  <r>
    <x v="4"/>
    <x v="2"/>
    <n v="0.84841795437821932"/>
    <x v="54"/>
    <s v="85%"/>
    <s v="West Midlands"/>
  </r>
  <r>
    <x v="4"/>
    <x v="0"/>
    <n v="0.41652867680264938"/>
    <x v="55"/>
    <s v="0.42"/>
    <s v="East of England"/>
  </r>
  <r>
    <x v="4"/>
    <x v="1"/>
    <n v="2.803444782168186"/>
    <x v="55"/>
    <s v="2.80"/>
    <s v="East of England"/>
  </r>
  <r>
    <x v="4"/>
    <x v="2"/>
    <n v="0.85142255005268708"/>
    <x v="55"/>
    <s v="85%"/>
    <s v="East of England"/>
  </r>
  <r>
    <x v="4"/>
    <x v="0"/>
    <n v="0.48702374378796243"/>
    <x v="56"/>
    <s v="0.49"/>
    <s v="Greater London"/>
  </r>
  <r>
    <x v="4"/>
    <x v="1"/>
    <n v="4.4545454545454541"/>
    <x v="56"/>
    <s v="4.45"/>
    <s v="Greater London"/>
  </r>
  <r>
    <x v="4"/>
    <x v="2"/>
    <n v="0.89066813914964105"/>
    <x v="56"/>
    <s v="89%"/>
    <s v="Greater London"/>
  </r>
  <r>
    <x v="4"/>
    <x v="0"/>
    <n v="0.6470588235294118"/>
    <x v="57"/>
    <s v="0.65"/>
    <s v="Greater London"/>
  </r>
  <r>
    <x v="4"/>
    <x v="1"/>
    <n v="5.2512562814070352"/>
    <x v="57"/>
    <s v="5.25"/>
    <s v="Greater London"/>
  </r>
  <r>
    <x v="4"/>
    <x v="2"/>
    <n v="0.87678018575851391"/>
    <x v="57"/>
    <s v="88%"/>
    <s v="Greater London"/>
  </r>
  <r>
    <x v="4"/>
    <x v="0"/>
    <n v="1.5766488413547239"/>
    <x v="58"/>
    <s v="1.58"/>
    <s v="South East"/>
  </r>
  <r>
    <x v="4"/>
    <x v="1"/>
    <n v="6.5518518518518523"/>
    <x v="58"/>
    <s v="6.55"/>
    <s v="South East"/>
  </r>
  <r>
    <x v="4"/>
    <x v="2"/>
    <n v="0.75935828877005351"/>
    <x v="58"/>
    <s v="76%"/>
    <s v="South East"/>
  </r>
  <r>
    <x v="4"/>
    <x v="0"/>
    <n v="0.8105560791705938"/>
    <x v="59"/>
    <s v="0.81"/>
    <s v="Greater London"/>
  </r>
  <r>
    <x v="4"/>
    <x v="1"/>
    <n v="5.0292397660818713"/>
    <x v="59"/>
    <s v="5.03"/>
    <s v="Greater London"/>
  </r>
  <r>
    <x v="4"/>
    <x v="2"/>
    <n v="0.83883129123468425"/>
    <x v="59"/>
    <s v="84%"/>
    <s v="Greater London"/>
  </r>
  <r>
    <x v="4"/>
    <x v="0"/>
    <n v="1.134034165571616"/>
    <x v="60"/>
    <s v="1.13"/>
    <s v="Greater London"/>
  </r>
  <r>
    <x v="4"/>
    <x v="1"/>
    <n v="8.065420560747663"/>
    <x v="60"/>
    <s v="8.07"/>
    <s v="Greater London"/>
  </r>
  <r>
    <x v="4"/>
    <x v="2"/>
    <n v="0.85939553219448095"/>
    <x v="60"/>
    <s v="86%"/>
    <s v="Greater London"/>
  </r>
  <r>
    <x v="4"/>
    <x v="0"/>
    <n v="0.94872058370157231"/>
    <x v="61"/>
    <s v="0.95"/>
    <s v="South East"/>
  </r>
  <r>
    <x v="4"/>
    <x v="1"/>
    <n v="6.1098610191925884"/>
    <x v="61"/>
    <s v="6.11"/>
    <s v="South East"/>
  </r>
  <r>
    <x v="4"/>
    <x v="2"/>
    <n v="0.84472305004624393"/>
    <x v="61"/>
    <s v="84%"/>
    <s v="South East"/>
  </r>
  <r>
    <x v="4"/>
    <x v="0"/>
    <n v="0.75138959070237499"/>
    <x v="62"/>
    <s v="0.75"/>
    <s v="Yorkshire &amp; Humber"/>
  </r>
  <r>
    <x v="4"/>
    <x v="1"/>
    <n v="4.7356687898089174"/>
    <x v="62"/>
    <s v="4.74"/>
    <s v="Yorkshire &amp; Humber"/>
  </r>
  <r>
    <x v="4"/>
    <x v="2"/>
    <n v="0.84133400707427997"/>
    <x v="62"/>
    <s v="84%"/>
    <s v="Yorkshire &amp; Humber"/>
  </r>
  <r>
    <x v="4"/>
    <x v="0"/>
    <n v="0.47776365946632782"/>
    <x v="63"/>
    <s v="0.48"/>
    <s v="Greater London"/>
  </r>
  <r>
    <x v="4"/>
    <x v="1"/>
    <n v="3.5809523809523811"/>
    <x v="63"/>
    <s v="3.58"/>
    <s v="Greater London"/>
  </r>
  <r>
    <x v="4"/>
    <x v="2"/>
    <n v="0.8665819567979669"/>
    <x v="63"/>
    <s v="87%"/>
    <s v="Greater London"/>
  </r>
  <r>
    <x v="4"/>
    <x v="0"/>
    <n v="1.098039215686275"/>
    <x v="64"/>
    <s v="1.10"/>
    <s v="Yorkshire &amp; Humber"/>
  </r>
  <r>
    <x v="4"/>
    <x v="1"/>
    <n v="7.3888888888888893"/>
    <x v="64"/>
    <s v="7.39"/>
    <s v="Yorkshire &amp; Humber"/>
  </r>
  <r>
    <x v="4"/>
    <x v="2"/>
    <n v="0.85139318885448922"/>
    <x v="64"/>
    <s v="85%"/>
    <s v="Yorkshire &amp; Humber"/>
  </r>
  <r>
    <x v="4"/>
    <x v="0"/>
    <n v="0.34875690607734811"/>
    <x v="65"/>
    <s v="0.35"/>
    <s v="North West"/>
  </r>
  <r>
    <x v="4"/>
    <x v="1"/>
    <n v="5.9411764705882364"/>
    <x v="65"/>
    <s v="5.94"/>
    <s v="North West"/>
  </r>
  <r>
    <x v="4"/>
    <x v="2"/>
    <n v="0.94129834254143652"/>
    <x v="65"/>
    <s v="94%"/>
    <s v="North West"/>
  </r>
  <r>
    <x v="4"/>
    <x v="0"/>
    <n v="1.1810827629122591"/>
    <x v="66"/>
    <s v="1.18"/>
    <s v="Greater London"/>
  </r>
  <r>
    <x v="4"/>
    <x v="1"/>
    <n v="9.8854166666666661"/>
    <x v="66"/>
    <s v="9.89"/>
    <s v="Greater London"/>
  </r>
  <r>
    <x v="4"/>
    <x v="2"/>
    <n v="0.88052271313005603"/>
    <x v="66"/>
    <s v="88%"/>
    <s v="Greater London"/>
  </r>
  <r>
    <x v="4"/>
    <x v="0"/>
    <n v="0.70078740157480313"/>
    <x v="67"/>
    <s v="0.70"/>
    <s v="North West"/>
  </r>
  <r>
    <x v="4"/>
    <x v="1"/>
    <n v="4.6798892988929888"/>
    <x v="67"/>
    <s v="4.68"/>
    <s v="North West"/>
  </r>
  <r>
    <x v="4"/>
    <x v="2"/>
    <n v="0.85025556016024306"/>
    <x v="67"/>
    <s v="85%"/>
    <s v="North West"/>
  </r>
  <r>
    <x v="4"/>
    <x v="0"/>
    <n v="1.4836814621409919"/>
    <x v="68"/>
    <s v="1.48"/>
    <s v="Yorkshire &amp; Humber"/>
  </r>
  <r>
    <x v="4"/>
    <x v="1"/>
    <n v="7.9290697674418604"/>
    <x v="68"/>
    <s v="7.93"/>
    <s v="Yorkshire &amp; Humber"/>
  </r>
  <r>
    <x v="4"/>
    <x v="2"/>
    <n v="0.81288076588337688"/>
    <x v="68"/>
    <s v="81%"/>
    <s v="Yorkshire &amp; Humber"/>
  </r>
  <r>
    <x v="4"/>
    <x v="0"/>
    <n v="0.54139715394566623"/>
    <x v="69"/>
    <s v="0.54"/>
    <s v="East Midlands"/>
  </r>
  <r>
    <x v="4"/>
    <x v="1"/>
    <n v="3.7035398230088501"/>
    <x v="69"/>
    <s v="3.70"/>
    <s v="East Midlands"/>
  </r>
  <r>
    <x v="4"/>
    <x v="2"/>
    <n v="0.85381630012936616"/>
    <x v="69"/>
    <s v="85%"/>
    <s v="East Midlands"/>
  </r>
  <r>
    <x v="4"/>
    <x v="0"/>
    <n v="0.73489051094890512"/>
    <x v="70"/>
    <s v="0.73"/>
    <s v="East Midlands"/>
  </r>
  <r>
    <x v="4"/>
    <x v="1"/>
    <n v="3.908385093167702"/>
    <x v="70"/>
    <s v="3.91"/>
    <s v="East Midlands"/>
  </r>
  <r>
    <x v="4"/>
    <x v="2"/>
    <n v="0.81197080291970802"/>
    <x v="70"/>
    <s v="81%"/>
    <s v="East Midlands"/>
  </r>
  <r>
    <x v="4"/>
    <x v="0"/>
    <n v="0.7825044937088077"/>
    <x v="71"/>
    <s v="0.78"/>
    <s v="Greater London"/>
  </r>
  <r>
    <x v="4"/>
    <x v="1"/>
    <n v="8.706666666666667"/>
    <x v="71"/>
    <s v="8.71"/>
    <s v="Greater London"/>
  </r>
  <r>
    <x v="4"/>
    <x v="2"/>
    <n v="0.91012582384661478"/>
    <x v="71"/>
    <s v="91%"/>
    <s v="Greater London"/>
  </r>
  <r>
    <x v="4"/>
    <x v="0"/>
    <n v="0.83132756675441899"/>
    <x v="72"/>
    <s v="0.83"/>
    <s v="East Midlands"/>
  </r>
  <r>
    <x v="4"/>
    <x v="1"/>
    <n v="4.5066258919469933"/>
    <x v="72"/>
    <s v="4.51"/>
    <s v="East Midlands"/>
  </r>
  <r>
    <x v="4"/>
    <x v="2"/>
    <n v="0.81553215494546816"/>
    <x v="72"/>
    <s v="82%"/>
    <s v="East Midlands"/>
  </r>
  <r>
    <x v="4"/>
    <x v="0"/>
    <n v="1.3256840247131509"/>
    <x v="73"/>
    <s v="1.33"/>
    <s v="North West"/>
  </r>
  <r>
    <x v="4"/>
    <x v="1"/>
    <n v="8.5340909090909083"/>
    <x v="73"/>
    <s v="8.53"/>
    <s v="North West"/>
  </r>
  <r>
    <x v="4"/>
    <x v="2"/>
    <n v="0.84466019417475735"/>
    <x v="73"/>
    <s v="84%"/>
    <s v="North West"/>
  </r>
  <r>
    <x v="4"/>
    <x v="0"/>
    <n v="1.020847343644923"/>
    <x v="74"/>
    <s v="1.02"/>
    <s v="East of England"/>
  </r>
  <r>
    <x v="4"/>
    <x v="1"/>
    <n v="6.1707317073170733"/>
    <x v="74"/>
    <s v="6.17"/>
    <s v="East of England"/>
  </r>
  <r>
    <x v="4"/>
    <x v="2"/>
    <n v="0.83456624075319441"/>
    <x v="74"/>
    <s v="83%"/>
    <s v="East of England"/>
  </r>
  <r>
    <x v="4"/>
    <x v="0"/>
    <n v="0.88177339901477836"/>
    <x v="75"/>
    <s v="0.88"/>
    <s v="North West"/>
  </r>
  <r>
    <x v="4"/>
    <x v="1"/>
    <n v="8.0630630630630638"/>
    <x v="75"/>
    <s v="8.06"/>
    <s v="North West"/>
  </r>
  <r>
    <x v="4"/>
    <x v="2"/>
    <n v="0.89064039408866991"/>
    <x v="75"/>
    <s v="89%"/>
    <s v="North West"/>
  </r>
  <r>
    <x v="4"/>
    <x v="0"/>
    <n v="1.4245742092457421"/>
    <x v="76"/>
    <s v="1.42"/>
    <s v="South East"/>
  </r>
  <r>
    <x v="4"/>
    <x v="1"/>
    <n v="7.1840490797546011"/>
    <x v="76"/>
    <s v="7.18"/>
    <s v="South East"/>
  </r>
  <r>
    <x v="4"/>
    <x v="2"/>
    <n v="0.80170316301703159"/>
    <x v="76"/>
    <s v="80%"/>
    <s v="South East"/>
  </r>
  <r>
    <x v="4"/>
    <x v="0"/>
    <n v="0.56091676718938477"/>
    <x v="77"/>
    <s v="0.56"/>
    <s v="Greater London"/>
  </r>
  <r>
    <x v="4"/>
    <x v="1"/>
    <n v="4.0434782608695654"/>
    <x v="77"/>
    <s v="4.04"/>
    <s v="Greater London"/>
  </r>
  <r>
    <x v="4"/>
    <x v="2"/>
    <n v="0.86127864897466822"/>
    <x v="77"/>
    <s v="86%"/>
    <s v="Greater London"/>
  </r>
  <r>
    <x v="4"/>
    <x v="0"/>
    <n v="0.44135021097046412"/>
    <x v="78"/>
    <s v="0.44"/>
    <s v="North East"/>
  </r>
  <r>
    <x v="4"/>
    <x v="1"/>
    <n v="5.5638297872340434"/>
    <x v="78"/>
    <s v="5.56"/>
    <s v="North East"/>
  </r>
  <r>
    <x v="4"/>
    <x v="2"/>
    <n v="0.92067510548523201"/>
    <x v="78"/>
    <s v="92%"/>
    <s v="North East"/>
  </r>
  <r>
    <x v="4"/>
    <x v="0"/>
    <n v="1.3410942956926659"/>
    <x v="79"/>
    <s v="1.34"/>
    <s v="East of England"/>
  </r>
  <r>
    <x v="4"/>
    <x v="1"/>
    <n v="11.755102040816331"/>
    <x v="79"/>
    <s v="11.76"/>
    <s v="East of England"/>
  </r>
  <r>
    <x v="4"/>
    <x v="2"/>
    <n v="0.88591385331781136"/>
    <x v="79"/>
    <s v="89%"/>
    <s v="East of England"/>
  </r>
  <r>
    <x v="4"/>
    <x v="0"/>
    <n v="0.71944692239072261"/>
    <x v="80"/>
    <s v="0.72"/>
    <s v="North East"/>
  </r>
  <r>
    <x v="4"/>
    <x v="1"/>
    <n v="8.9611111111111104"/>
    <x v="80"/>
    <s v="8.96"/>
    <s v="North East"/>
  </r>
  <r>
    <x v="4"/>
    <x v="2"/>
    <n v="0.91971454058876001"/>
    <x v="80"/>
    <s v="92%"/>
    <s v="North East"/>
  </r>
  <r>
    <x v="4"/>
    <x v="0"/>
    <n v="0.42659574468085099"/>
    <x v="81"/>
    <s v="0.43"/>
    <s v="Greater London"/>
  </r>
  <r>
    <x v="4"/>
    <x v="1"/>
    <n v="5.2077922077922079"/>
    <x v="81"/>
    <s v="5.21"/>
    <s v="Greater London"/>
  </r>
  <r>
    <x v="4"/>
    <x v="2"/>
    <n v="0.91808510638297869"/>
    <x v="81"/>
    <s v="92%"/>
    <s v="Greater London"/>
  </r>
  <r>
    <x v="4"/>
    <x v="0"/>
    <n v="0.77577216205375055"/>
    <x v="82"/>
    <s v="0.78"/>
    <s v="East of England"/>
  </r>
  <r>
    <x v="4"/>
    <x v="1"/>
    <n v="4.8410513141426783"/>
    <x v="82"/>
    <s v="4.84"/>
    <s v="East of England"/>
  </r>
  <r>
    <x v="4"/>
    <x v="2"/>
    <n v="0.83975130365022066"/>
    <x v="82"/>
    <s v="84%"/>
    <s v="East of England"/>
  </r>
  <r>
    <x v="4"/>
    <x v="0"/>
    <n v="0.31031543052003407"/>
    <x v="83"/>
    <s v="0.31"/>
    <s v="Yorkshire &amp; Humber"/>
  </r>
  <r>
    <x v="4"/>
    <x v="1"/>
    <n v="2.7575757575757578"/>
    <x v="83"/>
    <s v="2.76"/>
    <s v="Yorkshire &amp; Humber"/>
  </r>
  <r>
    <x v="4"/>
    <x v="2"/>
    <n v="0.88746803069053715"/>
    <x v="83"/>
    <s v="89%"/>
    <s v="Yorkshire &amp; Humber"/>
  </r>
  <r>
    <x v="4"/>
    <x v="0"/>
    <n v="0.69855471438403305"/>
    <x v="84"/>
    <s v="0.70"/>
    <s v="Yorkshire &amp; Humber"/>
  </r>
  <r>
    <x v="4"/>
    <x v="1"/>
    <n v="5.0247524752475243"/>
    <x v="84"/>
    <s v="5.02"/>
    <s v="Yorkshire &amp; Humber"/>
  </r>
  <r>
    <x v="4"/>
    <x v="2"/>
    <n v="0.86097728836889198"/>
    <x v="84"/>
    <s v="86%"/>
    <s v="Yorkshire &amp; Humber"/>
  </r>
  <r>
    <x v="4"/>
    <x v="0"/>
    <n v="1.017873941674506"/>
    <x v="85"/>
    <s v="1.02"/>
    <s v="East Midlands"/>
  </r>
  <r>
    <x v="4"/>
    <x v="1"/>
    <n v="6.1303116147308776"/>
    <x v="85"/>
    <s v="6.13"/>
    <s v="East Midlands"/>
  </r>
  <r>
    <x v="4"/>
    <x v="2"/>
    <n v="0.83396048918156163"/>
    <x v="85"/>
    <s v="83%"/>
    <s v="East Midlands"/>
  </r>
  <r>
    <x v="4"/>
    <x v="0"/>
    <n v="1.2610229276895939"/>
    <x v="86"/>
    <s v="1.26"/>
    <s v="South West"/>
  </r>
  <r>
    <x v="4"/>
    <x v="1"/>
    <n v="8.4117647058823533"/>
    <x v="86"/>
    <s v="8.41"/>
    <s v="South West"/>
  </r>
  <r>
    <x v="4"/>
    <x v="2"/>
    <n v="0.85008818342151682"/>
    <x v="86"/>
    <s v="85%"/>
    <s v="South West"/>
  </r>
  <r>
    <x v="4"/>
    <x v="0"/>
    <n v="0.26124460874922978"/>
    <x v="87"/>
    <s v="0.26"/>
    <s v="North East"/>
  </r>
  <r>
    <x v="4"/>
    <x v="1"/>
    <n v="6.9508196721311473"/>
    <x v="87"/>
    <s v="6.95"/>
    <s v="North East"/>
  </r>
  <r>
    <x v="4"/>
    <x v="2"/>
    <n v="0.96241528034504009"/>
    <x v="87"/>
    <s v="96%"/>
    <s v="North East"/>
  </r>
  <r>
    <x v="4"/>
    <x v="0"/>
    <n v="0.55457413249211351"/>
    <x v="88"/>
    <s v="0.55"/>
    <s v="Yorkshire &amp; Humber"/>
  </r>
  <r>
    <x v="4"/>
    <x v="1"/>
    <n v="4.7089285714285714"/>
    <x v="88"/>
    <s v="4.71"/>
    <s v="Yorkshire &amp; Humber"/>
  </r>
  <r>
    <x v="4"/>
    <x v="2"/>
    <n v="0.88222923238696105"/>
    <x v="88"/>
    <s v="88%"/>
    <s v="Yorkshire &amp; Humber"/>
  </r>
  <r>
    <x v="4"/>
    <x v="0"/>
    <n v="0.57920420420420415"/>
    <x v="89"/>
    <s v="0.58"/>
    <s v="North East"/>
  </r>
  <r>
    <x v="4"/>
    <x v="1"/>
    <n v="10.425675675675681"/>
    <x v="89"/>
    <s v="10.43"/>
    <s v="North East"/>
  </r>
  <r>
    <x v="4"/>
    <x v="2"/>
    <n v="0.94444444444444442"/>
    <x v="89"/>
    <s v="94%"/>
    <s v="North East"/>
  </r>
  <r>
    <x v="4"/>
    <x v="0"/>
    <n v="0.64809656453110487"/>
    <x v="90"/>
    <s v="0.65"/>
    <s v="East Midlands"/>
  </r>
  <r>
    <x v="4"/>
    <x v="1"/>
    <n v="3.6640419947506562"/>
    <x v="90"/>
    <s v="3.66"/>
    <s v="East Midlands"/>
  </r>
  <r>
    <x v="4"/>
    <x v="2"/>
    <n v="0.82311977715877438"/>
    <x v="90"/>
    <s v="82%"/>
    <s v="East Midlands"/>
  </r>
  <r>
    <x v="4"/>
    <x v="0"/>
    <n v="0.68388260370552545"/>
    <x v="91"/>
    <s v="0.68"/>
    <s v="East Midlands"/>
  </r>
  <r>
    <x v="4"/>
    <x v="1"/>
    <n v="3.8056569343065689"/>
    <x v="91"/>
    <s v="3.81"/>
    <s v="East Midlands"/>
  </r>
  <r>
    <x v="4"/>
    <x v="2"/>
    <n v="0.82029840957534028"/>
    <x v="91"/>
    <s v="82%"/>
    <s v="East Midlands"/>
  </r>
  <r>
    <x v="4"/>
    <x v="0"/>
    <n v="0.30564430244941432"/>
    <x v="92"/>
    <s v="0.31"/>
    <s v="North West"/>
  </r>
  <r>
    <x v="4"/>
    <x v="1"/>
    <n v="6.5227272727272716"/>
    <x v="92"/>
    <s v="6.52"/>
    <s v="North West"/>
  </r>
  <r>
    <x v="4"/>
    <x v="2"/>
    <n v="0.95314164004259849"/>
    <x v="92"/>
    <s v="95%"/>
    <s v="North West"/>
  </r>
  <r>
    <x v="4"/>
    <x v="0"/>
    <n v="0.72616291307093239"/>
    <x v="93"/>
    <s v="0.73"/>
    <s v="South East"/>
  </r>
  <r>
    <x v="4"/>
    <x v="1"/>
    <n v="5.5915721231766611"/>
    <x v="93"/>
    <s v="5.59"/>
    <s v="South East"/>
  </r>
  <r>
    <x v="4"/>
    <x v="2"/>
    <n v="0.87013260366238687"/>
    <x v="93"/>
    <s v="87%"/>
    <s v="South East"/>
  </r>
  <r>
    <x v="4"/>
    <x v="0"/>
    <n v="0.41806263656227238"/>
    <x v="94"/>
    <s v="0.42"/>
    <s v="East of England"/>
  </r>
  <r>
    <x v="4"/>
    <x v="1"/>
    <n v="3.6100628930817611"/>
    <x v="94"/>
    <s v="3.61"/>
    <s v="East of England"/>
  </r>
  <r>
    <x v="4"/>
    <x v="2"/>
    <n v="0.88419519300801164"/>
    <x v="94"/>
    <s v="88%"/>
    <s v="East of England"/>
  </r>
  <r>
    <x v="4"/>
    <x v="0"/>
    <n v="0.67687235044747995"/>
    <x v="95"/>
    <s v="0.68"/>
    <s v="South West"/>
  </r>
  <r>
    <x v="4"/>
    <x v="1"/>
    <n v="4.1773255813953476"/>
    <x v="95"/>
    <s v="4.18"/>
    <s v="South West"/>
  </r>
  <r>
    <x v="4"/>
    <x v="2"/>
    <n v="0.83796514366462549"/>
    <x v="95"/>
    <s v="84%"/>
    <s v="South West"/>
  </r>
  <r>
    <x v="4"/>
    <x v="0"/>
    <n v="1.230026338893766"/>
    <x v="96"/>
    <s v="1.23"/>
    <s v="South East"/>
  </r>
  <r>
    <x v="4"/>
    <x v="1"/>
    <n v="5.9364406779661021"/>
    <x v="96"/>
    <s v="5.94"/>
    <s v="South East"/>
  </r>
  <r>
    <x v="4"/>
    <x v="2"/>
    <n v="0.79280070237050038"/>
    <x v="96"/>
    <s v="79%"/>
    <s v="South East"/>
  </r>
  <r>
    <x v="4"/>
    <x v="0"/>
    <n v="0.91847826086956519"/>
    <x v="97"/>
    <s v="0.92"/>
    <s v="South East"/>
  </r>
  <r>
    <x v="4"/>
    <x v="1"/>
    <n v="3.9075144508670521"/>
    <x v="97"/>
    <s v="3.91"/>
    <s v="South East"/>
  </r>
  <r>
    <x v="4"/>
    <x v="2"/>
    <n v="0.76494565217391308"/>
    <x v="97"/>
    <s v="76%"/>
    <s v="South East"/>
  </r>
  <r>
    <x v="4"/>
    <x v="0"/>
    <n v="0.32884515794924912"/>
    <x v="98"/>
    <s v="0.33"/>
    <s v="Greater London"/>
  </r>
  <r>
    <x v="4"/>
    <x v="1"/>
    <n v="8.037974683544304"/>
    <x v="98"/>
    <s v="8.04"/>
    <s v="Greater London"/>
  </r>
  <r>
    <x v="4"/>
    <x v="2"/>
    <n v="0.95908855515277058"/>
    <x v="98"/>
    <s v="96%"/>
    <s v="Greater London"/>
  </r>
  <r>
    <x v="4"/>
    <x v="0"/>
    <n v="0.81204379562043794"/>
    <x v="99"/>
    <s v="0.81"/>
    <s v="North East"/>
  </r>
  <r>
    <x v="4"/>
    <x v="1"/>
    <n v="7.4789915966386564"/>
    <x v="99"/>
    <s v="7.48"/>
    <s v="North East"/>
  </r>
  <r>
    <x v="4"/>
    <x v="2"/>
    <n v="0.89142335766423353"/>
    <x v="99"/>
    <s v="89%"/>
    <s v="North East"/>
  </r>
  <r>
    <x v="4"/>
    <x v="0"/>
    <n v="0.63245033112582782"/>
    <x v="100"/>
    <s v="0.63"/>
    <s v="Greater London"/>
  </r>
  <r>
    <x v="4"/>
    <x v="1"/>
    <n v="4.8151260504201678"/>
    <x v="100"/>
    <s v="4.82"/>
    <s v="Greater London"/>
  </r>
  <r>
    <x v="4"/>
    <x v="2"/>
    <n v="0.86865342163355408"/>
    <x v="100"/>
    <s v="87%"/>
    <s v="Greater London"/>
  </r>
  <r>
    <x v="4"/>
    <x v="0"/>
    <n v="0.50137488542621444"/>
    <x v="101"/>
    <s v="0.50"/>
    <s v="North West"/>
  </r>
  <r>
    <x v="4"/>
    <x v="1"/>
    <n v="6.924050632911392"/>
    <x v="101"/>
    <s v="6.92"/>
    <s v="North West"/>
  </r>
  <r>
    <x v="4"/>
    <x v="2"/>
    <n v="0.92758936755270394"/>
    <x v="101"/>
    <s v="93%"/>
    <s v="North West"/>
  </r>
  <r>
    <x v="4"/>
    <x v="0"/>
    <n v="0.71682513435303841"/>
    <x v="102"/>
    <s v="0.72"/>
    <s v="Yorkshire &amp; Humber"/>
  </r>
  <r>
    <x v="4"/>
    <x v="1"/>
    <n v="3.7860262008733629"/>
    <x v="102"/>
    <s v="3.79"/>
    <s v="Yorkshire &amp; Humber"/>
  </r>
  <r>
    <x v="4"/>
    <x v="2"/>
    <n v="0.81066556428276149"/>
    <x v="102"/>
    <s v="81%"/>
    <s v="Yorkshire &amp; Humber"/>
  </r>
  <r>
    <x v="4"/>
    <x v="0"/>
    <n v="0.48184818481848191"/>
    <x v="103"/>
    <s v="0.48"/>
    <s v="East Midlands"/>
  </r>
  <r>
    <x v="4"/>
    <x v="1"/>
    <n v="3.7435897435897441"/>
    <x v="103"/>
    <s v="3.74"/>
    <s v="East Midlands"/>
  </r>
  <r>
    <x v="4"/>
    <x v="2"/>
    <n v="0.87128712871287128"/>
    <x v="103"/>
    <s v="87%"/>
    <s v="East Midlands"/>
  </r>
  <r>
    <x v="4"/>
    <x v="0"/>
    <n v="1.547355473554735"/>
    <x v="104"/>
    <s v="1.55"/>
    <s v="North West"/>
  </r>
  <r>
    <x v="4"/>
    <x v="1"/>
    <n v="8.5578231292517"/>
    <x v="104"/>
    <s v="8.56"/>
    <s v="North West"/>
  </r>
  <r>
    <x v="4"/>
    <x v="2"/>
    <n v="0.81918819188191883"/>
    <x v="104"/>
    <s v="82%"/>
    <s v="North West"/>
  </r>
  <r>
    <x v="4"/>
    <x v="0"/>
    <n v="0.6452830188679245"/>
    <x v="105"/>
    <s v="0.65"/>
    <s v="West Midlands"/>
  </r>
  <r>
    <x v="4"/>
    <x v="1"/>
    <n v="5.457446808510638"/>
    <x v="105"/>
    <s v="5.46"/>
    <s v="West Midlands"/>
  </r>
  <r>
    <x v="4"/>
    <x v="2"/>
    <n v="0.8817610062893082"/>
    <x v="105"/>
    <s v="88%"/>
    <s v="West Midlands"/>
  </r>
  <r>
    <x v="4"/>
    <x v="0"/>
    <n v="1.215429403202329"/>
    <x v="106"/>
    <s v="1.22"/>
    <s v="North West"/>
  </r>
  <r>
    <x v="4"/>
    <x v="1"/>
    <n v="7.036516853932584"/>
    <x v="106"/>
    <s v="7.04"/>
    <s v="North West"/>
  </r>
  <r>
    <x v="4"/>
    <x v="2"/>
    <n v="0.82726831635128573"/>
    <x v="106"/>
    <s v="83%"/>
    <s v="North West"/>
  </r>
  <r>
    <x v="4"/>
    <x v="0"/>
    <n v="0.88386308068459662"/>
    <x v="107"/>
    <s v="0.88"/>
    <s v="Yorkshire &amp; Humber"/>
  </r>
  <r>
    <x v="4"/>
    <x v="1"/>
    <n v="4.7378768020969853"/>
    <x v="107"/>
    <s v="4.74"/>
    <s v="Yorkshire &amp; Humber"/>
  </r>
  <r>
    <x v="4"/>
    <x v="2"/>
    <n v="0.81344743276283615"/>
    <x v="107"/>
    <s v="81%"/>
    <s v="Yorkshire &amp; Humber"/>
  </r>
  <r>
    <x v="4"/>
    <x v="0"/>
    <n v="0.38606798153587912"/>
    <x v="108"/>
    <s v="0.39"/>
    <s v="West Midlands"/>
  </r>
  <r>
    <x v="4"/>
    <x v="1"/>
    <n v="3.898305084745763"/>
    <x v="108"/>
    <s v="3.90"/>
    <s v="West Midlands"/>
  </r>
  <r>
    <x v="4"/>
    <x v="2"/>
    <n v="0.90096516995383968"/>
    <x v="108"/>
    <s v="90%"/>
    <s v="West Midlands"/>
  </r>
  <r>
    <x v="4"/>
    <x v="0"/>
    <n v="0.50830140485312902"/>
    <x v="109"/>
    <s v="0.51"/>
    <s v="South East"/>
  </r>
  <r>
    <x v="4"/>
    <x v="1"/>
    <n v="3.98"/>
    <x v="109"/>
    <s v="3.98"/>
    <s v="South East"/>
  </r>
  <r>
    <x v="4"/>
    <x v="2"/>
    <n v="0.8722860791826309"/>
    <x v="109"/>
    <s v="87%"/>
    <s v="South East"/>
  </r>
  <r>
    <x v="4"/>
    <x v="0"/>
    <n v="1.0447941888619849"/>
    <x v="110"/>
    <s v="1.04"/>
    <s v="West Midlands"/>
  </r>
  <r>
    <x v="4"/>
    <x v="1"/>
    <n v="7.0448979591836736"/>
    <x v="110"/>
    <s v="7.04"/>
    <s v="West Midlands"/>
  </r>
  <r>
    <x v="4"/>
    <x v="2"/>
    <n v="0.85169491525423724"/>
    <x v="110"/>
    <s v="85%"/>
    <s v="West Midlands"/>
  </r>
  <r>
    <x v="4"/>
    <x v="0"/>
    <n v="1.70832298136646"/>
    <x v="111"/>
    <s v="1.71"/>
    <s v="South West"/>
  </r>
  <r>
    <x v="4"/>
    <x v="1"/>
    <n v="9.616783216783217"/>
    <x v="111"/>
    <s v="9.62"/>
    <s v="South West"/>
  </r>
  <r>
    <x v="4"/>
    <x v="2"/>
    <n v="0.82236024844720501"/>
    <x v="111"/>
    <s v="82%"/>
    <s v="South West"/>
  </r>
  <r>
    <x v="4"/>
    <x v="0"/>
    <n v="1.409994900560938"/>
    <x v="112"/>
    <s v="1.41"/>
    <s v="South West"/>
  </r>
  <r>
    <x v="4"/>
    <x v="1"/>
    <n v="8.2291666666666661"/>
    <x v="112"/>
    <s v="8.23"/>
    <s v="South West"/>
  </r>
  <r>
    <x v="4"/>
    <x v="2"/>
    <n v="0.82865884752677199"/>
    <x v="112"/>
    <s v="83%"/>
    <s v="South West"/>
  </r>
  <r>
    <x v="4"/>
    <x v="0"/>
    <n v="1.2999171499585751"/>
    <x v="113"/>
    <s v="1.30"/>
    <s v="North East"/>
  </r>
  <r>
    <x v="4"/>
    <x v="1"/>
    <n v="6.1529411764705886"/>
    <x v="113"/>
    <s v="6.15"/>
    <s v="North East"/>
  </r>
  <r>
    <x v="4"/>
    <x v="2"/>
    <n v="0.78873239436619724"/>
    <x v="113"/>
    <s v="79%"/>
    <s v="North East"/>
  </r>
  <r>
    <x v="4"/>
    <x v="0"/>
    <n v="1.4069834001144821"/>
    <x v="114"/>
    <s v="1.41"/>
    <s v="South East"/>
  </r>
  <r>
    <x v="4"/>
    <x v="1"/>
    <n v="7.3373134328358196"/>
    <x v="114"/>
    <s v="7.34"/>
    <s v="South East"/>
  </r>
  <r>
    <x v="4"/>
    <x v="2"/>
    <n v="0.80824270177447055"/>
    <x v="114"/>
    <s v="81%"/>
    <s v="South East"/>
  </r>
  <r>
    <x v="4"/>
    <x v="0"/>
    <n v="0.2121212121212121"/>
    <x v="115"/>
    <s v="0.21"/>
    <s v="East of England"/>
  </r>
  <r>
    <x v="4"/>
    <x v="1"/>
    <n v="4.666666666666667"/>
    <x v="115"/>
    <s v="4.67"/>
    <s v="East of England"/>
  </r>
  <r>
    <x v="4"/>
    <x v="2"/>
    <n v="0.95454545454545459"/>
    <x v="115"/>
    <s v="95%"/>
    <s v="East of England"/>
  </r>
  <r>
    <x v="4"/>
    <x v="0"/>
    <n v="1.2669517409896149"/>
    <x v="116"/>
    <s v="1.27"/>
    <s v="Greater London"/>
  </r>
  <r>
    <x v="4"/>
    <x v="1"/>
    <n v="11.458563535911599"/>
    <x v="116"/>
    <s v="11.46"/>
    <s v="Greater London"/>
  </r>
  <r>
    <x v="4"/>
    <x v="2"/>
    <n v="0.88943188759926695"/>
    <x v="116"/>
    <s v="89%"/>
    <s v="Greater London"/>
  </r>
  <r>
    <x v="4"/>
    <x v="0"/>
    <n v="0.37256176853055922"/>
    <x v="117"/>
    <s v="0.37"/>
    <s v="North West"/>
  </r>
  <r>
    <x v="4"/>
    <x v="1"/>
    <n v="11.9375"/>
    <x v="117"/>
    <s v="11.94"/>
    <s v="North West"/>
  </r>
  <r>
    <x v="4"/>
    <x v="2"/>
    <n v="0.96879063719115732"/>
    <x v="117"/>
    <s v="97%"/>
    <s v="North West"/>
  </r>
  <r>
    <x v="4"/>
    <x v="0"/>
    <n v="0.81603630862329801"/>
    <x v="118"/>
    <s v="0.82"/>
    <s v="West Midlands"/>
  </r>
  <r>
    <x v="4"/>
    <x v="1"/>
    <n v="5.4872838250254334"/>
    <x v="118"/>
    <s v="5.49"/>
    <s v="West Midlands"/>
  </r>
  <r>
    <x v="4"/>
    <x v="2"/>
    <n v="0.851285930408472"/>
    <x v="118"/>
    <s v="85%"/>
    <s v="West Midlands"/>
  </r>
  <r>
    <x v="4"/>
    <x v="0"/>
    <n v="0.60346283783783783"/>
    <x v="119"/>
    <s v="0.60"/>
    <s v="North West"/>
  </r>
  <r>
    <x v="4"/>
    <x v="1"/>
    <n v="3.702072538860103"/>
    <x v="119"/>
    <s v="3.70"/>
    <s v="North West"/>
  </r>
  <r>
    <x v="4"/>
    <x v="2"/>
    <n v="0.8369932432432432"/>
    <x v="119"/>
    <s v="84%"/>
    <s v="North West"/>
  </r>
  <r>
    <x v="4"/>
    <x v="0"/>
    <n v="0.62468513853904284"/>
    <x v="120"/>
    <s v="0.62"/>
    <s v="North East"/>
  </r>
  <r>
    <x v="4"/>
    <x v="1"/>
    <n v="3.4325259515570941"/>
    <x v="120"/>
    <s v="3.43"/>
    <s v="North East"/>
  </r>
  <r>
    <x v="4"/>
    <x v="2"/>
    <n v="0.81801007556675065"/>
    <x v="120"/>
    <s v="82%"/>
    <s v="North East"/>
  </r>
  <r>
    <x v="4"/>
    <x v="0"/>
    <n v="0.37339055793991421"/>
    <x v="121"/>
    <s v="0.37"/>
    <s v="West Midlands"/>
  </r>
  <r>
    <x v="4"/>
    <x v="1"/>
    <n v="3.4342105263157889"/>
    <x v="121"/>
    <s v="3.43"/>
    <s v="West Midlands"/>
  </r>
  <r>
    <x v="4"/>
    <x v="2"/>
    <n v="0.89127324749642345"/>
    <x v="121"/>
    <s v="89%"/>
    <s v="West Midlands"/>
  </r>
  <r>
    <x v="4"/>
    <x v="0"/>
    <n v="0.50317052270779772"/>
    <x v="122"/>
    <s v="0.50"/>
    <s v="East of England"/>
  </r>
  <r>
    <x v="4"/>
    <x v="1"/>
    <n v="4.5875000000000004"/>
    <x v="122"/>
    <s v="4.59"/>
    <s v="East of England"/>
  </r>
  <r>
    <x v="4"/>
    <x v="2"/>
    <n v="0.89031705227077973"/>
    <x v="122"/>
    <s v="89%"/>
    <s v="East of England"/>
  </r>
  <r>
    <x v="4"/>
    <x v="0"/>
    <n v="0.98698968147151189"/>
    <x v="123"/>
    <s v="0.99"/>
    <s v="North East"/>
  </r>
  <r>
    <x v="4"/>
    <x v="1"/>
    <n v="6.0439560439560438"/>
    <x v="123"/>
    <s v="6.04"/>
    <s v="North East"/>
  </r>
  <r>
    <x v="4"/>
    <x v="2"/>
    <n v="0.83669807088380443"/>
    <x v="123"/>
    <s v="84%"/>
    <s v="North East"/>
  </r>
  <r>
    <x v="4"/>
    <x v="0"/>
    <n v="0.88514789175582131"/>
    <x v="124"/>
    <s v="0.89"/>
    <s v="South East"/>
  </r>
  <r>
    <x v="4"/>
    <x v="1"/>
    <n v="5.3377609108159394"/>
    <x v="124"/>
    <s v="5.34"/>
    <s v="South East"/>
  </r>
  <r>
    <x v="4"/>
    <x v="2"/>
    <n v="0.83417243549402142"/>
    <x v="124"/>
    <s v="83%"/>
    <s v="South East"/>
  </r>
  <r>
    <x v="4"/>
    <x v="0"/>
    <n v="0.51111111111111107"/>
    <x v="125"/>
    <s v="0.51"/>
    <s v="Greater London"/>
  </r>
  <r>
    <x v="4"/>
    <x v="1"/>
    <n v="3.914893617021276"/>
    <x v="125"/>
    <s v="3.91"/>
    <s v="Greater London"/>
  </r>
  <r>
    <x v="4"/>
    <x v="2"/>
    <n v="0.86944444444444446"/>
    <x v="125"/>
    <s v="87%"/>
    <s v="Greater London"/>
  </r>
  <r>
    <x v="4"/>
    <x v="0"/>
    <n v="0.62618914381645219"/>
    <x v="126"/>
    <s v="0.63"/>
    <s v="South West"/>
  </r>
  <r>
    <x v="4"/>
    <x v="1"/>
    <n v="4.0989010989010994"/>
    <x v="126"/>
    <s v="4.10"/>
    <s v="South West"/>
  </r>
  <r>
    <x v="4"/>
    <x v="2"/>
    <n v="0.84722999440402913"/>
    <x v="126"/>
    <s v="85%"/>
    <s v="South West"/>
  </r>
  <r>
    <x v="4"/>
    <x v="0"/>
    <n v="0.4518167456556082"/>
    <x v="127"/>
    <s v="0.45"/>
    <s v="North West"/>
  </r>
  <r>
    <x v="4"/>
    <x v="1"/>
    <n v="8.1714285714285708"/>
    <x v="127"/>
    <s v="8.17"/>
    <s v="North West"/>
  </r>
  <r>
    <x v="4"/>
    <x v="2"/>
    <n v="0.94470774091627174"/>
    <x v="127"/>
    <s v="94%"/>
    <s v="North West"/>
  </r>
  <r>
    <x v="4"/>
    <x v="0"/>
    <n v="0.23537508602890569"/>
    <x v="128"/>
    <s v="0.24"/>
    <s v="West Midlands"/>
  </r>
  <r>
    <x v="4"/>
    <x v="1"/>
    <n v="2.9230769230769229"/>
    <x v="128"/>
    <s v="2.92"/>
    <s v="West Midlands"/>
  </r>
  <r>
    <x v="4"/>
    <x v="2"/>
    <n v="0.91947694425326909"/>
    <x v="128"/>
    <s v="92%"/>
    <s v="West Midlands"/>
  </r>
  <r>
    <x v="4"/>
    <x v="0"/>
    <n v="3.1847133757961783E-2"/>
    <x v="129"/>
    <s v="0.03"/>
    <s v="East of England"/>
  </r>
  <r>
    <x v="4"/>
    <x v="1"/>
    <n v="1"/>
    <x v="129"/>
    <s v="1.00"/>
    <s v="East of England"/>
  </r>
  <r>
    <x v="4"/>
    <x v="2"/>
    <n v="0.96815286624203822"/>
    <x v="129"/>
    <s v="97%"/>
    <s v="East of England"/>
  </r>
  <r>
    <x v="4"/>
    <x v="0"/>
    <n v="0.6875"/>
    <x v="130"/>
    <s v="0.69"/>
    <s v="South West"/>
  </r>
  <r>
    <x v="4"/>
    <x v="1"/>
    <n v="6.1875"/>
    <x v="130"/>
    <s v="6.19"/>
    <s v="South West"/>
  </r>
  <r>
    <x v="4"/>
    <x v="2"/>
    <n v="0.88888888888888884"/>
    <x v="130"/>
    <s v="89%"/>
    <s v="South West"/>
  </r>
  <r>
    <x v="4"/>
    <x v="0"/>
    <n v="0.91195891415994135"/>
    <x v="131"/>
    <s v="0.91"/>
    <s v="Greater London"/>
  </r>
  <r>
    <x v="4"/>
    <x v="1"/>
    <n v="6.7554347826086953"/>
    <x v="131"/>
    <s v="6.76"/>
    <s v="Greater London"/>
  </r>
  <r>
    <x v="4"/>
    <x v="2"/>
    <n v="0.86500366837857667"/>
    <x v="131"/>
    <s v="87%"/>
    <s v="Greater London"/>
  </r>
  <r>
    <x v="4"/>
    <x v="0"/>
    <n v="1.283366206443129"/>
    <x v="132"/>
    <s v="1.28"/>
    <s v="North West"/>
  </r>
  <r>
    <x v="4"/>
    <x v="1"/>
    <n v="6.662116040955631"/>
    <x v="132"/>
    <s v="6.66"/>
    <s v="North West"/>
  </r>
  <r>
    <x v="4"/>
    <x v="2"/>
    <n v="0.80736357659434588"/>
    <x v="132"/>
    <s v="81%"/>
    <s v="North West"/>
  </r>
  <r>
    <x v="4"/>
    <x v="0"/>
    <n v="0.73892405063291144"/>
    <x v="133"/>
    <s v="0.74"/>
    <s v="Yorkshire &amp; Humber"/>
  </r>
  <r>
    <x v="4"/>
    <x v="1"/>
    <n v="5.3678160919540234"/>
    <x v="133"/>
    <s v="5.37"/>
    <s v="Yorkshire &amp; Humber"/>
  </r>
  <r>
    <x v="4"/>
    <x v="2"/>
    <n v="0.86234177215189867"/>
    <x v="133"/>
    <s v="86%"/>
    <s v="Yorkshire &amp; Humber"/>
  </r>
  <r>
    <x v="4"/>
    <x v="0"/>
    <n v="0.38837405223251897"/>
    <x v="134"/>
    <s v="0.39"/>
    <s v="West Midlands"/>
  </r>
  <r>
    <x v="4"/>
    <x v="1"/>
    <n v="5.1508379888268152"/>
    <x v="134"/>
    <s v="5.15"/>
    <s v="West Midlands"/>
  </r>
  <r>
    <x v="4"/>
    <x v="2"/>
    <n v="0.9245998315080034"/>
    <x v="134"/>
    <s v="92%"/>
    <s v="West Midlands"/>
  </r>
  <r>
    <x v="4"/>
    <x v="0"/>
    <n v="0.2004643962848297"/>
    <x v="135"/>
    <s v="0.20"/>
    <s v="Greater London"/>
  </r>
  <r>
    <x v="4"/>
    <x v="1"/>
    <n v="4.17741935483871"/>
    <x v="135"/>
    <s v="4.18"/>
    <s v="Greater London"/>
  </r>
  <r>
    <x v="4"/>
    <x v="2"/>
    <n v="0.95201238390092879"/>
    <x v="135"/>
    <s v="95%"/>
    <s v="Greater London"/>
  </r>
  <r>
    <x v="4"/>
    <x v="0"/>
    <n v="1.2908129543952409"/>
    <x v="136"/>
    <s v="1.29"/>
    <s v="Greater London"/>
  </r>
  <r>
    <x v="4"/>
    <x v="1"/>
    <n v="9.8140703517587937"/>
    <x v="136"/>
    <s v="9.81"/>
    <s v="Greater London"/>
  </r>
  <r>
    <x v="4"/>
    <x v="2"/>
    <n v="0.86847323198942494"/>
    <x v="136"/>
    <s v="87%"/>
    <s v="Greater London"/>
  </r>
  <r>
    <x v="4"/>
    <x v="0"/>
    <n v="1.6283367556468169"/>
    <x v="137"/>
    <s v="1.63"/>
    <s v="North West"/>
  </r>
  <r>
    <x v="4"/>
    <x v="1"/>
    <n v="8.7785977859778601"/>
    <x v="137"/>
    <s v="8.78"/>
    <s v="North West"/>
  </r>
  <r>
    <x v="4"/>
    <x v="2"/>
    <n v="0.81451060917180018"/>
    <x v="137"/>
    <s v="81%"/>
    <s v="North West"/>
  </r>
  <r>
    <x v="4"/>
    <x v="0"/>
    <n v="1.1273614943748671"/>
    <x v="138"/>
    <s v="1.13"/>
    <s v="West Midlands"/>
  </r>
  <r>
    <x v="4"/>
    <x v="1"/>
    <n v="5.6560170394036211"/>
    <x v="138"/>
    <s v="5.66"/>
    <s v="West Midlands"/>
  </r>
  <r>
    <x v="4"/>
    <x v="2"/>
    <n v="0.80067926130333267"/>
    <x v="138"/>
    <s v="80%"/>
    <s v="West Midlands"/>
  </r>
  <r>
    <x v="4"/>
    <x v="0"/>
    <n v="1.2925764192139739"/>
    <x v="139"/>
    <s v="1.29"/>
    <s v="South East"/>
  </r>
  <r>
    <x v="4"/>
    <x v="1"/>
    <n v="5.4562211981566824"/>
    <x v="139"/>
    <s v="5.46"/>
    <s v="South East"/>
  </r>
  <r>
    <x v="4"/>
    <x v="2"/>
    <n v="0.76310043668122274"/>
    <x v="139"/>
    <s v="76%"/>
    <s v="South East"/>
  </r>
  <r>
    <x v="4"/>
    <x v="0"/>
    <n v="1.069018404907975"/>
    <x v="140"/>
    <s v="1.07"/>
    <s v="East Midlands"/>
  </r>
  <r>
    <x v="4"/>
    <x v="1"/>
    <n v="9.4189189189189193"/>
    <x v="140"/>
    <s v="9.42"/>
    <s v="East Midlands"/>
  </r>
  <r>
    <x v="4"/>
    <x v="2"/>
    <n v="0.88650306748466257"/>
    <x v="140"/>
    <s v="89%"/>
    <s v="East Midlands"/>
  </r>
  <r>
    <x v="4"/>
    <x v="0"/>
    <n v="1.3449432816743889"/>
    <x v="141"/>
    <s v="1.34"/>
    <s v="South East"/>
  </r>
  <r>
    <x v="4"/>
    <x v="1"/>
    <n v="10.29095354523227"/>
    <x v="141"/>
    <s v="10.29"/>
    <s v="South East"/>
  </r>
  <r>
    <x v="4"/>
    <x v="2"/>
    <n v="0.86930819619747557"/>
    <x v="141"/>
    <s v="87%"/>
    <s v="South East"/>
  </r>
  <r>
    <x v="4"/>
    <x v="0"/>
    <n v="0.97684210526315784"/>
    <x v="142"/>
    <s v="0.98"/>
    <s v="Greater London"/>
  </r>
  <r>
    <x v="4"/>
    <x v="1"/>
    <n v="7.3070866141732287"/>
    <x v="142"/>
    <s v="7.31"/>
    <s v="Greater London"/>
  </r>
  <r>
    <x v="4"/>
    <x v="2"/>
    <n v="0.86631578947368415"/>
    <x v="142"/>
    <s v="87%"/>
    <s v="Greater London"/>
  </r>
  <r>
    <x v="4"/>
    <x v="0"/>
    <n v="1.775811209439528"/>
    <x v="143"/>
    <s v="1.78"/>
    <s v="North West"/>
  </r>
  <r>
    <x v="4"/>
    <x v="1"/>
    <n v="9.7489878542510127"/>
    <x v="143"/>
    <s v="9.75"/>
    <s v="North West"/>
  </r>
  <r>
    <x v="4"/>
    <x v="2"/>
    <n v="0.81784660766961648"/>
    <x v="143"/>
    <s v="82%"/>
    <s v="North West"/>
  </r>
  <r>
    <x v="4"/>
    <x v="0"/>
    <n v="0.59724950884086447"/>
    <x v="144"/>
    <s v="0.60"/>
    <s v="North West"/>
  </r>
  <r>
    <x v="4"/>
    <x v="1"/>
    <n v="7.0697674418604652"/>
    <x v="144"/>
    <s v="7.07"/>
    <s v="North West"/>
  </r>
  <r>
    <x v="4"/>
    <x v="2"/>
    <n v="0.91552062868369355"/>
    <x v="144"/>
    <s v="92%"/>
    <s v="North West"/>
  </r>
  <r>
    <x v="4"/>
    <x v="0"/>
    <n v="2.0857368629000401"/>
    <x v="145"/>
    <s v="2.09"/>
    <s v="South West"/>
  </r>
  <r>
    <x v="4"/>
    <x v="1"/>
    <n v="11.576754385964909"/>
    <x v="145"/>
    <s v="11.58"/>
    <s v="South West"/>
  </r>
  <r>
    <x v="4"/>
    <x v="2"/>
    <n v="0.81983405768470963"/>
    <x v="145"/>
    <s v="82%"/>
    <s v="South West"/>
  </r>
  <r>
    <x v="4"/>
    <x v="0"/>
    <n v="0.42496847414880201"/>
    <x v="146"/>
    <s v="0.42"/>
    <s v="South East"/>
  </r>
  <r>
    <x v="4"/>
    <x v="1"/>
    <n v="3.240384615384615"/>
    <x v="146"/>
    <s v="3.24"/>
    <s v="South East"/>
  </r>
  <r>
    <x v="4"/>
    <x v="2"/>
    <n v="0.86885245901639341"/>
    <x v="146"/>
    <s v="87%"/>
    <s v="South East"/>
  </r>
  <r>
    <x v="4"/>
    <x v="0"/>
    <n v="0.29126213592233008"/>
    <x v="147"/>
    <s v="0.29"/>
    <s v="North West"/>
  </r>
  <r>
    <x v="4"/>
    <x v="1"/>
    <n v="8.1818181818181817"/>
    <x v="147"/>
    <s v="8.18"/>
    <s v="North West"/>
  </r>
  <r>
    <x v="4"/>
    <x v="2"/>
    <n v="0.96440129449838186"/>
    <x v="147"/>
    <s v="96%"/>
    <s v="North West"/>
  </r>
  <r>
    <x v="4"/>
    <x v="0"/>
    <n v="0.92679900744416877"/>
    <x v="148"/>
    <s v="0.93"/>
    <s v="South East"/>
  </r>
  <r>
    <x v="4"/>
    <x v="1"/>
    <n v="3.507042253521127"/>
    <x v="148"/>
    <s v="3.51"/>
    <s v="South East"/>
  </r>
  <r>
    <x v="4"/>
    <x v="2"/>
    <n v="0.73573200992555832"/>
    <x v="148"/>
    <s v="74%"/>
    <s v="South East"/>
  </r>
  <r>
    <x v="4"/>
    <x v="0"/>
    <n v="0.57038312526904866"/>
    <x v="149"/>
    <s v="0.57"/>
    <s v="West Midlands"/>
  </r>
  <r>
    <x v="4"/>
    <x v="1"/>
    <n v="5.2579365079365079"/>
    <x v="149"/>
    <s v="5.26"/>
    <s v="West Midlands"/>
  </r>
  <r>
    <x v="4"/>
    <x v="2"/>
    <n v="0.89151958674128284"/>
    <x v="149"/>
    <s v="89%"/>
    <s v="West Midlands"/>
  </r>
  <r>
    <x v="4"/>
    <x v="0"/>
    <n v="0.71372549019607845"/>
    <x v="150"/>
    <s v="0.71"/>
    <s v="West Midlands"/>
  </r>
  <r>
    <x v="4"/>
    <x v="1"/>
    <n v="7.054263565891473"/>
    <x v="150"/>
    <s v="7.05"/>
    <s v="West Midlands"/>
  </r>
  <r>
    <x v="4"/>
    <x v="2"/>
    <n v="0.89882352941176469"/>
    <x v="150"/>
    <s v="90%"/>
    <s v="West Midlands"/>
  </r>
  <r>
    <x v="4"/>
    <x v="0"/>
    <n v="0.58386411889596601"/>
    <x v="151"/>
    <s v="0.58"/>
    <s v="Yorkshire &amp; Humber"/>
  </r>
  <r>
    <x v="4"/>
    <x v="1"/>
    <n v="4.2091836734693882"/>
    <x v="151"/>
    <s v="4.21"/>
    <s v="Yorkshire &amp; Humber"/>
  </r>
  <r>
    <x v="4"/>
    <x v="2"/>
    <n v="0.86128803963198863"/>
    <x v="151"/>
    <s v="86%"/>
    <s v="Yorkshire &amp; Humber"/>
  </r>
  <r>
    <x v="4"/>
    <x v="3"/>
    <n v="0.92537313399999999"/>
    <x v="152"/>
    <s v="93%"/>
    <s v="England"/>
  </r>
  <r>
    <x v="4"/>
    <x v="2"/>
    <n v="0.85914668999999999"/>
    <x v="152"/>
    <s v="86%"/>
    <s v="England"/>
  </r>
  <r>
    <x v="4"/>
    <x v="0"/>
    <n v="0.85835451399999996"/>
    <x v="152"/>
    <s v="0.86"/>
    <s v="England"/>
  </r>
  <r>
    <x v="4"/>
    <x v="1"/>
    <n v="6.0939605319999997"/>
    <x v="152"/>
    <s v="6.09"/>
    <s v="England"/>
  </r>
  <r>
    <x v="4"/>
    <x v="4"/>
    <n v="0.85914668999999999"/>
    <x v="152"/>
    <s v="86%"/>
    <s v="England"/>
  </r>
  <r>
    <x v="4"/>
    <x v="3"/>
    <n v="0.98199767700000007"/>
    <x v="0"/>
    <s v="98%"/>
    <s v="Greater London"/>
  </r>
  <r>
    <x v="4"/>
    <x v="3"/>
    <n v="0.92623351200000004"/>
    <x v="1"/>
    <s v="93%"/>
    <s v="Greater London"/>
  </r>
  <r>
    <x v="4"/>
    <x v="3"/>
    <n v="0.99957519099999992"/>
    <x v="2"/>
    <s v="100%"/>
    <s v="Yorkshire &amp; Humber"/>
  </r>
  <r>
    <x v="4"/>
    <x v="3"/>
    <n v="1"/>
    <x v="3"/>
    <s v="100%"/>
    <s v="South West"/>
  </r>
  <r>
    <x v="4"/>
    <x v="3"/>
    <n v="0.99528936700000004"/>
    <x v="4"/>
    <s v="100%"/>
    <s v="East of England"/>
  </r>
  <r>
    <x v="4"/>
    <x v="3"/>
    <n v="0.99689633799999999"/>
    <x v="5"/>
    <s v="100%"/>
    <s v="Greater London"/>
  </r>
  <r>
    <x v="4"/>
    <x v="3"/>
    <n v="0.99988886399999999"/>
    <x v="6"/>
    <s v="100%"/>
    <s v="West Midlands"/>
  </r>
  <r>
    <x v="4"/>
    <x v="3"/>
    <n v="0.97079439299999992"/>
    <x v="7"/>
    <s v="97%"/>
    <s v="North West"/>
  </r>
  <r>
    <x v="4"/>
    <x v="3"/>
    <n v="0.58706467699999998"/>
    <x v="8"/>
    <s v="59%"/>
    <s v="North West"/>
  </r>
  <r>
    <x v="4"/>
    <x v="3"/>
    <n v="0.18464528699999999"/>
    <x v="9"/>
    <s v="18%"/>
    <s v="North West"/>
  </r>
  <r>
    <x v="4"/>
    <x v="3"/>
    <n v="0.99936948299999984"/>
    <x v="10"/>
    <s v="100%"/>
    <s v="South West"/>
  </r>
  <r>
    <x v="4"/>
    <x v="3"/>
    <n v="0.99615877100000005"/>
    <x v="11"/>
    <s v="100%"/>
    <s v="South East"/>
  </r>
  <r>
    <x v="4"/>
    <x v="3"/>
    <n v="0.99868972700000003"/>
    <x v="12"/>
    <s v="100%"/>
    <s v="Yorkshire &amp; Humber"/>
  </r>
  <r>
    <x v="4"/>
    <x v="3"/>
    <n v="0.49929939299999998"/>
    <x v="13"/>
    <s v="50%"/>
    <s v="Greater London"/>
  </r>
  <r>
    <x v="4"/>
    <x v="3"/>
    <n v="0.99564947199999998"/>
    <x v="14"/>
    <s v="100%"/>
    <s v="South East"/>
  </r>
  <r>
    <x v="4"/>
    <x v="3"/>
    <n v="0.99851521899999995"/>
    <x v="15"/>
    <s v="100%"/>
    <s v="South West"/>
  </r>
  <r>
    <x v="4"/>
    <x v="3"/>
    <n v="0.99618943900000001"/>
    <x v="16"/>
    <s v="100%"/>
    <s v="Greater London"/>
  </r>
  <r>
    <x v="4"/>
    <x v="3"/>
    <n v="0.99471885699999996"/>
    <x v="17"/>
    <s v="99%"/>
    <s v="South East"/>
  </r>
  <r>
    <x v="4"/>
    <x v="3"/>
    <n v="0.93058823499999987"/>
    <x v="18"/>
    <s v="93%"/>
    <s v="North West"/>
  </r>
  <r>
    <x v="4"/>
    <x v="3"/>
    <n v="0.99927483699999997"/>
    <x v="19"/>
    <s v="100%"/>
    <s v="Yorkshire &amp; Humber"/>
  </r>
  <r>
    <x v="4"/>
    <x v="3"/>
    <n v="0.93894644000000005"/>
    <x v="20"/>
    <s v="94%"/>
    <s v="East of England"/>
  </r>
  <r>
    <x v="4"/>
    <x v="3"/>
    <n v="0.99365942000000007"/>
    <x v="21"/>
    <s v="99%"/>
    <s v="Greater London"/>
  </r>
  <r>
    <x v="4"/>
    <x v="3"/>
    <n v="0.99498403999999985"/>
    <x v="22"/>
    <s v="99%"/>
    <s v="East of England"/>
  </r>
  <r>
    <x v="4"/>
    <x v="3"/>
    <n v="0.88662131499999997"/>
    <x v="23"/>
    <s v="89%"/>
    <s v="North West"/>
  </r>
  <r>
    <x v="4"/>
    <x v="3"/>
    <n v="0.86492374699999997"/>
    <x v="24"/>
    <s v="86%"/>
    <s v="North West"/>
  </r>
  <r>
    <x v="4"/>
    <x v="3"/>
    <n v="0.94871794899999995"/>
    <x v="25"/>
    <s v="95%"/>
    <s v="Greater London"/>
  </r>
  <r>
    <x v="4"/>
    <x v="3"/>
    <n v="0.9982363359202423"/>
    <x v="26"/>
    <s v="100%"/>
    <s v="South West"/>
  </r>
  <r>
    <x v="4"/>
    <x v="3"/>
    <n v="0.99792817700000003"/>
    <x v="27"/>
    <s v="100%"/>
    <s v="North East"/>
  </r>
  <r>
    <x v="4"/>
    <x v="3"/>
    <n v="0.99884169899999997"/>
    <x v="28"/>
    <s v="100%"/>
    <s v="West Midlands"/>
  </r>
  <r>
    <x v="4"/>
    <x v="3"/>
    <n v="0.96039604000000001"/>
    <x v="29"/>
    <s v="96%"/>
    <s v="Greater London"/>
  </r>
  <r>
    <x v="4"/>
    <x v="3"/>
    <n v="0.17087101399999999"/>
    <x v="30"/>
    <s v="17%"/>
    <s v="North East"/>
  </r>
  <r>
    <x v="4"/>
    <x v="3"/>
    <n v="0.99891540099999998"/>
    <x v="31"/>
    <s v="100%"/>
    <s v="North East"/>
  </r>
  <r>
    <x v="4"/>
    <x v="3"/>
    <n v="0.99947644000000002"/>
    <x v="32"/>
    <s v="100%"/>
    <s v="East Midlands"/>
  </r>
  <r>
    <x v="4"/>
    <x v="3"/>
    <n v="0.99775967399999987"/>
    <x v="33"/>
    <s v="100%"/>
    <s v="East Midlands"/>
  </r>
  <r>
    <x v="4"/>
    <x v="3"/>
    <n v="0.84812912699999998"/>
    <x v="34"/>
    <s v="85%"/>
    <s v="South West"/>
  </r>
  <r>
    <x v="4"/>
    <x v="3"/>
    <n v="0.99955654100000002"/>
    <x v="35"/>
    <s v="100%"/>
    <s v="Yorkshire &amp; Humber"/>
  </r>
  <r>
    <x v="4"/>
    <x v="3"/>
    <n v="0.99895433899999997"/>
    <x v="36"/>
    <s v="100%"/>
    <s v="South West"/>
  </r>
  <r>
    <x v="4"/>
    <x v="3"/>
    <n v="0.99956521700000001"/>
    <x v="37"/>
    <s v="100%"/>
    <s v="West Midlands"/>
  </r>
  <r>
    <x v="4"/>
    <x v="3"/>
    <n v="0.46852815899999989"/>
    <x v="38"/>
    <s v="47%"/>
    <s v="Greater London"/>
  </r>
  <r>
    <x v="4"/>
    <x v="3"/>
    <n v="0.999622071"/>
    <x v="39"/>
    <s v="100%"/>
    <s v="Yorkshire &amp; Humber"/>
  </r>
  <r>
    <x v="4"/>
    <x v="3"/>
    <n v="0.99923547400000001"/>
    <x v="40"/>
    <s v="100%"/>
    <s v="South East"/>
  </r>
  <r>
    <x v="4"/>
    <x v="3"/>
    <n v="0.99420961200000002"/>
    <x v="41"/>
    <s v="99%"/>
    <s v="Greater London"/>
  </r>
  <r>
    <x v="4"/>
    <x v="3"/>
    <n v="0.42393064699999999"/>
    <x v="42"/>
    <s v="42%"/>
    <s v="East of England"/>
  </r>
  <r>
    <x v="4"/>
    <x v="3"/>
    <n v="0.99939430600000001"/>
    <x v="43"/>
    <s v="100%"/>
    <s v="North East"/>
  </r>
  <r>
    <x v="4"/>
    <x v="3"/>
    <n v="0.9987610979999999"/>
    <x v="44"/>
    <s v="100%"/>
    <s v="South West"/>
  </r>
  <r>
    <x v="4"/>
    <x v="3"/>
    <n v="0.99684708399999999"/>
    <x v="45"/>
    <s v="100%"/>
    <s v="Greater London"/>
  </r>
  <r>
    <x v="4"/>
    <x v="3"/>
    <n v="0.99269480499999996"/>
    <x v="46"/>
    <s v="99%"/>
    <s v="Greater London"/>
  </r>
  <r>
    <x v="4"/>
    <x v="3"/>
    <n v="0.99810066500000005"/>
    <x v="47"/>
    <s v="100%"/>
    <s v="North West"/>
  </r>
  <r>
    <x v="4"/>
    <x v="3"/>
    <n v="0.98284080100000004"/>
    <x v="48"/>
    <s v="98%"/>
    <s v="Greater London"/>
  </r>
  <r>
    <x v="4"/>
    <x v="3"/>
    <n v="0.99882295200000015"/>
    <x v="49"/>
    <s v="100%"/>
    <s v="South East"/>
  </r>
  <r>
    <x v="4"/>
    <x v="3"/>
    <n v="0.99449685499999996"/>
    <x v="50"/>
    <s v="99%"/>
    <s v="Greater London"/>
  </r>
  <r>
    <x v="4"/>
    <x v="3"/>
    <n v="0.23687752400000001"/>
    <x v="51"/>
    <s v="24%"/>
    <s v="Greater London"/>
  </r>
  <r>
    <x v="4"/>
    <x v="3"/>
    <n v="0.99878493300000004"/>
    <x v="52"/>
    <s v="100%"/>
    <s v="North East"/>
  </r>
  <r>
    <x v="4"/>
    <x v="3"/>
    <n v="0.97467725900000002"/>
    <x v="53"/>
    <s v="97%"/>
    <s v="Greater London"/>
  </r>
  <r>
    <x v="4"/>
    <x v="3"/>
    <n v="0.99853049199999999"/>
    <x v="54"/>
    <s v="100%"/>
    <s v="West Midlands"/>
  </r>
  <r>
    <x v="4"/>
    <x v="3"/>
    <n v="0.8935969869999999"/>
    <x v="55"/>
    <s v="89%"/>
    <s v="East of England"/>
  </r>
  <r>
    <x v="4"/>
    <x v="3"/>
    <n v="0.87614900799999995"/>
    <x v="56"/>
    <s v="88%"/>
    <s v="Greater London"/>
  </r>
  <r>
    <x v="4"/>
    <x v="3"/>
    <n v="0.96706586800000005"/>
    <x v="57"/>
    <s v="97%"/>
    <s v="Greater London"/>
  </r>
  <r>
    <x v="4"/>
    <x v="3"/>
    <n v="0.99910952799999997"/>
    <x v="58"/>
    <s v="100%"/>
    <s v="South East"/>
  </r>
  <r>
    <x v="4"/>
    <x v="3"/>
    <n v="0.99437675699999994"/>
    <x v="59"/>
    <s v="99%"/>
    <s v="Greater London"/>
  </r>
  <r>
    <x v="4"/>
    <x v="3"/>
    <n v="0.98702983100000008"/>
    <x v="60"/>
    <s v="99%"/>
    <s v="Greater London"/>
  </r>
  <r>
    <x v="4"/>
    <x v="3"/>
    <n v="0.99702868899999997"/>
    <x v="61"/>
    <s v="100%"/>
    <s v="South East"/>
  </r>
  <r>
    <x v="4"/>
    <x v="3"/>
    <n v="0.99949494900000002"/>
    <x v="62"/>
    <s v="100%"/>
    <s v="Yorkshire &amp; Humber"/>
  </r>
  <r>
    <x v="4"/>
    <x v="3"/>
    <n v="0.97160493800000003"/>
    <x v="63"/>
    <s v="97%"/>
    <s v="Greater London"/>
  </r>
  <r>
    <x v="4"/>
    <x v="3"/>
    <n v="0.99828296699999997"/>
    <x v="64"/>
    <s v="100%"/>
    <s v="Yorkshire &amp; Humber"/>
  </r>
  <r>
    <x v="4"/>
    <x v="3"/>
    <n v="0.99793246000000002"/>
    <x v="65"/>
    <s v="100%"/>
    <s v="North West"/>
  </r>
  <r>
    <x v="4"/>
    <x v="3"/>
    <n v="0.99566294899999996"/>
    <x v="66"/>
    <s v="100%"/>
    <s v="Greater London"/>
  </r>
  <r>
    <x v="4"/>
    <x v="3"/>
    <n v="0.95918908199999997"/>
    <x v="67"/>
    <s v="96%"/>
    <s v="North West"/>
  </r>
  <r>
    <x v="4"/>
    <x v="3"/>
    <n v="0.99847925299999996"/>
    <x v="68"/>
    <s v="100%"/>
    <s v="Yorkshire &amp; Humber"/>
  </r>
  <r>
    <x v="4"/>
    <x v="3"/>
    <n v="0.99870800999999987"/>
    <x v="69"/>
    <s v="100%"/>
    <s v="East Midlands"/>
  </r>
  <r>
    <x v="4"/>
    <x v="3"/>
    <n v="0.99825123900000001"/>
    <x v="70"/>
    <s v="100%"/>
    <s v="East Midlands"/>
  </r>
  <r>
    <x v="4"/>
    <x v="3"/>
    <n v="0.9976090849999999"/>
    <x v="71"/>
    <s v="100%"/>
    <s v="Greater London"/>
  </r>
  <r>
    <x v="4"/>
    <x v="3"/>
    <n v="0.97667584900000004"/>
    <x v="72"/>
    <s v="98%"/>
    <s v="East Midlands"/>
  </r>
  <r>
    <x v="4"/>
    <x v="3"/>
    <n v="0.99853113999999998"/>
    <x v="73"/>
    <s v="100%"/>
    <s v="North West"/>
  </r>
  <r>
    <x v="4"/>
    <x v="3"/>
    <n v="0.99598124600000004"/>
    <x v="74"/>
    <s v="100%"/>
    <s v="East of England"/>
  </r>
  <r>
    <x v="4"/>
    <x v="3"/>
    <n v="0.99803343200000005"/>
    <x v="75"/>
    <s v="100%"/>
    <s v="North West"/>
  </r>
  <r>
    <x v="4"/>
    <x v="3"/>
    <n v="0.99817850599999991"/>
    <x v="76"/>
    <s v="100%"/>
    <s v="South East"/>
  </r>
  <r>
    <x v="4"/>
    <x v="3"/>
    <n v="0.82899999999999996"/>
    <x v="77"/>
    <s v="83%"/>
    <s v="Greater London"/>
  </r>
  <r>
    <x v="4"/>
    <x v="3"/>
    <n v="0.99915682999999988"/>
    <x v="78"/>
    <s v="100%"/>
    <s v="North East"/>
  </r>
  <r>
    <x v="4"/>
    <x v="3"/>
    <n v="0.98622273199999999"/>
    <x v="79"/>
    <s v="99%"/>
    <s v="East of England"/>
  </r>
  <r>
    <x v="4"/>
    <x v="3"/>
    <n v="1"/>
    <x v="80"/>
    <s v="100%"/>
    <s v="North East"/>
  </r>
  <r>
    <x v="4"/>
    <x v="3"/>
    <n v="0.98895318300000001"/>
    <x v="81"/>
    <s v="99%"/>
    <s v="Greater London"/>
  </r>
  <r>
    <x v="4"/>
    <x v="3"/>
    <n v="0.80186555199999998"/>
    <x v="82"/>
    <s v="80%"/>
    <s v="East of England"/>
  </r>
  <r>
    <x v="4"/>
    <x v="3"/>
    <n v="0.99829787199999998"/>
    <x v="83"/>
    <s v="100%"/>
    <s v="Yorkshire &amp; Humber"/>
  </r>
  <r>
    <x v="4"/>
    <x v="3"/>
    <n v="0.99931224200000002"/>
    <x v="84"/>
    <s v="100%"/>
    <s v="Yorkshire &amp; Humber"/>
  </r>
  <r>
    <x v="4"/>
    <x v="3"/>
    <n v="0.85864297300000003"/>
    <x v="85"/>
    <s v="86%"/>
    <s v="East Midlands"/>
  </r>
  <r>
    <x v="4"/>
    <x v="3"/>
    <n v="0.99882560200000003"/>
    <x v="86"/>
    <s v="100%"/>
    <s v="South West"/>
  </r>
  <r>
    <x v="4"/>
    <x v="3"/>
    <n v="0.99938423600000004"/>
    <x v="87"/>
    <s v="100%"/>
    <s v="North East"/>
  </r>
  <r>
    <x v="4"/>
    <x v="3"/>
    <n v="0.99853002899999999"/>
    <x v="88"/>
    <s v="100%"/>
    <s v="Yorkshire &amp; Humber"/>
  </r>
  <r>
    <x v="4"/>
    <x v="3"/>
    <n v="0.99440089600000003"/>
    <x v="89"/>
    <s v="99%"/>
    <s v="North East"/>
  </r>
  <r>
    <x v="4"/>
    <x v="3"/>
    <n v="0.99814643199999997"/>
    <x v="90"/>
    <s v="100%"/>
    <s v="East Midlands"/>
  </r>
  <r>
    <x v="4"/>
    <x v="3"/>
    <n v="0.99885358700000004"/>
    <x v="91"/>
    <s v="100%"/>
    <s v="East Midlands"/>
  </r>
  <r>
    <x v="4"/>
    <x v="3"/>
    <n v="0.99260042299999995"/>
    <x v="92"/>
    <s v="99%"/>
    <s v="North West"/>
  </r>
  <r>
    <x v="4"/>
    <x v="3"/>
    <n v="0.99894869600000014"/>
    <x v="93"/>
    <s v="100%"/>
    <s v="South East"/>
  </r>
  <r>
    <x v="4"/>
    <x v="3"/>
    <n v="0.99854545500000003"/>
    <x v="94"/>
    <s v="100%"/>
    <s v="East of England"/>
  </r>
  <r>
    <x v="4"/>
    <x v="3"/>
    <n v="0.99765037599999995"/>
    <x v="95"/>
    <s v="100%"/>
    <s v="South West"/>
  </r>
  <r>
    <x v="4"/>
    <x v="3"/>
    <n v="0.99737302999999999"/>
    <x v="96"/>
    <s v="100%"/>
    <s v="South East"/>
  </r>
  <r>
    <x v="4"/>
    <x v="3"/>
    <n v="1"/>
    <x v="97"/>
    <s v="100%"/>
    <s v="South East"/>
  </r>
  <r>
    <x v="4"/>
    <x v="3"/>
    <n v="0.987218814"/>
    <x v="98"/>
    <s v="99%"/>
    <s v="Greater London"/>
  </r>
  <r>
    <x v="4"/>
    <x v="3"/>
    <n v="0.999088423"/>
    <x v="99"/>
    <s v="100%"/>
    <s v="North East"/>
  </r>
  <r>
    <x v="4"/>
    <x v="3"/>
    <n v="0.99779735700000005"/>
    <x v="100"/>
    <s v="100%"/>
    <s v="Greater London"/>
  </r>
  <r>
    <x v="4"/>
    <x v="3"/>
    <n v="0.99272065500000006"/>
    <x v="101"/>
    <s v="99%"/>
    <s v="North West"/>
  </r>
  <r>
    <x v="4"/>
    <x v="3"/>
    <n v="1"/>
    <x v="102"/>
    <s v="100%"/>
    <s v="Yorkshire &amp; Humber"/>
  </r>
  <r>
    <x v="4"/>
    <x v="3"/>
    <n v="0.99671052599999987"/>
    <x v="103"/>
    <s v="100%"/>
    <s v="East Midlands"/>
  </r>
  <r>
    <x v="4"/>
    <x v="3"/>
    <n v="0.92333901200000001"/>
    <x v="104"/>
    <s v="92%"/>
    <s v="North West"/>
  </r>
  <r>
    <x v="4"/>
    <x v="3"/>
    <n v="0.99790794999999988"/>
    <x v="105"/>
    <s v="100%"/>
    <s v="West Midlands"/>
  </r>
  <r>
    <x v="4"/>
    <x v="3"/>
    <n v="0.98659645799999995"/>
    <x v="106"/>
    <s v="99%"/>
    <s v="North West"/>
  </r>
  <r>
    <x v="4"/>
    <x v="3"/>
    <n v="0.99975556099999996"/>
    <x v="107"/>
    <s v="100%"/>
    <s v="Yorkshire &amp; Humber"/>
  </r>
  <r>
    <x v="4"/>
    <x v="3"/>
    <n v="0.99916142600000013"/>
    <x v="108"/>
    <s v="100%"/>
    <s v="West Midlands"/>
  </r>
  <r>
    <x v="4"/>
    <x v="3"/>
    <n v="0.98863636399999999"/>
    <x v="109"/>
    <s v="99%"/>
    <s v="South East"/>
  </r>
  <r>
    <x v="4"/>
    <x v="3"/>
    <n v="0.99939503900000004"/>
    <x v="110"/>
    <s v="100%"/>
    <s v="West Midlands"/>
  </r>
  <r>
    <x v="4"/>
    <x v="3"/>
    <n v="0.99900719800000004"/>
    <x v="111"/>
    <s v="100%"/>
    <s v="South West"/>
  </r>
  <r>
    <x v="4"/>
    <x v="3"/>
    <n v="0.99949031600000005"/>
    <x v="112"/>
    <s v="100%"/>
    <s v="South West"/>
  </r>
  <r>
    <x v="4"/>
    <x v="3"/>
    <n v="0.99917218500000016"/>
    <x v="113"/>
    <s v="100%"/>
    <s v="North East"/>
  </r>
  <r>
    <x v="4"/>
    <x v="3"/>
    <n v="0.99942791799999997"/>
    <x v="114"/>
    <s v="100%"/>
    <s v="South East"/>
  </r>
  <r>
    <x v="4"/>
    <x v="3"/>
    <n v="5.3571428999999997E-2"/>
    <x v="115"/>
    <s v="5%"/>
    <s v="East of England"/>
  </r>
  <r>
    <x v="4"/>
    <x v="3"/>
    <n v="0.99817073199999995"/>
    <x v="116"/>
    <s v="100%"/>
    <s v="Greater London"/>
  </r>
  <r>
    <x v="4"/>
    <x v="3"/>
    <n v="0.98274760400000005"/>
    <x v="117"/>
    <s v="98%"/>
    <s v="North West"/>
  </r>
  <r>
    <x v="4"/>
    <x v="3"/>
    <n v="0.99848942600000001"/>
    <x v="118"/>
    <s v="100%"/>
    <s v="West Midlands"/>
  </r>
  <r>
    <x v="4"/>
    <x v="3"/>
    <n v="0.99789296199999988"/>
    <x v="119"/>
    <s v="100%"/>
    <s v="North West"/>
  </r>
  <r>
    <x v="4"/>
    <x v="3"/>
    <n v="0.99937067300000004"/>
    <x v="120"/>
    <s v="100%"/>
    <s v="North East"/>
  </r>
  <r>
    <x v="4"/>
    <x v="3"/>
    <n v="0.99857142899999984"/>
    <x v="121"/>
    <s v="100%"/>
    <s v="West Midlands"/>
  </r>
  <r>
    <x v="4"/>
    <x v="3"/>
    <n v="0.99522428800000007"/>
    <x v="122"/>
    <s v="100%"/>
    <s v="East of England"/>
  </r>
  <r>
    <x v="4"/>
    <x v="3"/>
    <n v="0.99955156999999994"/>
    <x v="123"/>
    <s v="100%"/>
    <s v="North East"/>
  </r>
  <r>
    <x v="4"/>
    <x v="3"/>
    <n v="0.89990089200000001"/>
    <x v="124"/>
    <s v="90%"/>
    <s v="South East"/>
  </r>
  <r>
    <x v="4"/>
    <x v="3"/>
    <n v="0.36437247"/>
    <x v="125"/>
    <s v="36%"/>
    <s v="Greater London"/>
  </r>
  <r>
    <x v="4"/>
    <x v="3"/>
    <n v="1"/>
    <x v="126"/>
    <s v="100%"/>
    <s v="South West"/>
  </r>
  <r>
    <x v="4"/>
    <x v="3"/>
    <n v="0.9963273869999999"/>
    <x v="127"/>
    <s v="100%"/>
    <s v="North West"/>
  </r>
  <r>
    <x v="4"/>
    <x v="3"/>
    <n v="1"/>
    <x v="128"/>
    <s v="100%"/>
    <s v="West Midlands"/>
  </r>
  <r>
    <x v="4"/>
    <x v="3"/>
    <n v="0.164915966"/>
    <x v="129"/>
    <s v="16%"/>
    <s v="East of England"/>
  </r>
  <r>
    <x v="4"/>
    <x v="3"/>
    <n v="0.108270677"/>
    <x v="130"/>
    <s v="11%"/>
    <s v="South West"/>
  </r>
  <r>
    <x v="4"/>
    <x v="3"/>
    <n v="0.99416484299999996"/>
    <x v="131"/>
    <s v="99%"/>
    <s v="Greater London"/>
  </r>
  <r>
    <x v="4"/>
    <x v="3"/>
    <n v="0.99672346000000001"/>
    <x v="132"/>
    <s v="100%"/>
    <s v="North West"/>
  </r>
  <r>
    <x v="4"/>
    <x v="3"/>
    <n v="0.9996045870000001"/>
    <x v="133"/>
    <s v="100%"/>
    <s v="Yorkshire &amp; Humber"/>
  </r>
  <r>
    <x v="4"/>
    <x v="3"/>
    <n v="0.99873790500000015"/>
    <x v="134"/>
    <s v="100%"/>
    <s v="West Midlands"/>
  </r>
  <r>
    <x v="4"/>
    <x v="3"/>
    <n v="0.99308224399999989"/>
    <x v="135"/>
    <s v="99%"/>
    <s v="Greater London"/>
  </r>
  <r>
    <x v="4"/>
    <x v="3"/>
    <n v="0.99408672799999998"/>
    <x v="136"/>
    <s v="99%"/>
    <s v="Greater London"/>
  </r>
  <r>
    <x v="4"/>
    <x v="3"/>
    <n v="0.99523160799999988"/>
    <x v="137"/>
    <s v="100%"/>
    <s v="North West"/>
  </r>
  <r>
    <x v="4"/>
    <x v="3"/>
    <n v="0.99809322"/>
    <x v="138"/>
    <s v="100%"/>
    <s v="West Midlands"/>
  </r>
  <r>
    <x v="4"/>
    <x v="3"/>
    <n v="0.99890948700000004"/>
    <x v="139"/>
    <s v="100%"/>
    <s v="South East"/>
  </r>
  <r>
    <x v="4"/>
    <x v="3"/>
    <n v="0.25770750999999997"/>
    <x v="140"/>
    <s v="26%"/>
    <s v="East Midlands"/>
  </r>
  <r>
    <x v="4"/>
    <x v="3"/>
    <n v="0.99554636600000013"/>
    <x v="141"/>
    <s v="100%"/>
    <s v="South East"/>
  </r>
  <r>
    <x v="4"/>
    <x v="3"/>
    <n v="0.98039215700000004"/>
    <x v="142"/>
    <s v="98%"/>
    <s v="Greater London"/>
  </r>
  <r>
    <x v="4"/>
    <x v="3"/>
    <n v="0.82885085599999997"/>
    <x v="143"/>
    <s v="83%"/>
    <s v="North West"/>
  </r>
  <r>
    <x v="4"/>
    <x v="3"/>
    <n v="0.24601256599999999"/>
    <x v="144"/>
    <s v="25%"/>
    <s v="North West"/>
  </r>
  <r>
    <x v="4"/>
    <x v="3"/>
    <n v="0.99842209100000012"/>
    <x v="145"/>
    <s v="100%"/>
    <s v="South West"/>
  </r>
  <r>
    <x v="4"/>
    <x v="3"/>
    <n v="0.99373433600000005"/>
    <x v="146"/>
    <s v="99%"/>
    <s v="South East"/>
  </r>
  <r>
    <x v="4"/>
    <x v="3"/>
    <n v="0.74100719400000004"/>
    <x v="147"/>
    <s v="74%"/>
    <s v="North West"/>
  </r>
  <r>
    <x v="4"/>
    <x v="3"/>
    <n v="0.99876084300000001"/>
    <x v="148"/>
    <s v="100%"/>
    <s v="South East"/>
  </r>
  <r>
    <x v="4"/>
    <x v="3"/>
    <n v="0.99956970700000003"/>
    <x v="149"/>
    <s v="100%"/>
    <s v="West Midlands"/>
  </r>
  <r>
    <x v="4"/>
    <x v="3"/>
    <n v="0.99895534100000005"/>
    <x v="150"/>
    <s v="100%"/>
    <s v="West Midlands"/>
  </r>
  <r>
    <x v="4"/>
    <x v="3"/>
    <n v="1"/>
    <x v="151"/>
    <s v="100%"/>
    <s v="Yorkshire &amp; Humber"/>
  </r>
  <r>
    <x v="4"/>
    <x v="5"/>
    <n v="20012"/>
    <x v="0"/>
    <s v="20012"/>
    <s v="Greater London"/>
  </r>
  <r>
    <x v="4"/>
    <x v="6"/>
    <n v="249.8500899460324"/>
    <x v="0"/>
    <s v="250"/>
    <s v="Greater London"/>
  </r>
  <r>
    <x v="4"/>
    <x v="7"/>
    <n v="50"/>
    <x v="0"/>
    <s v="50"/>
    <s v="Greater London"/>
  </r>
  <r>
    <x v="4"/>
    <x v="6"/>
    <n v="115.4011012562234"/>
    <x v="1"/>
    <s v="115"/>
    <s v="Greater London"/>
  </r>
  <r>
    <x v="4"/>
    <x v="5"/>
    <n v="60658"/>
    <x v="1"/>
    <s v="60658"/>
    <s v="Greater London"/>
  </r>
  <r>
    <x v="4"/>
    <x v="7"/>
    <n v="70"/>
    <x v="1"/>
    <s v="70"/>
    <s v="Greater London"/>
  </r>
  <r>
    <x v="4"/>
    <x v="5"/>
    <n v="50538"/>
    <x v="2"/>
    <s v="50538"/>
    <s v="Yorkshire &amp; Humber"/>
  </r>
  <r>
    <x v="4"/>
    <x v="7"/>
    <n v="155"/>
    <x v="2"/>
    <s v="155"/>
    <s v="Yorkshire &amp; Humber"/>
  </r>
  <r>
    <x v="4"/>
    <x v="6"/>
    <n v="306.69990897938192"/>
    <x v="2"/>
    <s v="307"/>
    <s v="Yorkshire &amp; Humber"/>
  </r>
  <r>
    <x v="4"/>
    <x v="5"/>
    <n v="39084"/>
    <x v="3"/>
    <s v="39084"/>
    <s v="South West"/>
  </r>
  <r>
    <x v="4"/>
    <x v="6"/>
    <n v="166.30846382151259"/>
    <x v="3"/>
    <s v="166"/>
    <s v="South West"/>
  </r>
  <r>
    <x v="4"/>
    <x v="7"/>
    <n v="65"/>
    <x v="3"/>
    <s v="65"/>
    <s v="South West"/>
  </r>
  <r>
    <x v="4"/>
    <x v="6"/>
    <n v="239.59986822007249"/>
    <x v="4"/>
    <s v="240"/>
    <s v="East of England"/>
  </r>
  <r>
    <x v="4"/>
    <x v="5"/>
    <n v="33389"/>
    <x v="4"/>
    <s v="33389"/>
    <s v="East of England"/>
  </r>
  <r>
    <x v="4"/>
    <x v="7"/>
    <n v="80"/>
    <x v="4"/>
    <s v="80"/>
    <s v="East of England"/>
  </r>
  <r>
    <x v="4"/>
    <x v="6"/>
    <n v="176.67428329132409"/>
    <x v="5"/>
    <s v="177"/>
    <s v="Greater London"/>
  </r>
  <r>
    <x v="4"/>
    <x v="5"/>
    <n v="42451"/>
    <x v="5"/>
    <s v="42451"/>
    <s v="Greater London"/>
  </r>
  <r>
    <x v="4"/>
    <x v="7"/>
    <n v="75"/>
    <x v="5"/>
    <s v="75"/>
    <s v="Greater London"/>
  </r>
  <r>
    <x v="4"/>
    <x v="5"/>
    <n v="154406"/>
    <x v="6"/>
    <s v="154406"/>
    <s v="West Midlands"/>
  </r>
  <r>
    <x v="4"/>
    <x v="7"/>
    <n v="490"/>
    <x v="6"/>
    <s v="490"/>
    <s v="West Midlands"/>
  </r>
  <r>
    <x v="4"/>
    <x v="6"/>
    <n v="317.3451808867531"/>
    <x v="6"/>
    <s v="317"/>
    <s v="West Midlands"/>
  </r>
  <r>
    <x v="4"/>
    <x v="6"/>
    <n v="280.47464940668817"/>
    <x v="7"/>
    <s v="280"/>
    <s v="North West"/>
  </r>
  <r>
    <x v="4"/>
    <x v="5"/>
    <n v="23175"/>
    <x v="7"/>
    <s v="23175"/>
    <s v="North West"/>
  </r>
  <r>
    <x v="4"/>
    <x v="7"/>
    <n v="65"/>
    <x v="7"/>
    <s v="65"/>
    <s v="North West"/>
  </r>
  <r>
    <x v="4"/>
    <x v="5"/>
    <n v="29985"/>
    <x v="8"/>
    <s v="29985"/>
    <s v="North West"/>
  </r>
  <r>
    <x v="4"/>
    <x v="6"/>
    <n v="100.0500250125062"/>
    <x v="8"/>
    <s v="100"/>
    <s v="North West"/>
  </r>
  <r>
    <x v="4"/>
    <x v="7"/>
    <n v="30"/>
    <x v="8"/>
    <s v="30"/>
    <s v="North West"/>
  </r>
  <r>
    <x v="4"/>
    <x v="7"/>
    <n v="130"/>
    <x v="9"/>
    <s v="130"/>
    <s v="North West"/>
  </r>
  <r>
    <x v="4"/>
    <x v="5"/>
    <n v="52356"/>
    <x v="9"/>
    <s v="52356"/>
    <s v="North West"/>
  </r>
  <r>
    <x v="4"/>
    <x v="6"/>
    <n v="248.30009932003969"/>
    <x v="9"/>
    <s v="248"/>
    <s v="North West"/>
  </r>
  <r>
    <x v="4"/>
    <x v="5"/>
    <n v="88851"/>
    <x v="10"/>
    <s v="88851"/>
    <s v="South West"/>
  </r>
  <r>
    <x v="4"/>
    <x v="7"/>
    <n v="215"/>
    <x v="10"/>
    <s v="215"/>
    <s v="South West"/>
  </r>
  <r>
    <x v="4"/>
    <x v="6"/>
    <n v="241.97814318353201"/>
    <x v="10"/>
    <s v="242"/>
    <s v="South West"/>
  </r>
  <r>
    <x v="4"/>
    <x v="6"/>
    <n v="191.55253328225271"/>
    <x v="11"/>
    <s v="192"/>
    <s v="South East"/>
  </r>
  <r>
    <x v="4"/>
    <x v="5"/>
    <n v="20882"/>
    <x v="11"/>
    <s v="20882"/>
    <s v="South East"/>
  </r>
  <r>
    <x v="4"/>
    <x v="7"/>
    <n v="40"/>
    <x v="11"/>
    <s v="40"/>
    <s v="South East"/>
  </r>
  <r>
    <x v="4"/>
    <x v="6"/>
    <n v="262.86615541104271"/>
    <x v="12"/>
    <s v="263"/>
    <s v="Yorkshire &amp; Humber"/>
  </r>
  <r>
    <x v="4"/>
    <x v="5"/>
    <n v="87497"/>
    <x v="12"/>
    <s v="87497"/>
    <s v="Yorkshire &amp; Humber"/>
  </r>
  <r>
    <x v="4"/>
    <x v="7"/>
    <n v="230"/>
    <x v="12"/>
    <s v="230"/>
    <s v="Yorkshire &amp; Humber"/>
  </r>
  <r>
    <x v="4"/>
    <x v="6"/>
    <n v="69.853540410273126"/>
    <x v="13"/>
    <s v="70"/>
    <s v="Greater London"/>
  </r>
  <r>
    <x v="4"/>
    <x v="7"/>
    <n v="30"/>
    <x v="13"/>
    <s v="30"/>
    <s v="Greater London"/>
  </r>
  <r>
    <x v="4"/>
    <x v="5"/>
    <n v="42947"/>
    <x v="13"/>
    <s v="42947"/>
    <s v="Greater London"/>
  </r>
  <r>
    <x v="4"/>
    <x v="5"/>
    <n v="40523"/>
    <x v="14"/>
    <s v="40523"/>
    <s v="South East"/>
  </r>
  <r>
    <x v="4"/>
    <x v="7"/>
    <n v="55"/>
    <x v="14"/>
    <s v="55"/>
    <s v="South East"/>
  </r>
  <r>
    <x v="4"/>
    <x v="6"/>
    <n v="135.7253905189645"/>
    <x v="14"/>
    <s v="136"/>
    <s v="South East"/>
  </r>
  <r>
    <x v="4"/>
    <x v="7"/>
    <n v="155"/>
    <x v="15"/>
    <s v="155"/>
    <s v="South West"/>
  </r>
  <r>
    <x v="4"/>
    <x v="5"/>
    <n v="62286"/>
    <x v="15"/>
    <s v="62286"/>
    <s v="South West"/>
  </r>
  <r>
    <x v="4"/>
    <x v="6"/>
    <n v="248.8520694859198"/>
    <x v="15"/>
    <s v="249"/>
    <s v="South West"/>
  </r>
  <r>
    <x v="4"/>
    <x v="6"/>
    <n v="91.691117631368371"/>
    <x v="16"/>
    <s v="92"/>
    <s v="Greater London"/>
  </r>
  <r>
    <x v="4"/>
    <x v="7"/>
    <n v="55"/>
    <x v="16"/>
    <s v="55"/>
    <s v="Greater London"/>
  </r>
  <r>
    <x v="4"/>
    <x v="5"/>
    <n v="59984"/>
    <x v="16"/>
    <s v="59984"/>
    <s v="Greater London"/>
  </r>
  <r>
    <x v="4"/>
    <x v="5"/>
    <n v="110535"/>
    <x v="17"/>
    <s v="110535"/>
    <s v="South East"/>
  </r>
  <r>
    <x v="4"/>
    <x v="7"/>
    <n v="140"/>
    <x v="17"/>
    <s v="140"/>
    <s v="South East"/>
  </r>
  <r>
    <x v="4"/>
    <x v="6"/>
    <n v="126.6567150676256"/>
    <x v="17"/>
    <s v="127"/>
    <s v="South East"/>
  </r>
  <r>
    <x v="4"/>
    <x v="6"/>
    <n v="136.98630136986301"/>
    <x v="18"/>
    <s v="137"/>
    <s v="North West"/>
  </r>
  <r>
    <x v="4"/>
    <x v="7"/>
    <n v="50"/>
    <x v="18"/>
    <s v="50"/>
    <s v="North West"/>
  </r>
  <r>
    <x v="4"/>
    <x v="5"/>
    <n v="36500"/>
    <x v="18"/>
    <s v="36500"/>
    <s v="North West"/>
  </r>
  <r>
    <x v="4"/>
    <x v="6"/>
    <n v="230.07992249939451"/>
    <x v="19"/>
    <s v="230"/>
    <s v="Yorkshire &amp; Humber"/>
  </r>
  <r>
    <x v="4"/>
    <x v="7"/>
    <n v="95"/>
    <x v="19"/>
    <s v="95"/>
    <s v="Yorkshire &amp; Humber"/>
  </r>
  <r>
    <x v="4"/>
    <x v="5"/>
    <n v="41290"/>
    <x v="19"/>
    <s v="41290"/>
    <s v="Yorkshire &amp; Humber"/>
  </r>
  <r>
    <x v="4"/>
    <x v="7"/>
    <n v="270"/>
    <x v="20"/>
    <s v="270"/>
    <s v="East of England"/>
  </r>
  <r>
    <x v="4"/>
    <x v="5"/>
    <n v="134730"/>
    <x v="20"/>
    <s v="134730"/>
    <s v="East of England"/>
  </r>
  <r>
    <x v="4"/>
    <x v="6"/>
    <n v="200.40080160320639"/>
    <x v="20"/>
    <s v="200"/>
    <s v="East of England"/>
  </r>
  <r>
    <x v="4"/>
    <x v="6"/>
    <n v="152.02189115232591"/>
    <x v="21"/>
    <s v="152"/>
    <s v="Greater London"/>
  </r>
  <r>
    <x v="4"/>
    <x v="7"/>
    <n v="40"/>
    <x v="21"/>
    <s v="40"/>
    <s v="Greater London"/>
  </r>
  <r>
    <x v="4"/>
    <x v="5"/>
    <n v="26312"/>
    <x v="21"/>
    <s v="26312"/>
    <s v="Greater London"/>
  </r>
  <r>
    <x v="4"/>
    <x v="6"/>
    <n v="182.7485380116959"/>
    <x v="22"/>
    <s v="183"/>
    <s v="East of England"/>
  </r>
  <r>
    <x v="4"/>
    <x v="7"/>
    <n v="105"/>
    <x v="22"/>
    <s v="105"/>
    <s v="East of England"/>
  </r>
  <r>
    <x v="4"/>
    <x v="5"/>
    <n v="57456"/>
    <x v="22"/>
    <s v="57456"/>
    <s v="East of England"/>
  </r>
  <r>
    <x v="4"/>
    <x v="6"/>
    <n v="163.30744998050849"/>
    <x v="23"/>
    <s v="163"/>
    <s v="North West"/>
  </r>
  <r>
    <x v="4"/>
    <x v="7"/>
    <n v="155"/>
    <x v="23"/>
    <s v="155"/>
    <s v="North West"/>
  </r>
  <r>
    <x v="4"/>
    <x v="5"/>
    <n v="94913"/>
    <x v="23"/>
    <s v="94913"/>
    <s v="North West"/>
  </r>
  <r>
    <x v="4"/>
    <x v="7"/>
    <n v="175"/>
    <x v="24"/>
    <s v="175"/>
    <s v="North West"/>
  </r>
  <r>
    <x v="4"/>
    <x v="6"/>
    <n v="217.97889964251459"/>
    <x v="24"/>
    <s v="218"/>
    <s v="North West"/>
  </r>
  <r>
    <x v="4"/>
    <x v="5"/>
    <n v="80283"/>
    <x v="24"/>
    <s v="80283"/>
    <s v="North West"/>
  </r>
  <r>
    <x v="4"/>
    <x v="7"/>
    <n v="0"/>
    <x v="25"/>
    <s v="0"/>
    <s v="Greater London"/>
  </r>
  <r>
    <x v="4"/>
    <x v="5"/>
    <n v="1399"/>
    <x v="25"/>
    <s v="1399"/>
    <s v="Greater London"/>
  </r>
  <r>
    <x v="4"/>
    <x v="6"/>
    <n v="0"/>
    <x v="25"/>
    <s v="0"/>
    <s v="Greater London"/>
  </r>
  <r>
    <x v="4"/>
    <x v="6"/>
    <n v="144.5447497404765"/>
    <x v="26"/>
    <s v="145"/>
    <s v="South West"/>
  </r>
  <r>
    <x v="4"/>
    <x v="5"/>
    <n v="152202"/>
    <x v="26"/>
    <s v="152202"/>
    <s v="South West"/>
  </r>
  <r>
    <x v="4"/>
    <x v="7"/>
    <n v="220"/>
    <x v="26"/>
    <s v="220"/>
    <s v="South West"/>
  </r>
  <r>
    <x v="4"/>
    <x v="6"/>
    <n v="208.08914708930001"/>
    <x v="27"/>
    <s v="208"/>
    <s v="North East"/>
  </r>
  <r>
    <x v="4"/>
    <x v="5"/>
    <n v="117738"/>
    <x v="27"/>
    <s v="117738"/>
    <s v="North East"/>
  </r>
  <r>
    <x v="4"/>
    <x v="7"/>
    <n v="245"/>
    <x v="27"/>
    <s v="245"/>
    <s v="North East"/>
  </r>
  <r>
    <x v="4"/>
    <x v="6"/>
    <n v="282.65107212475641"/>
    <x v="28"/>
    <s v="283"/>
    <s v="West Midlands"/>
  </r>
  <r>
    <x v="4"/>
    <x v="5"/>
    <n v="51300"/>
    <x v="28"/>
    <s v="51300"/>
    <s v="West Midlands"/>
  </r>
  <r>
    <x v="4"/>
    <x v="7"/>
    <n v="145"/>
    <x v="28"/>
    <s v="145"/>
    <s v="West Midlands"/>
  </r>
  <r>
    <x v="4"/>
    <x v="6"/>
    <n v="149.82197623999721"/>
    <x v="29"/>
    <s v="150"/>
    <s v="Greater London"/>
  </r>
  <r>
    <x v="4"/>
    <x v="5"/>
    <n v="56734"/>
    <x v="29"/>
    <s v="56734"/>
    <s v="Greater London"/>
  </r>
  <r>
    <x v="4"/>
    <x v="7"/>
    <n v="85"/>
    <x v="29"/>
    <s v="85"/>
    <s v="Greater London"/>
  </r>
  <r>
    <x v="4"/>
    <x v="5"/>
    <n v="67351"/>
    <x v="30"/>
    <s v="67351"/>
    <s v="North East"/>
  </r>
  <r>
    <x v="4"/>
    <x v="6"/>
    <n v="244.98522664845359"/>
    <x v="30"/>
    <s v="245"/>
    <s v="North East"/>
  </r>
  <r>
    <x v="4"/>
    <x v="7"/>
    <n v="165"/>
    <x v="30"/>
    <s v="165"/>
    <s v="North East"/>
  </r>
  <r>
    <x v="4"/>
    <x v="7"/>
    <n v="55"/>
    <x v="31"/>
    <s v="55"/>
    <s v="North East"/>
  </r>
  <r>
    <x v="4"/>
    <x v="6"/>
    <n v="231.12156994579149"/>
    <x v="31"/>
    <s v="231"/>
    <s v="North East"/>
  </r>
  <r>
    <x v="4"/>
    <x v="5"/>
    <n v="23797"/>
    <x v="31"/>
    <s v="23797"/>
    <s v="North East"/>
  </r>
  <r>
    <x v="4"/>
    <x v="6"/>
    <n v="314.48660062448062"/>
    <x v="32"/>
    <s v="314"/>
    <s v="East Midlands"/>
  </r>
  <r>
    <x v="4"/>
    <x v="7"/>
    <n v="140"/>
    <x v="32"/>
    <s v="140"/>
    <s v="East Midlands"/>
  </r>
  <r>
    <x v="4"/>
    <x v="5"/>
    <n v="44517"/>
    <x v="32"/>
    <s v="44517"/>
    <s v="East Midlands"/>
  </r>
  <r>
    <x v="4"/>
    <x v="6"/>
    <n v="223.09429093645849"/>
    <x v="33"/>
    <s v="223"/>
    <s v="East Midlands"/>
  </r>
  <r>
    <x v="4"/>
    <x v="7"/>
    <n v="415"/>
    <x v="33"/>
    <s v="415"/>
    <s v="East Midlands"/>
  </r>
  <r>
    <x v="4"/>
    <x v="5"/>
    <n v="186020"/>
    <x v="33"/>
    <s v="186020"/>
    <s v="East Midlands"/>
  </r>
  <r>
    <x v="4"/>
    <x v="5"/>
    <n v="221728"/>
    <x v="34"/>
    <s v="221728"/>
    <s v="South West"/>
  </r>
  <r>
    <x v="4"/>
    <x v="6"/>
    <n v="196.1863183720595"/>
    <x v="34"/>
    <s v="196"/>
    <s v="South West"/>
  </r>
  <r>
    <x v="4"/>
    <x v="7"/>
    <n v="435"/>
    <x v="34"/>
    <s v="435"/>
    <s v="South West"/>
  </r>
  <r>
    <x v="4"/>
    <x v="6"/>
    <n v="207.36628862197131"/>
    <x v="35"/>
    <s v="207"/>
    <s v="Yorkshire &amp; Humber"/>
  </r>
  <r>
    <x v="4"/>
    <x v="5"/>
    <n v="62691"/>
    <x v="35"/>
    <s v="62691"/>
    <s v="Yorkshire &amp; Humber"/>
  </r>
  <r>
    <x v="4"/>
    <x v="7"/>
    <n v="130"/>
    <x v="35"/>
    <s v="130"/>
    <s v="Yorkshire &amp; Humber"/>
  </r>
  <r>
    <x v="4"/>
    <x v="6"/>
    <n v="151.20205634796631"/>
    <x v="36"/>
    <s v="151"/>
    <s v="South West"/>
  </r>
  <r>
    <x v="4"/>
    <x v="5"/>
    <n v="119046"/>
    <x v="36"/>
    <s v="119046"/>
    <s v="South West"/>
  </r>
  <r>
    <x v="4"/>
    <x v="7"/>
    <n v="180"/>
    <x v="36"/>
    <s v="180"/>
    <s v="South West"/>
  </r>
  <r>
    <x v="4"/>
    <x v="7"/>
    <n v="120"/>
    <x v="37"/>
    <s v="120"/>
    <s v="West Midlands"/>
  </r>
  <r>
    <x v="4"/>
    <x v="5"/>
    <n v="67075"/>
    <x v="37"/>
    <s v="67075"/>
    <s v="West Midlands"/>
  </r>
  <r>
    <x v="4"/>
    <x v="6"/>
    <n v="178.9042117033172"/>
    <x v="37"/>
    <s v="179"/>
    <s v="West Midlands"/>
  </r>
  <r>
    <x v="4"/>
    <x v="6"/>
    <n v="71.949840682495633"/>
    <x v="38"/>
    <s v="72"/>
    <s v="Greater London"/>
  </r>
  <r>
    <x v="4"/>
    <x v="7"/>
    <n v="35"/>
    <x v="38"/>
    <s v="35"/>
    <s v="Greater London"/>
  </r>
  <r>
    <x v="4"/>
    <x v="5"/>
    <n v="48645"/>
    <x v="38"/>
    <s v="48645"/>
    <s v="Greater London"/>
  </r>
  <r>
    <x v="4"/>
    <x v="5"/>
    <n v="96404"/>
    <x v="39"/>
    <s v="96404"/>
    <s v="Yorkshire &amp; Humber"/>
  </r>
  <r>
    <x v="4"/>
    <x v="6"/>
    <n v="186.7142442222314"/>
    <x v="39"/>
    <s v="187"/>
    <s v="Yorkshire &amp; Humber"/>
  </r>
  <r>
    <x v="4"/>
    <x v="7"/>
    <n v="180"/>
    <x v="39"/>
    <s v="180"/>
    <s v="Yorkshire &amp; Humber"/>
  </r>
  <r>
    <x v="4"/>
    <x v="6"/>
    <n v="130.5089850416625"/>
    <x v="40"/>
    <s v="131"/>
    <s v="South East"/>
  </r>
  <r>
    <x v="4"/>
    <x v="5"/>
    <n v="149415"/>
    <x v="40"/>
    <s v="149415"/>
    <s v="South East"/>
  </r>
  <r>
    <x v="4"/>
    <x v="7"/>
    <n v="195"/>
    <x v="40"/>
    <s v="195"/>
    <s v="South East"/>
  </r>
  <r>
    <x v="4"/>
    <x v="7"/>
    <n v="85"/>
    <x v="41"/>
    <s v="85"/>
    <s v="Greater London"/>
  </r>
  <r>
    <x v="4"/>
    <x v="6"/>
    <n v="176.9469367362658"/>
    <x v="41"/>
    <s v="177"/>
    <s v="Greater London"/>
  </r>
  <r>
    <x v="4"/>
    <x v="5"/>
    <n v="48037"/>
    <x v="41"/>
    <s v="48037"/>
    <s v="Greater London"/>
  </r>
  <r>
    <x v="4"/>
    <x v="6"/>
    <n v="170.318019032655"/>
    <x v="42"/>
    <s v="170"/>
    <s v="East of England"/>
  </r>
  <r>
    <x v="4"/>
    <x v="5"/>
    <n v="325861"/>
    <x v="42"/>
    <s v="325861"/>
    <s v="East of England"/>
  </r>
  <r>
    <x v="4"/>
    <x v="7"/>
    <n v="555"/>
    <x v="42"/>
    <s v="555"/>
    <s v="East of England"/>
  </r>
  <r>
    <x v="4"/>
    <x v="6"/>
    <n v="254.1080806369643"/>
    <x v="43"/>
    <s v="254"/>
    <s v="North East"/>
  </r>
  <r>
    <x v="4"/>
    <x v="5"/>
    <n v="41321"/>
    <x v="43"/>
    <s v="41321"/>
    <s v="North East"/>
  </r>
  <r>
    <x v="4"/>
    <x v="7"/>
    <n v="105"/>
    <x v="43"/>
    <s v="105"/>
    <s v="North East"/>
  </r>
  <r>
    <x v="4"/>
    <x v="5"/>
    <n v="148036"/>
    <x v="44"/>
    <s v="148036"/>
    <s v="South West"/>
  </r>
  <r>
    <x v="4"/>
    <x v="7"/>
    <n v="235"/>
    <x v="44"/>
    <s v="235"/>
    <s v="South West"/>
  </r>
  <r>
    <x v="4"/>
    <x v="6"/>
    <n v="158.745170093761"/>
    <x v="44"/>
    <s v="159"/>
    <s v="South West"/>
  </r>
  <r>
    <x v="4"/>
    <x v="6"/>
    <n v="248.1851461190048"/>
    <x v="45"/>
    <s v="248"/>
    <s v="Greater London"/>
  </r>
  <r>
    <x v="4"/>
    <x v="7"/>
    <n v="80"/>
    <x v="45"/>
    <s v="80"/>
    <s v="Greater London"/>
  </r>
  <r>
    <x v="4"/>
    <x v="5"/>
    <n v="32234"/>
    <x v="45"/>
    <s v="32234"/>
    <s v="Greater London"/>
  </r>
  <r>
    <x v="4"/>
    <x v="5"/>
    <n v="22600"/>
    <x v="46"/>
    <s v="22600"/>
    <s v="Greater London"/>
  </r>
  <r>
    <x v="4"/>
    <x v="6"/>
    <n v="154.86725663716811"/>
    <x v="46"/>
    <s v="155"/>
    <s v="Greater London"/>
  </r>
  <r>
    <x v="4"/>
    <x v="7"/>
    <n v="35"/>
    <x v="46"/>
    <s v="35"/>
    <s v="Greater London"/>
  </r>
  <r>
    <x v="4"/>
    <x v="5"/>
    <n v="25379"/>
    <x v="47"/>
    <s v="25379"/>
    <s v="North West"/>
  </r>
  <r>
    <x v="4"/>
    <x v="6"/>
    <n v="256.11726230347932"/>
    <x v="47"/>
    <s v="256"/>
    <s v="North West"/>
  </r>
  <r>
    <x v="4"/>
    <x v="7"/>
    <n v="65"/>
    <x v="47"/>
    <s v="65"/>
    <s v="North West"/>
  </r>
  <r>
    <x v="4"/>
    <x v="5"/>
    <n v="20499"/>
    <x v="48"/>
    <s v="20499"/>
    <s v="Greater London"/>
  </r>
  <r>
    <x v="4"/>
    <x v="7"/>
    <n v="0"/>
    <x v="48"/>
    <s v="0"/>
    <s v="Greater London"/>
  </r>
  <r>
    <x v="4"/>
    <x v="6"/>
    <n v="0"/>
    <x v="48"/>
    <s v="0"/>
    <s v="Greater London"/>
  </r>
  <r>
    <x v="4"/>
    <x v="7"/>
    <n v="555"/>
    <x v="49"/>
    <s v="555"/>
    <s v="South East"/>
  </r>
  <r>
    <x v="4"/>
    <x v="5"/>
    <n v="324772"/>
    <x v="49"/>
    <s v="324772"/>
    <s v="South East"/>
  </r>
  <r>
    <x v="4"/>
    <x v="6"/>
    <n v="170.88911605680289"/>
    <x v="49"/>
    <s v="171"/>
    <s v="South East"/>
  </r>
  <r>
    <x v="4"/>
    <x v="6"/>
    <n v="184.86773553830119"/>
    <x v="50"/>
    <s v="185"/>
    <s v="Greater London"/>
  </r>
  <r>
    <x v="4"/>
    <x v="5"/>
    <n v="29751"/>
    <x v="50"/>
    <s v="29751"/>
    <s v="Greater London"/>
  </r>
  <r>
    <x v="4"/>
    <x v="7"/>
    <n v="55"/>
    <x v="50"/>
    <s v="55"/>
    <s v="Greater London"/>
  </r>
  <r>
    <x v="4"/>
    <x v="6"/>
    <n v="70.444032216404068"/>
    <x v="51"/>
    <s v="70"/>
    <s v="Greater London"/>
  </r>
  <r>
    <x v="4"/>
    <x v="7"/>
    <n v="30"/>
    <x v="51"/>
    <s v="30"/>
    <s v="Greater London"/>
  </r>
  <r>
    <x v="4"/>
    <x v="5"/>
    <n v="42587"/>
    <x v="51"/>
    <s v="42587"/>
    <s v="Greater London"/>
  </r>
  <r>
    <x v="4"/>
    <x v="6"/>
    <n v="254.4788273615635"/>
    <x v="52"/>
    <s v="254"/>
    <s v="North East"/>
  </r>
  <r>
    <x v="4"/>
    <x v="5"/>
    <n v="19648"/>
    <x v="52"/>
    <s v="19648"/>
    <s v="North East"/>
  </r>
  <r>
    <x v="4"/>
    <x v="7"/>
    <n v="50"/>
    <x v="52"/>
    <s v="50"/>
    <s v="North East"/>
  </r>
  <r>
    <x v="4"/>
    <x v="6"/>
    <n v="146.72284055419311"/>
    <x v="53"/>
    <s v="147"/>
    <s v="Greater London"/>
  </r>
  <r>
    <x v="4"/>
    <x v="5"/>
    <n v="47709"/>
    <x v="53"/>
    <s v="47709"/>
    <s v="Greater London"/>
  </r>
  <r>
    <x v="4"/>
    <x v="7"/>
    <n v="70"/>
    <x v="53"/>
    <s v="70"/>
    <s v="Greater London"/>
  </r>
  <r>
    <x v="4"/>
    <x v="6"/>
    <n v="174.70300489168409"/>
    <x v="54"/>
    <s v="175"/>
    <s v="West Midlands"/>
  </r>
  <r>
    <x v="4"/>
    <x v="7"/>
    <n v="90"/>
    <x v="54"/>
    <s v="90"/>
    <s v="West Midlands"/>
  </r>
  <r>
    <x v="4"/>
    <x v="5"/>
    <n v="51516"/>
    <x v="54"/>
    <s v="51516"/>
    <s v="West Midlands"/>
  </r>
  <r>
    <x v="4"/>
    <x v="6"/>
    <n v="157.18182238454071"/>
    <x v="55"/>
    <s v="157"/>
    <s v="East of England"/>
  </r>
  <r>
    <x v="4"/>
    <x v="5"/>
    <n v="216310"/>
    <x v="55"/>
    <s v="216310"/>
    <s v="East of England"/>
  </r>
  <r>
    <x v="4"/>
    <x v="7"/>
    <n v="340"/>
    <x v="55"/>
    <s v="340"/>
    <s v="East of England"/>
  </r>
  <r>
    <x v="4"/>
    <x v="5"/>
    <n v="43198"/>
    <x v="56"/>
    <s v="43198"/>
    <s v="Greater London"/>
  </r>
  <r>
    <x v="4"/>
    <x v="6"/>
    <n v="0"/>
    <x v="56"/>
    <s v="0"/>
    <s v="Greater London"/>
  </r>
  <r>
    <x v="4"/>
    <x v="7"/>
    <n v="0"/>
    <x v="56"/>
    <s v="0"/>
    <s v="Greater London"/>
  </r>
  <r>
    <x v="4"/>
    <x v="6"/>
    <n v="0"/>
    <x v="57"/>
    <s v="0"/>
    <s v="Greater London"/>
  </r>
  <r>
    <x v="4"/>
    <x v="5"/>
    <n v="36624"/>
    <x v="57"/>
    <s v="36624"/>
    <s v="Greater London"/>
  </r>
  <r>
    <x v="4"/>
    <x v="7"/>
    <n v="0"/>
    <x v="57"/>
    <s v="0"/>
    <s v="Greater London"/>
  </r>
  <r>
    <x v="4"/>
    <x v="6"/>
    <n v="233.95643731137261"/>
    <x v="58"/>
    <s v="234"/>
    <s v="South East"/>
  </r>
  <r>
    <x v="4"/>
    <x v="5"/>
    <n v="42743"/>
    <x v="58"/>
    <s v="42743"/>
    <s v="South East"/>
  </r>
  <r>
    <x v="4"/>
    <x v="7"/>
    <n v="100"/>
    <x v="58"/>
    <s v="100"/>
    <s v="South East"/>
  </r>
  <r>
    <x v="4"/>
    <x v="6"/>
    <n v="254.27646786870091"/>
    <x v="59"/>
    <s v="254"/>
    <s v="Greater London"/>
  </r>
  <r>
    <x v="4"/>
    <x v="7"/>
    <n v="55"/>
    <x v="59"/>
    <s v="55"/>
    <s v="Greater London"/>
  </r>
  <r>
    <x v="4"/>
    <x v="5"/>
    <n v="21630"/>
    <x v="59"/>
    <s v="21630"/>
    <s v="Greater London"/>
  </r>
  <r>
    <x v="4"/>
    <x v="7"/>
    <n v="0"/>
    <x v="60"/>
    <s v="0"/>
    <s v="Greater London"/>
  </r>
  <r>
    <x v="4"/>
    <x v="5"/>
    <n v="22314"/>
    <x v="60"/>
    <s v="22314"/>
    <s v="Greater London"/>
  </r>
  <r>
    <x v="4"/>
    <x v="6"/>
    <n v="0"/>
    <x v="60"/>
    <s v="0"/>
    <s v="Greater London"/>
  </r>
  <r>
    <x v="4"/>
    <x v="6"/>
    <n v="156.26674286530701"/>
    <x v="61"/>
    <s v="156"/>
    <s v="South East"/>
  </r>
  <r>
    <x v="4"/>
    <x v="7"/>
    <n v="525"/>
    <x v="61"/>
    <s v="525"/>
    <s v="South East"/>
  </r>
  <r>
    <x v="4"/>
    <x v="5"/>
    <n v="335964"/>
    <x v="61"/>
    <s v="335964"/>
    <s v="South East"/>
  </r>
  <r>
    <x v="4"/>
    <x v="5"/>
    <n v="42699"/>
    <x v="62"/>
    <s v="42699"/>
    <s v="Yorkshire &amp; Humber"/>
  </r>
  <r>
    <x v="4"/>
    <x v="7"/>
    <n v="150"/>
    <x v="62"/>
    <s v="150"/>
    <s v="Yorkshire &amp; Humber"/>
  </r>
  <r>
    <x v="4"/>
    <x v="6"/>
    <n v="351.29628328532277"/>
    <x v="62"/>
    <s v="351"/>
    <s v="Yorkshire &amp; Humber"/>
  </r>
  <r>
    <x v="4"/>
    <x v="5"/>
    <n v="25926"/>
    <x v="63"/>
    <s v="25926"/>
    <s v="Greater London"/>
  </r>
  <r>
    <x v="4"/>
    <x v="6"/>
    <n v="173.5709326544781"/>
    <x v="63"/>
    <s v="174"/>
    <s v="Greater London"/>
  </r>
  <r>
    <x v="4"/>
    <x v="7"/>
    <n v="45"/>
    <x v="63"/>
    <s v="45"/>
    <s v="Greater London"/>
  </r>
  <r>
    <x v="4"/>
    <x v="5"/>
    <n v="80976"/>
    <x v="64"/>
    <s v="80976"/>
    <s v="Yorkshire &amp; Humber"/>
  </r>
  <r>
    <x v="4"/>
    <x v="6"/>
    <n v="246.98676150958309"/>
    <x v="64"/>
    <s v="247"/>
    <s v="Yorkshire &amp; Humber"/>
  </r>
  <r>
    <x v="4"/>
    <x v="7"/>
    <n v="200"/>
    <x v="64"/>
    <s v="200"/>
    <s v="Yorkshire &amp; Humber"/>
  </r>
  <r>
    <x v="4"/>
    <x v="7"/>
    <n v="75"/>
    <x v="65"/>
    <s v="75"/>
    <s v="North West"/>
  </r>
  <r>
    <x v="4"/>
    <x v="5"/>
    <n v="28160"/>
    <x v="65"/>
    <s v="28160"/>
    <s v="North West"/>
  </r>
  <r>
    <x v="4"/>
    <x v="6"/>
    <n v="266.33522727272731"/>
    <x v="65"/>
    <s v="266"/>
    <s v="North West"/>
  </r>
  <r>
    <x v="4"/>
    <x v="5"/>
    <n v="30014"/>
    <x v="66"/>
    <s v="30014"/>
    <s v="Greater London"/>
  </r>
  <r>
    <x v="4"/>
    <x v="7"/>
    <n v="80"/>
    <x v="66"/>
    <s v="80"/>
    <s v="Greater London"/>
  </r>
  <r>
    <x v="4"/>
    <x v="6"/>
    <n v="266.54228026920771"/>
    <x v="66"/>
    <s v="267"/>
    <s v="Greater London"/>
  </r>
  <r>
    <x v="4"/>
    <x v="6"/>
    <n v="163.0992523090456"/>
    <x v="67"/>
    <s v="163"/>
    <s v="North West"/>
  </r>
  <r>
    <x v="4"/>
    <x v="7"/>
    <n v="445"/>
    <x v="67"/>
    <s v="445"/>
    <s v="North West"/>
  </r>
  <r>
    <x v="4"/>
    <x v="5"/>
    <n v="272840"/>
    <x v="67"/>
    <s v="272840"/>
    <s v="North West"/>
  </r>
  <r>
    <x v="4"/>
    <x v="6"/>
    <n v="200.99359095908071"/>
    <x v="68"/>
    <s v="201"/>
    <s v="Yorkshire &amp; Humber"/>
  </r>
  <r>
    <x v="4"/>
    <x v="5"/>
    <n v="131845"/>
    <x v="68"/>
    <s v="131845"/>
    <s v="Yorkshire &amp; Humber"/>
  </r>
  <r>
    <x v="4"/>
    <x v="7"/>
    <n v="265"/>
    <x v="68"/>
    <s v="265"/>
    <s v="Yorkshire &amp; Humber"/>
  </r>
  <r>
    <x v="4"/>
    <x v="5"/>
    <n v="46623"/>
    <x v="69"/>
    <s v="46623"/>
    <s v="East Midlands"/>
  </r>
  <r>
    <x v="4"/>
    <x v="7"/>
    <n v="105"/>
    <x v="69"/>
    <s v="105"/>
    <s v="East Midlands"/>
  </r>
  <r>
    <x v="4"/>
    <x v="6"/>
    <n v="225.21073290007081"/>
    <x v="69"/>
    <s v="225"/>
    <s v="East Midlands"/>
  </r>
  <r>
    <x v="4"/>
    <x v="5"/>
    <n v="157349"/>
    <x v="70"/>
    <s v="157349"/>
    <s v="East Midlands"/>
  </r>
  <r>
    <x v="4"/>
    <x v="6"/>
    <n v="190.65898099129959"/>
    <x v="70"/>
    <s v="191"/>
    <s v="East Midlands"/>
  </r>
  <r>
    <x v="4"/>
    <x v="7"/>
    <n v="300"/>
    <x v="70"/>
    <s v="300"/>
    <s v="East Midlands"/>
  </r>
  <r>
    <x v="4"/>
    <x v="5"/>
    <n v="31107"/>
    <x v="71"/>
    <s v="31107"/>
    <s v="Greater London"/>
  </r>
  <r>
    <x v="4"/>
    <x v="6"/>
    <n v="176.8090783424953"/>
    <x v="71"/>
    <s v="177"/>
    <s v="Greater London"/>
  </r>
  <r>
    <x v="4"/>
    <x v="7"/>
    <n v="55"/>
    <x v="71"/>
    <s v="55"/>
    <s v="Greater London"/>
  </r>
  <r>
    <x v="4"/>
    <x v="5"/>
    <n v="190608"/>
    <x v="72"/>
    <s v="190608"/>
    <s v="East Midlands"/>
  </r>
  <r>
    <x v="4"/>
    <x v="7"/>
    <n v="330"/>
    <x v="72"/>
    <s v="330"/>
    <s v="East Midlands"/>
  </r>
  <r>
    <x v="4"/>
    <x v="6"/>
    <n v="173.13019390581721"/>
    <x v="72"/>
    <s v="173"/>
    <s v="East Midlands"/>
  </r>
  <r>
    <x v="4"/>
    <x v="7"/>
    <n v="220"/>
    <x v="73"/>
    <s v="220"/>
    <s v="North West"/>
  </r>
  <r>
    <x v="4"/>
    <x v="5"/>
    <n v="78032"/>
    <x v="73"/>
    <s v="78032"/>
    <s v="North West"/>
  </r>
  <r>
    <x v="4"/>
    <x v="6"/>
    <n v="281.93561615747387"/>
    <x v="73"/>
    <s v="282"/>
    <s v="North West"/>
  </r>
  <r>
    <x v="4"/>
    <x v="5"/>
    <n v="27193"/>
    <x v="74"/>
    <s v="27193"/>
    <s v="East of England"/>
  </r>
  <r>
    <x v="4"/>
    <x v="6"/>
    <n v="257.4191887618137"/>
    <x v="74"/>
    <s v="257"/>
    <s v="East of England"/>
  </r>
  <r>
    <x v="4"/>
    <x v="7"/>
    <n v="70"/>
    <x v="74"/>
    <s v="70"/>
    <s v="East of England"/>
  </r>
  <r>
    <x v="4"/>
    <x v="7"/>
    <n v="185"/>
    <x v="75"/>
    <s v="185"/>
    <s v="North West"/>
  </r>
  <r>
    <x v="4"/>
    <x v="6"/>
    <n v="335.78974116963741"/>
    <x v="75"/>
    <s v="336"/>
    <s v="North West"/>
  </r>
  <r>
    <x v="4"/>
    <x v="5"/>
    <n v="55094"/>
    <x v="75"/>
    <s v="55094"/>
    <s v="North West"/>
  </r>
  <r>
    <x v="4"/>
    <x v="7"/>
    <n v="80"/>
    <x v="76"/>
    <s v="80"/>
    <s v="South East"/>
  </r>
  <r>
    <x v="4"/>
    <x v="6"/>
    <n v="166.42742724000911"/>
    <x v="76"/>
    <s v="166"/>
    <s v="South East"/>
  </r>
  <r>
    <x v="4"/>
    <x v="5"/>
    <n v="48069"/>
    <x v="76"/>
    <s v="48069"/>
    <s v="South East"/>
  </r>
  <r>
    <x v="4"/>
    <x v="7"/>
    <n v="60"/>
    <x v="77"/>
    <s v="60"/>
    <s v="Greater London"/>
  </r>
  <r>
    <x v="4"/>
    <x v="5"/>
    <n v="28890"/>
    <x v="77"/>
    <s v="28890"/>
    <s v="Greater London"/>
  </r>
  <r>
    <x v="4"/>
    <x v="6"/>
    <n v="207.6843198338525"/>
    <x v="77"/>
    <s v="208"/>
    <s v="Greater London"/>
  </r>
  <r>
    <x v="4"/>
    <x v="6"/>
    <n v="250.18282591124279"/>
    <x v="78"/>
    <s v="250"/>
    <s v="North East"/>
  </r>
  <r>
    <x v="4"/>
    <x v="5"/>
    <n v="25981"/>
    <x v="78"/>
    <s v="25981"/>
    <s v="North East"/>
  </r>
  <r>
    <x v="4"/>
    <x v="7"/>
    <n v="65"/>
    <x v="78"/>
    <s v="65"/>
    <s v="North East"/>
  </r>
  <r>
    <x v="4"/>
    <x v="7"/>
    <n v="55"/>
    <x v="79"/>
    <s v="55"/>
    <s v="East of England"/>
  </r>
  <r>
    <x v="4"/>
    <x v="6"/>
    <n v="126.4222503160556"/>
    <x v="79"/>
    <s v="126"/>
    <s v="East of England"/>
  </r>
  <r>
    <x v="4"/>
    <x v="5"/>
    <n v="43505"/>
    <x v="79"/>
    <s v="43505"/>
    <s v="East of England"/>
  </r>
  <r>
    <x v="4"/>
    <x v="6"/>
    <n v="274.23846088937643"/>
    <x v="80"/>
    <s v="274"/>
    <s v="North East"/>
  </r>
  <r>
    <x v="4"/>
    <x v="5"/>
    <n v="47404"/>
    <x v="80"/>
    <s v="47404"/>
    <s v="North East"/>
  </r>
  <r>
    <x v="4"/>
    <x v="7"/>
    <n v="130"/>
    <x v="80"/>
    <s v="130"/>
    <s v="North East"/>
  </r>
  <r>
    <x v="4"/>
    <x v="6"/>
    <n v="212.70561542824731"/>
    <x v="81"/>
    <s v="213"/>
    <s v="Greater London"/>
  </r>
  <r>
    <x v="4"/>
    <x v="5"/>
    <n v="28208"/>
    <x v="81"/>
    <s v="28208"/>
    <s v="Greater London"/>
  </r>
  <r>
    <x v="4"/>
    <x v="7"/>
    <n v="60"/>
    <x v="81"/>
    <s v="60"/>
    <s v="Greater London"/>
  </r>
  <r>
    <x v="4"/>
    <x v="5"/>
    <n v="234739"/>
    <x v="82"/>
    <s v="234739"/>
    <s v="East of England"/>
  </r>
  <r>
    <x v="4"/>
    <x v="6"/>
    <n v="144.8417178227734"/>
    <x v="82"/>
    <s v="145"/>
    <s v="East of England"/>
  </r>
  <r>
    <x v="4"/>
    <x v="7"/>
    <n v="340"/>
    <x v="82"/>
    <s v="340"/>
    <s v="East of England"/>
  </r>
  <r>
    <x v="4"/>
    <x v="6"/>
    <n v="144.5504481063891"/>
    <x v="83"/>
    <s v="145"/>
    <s v="Yorkshire &amp; Humber"/>
  </r>
  <r>
    <x v="4"/>
    <x v="5"/>
    <n v="34590"/>
    <x v="83"/>
    <s v="34590"/>
    <s v="Yorkshire &amp; Humber"/>
  </r>
  <r>
    <x v="4"/>
    <x v="7"/>
    <n v="50"/>
    <x v="83"/>
    <s v="50"/>
    <s v="Yorkshire &amp; Humber"/>
  </r>
  <r>
    <x v="4"/>
    <x v="6"/>
    <n v="216.47226608261599"/>
    <x v="84"/>
    <s v="216"/>
    <s v="Yorkshire &amp; Humber"/>
  </r>
  <r>
    <x v="4"/>
    <x v="5"/>
    <n v="39266"/>
    <x v="84"/>
    <s v="39266"/>
    <s v="Yorkshire &amp; Humber"/>
  </r>
  <r>
    <x v="4"/>
    <x v="7"/>
    <n v="85"/>
    <x v="84"/>
    <s v="85"/>
    <s v="Yorkshire &amp; Humber"/>
  </r>
  <r>
    <x v="4"/>
    <x v="6"/>
    <n v="196.08697546734061"/>
    <x v="85"/>
    <s v="196"/>
    <s v="East Midlands"/>
  </r>
  <r>
    <x v="4"/>
    <x v="5"/>
    <n v="68847"/>
    <x v="85"/>
    <s v="68847"/>
    <s v="East Midlands"/>
  </r>
  <r>
    <x v="4"/>
    <x v="7"/>
    <n v="135"/>
    <x v="85"/>
    <s v="135"/>
    <s v="East Midlands"/>
  </r>
  <r>
    <x v="4"/>
    <x v="6"/>
    <n v="213.16033364226129"/>
    <x v="86"/>
    <s v="213"/>
    <s v="South West"/>
  </r>
  <r>
    <x v="4"/>
    <x v="7"/>
    <n v="115"/>
    <x v="86"/>
    <s v="115"/>
    <s v="South West"/>
  </r>
  <r>
    <x v="4"/>
    <x v="5"/>
    <n v="53950"/>
    <x v="86"/>
    <s v="53950"/>
    <s v="South West"/>
  </r>
  <r>
    <x v="4"/>
    <x v="6"/>
    <n v="208.69030358947319"/>
    <x v="87"/>
    <s v="209"/>
    <s v="North East"/>
  </r>
  <r>
    <x v="4"/>
    <x v="5"/>
    <n v="45522"/>
    <x v="87"/>
    <s v="45522"/>
    <s v="North East"/>
  </r>
  <r>
    <x v="4"/>
    <x v="7"/>
    <n v="95"/>
    <x v="87"/>
    <s v="95"/>
    <s v="North East"/>
  </r>
  <r>
    <x v="4"/>
    <x v="6"/>
    <n v="175.5416063872932"/>
    <x v="88"/>
    <s v="176"/>
    <s v="Yorkshire &amp; Humber"/>
  </r>
  <r>
    <x v="4"/>
    <x v="5"/>
    <n v="165203"/>
    <x v="88"/>
    <s v="165203"/>
    <s v="Yorkshire &amp; Humber"/>
  </r>
  <r>
    <x v="4"/>
    <x v="7"/>
    <n v="290"/>
    <x v="88"/>
    <s v="290"/>
    <s v="Yorkshire &amp; Humber"/>
  </r>
  <r>
    <x v="4"/>
    <x v="6"/>
    <n v="198.41719766888141"/>
    <x v="89"/>
    <s v="198"/>
    <s v="North East"/>
  </r>
  <r>
    <x v="4"/>
    <x v="5"/>
    <n v="88198"/>
    <x v="89"/>
    <s v="88198"/>
    <s v="North East"/>
  </r>
  <r>
    <x v="4"/>
    <x v="7"/>
    <n v="175"/>
    <x v="89"/>
    <s v="175"/>
    <s v="North East"/>
  </r>
  <r>
    <x v="4"/>
    <x v="5"/>
    <n v="39162"/>
    <x v="90"/>
    <s v="39162"/>
    <s v="East Midlands"/>
  </r>
  <r>
    <x v="4"/>
    <x v="6"/>
    <n v="306.41948827945458"/>
    <x v="90"/>
    <s v="306"/>
    <s v="East Midlands"/>
  </r>
  <r>
    <x v="4"/>
    <x v="7"/>
    <n v="120"/>
    <x v="90"/>
    <s v="120"/>
    <s v="East Midlands"/>
  </r>
  <r>
    <x v="4"/>
    <x v="5"/>
    <n v="184642"/>
    <x v="91"/>
    <s v="184642"/>
    <s v="East Midlands"/>
  </r>
  <r>
    <x v="4"/>
    <x v="7"/>
    <n v="370"/>
    <x v="91"/>
    <s v="370"/>
    <s v="East Midlands"/>
  </r>
  <r>
    <x v="4"/>
    <x v="6"/>
    <n v="200.38777742875399"/>
    <x v="91"/>
    <s v="200"/>
    <s v="East Midlands"/>
  </r>
  <r>
    <x v="4"/>
    <x v="5"/>
    <n v="39562"/>
    <x v="92"/>
    <s v="39562"/>
    <s v="North West"/>
  </r>
  <r>
    <x v="4"/>
    <x v="7"/>
    <n v="85"/>
    <x v="92"/>
    <s v="85"/>
    <s v="North West"/>
  </r>
  <r>
    <x v="4"/>
    <x v="6"/>
    <n v="214.85263636823211"/>
    <x v="92"/>
    <s v="215"/>
    <s v="North West"/>
  </r>
  <r>
    <x v="4"/>
    <x v="6"/>
    <n v="107.1436224544461"/>
    <x v="93"/>
    <s v="107"/>
    <s v="South East"/>
  </r>
  <r>
    <x v="4"/>
    <x v="7"/>
    <n v="150"/>
    <x v="93"/>
    <s v="150"/>
    <s v="South East"/>
  </r>
  <r>
    <x v="4"/>
    <x v="5"/>
    <n v="139999"/>
    <x v="93"/>
    <s v="139999"/>
    <s v="South East"/>
  </r>
  <r>
    <x v="4"/>
    <x v="6"/>
    <n v="233.15095747326541"/>
    <x v="94"/>
    <s v="233"/>
    <s v="East of England"/>
  </r>
  <r>
    <x v="4"/>
    <x v="5"/>
    <n v="32168"/>
    <x v="94"/>
    <s v="32168"/>
    <s v="East of England"/>
  </r>
  <r>
    <x v="4"/>
    <x v="7"/>
    <n v="75"/>
    <x v="94"/>
    <s v="75"/>
    <s v="East of England"/>
  </r>
  <r>
    <x v="4"/>
    <x v="5"/>
    <n v="51339"/>
    <x v="95"/>
    <s v="51339"/>
    <s v="South West"/>
  </r>
  <r>
    <x v="4"/>
    <x v="6"/>
    <n v="146.08776953193481"/>
    <x v="95"/>
    <s v="146"/>
    <s v="South West"/>
  </r>
  <r>
    <x v="4"/>
    <x v="7"/>
    <n v="75"/>
    <x v="95"/>
    <s v="75"/>
    <s v="South West"/>
  </r>
  <r>
    <x v="4"/>
    <x v="5"/>
    <n v="31960"/>
    <x v="96"/>
    <s v="31960"/>
    <s v="South East"/>
  </r>
  <r>
    <x v="4"/>
    <x v="6"/>
    <n v="203.37922403003759"/>
    <x v="96"/>
    <s v="203"/>
    <s v="South East"/>
  </r>
  <r>
    <x v="4"/>
    <x v="7"/>
    <n v="65"/>
    <x v="96"/>
    <s v="65"/>
    <s v="South East"/>
  </r>
  <r>
    <x v="4"/>
    <x v="6"/>
    <n v="202.4564718585504"/>
    <x v="97"/>
    <s v="202"/>
    <s v="South East"/>
  </r>
  <r>
    <x v="4"/>
    <x v="5"/>
    <n v="22227"/>
    <x v="97"/>
    <s v="22227"/>
    <s v="South East"/>
  </r>
  <r>
    <x v="4"/>
    <x v="7"/>
    <n v="45"/>
    <x v="97"/>
    <s v="45"/>
    <s v="South East"/>
  </r>
  <r>
    <x v="4"/>
    <x v="6"/>
    <n v="235.3582400158557"/>
    <x v="98"/>
    <s v="235"/>
    <s v="Greater London"/>
  </r>
  <r>
    <x v="4"/>
    <x v="5"/>
    <n v="40364"/>
    <x v="98"/>
    <s v="40364"/>
    <s v="Greater London"/>
  </r>
  <r>
    <x v="4"/>
    <x v="7"/>
    <n v="95"/>
    <x v="98"/>
    <s v="95"/>
    <s v="Greater London"/>
  </r>
  <r>
    <x v="4"/>
    <x v="5"/>
    <n v="33484"/>
    <x v="99"/>
    <s v="33484"/>
    <s v="North East"/>
  </r>
  <r>
    <x v="4"/>
    <x v="6"/>
    <n v="194.12256600167251"/>
    <x v="99"/>
    <s v="194"/>
    <s v="North East"/>
  </r>
  <r>
    <x v="4"/>
    <x v="7"/>
    <n v="65"/>
    <x v="99"/>
    <s v="65"/>
    <s v="North East"/>
  </r>
  <r>
    <x v="4"/>
    <x v="7"/>
    <n v="30"/>
    <x v="100"/>
    <s v="30"/>
    <s v="Greater London"/>
  </r>
  <r>
    <x v="4"/>
    <x v="6"/>
    <n v="89.858024321571918"/>
    <x v="100"/>
    <s v="90"/>
    <s v="Greater London"/>
  </r>
  <r>
    <x v="4"/>
    <x v="5"/>
    <n v="33386"/>
    <x v="100"/>
    <s v="33386"/>
    <s v="Greater London"/>
  </r>
  <r>
    <x v="4"/>
    <x v="7"/>
    <n v="70"/>
    <x v="101"/>
    <s v="70"/>
    <s v="North West"/>
  </r>
  <r>
    <x v="4"/>
    <x v="6"/>
    <n v="181.48820326678771"/>
    <x v="101"/>
    <s v="181"/>
    <s v="North West"/>
  </r>
  <r>
    <x v="4"/>
    <x v="5"/>
    <n v="38570"/>
    <x v="101"/>
    <s v="38570"/>
    <s v="North West"/>
  </r>
  <r>
    <x v="4"/>
    <x v="6"/>
    <n v="257.55652445867139"/>
    <x v="102"/>
    <s v="258"/>
    <s v="Yorkshire &amp; Humber"/>
  </r>
  <r>
    <x v="4"/>
    <x v="7"/>
    <n v="140"/>
    <x v="102"/>
    <s v="140"/>
    <s v="Yorkshire &amp; Humber"/>
  </r>
  <r>
    <x v="4"/>
    <x v="5"/>
    <n v="54357"/>
    <x v="102"/>
    <s v="54357"/>
    <s v="Yorkshire &amp; Humber"/>
  </r>
  <r>
    <x v="4"/>
    <x v="6"/>
    <n v="182.66508356927571"/>
    <x v="103"/>
    <s v="183"/>
    <s v="East Midlands"/>
  </r>
  <r>
    <x v="4"/>
    <x v="5"/>
    <n v="10949"/>
    <x v="103"/>
    <s v="10949"/>
    <s v="East Midlands"/>
  </r>
  <r>
    <x v="4"/>
    <x v="7"/>
    <n v="20"/>
    <x v="103"/>
    <s v="20"/>
    <s v="East Midlands"/>
  </r>
  <r>
    <x v="4"/>
    <x v="6"/>
    <n v="230.07795582503249"/>
    <x v="104"/>
    <s v="230"/>
    <s v="North West"/>
  </r>
  <r>
    <x v="4"/>
    <x v="5"/>
    <n v="36944"/>
    <x v="104"/>
    <s v="36944"/>
    <s v="North West"/>
  </r>
  <r>
    <x v="4"/>
    <x v="7"/>
    <n v="85"/>
    <x v="104"/>
    <s v="85"/>
    <s v="North West"/>
  </r>
  <r>
    <x v="4"/>
    <x v="6"/>
    <n v="312.24995608984989"/>
    <x v="105"/>
    <s v="312"/>
    <s v="West Midlands"/>
  </r>
  <r>
    <x v="4"/>
    <x v="5"/>
    <n v="51241"/>
    <x v="105"/>
    <s v="51241"/>
    <s v="West Midlands"/>
  </r>
  <r>
    <x v="4"/>
    <x v="7"/>
    <n v="160"/>
    <x v="105"/>
    <s v="160"/>
    <s v="West Midlands"/>
  </r>
  <r>
    <x v="4"/>
    <x v="7"/>
    <n v="135"/>
    <x v="106"/>
    <s v="135"/>
    <s v="North West"/>
  </r>
  <r>
    <x v="4"/>
    <x v="5"/>
    <n v="67863"/>
    <x v="106"/>
    <s v="67863"/>
    <s v="North West"/>
  </r>
  <r>
    <x v="4"/>
    <x v="6"/>
    <n v="198.93019760399631"/>
    <x v="106"/>
    <s v="199"/>
    <s v="North West"/>
  </r>
  <r>
    <x v="4"/>
    <x v="6"/>
    <n v="291.52729616104591"/>
    <x v="107"/>
    <s v="292"/>
    <s v="Yorkshire &amp; Humber"/>
  </r>
  <r>
    <x v="4"/>
    <x v="5"/>
    <n v="97761"/>
    <x v="107"/>
    <s v="97761"/>
    <s v="Yorkshire &amp; Humber"/>
  </r>
  <r>
    <x v="4"/>
    <x v="7"/>
    <n v="285"/>
    <x v="107"/>
    <s v="285"/>
    <s v="Yorkshire &amp; Humber"/>
  </r>
  <r>
    <x v="4"/>
    <x v="6"/>
    <n v="74.035263565538287"/>
    <x v="108"/>
    <s v="74"/>
    <s v="West Midlands"/>
  </r>
  <r>
    <x v="4"/>
    <x v="7"/>
    <n v="65"/>
    <x v="108"/>
    <s v="65"/>
    <s v="West Midlands"/>
  </r>
  <r>
    <x v="4"/>
    <x v="5"/>
    <n v="87796"/>
    <x v="108"/>
    <s v="87796"/>
    <s v="West Midlands"/>
  </r>
  <r>
    <x v="4"/>
    <x v="6"/>
    <n v="183.50868607780771"/>
    <x v="109"/>
    <s v="184"/>
    <s v="South East"/>
  </r>
  <r>
    <x v="4"/>
    <x v="5"/>
    <n v="16348"/>
    <x v="109"/>
    <s v="16348"/>
    <s v="South East"/>
  </r>
  <r>
    <x v="4"/>
    <x v="7"/>
    <n v="30"/>
    <x v="109"/>
    <s v="30"/>
    <s v="South East"/>
  </r>
  <r>
    <x v="4"/>
    <x v="6"/>
    <n v="233.91812865497079"/>
    <x v="110"/>
    <s v="234"/>
    <s v="West Midlands"/>
  </r>
  <r>
    <x v="4"/>
    <x v="5"/>
    <n v="47025"/>
    <x v="110"/>
    <s v="47025"/>
    <s v="West Midlands"/>
  </r>
  <r>
    <x v="4"/>
    <x v="7"/>
    <n v="110"/>
    <x v="110"/>
    <s v="110"/>
    <s v="West Midlands"/>
  </r>
  <r>
    <x v="4"/>
    <x v="5"/>
    <n v="149580"/>
    <x v="111"/>
    <s v="149580"/>
    <s v="South West"/>
  </r>
  <r>
    <x v="4"/>
    <x v="7"/>
    <n v="265"/>
    <x v="111"/>
    <s v="265"/>
    <s v="South West"/>
  </r>
  <r>
    <x v="4"/>
    <x v="6"/>
    <n v="177.1627222890761"/>
    <x v="111"/>
    <s v="177"/>
    <s v="South West"/>
  </r>
  <r>
    <x v="4"/>
    <x v="7"/>
    <n v="110"/>
    <x v="112"/>
    <s v="110"/>
    <s v="South West"/>
  </r>
  <r>
    <x v="4"/>
    <x v="6"/>
    <n v="192.6377359812266"/>
    <x v="112"/>
    <s v="193"/>
    <s v="South West"/>
  </r>
  <r>
    <x v="4"/>
    <x v="5"/>
    <n v="57102"/>
    <x v="112"/>
    <s v="57102"/>
    <s v="South West"/>
  </r>
  <r>
    <x v="4"/>
    <x v="5"/>
    <n v="32539"/>
    <x v="113"/>
    <s v="32539"/>
    <s v="North East"/>
  </r>
  <r>
    <x v="4"/>
    <x v="6"/>
    <n v="245.85881557515589"/>
    <x v="113"/>
    <s v="246"/>
    <s v="North East"/>
  </r>
  <r>
    <x v="4"/>
    <x v="7"/>
    <n v="80"/>
    <x v="113"/>
    <s v="80"/>
    <s v="North East"/>
  </r>
  <r>
    <x v="4"/>
    <x v="5"/>
    <n v="35555"/>
    <x v="114"/>
    <s v="35555"/>
    <s v="South East"/>
  </r>
  <r>
    <x v="4"/>
    <x v="6"/>
    <n v="253.12895513992399"/>
    <x v="114"/>
    <s v="253"/>
    <s v="South East"/>
  </r>
  <r>
    <x v="4"/>
    <x v="7"/>
    <n v="90"/>
    <x v="114"/>
    <s v="90"/>
    <s v="South East"/>
  </r>
  <r>
    <x v="4"/>
    <x v="7"/>
    <n v="90"/>
    <x v="115"/>
    <s v="90"/>
    <s v="East of England"/>
  </r>
  <r>
    <x v="4"/>
    <x v="6"/>
    <n v="251.33346365438859"/>
    <x v="115"/>
    <s v="251"/>
    <s v="East of England"/>
  </r>
  <r>
    <x v="4"/>
    <x v="5"/>
    <n v="35809"/>
    <x v="115"/>
    <s v="35809"/>
    <s v="East of England"/>
  </r>
  <r>
    <x v="4"/>
    <x v="6"/>
    <n v="278.92057736559508"/>
    <x v="116"/>
    <s v="279"/>
    <s v="Greater London"/>
  </r>
  <r>
    <x v="4"/>
    <x v="5"/>
    <n v="28682"/>
    <x v="116"/>
    <s v="28682"/>
    <s v="Greater London"/>
  </r>
  <r>
    <x v="4"/>
    <x v="7"/>
    <n v="80"/>
    <x v="116"/>
    <s v="80"/>
    <s v="Greater London"/>
  </r>
  <r>
    <x v="4"/>
    <x v="7"/>
    <n v="90"/>
    <x v="117"/>
    <s v="90"/>
    <s v="North West"/>
  </r>
  <r>
    <x v="4"/>
    <x v="6"/>
    <n v="231.83328610803429"/>
    <x v="117"/>
    <s v="232"/>
    <s v="North West"/>
  </r>
  <r>
    <x v="4"/>
    <x v="5"/>
    <n v="38821"/>
    <x v="117"/>
    <s v="38821"/>
    <s v="North West"/>
  </r>
  <r>
    <x v="4"/>
    <x v="6"/>
    <n v="175.68602954453399"/>
    <x v="118"/>
    <s v="176"/>
    <s v="West Midlands"/>
  </r>
  <r>
    <x v="4"/>
    <x v="7"/>
    <n v="360"/>
    <x v="118"/>
    <s v="360"/>
    <s v="West Midlands"/>
  </r>
  <r>
    <x v="4"/>
    <x v="5"/>
    <n v="204911"/>
    <x v="118"/>
    <s v="204911"/>
    <s v="West Midlands"/>
  </r>
  <r>
    <x v="4"/>
    <x v="6"/>
    <n v="212.2968890340492"/>
    <x v="119"/>
    <s v="212"/>
    <s v="North West"/>
  </r>
  <r>
    <x v="4"/>
    <x v="5"/>
    <n v="61235"/>
    <x v="119"/>
    <s v="61235"/>
    <s v="North West"/>
  </r>
  <r>
    <x v="4"/>
    <x v="7"/>
    <n v="130"/>
    <x v="119"/>
    <s v="130"/>
    <s v="North West"/>
  </r>
  <r>
    <x v="4"/>
    <x v="6"/>
    <n v="186.0718981814573"/>
    <x v="120"/>
    <s v="186"/>
    <s v="North East"/>
  </r>
  <r>
    <x v="4"/>
    <x v="7"/>
    <n v="75"/>
    <x v="120"/>
    <s v="75"/>
    <s v="North East"/>
  </r>
  <r>
    <x v="4"/>
    <x v="5"/>
    <n v="40307"/>
    <x v="120"/>
    <s v="40307"/>
    <s v="North East"/>
  </r>
  <r>
    <x v="4"/>
    <x v="6"/>
    <n v="141.21225287855751"/>
    <x v="121"/>
    <s v="141"/>
    <s v="West Midlands"/>
  </r>
  <r>
    <x v="4"/>
    <x v="5"/>
    <n v="46030"/>
    <x v="121"/>
    <s v="46030"/>
    <s v="West Midlands"/>
  </r>
  <r>
    <x v="4"/>
    <x v="7"/>
    <n v="65"/>
    <x v="121"/>
    <s v="65"/>
    <s v="West Midlands"/>
  </r>
  <r>
    <x v="4"/>
    <x v="6"/>
    <n v="186.31258528392991"/>
    <x v="122"/>
    <s v="186"/>
    <s v="East of England"/>
  </r>
  <r>
    <x v="4"/>
    <x v="7"/>
    <n v="355"/>
    <x v="122"/>
    <s v="355"/>
    <s v="East of England"/>
  </r>
  <r>
    <x v="4"/>
    <x v="5"/>
    <n v="190540"/>
    <x v="122"/>
    <s v="190540"/>
    <s v="East of England"/>
  </r>
  <r>
    <x v="4"/>
    <x v="6"/>
    <n v="225.5827554515833"/>
    <x v="123"/>
    <s v="226"/>
    <s v="North East"/>
  </r>
  <r>
    <x v="4"/>
    <x v="5"/>
    <n v="59845"/>
    <x v="123"/>
    <s v="59845"/>
    <s v="North East"/>
  </r>
  <r>
    <x v="4"/>
    <x v="7"/>
    <n v="135"/>
    <x v="123"/>
    <s v="135"/>
    <s v="North East"/>
  </r>
  <r>
    <x v="4"/>
    <x v="6"/>
    <n v="133.7664020600026"/>
    <x v="124"/>
    <s v="134"/>
    <s v="South East"/>
  </r>
  <r>
    <x v="4"/>
    <x v="5"/>
    <n v="239223"/>
    <x v="124"/>
    <s v="239223"/>
    <s v="South East"/>
  </r>
  <r>
    <x v="4"/>
    <x v="7"/>
    <n v="320"/>
    <x v="124"/>
    <s v="320"/>
    <s v="South East"/>
  </r>
  <r>
    <x v="4"/>
    <x v="6"/>
    <n v="136.81970203709341"/>
    <x v="125"/>
    <s v="137"/>
    <s v="Greater London"/>
  </r>
  <r>
    <x v="4"/>
    <x v="5"/>
    <n v="32890"/>
    <x v="125"/>
    <s v="32890"/>
    <s v="Greater London"/>
  </r>
  <r>
    <x v="4"/>
    <x v="7"/>
    <n v="45"/>
    <x v="125"/>
    <s v="45"/>
    <s v="Greater London"/>
  </r>
  <r>
    <x v="4"/>
    <x v="7"/>
    <n v="95"/>
    <x v="126"/>
    <s v="95"/>
    <s v="South West"/>
  </r>
  <r>
    <x v="4"/>
    <x v="5"/>
    <n v="39768"/>
    <x v="126"/>
    <s v="39768"/>
    <s v="South West"/>
  </r>
  <r>
    <x v="4"/>
    <x v="6"/>
    <n v="238.8855361094347"/>
    <x v="126"/>
    <s v="239"/>
    <s v="South West"/>
  </r>
  <r>
    <x v="4"/>
    <x v="6"/>
    <n v="308.28333609997873"/>
    <x v="127"/>
    <s v="308"/>
    <s v="North West"/>
  </r>
  <r>
    <x v="4"/>
    <x v="5"/>
    <n v="42169"/>
    <x v="127"/>
    <s v="42169"/>
    <s v="North West"/>
  </r>
  <r>
    <x v="4"/>
    <x v="7"/>
    <n v="130"/>
    <x v="127"/>
    <s v="130"/>
    <s v="North West"/>
  </r>
  <r>
    <x v="4"/>
    <x v="6"/>
    <n v="71.440818426015895"/>
    <x v="128"/>
    <s v="71"/>
    <s v="West Midlands"/>
  </r>
  <r>
    <x v="4"/>
    <x v="5"/>
    <n v="34994"/>
    <x v="128"/>
    <s v="34994"/>
    <s v="West Midlands"/>
  </r>
  <r>
    <x v="4"/>
    <x v="7"/>
    <n v="25"/>
    <x v="128"/>
    <s v="25"/>
    <s v="West Midlands"/>
  </r>
  <r>
    <x v="4"/>
    <x v="7"/>
    <n v="65"/>
    <x v="129"/>
    <s v="65"/>
    <s v="East of England"/>
  </r>
  <r>
    <x v="4"/>
    <x v="6"/>
    <n v="265.13297438407568"/>
    <x v="129"/>
    <s v="265"/>
    <s v="East of England"/>
  </r>
  <r>
    <x v="4"/>
    <x v="5"/>
    <n v="24516"/>
    <x v="129"/>
    <s v="24516"/>
    <s v="East of England"/>
  </r>
  <r>
    <x v="4"/>
    <x v="7"/>
    <n v="90"/>
    <x v="130"/>
    <s v="90"/>
    <s v="South West"/>
  </r>
  <r>
    <x v="4"/>
    <x v="5"/>
    <n v="38234"/>
    <x v="130"/>
    <s v="38234"/>
    <s v="South West"/>
  </r>
  <r>
    <x v="4"/>
    <x v="6"/>
    <n v="235.39258251817759"/>
    <x v="130"/>
    <s v="235"/>
    <s v="South West"/>
  </r>
  <r>
    <x v="4"/>
    <x v="6"/>
    <n v="76.691037374098883"/>
    <x v="131"/>
    <s v="77"/>
    <s v="Greater London"/>
  </r>
  <r>
    <x v="4"/>
    <x v="5"/>
    <n v="19559"/>
    <x v="131"/>
    <s v="19559"/>
    <s v="Greater London"/>
  </r>
  <r>
    <x v="4"/>
    <x v="7"/>
    <n v="15"/>
    <x v="131"/>
    <s v="15"/>
    <s v="Greater London"/>
  </r>
  <r>
    <x v="4"/>
    <x v="6"/>
    <n v="223.45054686581199"/>
    <x v="132"/>
    <s v="223"/>
    <s v="North West"/>
  </r>
  <r>
    <x v="4"/>
    <x v="7"/>
    <n v="95"/>
    <x v="132"/>
    <s v="95"/>
    <s v="North West"/>
  </r>
  <r>
    <x v="4"/>
    <x v="5"/>
    <n v="42515"/>
    <x v="132"/>
    <s v="42515"/>
    <s v="North West"/>
  </r>
  <r>
    <x v="4"/>
    <x v="7"/>
    <n v="170"/>
    <x v="133"/>
    <s v="170"/>
    <s v="Yorkshire &amp; Humber"/>
  </r>
  <r>
    <x v="4"/>
    <x v="6"/>
    <n v="242.09282123581261"/>
    <x v="133"/>
    <s v="242"/>
    <s v="Yorkshire &amp; Humber"/>
  </r>
  <r>
    <x v="4"/>
    <x v="5"/>
    <n v="70221"/>
    <x v="133"/>
    <s v="70221"/>
    <s v="Yorkshire &amp; Humber"/>
  </r>
  <r>
    <x v="4"/>
    <x v="6"/>
    <n v="336.04807464220772"/>
    <x v="134"/>
    <s v="336"/>
    <s v="West Midlands"/>
  </r>
  <r>
    <x v="4"/>
    <x v="5"/>
    <n v="50588"/>
    <x v="134"/>
    <s v="50588"/>
    <s v="West Midlands"/>
  </r>
  <r>
    <x v="4"/>
    <x v="7"/>
    <n v="170"/>
    <x v="134"/>
    <s v="170"/>
    <s v="West Midlands"/>
  </r>
  <r>
    <x v="4"/>
    <x v="7"/>
    <n v="65"/>
    <x v="135"/>
    <s v="65"/>
    <s v="Greater London"/>
  </r>
  <r>
    <x v="4"/>
    <x v="5"/>
    <n v="30067"/>
    <x v="135"/>
    <s v="30067"/>
    <s v="Greater London"/>
  </r>
  <r>
    <x v="4"/>
    <x v="6"/>
    <n v="216.18385605481089"/>
    <x v="135"/>
    <s v="216"/>
    <s v="Greater London"/>
  </r>
  <r>
    <x v="4"/>
    <x v="5"/>
    <n v="33551"/>
    <x v="136"/>
    <s v="33551"/>
    <s v="Greater London"/>
  </r>
  <r>
    <x v="4"/>
    <x v="7"/>
    <n v="50"/>
    <x v="136"/>
    <s v="50"/>
    <s v="Greater London"/>
  </r>
  <r>
    <x v="4"/>
    <x v="6"/>
    <n v="149.02685463920599"/>
    <x v="136"/>
    <s v="149"/>
    <s v="Greater London"/>
  </r>
  <r>
    <x v="4"/>
    <x v="6"/>
    <n v="281.12920229588849"/>
    <x v="137"/>
    <s v="281"/>
    <s v="North West"/>
  </r>
  <r>
    <x v="4"/>
    <x v="7"/>
    <n v="120"/>
    <x v="137"/>
    <s v="120"/>
    <s v="North West"/>
  </r>
  <r>
    <x v="4"/>
    <x v="5"/>
    <n v="42685"/>
    <x v="137"/>
    <s v="42685"/>
    <s v="North West"/>
  </r>
  <r>
    <x v="4"/>
    <x v="7"/>
    <n v="260"/>
    <x v="138"/>
    <s v="260"/>
    <s v="West Midlands"/>
  </r>
  <r>
    <x v="4"/>
    <x v="6"/>
    <n v="199.83398407476861"/>
    <x v="138"/>
    <s v="200"/>
    <s v="West Midlands"/>
  </r>
  <r>
    <x v="4"/>
    <x v="5"/>
    <n v="130108"/>
    <x v="138"/>
    <s v="130108"/>
    <s v="West Midlands"/>
  </r>
  <r>
    <x v="4"/>
    <x v="6"/>
    <n v="163.88069485414621"/>
    <x v="139"/>
    <s v="164"/>
    <s v="South East"/>
  </r>
  <r>
    <x v="4"/>
    <x v="5"/>
    <n v="33561"/>
    <x v="139"/>
    <s v="33561"/>
    <s v="South East"/>
  </r>
  <r>
    <x v="4"/>
    <x v="7"/>
    <n v="55"/>
    <x v="139"/>
    <s v="55"/>
    <s v="South East"/>
  </r>
  <r>
    <x v="4"/>
    <x v="7"/>
    <n v="125"/>
    <x v="140"/>
    <s v="125"/>
    <s v="East Midlands"/>
  </r>
  <r>
    <x v="4"/>
    <x v="5"/>
    <n v="76976"/>
    <x v="140"/>
    <s v="76976"/>
    <s v="East Midlands"/>
  </r>
  <r>
    <x v="4"/>
    <x v="6"/>
    <n v="162.3882768655165"/>
    <x v="140"/>
    <s v="162"/>
    <s v="East Midlands"/>
  </r>
  <r>
    <x v="4"/>
    <x v="7"/>
    <n v="280"/>
    <x v="141"/>
    <s v="280"/>
    <s v="South East"/>
  </r>
  <r>
    <x v="4"/>
    <x v="5"/>
    <n v="212898"/>
    <x v="141"/>
    <s v="212898"/>
    <s v="South East"/>
  </r>
  <r>
    <x v="4"/>
    <x v="6"/>
    <n v="131.5183796935622"/>
    <x v="141"/>
    <s v="132"/>
    <s v="South East"/>
  </r>
  <r>
    <x v="4"/>
    <x v="7"/>
    <n v="0"/>
    <x v="142"/>
    <s v="0"/>
    <s v="Greater London"/>
  </r>
  <r>
    <x v="4"/>
    <x v="5"/>
    <n v="26528"/>
    <x v="142"/>
    <s v="26528"/>
    <s v="Greater London"/>
  </r>
  <r>
    <x v="4"/>
    <x v="6"/>
    <n v="0"/>
    <x v="142"/>
    <s v="0"/>
    <s v="Greater London"/>
  </r>
  <r>
    <x v="4"/>
    <x v="5"/>
    <n v="61145"/>
    <x v="143"/>
    <s v="61145"/>
    <s v="North West"/>
  </r>
  <r>
    <x v="4"/>
    <x v="7"/>
    <n v="35"/>
    <x v="143"/>
    <s v="35"/>
    <s v="North West"/>
  </r>
  <r>
    <x v="4"/>
    <x v="6"/>
    <n v="57.240984544934157"/>
    <x v="143"/>
    <s v="57"/>
    <s v="North West"/>
  </r>
  <r>
    <x v="4"/>
    <x v="6"/>
    <n v="195.52694511709061"/>
    <x v="144"/>
    <s v="196"/>
    <s v="North West"/>
  </r>
  <r>
    <x v="4"/>
    <x v="7"/>
    <n v="130"/>
    <x v="144"/>
    <s v="130"/>
    <s v="North West"/>
  </r>
  <r>
    <x v="4"/>
    <x v="5"/>
    <n v="66487"/>
    <x v="144"/>
    <s v="66487"/>
    <s v="North West"/>
  </r>
  <r>
    <x v="4"/>
    <x v="5"/>
    <n v="120151"/>
    <x v="145"/>
    <s v="120151"/>
    <s v="South West"/>
  </r>
  <r>
    <x v="4"/>
    <x v="6"/>
    <n v="153.97291741225621"/>
    <x v="145"/>
    <s v="154"/>
    <s v="South West"/>
  </r>
  <r>
    <x v="4"/>
    <x v="7"/>
    <n v="185"/>
    <x v="145"/>
    <s v="185"/>
    <s v="South West"/>
  </r>
  <r>
    <x v="4"/>
    <x v="6"/>
    <n v="116.787346925156"/>
    <x v="146"/>
    <s v="117"/>
    <s v="South East"/>
  </r>
  <r>
    <x v="4"/>
    <x v="7"/>
    <n v="35"/>
    <x v="146"/>
    <s v="35"/>
    <s v="South East"/>
  </r>
  <r>
    <x v="4"/>
    <x v="5"/>
    <n v="29969"/>
    <x v="146"/>
    <s v="29969"/>
    <s v="South East"/>
  </r>
  <r>
    <x v="4"/>
    <x v="6"/>
    <n v="188.89818387888931"/>
    <x v="147"/>
    <s v="189"/>
    <s v="North West"/>
  </r>
  <r>
    <x v="4"/>
    <x v="5"/>
    <n v="74114"/>
    <x v="147"/>
    <s v="74114"/>
    <s v="North West"/>
  </r>
  <r>
    <x v="4"/>
    <x v="7"/>
    <n v="140"/>
    <x v="147"/>
    <s v="140"/>
    <s v="North West"/>
  </r>
  <r>
    <x v="4"/>
    <x v="7"/>
    <n v="30"/>
    <x v="148"/>
    <s v="30"/>
    <s v="South East"/>
  </r>
  <r>
    <x v="4"/>
    <x v="6"/>
    <n v="92.253759340693136"/>
    <x v="148"/>
    <s v="92"/>
    <s v="South East"/>
  </r>
  <r>
    <x v="4"/>
    <x v="5"/>
    <n v="32519"/>
    <x v="148"/>
    <s v="32519"/>
    <s v="South East"/>
  </r>
  <r>
    <x v="4"/>
    <x v="7"/>
    <n v="135"/>
    <x v="149"/>
    <s v="135"/>
    <s v="West Midlands"/>
  </r>
  <r>
    <x v="4"/>
    <x v="5"/>
    <n v="45108"/>
    <x v="149"/>
    <s v="45108"/>
    <s v="West Midlands"/>
  </r>
  <r>
    <x v="4"/>
    <x v="6"/>
    <n v="299.28172386272951"/>
    <x v="149"/>
    <s v="299"/>
    <s v="West Midlands"/>
  </r>
  <r>
    <x v="4"/>
    <x v="6"/>
    <n v="151.1497688095582"/>
    <x v="150"/>
    <s v="151"/>
    <s v="West Midlands"/>
  </r>
  <r>
    <x v="4"/>
    <x v="5"/>
    <n v="145551"/>
    <x v="150"/>
    <s v="145551"/>
    <s v="West Midlands"/>
  </r>
  <r>
    <x v="4"/>
    <x v="7"/>
    <n v="220"/>
    <x v="150"/>
    <s v="220"/>
    <s v="West Midlands"/>
  </r>
  <r>
    <x v="4"/>
    <x v="5"/>
    <n v="40218"/>
    <x v="151"/>
    <s v="40218"/>
    <s v="Yorkshire &amp; Humber"/>
  </r>
  <r>
    <x v="4"/>
    <x v="6"/>
    <n v="198.9159082997663"/>
    <x v="151"/>
    <s v="199"/>
    <s v="Yorkshire &amp; Humber"/>
  </r>
  <r>
    <x v="4"/>
    <x v="7"/>
    <n v="80"/>
    <x v="151"/>
    <s v="80"/>
    <s v="Yorkshire &amp; Humber"/>
  </r>
  <r>
    <x v="4"/>
    <x v="7"/>
    <n v="20420"/>
    <x v="152"/>
    <s v="20420"/>
    <s v="England"/>
  </r>
  <r>
    <x v="4"/>
    <x v="6"/>
    <n v="185.95600510404611"/>
    <x v="152"/>
    <s v="186"/>
    <s v="England"/>
  </r>
  <r>
    <x v="4"/>
    <x v="8"/>
    <n v="2323.6058364981009"/>
    <x v="0"/>
    <s v="2324"/>
    <s v="Greater London"/>
  </r>
  <r>
    <x v="4"/>
    <x v="9"/>
    <n v="465"/>
    <x v="0"/>
    <s v="465"/>
    <s v="Greater London"/>
  </r>
  <r>
    <x v="4"/>
    <x v="8"/>
    <n v="1607.3724817831121"/>
    <x v="1"/>
    <s v="1607"/>
    <s v="Greater London"/>
  </r>
  <r>
    <x v="4"/>
    <x v="9"/>
    <n v="975"/>
    <x v="1"/>
    <s v="975"/>
    <s v="Greater London"/>
  </r>
  <r>
    <x v="4"/>
    <x v="9"/>
    <n v="1215"/>
    <x v="2"/>
    <s v="1215"/>
    <s v="Yorkshire &amp; Humber"/>
  </r>
  <r>
    <x v="4"/>
    <x v="8"/>
    <n v="2404.1315445803161"/>
    <x v="2"/>
    <s v="2404"/>
    <s v="Yorkshire &amp; Humber"/>
  </r>
  <r>
    <x v="4"/>
    <x v="8"/>
    <n v="1829.393102036639"/>
    <x v="3"/>
    <s v="1829"/>
    <s v="South West"/>
  </r>
  <r>
    <x v="4"/>
    <x v="9"/>
    <n v="715"/>
    <x v="3"/>
    <s v="715"/>
    <s v="South West"/>
  </r>
  <r>
    <x v="4"/>
    <x v="9"/>
    <n v="535"/>
    <x v="4"/>
    <s v="535"/>
    <s v="East of England"/>
  </r>
  <r>
    <x v="4"/>
    <x v="8"/>
    <n v="1602.324118721735"/>
    <x v="4"/>
    <s v="1602"/>
    <s v="East of England"/>
  </r>
  <r>
    <x v="4"/>
    <x v="8"/>
    <n v="1731.4079762549759"/>
    <x v="5"/>
    <s v="1731"/>
    <s v="Greater London"/>
  </r>
  <r>
    <x v="4"/>
    <x v="9"/>
    <n v="735"/>
    <x v="5"/>
    <s v="735"/>
    <s v="Greater London"/>
  </r>
  <r>
    <x v="4"/>
    <x v="8"/>
    <n v="2425.4238824916129"/>
    <x v="6"/>
    <s v="2425"/>
    <s v="West Midlands"/>
  </r>
  <r>
    <x v="4"/>
    <x v="9"/>
    <n v="3745"/>
    <x v="6"/>
    <s v="3745"/>
    <s v="West Midlands"/>
  </r>
  <r>
    <x v="4"/>
    <x v="9"/>
    <n v="390"/>
    <x v="7"/>
    <s v="390"/>
    <s v="North West"/>
  </r>
  <r>
    <x v="4"/>
    <x v="8"/>
    <n v="1682.847896440129"/>
    <x v="7"/>
    <s v="1683"/>
    <s v="North West"/>
  </r>
  <r>
    <x v="4"/>
    <x v="8"/>
    <n v="1550.7753876938471"/>
    <x v="8"/>
    <s v="1551"/>
    <s v="North West"/>
  </r>
  <r>
    <x v="4"/>
    <x v="9"/>
    <n v="465"/>
    <x v="8"/>
    <s v="465"/>
    <s v="North West"/>
  </r>
  <r>
    <x v="4"/>
    <x v="8"/>
    <n v="1757.2007028802809"/>
    <x v="9"/>
    <s v="1757"/>
    <s v="North West"/>
  </r>
  <r>
    <x v="4"/>
    <x v="9"/>
    <n v="920"/>
    <x v="9"/>
    <s v="920"/>
    <s v="North West"/>
  </r>
  <r>
    <x v="4"/>
    <x v="8"/>
    <n v="1879.551158681388"/>
    <x v="10"/>
    <s v="1880"/>
    <s v="South West"/>
  </r>
  <r>
    <x v="4"/>
    <x v="9"/>
    <n v="1670"/>
    <x v="10"/>
    <s v="1670"/>
    <s v="South West"/>
  </r>
  <r>
    <x v="4"/>
    <x v="9"/>
    <n v="340"/>
    <x v="11"/>
    <s v="340"/>
    <s v="South East"/>
  </r>
  <r>
    <x v="4"/>
    <x v="8"/>
    <n v="1628.196532899148"/>
    <x v="11"/>
    <s v="1628"/>
    <s v="South East"/>
  </r>
  <r>
    <x v="4"/>
    <x v="8"/>
    <n v="1782.918271483594"/>
    <x v="12"/>
    <s v="1783"/>
    <s v="Yorkshire &amp; Humber"/>
  </r>
  <r>
    <x v="4"/>
    <x v="9"/>
    <n v="1560"/>
    <x v="12"/>
    <s v="1560"/>
    <s v="Yorkshire &amp; Humber"/>
  </r>
  <r>
    <x v="4"/>
    <x v="8"/>
    <n v="1827.834307402147"/>
    <x v="13"/>
    <s v="1828"/>
    <s v="Greater London"/>
  </r>
  <r>
    <x v="4"/>
    <x v="9"/>
    <n v="785"/>
    <x v="13"/>
    <s v="785"/>
    <s v="Greater London"/>
  </r>
  <r>
    <x v="4"/>
    <x v="8"/>
    <n v="1505.31796757397"/>
    <x v="14"/>
    <s v="1505"/>
    <s v="South East"/>
  </r>
  <r>
    <x v="4"/>
    <x v="9"/>
    <n v="610"/>
    <x v="14"/>
    <s v="610"/>
    <s v="South East"/>
  </r>
  <r>
    <x v="4"/>
    <x v="8"/>
    <n v="1846.321805863276"/>
    <x v="15"/>
    <s v="1846"/>
    <s v="South West"/>
  </r>
  <r>
    <x v="4"/>
    <x v="9"/>
    <n v="1150"/>
    <x v="15"/>
    <s v="1150"/>
    <s v="South West"/>
  </r>
  <r>
    <x v="4"/>
    <x v="8"/>
    <n v="1458.7223259535881"/>
    <x v="16"/>
    <s v="1459"/>
    <s v="Greater London"/>
  </r>
  <r>
    <x v="4"/>
    <x v="9"/>
    <n v="875"/>
    <x v="16"/>
    <s v="875"/>
    <s v="Greater London"/>
  </r>
  <r>
    <x v="4"/>
    <x v="8"/>
    <n v="1384.1769575247661"/>
    <x v="17"/>
    <s v="1384"/>
    <s v="South East"/>
  </r>
  <r>
    <x v="4"/>
    <x v="9"/>
    <n v="1530"/>
    <x v="17"/>
    <s v="1530"/>
    <s v="South East"/>
  </r>
  <r>
    <x v="4"/>
    <x v="8"/>
    <n v="1369.8630136986301"/>
    <x v="18"/>
    <s v="1370"/>
    <s v="North West"/>
  </r>
  <r>
    <x v="4"/>
    <x v="9"/>
    <n v="500"/>
    <x v="18"/>
    <s v="500"/>
    <s v="North West"/>
  </r>
  <r>
    <x v="4"/>
    <x v="8"/>
    <n v="1610.559457495762"/>
    <x v="19"/>
    <s v="1611"/>
    <s v="Yorkshire &amp; Humber"/>
  </r>
  <r>
    <x v="4"/>
    <x v="9"/>
    <n v="665"/>
    <x v="19"/>
    <s v="665"/>
    <s v="Yorkshire &amp; Humber"/>
  </r>
  <r>
    <x v="4"/>
    <x v="8"/>
    <n v="1710.829065538484"/>
    <x v="20"/>
    <s v="1711"/>
    <s v="East of England"/>
  </r>
  <r>
    <x v="4"/>
    <x v="9"/>
    <n v="2305"/>
    <x v="20"/>
    <s v="2305"/>
    <s v="East of England"/>
  </r>
  <r>
    <x v="4"/>
    <x v="8"/>
    <n v="1881.2709030100341"/>
    <x v="21"/>
    <s v="1881"/>
    <s v="Greater London"/>
  </r>
  <r>
    <x v="4"/>
    <x v="9"/>
    <n v="495"/>
    <x v="21"/>
    <s v="495"/>
    <s v="Greater London"/>
  </r>
  <r>
    <x v="4"/>
    <x v="9"/>
    <n v="890"/>
    <x v="22"/>
    <s v="890"/>
    <s v="East of England"/>
  </r>
  <r>
    <x v="4"/>
    <x v="8"/>
    <n v="1549.0114174324699"/>
    <x v="22"/>
    <s v="1549"/>
    <s v="East of England"/>
  </r>
  <r>
    <x v="4"/>
    <x v="8"/>
    <n v="1417.087227250219"/>
    <x v="23"/>
    <s v="1417"/>
    <s v="North West"/>
  </r>
  <r>
    <x v="4"/>
    <x v="9"/>
    <n v="1345"/>
    <x v="23"/>
    <s v="1345"/>
    <s v="North West"/>
  </r>
  <r>
    <x v="4"/>
    <x v="8"/>
    <n v="1488.4844861303141"/>
    <x v="24"/>
    <s v="1488"/>
    <s v="North West"/>
  </r>
  <r>
    <x v="4"/>
    <x v="9"/>
    <n v="1195"/>
    <x v="24"/>
    <s v="1195"/>
    <s v="North West"/>
  </r>
  <r>
    <x v="4"/>
    <x v="8"/>
    <n v="1072.194424588992"/>
    <x v="25"/>
    <s v="1072"/>
    <s v="Greater London"/>
  </r>
  <r>
    <x v="4"/>
    <x v="9"/>
    <n v="15"/>
    <x v="25"/>
    <s v="15"/>
    <s v="Greater London"/>
  </r>
  <r>
    <x v="4"/>
    <x v="8"/>
    <n v="1376.460230483174"/>
    <x v="26"/>
    <s v="1376"/>
    <s v="South West"/>
  </r>
  <r>
    <x v="4"/>
    <x v="9"/>
    <n v="2095"/>
    <x v="26"/>
    <s v="2095"/>
    <s v="South West"/>
  </r>
  <r>
    <x v="4"/>
    <x v="9"/>
    <n v="2110"/>
    <x v="27"/>
    <s v="2110"/>
    <s v="North East"/>
  </r>
  <r>
    <x v="4"/>
    <x v="8"/>
    <n v="1792.1146953405021"/>
    <x v="27"/>
    <s v="1792"/>
    <s v="North East"/>
  </r>
  <r>
    <x v="4"/>
    <x v="9"/>
    <n v="1000"/>
    <x v="28"/>
    <s v="1000"/>
    <s v="West Midlands"/>
  </r>
  <r>
    <x v="4"/>
    <x v="8"/>
    <n v="1949.3177387914229"/>
    <x v="28"/>
    <s v="1949"/>
    <s v="West Midlands"/>
  </r>
  <r>
    <x v="4"/>
    <x v="9"/>
    <n v="820"/>
    <x v="29"/>
    <s v="820"/>
    <s v="Greater London"/>
  </r>
  <r>
    <x v="4"/>
    <x v="8"/>
    <n v="1445.341417844679"/>
    <x v="29"/>
    <s v="1445"/>
    <s v="Greater London"/>
  </r>
  <r>
    <x v="4"/>
    <x v="9"/>
    <n v="1150"/>
    <x v="30"/>
    <s v="1150"/>
    <s v="North East"/>
  </r>
  <r>
    <x v="4"/>
    <x v="8"/>
    <n v="1707.4727917922521"/>
    <x v="30"/>
    <s v="1707"/>
    <s v="North East"/>
  </r>
  <r>
    <x v="4"/>
    <x v="8"/>
    <n v="1869.983611379585"/>
    <x v="31"/>
    <s v="1870"/>
    <s v="North East"/>
  </r>
  <r>
    <x v="4"/>
    <x v="9"/>
    <n v="445"/>
    <x v="31"/>
    <s v="445"/>
    <s v="North East"/>
  </r>
  <r>
    <x v="4"/>
    <x v="8"/>
    <n v="2044.162904059124"/>
    <x v="32"/>
    <s v="2044"/>
    <s v="East Midlands"/>
  </r>
  <r>
    <x v="4"/>
    <x v="9"/>
    <n v="910"/>
    <x v="32"/>
    <s v="910"/>
    <s v="East Midlands"/>
  </r>
  <r>
    <x v="4"/>
    <x v="8"/>
    <n v="1795.505859584991"/>
    <x v="33"/>
    <s v="1796"/>
    <s v="East Midlands"/>
  </r>
  <r>
    <x v="4"/>
    <x v="9"/>
    <n v="3340"/>
    <x v="33"/>
    <s v="3340"/>
    <s v="East Midlands"/>
  </r>
  <r>
    <x v="4"/>
    <x v="9"/>
    <n v="3580"/>
    <x v="34"/>
    <s v="3580"/>
    <s v="South West"/>
  </r>
  <r>
    <x v="4"/>
    <x v="8"/>
    <n v="1614.590850050512"/>
    <x v="34"/>
    <s v="1615"/>
    <s v="South West"/>
  </r>
  <r>
    <x v="4"/>
    <x v="9"/>
    <n v="1045"/>
    <x v="35"/>
    <s v="1045"/>
    <s v="Yorkshire &amp; Humber"/>
  </r>
  <r>
    <x v="4"/>
    <x v="8"/>
    <n v="1666.90593546123"/>
    <x v="35"/>
    <s v="1667"/>
    <s v="Yorkshire &amp; Humber"/>
  </r>
  <r>
    <x v="4"/>
    <x v="8"/>
    <n v="1474.2200493926721"/>
    <x v="36"/>
    <s v="1474"/>
    <s v="South West"/>
  </r>
  <r>
    <x v="4"/>
    <x v="9"/>
    <n v="1755"/>
    <x v="36"/>
    <s v="1755"/>
    <s v="South West"/>
  </r>
  <r>
    <x v="4"/>
    <x v="8"/>
    <n v="1759.224748415952"/>
    <x v="37"/>
    <s v="1759"/>
    <s v="West Midlands"/>
  </r>
  <r>
    <x v="4"/>
    <x v="9"/>
    <n v="1180"/>
    <x v="37"/>
    <s v="1180"/>
    <s v="West Midlands"/>
  </r>
  <r>
    <x v="4"/>
    <x v="8"/>
    <n v="1788.4674683934629"/>
    <x v="38"/>
    <s v="1788"/>
    <s v="Greater London"/>
  </r>
  <r>
    <x v="4"/>
    <x v="9"/>
    <n v="870"/>
    <x v="38"/>
    <s v="870"/>
    <s v="Greater London"/>
  </r>
  <r>
    <x v="4"/>
    <x v="8"/>
    <n v="1436.6623791543921"/>
    <x v="39"/>
    <s v="1437"/>
    <s v="Yorkshire &amp; Humber"/>
  </r>
  <r>
    <x v="4"/>
    <x v="9"/>
    <n v="1385"/>
    <x v="39"/>
    <s v="1385"/>
    <s v="Yorkshire &amp; Humber"/>
  </r>
  <r>
    <x v="4"/>
    <x v="9"/>
    <n v="2065"/>
    <x v="40"/>
    <s v="2065"/>
    <s v="South East"/>
  </r>
  <r>
    <x v="4"/>
    <x v="8"/>
    <n v="1382.056687748887"/>
    <x v="40"/>
    <s v="1382"/>
    <s v="South East"/>
  </r>
  <r>
    <x v="4"/>
    <x v="9"/>
    <n v="750"/>
    <x v="41"/>
    <s v="750"/>
    <s v="Greater London"/>
  </r>
  <r>
    <x v="4"/>
    <x v="8"/>
    <n v="1561.2965006141101"/>
    <x v="41"/>
    <s v="1561"/>
    <s v="Greater London"/>
  </r>
  <r>
    <x v="4"/>
    <x v="8"/>
    <n v="1606.5132065512589"/>
    <x v="42"/>
    <s v="1607"/>
    <s v="East of England"/>
  </r>
  <r>
    <x v="4"/>
    <x v="9"/>
    <n v="5235"/>
    <x v="42"/>
    <s v="5235"/>
    <s v="East of England"/>
  </r>
  <r>
    <x v="4"/>
    <x v="8"/>
    <n v="2117.5673386413691"/>
    <x v="43"/>
    <s v="2118"/>
    <s v="North East"/>
  </r>
  <r>
    <x v="4"/>
    <x v="9"/>
    <n v="875"/>
    <x v="43"/>
    <s v="875"/>
    <s v="North East"/>
  </r>
  <r>
    <x v="4"/>
    <x v="8"/>
    <n v="1459.104542138399"/>
    <x v="44"/>
    <s v="1459"/>
    <s v="South West"/>
  </r>
  <r>
    <x v="4"/>
    <x v="9"/>
    <n v="2160"/>
    <x v="44"/>
    <s v="2160"/>
    <s v="South West"/>
  </r>
  <r>
    <x v="4"/>
    <x v="8"/>
    <n v="2063.0390271142269"/>
    <x v="45"/>
    <s v="2063"/>
    <s v="Greater London"/>
  </r>
  <r>
    <x v="4"/>
    <x v="9"/>
    <n v="665"/>
    <x v="45"/>
    <s v="665"/>
    <s v="Greater London"/>
  </r>
  <r>
    <x v="4"/>
    <x v="8"/>
    <n v="1858.407079646018"/>
    <x v="46"/>
    <s v="1858"/>
    <s v="Greater London"/>
  </r>
  <r>
    <x v="4"/>
    <x v="9"/>
    <n v="420"/>
    <x v="46"/>
    <s v="420"/>
    <s v="Greater London"/>
  </r>
  <r>
    <x v="4"/>
    <x v="8"/>
    <n v="1714.015524646361"/>
    <x v="47"/>
    <s v="1714"/>
    <s v="North West"/>
  </r>
  <r>
    <x v="4"/>
    <x v="9"/>
    <n v="435"/>
    <x v="47"/>
    <s v="435"/>
    <s v="North West"/>
  </r>
  <r>
    <x v="4"/>
    <x v="8"/>
    <n v="2170.837601834236"/>
    <x v="48"/>
    <s v="2171"/>
    <s v="Greater London"/>
  </r>
  <r>
    <x v="4"/>
    <x v="9"/>
    <n v="445"/>
    <x v="48"/>
    <s v="445"/>
    <s v="Greater London"/>
  </r>
  <r>
    <x v="4"/>
    <x v="9"/>
    <n v="5455"/>
    <x v="49"/>
    <s v="5455"/>
    <s v="South East"/>
  </r>
  <r>
    <x v="4"/>
    <x v="8"/>
    <n v="1679.63987043218"/>
    <x v="49"/>
    <s v="1680"/>
    <s v="South East"/>
  </r>
  <r>
    <x v="4"/>
    <x v="9"/>
    <n v="515"/>
    <x v="50"/>
    <s v="515"/>
    <s v="Greater London"/>
  </r>
  <r>
    <x v="4"/>
    <x v="8"/>
    <n v="1731.0342509495481"/>
    <x v="50"/>
    <s v="1731"/>
    <s v="Greater London"/>
  </r>
  <r>
    <x v="4"/>
    <x v="9"/>
    <n v="680"/>
    <x v="51"/>
    <s v="680"/>
    <s v="Greater London"/>
  </r>
  <r>
    <x v="4"/>
    <x v="8"/>
    <n v="1596.731396905159"/>
    <x v="51"/>
    <s v="1597"/>
    <s v="Greater London"/>
  </r>
  <r>
    <x v="4"/>
    <x v="8"/>
    <n v="1908.591205211726"/>
    <x v="52"/>
    <s v="1909"/>
    <s v="North East"/>
  </r>
  <r>
    <x v="4"/>
    <x v="9"/>
    <n v="375"/>
    <x v="52"/>
    <s v="375"/>
    <s v="North East"/>
  </r>
  <r>
    <x v="4"/>
    <x v="8"/>
    <n v="1875.956318514327"/>
    <x v="53"/>
    <s v="1876"/>
    <s v="Greater London"/>
  </r>
  <r>
    <x v="4"/>
    <x v="9"/>
    <n v="895"/>
    <x v="53"/>
    <s v="895"/>
    <s v="Greater London"/>
  </r>
  <r>
    <x v="4"/>
    <x v="8"/>
    <n v="1358.801149157543"/>
    <x v="54"/>
    <s v="1359"/>
    <s v="West Midlands"/>
  </r>
  <r>
    <x v="4"/>
    <x v="9"/>
    <n v="700"/>
    <x v="54"/>
    <s v="700"/>
    <s v="West Midlands"/>
  </r>
  <r>
    <x v="4"/>
    <x v="8"/>
    <n v="1678.147103693773"/>
    <x v="55"/>
    <s v="1678"/>
    <s v="East of England"/>
  </r>
  <r>
    <x v="4"/>
    <x v="9"/>
    <n v="3630"/>
    <x v="55"/>
    <s v="3630"/>
    <s v="East of England"/>
  </r>
  <r>
    <x v="4"/>
    <x v="8"/>
    <n v="1909.810639381453"/>
    <x v="56"/>
    <s v="1910"/>
    <s v="Greater London"/>
  </r>
  <r>
    <x v="4"/>
    <x v="9"/>
    <n v="825"/>
    <x v="56"/>
    <s v="825"/>
    <s v="Greater London"/>
  </r>
  <r>
    <x v="4"/>
    <x v="8"/>
    <n v="1815.7492354740059"/>
    <x v="57"/>
    <s v="1816"/>
    <s v="Greater London"/>
  </r>
  <r>
    <x v="4"/>
    <x v="9"/>
    <n v="665"/>
    <x v="57"/>
    <s v="665"/>
    <s v="Greater London"/>
  </r>
  <r>
    <x v="4"/>
    <x v="9"/>
    <n v="680"/>
    <x v="58"/>
    <s v="680"/>
    <s v="South East"/>
  </r>
  <r>
    <x v="4"/>
    <x v="8"/>
    <n v="1590.9037737173339"/>
    <x v="58"/>
    <s v="1591"/>
    <s v="South East"/>
  </r>
  <r>
    <x v="4"/>
    <x v="8"/>
    <n v="1987.9796578825701"/>
    <x v="59"/>
    <s v="1988"/>
    <s v="Greater London"/>
  </r>
  <r>
    <x v="4"/>
    <x v="9"/>
    <n v="430"/>
    <x v="59"/>
    <s v="430"/>
    <s v="Greater London"/>
  </r>
  <r>
    <x v="4"/>
    <x v="9"/>
    <n v="385"/>
    <x v="60"/>
    <s v="385"/>
    <s v="Greater London"/>
  </r>
  <r>
    <x v="4"/>
    <x v="8"/>
    <n v="1725.374204535269"/>
    <x v="60"/>
    <s v="1725"/>
    <s v="Greater London"/>
  </r>
  <r>
    <x v="4"/>
    <x v="8"/>
    <n v="1379.612101296568"/>
    <x v="61"/>
    <s v="1380"/>
    <s v="South East"/>
  </r>
  <r>
    <x v="4"/>
    <x v="9"/>
    <n v="4635"/>
    <x v="61"/>
    <s v="4635"/>
    <s v="South East"/>
  </r>
  <r>
    <x v="4"/>
    <x v="8"/>
    <n v="1943.839434178786"/>
    <x v="62"/>
    <s v="1944"/>
    <s v="Yorkshire &amp; Humber"/>
  </r>
  <r>
    <x v="4"/>
    <x v="9"/>
    <n v="830"/>
    <x v="62"/>
    <s v="830"/>
    <s v="Yorkshire &amp; Humber"/>
  </r>
  <r>
    <x v="4"/>
    <x v="8"/>
    <n v="1581.424053074134"/>
    <x v="63"/>
    <s v="1581"/>
    <s v="Greater London"/>
  </r>
  <r>
    <x v="4"/>
    <x v="9"/>
    <n v="410"/>
    <x v="63"/>
    <s v="410"/>
    <s v="Greater London"/>
  </r>
  <r>
    <x v="4"/>
    <x v="8"/>
    <n v="1840.051373246394"/>
    <x v="64"/>
    <s v="1840"/>
    <s v="Yorkshire &amp; Humber"/>
  </r>
  <r>
    <x v="4"/>
    <x v="9"/>
    <n v="1490"/>
    <x v="64"/>
    <s v="1490"/>
    <s v="Yorkshire &amp; Humber"/>
  </r>
  <r>
    <x v="4"/>
    <x v="8"/>
    <n v="2130.681818181818"/>
    <x v="65"/>
    <s v="2131"/>
    <s v="North West"/>
  </r>
  <r>
    <x v="4"/>
    <x v="9"/>
    <n v="600"/>
    <x v="65"/>
    <s v="600"/>
    <s v="North West"/>
  </r>
  <r>
    <x v="4"/>
    <x v="8"/>
    <n v="1815.8192843339771"/>
    <x v="66"/>
    <s v="1816"/>
    <s v="Greater London"/>
  </r>
  <r>
    <x v="4"/>
    <x v="9"/>
    <n v="545"/>
    <x v="66"/>
    <s v="545"/>
    <s v="Greater London"/>
  </r>
  <r>
    <x v="4"/>
    <x v="8"/>
    <n v="1524.70312270928"/>
    <x v="67"/>
    <s v="1525"/>
    <s v="North West"/>
  </r>
  <r>
    <x v="4"/>
    <x v="9"/>
    <n v="4160"/>
    <x v="67"/>
    <s v="4160"/>
    <s v="North West"/>
  </r>
  <r>
    <x v="4"/>
    <x v="8"/>
    <n v="1638.287382911752"/>
    <x v="68"/>
    <s v="1638"/>
    <s v="Yorkshire &amp; Humber"/>
  </r>
  <r>
    <x v="4"/>
    <x v="9"/>
    <n v="2160"/>
    <x v="68"/>
    <s v="2160"/>
    <s v="Yorkshire &amp; Humber"/>
  </r>
  <r>
    <x v="4"/>
    <x v="8"/>
    <n v="1833.8588250434341"/>
    <x v="69"/>
    <s v="1834"/>
    <s v="East Midlands"/>
  </r>
  <r>
    <x v="4"/>
    <x v="9"/>
    <n v="855"/>
    <x v="69"/>
    <s v="855"/>
    <s v="East Midlands"/>
  </r>
  <r>
    <x v="4"/>
    <x v="9"/>
    <n v="2375"/>
    <x v="70"/>
    <s v="2375"/>
    <s v="East Midlands"/>
  </r>
  <r>
    <x v="4"/>
    <x v="8"/>
    <n v="1509.383599514455"/>
    <x v="70"/>
    <s v="1509"/>
    <s v="East Midlands"/>
  </r>
  <r>
    <x v="4"/>
    <x v="8"/>
    <n v="2025.2676246504"/>
    <x v="71"/>
    <s v="2025"/>
    <s v="Greater London"/>
  </r>
  <r>
    <x v="4"/>
    <x v="9"/>
    <n v="630"/>
    <x v="71"/>
    <s v="630"/>
    <s v="Greater London"/>
  </r>
  <r>
    <x v="4"/>
    <x v="9"/>
    <n v="2880"/>
    <x v="72"/>
    <s v="2880"/>
    <s v="East Midlands"/>
  </r>
  <r>
    <x v="4"/>
    <x v="8"/>
    <n v="1510.954419541677"/>
    <x v="72"/>
    <s v="1511"/>
    <s v="East Midlands"/>
  </r>
  <r>
    <x v="4"/>
    <x v="8"/>
    <n v="2056.84847242157"/>
    <x v="73"/>
    <s v="2057"/>
    <s v="North West"/>
  </r>
  <r>
    <x v="4"/>
    <x v="9"/>
    <n v="1605"/>
    <x v="73"/>
    <s v="1605"/>
    <s v="North West"/>
  </r>
  <r>
    <x v="4"/>
    <x v="8"/>
    <n v="2022.579340271393"/>
    <x v="74"/>
    <s v="2023"/>
    <s v="East of England"/>
  </r>
  <r>
    <x v="4"/>
    <x v="9"/>
    <n v="550"/>
    <x v="74"/>
    <s v="550"/>
    <s v="East of England"/>
  </r>
  <r>
    <x v="4"/>
    <x v="8"/>
    <n v="2350.5281881874621"/>
    <x v="75"/>
    <s v="2351"/>
    <s v="North West"/>
  </r>
  <r>
    <x v="4"/>
    <x v="9"/>
    <n v="1295"/>
    <x v="75"/>
    <s v="1295"/>
    <s v="North West"/>
  </r>
  <r>
    <x v="4"/>
    <x v="9"/>
    <n v="745"/>
    <x v="76"/>
    <s v="745"/>
    <s v="South East"/>
  </r>
  <r>
    <x v="4"/>
    <x v="8"/>
    <n v="1549.8554161725849"/>
    <x v="76"/>
    <s v="1550"/>
    <s v="South East"/>
  </r>
  <r>
    <x v="4"/>
    <x v="8"/>
    <n v="1696.0886119764621"/>
    <x v="77"/>
    <s v="1696"/>
    <s v="Greater London"/>
  </r>
  <r>
    <x v="4"/>
    <x v="9"/>
    <n v="490"/>
    <x v="77"/>
    <s v="490"/>
    <s v="Greater London"/>
  </r>
  <r>
    <x v="4"/>
    <x v="9"/>
    <n v="460"/>
    <x v="78"/>
    <s v="460"/>
    <s v="North East"/>
  </r>
  <r>
    <x v="4"/>
    <x v="8"/>
    <n v="1770.524614141103"/>
    <x v="78"/>
    <s v="1771"/>
    <s v="North East"/>
  </r>
  <r>
    <x v="4"/>
    <x v="8"/>
    <n v="1654.9821859556371"/>
    <x v="79"/>
    <s v="1655"/>
    <s v="East of England"/>
  </r>
  <r>
    <x v="4"/>
    <x v="9"/>
    <n v="720"/>
    <x v="79"/>
    <s v="720"/>
    <s v="East of England"/>
  </r>
  <r>
    <x v="4"/>
    <x v="8"/>
    <n v="2267.74111889292"/>
    <x v="80"/>
    <s v="2268"/>
    <s v="North East"/>
  </r>
  <r>
    <x v="4"/>
    <x v="9"/>
    <n v="1075"/>
    <x v="80"/>
    <s v="1075"/>
    <s v="North East"/>
  </r>
  <r>
    <x v="4"/>
    <x v="8"/>
    <n v="1878.8996029495181"/>
    <x v="81"/>
    <s v="1879"/>
    <s v="Greater London"/>
  </r>
  <r>
    <x v="4"/>
    <x v="9"/>
    <n v="530"/>
    <x v="81"/>
    <s v="530"/>
    <s v="Greater London"/>
  </r>
  <r>
    <x v="4"/>
    <x v="8"/>
    <n v="1469.7174308487299"/>
    <x v="82"/>
    <s v="1470"/>
    <s v="East of England"/>
  </r>
  <r>
    <x v="4"/>
    <x v="9"/>
    <n v="3450"/>
    <x v="82"/>
    <s v="3450"/>
    <s v="East of England"/>
  </r>
  <r>
    <x v="4"/>
    <x v="8"/>
    <n v="1546.6897947383641"/>
    <x v="83"/>
    <s v="1547"/>
    <s v="Yorkshire &amp; Humber"/>
  </r>
  <r>
    <x v="4"/>
    <x v="9"/>
    <n v="535"/>
    <x v="83"/>
    <s v="535"/>
    <s v="Yorkshire &amp; Humber"/>
  </r>
  <r>
    <x v="4"/>
    <x v="8"/>
    <n v="1820.9137676361231"/>
    <x v="84"/>
    <s v="1821"/>
    <s v="Yorkshire &amp; Humber"/>
  </r>
  <r>
    <x v="4"/>
    <x v="9"/>
    <n v="715"/>
    <x v="84"/>
    <s v="715"/>
    <s v="Yorkshire &amp; Humber"/>
  </r>
  <r>
    <x v="4"/>
    <x v="8"/>
    <n v="1641.3206094673701"/>
    <x v="85"/>
    <s v="1641"/>
    <s v="East Midlands"/>
  </r>
  <r>
    <x v="4"/>
    <x v="9"/>
    <n v="1130"/>
    <x v="85"/>
    <s v="1130"/>
    <s v="East Midlands"/>
  </r>
  <r>
    <x v="4"/>
    <x v="8"/>
    <n v="1714.550509731233"/>
    <x v="86"/>
    <s v="1715"/>
    <s v="South West"/>
  </r>
  <r>
    <x v="4"/>
    <x v="9"/>
    <n v="925"/>
    <x v="86"/>
    <s v="925"/>
    <s v="South West"/>
  </r>
  <r>
    <x v="4"/>
    <x v="8"/>
    <n v="1834.27793154958"/>
    <x v="87"/>
    <s v="1834"/>
    <s v="North East"/>
  </r>
  <r>
    <x v="4"/>
    <x v="9"/>
    <n v="835"/>
    <x v="87"/>
    <s v="835"/>
    <s v="North East"/>
  </r>
  <r>
    <x v="4"/>
    <x v="9"/>
    <n v="2505"/>
    <x v="88"/>
    <s v="2505"/>
    <s v="Yorkshire &amp; Humber"/>
  </r>
  <r>
    <x v="4"/>
    <x v="8"/>
    <n v="1516.3162896557569"/>
    <x v="88"/>
    <s v="1516"/>
    <s v="Yorkshire &amp; Humber"/>
  </r>
  <r>
    <x v="4"/>
    <x v="9"/>
    <n v="1565"/>
    <x v="89"/>
    <s v="1565"/>
    <s v="North East"/>
  </r>
  <r>
    <x v="4"/>
    <x v="8"/>
    <n v="1774.416653438853"/>
    <x v="89"/>
    <s v="1774"/>
    <s v="North East"/>
  </r>
  <r>
    <x v="4"/>
    <x v="9"/>
    <n v="835"/>
    <x v="90"/>
    <s v="835"/>
    <s v="East Midlands"/>
  </r>
  <r>
    <x v="4"/>
    <x v="8"/>
    <n v="2132.1689392778708"/>
    <x v="90"/>
    <s v="2132"/>
    <s v="East Midlands"/>
  </r>
  <r>
    <x v="4"/>
    <x v="8"/>
    <n v="1668.092849947466"/>
    <x v="91"/>
    <s v="1668"/>
    <s v="East Midlands"/>
  </r>
  <r>
    <x v="4"/>
    <x v="9"/>
    <n v="3080"/>
    <x v="91"/>
    <s v="3080"/>
    <s v="East Midlands"/>
  </r>
  <r>
    <x v="4"/>
    <x v="8"/>
    <n v="1642.9907486982461"/>
    <x v="92"/>
    <s v="1643"/>
    <s v="North West"/>
  </r>
  <r>
    <x v="4"/>
    <x v="9"/>
    <n v="650"/>
    <x v="92"/>
    <s v="650"/>
    <s v="North West"/>
  </r>
  <r>
    <x v="4"/>
    <x v="8"/>
    <n v="1421.4387245623179"/>
    <x v="93"/>
    <s v="1421"/>
    <s v="South East"/>
  </r>
  <r>
    <x v="4"/>
    <x v="9"/>
    <n v="1990"/>
    <x v="93"/>
    <s v="1990"/>
    <s v="South East"/>
  </r>
  <r>
    <x v="4"/>
    <x v="8"/>
    <n v="1787.4906739617011"/>
    <x v="94"/>
    <s v="1787"/>
    <s v="East of England"/>
  </r>
  <r>
    <x v="4"/>
    <x v="9"/>
    <n v="575"/>
    <x v="94"/>
    <s v="575"/>
    <s v="East of England"/>
  </r>
  <r>
    <x v="4"/>
    <x v="8"/>
    <n v="1830.966711466916"/>
    <x v="95"/>
    <s v="1831"/>
    <s v="South West"/>
  </r>
  <r>
    <x v="4"/>
    <x v="9"/>
    <n v="940"/>
    <x v="95"/>
    <s v="940"/>
    <s v="South West"/>
  </r>
  <r>
    <x v="4"/>
    <x v="8"/>
    <n v="1736.545682102628"/>
    <x v="96"/>
    <s v="1737"/>
    <s v="South East"/>
  </r>
  <r>
    <x v="4"/>
    <x v="9"/>
    <n v="555"/>
    <x v="96"/>
    <s v="555"/>
    <s v="South East"/>
  </r>
  <r>
    <x v="4"/>
    <x v="8"/>
    <n v="1484.6807936293701"/>
    <x v="97"/>
    <s v="1485"/>
    <s v="South East"/>
  </r>
  <r>
    <x v="4"/>
    <x v="9"/>
    <n v="330"/>
    <x v="97"/>
    <s v="330"/>
    <s v="South East"/>
  </r>
  <r>
    <x v="4"/>
    <x v="9"/>
    <n v="760"/>
    <x v="98"/>
    <s v="760"/>
    <s v="Greater London"/>
  </r>
  <r>
    <x v="4"/>
    <x v="8"/>
    <n v="1882.865920126846"/>
    <x v="98"/>
    <s v="1883"/>
    <s v="Greater London"/>
  </r>
  <r>
    <x v="4"/>
    <x v="8"/>
    <n v="1657.508063552742"/>
    <x v="99"/>
    <s v="1658"/>
    <s v="North East"/>
  </r>
  <r>
    <x v="4"/>
    <x v="9"/>
    <n v="555"/>
    <x v="99"/>
    <s v="555"/>
    <s v="North East"/>
  </r>
  <r>
    <x v="4"/>
    <x v="8"/>
    <n v="1557.53908824058"/>
    <x v="100"/>
    <s v="1558"/>
    <s v="Greater London"/>
  </r>
  <r>
    <x v="4"/>
    <x v="9"/>
    <n v="520"/>
    <x v="100"/>
    <s v="520"/>
    <s v="Greater London"/>
  </r>
  <r>
    <x v="4"/>
    <x v="8"/>
    <n v="1568.576613948665"/>
    <x v="101"/>
    <s v="1569"/>
    <s v="North West"/>
  </r>
  <r>
    <x v="4"/>
    <x v="9"/>
    <n v="605"/>
    <x v="101"/>
    <s v="605"/>
    <s v="North West"/>
  </r>
  <r>
    <x v="4"/>
    <x v="8"/>
    <n v="2069.6506429714659"/>
    <x v="102"/>
    <s v="2070"/>
    <s v="Yorkshire &amp; Humber"/>
  </r>
  <r>
    <x v="4"/>
    <x v="9"/>
    <n v="1125"/>
    <x v="102"/>
    <s v="1125"/>
    <s v="Yorkshire &amp; Humber"/>
  </r>
  <r>
    <x v="4"/>
    <x v="9"/>
    <n v="170"/>
    <x v="103"/>
    <s v="170"/>
    <s v="East Midlands"/>
  </r>
  <r>
    <x v="4"/>
    <x v="8"/>
    <n v="1552.653210338844"/>
    <x v="103"/>
    <s v="1553"/>
    <s v="East Midlands"/>
  </r>
  <r>
    <x v="4"/>
    <x v="8"/>
    <n v="1854.157644001732"/>
    <x v="104"/>
    <s v="1854"/>
    <s v="North West"/>
  </r>
  <r>
    <x v="4"/>
    <x v="9"/>
    <n v="685"/>
    <x v="104"/>
    <s v="685"/>
    <s v="North West"/>
  </r>
  <r>
    <x v="4"/>
    <x v="8"/>
    <n v="1961.32003668937"/>
    <x v="105"/>
    <s v="1961"/>
    <s v="West Midlands"/>
  </r>
  <r>
    <x v="4"/>
    <x v="9"/>
    <n v="1005"/>
    <x v="105"/>
    <s v="1005"/>
    <s v="West Midlands"/>
  </r>
  <r>
    <x v="4"/>
    <x v="8"/>
    <n v="1635.6482914106359"/>
    <x v="106"/>
    <s v="1636"/>
    <s v="North West"/>
  </r>
  <r>
    <x v="4"/>
    <x v="9"/>
    <n v="1110"/>
    <x v="106"/>
    <s v="1110"/>
    <s v="North West"/>
  </r>
  <r>
    <x v="4"/>
    <x v="8"/>
    <n v="2040.691073127321"/>
    <x v="107"/>
    <s v="2041"/>
    <s v="Yorkshire &amp; Humber"/>
  </r>
  <r>
    <x v="4"/>
    <x v="9"/>
    <n v="1995"/>
    <x v="107"/>
    <s v="1995"/>
    <s v="Yorkshire &amp; Humber"/>
  </r>
  <r>
    <x v="4"/>
    <x v="8"/>
    <n v="1748.3712242015581"/>
    <x v="108"/>
    <s v="1748"/>
    <s v="West Midlands"/>
  </r>
  <r>
    <x v="4"/>
    <x v="9"/>
    <n v="1535"/>
    <x v="108"/>
    <s v="1535"/>
    <s v="West Midlands"/>
  </r>
  <r>
    <x v="4"/>
    <x v="8"/>
    <n v="1865.671641791045"/>
    <x v="109"/>
    <s v="1866"/>
    <s v="South East"/>
  </r>
  <r>
    <x v="4"/>
    <x v="9"/>
    <n v="305"/>
    <x v="109"/>
    <s v="305"/>
    <s v="South East"/>
  </r>
  <r>
    <x v="4"/>
    <x v="8"/>
    <n v="2030.83466241361"/>
    <x v="110"/>
    <s v="2031"/>
    <s v="West Midlands"/>
  </r>
  <r>
    <x v="4"/>
    <x v="9"/>
    <n v="955"/>
    <x v="110"/>
    <s v="955"/>
    <s v="West Midlands"/>
  </r>
  <r>
    <x v="4"/>
    <x v="8"/>
    <n v="1597.807193475064"/>
    <x v="111"/>
    <s v="1598"/>
    <s v="South West"/>
  </r>
  <r>
    <x v="4"/>
    <x v="9"/>
    <n v="2390"/>
    <x v="111"/>
    <s v="2390"/>
    <s v="South West"/>
  </r>
  <r>
    <x v="4"/>
    <x v="8"/>
    <n v="1803.789709642394"/>
    <x v="112"/>
    <s v="1804"/>
    <s v="South West"/>
  </r>
  <r>
    <x v="4"/>
    <x v="9"/>
    <n v="1030"/>
    <x v="112"/>
    <s v="1030"/>
    <s v="South West"/>
  </r>
  <r>
    <x v="4"/>
    <x v="8"/>
    <n v="2059.0675804419311"/>
    <x v="113"/>
    <s v="2059"/>
    <s v="North East"/>
  </r>
  <r>
    <x v="4"/>
    <x v="9"/>
    <n v="670"/>
    <x v="113"/>
    <s v="670"/>
    <s v="North East"/>
  </r>
  <r>
    <x v="4"/>
    <x v="8"/>
    <n v="2151.5961186893551"/>
    <x v="114"/>
    <s v="2152"/>
    <s v="South East"/>
  </r>
  <r>
    <x v="4"/>
    <x v="9"/>
    <n v="765"/>
    <x v="114"/>
    <s v="765"/>
    <s v="South East"/>
  </r>
  <r>
    <x v="4"/>
    <x v="8"/>
    <n v="1689.5193945656119"/>
    <x v="115"/>
    <s v="1690"/>
    <s v="East of England"/>
  </r>
  <r>
    <x v="4"/>
    <x v="9"/>
    <n v="605"/>
    <x v="115"/>
    <s v="605"/>
    <s v="East of England"/>
  </r>
  <r>
    <x v="4"/>
    <x v="8"/>
    <n v="1847.848825047068"/>
    <x v="116"/>
    <s v="1848"/>
    <s v="Greater London"/>
  </r>
  <r>
    <x v="4"/>
    <x v="9"/>
    <n v="530"/>
    <x v="116"/>
    <s v="530"/>
    <s v="Greater London"/>
  </r>
  <r>
    <x v="4"/>
    <x v="9"/>
    <n v="660"/>
    <x v="117"/>
    <s v="660"/>
    <s v="North West"/>
  </r>
  <r>
    <x v="4"/>
    <x v="8"/>
    <n v="1700.110764792252"/>
    <x v="117"/>
    <s v="1700"/>
    <s v="North West"/>
  </r>
  <r>
    <x v="4"/>
    <x v="9"/>
    <n v="3820"/>
    <x v="118"/>
    <s v="3820"/>
    <s v="West Midlands"/>
  </r>
  <r>
    <x v="4"/>
    <x v="8"/>
    <n v="1864.2239801669989"/>
    <x v="118"/>
    <s v="1864"/>
    <s v="West Midlands"/>
  </r>
  <r>
    <x v="4"/>
    <x v="9"/>
    <n v="1215"/>
    <x v="119"/>
    <s v="1215"/>
    <s v="North West"/>
  </r>
  <r>
    <x v="4"/>
    <x v="8"/>
    <n v="1984.1593859720749"/>
    <x v="119"/>
    <s v="1984"/>
    <s v="North West"/>
  </r>
  <r>
    <x v="4"/>
    <x v="9"/>
    <n v="685"/>
    <x v="120"/>
    <s v="685"/>
    <s v="North East"/>
  </r>
  <r>
    <x v="4"/>
    <x v="8"/>
    <n v="1699.45667005731"/>
    <x v="120"/>
    <s v="1699"/>
    <s v="North East"/>
  </r>
  <r>
    <x v="4"/>
    <x v="9"/>
    <n v="1105"/>
    <x v="121"/>
    <s v="1105"/>
    <s v="West Midlands"/>
  </r>
  <r>
    <x v="4"/>
    <x v="8"/>
    <n v="2400.6082989354768"/>
    <x v="121"/>
    <s v="2401"/>
    <s v="West Midlands"/>
  </r>
  <r>
    <x v="4"/>
    <x v="8"/>
    <n v="1624.3308491655289"/>
    <x v="122"/>
    <s v="1624"/>
    <s v="East of England"/>
  </r>
  <r>
    <x v="4"/>
    <x v="9"/>
    <n v="3095"/>
    <x v="122"/>
    <s v="3095"/>
    <s v="East of England"/>
  </r>
  <r>
    <x v="4"/>
    <x v="8"/>
    <n v="1846.436627955552"/>
    <x v="123"/>
    <s v="1846"/>
    <s v="North East"/>
  </r>
  <r>
    <x v="4"/>
    <x v="9"/>
    <n v="1105"/>
    <x v="123"/>
    <s v="1105"/>
    <s v="North East"/>
  </r>
  <r>
    <x v="4"/>
    <x v="9"/>
    <n v="3705"/>
    <x v="124"/>
    <s v="3705"/>
    <s v="South East"/>
  </r>
  <r>
    <x v="4"/>
    <x v="8"/>
    <n v="1548.764123850968"/>
    <x v="124"/>
    <s v="1549"/>
    <s v="South East"/>
  </r>
  <r>
    <x v="4"/>
    <x v="8"/>
    <n v="1550.623289753725"/>
    <x v="125"/>
    <s v="1551"/>
    <s v="Greater London"/>
  </r>
  <r>
    <x v="4"/>
    <x v="9"/>
    <n v="510"/>
    <x v="125"/>
    <s v="510"/>
    <s v="Greater London"/>
  </r>
  <r>
    <x v="4"/>
    <x v="8"/>
    <n v="1948.803057734862"/>
    <x v="126"/>
    <s v="1949"/>
    <s v="South West"/>
  </r>
  <r>
    <x v="4"/>
    <x v="9"/>
    <n v="775"/>
    <x v="126"/>
    <s v="775"/>
    <s v="South West"/>
  </r>
  <r>
    <x v="4"/>
    <x v="8"/>
    <n v="2146.1263013113899"/>
    <x v="127"/>
    <s v="2146"/>
    <s v="North West"/>
  </r>
  <r>
    <x v="4"/>
    <x v="9"/>
    <n v="905"/>
    <x v="127"/>
    <s v="905"/>
    <s v="North West"/>
  </r>
  <r>
    <x v="4"/>
    <x v="8"/>
    <n v="1943.1902611876319"/>
    <x v="128"/>
    <s v="1943"/>
    <s v="West Midlands"/>
  </r>
  <r>
    <x v="4"/>
    <x v="9"/>
    <n v="680"/>
    <x v="128"/>
    <s v="680"/>
    <s v="West Midlands"/>
  </r>
  <r>
    <x v="4"/>
    <x v="8"/>
    <n v="1570.403002121064"/>
    <x v="129"/>
    <s v="1570"/>
    <s v="East of England"/>
  </r>
  <r>
    <x v="4"/>
    <x v="9"/>
    <n v="385"/>
    <x v="129"/>
    <s v="385"/>
    <s v="East of England"/>
  </r>
  <r>
    <x v="4"/>
    <x v="8"/>
    <n v="1961.604854318146"/>
    <x v="130"/>
    <s v="1962"/>
    <s v="South West"/>
  </r>
  <r>
    <x v="4"/>
    <x v="9"/>
    <n v="750"/>
    <x v="130"/>
    <s v="750"/>
    <s v="South West"/>
  </r>
  <r>
    <x v="4"/>
    <x v="8"/>
    <n v="1610.511784856076"/>
    <x v="131"/>
    <s v="1611"/>
    <s v="Greater London"/>
  </r>
  <r>
    <x v="4"/>
    <x v="9"/>
    <n v="315"/>
    <x v="131"/>
    <s v="315"/>
    <s v="Greater London"/>
  </r>
  <r>
    <x v="4"/>
    <x v="8"/>
    <n v="1775.8438198282961"/>
    <x v="132"/>
    <s v="1776"/>
    <s v="North West"/>
  </r>
  <r>
    <x v="4"/>
    <x v="9"/>
    <n v="755"/>
    <x v="132"/>
    <s v="755"/>
    <s v="North West"/>
  </r>
  <r>
    <x v="4"/>
    <x v="8"/>
    <n v="1815.696159268595"/>
    <x v="133"/>
    <s v="1816"/>
    <s v="Yorkshire &amp; Humber"/>
  </r>
  <r>
    <x v="4"/>
    <x v="9"/>
    <n v="1275"/>
    <x v="133"/>
    <s v="1275"/>
    <s v="Yorkshire &amp; Humber"/>
  </r>
  <r>
    <x v="4"/>
    <x v="8"/>
    <n v="2174.4287182731082"/>
    <x v="134"/>
    <s v="2174"/>
    <s v="West Midlands"/>
  </r>
  <r>
    <x v="4"/>
    <x v="9"/>
    <n v="1100"/>
    <x v="134"/>
    <s v="1100"/>
    <s v="West Midlands"/>
  </r>
  <r>
    <x v="4"/>
    <x v="9"/>
    <n v="505"/>
    <x v="135"/>
    <s v="505"/>
    <s v="Greater London"/>
  </r>
  <r>
    <x v="4"/>
    <x v="8"/>
    <n v="1679.5822662719929"/>
    <x v="135"/>
    <s v="1680"/>
    <s v="Greater London"/>
  </r>
  <r>
    <x v="4"/>
    <x v="8"/>
    <n v="1877.738368453995"/>
    <x v="136"/>
    <s v="1878"/>
    <s v="Greater London"/>
  </r>
  <r>
    <x v="4"/>
    <x v="9"/>
    <n v="630"/>
    <x v="136"/>
    <s v="630"/>
    <s v="Greater London"/>
  </r>
  <r>
    <x v="4"/>
    <x v="8"/>
    <n v="1733.630080824646"/>
    <x v="137"/>
    <s v="1734"/>
    <s v="North West"/>
  </r>
  <r>
    <x v="4"/>
    <x v="9"/>
    <n v="740"/>
    <x v="137"/>
    <s v="740"/>
    <s v="North West"/>
  </r>
  <r>
    <x v="4"/>
    <x v="8"/>
    <n v="1698.588864635534"/>
    <x v="138"/>
    <s v="1699"/>
    <s v="West Midlands"/>
  </r>
  <r>
    <x v="4"/>
    <x v="9"/>
    <n v="2210"/>
    <x v="138"/>
    <s v="2210"/>
    <s v="West Midlands"/>
  </r>
  <r>
    <x v="4"/>
    <x v="8"/>
    <n v="1385.5367837668721"/>
    <x v="139"/>
    <s v="1386"/>
    <s v="South East"/>
  </r>
  <r>
    <x v="4"/>
    <x v="9"/>
    <n v="465"/>
    <x v="139"/>
    <s v="465"/>
    <s v="South East"/>
  </r>
  <r>
    <x v="4"/>
    <x v="8"/>
    <n v="1526.449802535855"/>
    <x v="140"/>
    <s v="1526"/>
    <s v="East Midlands"/>
  </r>
  <r>
    <x v="4"/>
    <x v="9"/>
    <n v="1175"/>
    <x v="140"/>
    <s v="1175"/>
    <s v="East Midlands"/>
  </r>
  <r>
    <x v="4"/>
    <x v="8"/>
    <n v="1611.100151246136"/>
    <x v="141"/>
    <s v="1611"/>
    <s v="South East"/>
  </r>
  <r>
    <x v="4"/>
    <x v="9"/>
    <n v="3430"/>
    <x v="141"/>
    <s v="3430"/>
    <s v="South East"/>
  </r>
  <r>
    <x v="4"/>
    <x v="8"/>
    <n v="1620.928829915561"/>
    <x v="142"/>
    <s v="1621"/>
    <s v="Greater London"/>
  </r>
  <r>
    <x v="4"/>
    <x v="9"/>
    <n v="430"/>
    <x v="142"/>
    <s v="430"/>
    <s v="Greater London"/>
  </r>
  <r>
    <x v="4"/>
    <x v="9"/>
    <n v="865"/>
    <x v="143"/>
    <s v="865"/>
    <s v="North West"/>
  </r>
  <r>
    <x v="4"/>
    <x v="8"/>
    <n v="1414.670046610516"/>
    <x v="143"/>
    <s v="1415"/>
    <s v="North West"/>
  </r>
  <r>
    <x v="4"/>
    <x v="8"/>
    <n v="1601.8168965361649"/>
    <x v="144"/>
    <s v="1602"/>
    <s v="North West"/>
  </r>
  <r>
    <x v="4"/>
    <x v="9"/>
    <n v="1065"/>
    <x v="144"/>
    <s v="1065"/>
    <s v="North West"/>
  </r>
  <r>
    <x v="4"/>
    <x v="8"/>
    <n v="1493.953441918919"/>
    <x v="145"/>
    <s v="1494"/>
    <s v="South West"/>
  </r>
  <r>
    <x v="4"/>
    <x v="9"/>
    <n v="1795"/>
    <x v="145"/>
    <s v="1795"/>
    <s v="South West"/>
  </r>
  <r>
    <x v="4"/>
    <x v="8"/>
    <n v="1451.499883212653"/>
    <x v="146"/>
    <s v="1451"/>
    <s v="South East"/>
  </r>
  <r>
    <x v="4"/>
    <x v="9"/>
    <n v="435"/>
    <x v="146"/>
    <s v="435"/>
    <s v="South East"/>
  </r>
  <r>
    <x v="4"/>
    <x v="8"/>
    <n v="1700.0836549100029"/>
    <x v="147"/>
    <s v="1700"/>
    <s v="North West"/>
  </r>
  <r>
    <x v="4"/>
    <x v="9"/>
    <n v="1260"/>
    <x v="147"/>
    <s v="1260"/>
    <s v="North West"/>
  </r>
  <r>
    <x v="4"/>
    <x v="8"/>
    <n v="1276.1770042129219"/>
    <x v="148"/>
    <s v="1276"/>
    <s v="South East"/>
  </r>
  <r>
    <x v="4"/>
    <x v="9"/>
    <n v="415"/>
    <x v="148"/>
    <s v="415"/>
    <s v="South East"/>
  </r>
  <r>
    <x v="4"/>
    <x v="8"/>
    <n v="2161.47911678638"/>
    <x v="149"/>
    <s v="2161"/>
    <s v="West Midlands"/>
  </r>
  <r>
    <x v="4"/>
    <x v="9"/>
    <n v="975"/>
    <x v="149"/>
    <s v="975"/>
    <s v="West Midlands"/>
  </r>
  <r>
    <x v="4"/>
    <x v="8"/>
    <n v="1576.7669064451641"/>
    <x v="150"/>
    <s v="1577"/>
    <s v="West Midlands"/>
  </r>
  <r>
    <x v="4"/>
    <x v="9"/>
    <n v="2295"/>
    <x v="150"/>
    <s v="2295"/>
    <s v="West Midlands"/>
  </r>
  <r>
    <x v="4"/>
    <x v="8"/>
    <n v="1864.8366403103089"/>
    <x v="151"/>
    <s v="1865"/>
    <s v="Yorkshire &amp; Humber"/>
  </r>
  <r>
    <x v="4"/>
    <x v="9"/>
    <n v="750"/>
    <x v="151"/>
    <s v="750"/>
    <s v="Yorkshire &amp; Humber"/>
  </r>
  <r>
    <x v="4"/>
    <x v="9"/>
    <n v="185310"/>
    <x v="152"/>
    <s v="185310"/>
    <s v="England"/>
  </r>
  <r>
    <x v="4"/>
    <x v="8"/>
    <n v="1687.537086475553"/>
    <x v="152"/>
    <s v="1688"/>
    <s v="England"/>
  </r>
  <r>
    <x v="4"/>
    <x v="10"/>
    <n v="99.940035978412951"/>
    <x v="0"/>
    <s v="100"/>
    <s v="Greater London"/>
  </r>
  <r>
    <x v="4"/>
    <x v="11"/>
    <n v="20"/>
    <x v="0"/>
    <s v="20"/>
    <s v="Greater London"/>
  </r>
  <r>
    <x v="4"/>
    <x v="10"/>
    <n v="140.1299086682713"/>
    <x v="1"/>
    <s v="140"/>
    <s v="Greater London"/>
  </r>
  <r>
    <x v="4"/>
    <x v="11"/>
    <n v="85"/>
    <x v="1"/>
    <s v="85"/>
    <s v="Greater London"/>
  </r>
  <r>
    <x v="4"/>
    <x v="10"/>
    <n v="187.9773635680082"/>
    <x v="2"/>
    <s v="188"/>
    <s v="Yorkshire &amp; Humber"/>
  </r>
  <r>
    <x v="4"/>
    <x v="11"/>
    <n v="95"/>
    <x v="2"/>
    <s v="95"/>
    <s v="Yorkshire &amp; Humber"/>
  </r>
  <r>
    <x v="4"/>
    <x v="10"/>
    <n v="153.51550506601171"/>
    <x v="3"/>
    <s v="154"/>
    <s v="South West"/>
  </r>
  <r>
    <x v="4"/>
    <x v="11"/>
    <n v="60"/>
    <x v="3"/>
    <s v="60"/>
    <s v="South West"/>
  </r>
  <r>
    <x v="4"/>
    <x v="11"/>
    <n v="50"/>
    <x v="4"/>
    <s v="50"/>
    <s v="East of England"/>
  </r>
  <r>
    <x v="4"/>
    <x v="10"/>
    <n v="149.74991763754531"/>
    <x v="4"/>
    <s v="150"/>
    <s v="East of England"/>
  </r>
  <r>
    <x v="4"/>
    <x v="10"/>
    <n v="176.67428329132409"/>
    <x v="5"/>
    <s v="177"/>
    <s v="Greater London"/>
  </r>
  <r>
    <x v="4"/>
    <x v="11"/>
    <n v="75"/>
    <x v="5"/>
    <s v="75"/>
    <s v="Greater London"/>
  </r>
  <r>
    <x v="4"/>
    <x v="11"/>
    <n v="295"/>
    <x v="6"/>
    <s v="295"/>
    <s v="West Midlands"/>
  </r>
  <r>
    <x v="4"/>
    <x v="10"/>
    <n v="191.05475175835139"/>
    <x v="6"/>
    <s v="191"/>
    <s v="West Midlands"/>
  </r>
  <r>
    <x v="4"/>
    <x v="10"/>
    <n v="151.024811218986"/>
    <x v="7"/>
    <s v="151"/>
    <s v="North West"/>
  </r>
  <r>
    <x v="4"/>
    <x v="11"/>
    <n v="35"/>
    <x v="7"/>
    <s v="35"/>
    <s v="North West"/>
  </r>
  <r>
    <x v="4"/>
    <x v="10"/>
    <n v="33.350008337502082"/>
    <x v="8"/>
    <s v="33"/>
    <s v="North West"/>
  </r>
  <r>
    <x v="4"/>
    <x v="11"/>
    <n v="10"/>
    <x v="8"/>
    <s v="10"/>
    <s v="North West"/>
  </r>
  <r>
    <x v="4"/>
    <x v="10"/>
    <n v="124.1500496600199"/>
    <x v="9"/>
    <s v="124"/>
    <s v="North West"/>
  </r>
  <r>
    <x v="4"/>
    <x v="11"/>
    <n v="65"/>
    <x v="9"/>
    <s v="65"/>
    <s v="North West"/>
  </r>
  <r>
    <x v="4"/>
    <x v="11"/>
    <n v="135"/>
    <x v="10"/>
    <s v="135"/>
    <s v="South West"/>
  </r>
  <r>
    <x v="4"/>
    <x v="10"/>
    <n v="151.93976432454329"/>
    <x v="10"/>
    <s v="152"/>
    <s v="South West"/>
  </r>
  <r>
    <x v="4"/>
    <x v="11"/>
    <n v="30"/>
    <x v="11"/>
    <s v="30"/>
    <s v="South East"/>
  </r>
  <r>
    <x v="4"/>
    <x v="10"/>
    <n v="143.6643999616895"/>
    <x v="11"/>
    <s v="144"/>
    <s v="South East"/>
  </r>
  <r>
    <x v="4"/>
    <x v="10"/>
    <n v="154.29100426300329"/>
    <x v="12"/>
    <s v="154"/>
    <s v="Yorkshire &amp; Humber"/>
  </r>
  <r>
    <x v="4"/>
    <x v="11"/>
    <n v="135"/>
    <x v="12"/>
    <s v="135"/>
    <s v="Yorkshire &amp; Humber"/>
  </r>
  <r>
    <x v="4"/>
    <x v="10"/>
    <n v="128.0648240855007"/>
    <x v="13"/>
    <s v="128"/>
    <s v="Greater London"/>
  </r>
  <r>
    <x v="4"/>
    <x v="11"/>
    <n v="55"/>
    <x v="13"/>
    <s v="55"/>
    <s v="Greater London"/>
  </r>
  <r>
    <x v="4"/>
    <x v="11"/>
    <n v="65"/>
    <x v="14"/>
    <s v="65"/>
    <s v="South East"/>
  </r>
  <r>
    <x v="4"/>
    <x v="10"/>
    <n v="160.40273424968541"/>
    <x v="14"/>
    <s v="160"/>
    <s v="South East"/>
  </r>
  <r>
    <x v="4"/>
    <x v="10"/>
    <n v="152.52223613653149"/>
    <x v="15"/>
    <s v="153"/>
    <s v="South West"/>
  </r>
  <r>
    <x v="4"/>
    <x v="11"/>
    <n v="95"/>
    <x v="15"/>
    <s v="95"/>
    <s v="South West"/>
  </r>
  <r>
    <x v="4"/>
    <x v="11"/>
    <n v="80"/>
    <x v="16"/>
    <s v="80"/>
    <s v="Greater London"/>
  </r>
  <r>
    <x v="4"/>
    <x v="10"/>
    <n v="133.36889837289951"/>
    <x v="16"/>
    <s v="133"/>
    <s v="Greater London"/>
  </r>
  <r>
    <x v="4"/>
    <x v="10"/>
    <n v="131.1801691771837"/>
    <x v="17"/>
    <s v="131"/>
    <s v="South East"/>
  </r>
  <r>
    <x v="4"/>
    <x v="11"/>
    <n v="145"/>
    <x v="17"/>
    <s v="145"/>
    <s v="South East"/>
  </r>
  <r>
    <x v="4"/>
    <x v="10"/>
    <n v="123.2876712328767"/>
    <x v="18"/>
    <s v="123"/>
    <s v="North West"/>
  </r>
  <r>
    <x v="4"/>
    <x v="11"/>
    <n v="45"/>
    <x v="18"/>
    <s v="45"/>
    <s v="North West"/>
  </r>
  <r>
    <x v="4"/>
    <x v="10"/>
    <n v="157.42310486800679"/>
    <x v="19"/>
    <s v="157"/>
    <s v="Yorkshire &amp; Humber"/>
  </r>
  <r>
    <x v="4"/>
    <x v="11"/>
    <n v="65"/>
    <x v="19"/>
    <s v="65"/>
    <s v="Yorkshire &amp; Humber"/>
  </r>
  <r>
    <x v="4"/>
    <x v="11"/>
    <n v="205"/>
    <x v="20"/>
    <s v="205"/>
    <s v="East of England"/>
  </r>
  <r>
    <x v="4"/>
    <x v="10"/>
    <n v="152.1561641802123"/>
    <x v="20"/>
    <s v="152"/>
    <s v="East of England"/>
  </r>
  <r>
    <x v="4"/>
    <x v="10"/>
    <n v="133.0191547582852"/>
    <x v="21"/>
    <s v="133"/>
    <s v="Greater London"/>
  </r>
  <r>
    <x v="4"/>
    <x v="11"/>
    <n v="35"/>
    <x v="21"/>
    <s v="35"/>
    <s v="Greater London"/>
  </r>
  <r>
    <x v="4"/>
    <x v="10"/>
    <n v="104.4277360066834"/>
    <x v="22"/>
    <s v="104"/>
    <s v="East of England"/>
  </r>
  <r>
    <x v="4"/>
    <x v="11"/>
    <n v="60"/>
    <x v="22"/>
    <s v="60"/>
    <s v="East of England"/>
  </r>
  <r>
    <x v="4"/>
    <x v="10"/>
    <n v="126.43157417845821"/>
    <x v="23"/>
    <s v="126"/>
    <s v="North West"/>
  </r>
  <r>
    <x v="4"/>
    <x v="11"/>
    <n v="120"/>
    <x v="23"/>
    <s v="120"/>
    <s v="North West"/>
  </r>
  <r>
    <x v="4"/>
    <x v="10"/>
    <n v="124.5593712242941"/>
    <x v="24"/>
    <s v="125"/>
    <s v="North West"/>
  </r>
  <r>
    <x v="4"/>
    <x v="11"/>
    <n v="100"/>
    <x v="24"/>
    <s v="100"/>
    <s v="North West"/>
  </r>
  <r>
    <x v="4"/>
    <x v="10"/>
    <n v="111.6936702540045"/>
    <x v="26"/>
    <s v="112"/>
    <s v="South West"/>
  </r>
  <r>
    <x v="4"/>
    <x v="11"/>
    <n v="170"/>
    <x v="26"/>
    <s v="170"/>
    <s v="South West"/>
  </r>
  <r>
    <x v="4"/>
    <x v="11"/>
    <n v="145"/>
    <x v="27"/>
    <s v="145"/>
    <s v="North East"/>
  </r>
  <r>
    <x v="4"/>
    <x v="10"/>
    <n v="123.15480133856531"/>
    <x v="27"/>
    <s v="123"/>
    <s v="North East"/>
  </r>
  <r>
    <x v="4"/>
    <x v="10"/>
    <n v="165.69200779727089"/>
    <x v="28"/>
    <s v="166"/>
    <s v="West Midlands"/>
  </r>
  <r>
    <x v="4"/>
    <x v="11"/>
    <n v="85"/>
    <x v="28"/>
    <s v="85"/>
    <s v="West Midlands"/>
  </r>
  <r>
    <x v="4"/>
    <x v="11"/>
    <n v="65"/>
    <x v="29"/>
    <s v="65"/>
    <s v="Greater London"/>
  </r>
  <r>
    <x v="4"/>
    <x v="10"/>
    <n v="114.5697465364684"/>
    <x v="29"/>
    <s v="115"/>
    <s v="Greater London"/>
  </r>
  <r>
    <x v="4"/>
    <x v="10"/>
    <n v="133.6283054446111"/>
    <x v="30"/>
    <s v="134"/>
    <s v="North East"/>
  </r>
  <r>
    <x v="4"/>
    <x v="11"/>
    <n v="90"/>
    <x v="30"/>
    <s v="90"/>
    <s v="North East"/>
  </r>
  <r>
    <x v="4"/>
    <x v="10"/>
    <n v="147.0773626927764"/>
    <x v="31"/>
    <s v="147"/>
    <s v="North East"/>
  </r>
  <r>
    <x v="4"/>
    <x v="11"/>
    <n v="35"/>
    <x v="31"/>
    <s v="35"/>
    <s v="North East"/>
  </r>
  <r>
    <x v="4"/>
    <x v="11"/>
    <n v="75"/>
    <x v="32"/>
    <s v="75"/>
    <s v="East Midlands"/>
  </r>
  <r>
    <x v="4"/>
    <x v="10"/>
    <n v="168.4749646202574"/>
    <x v="32"/>
    <s v="168"/>
    <s v="East Midlands"/>
  </r>
  <r>
    <x v="4"/>
    <x v="11"/>
    <n v="305"/>
    <x v="33"/>
    <s v="305"/>
    <s v="East Midlands"/>
  </r>
  <r>
    <x v="4"/>
    <x v="10"/>
    <n v="163.96086442318031"/>
    <x v="33"/>
    <s v="164"/>
    <s v="East Midlands"/>
  </r>
  <r>
    <x v="4"/>
    <x v="10"/>
    <n v="142.06595468321549"/>
    <x v="34"/>
    <s v="142"/>
    <s v="South West"/>
  </r>
  <r>
    <x v="4"/>
    <x v="11"/>
    <n v="315"/>
    <x v="34"/>
    <s v="315"/>
    <s v="South West"/>
  </r>
  <r>
    <x v="4"/>
    <x v="10"/>
    <n v="159.51252970920859"/>
    <x v="35"/>
    <s v="160"/>
    <s v="Yorkshire &amp; Humber"/>
  </r>
  <r>
    <x v="4"/>
    <x v="11"/>
    <n v="100"/>
    <x v="35"/>
    <s v="100"/>
    <s v="Yorkshire &amp; Humber"/>
  </r>
  <r>
    <x v="4"/>
    <x v="11"/>
    <n v="190"/>
    <x v="36"/>
    <s v="190"/>
    <s v="South West"/>
  </r>
  <r>
    <x v="4"/>
    <x v="10"/>
    <n v="159.60217058952"/>
    <x v="36"/>
    <s v="160"/>
    <s v="South West"/>
  </r>
  <r>
    <x v="4"/>
    <x v="11"/>
    <n v="100"/>
    <x v="37"/>
    <s v="100"/>
    <s v="West Midlands"/>
  </r>
  <r>
    <x v="4"/>
    <x v="10"/>
    <n v="149.08684308609759"/>
    <x v="37"/>
    <s v="149"/>
    <s v="West Midlands"/>
  </r>
  <r>
    <x v="4"/>
    <x v="11"/>
    <n v="65"/>
    <x v="38"/>
    <s v="65"/>
    <s v="Greater London"/>
  </r>
  <r>
    <x v="4"/>
    <x v="10"/>
    <n v="133.62113269606331"/>
    <x v="38"/>
    <s v="134"/>
    <s v="Greater London"/>
  </r>
  <r>
    <x v="4"/>
    <x v="11"/>
    <n v="120"/>
    <x v="39"/>
    <s v="120"/>
    <s v="Yorkshire &amp; Humber"/>
  </r>
  <r>
    <x v="4"/>
    <x v="10"/>
    <n v="124.476162814821"/>
    <x v="39"/>
    <s v="124"/>
    <s v="Yorkshire &amp; Humber"/>
  </r>
  <r>
    <x v="4"/>
    <x v="10"/>
    <n v="167.31921159187499"/>
    <x v="40"/>
    <s v="167"/>
    <s v="South East"/>
  </r>
  <r>
    <x v="4"/>
    <x v="11"/>
    <n v="250"/>
    <x v="40"/>
    <s v="250"/>
    <s v="South East"/>
  </r>
  <r>
    <x v="4"/>
    <x v="11"/>
    <n v="45"/>
    <x v="41"/>
    <s v="45"/>
    <s v="Greater London"/>
  </r>
  <r>
    <x v="4"/>
    <x v="10"/>
    <n v="93.677790036846588"/>
    <x v="41"/>
    <s v="94"/>
    <s v="Greater London"/>
  </r>
  <r>
    <x v="4"/>
    <x v="10"/>
    <n v="150.37086365045221"/>
    <x v="42"/>
    <s v="150"/>
    <s v="East of England"/>
  </r>
  <r>
    <x v="4"/>
    <x v="11"/>
    <n v="490"/>
    <x v="42"/>
    <s v="490"/>
    <s v="East of England"/>
  </r>
  <r>
    <x v="4"/>
    <x v="11"/>
    <n v="80"/>
    <x v="43"/>
    <s v="80"/>
    <s v="North East"/>
  </r>
  <r>
    <x v="4"/>
    <x v="10"/>
    <n v="193.6061566757823"/>
    <x v="43"/>
    <s v="194"/>
    <s v="North East"/>
  </r>
  <r>
    <x v="4"/>
    <x v="10"/>
    <n v="111.4593747466832"/>
    <x v="44"/>
    <s v="111"/>
    <s v="South West"/>
  </r>
  <r>
    <x v="4"/>
    <x v="11"/>
    <n v="165"/>
    <x v="44"/>
    <s v="165"/>
    <s v="South West"/>
  </r>
  <r>
    <x v="4"/>
    <x v="11"/>
    <n v="45"/>
    <x v="45"/>
    <s v="45"/>
    <s v="Greater London"/>
  </r>
  <r>
    <x v="4"/>
    <x v="10"/>
    <n v="139.60414469194021"/>
    <x v="45"/>
    <s v="140"/>
    <s v="Greater London"/>
  </r>
  <r>
    <x v="4"/>
    <x v="10"/>
    <n v="110.6194690265487"/>
    <x v="46"/>
    <s v="111"/>
    <s v="Greater London"/>
  </r>
  <r>
    <x v="4"/>
    <x v="11"/>
    <n v="25"/>
    <x v="46"/>
    <s v="25"/>
    <s v="Greater London"/>
  </r>
  <r>
    <x v="4"/>
    <x v="11"/>
    <n v="45"/>
    <x v="47"/>
    <s v="45"/>
    <s v="North West"/>
  </r>
  <r>
    <x v="4"/>
    <x v="10"/>
    <n v="177.31195082548561"/>
    <x v="47"/>
    <s v="177"/>
    <s v="North West"/>
  </r>
  <r>
    <x v="4"/>
    <x v="10"/>
    <n v="170.74003609932191"/>
    <x v="48"/>
    <s v="171"/>
    <s v="Greater London"/>
  </r>
  <r>
    <x v="4"/>
    <x v="11"/>
    <n v="35"/>
    <x v="48"/>
    <s v="35"/>
    <s v="Greater London"/>
  </r>
  <r>
    <x v="4"/>
    <x v="10"/>
    <n v="140.0982843348564"/>
    <x v="49"/>
    <s v="140"/>
    <s v="South East"/>
  </r>
  <r>
    <x v="4"/>
    <x v="11"/>
    <n v="455"/>
    <x v="49"/>
    <s v="455"/>
    <s v="South East"/>
  </r>
  <r>
    <x v="4"/>
    <x v="11"/>
    <n v="25"/>
    <x v="50"/>
    <s v="25"/>
    <s v="Greater London"/>
  </r>
  <r>
    <x v="4"/>
    <x v="10"/>
    <n v="84.030788881046007"/>
    <x v="50"/>
    <s v="84"/>
    <s v="Greater London"/>
  </r>
  <r>
    <x v="4"/>
    <x v="10"/>
    <n v="140.88806443280811"/>
    <x v="51"/>
    <s v="141"/>
    <s v="Greater London"/>
  </r>
  <r>
    <x v="4"/>
    <x v="11"/>
    <n v="60"/>
    <x v="51"/>
    <s v="60"/>
    <s v="Greater London"/>
  </r>
  <r>
    <x v="4"/>
    <x v="11"/>
    <n v="20"/>
    <x v="52"/>
    <s v="20"/>
    <s v="North East"/>
  </r>
  <r>
    <x v="4"/>
    <x v="10"/>
    <n v="101.79153094462541"/>
    <x v="52"/>
    <s v="102"/>
    <s v="North East"/>
  </r>
  <r>
    <x v="4"/>
    <x v="11"/>
    <n v="60"/>
    <x v="53"/>
    <s v="60"/>
    <s v="Greater London"/>
  </r>
  <r>
    <x v="4"/>
    <x v="10"/>
    <n v="125.76243476073699"/>
    <x v="53"/>
    <s v="126"/>
    <s v="Greater London"/>
  </r>
  <r>
    <x v="4"/>
    <x v="11"/>
    <n v="60"/>
    <x v="54"/>
    <s v="60"/>
    <s v="West Midlands"/>
  </r>
  <r>
    <x v="4"/>
    <x v="10"/>
    <n v="116.46866992778941"/>
    <x v="54"/>
    <s v="116"/>
    <s v="West Midlands"/>
  </r>
  <r>
    <x v="4"/>
    <x v="10"/>
    <n v="145.62433544450101"/>
    <x v="55"/>
    <s v="146"/>
    <s v="East of England"/>
  </r>
  <r>
    <x v="4"/>
    <x v="11"/>
    <n v="315"/>
    <x v="55"/>
    <s v="315"/>
    <s v="East of England"/>
  </r>
  <r>
    <x v="4"/>
    <x v="11"/>
    <n v="70"/>
    <x v="56"/>
    <s v="70"/>
    <s v="Greater London"/>
  </r>
  <r>
    <x v="4"/>
    <x v="10"/>
    <n v="162.04453909903239"/>
    <x v="56"/>
    <s v="162"/>
    <s v="Greater London"/>
  </r>
  <r>
    <x v="4"/>
    <x v="10"/>
    <n v="163.826998689384"/>
    <x v="57"/>
    <s v="164"/>
    <s v="Greater London"/>
  </r>
  <r>
    <x v="4"/>
    <x v="11"/>
    <n v="60"/>
    <x v="57"/>
    <s v="60"/>
    <s v="Greater London"/>
  </r>
  <r>
    <x v="4"/>
    <x v="10"/>
    <n v="128.67604052125489"/>
    <x v="58"/>
    <s v="129"/>
    <s v="South East"/>
  </r>
  <r>
    <x v="4"/>
    <x v="11"/>
    <n v="55"/>
    <x v="58"/>
    <s v="55"/>
    <s v="South East"/>
  </r>
  <r>
    <x v="4"/>
    <x v="11"/>
    <n v="25"/>
    <x v="59"/>
    <s v="25"/>
    <s v="Greater London"/>
  </r>
  <r>
    <x v="4"/>
    <x v="10"/>
    <n v="115.5802126675913"/>
    <x v="59"/>
    <s v="116"/>
    <s v="Greater London"/>
  </r>
  <r>
    <x v="4"/>
    <x v="11"/>
    <n v="30"/>
    <x v="60"/>
    <s v="30"/>
    <s v="Greater London"/>
  </r>
  <r>
    <x v="4"/>
    <x v="10"/>
    <n v="134.44474321054051"/>
    <x v="60"/>
    <s v="134"/>
    <s v="Greater London"/>
  </r>
  <r>
    <x v="4"/>
    <x v="10"/>
    <n v="141.384195925754"/>
    <x v="61"/>
    <s v="141"/>
    <s v="South East"/>
  </r>
  <r>
    <x v="4"/>
    <x v="11"/>
    <n v="475"/>
    <x v="61"/>
    <s v="475"/>
    <s v="South East"/>
  </r>
  <r>
    <x v="4"/>
    <x v="11"/>
    <n v="65"/>
    <x v="62"/>
    <s v="65"/>
    <s v="Yorkshire &amp; Humber"/>
  </r>
  <r>
    <x v="4"/>
    <x v="10"/>
    <n v="152.2283894236399"/>
    <x v="62"/>
    <s v="152"/>
    <s v="Yorkshire &amp; Humber"/>
  </r>
  <r>
    <x v="4"/>
    <x v="11"/>
    <n v="40"/>
    <x v="63"/>
    <s v="40"/>
    <s v="Greater London"/>
  </r>
  <r>
    <x v="4"/>
    <x v="10"/>
    <n v="154.28527347064721"/>
    <x v="63"/>
    <s v="154"/>
    <s v="Greater London"/>
  </r>
  <r>
    <x v="4"/>
    <x v="11"/>
    <n v="115"/>
    <x v="64"/>
    <s v="115"/>
    <s v="Yorkshire &amp; Humber"/>
  </r>
  <r>
    <x v="4"/>
    <x v="10"/>
    <n v="142.0173878680103"/>
    <x v="64"/>
    <s v="142"/>
    <s v="Yorkshire &amp; Humber"/>
  </r>
  <r>
    <x v="4"/>
    <x v="10"/>
    <n v="159.8011363636364"/>
    <x v="65"/>
    <s v="160"/>
    <s v="North West"/>
  </r>
  <r>
    <x v="4"/>
    <x v="11"/>
    <n v="45"/>
    <x v="65"/>
    <s v="45"/>
    <s v="North West"/>
  </r>
  <r>
    <x v="4"/>
    <x v="11"/>
    <n v="30"/>
    <x v="66"/>
    <s v="30"/>
    <s v="Greater London"/>
  </r>
  <r>
    <x v="4"/>
    <x v="10"/>
    <n v="99.953355100952891"/>
    <x v="66"/>
    <s v="100"/>
    <s v="Greater London"/>
  </r>
  <r>
    <x v="4"/>
    <x v="11"/>
    <n v="275"/>
    <x v="67"/>
    <s v="275"/>
    <s v="North West"/>
  </r>
  <r>
    <x v="4"/>
    <x v="10"/>
    <n v="100.79167277525291"/>
    <x v="67"/>
    <s v="101"/>
    <s v="North West"/>
  </r>
  <r>
    <x v="4"/>
    <x v="11"/>
    <n v="205"/>
    <x v="68"/>
    <s v="205"/>
    <s v="Yorkshire &amp; Humber"/>
  </r>
  <r>
    <x v="4"/>
    <x v="10"/>
    <n v="155.48560810042099"/>
    <x v="68"/>
    <s v="155"/>
    <s v="Yorkshire &amp; Humber"/>
  </r>
  <r>
    <x v="4"/>
    <x v="11"/>
    <n v="65"/>
    <x v="69"/>
    <s v="65"/>
    <s v="East Midlands"/>
  </r>
  <r>
    <x v="4"/>
    <x v="10"/>
    <n v="139.41616798575811"/>
    <x v="69"/>
    <s v="139"/>
    <s v="East Midlands"/>
  </r>
  <r>
    <x v="4"/>
    <x v="11"/>
    <n v="190"/>
    <x v="70"/>
    <s v="190"/>
    <s v="East Midlands"/>
  </r>
  <r>
    <x v="4"/>
    <x v="10"/>
    <n v="120.7506879611564"/>
    <x v="70"/>
    <s v="121"/>
    <s v="East Midlands"/>
  </r>
  <r>
    <x v="4"/>
    <x v="11"/>
    <n v="40"/>
    <x v="71"/>
    <s v="40"/>
    <s v="Greater London"/>
  </r>
  <r>
    <x v="4"/>
    <x v="10"/>
    <n v="128.58842061272381"/>
    <x v="71"/>
    <s v="129"/>
    <s v="Greater London"/>
  </r>
  <r>
    <x v="4"/>
    <x v="11"/>
    <n v="230"/>
    <x v="72"/>
    <s v="230"/>
    <s v="East Midlands"/>
  </r>
  <r>
    <x v="4"/>
    <x v="10"/>
    <n v="120.6664987828423"/>
    <x v="72"/>
    <s v="121"/>
    <s v="East Midlands"/>
  </r>
  <r>
    <x v="4"/>
    <x v="10"/>
    <n v="185.82120155833499"/>
    <x v="73"/>
    <s v="186"/>
    <s v="North West"/>
  </r>
  <r>
    <x v="4"/>
    <x v="11"/>
    <n v="145"/>
    <x v="73"/>
    <s v="145"/>
    <s v="North West"/>
  </r>
  <r>
    <x v="4"/>
    <x v="11"/>
    <n v="35"/>
    <x v="74"/>
    <s v="35"/>
    <s v="East of England"/>
  </r>
  <r>
    <x v="4"/>
    <x v="10"/>
    <n v="128.70959438090691"/>
    <x v="74"/>
    <s v="129"/>
    <s v="East of England"/>
  </r>
  <r>
    <x v="4"/>
    <x v="10"/>
    <n v="172.43256978981381"/>
    <x v="75"/>
    <s v="172"/>
    <s v="North West"/>
  </r>
  <r>
    <x v="4"/>
    <x v="11"/>
    <n v="95"/>
    <x v="75"/>
    <s v="95"/>
    <s v="North West"/>
  </r>
  <r>
    <x v="4"/>
    <x v="10"/>
    <n v="114.4188562275063"/>
    <x v="76"/>
    <s v="114"/>
    <s v="South East"/>
  </r>
  <r>
    <x v="4"/>
    <x v="11"/>
    <n v="55"/>
    <x v="76"/>
    <s v="55"/>
    <s v="South East"/>
  </r>
  <r>
    <x v="4"/>
    <x v="10"/>
    <n v="138.45621322256841"/>
    <x v="77"/>
    <s v="138"/>
    <s v="Greater London"/>
  </r>
  <r>
    <x v="4"/>
    <x v="11"/>
    <n v="40"/>
    <x v="77"/>
    <s v="40"/>
    <s v="Greater London"/>
  </r>
  <r>
    <x v="4"/>
    <x v="11"/>
    <n v="45"/>
    <x v="78"/>
    <s v="45"/>
    <s v="North East"/>
  </r>
  <r>
    <x v="4"/>
    <x v="10"/>
    <n v="173.20349486162971"/>
    <x v="78"/>
    <s v="173"/>
    <s v="North East"/>
  </r>
  <r>
    <x v="4"/>
    <x v="11"/>
    <n v="85"/>
    <x v="79"/>
    <s v="85"/>
    <s v="East of England"/>
  </r>
  <r>
    <x v="4"/>
    <x v="10"/>
    <n v="195.3798413975405"/>
    <x v="79"/>
    <s v="195"/>
    <s v="East of England"/>
  </r>
  <r>
    <x v="4"/>
    <x v="10"/>
    <n v="168.76212977807779"/>
    <x v="80"/>
    <s v="169"/>
    <s v="North East"/>
  </r>
  <r>
    <x v="4"/>
    <x v="11"/>
    <n v="80"/>
    <x v="80"/>
    <s v="80"/>
    <s v="North East"/>
  </r>
  <r>
    <x v="4"/>
    <x v="10"/>
    <n v="106.3528077141237"/>
    <x v="81"/>
    <s v="106"/>
    <s v="Greater London"/>
  </r>
  <r>
    <x v="4"/>
    <x v="11"/>
    <n v="30"/>
    <x v="81"/>
    <s v="30"/>
    <s v="Greater London"/>
  </r>
  <r>
    <x v="4"/>
    <x v="11"/>
    <n v="270"/>
    <x v="82"/>
    <s v="270"/>
    <s v="East of England"/>
  </r>
  <r>
    <x v="4"/>
    <x v="10"/>
    <n v="115.0213641533789"/>
    <x v="82"/>
    <s v="115"/>
    <s v="East of England"/>
  </r>
  <r>
    <x v="4"/>
    <x v="11"/>
    <n v="50"/>
    <x v="83"/>
    <s v="50"/>
    <s v="Yorkshire &amp; Humber"/>
  </r>
  <r>
    <x v="4"/>
    <x v="10"/>
    <n v="144.5504481063891"/>
    <x v="83"/>
    <s v="145"/>
    <s v="Yorkshire &amp; Humber"/>
  </r>
  <r>
    <x v="4"/>
    <x v="11"/>
    <n v="55"/>
    <x v="84"/>
    <s v="55"/>
    <s v="Yorkshire &amp; Humber"/>
  </r>
  <r>
    <x v="4"/>
    <x v="10"/>
    <n v="140.0702898181633"/>
    <x v="84"/>
    <s v="140"/>
    <s v="Yorkshire &amp; Humber"/>
  </r>
  <r>
    <x v="4"/>
    <x v="11"/>
    <n v="90"/>
    <x v="85"/>
    <s v="90"/>
    <s v="East Midlands"/>
  </r>
  <r>
    <x v="4"/>
    <x v="10"/>
    <n v="130.7246503115604"/>
    <x v="85"/>
    <s v="131"/>
    <s v="East Midlands"/>
  </r>
  <r>
    <x v="4"/>
    <x v="11"/>
    <n v="90"/>
    <x v="86"/>
    <s v="90"/>
    <s v="South West"/>
  </r>
  <r>
    <x v="4"/>
    <x v="10"/>
    <n v="166.82113067655229"/>
    <x v="86"/>
    <s v="167"/>
    <s v="South West"/>
  </r>
  <r>
    <x v="4"/>
    <x v="11"/>
    <n v="80"/>
    <x v="87"/>
    <s v="80"/>
    <s v="North East"/>
  </r>
  <r>
    <x v="4"/>
    <x v="10"/>
    <n v="175.73920302271429"/>
    <x v="87"/>
    <s v="176"/>
    <s v="North East"/>
  </r>
  <r>
    <x v="4"/>
    <x v="10"/>
    <n v="133.16949450070521"/>
    <x v="88"/>
    <s v="133"/>
    <s v="Yorkshire &amp; Humber"/>
  </r>
  <r>
    <x v="4"/>
    <x v="11"/>
    <n v="220"/>
    <x v="88"/>
    <s v="220"/>
    <s v="Yorkshire &amp; Humber"/>
  </r>
  <r>
    <x v="4"/>
    <x v="10"/>
    <n v="136.05750697294721"/>
    <x v="89"/>
    <s v="136"/>
    <s v="North East"/>
  </r>
  <r>
    <x v="4"/>
    <x v="11"/>
    <n v="120"/>
    <x v="89"/>
    <s v="120"/>
    <s v="North East"/>
  </r>
  <r>
    <x v="4"/>
    <x v="11"/>
    <n v="50"/>
    <x v="90"/>
    <s v="50"/>
    <s v="East Midlands"/>
  </r>
  <r>
    <x v="4"/>
    <x v="10"/>
    <n v="127.6747867831061"/>
    <x v="90"/>
    <s v="128"/>
    <s v="East Midlands"/>
  </r>
  <r>
    <x v="4"/>
    <x v="11"/>
    <n v="245"/>
    <x v="91"/>
    <s v="245"/>
    <s v="East Midlands"/>
  </r>
  <r>
    <x v="4"/>
    <x v="10"/>
    <n v="132.6892039730939"/>
    <x v="91"/>
    <s v="133"/>
    <s v="East Midlands"/>
  </r>
  <r>
    <x v="4"/>
    <x v="11"/>
    <n v="65"/>
    <x v="92"/>
    <s v="65"/>
    <s v="North West"/>
  </r>
  <r>
    <x v="4"/>
    <x v="10"/>
    <n v="164.29907486982461"/>
    <x v="92"/>
    <s v="164"/>
    <s v="North West"/>
  </r>
  <r>
    <x v="4"/>
    <x v="11"/>
    <n v="205"/>
    <x v="93"/>
    <s v="205"/>
    <s v="South East"/>
  </r>
  <r>
    <x v="4"/>
    <x v="10"/>
    <n v="146.42961735440969"/>
    <x v="93"/>
    <s v="146"/>
    <s v="South East"/>
  </r>
  <r>
    <x v="4"/>
    <x v="10"/>
    <n v="170.97736881372791"/>
    <x v="94"/>
    <s v="171"/>
    <s v="East of England"/>
  </r>
  <r>
    <x v="4"/>
    <x v="11"/>
    <n v="55"/>
    <x v="94"/>
    <s v="55"/>
    <s v="East of England"/>
  </r>
  <r>
    <x v="4"/>
    <x v="10"/>
    <n v="68.17429244823623"/>
    <x v="95"/>
    <s v="68"/>
    <s v="South West"/>
  </r>
  <r>
    <x v="4"/>
    <x v="11"/>
    <n v="35"/>
    <x v="95"/>
    <s v="35"/>
    <s v="South West"/>
  </r>
  <r>
    <x v="4"/>
    <x v="11"/>
    <n v="45"/>
    <x v="96"/>
    <s v="45"/>
    <s v="South East"/>
  </r>
  <r>
    <x v="4"/>
    <x v="10"/>
    <n v="140.80100125156449"/>
    <x v="96"/>
    <s v="141"/>
    <s v="South East"/>
  </r>
  <r>
    <x v="4"/>
    <x v="11"/>
    <n v="25"/>
    <x v="97"/>
    <s v="25"/>
    <s v="South East"/>
  </r>
  <r>
    <x v="4"/>
    <x v="10"/>
    <n v="112.47581769919471"/>
    <x v="97"/>
    <s v="112"/>
    <s v="South East"/>
  </r>
  <r>
    <x v="4"/>
    <x v="11"/>
    <n v="35"/>
    <x v="98"/>
    <s v="35"/>
    <s v="Greater London"/>
  </r>
  <r>
    <x v="4"/>
    <x v="10"/>
    <n v="86.710930532157377"/>
    <x v="98"/>
    <s v="87"/>
    <s v="Greater London"/>
  </r>
  <r>
    <x v="4"/>
    <x v="11"/>
    <n v="45"/>
    <x v="99"/>
    <s v="45"/>
    <s v="North East"/>
  </r>
  <r>
    <x v="4"/>
    <x v="10"/>
    <n v="134.39254569346551"/>
    <x v="99"/>
    <s v="134"/>
    <s v="North East"/>
  </r>
  <r>
    <x v="4"/>
    <x v="11"/>
    <n v="70"/>
    <x v="100"/>
    <s v="70"/>
    <s v="Greater London"/>
  </r>
  <r>
    <x v="4"/>
    <x v="10"/>
    <n v="209.6687234170011"/>
    <x v="100"/>
    <s v="210"/>
    <s v="Greater London"/>
  </r>
  <r>
    <x v="4"/>
    <x v="10"/>
    <n v="155.56131708581799"/>
    <x v="101"/>
    <s v="156"/>
    <s v="North West"/>
  </r>
  <r>
    <x v="4"/>
    <x v="11"/>
    <n v="60"/>
    <x v="101"/>
    <s v="60"/>
    <s v="North West"/>
  </r>
  <r>
    <x v="4"/>
    <x v="11"/>
    <n v="65"/>
    <x v="102"/>
    <s v="65"/>
    <s v="Yorkshire &amp; Humber"/>
  </r>
  <r>
    <x v="4"/>
    <x v="10"/>
    <n v="119.57981492724031"/>
    <x v="102"/>
    <s v="120"/>
    <s v="Yorkshire &amp; Humber"/>
  </r>
  <r>
    <x v="4"/>
    <x v="10"/>
    <n v="91.332541784637868"/>
    <x v="103"/>
    <s v="91"/>
    <s v="East Midlands"/>
  </r>
  <r>
    <x v="4"/>
    <x v="11"/>
    <n v="10"/>
    <x v="103"/>
    <s v="10"/>
    <s v="East Midlands"/>
  </r>
  <r>
    <x v="4"/>
    <x v="11"/>
    <n v="55"/>
    <x v="104"/>
    <s v="55"/>
    <s v="North West"/>
  </r>
  <r>
    <x v="4"/>
    <x v="10"/>
    <n v="148.87397141619749"/>
    <x v="104"/>
    <s v="149"/>
    <s v="North West"/>
  </r>
  <r>
    <x v="4"/>
    <x v="11"/>
    <n v="75"/>
    <x v="105"/>
    <s v="75"/>
    <s v="West Midlands"/>
  </r>
  <r>
    <x v="4"/>
    <x v="10"/>
    <n v="146.36716691711709"/>
    <x v="105"/>
    <s v="146"/>
    <s v="West Midlands"/>
  </r>
  <r>
    <x v="4"/>
    <x v="11"/>
    <n v="110"/>
    <x v="106"/>
    <s v="110"/>
    <s v="North West"/>
  </r>
  <r>
    <x v="4"/>
    <x v="10"/>
    <n v="162.09127212177481"/>
    <x v="106"/>
    <s v="162"/>
    <s v="North West"/>
  </r>
  <r>
    <x v="4"/>
    <x v="11"/>
    <n v="60"/>
    <x v="107"/>
    <s v="60"/>
    <s v="Yorkshire &amp; Humber"/>
  </r>
  <r>
    <x v="4"/>
    <x v="10"/>
    <n v="61.374167612851757"/>
    <x v="107"/>
    <s v="61"/>
    <s v="Yorkshire &amp; Humber"/>
  </r>
  <r>
    <x v="4"/>
    <x v="11"/>
    <n v="100"/>
    <x v="108"/>
    <s v="100"/>
    <s v="West Midlands"/>
  </r>
  <r>
    <x v="4"/>
    <x v="10"/>
    <n v="113.9004054854435"/>
    <x v="108"/>
    <s v="114"/>
    <s v="West Midlands"/>
  </r>
  <r>
    <x v="4"/>
    <x v="11"/>
    <n v="15"/>
    <x v="109"/>
    <s v="15"/>
    <s v="South East"/>
  </r>
  <r>
    <x v="4"/>
    <x v="10"/>
    <n v="91.754343038903841"/>
    <x v="109"/>
    <s v="92"/>
    <s v="South East"/>
  </r>
  <r>
    <x v="4"/>
    <x v="11"/>
    <n v="95"/>
    <x v="110"/>
    <s v="95"/>
    <s v="West Midlands"/>
  </r>
  <r>
    <x v="4"/>
    <x v="10"/>
    <n v="202.02020202020199"/>
    <x v="110"/>
    <s v="202"/>
    <s v="West Midlands"/>
  </r>
  <r>
    <x v="4"/>
    <x v="11"/>
    <n v="230"/>
    <x v="111"/>
    <s v="230"/>
    <s v="South West"/>
  </r>
  <r>
    <x v="4"/>
    <x v="10"/>
    <n v="153.7638721754245"/>
    <x v="111"/>
    <s v="154"/>
    <s v="South West"/>
  </r>
  <r>
    <x v="4"/>
    <x v="11"/>
    <n v="75"/>
    <x v="112"/>
    <s v="75"/>
    <s v="South West"/>
  </r>
  <r>
    <x v="4"/>
    <x v="10"/>
    <n v="131.34391089629091"/>
    <x v="112"/>
    <s v="131"/>
    <s v="South West"/>
  </r>
  <r>
    <x v="4"/>
    <x v="10"/>
    <n v="138.2955837610252"/>
    <x v="113"/>
    <s v="138"/>
    <s v="North East"/>
  </r>
  <r>
    <x v="4"/>
    <x v="11"/>
    <n v="45"/>
    <x v="113"/>
    <s v="45"/>
    <s v="North East"/>
  </r>
  <r>
    <x v="4"/>
    <x v="11"/>
    <n v="60"/>
    <x v="114"/>
    <s v="60"/>
    <s v="South East"/>
  </r>
  <r>
    <x v="4"/>
    <x v="10"/>
    <n v="168.75263675994941"/>
    <x v="114"/>
    <s v="169"/>
    <s v="South East"/>
  </r>
  <r>
    <x v="4"/>
    <x v="11"/>
    <n v="55"/>
    <x v="115"/>
    <s v="55"/>
    <s v="East of England"/>
  </r>
  <r>
    <x v="4"/>
    <x v="10"/>
    <n v="153.59267223323749"/>
    <x v="115"/>
    <s v="154"/>
    <s v="East of England"/>
  </r>
  <r>
    <x v="4"/>
    <x v="11"/>
    <n v="45"/>
    <x v="116"/>
    <s v="45"/>
    <s v="Greater London"/>
  </r>
  <r>
    <x v="4"/>
    <x v="10"/>
    <n v="156.89282476814731"/>
    <x v="116"/>
    <s v="157"/>
    <s v="Greater London"/>
  </r>
  <r>
    <x v="4"/>
    <x v="10"/>
    <n v="115.9166430540172"/>
    <x v="117"/>
    <s v="116"/>
    <s v="North West"/>
  </r>
  <r>
    <x v="4"/>
    <x v="11"/>
    <n v="45"/>
    <x v="117"/>
    <s v="45"/>
    <s v="North West"/>
  </r>
  <r>
    <x v="4"/>
    <x v="10"/>
    <n v="117.124019696356"/>
    <x v="118"/>
    <s v="117"/>
    <s v="West Midlands"/>
  </r>
  <r>
    <x v="4"/>
    <x v="11"/>
    <n v="240"/>
    <x v="118"/>
    <s v="240"/>
    <s v="West Midlands"/>
  </r>
  <r>
    <x v="4"/>
    <x v="10"/>
    <n v="212.2968890340492"/>
    <x v="119"/>
    <s v="212"/>
    <s v="North West"/>
  </r>
  <r>
    <x v="4"/>
    <x v="11"/>
    <n v="130"/>
    <x v="119"/>
    <s v="130"/>
    <s v="North West"/>
  </r>
  <r>
    <x v="4"/>
    <x v="11"/>
    <n v="45"/>
    <x v="120"/>
    <s v="45"/>
    <s v="North East"/>
  </r>
  <r>
    <x v="4"/>
    <x v="10"/>
    <n v="111.64313890887441"/>
    <x v="120"/>
    <s v="112"/>
    <s v="North East"/>
  </r>
  <r>
    <x v="4"/>
    <x v="10"/>
    <n v="97.7623289159244"/>
    <x v="121"/>
    <s v="98"/>
    <s v="West Midlands"/>
  </r>
  <r>
    <x v="4"/>
    <x v="11"/>
    <n v="45"/>
    <x v="121"/>
    <s v="45"/>
    <s v="West Midlands"/>
  </r>
  <r>
    <x v="4"/>
    <x v="10"/>
    <n v="125.95780413561459"/>
    <x v="122"/>
    <s v="126"/>
    <s v="East of England"/>
  </r>
  <r>
    <x v="4"/>
    <x v="11"/>
    <n v="240"/>
    <x v="122"/>
    <s v="240"/>
    <s v="East of England"/>
  </r>
  <r>
    <x v="4"/>
    <x v="10"/>
    <n v="167.09833737154321"/>
    <x v="123"/>
    <s v="167"/>
    <s v="North East"/>
  </r>
  <r>
    <x v="4"/>
    <x v="11"/>
    <n v="100"/>
    <x v="123"/>
    <s v="100"/>
    <s v="North East"/>
  </r>
  <r>
    <x v="4"/>
    <x v="10"/>
    <n v="146.30700225312779"/>
    <x v="124"/>
    <s v="146"/>
    <s v="South East"/>
  </r>
  <r>
    <x v="4"/>
    <x v="11"/>
    <n v="350"/>
    <x v="124"/>
    <s v="350"/>
    <s v="South East"/>
  </r>
  <r>
    <x v="4"/>
    <x v="10"/>
    <n v="136.81970203709341"/>
    <x v="125"/>
    <s v="137"/>
    <s v="Greater London"/>
  </r>
  <r>
    <x v="4"/>
    <x v="11"/>
    <n v="45"/>
    <x v="125"/>
    <s v="45"/>
    <s v="Greater London"/>
  </r>
  <r>
    <x v="4"/>
    <x v="10"/>
    <n v="138.30215248440959"/>
    <x v="126"/>
    <s v="138"/>
    <s v="South West"/>
  </r>
  <r>
    <x v="4"/>
    <x v="11"/>
    <n v="55"/>
    <x v="126"/>
    <s v="55"/>
    <s v="South West"/>
  </r>
  <r>
    <x v="4"/>
    <x v="11"/>
    <n v="65"/>
    <x v="127"/>
    <s v="65"/>
    <s v="North West"/>
  </r>
  <r>
    <x v="4"/>
    <x v="10"/>
    <n v="154.14166804998931"/>
    <x v="127"/>
    <s v="154"/>
    <s v="North West"/>
  </r>
  <r>
    <x v="4"/>
    <x v="10"/>
    <n v="71.440818426015895"/>
    <x v="128"/>
    <s v="71"/>
    <s v="West Midlands"/>
  </r>
  <r>
    <x v="4"/>
    <x v="11"/>
    <n v="25"/>
    <x v="128"/>
    <s v="25"/>
    <s v="West Midlands"/>
  </r>
  <r>
    <x v="4"/>
    <x v="11"/>
    <n v="35"/>
    <x v="129"/>
    <s v="35"/>
    <s v="East of England"/>
  </r>
  <r>
    <x v="4"/>
    <x v="10"/>
    <n v="142.76390928373311"/>
    <x v="129"/>
    <s v="143"/>
    <s v="East of England"/>
  </r>
  <r>
    <x v="4"/>
    <x v="11"/>
    <n v="65"/>
    <x v="130"/>
    <s v="65"/>
    <s v="South West"/>
  </r>
  <r>
    <x v="4"/>
    <x v="10"/>
    <n v="170.005754040906"/>
    <x v="130"/>
    <s v="170"/>
    <s v="South West"/>
  </r>
  <r>
    <x v="4"/>
    <x v="10"/>
    <n v="102.2547164987985"/>
    <x v="131"/>
    <s v="102"/>
    <s v="Greater London"/>
  </r>
  <r>
    <x v="4"/>
    <x v="11"/>
    <n v="20"/>
    <x v="131"/>
    <s v="20"/>
    <s v="Greater London"/>
  </r>
  <r>
    <x v="4"/>
    <x v="10"/>
    <n v="141.1266611784076"/>
    <x v="132"/>
    <s v="141"/>
    <s v="North West"/>
  </r>
  <r>
    <x v="4"/>
    <x v="11"/>
    <n v="60"/>
    <x v="132"/>
    <s v="60"/>
    <s v="North West"/>
  </r>
  <r>
    <x v="4"/>
    <x v="11"/>
    <n v="85"/>
    <x v="133"/>
    <s v="85"/>
    <s v="Yorkshire &amp; Humber"/>
  </r>
  <r>
    <x v="4"/>
    <x v="10"/>
    <n v="121.0464106179063"/>
    <x v="133"/>
    <s v="121"/>
    <s v="Yorkshire &amp; Humber"/>
  </r>
  <r>
    <x v="4"/>
    <x v="10"/>
    <n v="158.14027041986239"/>
    <x v="134"/>
    <s v="158"/>
    <s v="West Midlands"/>
  </r>
  <r>
    <x v="4"/>
    <x v="11"/>
    <n v="80"/>
    <x v="134"/>
    <s v="80"/>
    <s v="West Midlands"/>
  </r>
  <r>
    <x v="4"/>
    <x v="11"/>
    <n v="25"/>
    <x v="135"/>
    <s v="25"/>
    <s v="Greater London"/>
  </r>
  <r>
    <x v="4"/>
    <x v="10"/>
    <n v="83.147636944158052"/>
    <x v="135"/>
    <s v="83"/>
    <s v="Greater London"/>
  </r>
  <r>
    <x v="4"/>
    <x v="11"/>
    <n v="40"/>
    <x v="136"/>
    <s v="40"/>
    <s v="Greater London"/>
  </r>
  <r>
    <x v="4"/>
    <x v="10"/>
    <n v="119.2214837113648"/>
    <x v="136"/>
    <s v="119"/>
    <s v="Greater London"/>
  </r>
  <r>
    <x v="4"/>
    <x v="11"/>
    <n v="50"/>
    <x v="137"/>
    <s v="50"/>
    <s v="North West"/>
  </r>
  <r>
    <x v="4"/>
    <x v="10"/>
    <n v="117.1371676232869"/>
    <x v="137"/>
    <s v="117"/>
    <s v="North West"/>
  </r>
  <r>
    <x v="4"/>
    <x v="11"/>
    <n v="185"/>
    <x v="138"/>
    <s v="185"/>
    <s v="West Midlands"/>
  </r>
  <r>
    <x v="4"/>
    <x v="10"/>
    <n v="142.1895655916623"/>
    <x v="138"/>
    <s v="142"/>
    <s v="West Midlands"/>
  </r>
  <r>
    <x v="4"/>
    <x v="10"/>
    <n v="104.2877149071839"/>
    <x v="139"/>
    <s v="104"/>
    <s v="South East"/>
  </r>
  <r>
    <x v="4"/>
    <x v="11"/>
    <n v="35"/>
    <x v="139"/>
    <s v="35"/>
    <s v="South East"/>
  </r>
  <r>
    <x v="4"/>
    <x v="10"/>
    <n v="123.4150904177926"/>
    <x v="140"/>
    <s v="123"/>
    <s v="East Midlands"/>
  </r>
  <r>
    <x v="4"/>
    <x v="11"/>
    <n v="95"/>
    <x v="140"/>
    <s v="95"/>
    <s v="East Midlands"/>
  </r>
  <r>
    <x v="4"/>
    <x v="10"/>
    <n v="173.79214459506429"/>
    <x v="141"/>
    <s v="174"/>
    <s v="South East"/>
  </r>
  <r>
    <x v="4"/>
    <x v="11"/>
    <n v="370"/>
    <x v="141"/>
    <s v="370"/>
    <s v="South East"/>
  </r>
  <r>
    <x v="4"/>
    <x v="11"/>
    <n v="35"/>
    <x v="142"/>
    <s v="35"/>
    <s v="Greater London"/>
  </r>
  <r>
    <x v="4"/>
    <x v="10"/>
    <n v="131.9360675512666"/>
    <x v="142"/>
    <s v="132"/>
    <s v="Greater London"/>
  </r>
  <r>
    <x v="4"/>
    <x v="10"/>
    <n v="32.709134025676683"/>
    <x v="143"/>
    <s v="33"/>
    <s v="North West"/>
  </r>
  <r>
    <x v="4"/>
    <x v="11"/>
    <n v="20"/>
    <x v="143"/>
    <s v="20"/>
    <s v="North West"/>
  </r>
  <r>
    <x v="4"/>
    <x v="10"/>
    <n v="165.44587663753819"/>
    <x v="144"/>
    <s v="165"/>
    <s v="North West"/>
  </r>
  <r>
    <x v="4"/>
    <x v="11"/>
    <n v="110"/>
    <x v="144"/>
    <s v="110"/>
    <s v="North West"/>
  </r>
  <r>
    <x v="4"/>
    <x v="11"/>
    <n v="200"/>
    <x v="145"/>
    <s v="200"/>
    <s v="South West"/>
  </r>
  <r>
    <x v="4"/>
    <x v="10"/>
    <n v="166.45720801325001"/>
    <x v="145"/>
    <s v="166"/>
    <s v="South West"/>
  </r>
  <r>
    <x v="4"/>
    <x v="10"/>
    <n v="133.47125362874971"/>
    <x v="146"/>
    <s v="133"/>
    <s v="South East"/>
  </r>
  <r>
    <x v="4"/>
    <x v="11"/>
    <n v="40"/>
    <x v="146"/>
    <s v="40"/>
    <s v="South East"/>
  </r>
  <r>
    <x v="4"/>
    <x v="10"/>
    <n v="107.9418193593653"/>
    <x v="147"/>
    <s v="108"/>
    <s v="North West"/>
  </r>
  <r>
    <x v="4"/>
    <x v="11"/>
    <n v="80"/>
    <x v="147"/>
    <s v="80"/>
    <s v="North West"/>
  </r>
  <r>
    <x v="4"/>
    <x v="10"/>
    <n v="123.0050124542575"/>
    <x v="148"/>
    <s v="123"/>
    <s v="South East"/>
  </r>
  <r>
    <x v="4"/>
    <x v="11"/>
    <n v="40"/>
    <x v="148"/>
    <s v="40"/>
    <s v="South East"/>
  </r>
  <r>
    <x v="4"/>
    <x v="11"/>
    <n v="75"/>
    <x v="149"/>
    <s v="75"/>
    <s v="West Midlands"/>
  </r>
  <r>
    <x v="4"/>
    <x v="10"/>
    <n v="166.26762436818299"/>
    <x v="149"/>
    <s v="166"/>
    <s v="West Midlands"/>
  </r>
  <r>
    <x v="4"/>
    <x v="11"/>
    <n v="190"/>
    <x v="150"/>
    <s v="190"/>
    <s v="West Midlands"/>
  </r>
  <r>
    <x v="4"/>
    <x v="10"/>
    <n v="130.5384366991639"/>
    <x v="150"/>
    <s v="131"/>
    <s v="West Midlands"/>
  </r>
  <r>
    <x v="4"/>
    <x v="11"/>
    <n v="65"/>
    <x v="151"/>
    <s v="65"/>
    <s v="Yorkshire &amp; Humber"/>
  </r>
  <r>
    <x v="4"/>
    <x v="10"/>
    <n v="161.61917549356011"/>
    <x v="151"/>
    <s v="162"/>
    <s v="Yorkshire &amp; Humber"/>
  </r>
  <r>
    <x v="4"/>
    <x v="11"/>
    <n v="15210"/>
    <x v="152"/>
    <s v="15210"/>
    <s v="England"/>
  </r>
  <r>
    <x v="4"/>
    <x v="10"/>
    <n v="138.52846340967821"/>
    <x v="152"/>
    <s v="139"/>
    <s v="England"/>
  </r>
  <r>
    <x v="4"/>
    <x v="12"/>
    <n v="370"/>
    <x v="0"/>
    <s v="370"/>
    <s v="Greater London"/>
  </r>
  <r>
    <x v="4"/>
    <x v="13"/>
    <n v="79.569892473118273"/>
    <x v="0"/>
    <s v="80"/>
    <s v="Greater London"/>
  </r>
  <r>
    <x v="4"/>
    <x v="12"/>
    <n v="760"/>
    <x v="1"/>
    <s v="760"/>
    <s v="Greater London"/>
  </r>
  <r>
    <x v="4"/>
    <x v="13"/>
    <n v="77.948717948717956"/>
    <x v="1"/>
    <s v="78"/>
    <s v="Greater London"/>
  </r>
  <r>
    <x v="4"/>
    <x v="12"/>
    <n v="1020"/>
    <x v="2"/>
    <s v="1020"/>
    <s v="Yorkshire &amp; Humber"/>
  </r>
  <r>
    <x v="4"/>
    <x v="13"/>
    <n v="83.950617283950606"/>
    <x v="2"/>
    <s v="84"/>
    <s v="Yorkshire &amp; Humber"/>
  </r>
  <r>
    <x v="4"/>
    <x v="12"/>
    <n v="590"/>
    <x v="3"/>
    <s v="590"/>
    <s v="South West"/>
  </r>
  <r>
    <x v="4"/>
    <x v="13"/>
    <n v="82.51748251748252"/>
    <x v="3"/>
    <s v="83"/>
    <s v="South West"/>
  </r>
  <r>
    <x v="4"/>
    <x v="12"/>
    <n v="460"/>
    <x v="4"/>
    <s v="460"/>
    <s v="East of England"/>
  </r>
  <r>
    <x v="4"/>
    <x v="13"/>
    <n v="85.981308411214954"/>
    <x v="4"/>
    <s v="86"/>
    <s v="East of England"/>
  </r>
  <r>
    <x v="4"/>
    <x v="12"/>
    <n v="630"/>
    <x v="5"/>
    <s v="630"/>
    <s v="Greater London"/>
  </r>
  <r>
    <x v="4"/>
    <x v="13"/>
    <n v="85.714285714285708"/>
    <x v="5"/>
    <s v="86"/>
    <s v="Greater London"/>
  </r>
  <r>
    <x v="4"/>
    <x v="12"/>
    <n v="3130"/>
    <x v="6"/>
    <s v="3130"/>
    <s v="West Midlands"/>
  </r>
  <r>
    <x v="4"/>
    <x v="13"/>
    <n v="83.578104138851799"/>
    <x v="6"/>
    <s v="84"/>
    <s v="West Midlands"/>
  </r>
  <r>
    <x v="4"/>
    <x v="12"/>
    <n v="300"/>
    <x v="7"/>
    <s v="300"/>
    <s v="North West"/>
  </r>
  <r>
    <x v="4"/>
    <x v="13"/>
    <n v="76.923076923076934"/>
    <x v="7"/>
    <s v="77"/>
    <s v="North West"/>
  </r>
  <r>
    <x v="4"/>
    <x v="12"/>
    <n v="365"/>
    <x v="8"/>
    <s v="365"/>
    <s v="North West"/>
  </r>
  <r>
    <x v="4"/>
    <x v="13"/>
    <n v="78.494623655913969"/>
    <x v="8"/>
    <s v="78"/>
    <s v="North West"/>
  </r>
  <r>
    <x v="4"/>
    <x v="12"/>
    <n v="755"/>
    <x v="9"/>
    <s v="755"/>
    <s v="North West"/>
  </r>
  <r>
    <x v="4"/>
    <x v="13"/>
    <n v="82.065217391304344"/>
    <x v="9"/>
    <s v="82"/>
    <s v="North West"/>
  </r>
  <r>
    <x v="4"/>
    <x v="12"/>
    <n v="1445"/>
    <x v="10"/>
    <s v="1445"/>
    <s v="South West"/>
  </r>
  <r>
    <x v="4"/>
    <x v="13"/>
    <n v="86.526946107784426"/>
    <x v="10"/>
    <s v="87"/>
    <s v="South West"/>
  </r>
  <r>
    <x v="4"/>
    <x v="12"/>
    <n v="285"/>
    <x v="11"/>
    <s v="285"/>
    <s v="South East"/>
  </r>
  <r>
    <x v="4"/>
    <x v="13"/>
    <n v="83.82352941176471"/>
    <x v="11"/>
    <s v="84"/>
    <s v="South East"/>
  </r>
  <r>
    <x v="4"/>
    <x v="12"/>
    <n v="1295"/>
    <x v="12"/>
    <s v="1295"/>
    <s v="Yorkshire &amp; Humber"/>
  </r>
  <r>
    <x v="4"/>
    <x v="13"/>
    <n v="83.012820512820511"/>
    <x v="12"/>
    <s v="83"/>
    <s v="Yorkshire &amp; Humber"/>
  </r>
  <r>
    <x v="4"/>
    <x v="12"/>
    <n v="700"/>
    <x v="13"/>
    <s v="700"/>
    <s v="Greater London"/>
  </r>
  <r>
    <x v="4"/>
    <x v="13"/>
    <n v="89.171974522292999"/>
    <x v="13"/>
    <s v="89"/>
    <s v="Greater London"/>
  </r>
  <r>
    <x v="4"/>
    <x v="12"/>
    <n v="495"/>
    <x v="14"/>
    <s v="495"/>
    <s v="South East"/>
  </r>
  <r>
    <x v="4"/>
    <x v="13"/>
    <n v="81.147540983606561"/>
    <x v="14"/>
    <s v="81"/>
    <s v="South East"/>
  </r>
  <r>
    <x v="4"/>
    <x v="12"/>
    <n v="980"/>
    <x v="15"/>
    <s v="980"/>
    <s v="South West"/>
  </r>
  <r>
    <x v="4"/>
    <x v="13"/>
    <n v="85.217391304347828"/>
    <x v="15"/>
    <s v="85"/>
    <s v="South West"/>
  </r>
  <r>
    <x v="4"/>
    <x v="12"/>
    <n v="715"/>
    <x v="16"/>
    <s v="715"/>
    <s v="Greater London"/>
  </r>
  <r>
    <x v="4"/>
    <x v="13"/>
    <n v="81.714285714285722"/>
    <x v="16"/>
    <s v="82"/>
    <s v="Greater London"/>
  </r>
  <r>
    <x v="4"/>
    <x v="12"/>
    <n v="1275"/>
    <x v="17"/>
    <s v="1275"/>
    <s v="South East"/>
  </r>
  <r>
    <x v="4"/>
    <x v="13"/>
    <n v="83.333333333333343"/>
    <x v="17"/>
    <s v="83"/>
    <s v="South East"/>
  </r>
  <r>
    <x v="4"/>
    <x v="12"/>
    <n v="385"/>
    <x v="18"/>
    <s v="385"/>
    <s v="North West"/>
  </r>
  <r>
    <x v="4"/>
    <x v="13"/>
    <n v="77"/>
    <x v="18"/>
    <s v="77"/>
    <s v="North West"/>
  </r>
  <r>
    <x v="4"/>
    <x v="12"/>
    <n v="545"/>
    <x v="19"/>
    <s v="545"/>
    <s v="Yorkshire &amp; Humber"/>
  </r>
  <r>
    <x v="4"/>
    <x v="13"/>
    <n v="81.954887218045116"/>
    <x v="19"/>
    <s v="82"/>
    <s v="Yorkshire &amp; Humber"/>
  </r>
  <r>
    <x v="4"/>
    <x v="12"/>
    <n v="1890"/>
    <x v="20"/>
    <s v="1890"/>
    <s v="East of England"/>
  </r>
  <r>
    <x v="4"/>
    <x v="13"/>
    <n v="81.995661605206067"/>
    <x v="20"/>
    <s v="82"/>
    <s v="East of England"/>
  </r>
  <r>
    <x v="4"/>
    <x v="12"/>
    <n v="415"/>
    <x v="21"/>
    <s v="415"/>
    <s v="Greater London"/>
  </r>
  <r>
    <x v="4"/>
    <x v="13"/>
    <n v="83.838383838383834"/>
    <x v="21"/>
    <s v="84"/>
    <s v="Greater London"/>
  </r>
  <r>
    <x v="4"/>
    <x v="12"/>
    <n v="790"/>
    <x v="22"/>
    <s v="790"/>
    <s v="East of England"/>
  </r>
  <r>
    <x v="4"/>
    <x v="13"/>
    <n v="88.764044943820224"/>
    <x v="22"/>
    <s v="89"/>
    <s v="East of England"/>
  </r>
  <r>
    <x v="4"/>
    <x v="12"/>
    <n v="940"/>
    <x v="23"/>
    <s v="940"/>
    <s v="North West"/>
  </r>
  <r>
    <x v="4"/>
    <x v="13"/>
    <n v="69.888475836431226"/>
    <x v="23"/>
    <s v="70"/>
    <s v="North West"/>
  </r>
  <r>
    <x v="4"/>
    <x v="12"/>
    <n v="910"/>
    <x v="24"/>
    <s v="910"/>
    <s v="North West"/>
  </r>
  <r>
    <x v="4"/>
    <x v="13"/>
    <n v="76.15062761506276"/>
    <x v="24"/>
    <s v="76"/>
    <s v="North West"/>
  </r>
  <r>
    <x v="4"/>
    <x v="12"/>
    <n v="15"/>
    <x v="25"/>
    <s v="15"/>
    <s v="Greater London"/>
  </r>
  <r>
    <x v="4"/>
    <x v="13"/>
    <n v="100"/>
    <x v="25"/>
    <s v="100"/>
    <s v="Greater London"/>
  </r>
  <r>
    <x v="4"/>
    <x v="12"/>
    <n v="1610"/>
    <x v="26"/>
    <s v="1610"/>
    <s v="South West"/>
  </r>
  <r>
    <x v="4"/>
    <x v="13"/>
    <n v="76.849642004773273"/>
    <x v="26"/>
    <s v="77"/>
    <s v="South West"/>
  </r>
  <r>
    <x v="4"/>
    <x v="12"/>
    <n v="1685"/>
    <x v="27"/>
    <s v="1685"/>
    <s v="North East"/>
  </r>
  <r>
    <x v="4"/>
    <x v="13"/>
    <n v="79.857819905213262"/>
    <x v="27"/>
    <s v="80"/>
    <s v="North East"/>
  </r>
  <r>
    <x v="4"/>
    <x v="12"/>
    <n v="820"/>
    <x v="28"/>
    <s v="820"/>
    <s v="West Midlands"/>
  </r>
  <r>
    <x v="4"/>
    <x v="13"/>
    <n v="82"/>
    <x v="28"/>
    <s v="82"/>
    <s v="West Midlands"/>
  </r>
  <r>
    <x v="4"/>
    <x v="12"/>
    <n v="665"/>
    <x v="29"/>
    <s v="665"/>
    <s v="Greater London"/>
  </r>
  <r>
    <x v="4"/>
    <x v="13"/>
    <n v="81.097560975609767"/>
    <x v="29"/>
    <s v="81"/>
    <s v="Greater London"/>
  </r>
  <r>
    <x v="4"/>
    <x v="12"/>
    <n v="895"/>
    <x v="30"/>
    <s v="895"/>
    <s v="North East"/>
  </r>
  <r>
    <x v="4"/>
    <x v="13"/>
    <n v="77.826086956521735"/>
    <x v="30"/>
    <s v="78"/>
    <s v="North East"/>
  </r>
  <r>
    <x v="4"/>
    <x v="12"/>
    <n v="360"/>
    <x v="31"/>
    <s v="360"/>
    <s v="North East"/>
  </r>
  <r>
    <x v="4"/>
    <x v="13"/>
    <n v="80.898876404494374"/>
    <x v="31"/>
    <s v="81"/>
    <s v="North East"/>
  </r>
  <r>
    <x v="4"/>
    <x v="12"/>
    <n v="770"/>
    <x v="32"/>
    <s v="770"/>
    <s v="East Midlands"/>
  </r>
  <r>
    <x v="4"/>
    <x v="13"/>
    <n v="84.615384615384613"/>
    <x v="32"/>
    <s v="85"/>
    <s v="East Midlands"/>
  </r>
  <r>
    <x v="4"/>
    <x v="12"/>
    <n v="2775"/>
    <x v="33"/>
    <s v="2775"/>
    <s v="East Midlands"/>
  </r>
  <r>
    <x v="4"/>
    <x v="13"/>
    <n v="83.083832335329348"/>
    <x v="33"/>
    <s v="83"/>
    <s v="East Midlands"/>
  </r>
  <r>
    <x v="4"/>
    <x v="12"/>
    <n v="3015"/>
    <x v="34"/>
    <s v="3015"/>
    <s v="South West"/>
  </r>
  <r>
    <x v="4"/>
    <x v="13"/>
    <n v="84.217877094972067"/>
    <x v="34"/>
    <s v="84"/>
    <s v="South West"/>
  </r>
  <r>
    <x v="4"/>
    <x v="12"/>
    <n v="860"/>
    <x v="35"/>
    <s v="860"/>
    <s v="Yorkshire &amp; Humber"/>
  </r>
  <r>
    <x v="4"/>
    <x v="13"/>
    <n v="82.296650717703344"/>
    <x v="35"/>
    <s v="82"/>
    <s v="Yorkshire &amp; Humber"/>
  </r>
  <r>
    <x v="4"/>
    <x v="12"/>
    <n v="1430"/>
    <x v="36"/>
    <s v="1430"/>
    <s v="South West"/>
  </r>
  <r>
    <x v="4"/>
    <x v="13"/>
    <n v="81.481481481481481"/>
    <x v="36"/>
    <s v="81"/>
    <s v="South West"/>
  </r>
  <r>
    <x v="4"/>
    <x v="12"/>
    <n v="985"/>
    <x v="37"/>
    <s v="985"/>
    <s v="West Midlands"/>
  </r>
  <r>
    <x v="4"/>
    <x v="13"/>
    <n v="83.474576271186436"/>
    <x v="37"/>
    <s v="83"/>
    <s v="West Midlands"/>
  </r>
  <r>
    <x v="4"/>
    <x v="12"/>
    <n v="700"/>
    <x v="38"/>
    <s v="700"/>
    <s v="Greater London"/>
  </r>
  <r>
    <x v="4"/>
    <x v="13"/>
    <n v="80.459770114942529"/>
    <x v="38"/>
    <s v="80"/>
    <s v="Greater London"/>
  </r>
  <r>
    <x v="4"/>
    <x v="12"/>
    <n v="1250"/>
    <x v="39"/>
    <s v="1250"/>
    <s v="Yorkshire &amp; Humber"/>
  </r>
  <r>
    <x v="4"/>
    <x v="13"/>
    <n v="90.252707581227426"/>
    <x v="39"/>
    <s v="90"/>
    <s v="Yorkshire &amp; Humber"/>
  </r>
  <r>
    <x v="4"/>
    <x v="12"/>
    <n v="1615"/>
    <x v="40"/>
    <s v="1615"/>
    <s v="South East"/>
  </r>
  <r>
    <x v="4"/>
    <x v="13"/>
    <n v="78.208232445520579"/>
    <x v="40"/>
    <s v="78"/>
    <s v="South East"/>
  </r>
  <r>
    <x v="4"/>
    <x v="12"/>
    <n v="610"/>
    <x v="41"/>
    <s v="610"/>
    <s v="Greater London"/>
  </r>
  <r>
    <x v="4"/>
    <x v="13"/>
    <n v="81.333333333333329"/>
    <x v="41"/>
    <s v="81"/>
    <s v="Greater London"/>
  </r>
  <r>
    <x v="4"/>
    <x v="12"/>
    <n v="4275"/>
    <x v="42"/>
    <s v="4275"/>
    <s v="East of England"/>
  </r>
  <r>
    <x v="4"/>
    <x v="13"/>
    <n v="81.661891117478518"/>
    <x v="42"/>
    <s v="82"/>
    <s v="East of England"/>
  </r>
  <r>
    <x v="4"/>
    <x v="12"/>
    <n v="745"/>
    <x v="43"/>
    <s v="745"/>
    <s v="North East"/>
  </r>
  <r>
    <x v="4"/>
    <x v="13"/>
    <n v="85.142857142857139"/>
    <x v="43"/>
    <s v="85"/>
    <s v="North East"/>
  </r>
  <r>
    <x v="4"/>
    <x v="12"/>
    <n v="1810"/>
    <x v="44"/>
    <s v="1810"/>
    <s v="South West"/>
  </r>
  <r>
    <x v="4"/>
    <x v="13"/>
    <n v="83.796296296296291"/>
    <x v="44"/>
    <s v="84"/>
    <s v="South West"/>
  </r>
  <r>
    <x v="4"/>
    <x v="12"/>
    <n v="575"/>
    <x v="45"/>
    <s v="575"/>
    <s v="Greater London"/>
  </r>
  <r>
    <x v="4"/>
    <x v="13"/>
    <n v="86.46616541353383"/>
    <x v="45"/>
    <s v="86"/>
    <s v="Greater London"/>
  </r>
  <r>
    <x v="4"/>
    <x v="12"/>
    <n v="345"/>
    <x v="46"/>
    <s v="345"/>
    <s v="Greater London"/>
  </r>
  <r>
    <x v="4"/>
    <x v="13"/>
    <n v="82.142857142857139"/>
    <x v="46"/>
    <s v="82"/>
    <s v="Greater London"/>
  </r>
  <r>
    <x v="4"/>
    <x v="12"/>
    <n v="375"/>
    <x v="47"/>
    <s v="375"/>
    <s v="North West"/>
  </r>
  <r>
    <x v="4"/>
    <x v="13"/>
    <n v="86.206896551724128"/>
    <x v="47"/>
    <s v="86"/>
    <s v="North West"/>
  </r>
  <r>
    <x v="4"/>
    <x v="12"/>
    <n v="370"/>
    <x v="48"/>
    <s v="370"/>
    <s v="Greater London"/>
  </r>
  <r>
    <x v="4"/>
    <x v="13"/>
    <n v="83.146067415730343"/>
    <x v="48"/>
    <s v="83"/>
    <s v="Greater London"/>
  </r>
  <r>
    <x v="4"/>
    <x v="12"/>
    <n v="4455"/>
    <x v="49"/>
    <s v="4455"/>
    <s v="South East"/>
  </r>
  <r>
    <x v="4"/>
    <x v="13"/>
    <n v="81.668194317140248"/>
    <x v="49"/>
    <s v="82"/>
    <s v="South East"/>
  </r>
  <r>
    <x v="4"/>
    <x v="12"/>
    <n v="410"/>
    <x v="50"/>
    <s v="410"/>
    <s v="Greater London"/>
  </r>
  <r>
    <x v="4"/>
    <x v="13"/>
    <n v="79.611650485436897"/>
    <x v="50"/>
    <s v="80"/>
    <s v="Greater London"/>
  </r>
  <r>
    <x v="4"/>
    <x v="12"/>
    <n v="585"/>
    <x v="51"/>
    <s v="585"/>
    <s v="Greater London"/>
  </r>
  <r>
    <x v="4"/>
    <x v="13"/>
    <n v="86.029411764705884"/>
    <x v="51"/>
    <s v="86"/>
    <s v="Greater London"/>
  </r>
  <r>
    <x v="4"/>
    <x v="12"/>
    <n v="315"/>
    <x v="52"/>
    <s v="315"/>
    <s v="North East"/>
  </r>
  <r>
    <x v="4"/>
    <x v="13"/>
    <n v="84"/>
    <x v="52"/>
    <s v="84"/>
    <s v="North East"/>
  </r>
  <r>
    <x v="4"/>
    <x v="12"/>
    <n v="700"/>
    <x v="53"/>
    <s v="700"/>
    <s v="Greater London"/>
  </r>
  <r>
    <x v="4"/>
    <x v="13"/>
    <n v="78.212290502793294"/>
    <x v="53"/>
    <s v="78"/>
    <s v="Greater London"/>
  </r>
  <r>
    <x v="4"/>
    <x v="12"/>
    <n v="555"/>
    <x v="54"/>
    <s v="555"/>
    <s v="West Midlands"/>
  </r>
  <r>
    <x v="4"/>
    <x v="13"/>
    <n v="79.285714285714278"/>
    <x v="54"/>
    <s v="79"/>
    <s v="West Midlands"/>
  </r>
  <r>
    <x v="4"/>
    <x v="12"/>
    <n v="3005"/>
    <x v="55"/>
    <s v="3005"/>
    <s v="East of England"/>
  </r>
  <r>
    <x v="4"/>
    <x v="13"/>
    <n v="82.782369146005507"/>
    <x v="55"/>
    <s v="83"/>
    <s v="East of England"/>
  </r>
  <r>
    <x v="4"/>
    <x v="12"/>
    <n v="690"/>
    <x v="56"/>
    <s v="690"/>
    <s v="Greater London"/>
  </r>
  <r>
    <x v="4"/>
    <x v="13"/>
    <n v="83.636363636363626"/>
    <x v="56"/>
    <s v="84"/>
    <s v="Greater London"/>
  </r>
  <r>
    <x v="4"/>
    <x v="12"/>
    <n v="525"/>
    <x v="57"/>
    <s v="525"/>
    <s v="Greater London"/>
  </r>
  <r>
    <x v="4"/>
    <x v="13"/>
    <n v="78.94736842105263"/>
    <x v="57"/>
    <s v="79"/>
    <s v="Greater London"/>
  </r>
  <r>
    <x v="4"/>
    <x v="12"/>
    <n v="550"/>
    <x v="58"/>
    <s v="550"/>
    <s v="South East"/>
  </r>
  <r>
    <x v="4"/>
    <x v="13"/>
    <n v="80.882352941176478"/>
    <x v="58"/>
    <s v="81"/>
    <s v="South East"/>
  </r>
  <r>
    <x v="4"/>
    <x v="12"/>
    <n v="345"/>
    <x v="59"/>
    <s v="345"/>
    <s v="Greater London"/>
  </r>
  <r>
    <x v="4"/>
    <x v="13"/>
    <n v="80.232558139534888"/>
    <x v="59"/>
    <s v="80"/>
    <s v="Greater London"/>
  </r>
  <r>
    <x v="4"/>
    <x v="12"/>
    <n v="310"/>
    <x v="60"/>
    <s v="310"/>
    <s v="Greater London"/>
  </r>
  <r>
    <x v="4"/>
    <x v="13"/>
    <n v="80.519480519480524"/>
    <x v="60"/>
    <s v="81"/>
    <s v="Greater London"/>
  </r>
  <r>
    <x v="4"/>
    <x v="12"/>
    <n v="3690"/>
    <x v="61"/>
    <s v="3690"/>
    <s v="South East"/>
  </r>
  <r>
    <x v="4"/>
    <x v="13"/>
    <n v="79.611650485436897"/>
    <x v="61"/>
    <s v="80"/>
    <s v="South East"/>
  </r>
  <r>
    <x v="4"/>
    <x v="12"/>
    <n v="750"/>
    <x v="62"/>
    <s v="750"/>
    <s v="Yorkshire &amp; Humber"/>
  </r>
  <r>
    <x v="4"/>
    <x v="13"/>
    <n v="90.361445783132538"/>
    <x v="62"/>
    <s v="90"/>
    <s v="Yorkshire &amp; Humber"/>
  </r>
  <r>
    <x v="4"/>
    <x v="12"/>
    <n v="345"/>
    <x v="63"/>
    <s v="345"/>
    <s v="Greater London"/>
  </r>
  <r>
    <x v="4"/>
    <x v="13"/>
    <n v="84.146341463414629"/>
    <x v="63"/>
    <s v="84"/>
    <s v="Greater London"/>
  </r>
  <r>
    <x v="4"/>
    <x v="12"/>
    <n v="1245"/>
    <x v="64"/>
    <s v="1245"/>
    <s v="Yorkshire &amp; Humber"/>
  </r>
  <r>
    <x v="4"/>
    <x v="13"/>
    <n v="83.557046979865774"/>
    <x v="64"/>
    <s v="84"/>
    <s v="Yorkshire &amp; Humber"/>
  </r>
  <r>
    <x v="4"/>
    <x v="12"/>
    <n v="495"/>
    <x v="65"/>
    <s v="495"/>
    <s v="North West"/>
  </r>
  <r>
    <x v="4"/>
    <x v="13"/>
    <n v="82.5"/>
    <x v="65"/>
    <s v="83"/>
    <s v="North West"/>
  </r>
  <r>
    <x v="4"/>
    <x v="12"/>
    <n v="470"/>
    <x v="66"/>
    <s v="470"/>
    <s v="Greater London"/>
  </r>
  <r>
    <x v="4"/>
    <x v="13"/>
    <n v="86.238532110091754"/>
    <x v="66"/>
    <s v="86"/>
    <s v="Greater London"/>
  </r>
  <r>
    <x v="4"/>
    <x v="12"/>
    <n v="3505"/>
    <x v="67"/>
    <s v="3505"/>
    <s v="North West"/>
  </r>
  <r>
    <x v="4"/>
    <x v="13"/>
    <n v="84.254807692307693"/>
    <x v="67"/>
    <s v="84"/>
    <s v="North West"/>
  </r>
  <r>
    <x v="4"/>
    <x v="12"/>
    <n v="1640"/>
    <x v="68"/>
    <s v="1640"/>
    <s v="Yorkshire &amp; Humber"/>
  </r>
  <r>
    <x v="4"/>
    <x v="13"/>
    <n v="75.925925925925924"/>
    <x v="68"/>
    <s v="76"/>
    <s v="Yorkshire &amp; Humber"/>
  </r>
  <r>
    <x v="4"/>
    <x v="12"/>
    <n v="630"/>
    <x v="69"/>
    <s v="630"/>
    <s v="East Midlands"/>
  </r>
  <r>
    <x v="4"/>
    <x v="13"/>
    <n v="73.68421052631578"/>
    <x v="69"/>
    <s v="74"/>
    <s v="East Midlands"/>
  </r>
  <r>
    <x v="4"/>
    <x v="12"/>
    <n v="1760"/>
    <x v="70"/>
    <s v="1760"/>
    <s v="East Midlands"/>
  </r>
  <r>
    <x v="4"/>
    <x v="13"/>
    <n v="74.10526315789474"/>
    <x v="70"/>
    <s v="74"/>
    <s v="East Midlands"/>
  </r>
  <r>
    <x v="4"/>
    <x v="12"/>
    <n v="535"/>
    <x v="71"/>
    <s v="535"/>
    <s v="Greater London"/>
  </r>
  <r>
    <x v="4"/>
    <x v="13"/>
    <n v="84.920634920634924"/>
    <x v="71"/>
    <s v="85"/>
    <s v="Greater London"/>
  </r>
  <r>
    <x v="4"/>
    <x v="12"/>
    <n v="2325"/>
    <x v="72"/>
    <s v="2325"/>
    <s v="East Midlands"/>
  </r>
  <r>
    <x v="4"/>
    <x v="13"/>
    <n v="80.729166666666657"/>
    <x v="72"/>
    <s v="81"/>
    <s v="East Midlands"/>
  </r>
  <r>
    <x v="4"/>
    <x v="12"/>
    <n v="1365"/>
    <x v="73"/>
    <s v="1365"/>
    <s v="North West"/>
  </r>
  <r>
    <x v="4"/>
    <x v="13"/>
    <n v="85.046728971962608"/>
    <x v="73"/>
    <s v="85"/>
    <s v="North West"/>
  </r>
  <r>
    <x v="4"/>
    <x v="12"/>
    <n v="485"/>
    <x v="74"/>
    <s v="485"/>
    <s v="East of England"/>
  </r>
  <r>
    <x v="4"/>
    <x v="13"/>
    <n v="88.181818181818187"/>
    <x v="74"/>
    <s v="88"/>
    <s v="East of England"/>
  </r>
  <r>
    <x v="4"/>
    <x v="12"/>
    <n v="1035"/>
    <x v="75"/>
    <s v="1035"/>
    <s v="North West"/>
  </r>
  <r>
    <x v="4"/>
    <x v="13"/>
    <n v="79.922779922779924"/>
    <x v="75"/>
    <s v="80"/>
    <s v="North West"/>
  </r>
  <r>
    <x v="4"/>
    <x v="12"/>
    <n v="570"/>
    <x v="76"/>
    <s v="570"/>
    <s v="South East"/>
  </r>
  <r>
    <x v="4"/>
    <x v="13"/>
    <n v="76.510067114093957"/>
    <x v="76"/>
    <s v="77"/>
    <s v="South East"/>
  </r>
  <r>
    <x v="4"/>
    <x v="12"/>
    <n v="420"/>
    <x v="77"/>
    <s v="420"/>
    <s v="Greater London"/>
  </r>
  <r>
    <x v="4"/>
    <x v="13"/>
    <n v="85.714285714285708"/>
    <x v="77"/>
    <s v="86"/>
    <s v="Greater London"/>
  </r>
  <r>
    <x v="4"/>
    <x v="12"/>
    <n v="350"/>
    <x v="78"/>
    <s v="350"/>
    <s v="North East"/>
  </r>
  <r>
    <x v="4"/>
    <x v="13"/>
    <n v="76.08695652173914"/>
    <x v="78"/>
    <s v="76"/>
    <s v="North East"/>
  </r>
  <r>
    <x v="4"/>
    <x v="12"/>
    <n v="610"/>
    <x v="79"/>
    <s v="610"/>
    <s v="East of England"/>
  </r>
  <r>
    <x v="4"/>
    <x v="13"/>
    <n v="84.722222222222214"/>
    <x v="79"/>
    <s v="85"/>
    <s v="East of England"/>
  </r>
  <r>
    <x v="4"/>
    <x v="12"/>
    <n v="905"/>
    <x v="80"/>
    <s v="905"/>
    <s v="North East"/>
  </r>
  <r>
    <x v="4"/>
    <x v="13"/>
    <n v="84.186046511627907"/>
    <x v="80"/>
    <s v="84"/>
    <s v="North East"/>
  </r>
  <r>
    <x v="4"/>
    <x v="12"/>
    <n v="475"/>
    <x v="81"/>
    <s v="475"/>
    <s v="Greater London"/>
  </r>
  <r>
    <x v="4"/>
    <x v="13"/>
    <n v="89.622641509433961"/>
    <x v="81"/>
    <s v="90"/>
    <s v="Greater London"/>
  </r>
  <r>
    <x v="4"/>
    <x v="12"/>
    <n v="2765"/>
    <x v="82"/>
    <s v="2765"/>
    <s v="East of England"/>
  </r>
  <r>
    <x v="4"/>
    <x v="13"/>
    <n v="80.144927536231876"/>
    <x v="82"/>
    <s v="80"/>
    <s v="East of England"/>
  </r>
  <r>
    <x v="4"/>
    <x v="12"/>
    <n v="450"/>
    <x v="83"/>
    <s v="450"/>
    <s v="Yorkshire &amp; Humber"/>
  </r>
  <r>
    <x v="4"/>
    <x v="13"/>
    <n v="84.112149532710276"/>
    <x v="83"/>
    <s v="84"/>
    <s v="Yorkshire &amp; Humber"/>
  </r>
  <r>
    <x v="4"/>
    <x v="12"/>
    <n v="640"/>
    <x v="84"/>
    <s v="640"/>
    <s v="Yorkshire &amp; Humber"/>
  </r>
  <r>
    <x v="4"/>
    <x v="13"/>
    <n v="89.510489510489506"/>
    <x v="84"/>
    <s v="90"/>
    <s v="Yorkshire &amp; Humber"/>
  </r>
  <r>
    <x v="4"/>
    <x v="12"/>
    <n v="915"/>
    <x v="85"/>
    <s v="915"/>
    <s v="East Midlands"/>
  </r>
  <r>
    <x v="4"/>
    <x v="13"/>
    <n v="80.973451327433636"/>
    <x v="85"/>
    <s v="81"/>
    <s v="East Midlands"/>
  </r>
  <r>
    <x v="4"/>
    <x v="12"/>
    <n v="760"/>
    <x v="86"/>
    <s v="760"/>
    <s v="South West"/>
  </r>
  <r>
    <x v="4"/>
    <x v="13"/>
    <n v="82.162162162162161"/>
    <x v="86"/>
    <s v="82"/>
    <s v="South West"/>
  </r>
  <r>
    <x v="4"/>
    <x v="12"/>
    <n v="645"/>
    <x v="87"/>
    <s v="645"/>
    <s v="North East"/>
  </r>
  <r>
    <x v="4"/>
    <x v="13"/>
    <n v="77.245508982035929"/>
    <x v="87"/>
    <s v="77"/>
    <s v="North East"/>
  </r>
  <r>
    <x v="4"/>
    <x v="12"/>
    <n v="2045"/>
    <x v="88"/>
    <s v="2045"/>
    <s v="Yorkshire &amp; Humber"/>
  </r>
  <r>
    <x v="4"/>
    <x v="13"/>
    <n v="81.636726546906189"/>
    <x v="88"/>
    <s v="82"/>
    <s v="Yorkshire &amp; Humber"/>
  </r>
  <r>
    <x v="4"/>
    <x v="12"/>
    <n v="1145"/>
    <x v="89"/>
    <s v="1145"/>
    <s v="North East"/>
  </r>
  <r>
    <x v="4"/>
    <x v="13"/>
    <n v="73.162939297124595"/>
    <x v="89"/>
    <s v="73"/>
    <s v="North East"/>
  </r>
  <r>
    <x v="4"/>
    <x v="12"/>
    <n v="665"/>
    <x v="90"/>
    <s v="665"/>
    <s v="East Midlands"/>
  </r>
  <r>
    <x v="4"/>
    <x v="13"/>
    <n v="79.640718562874241"/>
    <x v="90"/>
    <s v="80"/>
    <s v="East Midlands"/>
  </r>
  <r>
    <x v="4"/>
    <x v="12"/>
    <n v="2430"/>
    <x v="91"/>
    <s v="2430"/>
    <s v="East Midlands"/>
  </r>
  <r>
    <x v="4"/>
    <x v="13"/>
    <n v="78.896103896103895"/>
    <x v="91"/>
    <s v="79"/>
    <s v="East Midlands"/>
  </r>
  <r>
    <x v="4"/>
    <x v="12"/>
    <n v="535"/>
    <x v="92"/>
    <s v="535"/>
    <s v="North West"/>
  </r>
  <r>
    <x v="4"/>
    <x v="13"/>
    <n v="82.307692307692307"/>
    <x v="92"/>
    <s v="82"/>
    <s v="North West"/>
  </r>
  <r>
    <x v="4"/>
    <x v="12"/>
    <n v="1570"/>
    <x v="93"/>
    <s v="1570"/>
    <s v="South East"/>
  </r>
  <r>
    <x v="4"/>
    <x v="13"/>
    <n v="78.894472361809036"/>
    <x v="93"/>
    <s v="79"/>
    <s v="South East"/>
  </r>
  <r>
    <x v="4"/>
    <x v="12"/>
    <n v="485"/>
    <x v="94"/>
    <s v="485"/>
    <s v="East of England"/>
  </r>
  <r>
    <x v="4"/>
    <x v="13"/>
    <n v="84.34782608695653"/>
    <x v="94"/>
    <s v="84"/>
    <s v="East of England"/>
  </r>
  <r>
    <x v="4"/>
    <x v="12"/>
    <n v="810"/>
    <x v="95"/>
    <s v="810"/>
    <s v="South West"/>
  </r>
  <r>
    <x v="4"/>
    <x v="13"/>
    <n v="86.170212765957444"/>
    <x v="95"/>
    <s v="86"/>
    <s v="South West"/>
  </r>
  <r>
    <x v="4"/>
    <x v="12"/>
    <n v="435"/>
    <x v="96"/>
    <s v="435"/>
    <s v="South East"/>
  </r>
  <r>
    <x v="4"/>
    <x v="13"/>
    <n v="78.378378378378372"/>
    <x v="96"/>
    <s v="78"/>
    <s v="South East"/>
  </r>
  <r>
    <x v="4"/>
    <x v="12"/>
    <n v="245"/>
    <x v="97"/>
    <s v="245"/>
    <s v="South East"/>
  </r>
  <r>
    <x v="4"/>
    <x v="13"/>
    <n v="74.242424242424249"/>
    <x v="97"/>
    <s v="74"/>
    <s v="South East"/>
  </r>
  <r>
    <x v="4"/>
    <x v="12"/>
    <n v="600"/>
    <x v="98"/>
    <s v="600"/>
    <s v="Greater London"/>
  </r>
  <r>
    <x v="4"/>
    <x v="13"/>
    <n v="78.94736842105263"/>
    <x v="98"/>
    <s v="79"/>
    <s v="Greater London"/>
  </r>
  <r>
    <x v="4"/>
    <x v="12"/>
    <n v="440"/>
    <x v="99"/>
    <s v="440"/>
    <s v="North East"/>
  </r>
  <r>
    <x v="4"/>
    <x v="13"/>
    <n v="79.27927927927928"/>
    <x v="99"/>
    <s v="79"/>
    <s v="North East"/>
  </r>
  <r>
    <x v="4"/>
    <x v="12"/>
    <n v="420"/>
    <x v="100"/>
    <s v="420"/>
    <s v="Greater London"/>
  </r>
  <r>
    <x v="4"/>
    <x v="13"/>
    <n v="80.769230769230774"/>
    <x v="100"/>
    <s v="81"/>
    <s v="Greater London"/>
  </r>
  <r>
    <x v="4"/>
    <x v="12"/>
    <n v="475"/>
    <x v="101"/>
    <s v="475"/>
    <s v="North West"/>
  </r>
  <r>
    <x v="4"/>
    <x v="13"/>
    <n v="78.512396694214885"/>
    <x v="101"/>
    <s v="79"/>
    <s v="North West"/>
  </r>
  <r>
    <x v="4"/>
    <x v="12"/>
    <n v="920"/>
    <x v="102"/>
    <s v="920"/>
    <s v="Yorkshire &amp; Humber"/>
  </r>
  <r>
    <x v="4"/>
    <x v="13"/>
    <n v="81.777777777777786"/>
    <x v="102"/>
    <s v="82"/>
    <s v="Yorkshire &amp; Humber"/>
  </r>
  <r>
    <x v="4"/>
    <x v="12"/>
    <n v="120"/>
    <x v="103"/>
    <s v="120"/>
    <s v="East Midlands"/>
  </r>
  <r>
    <x v="4"/>
    <x v="13"/>
    <n v="70.588235294117652"/>
    <x v="103"/>
    <s v="71"/>
    <s v="East Midlands"/>
  </r>
  <r>
    <x v="4"/>
    <x v="12"/>
    <n v="535"/>
    <x v="104"/>
    <s v="535"/>
    <s v="North West"/>
  </r>
  <r>
    <x v="4"/>
    <x v="13"/>
    <n v="78.102189781021906"/>
    <x v="104"/>
    <s v="78"/>
    <s v="North West"/>
  </r>
  <r>
    <x v="4"/>
    <x v="12"/>
    <n v="840"/>
    <x v="105"/>
    <s v="840"/>
    <s v="West Midlands"/>
  </r>
  <r>
    <x v="4"/>
    <x v="13"/>
    <n v="83.582089552238799"/>
    <x v="105"/>
    <s v="84"/>
    <s v="West Midlands"/>
  </r>
  <r>
    <x v="4"/>
    <x v="12"/>
    <n v="930"/>
    <x v="106"/>
    <s v="930"/>
    <s v="North West"/>
  </r>
  <r>
    <x v="4"/>
    <x v="13"/>
    <n v="83.78378378378379"/>
    <x v="106"/>
    <s v="84"/>
    <s v="North West"/>
  </r>
  <r>
    <x v="4"/>
    <x v="12"/>
    <n v="1675"/>
    <x v="107"/>
    <s v="1675"/>
    <s v="Yorkshire &amp; Humber"/>
  </r>
  <r>
    <x v="4"/>
    <x v="13"/>
    <n v="83.959899749373434"/>
    <x v="107"/>
    <s v="84"/>
    <s v="Yorkshire &amp; Humber"/>
  </r>
  <r>
    <x v="4"/>
    <x v="12"/>
    <n v="1185"/>
    <x v="108"/>
    <s v="1185"/>
    <s v="West Midlands"/>
  </r>
  <r>
    <x v="4"/>
    <x v="13"/>
    <n v="77.198697068403916"/>
    <x v="108"/>
    <s v="77"/>
    <s v="West Midlands"/>
  </r>
  <r>
    <x v="4"/>
    <x v="12"/>
    <n v="250"/>
    <x v="109"/>
    <s v="250"/>
    <s v="South East"/>
  </r>
  <r>
    <x v="4"/>
    <x v="13"/>
    <n v="81.967213114754102"/>
    <x v="109"/>
    <s v="82"/>
    <s v="South East"/>
  </r>
  <r>
    <x v="4"/>
    <x v="12"/>
    <n v="790"/>
    <x v="110"/>
    <s v="790"/>
    <s v="West Midlands"/>
  </r>
  <r>
    <x v="4"/>
    <x v="13"/>
    <n v="82.722513089005233"/>
    <x v="110"/>
    <s v="83"/>
    <s v="West Midlands"/>
  </r>
  <r>
    <x v="4"/>
    <x v="12"/>
    <n v="1965"/>
    <x v="111"/>
    <s v="1965"/>
    <s v="South West"/>
  </r>
  <r>
    <x v="4"/>
    <x v="13"/>
    <n v="82.21757322175732"/>
    <x v="111"/>
    <s v="82"/>
    <s v="South West"/>
  </r>
  <r>
    <x v="4"/>
    <x v="12"/>
    <n v="860"/>
    <x v="112"/>
    <s v="860"/>
    <s v="South West"/>
  </r>
  <r>
    <x v="4"/>
    <x v="13"/>
    <n v="83.495145631067956"/>
    <x v="112"/>
    <s v="83"/>
    <s v="South West"/>
  </r>
  <r>
    <x v="4"/>
    <x v="12"/>
    <n v="510"/>
    <x v="113"/>
    <s v="510"/>
    <s v="North East"/>
  </r>
  <r>
    <x v="4"/>
    <x v="13"/>
    <n v="76.119402985074629"/>
    <x v="113"/>
    <s v="76"/>
    <s v="North East"/>
  </r>
  <r>
    <x v="4"/>
    <x v="12"/>
    <n v="655"/>
    <x v="114"/>
    <s v="655"/>
    <s v="South East"/>
  </r>
  <r>
    <x v="4"/>
    <x v="13"/>
    <n v="85.620915032679733"/>
    <x v="114"/>
    <s v="86"/>
    <s v="South East"/>
  </r>
  <r>
    <x v="4"/>
    <x v="12"/>
    <n v="515"/>
    <x v="115"/>
    <s v="515"/>
    <s v="East of England"/>
  </r>
  <r>
    <x v="4"/>
    <x v="13"/>
    <n v="85.123966942148769"/>
    <x v="115"/>
    <s v="85"/>
    <s v="East of England"/>
  </r>
  <r>
    <x v="4"/>
    <x v="12"/>
    <n v="455"/>
    <x v="116"/>
    <s v="455"/>
    <s v="Greater London"/>
  </r>
  <r>
    <x v="4"/>
    <x v="13"/>
    <n v="85.84905660377359"/>
    <x v="116"/>
    <s v="86"/>
    <s v="Greater London"/>
  </r>
  <r>
    <x v="4"/>
    <x v="12"/>
    <n v="535"/>
    <x v="117"/>
    <s v="535"/>
    <s v="North West"/>
  </r>
  <r>
    <x v="4"/>
    <x v="13"/>
    <n v="81.060606060606062"/>
    <x v="117"/>
    <s v="81"/>
    <s v="North West"/>
  </r>
  <r>
    <x v="4"/>
    <x v="12"/>
    <n v="3160"/>
    <x v="118"/>
    <s v="3160"/>
    <s v="West Midlands"/>
  </r>
  <r>
    <x v="4"/>
    <x v="13"/>
    <n v="82.722513089005233"/>
    <x v="118"/>
    <s v="83"/>
    <s v="West Midlands"/>
  </r>
  <r>
    <x v="4"/>
    <x v="12"/>
    <n v="990"/>
    <x v="119"/>
    <s v="990"/>
    <s v="North West"/>
  </r>
  <r>
    <x v="4"/>
    <x v="13"/>
    <n v="81.481481481481481"/>
    <x v="119"/>
    <s v="81"/>
    <s v="North West"/>
  </r>
  <r>
    <x v="4"/>
    <x v="12"/>
    <n v="580"/>
    <x v="120"/>
    <s v="580"/>
    <s v="North East"/>
  </r>
  <r>
    <x v="4"/>
    <x v="13"/>
    <n v="84.671532846715323"/>
    <x v="120"/>
    <s v="85"/>
    <s v="North East"/>
  </r>
  <r>
    <x v="4"/>
    <x v="12"/>
    <n v="925"/>
    <x v="121"/>
    <s v="925"/>
    <s v="West Midlands"/>
  </r>
  <r>
    <x v="4"/>
    <x v="13"/>
    <n v="83.710407239819006"/>
    <x v="121"/>
    <s v="84"/>
    <s v="West Midlands"/>
  </r>
  <r>
    <x v="4"/>
    <x v="12"/>
    <n v="2600"/>
    <x v="122"/>
    <s v="2600"/>
    <s v="East of England"/>
  </r>
  <r>
    <x v="4"/>
    <x v="13"/>
    <n v="84.00646203554119"/>
    <x v="122"/>
    <s v="84"/>
    <s v="East of England"/>
  </r>
  <r>
    <x v="4"/>
    <x v="12"/>
    <n v="895"/>
    <x v="123"/>
    <s v="895"/>
    <s v="North East"/>
  </r>
  <r>
    <x v="4"/>
    <x v="13"/>
    <n v="80.995475113122168"/>
    <x v="123"/>
    <s v="81"/>
    <s v="North East"/>
  </r>
  <r>
    <x v="4"/>
    <x v="12"/>
    <n v="3020"/>
    <x v="124"/>
    <s v="3020"/>
    <s v="South East"/>
  </r>
  <r>
    <x v="4"/>
    <x v="13"/>
    <n v="81.511470985155199"/>
    <x v="124"/>
    <s v="82"/>
    <s v="South East"/>
  </r>
  <r>
    <x v="4"/>
    <x v="12"/>
    <n v="405"/>
    <x v="125"/>
    <s v="405"/>
    <s v="Greater London"/>
  </r>
  <r>
    <x v="4"/>
    <x v="13"/>
    <n v="79.411764705882348"/>
    <x v="125"/>
    <s v="79"/>
    <s v="Greater London"/>
  </r>
  <r>
    <x v="4"/>
    <x v="12"/>
    <n v="635"/>
    <x v="126"/>
    <s v="635"/>
    <s v="South West"/>
  </r>
  <r>
    <x v="4"/>
    <x v="13"/>
    <n v="81.935483870967744"/>
    <x v="126"/>
    <s v="82"/>
    <s v="South West"/>
  </r>
  <r>
    <x v="4"/>
    <x v="12"/>
    <n v="775"/>
    <x v="127"/>
    <s v="775"/>
    <s v="North West"/>
  </r>
  <r>
    <x v="4"/>
    <x v="13"/>
    <n v="85.635359116022101"/>
    <x v="127"/>
    <s v="86"/>
    <s v="North West"/>
  </r>
  <r>
    <x v="4"/>
    <x v="12"/>
    <n v="565"/>
    <x v="128"/>
    <s v="565"/>
    <s v="West Midlands"/>
  </r>
  <r>
    <x v="4"/>
    <x v="13"/>
    <n v="83.088235294117652"/>
    <x v="128"/>
    <s v="83"/>
    <s v="West Midlands"/>
  </r>
  <r>
    <x v="4"/>
    <x v="12"/>
    <n v="320"/>
    <x v="129"/>
    <s v="320"/>
    <s v="East of England"/>
  </r>
  <r>
    <x v="4"/>
    <x v="13"/>
    <n v="83.116883116883116"/>
    <x v="129"/>
    <s v="83"/>
    <s v="East of England"/>
  </r>
  <r>
    <x v="4"/>
    <x v="12"/>
    <n v="620"/>
    <x v="130"/>
    <s v="620"/>
    <s v="South West"/>
  </r>
  <r>
    <x v="4"/>
    <x v="13"/>
    <n v="82.666666666666671"/>
    <x v="130"/>
    <s v="83"/>
    <s v="South West"/>
  </r>
  <r>
    <x v="4"/>
    <x v="12"/>
    <n v="260"/>
    <x v="131"/>
    <s v="260"/>
    <s v="Greater London"/>
  </r>
  <r>
    <x v="4"/>
    <x v="13"/>
    <n v="82.539682539682531"/>
    <x v="131"/>
    <s v="83"/>
    <s v="Greater London"/>
  </r>
  <r>
    <x v="4"/>
    <x v="12"/>
    <n v="615"/>
    <x v="132"/>
    <s v="615"/>
    <s v="North West"/>
  </r>
  <r>
    <x v="4"/>
    <x v="13"/>
    <n v="81.456953642384107"/>
    <x v="132"/>
    <s v="81"/>
    <s v="North West"/>
  </r>
  <r>
    <x v="4"/>
    <x v="12"/>
    <n v="1045"/>
    <x v="133"/>
    <s v="1045"/>
    <s v="Yorkshire &amp; Humber"/>
  </r>
  <r>
    <x v="4"/>
    <x v="13"/>
    <n v="81.960784313725483"/>
    <x v="133"/>
    <s v="82"/>
    <s v="Yorkshire &amp; Humber"/>
  </r>
  <r>
    <x v="4"/>
    <x v="12"/>
    <n v="960"/>
    <x v="134"/>
    <s v="960"/>
    <s v="West Midlands"/>
  </r>
  <r>
    <x v="4"/>
    <x v="13"/>
    <n v="87.272727272727266"/>
    <x v="134"/>
    <s v="87"/>
    <s v="West Midlands"/>
  </r>
  <r>
    <x v="4"/>
    <x v="12"/>
    <n v="420"/>
    <x v="135"/>
    <s v="420"/>
    <s v="Greater London"/>
  </r>
  <r>
    <x v="4"/>
    <x v="13"/>
    <n v="83.168316831683171"/>
    <x v="135"/>
    <s v="83"/>
    <s v="Greater London"/>
  </r>
  <r>
    <x v="4"/>
    <x v="12"/>
    <n v="535"/>
    <x v="136"/>
    <s v="535"/>
    <s v="Greater London"/>
  </r>
  <r>
    <x v="4"/>
    <x v="13"/>
    <n v="84.920634920634924"/>
    <x v="136"/>
    <s v="85"/>
    <s v="Greater London"/>
  </r>
  <r>
    <x v="4"/>
    <x v="12"/>
    <n v="655"/>
    <x v="137"/>
    <s v="655"/>
    <s v="North West"/>
  </r>
  <r>
    <x v="4"/>
    <x v="13"/>
    <n v="88.513513513513516"/>
    <x v="137"/>
    <s v="89"/>
    <s v="North West"/>
  </r>
  <r>
    <x v="4"/>
    <x v="12"/>
    <n v="1850"/>
    <x v="138"/>
    <s v="1850"/>
    <s v="West Midlands"/>
  </r>
  <r>
    <x v="4"/>
    <x v="13"/>
    <n v="83.710407239819006"/>
    <x v="138"/>
    <s v="84"/>
    <s v="West Midlands"/>
  </r>
  <r>
    <x v="4"/>
    <x v="12"/>
    <n v="350"/>
    <x v="139"/>
    <s v="350"/>
    <s v="South East"/>
  </r>
  <r>
    <x v="4"/>
    <x v="13"/>
    <n v="75.268817204301072"/>
    <x v="139"/>
    <s v="75"/>
    <s v="South East"/>
  </r>
  <r>
    <x v="4"/>
    <x v="12"/>
    <n v="990"/>
    <x v="140"/>
    <s v="990"/>
    <s v="East Midlands"/>
  </r>
  <r>
    <x v="4"/>
    <x v="13"/>
    <n v="84.255319148936167"/>
    <x v="140"/>
    <s v="84"/>
    <s v="East Midlands"/>
  </r>
  <r>
    <x v="4"/>
    <x v="12"/>
    <n v="2725"/>
    <x v="141"/>
    <s v="2725"/>
    <s v="South East"/>
  </r>
  <r>
    <x v="4"/>
    <x v="13"/>
    <n v="79.446064139941683"/>
    <x v="141"/>
    <s v="79"/>
    <s v="South East"/>
  </r>
  <r>
    <x v="4"/>
    <x v="12"/>
    <n v="355"/>
    <x v="142"/>
    <s v="355"/>
    <s v="Greater London"/>
  </r>
  <r>
    <x v="4"/>
    <x v="13"/>
    <n v="82.558139534883722"/>
    <x v="142"/>
    <s v="83"/>
    <s v="Greater London"/>
  </r>
  <r>
    <x v="4"/>
    <x v="12"/>
    <n v="745"/>
    <x v="143"/>
    <s v="745"/>
    <s v="North West"/>
  </r>
  <r>
    <x v="4"/>
    <x v="13"/>
    <n v="86.127167630057798"/>
    <x v="143"/>
    <s v="86"/>
    <s v="North West"/>
  </r>
  <r>
    <x v="4"/>
    <x v="12"/>
    <n v="815"/>
    <x v="144"/>
    <s v="815"/>
    <s v="North West"/>
  </r>
  <r>
    <x v="4"/>
    <x v="13"/>
    <n v="76.525821596244143"/>
    <x v="144"/>
    <s v="77"/>
    <s v="North West"/>
  </r>
  <r>
    <x v="4"/>
    <x v="12"/>
    <n v="1485"/>
    <x v="145"/>
    <s v="1485"/>
    <s v="South West"/>
  </r>
  <r>
    <x v="4"/>
    <x v="13"/>
    <n v="82.729805013927589"/>
    <x v="145"/>
    <s v="83"/>
    <s v="South West"/>
  </r>
  <r>
    <x v="4"/>
    <x v="12"/>
    <n v="330"/>
    <x v="146"/>
    <s v="330"/>
    <s v="South East"/>
  </r>
  <r>
    <x v="4"/>
    <x v="13"/>
    <n v="75.862068965517238"/>
    <x v="146"/>
    <s v="76"/>
    <s v="South East"/>
  </r>
  <r>
    <x v="4"/>
    <x v="12"/>
    <n v="1075"/>
    <x v="147"/>
    <s v="1075"/>
    <s v="North West"/>
  </r>
  <r>
    <x v="4"/>
    <x v="13"/>
    <n v="85.317460317460316"/>
    <x v="147"/>
    <s v="85"/>
    <s v="North West"/>
  </r>
  <r>
    <x v="4"/>
    <x v="12"/>
    <n v="325"/>
    <x v="148"/>
    <s v="325"/>
    <s v="South East"/>
  </r>
  <r>
    <x v="4"/>
    <x v="13"/>
    <n v="78.313253012048193"/>
    <x v="148"/>
    <s v="78"/>
    <s v="South East"/>
  </r>
  <r>
    <x v="4"/>
    <x v="12"/>
    <n v="785"/>
    <x v="149"/>
    <s v="785"/>
    <s v="West Midlands"/>
  </r>
  <r>
    <x v="4"/>
    <x v="13"/>
    <n v="80.512820512820511"/>
    <x v="149"/>
    <s v="81"/>
    <s v="West Midlands"/>
  </r>
  <r>
    <x v="4"/>
    <x v="12"/>
    <n v="1705"/>
    <x v="150"/>
    <s v="1705"/>
    <s v="West Midlands"/>
  </r>
  <r>
    <x v="4"/>
    <x v="13"/>
    <n v="74.291938997821347"/>
    <x v="150"/>
    <s v="74"/>
    <s v="West Midlands"/>
  </r>
  <r>
    <x v="4"/>
    <x v="12"/>
    <n v="630"/>
    <x v="151"/>
    <s v="630"/>
    <s v="Yorkshire &amp; Humber"/>
  </r>
  <r>
    <x v="4"/>
    <x v="13"/>
    <n v="84"/>
    <x v="151"/>
    <s v="84"/>
    <s v="Yorkshire &amp; Humber"/>
  </r>
  <r>
    <x v="4"/>
    <x v="12"/>
    <n v="151410"/>
    <x v="152"/>
    <s v="151410"/>
    <s v="England"/>
  </r>
  <r>
    <x v="4"/>
    <x v="13"/>
    <n v="81.70632993362473"/>
    <x v="152"/>
    <s v="82"/>
    <s v="England"/>
  </r>
  <r>
    <x v="5"/>
    <x v="0"/>
    <n v="0.1852340145023072"/>
    <x v="0"/>
    <s v="0.19"/>
    <s v="Greater London"/>
  </r>
  <r>
    <x v="5"/>
    <x v="1"/>
    <n v="5.3018867924528301"/>
    <x v="0"/>
    <s v="5.30"/>
    <s v="Greater London"/>
  </r>
  <r>
    <x v="5"/>
    <x v="2"/>
    <n v="0.96506262359920891"/>
    <x v="0"/>
    <s v="97%"/>
    <s v="Greater London"/>
  </r>
  <r>
    <x v="5"/>
    <x v="0"/>
    <n v="0.47908946532556912"/>
    <x v="1"/>
    <s v="0.48"/>
    <s v="Greater London"/>
  </r>
  <r>
    <x v="5"/>
    <x v="1"/>
    <n v="3.9519650655021841"/>
    <x v="1"/>
    <s v="3.95"/>
    <s v="Greater London"/>
  </r>
  <r>
    <x v="5"/>
    <x v="2"/>
    <n v="0.87877183695076755"/>
    <x v="1"/>
    <s v="88%"/>
    <s v="Greater London"/>
  </r>
  <r>
    <x v="5"/>
    <x v="0"/>
    <n v="1.900869565217391"/>
    <x v="2"/>
    <s v="1.90"/>
    <s v="Yorkshire &amp; Humber"/>
  </r>
  <r>
    <x v="5"/>
    <x v="1"/>
    <n v="5.3644171779141114"/>
    <x v="2"/>
    <s v="5.36"/>
    <s v="Yorkshire &amp; Humber"/>
  </r>
  <r>
    <x v="5"/>
    <x v="2"/>
    <n v="0.64565217391304341"/>
    <x v="2"/>
    <s v="65%"/>
    <s v="Yorkshire &amp; Humber"/>
  </r>
  <r>
    <x v="5"/>
    <x v="0"/>
    <n v="0.86188811188811187"/>
    <x v="3"/>
    <s v="0.86"/>
    <s v="South West"/>
  </r>
  <r>
    <x v="5"/>
    <x v="1"/>
    <n v="7.4696969696969697"/>
    <x v="3"/>
    <s v="7.47"/>
    <s v="South West"/>
  </r>
  <r>
    <x v="5"/>
    <x v="2"/>
    <n v="0.88461538461538458"/>
    <x v="3"/>
    <s v="88%"/>
    <s v="South West"/>
  </r>
  <r>
    <x v="5"/>
    <x v="0"/>
    <n v="0.56134338588074029"/>
    <x v="4"/>
    <s v="0.56"/>
    <s v="East of England"/>
  </r>
  <r>
    <x v="5"/>
    <x v="1"/>
    <n v="4.5"/>
    <x v="4"/>
    <s v="4.50"/>
    <s v="East of England"/>
  </r>
  <r>
    <x v="5"/>
    <x v="2"/>
    <n v="0.87525702535983552"/>
    <x v="4"/>
    <s v="88%"/>
    <s v="East of England"/>
  </r>
  <r>
    <x v="5"/>
    <x v="0"/>
    <n v="0.71976206212822202"/>
    <x v="5"/>
    <s v="0.72"/>
    <s v="Greater London"/>
  </r>
  <r>
    <x v="5"/>
    <x v="1"/>
    <n v="7.9489051094890506"/>
    <x v="5"/>
    <s v="7.95"/>
    <s v="Greater London"/>
  </r>
  <r>
    <x v="5"/>
    <x v="2"/>
    <n v="0.90945142101784537"/>
    <x v="5"/>
    <s v="91%"/>
    <s v="Greater London"/>
  </r>
  <r>
    <x v="5"/>
    <x v="0"/>
    <n v="0.71406250000000004"/>
    <x v="6"/>
    <s v="0.71"/>
    <s v="West Midlands"/>
  </r>
  <r>
    <x v="5"/>
    <x v="1"/>
    <n v="5.5627340823970037"/>
    <x v="6"/>
    <s v="5.56"/>
    <s v="West Midlands"/>
  </r>
  <r>
    <x v="5"/>
    <x v="2"/>
    <n v="0.8716346153846154"/>
    <x v="6"/>
    <s v="87%"/>
    <s v="West Midlands"/>
  </r>
  <r>
    <x v="5"/>
    <x v="0"/>
    <n v="0.3155940594059406"/>
    <x v="7"/>
    <s v="0.32"/>
    <s v="North West"/>
  </r>
  <r>
    <x v="5"/>
    <x v="1"/>
    <n v="2.7717391304347831"/>
    <x v="7"/>
    <s v="2.77"/>
    <s v="North West"/>
  </r>
  <r>
    <x v="5"/>
    <x v="2"/>
    <n v="0.88613861386138615"/>
    <x v="7"/>
    <s v="89%"/>
    <s v="North West"/>
  </r>
  <r>
    <x v="5"/>
    <x v="0"/>
    <n v="0.3203125"/>
    <x v="8"/>
    <s v="0.32"/>
    <s v="North West"/>
  </r>
  <r>
    <x v="5"/>
    <x v="1"/>
    <n v="4.0999999999999996"/>
    <x v="8"/>
    <s v="4.10"/>
    <s v="North West"/>
  </r>
  <r>
    <x v="5"/>
    <x v="2"/>
    <n v="0.921875"/>
    <x v="8"/>
    <s v="92%"/>
    <s v="North West"/>
  </r>
  <r>
    <x v="5"/>
    <x v="0"/>
    <n v="0.4689119170984456"/>
    <x v="9"/>
    <s v="0.47"/>
    <s v="North West"/>
  </r>
  <r>
    <x v="5"/>
    <x v="1"/>
    <n v="9.526315789473685"/>
    <x v="9"/>
    <s v="9.53"/>
    <s v="North West"/>
  </r>
  <r>
    <x v="5"/>
    <x v="2"/>
    <n v="0.95077720207253891"/>
    <x v="9"/>
    <s v="95%"/>
    <s v="North West"/>
  </r>
  <r>
    <x v="5"/>
    <x v="0"/>
    <n v="1.0760757314974181"/>
    <x v="10"/>
    <s v="1.08"/>
    <s v="South West"/>
  </r>
  <r>
    <x v="5"/>
    <x v="1"/>
    <n v="7.5325301204819279"/>
    <x v="10"/>
    <s v="7.53"/>
    <s v="South West"/>
  </r>
  <r>
    <x v="5"/>
    <x v="2"/>
    <n v="0.85714285714285721"/>
    <x v="10"/>
    <s v="86%"/>
    <s v="South West"/>
  </r>
  <r>
    <x v="5"/>
    <x v="0"/>
    <n v="0.93628808864265933"/>
    <x v="11"/>
    <s v="0.94"/>
    <s v="South East"/>
  </r>
  <r>
    <x v="5"/>
    <x v="1"/>
    <n v="5.3228346456692917"/>
    <x v="11"/>
    <s v="5.32"/>
    <s v="South East"/>
  </r>
  <r>
    <x v="5"/>
    <x v="2"/>
    <n v="0.82409972299168976"/>
    <x v="11"/>
    <s v="82%"/>
    <s v="South East"/>
  </r>
  <r>
    <x v="5"/>
    <x v="0"/>
    <n v="0.72208228379513018"/>
    <x v="12"/>
    <s v="0.72"/>
    <s v="Yorkshire &amp; Humber"/>
  </r>
  <r>
    <x v="5"/>
    <x v="1"/>
    <n v="4.1815235008103731"/>
    <x v="12"/>
    <s v="4.18"/>
    <s v="Yorkshire &amp; Humber"/>
  </r>
  <r>
    <x v="5"/>
    <x v="2"/>
    <n v="0.82731598096837389"/>
    <x v="12"/>
    <s v="83%"/>
    <s v="Yorkshire &amp; Humber"/>
  </r>
  <r>
    <x v="5"/>
    <x v="0"/>
    <n v="0.73372781065088755"/>
    <x v="13"/>
    <s v="0.73"/>
    <s v="Greater London"/>
  </r>
  <r>
    <x v="5"/>
    <x v="1"/>
    <n v="5.8582677165354333"/>
    <x v="13"/>
    <s v="5.86"/>
    <s v="Greater London"/>
  </r>
  <r>
    <x v="5"/>
    <x v="2"/>
    <n v="0.87475345167652863"/>
    <x v="13"/>
    <s v="87%"/>
    <s v="Greater London"/>
  </r>
  <r>
    <x v="5"/>
    <x v="0"/>
    <n v="1.814084507042254"/>
    <x v="14"/>
    <s v="1.81"/>
    <s v="South East"/>
  </r>
  <r>
    <x v="5"/>
    <x v="1"/>
    <n v="10.64462809917355"/>
    <x v="14"/>
    <s v="10.64"/>
    <s v="South East"/>
  </r>
  <r>
    <x v="5"/>
    <x v="2"/>
    <n v="0.8295774647887324"/>
    <x v="14"/>
    <s v="83%"/>
    <s v="South East"/>
  </r>
  <r>
    <x v="5"/>
    <x v="0"/>
    <n v="1.375292283710055"/>
    <x v="15"/>
    <s v="1.38"/>
    <s v="South West"/>
  </r>
  <r>
    <x v="5"/>
    <x v="1"/>
    <n v="9.642076502732241"/>
    <x v="15"/>
    <s v="9.64"/>
    <s v="South West"/>
  </r>
  <r>
    <x v="5"/>
    <x v="2"/>
    <n v="0.85736554949337496"/>
    <x v="15"/>
    <s v="86%"/>
    <s v="South West"/>
  </r>
  <r>
    <x v="5"/>
    <x v="0"/>
    <n v="0.85"/>
    <x v="16"/>
    <s v="0.85"/>
    <s v="Greater London"/>
  </r>
  <r>
    <x v="5"/>
    <x v="1"/>
    <n v="8.3526011560693636"/>
    <x v="16"/>
    <s v="8.35"/>
    <s v="Greater London"/>
  </r>
  <r>
    <x v="5"/>
    <x v="2"/>
    <n v="0.89823529411764702"/>
    <x v="16"/>
    <s v="90%"/>
    <s v="Greater London"/>
  </r>
  <r>
    <x v="5"/>
    <x v="0"/>
    <n v="0.94239094239094234"/>
    <x v="17"/>
    <s v="0.94"/>
    <s v="South East"/>
  </r>
  <r>
    <x v="5"/>
    <x v="1"/>
    <n v="8.0857142857142854"/>
    <x v="17"/>
    <s v="8.09"/>
    <s v="South East"/>
  </r>
  <r>
    <x v="5"/>
    <x v="2"/>
    <n v="0.8834498834498834"/>
    <x v="17"/>
    <s v="88%"/>
    <s v="South East"/>
  </r>
  <r>
    <x v="5"/>
    <x v="0"/>
    <n v="0.69770408163265307"/>
    <x v="18"/>
    <s v="0.70"/>
    <s v="North West"/>
  </r>
  <r>
    <x v="5"/>
    <x v="1"/>
    <n v="6.7530864197530862"/>
    <x v="18"/>
    <s v="6.75"/>
    <s v="North West"/>
  </r>
  <r>
    <x v="5"/>
    <x v="2"/>
    <n v="0.89668367346938771"/>
    <x v="18"/>
    <s v="90%"/>
    <s v="North West"/>
  </r>
  <r>
    <x v="5"/>
    <x v="0"/>
    <n v="1.0037202380952379"/>
    <x v="19"/>
    <s v="1.00"/>
    <s v="Yorkshire &amp; Humber"/>
  </r>
  <r>
    <x v="5"/>
    <x v="1"/>
    <n v="12.37614678899082"/>
    <x v="19"/>
    <s v="12.38"/>
    <s v="Yorkshire &amp; Humber"/>
  </r>
  <r>
    <x v="5"/>
    <x v="2"/>
    <n v="0.91889880952380953"/>
    <x v="19"/>
    <s v="92%"/>
    <s v="Yorkshire &amp; Humber"/>
  </r>
  <r>
    <x v="5"/>
    <x v="0"/>
    <n v="0.79501452081316559"/>
    <x v="20"/>
    <s v="0.80"/>
    <s v="East of England"/>
  </r>
  <r>
    <x v="5"/>
    <x v="1"/>
    <n v="4.3452380952380949"/>
    <x v="20"/>
    <s v="4.35"/>
    <s v="East of England"/>
  </r>
  <r>
    <x v="5"/>
    <x v="2"/>
    <n v="0.81703775411423041"/>
    <x v="20"/>
    <s v="82%"/>
    <s v="East of England"/>
  </r>
  <r>
    <x v="5"/>
    <x v="0"/>
    <n v="0.46123260437375752"/>
    <x v="21"/>
    <s v="0.46"/>
    <s v="Greater London"/>
  </r>
  <r>
    <x v="5"/>
    <x v="1"/>
    <n v="3.2"/>
    <x v="21"/>
    <s v="3.20"/>
    <s v="Greater London"/>
  </r>
  <r>
    <x v="5"/>
    <x v="2"/>
    <n v="0.85586481113320079"/>
    <x v="21"/>
    <s v="86%"/>
    <s v="Greater London"/>
  </r>
  <r>
    <x v="5"/>
    <x v="0"/>
    <n v="0.70453482935951384"/>
    <x v="22"/>
    <s v="0.70"/>
    <s v="East of England"/>
  </r>
  <r>
    <x v="5"/>
    <x v="1"/>
    <n v="5.2326388888888893"/>
    <x v="22"/>
    <s v="5.23"/>
    <s v="East of England"/>
  </r>
  <r>
    <x v="5"/>
    <x v="2"/>
    <n v="0.86535764375876578"/>
    <x v="22"/>
    <s v="87%"/>
    <s v="East of England"/>
  </r>
  <r>
    <x v="5"/>
    <x v="0"/>
    <n v="0.75095298602287164"/>
    <x v="23"/>
    <s v="0.75"/>
    <s v="North West"/>
  </r>
  <r>
    <x v="5"/>
    <x v="1"/>
    <n v="8.4428571428571431"/>
    <x v="23"/>
    <s v="8.44"/>
    <s v="North West"/>
  </r>
  <r>
    <x v="5"/>
    <x v="2"/>
    <n v="0.91105463786531127"/>
    <x v="23"/>
    <s v="91%"/>
    <s v="North West"/>
  </r>
  <r>
    <x v="5"/>
    <x v="0"/>
    <n v="1.4002361275088551"/>
    <x v="24"/>
    <s v="1.40"/>
    <s v="North West"/>
  </r>
  <r>
    <x v="5"/>
    <x v="1"/>
    <n v="14.37575757575758"/>
    <x v="24"/>
    <s v="14.38"/>
    <s v="North West"/>
  </r>
  <r>
    <x v="5"/>
    <x v="2"/>
    <n v="0.90259740259740262"/>
    <x v="24"/>
    <s v="90%"/>
    <s v="North West"/>
  </r>
  <r>
    <x v="5"/>
    <x v="0"/>
    <n v="1.2222222222222221"/>
    <x v="25"/>
    <s v="1.22"/>
    <s v="Greater London"/>
  </r>
  <r>
    <x v="5"/>
    <x v="1"/>
    <n v="8.25"/>
    <x v="25"/>
    <s v="8.25"/>
    <s v="Greater London"/>
  </r>
  <r>
    <x v="5"/>
    <x v="2"/>
    <n v="0.85185185185185186"/>
    <x v="25"/>
    <s v="85%"/>
    <s v="Greater London"/>
  </r>
  <r>
    <x v="5"/>
    <x v="0"/>
    <n v="0.7038461538461539"/>
    <x v="26"/>
    <s v="0.70"/>
    <s v="South West"/>
  </r>
  <r>
    <x v="5"/>
    <x v="1"/>
    <n v="5.668141592920354"/>
    <x v="26"/>
    <s v="5.67"/>
    <s v="South West"/>
  </r>
  <r>
    <x v="5"/>
    <x v="2"/>
    <n v="0.87582417582417582"/>
    <x v="26"/>
    <s v="88%"/>
    <s v="South West"/>
  </r>
  <r>
    <x v="5"/>
    <x v="0"/>
    <n v="0.40992736077481839"/>
    <x v="27"/>
    <s v="0.41"/>
    <s v="North East"/>
  </r>
  <r>
    <x v="5"/>
    <x v="1"/>
    <n v="4.7824858757062154"/>
    <x v="27"/>
    <s v="4.78"/>
    <s v="North East"/>
  </r>
  <r>
    <x v="5"/>
    <x v="2"/>
    <n v="0.91428571428571426"/>
    <x v="27"/>
    <s v="91%"/>
    <s v="North East"/>
  </r>
  <r>
    <x v="5"/>
    <x v="0"/>
    <n v="0.99368337939202522"/>
    <x v="28"/>
    <s v="0.99"/>
    <s v="West Midlands"/>
  </r>
  <r>
    <x v="5"/>
    <x v="1"/>
    <n v="5.0339999999999998"/>
    <x v="28"/>
    <s v="5.03"/>
    <s v="West Midlands"/>
  </r>
  <r>
    <x v="5"/>
    <x v="2"/>
    <n v="0.80260560600078956"/>
    <x v="28"/>
    <s v="80%"/>
    <s v="West Midlands"/>
  </r>
  <r>
    <x v="5"/>
    <x v="0"/>
    <n v="0.61920172599784251"/>
    <x v="29"/>
    <s v="0.62"/>
    <s v="Greater London"/>
  </r>
  <r>
    <x v="5"/>
    <x v="1"/>
    <n v="7.756756756756757"/>
    <x v="29"/>
    <s v="7.76"/>
    <s v="Greater London"/>
  </r>
  <r>
    <x v="5"/>
    <x v="2"/>
    <n v="0.92017259978425026"/>
    <x v="29"/>
    <s v="92%"/>
    <s v="Greater London"/>
  </r>
  <r>
    <x v="5"/>
    <x v="0"/>
    <n v="0.24315068493150679"/>
    <x v="30"/>
    <s v="0.24"/>
    <s v="North East"/>
  </r>
  <r>
    <x v="5"/>
    <x v="1"/>
    <n v="5.0714285714285712"/>
    <x v="30"/>
    <s v="5.07"/>
    <s v="North East"/>
  </r>
  <r>
    <x v="5"/>
    <x v="2"/>
    <n v="0.95205479452054798"/>
    <x v="30"/>
    <s v="95%"/>
    <s v="North East"/>
  </r>
  <r>
    <x v="5"/>
    <x v="0"/>
    <n v="0.35629453681710221"/>
    <x v="31"/>
    <s v="0.36"/>
    <s v="North East"/>
  </r>
  <r>
    <x v="5"/>
    <x v="1"/>
    <n v="4.4776119402985071"/>
    <x v="31"/>
    <s v="4.48"/>
    <s v="North East"/>
  </r>
  <r>
    <x v="5"/>
    <x v="2"/>
    <n v="0.92042755344418048"/>
    <x v="31"/>
    <s v="92%"/>
    <s v="North East"/>
  </r>
  <r>
    <x v="5"/>
    <x v="0"/>
    <n v="0.59230340211935306"/>
    <x v="32"/>
    <s v="0.59"/>
    <s v="East Midlands"/>
  </r>
  <r>
    <x v="5"/>
    <x v="1"/>
    <n v="3.5878378378378382"/>
    <x v="32"/>
    <s v="3.59"/>
    <s v="East Midlands"/>
  </r>
  <r>
    <x v="5"/>
    <x v="2"/>
    <n v="0.83491355270496381"/>
    <x v="32"/>
    <s v="83%"/>
    <s v="East Midlands"/>
  </r>
  <r>
    <x v="5"/>
    <x v="0"/>
    <n v="0.65580834195105131"/>
    <x v="33"/>
    <s v="0.66"/>
    <s v="East Midlands"/>
  </r>
  <r>
    <x v="5"/>
    <x v="1"/>
    <n v="4.7091584158415838"/>
    <x v="33"/>
    <s v="4.71"/>
    <s v="East Midlands"/>
  </r>
  <r>
    <x v="5"/>
    <x v="2"/>
    <n v="0.86073767666321954"/>
    <x v="33"/>
    <s v="86%"/>
    <s v="East Midlands"/>
  </r>
  <r>
    <x v="5"/>
    <x v="0"/>
    <n v="0.59168121924114936"/>
    <x v="34"/>
    <s v="0.59"/>
    <s v="South West"/>
  </r>
  <r>
    <x v="5"/>
    <x v="1"/>
    <n v="4.4211150652431792"/>
    <x v="34"/>
    <s v="4.42"/>
    <s v="South West"/>
  </r>
  <r>
    <x v="5"/>
    <x v="2"/>
    <n v="0.86616923321162087"/>
    <x v="34"/>
    <s v="87%"/>
    <s v="South West"/>
  </r>
  <r>
    <x v="5"/>
    <x v="0"/>
    <n v="0.26080827067669171"/>
    <x v="35"/>
    <s v="0.26"/>
    <s v="Yorkshire &amp; Humber"/>
  </r>
  <r>
    <x v="5"/>
    <x v="1"/>
    <n v="2.7749999999999999"/>
    <x v="35"/>
    <s v="2.77"/>
    <s v="Yorkshire &amp; Humber"/>
  </r>
  <r>
    <x v="5"/>
    <x v="2"/>
    <n v="0.90601503759398494"/>
    <x v="35"/>
    <s v="91%"/>
    <s v="Yorkshire &amp; Humber"/>
  </r>
  <r>
    <x v="5"/>
    <x v="0"/>
    <n v="1.29512467435802"/>
    <x v="36"/>
    <s v="1.30"/>
    <s v="South West"/>
  </r>
  <r>
    <x v="5"/>
    <x v="1"/>
    <n v="10.74074074074074"/>
    <x v="36"/>
    <s v="10.74"/>
    <s v="South West"/>
  </r>
  <r>
    <x v="5"/>
    <x v="2"/>
    <n v="0.87941942687011543"/>
    <x v="36"/>
    <s v="88%"/>
    <s v="South West"/>
  </r>
  <r>
    <x v="5"/>
    <x v="0"/>
    <n v="0.88034974689369538"/>
    <x v="37"/>
    <s v="0.88"/>
    <s v="West Midlands"/>
  </r>
  <r>
    <x v="5"/>
    <x v="1"/>
    <n v="8.9812206572769959"/>
    <x v="37"/>
    <s v="8.98"/>
    <s v="West Midlands"/>
  </r>
  <r>
    <x v="5"/>
    <x v="2"/>
    <n v="0.90197883110906585"/>
    <x v="37"/>
    <s v="90%"/>
    <s v="West Midlands"/>
  </r>
  <r>
    <x v="5"/>
    <x v="0"/>
    <n v="0.75672981056829514"/>
    <x v="38"/>
    <s v="0.76"/>
    <s v="Greater London"/>
  </r>
  <r>
    <x v="5"/>
    <x v="1"/>
    <n v="5.4801444043321297"/>
    <x v="38"/>
    <s v="5.48"/>
    <s v="Greater London"/>
  </r>
  <r>
    <x v="5"/>
    <x v="2"/>
    <n v="0.86191425722831505"/>
    <x v="38"/>
    <s v="86%"/>
    <s v="Greater London"/>
  </r>
  <r>
    <x v="5"/>
    <x v="0"/>
    <n v="0.65738925911407287"/>
    <x v="39"/>
    <s v="0.66"/>
    <s v="Yorkshire &amp; Humber"/>
  </r>
  <r>
    <x v="5"/>
    <x v="1"/>
    <n v="4.1102941176470589"/>
    <x v="39"/>
    <s v="4.11"/>
    <s v="Yorkshire &amp; Humber"/>
  </r>
  <r>
    <x v="5"/>
    <x v="2"/>
    <n v="0.840062720501764"/>
    <x v="39"/>
    <s v="84%"/>
    <s v="Yorkshire &amp; Humber"/>
  </r>
  <r>
    <x v="5"/>
    <x v="0"/>
    <n v="1.691553761891035"/>
    <x v="40"/>
    <s v="1.69"/>
    <s v="South East"/>
  </r>
  <r>
    <x v="5"/>
    <x v="1"/>
    <n v="8.9724770642201843"/>
    <x v="40"/>
    <s v="8.97"/>
    <s v="South East"/>
  </r>
  <r>
    <x v="5"/>
    <x v="2"/>
    <n v="0.81147304698760447"/>
    <x v="40"/>
    <s v="81%"/>
    <s v="South East"/>
  </r>
  <r>
    <x v="5"/>
    <x v="0"/>
    <n v="0.54398925453324376"/>
    <x v="41"/>
    <s v="0.54"/>
    <s v="Greater London"/>
  </r>
  <r>
    <x v="5"/>
    <x v="1"/>
    <n v="11.739130434782609"/>
    <x v="41"/>
    <s v="11.74"/>
    <s v="Greater London"/>
  </r>
  <r>
    <x v="5"/>
    <x v="2"/>
    <n v="0.95366017461383479"/>
    <x v="41"/>
    <s v="95%"/>
    <s v="Greater London"/>
  </r>
  <r>
    <x v="5"/>
    <x v="0"/>
    <n v="0.56338028169014087"/>
    <x v="42"/>
    <s v="0.56"/>
    <s v="East of England"/>
  </r>
  <r>
    <x v="5"/>
    <x v="1"/>
    <n v="6.1224489795918364"/>
    <x v="42"/>
    <s v="6.12"/>
    <s v="East of England"/>
  </r>
  <r>
    <x v="5"/>
    <x v="2"/>
    <n v="0.90798122065727704"/>
    <x v="42"/>
    <s v="91%"/>
    <s v="East of England"/>
  </r>
  <r>
    <x v="5"/>
    <x v="0"/>
    <n v="1.433116883116883"/>
    <x v="43"/>
    <s v="1.43"/>
    <s v="North East"/>
  </r>
  <r>
    <x v="5"/>
    <x v="1"/>
    <n v="4.7770562770562766"/>
    <x v="43"/>
    <s v="4.78"/>
    <s v="North East"/>
  </r>
  <r>
    <x v="5"/>
    <x v="2"/>
    <n v="0.7"/>
    <x v="43"/>
    <s v="70%"/>
    <s v="North East"/>
  </r>
  <r>
    <x v="5"/>
    <x v="0"/>
    <n v="0.76378488767869301"/>
    <x v="44"/>
    <s v="0.76"/>
    <s v="South West"/>
  </r>
  <r>
    <x v="5"/>
    <x v="1"/>
    <n v="7.5810810810810807"/>
    <x v="44"/>
    <s v="7.58"/>
    <s v="South West"/>
  </r>
  <r>
    <x v="5"/>
    <x v="2"/>
    <n v="0.89925119128658948"/>
    <x v="44"/>
    <s v="90%"/>
    <s v="South West"/>
  </r>
  <r>
    <x v="5"/>
    <x v="0"/>
    <n v="0.74877450980392157"/>
    <x v="45"/>
    <s v="0.75"/>
    <s v="Greater London"/>
  </r>
  <r>
    <x v="5"/>
    <x v="1"/>
    <n v="9.546875"/>
    <x v="45"/>
    <s v="9.55"/>
    <s v="Greater London"/>
  </r>
  <r>
    <x v="5"/>
    <x v="2"/>
    <n v="0.92156862745098045"/>
    <x v="45"/>
    <s v="92%"/>
    <s v="Greater London"/>
  </r>
  <r>
    <x v="5"/>
    <x v="0"/>
    <n v="0.6699916874480466"/>
    <x v="46"/>
    <s v="0.67"/>
    <s v="Greater London"/>
  </r>
  <r>
    <x v="5"/>
    <x v="1"/>
    <n v="5.4459459459459456"/>
    <x v="46"/>
    <s v="5.45"/>
    <s v="Greater London"/>
  </r>
  <r>
    <x v="5"/>
    <x v="2"/>
    <n v="0.87697423108894434"/>
    <x v="46"/>
    <s v="88%"/>
    <s v="Greater London"/>
  </r>
  <r>
    <x v="5"/>
    <x v="0"/>
    <n v="0.8188405797101449"/>
    <x v="47"/>
    <s v="0.82"/>
    <s v="North West"/>
  </r>
  <r>
    <x v="5"/>
    <x v="1"/>
    <n v="12.75806451612903"/>
    <x v="47"/>
    <s v="12.76"/>
    <s v="North West"/>
  </r>
  <r>
    <x v="5"/>
    <x v="2"/>
    <n v="0.93581780538302273"/>
    <x v="47"/>
    <s v="94%"/>
    <s v="North West"/>
  </r>
  <r>
    <x v="5"/>
    <x v="0"/>
    <n v="0.71502057613168724"/>
    <x v="48"/>
    <s v="0.72"/>
    <s v="Greater London"/>
  </r>
  <r>
    <x v="5"/>
    <x v="1"/>
    <n v="5.2651515151515156"/>
    <x v="48"/>
    <s v="5.27"/>
    <s v="Greater London"/>
  </r>
  <r>
    <x v="5"/>
    <x v="2"/>
    <n v="0.86419753086419759"/>
    <x v="48"/>
    <s v="86%"/>
    <s v="Greater London"/>
  </r>
  <r>
    <x v="5"/>
    <x v="0"/>
    <n v="1.336646853863497"/>
    <x v="49"/>
    <s v="1.34"/>
    <s v="South East"/>
  </r>
  <r>
    <x v="5"/>
    <x v="1"/>
    <n v="7.0540832882639268"/>
    <x v="49"/>
    <s v="7.05"/>
    <s v="South East"/>
  </r>
  <r>
    <x v="5"/>
    <x v="2"/>
    <n v="0.81051444968231201"/>
    <x v="49"/>
    <s v="81%"/>
    <s v="South East"/>
  </r>
  <r>
    <x v="5"/>
    <x v="0"/>
    <n v="0.49046793760831892"/>
    <x v="50"/>
    <s v="0.49"/>
    <s v="Greater London"/>
  </r>
  <r>
    <x v="5"/>
    <x v="1"/>
    <n v="6.3595505617977528"/>
    <x v="50"/>
    <s v="6.36"/>
    <s v="Greater London"/>
  </r>
  <r>
    <x v="5"/>
    <x v="2"/>
    <n v="0.92287694974003465"/>
    <x v="50"/>
    <s v="92%"/>
    <s v="Greater London"/>
  </r>
  <r>
    <x v="5"/>
    <x v="0"/>
    <n v="0.58206987475280159"/>
    <x v="51"/>
    <s v="0.58"/>
    <s v="Greater London"/>
  </r>
  <r>
    <x v="5"/>
    <x v="1"/>
    <n v="4.6968085106382977"/>
    <x v="51"/>
    <s v="4.70"/>
    <s v="Greater London"/>
  </r>
  <r>
    <x v="5"/>
    <x v="2"/>
    <n v="0.87607119314436388"/>
    <x v="51"/>
    <s v="88%"/>
    <s v="Greater London"/>
  </r>
  <r>
    <x v="5"/>
    <x v="0"/>
    <n v="0.47549019607843129"/>
    <x v="52"/>
    <s v="0.48"/>
    <s v="North East"/>
  </r>
  <r>
    <x v="5"/>
    <x v="1"/>
    <n v="2.75177304964539"/>
    <x v="52"/>
    <s v="2.75"/>
    <s v="North East"/>
  </r>
  <r>
    <x v="5"/>
    <x v="2"/>
    <n v="0.82720588235294112"/>
    <x v="52"/>
    <s v="83%"/>
    <s v="North East"/>
  </r>
  <r>
    <x v="5"/>
    <x v="0"/>
    <n v="0.40113960113960112"/>
    <x v="53"/>
    <s v="0.40"/>
    <s v="Greater London"/>
  </r>
  <r>
    <x v="5"/>
    <x v="1"/>
    <n v="8.8000000000000007"/>
    <x v="53"/>
    <s v="8.80"/>
    <s v="Greater London"/>
  </r>
  <r>
    <x v="5"/>
    <x v="2"/>
    <n v="0.95441595441595439"/>
    <x v="53"/>
    <s v="95%"/>
    <s v="Greater London"/>
  </r>
  <r>
    <x v="5"/>
    <x v="0"/>
    <n v="0.9324635456638527"/>
    <x v="54"/>
    <s v="0.93"/>
    <s v="West Midlands"/>
  </r>
  <r>
    <x v="5"/>
    <x v="1"/>
    <n v="6.4285714285714288"/>
    <x v="54"/>
    <s v="6.43"/>
    <s v="West Midlands"/>
  </r>
  <r>
    <x v="5"/>
    <x v="2"/>
    <n v="0.85495011511895624"/>
    <x v="54"/>
    <s v="85%"/>
    <s v="West Midlands"/>
  </r>
  <r>
    <x v="5"/>
    <x v="0"/>
    <n v="0.40493601462522849"/>
    <x v="55"/>
    <s v="0.40"/>
    <s v="East of England"/>
  </r>
  <r>
    <x v="5"/>
    <x v="1"/>
    <n v="2.9017467248908302"/>
    <x v="55"/>
    <s v="2.90"/>
    <s v="East of England"/>
  </r>
  <r>
    <x v="5"/>
    <x v="2"/>
    <n v="0.86045094454600857"/>
    <x v="55"/>
    <s v="86%"/>
    <s v="East of England"/>
  </r>
  <r>
    <x v="5"/>
    <x v="0"/>
    <n v="0.39735099337748342"/>
    <x v="56"/>
    <s v="0.40"/>
    <s v="Greater London"/>
  </r>
  <r>
    <x v="5"/>
    <x v="1"/>
    <n v="3.9795918367346941"/>
    <x v="56"/>
    <s v="3.98"/>
    <s v="Greater London"/>
  </r>
  <r>
    <x v="5"/>
    <x v="2"/>
    <n v="0.90015282730514523"/>
    <x v="56"/>
    <s v="90%"/>
    <s v="Greater London"/>
  </r>
  <r>
    <x v="5"/>
    <x v="0"/>
    <n v="0.46942557134033353"/>
    <x v="57"/>
    <s v="0.47"/>
    <s v="Greater London"/>
  </r>
  <r>
    <x v="5"/>
    <x v="1"/>
    <n v="4.1988950276243093"/>
    <x v="57"/>
    <s v="4.20"/>
    <s v="Greater London"/>
  </r>
  <r>
    <x v="5"/>
    <x v="2"/>
    <n v="0.88820259419394687"/>
    <x v="57"/>
    <s v="89%"/>
    <s v="Greater London"/>
  </r>
  <r>
    <x v="5"/>
    <x v="0"/>
    <n v="1.2441860465116279"/>
    <x v="58"/>
    <s v="1.24"/>
    <s v="South East"/>
  </r>
  <r>
    <x v="5"/>
    <x v="1"/>
    <n v="5.5107296137339059"/>
    <x v="58"/>
    <s v="5.51"/>
    <s v="South East"/>
  </r>
  <r>
    <x v="5"/>
    <x v="2"/>
    <n v="0.77422480620155043"/>
    <x v="58"/>
    <s v="77%"/>
    <s v="South East"/>
  </r>
  <r>
    <x v="5"/>
    <x v="0"/>
    <n v="0.71091445427728617"/>
    <x v="59"/>
    <s v="0.71"/>
    <s v="Greater London"/>
  </r>
  <r>
    <x v="5"/>
    <x v="1"/>
    <n v="4.4629629629629628"/>
    <x v="59"/>
    <s v="4.46"/>
    <s v="Greater London"/>
  </r>
  <r>
    <x v="5"/>
    <x v="2"/>
    <n v="0.84070796460176989"/>
    <x v="59"/>
    <s v="84%"/>
    <s v="Greater London"/>
  </r>
  <r>
    <x v="5"/>
    <x v="0"/>
    <n v="1.077941176470588"/>
    <x v="60"/>
    <s v="1.08"/>
    <s v="Greater London"/>
  </r>
  <r>
    <x v="5"/>
    <x v="1"/>
    <n v="7.7157894736842101"/>
    <x v="60"/>
    <s v="7.72"/>
    <s v="Greater London"/>
  </r>
  <r>
    <x v="5"/>
    <x v="2"/>
    <n v="0.86029411764705888"/>
    <x v="60"/>
    <s v="86%"/>
    <s v="Greater London"/>
  </r>
  <r>
    <x v="5"/>
    <x v="0"/>
    <n v="1.0342497312240819"/>
    <x v="61"/>
    <s v="1.03"/>
    <s v="South East"/>
  </r>
  <r>
    <x v="5"/>
    <x v="1"/>
    <n v="5.9018404907975457"/>
    <x v="61"/>
    <s v="5.90"/>
    <s v="South East"/>
  </r>
  <r>
    <x v="5"/>
    <x v="2"/>
    <n v="0.82475810167409003"/>
    <x v="61"/>
    <s v="82%"/>
    <s v="South East"/>
  </r>
  <r>
    <x v="5"/>
    <x v="0"/>
    <n v="0.61955366631243358"/>
    <x v="62"/>
    <s v="0.62"/>
    <s v="Yorkshire &amp; Humber"/>
  </r>
  <r>
    <x v="5"/>
    <x v="1"/>
    <n v="3.8481848184818479"/>
    <x v="62"/>
    <s v="3.85"/>
    <s v="Yorkshire &amp; Humber"/>
  </r>
  <r>
    <x v="5"/>
    <x v="2"/>
    <n v="0.83900106269925612"/>
    <x v="62"/>
    <s v="84%"/>
    <s v="Yorkshire &amp; Humber"/>
  </r>
  <r>
    <x v="5"/>
    <x v="0"/>
    <n v="0.51621621621621616"/>
    <x v="63"/>
    <s v="0.52"/>
    <s v="Greater London"/>
  </r>
  <r>
    <x v="5"/>
    <x v="1"/>
    <n v="3.979166666666667"/>
    <x v="63"/>
    <s v="3.98"/>
    <s v="Greater London"/>
  </r>
  <r>
    <x v="5"/>
    <x v="2"/>
    <n v="0.87027027027027026"/>
    <x v="63"/>
    <s v="87%"/>
    <s v="Greater London"/>
  </r>
  <r>
    <x v="5"/>
    <x v="0"/>
    <n v="1.2917586460632819"/>
    <x v="64"/>
    <s v="1.29"/>
    <s v="Yorkshire &amp; Humber"/>
  </r>
  <r>
    <x v="5"/>
    <x v="1"/>
    <n v="9.1432291666666661"/>
    <x v="64"/>
    <s v="9.14"/>
    <s v="Yorkshire &amp; Humber"/>
  </r>
  <r>
    <x v="5"/>
    <x v="2"/>
    <n v="0.85871964679911694"/>
    <x v="64"/>
    <s v="86%"/>
    <s v="Yorkshire &amp; Humber"/>
  </r>
  <r>
    <x v="5"/>
    <x v="0"/>
    <n v="0.57689178193653379"/>
    <x v="65"/>
    <s v="0.58"/>
    <s v="North West"/>
  </r>
  <r>
    <x v="5"/>
    <x v="1"/>
    <n v="9.2077922077922079"/>
    <x v="65"/>
    <s v="9.21"/>
    <s v="North West"/>
  </r>
  <r>
    <x v="5"/>
    <x v="2"/>
    <n v="0.93734743694060207"/>
    <x v="65"/>
    <s v="94%"/>
    <s v="North West"/>
  </r>
  <r>
    <x v="5"/>
    <x v="0"/>
    <n v="0.96389645776566757"/>
    <x v="66"/>
    <s v="0.96"/>
    <s v="Greater London"/>
  </r>
  <r>
    <x v="5"/>
    <x v="1"/>
    <n v="8.0857142857142854"/>
    <x v="66"/>
    <s v="8.09"/>
    <s v="Greater London"/>
  </r>
  <r>
    <x v="5"/>
    <x v="2"/>
    <n v="0.88079019073569487"/>
    <x v="66"/>
    <s v="88%"/>
    <s v="Greater London"/>
  </r>
  <r>
    <x v="5"/>
    <x v="0"/>
    <n v="0.67441516138584545"/>
    <x v="67"/>
    <s v="0.67"/>
    <s v="North West"/>
  </r>
  <r>
    <x v="5"/>
    <x v="1"/>
    <n v="4.465686274509804"/>
    <x v="67"/>
    <s v="4.47"/>
    <s v="North West"/>
  </r>
  <r>
    <x v="5"/>
    <x v="2"/>
    <n v="0.84897838318033758"/>
    <x v="67"/>
    <s v="85%"/>
    <s v="North West"/>
  </r>
  <r>
    <x v="5"/>
    <x v="0"/>
    <n v="1.4137218907755851"/>
    <x v="68"/>
    <s v="1.41"/>
    <s v="Yorkshire &amp; Humber"/>
  </r>
  <r>
    <x v="5"/>
    <x v="1"/>
    <n v="7.8484076433121022"/>
    <x v="68"/>
    <s v="7.85"/>
    <s v="Yorkshire &amp; Humber"/>
  </r>
  <r>
    <x v="5"/>
    <x v="2"/>
    <n v="0.81987150068838921"/>
    <x v="68"/>
    <s v="82%"/>
    <s v="Yorkshire &amp; Humber"/>
  </r>
  <r>
    <x v="5"/>
    <x v="0"/>
    <n v="0.42563223317616811"/>
    <x v="69"/>
    <s v="0.43"/>
    <s v="East Midlands"/>
  </r>
  <r>
    <x v="5"/>
    <x v="1"/>
    <n v="4.004032258064516"/>
    <x v="69"/>
    <s v="4.00"/>
    <s v="East Midlands"/>
  </r>
  <r>
    <x v="5"/>
    <x v="2"/>
    <n v="0.89369909987141016"/>
    <x v="69"/>
    <s v="89%"/>
    <s v="East Midlands"/>
  </r>
  <r>
    <x v="5"/>
    <x v="0"/>
    <n v="0.53900406069673013"/>
    <x v="70"/>
    <s v="0.54"/>
    <s v="East Midlands"/>
  </r>
  <r>
    <x v="5"/>
    <x v="1"/>
    <n v="3.9040247678018569"/>
    <x v="70"/>
    <s v="3.90"/>
    <s v="East Midlands"/>
  </r>
  <r>
    <x v="5"/>
    <x v="2"/>
    <n v="0.86193631117760205"/>
    <x v="70"/>
    <s v="86%"/>
    <s v="East Midlands"/>
  </r>
  <r>
    <x v="5"/>
    <x v="0"/>
    <n v="0.66730646193218168"/>
    <x v="71"/>
    <s v="0.67"/>
    <s v="Greater London"/>
  </r>
  <r>
    <x v="5"/>
    <x v="1"/>
    <n v="7.6131386861313866"/>
    <x v="71"/>
    <s v="7.61"/>
    <s v="Greater London"/>
  </r>
  <r>
    <x v="5"/>
    <x v="2"/>
    <n v="0.91234804862444019"/>
    <x v="71"/>
    <s v="91%"/>
    <s v="Greater London"/>
  </r>
  <r>
    <x v="5"/>
    <x v="0"/>
    <n v="0.84410497453975719"/>
    <x v="72"/>
    <s v="0.84"/>
    <s v="East Midlands"/>
  </r>
  <r>
    <x v="5"/>
    <x v="1"/>
    <n v="4.942660550458716"/>
    <x v="72"/>
    <s v="4.94"/>
    <s v="East Midlands"/>
  </r>
  <r>
    <x v="5"/>
    <x v="2"/>
    <n v="0.82922052487269882"/>
    <x v="72"/>
    <s v="83%"/>
    <s v="East Midlands"/>
  </r>
  <r>
    <x v="5"/>
    <x v="0"/>
    <n v="1.181534622582658"/>
    <x v="73"/>
    <s v="1.18"/>
    <s v="North West"/>
  </r>
  <r>
    <x v="5"/>
    <x v="1"/>
    <n v="7.5009900990099014"/>
    <x v="73"/>
    <s v="7.50"/>
    <s v="North West"/>
  </r>
  <r>
    <x v="5"/>
    <x v="2"/>
    <n v="0.84248284466625079"/>
    <x v="73"/>
    <s v="84%"/>
    <s v="North West"/>
  </r>
  <r>
    <x v="5"/>
    <x v="0"/>
    <n v="0.60563380281690138"/>
    <x v="74"/>
    <s v="0.61"/>
    <s v="East of England"/>
  </r>
  <r>
    <x v="5"/>
    <x v="1"/>
    <n v="4.6486486486486482"/>
    <x v="74"/>
    <s v="4.65"/>
    <s v="East of England"/>
  </r>
  <r>
    <x v="5"/>
    <x v="2"/>
    <n v="0.86971830985915499"/>
    <x v="74"/>
    <s v="87%"/>
    <s v="East of England"/>
  </r>
  <r>
    <x v="5"/>
    <x v="0"/>
    <n v="0.86273458445040219"/>
    <x v="75"/>
    <s v="0.86"/>
    <s v="North West"/>
  </r>
  <r>
    <x v="5"/>
    <x v="1"/>
    <n v="7.2152466367713002"/>
    <x v="75"/>
    <s v="7.22"/>
    <s v="North West"/>
  </r>
  <r>
    <x v="5"/>
    <x v="2"/>
    <n v="0.88042895442359248"/>
    <x v="75"/>
    <s v="88%"/>
    <s v="North West"/>
  </r>
  <r>
    <x v="5"/>
    <x v="0"/>
    <n v="1.517832647462277"/>
    <x v="76"/>
    <s v="1.52"/>
    <s v="South East"/>
  </r>
  <r>
    <x v="5"/>
    <x v="1"/>
    <n v="7.5787671232876717"/>
    <x v="76"/>
    <s v="7.58"/>
    <s v="South East"/>
  </r>
  <r>
    <x v="5"/>
    <x v="2"/>
    <n v="0.79972565157750342"/>
    <x v="76"/>
    <s v="80%"/>
    <s v="South East"/>
  </r>
  <r>
    <x v="5"/>
    <x v="0"/>
    <n v="0.72962962962962963"/>
    <x v="77"/>
    <s v="0.73"/>
    <s v="Greater London"/>
  </r>
  <r>
    <x v="5"/>
    <x v="1"/>
    <n v="5.5233644859813076"/>
    <x v="77"/>
    <s v="5.52"/>
    <s v="Greater London"/>
  </r>
  <r>
    <x v="5"/>
    <x v="2"/>
    <n v="0.86790123456790125"/>
    <x v="77"/>
    <s v="87%"/>
    <s v="Greater London"/>
  </r>
  <r>
    <x v="5"/>
    <x v="0"/>
    <n v="0.63886424134871345"/>
    <x v="78"/>
    <s v="0.64"/>
    <s v="North East"/>
  </r>
  <r>
    <x v="5"/>
    <x v="1"/>
    <n v="6.4285714285714288"/>
    <x v="78"/>
    <s v="6.43"/>
    <s v="North East"/>
  </r>
  <r>
    <x v="5"/>
    <x v="2"/>
    <n v="0.90062111801242239"/>
    <x v="78"/>
    <s v="90%"/>
    <s v="North East"/>
  </r>
  <r>
    <x v="5"/>
    <x v="0"/>
    <n v="0.84981905910735822"/>
    <x v="79"/>
    <s v="0.85"/>
    <s v="East of England"/>
  </r>
  <r>
    <x v="5"/>
    <x v="1"/>
    <n v="8.3869047619047628"/>
    <x v="79"/>
    <s v="8.39"/>
    <s v="East of England"/>
  </r>
  <r>
    <x v="5"/>
    <x v="2"/>
    <n v="0.89867310012062729"/>
    <x v="79"/>
    <s v="90%"/>
    <s v="East of England"/>
  </r>
  <r>
    <x v="5"/>
    <x v="0"/>
    <n v="0.92099111734455352"/>
    <x v="80"/>
    <s v="0.92"/>
    <s v="North East"/>
  </r>
  <r>
    <x v="5"/>
    <x v="1"/>
    <n v="8.1404958677685944"/>
    <x v="80"/>
    <s v="8.14"/>
    <s v="North East"/>
  </r>
  <r>
    <x v="5"/>
    <x v="2"/>
    <n v="0.88686302010285178"/>
    <x v="80"/>
    <s v="89%"/>
    <s v="North East"/>
  </r>
  <r>
    <x v="5"/>
    <x v="0"/>
    <n v="0.40949554896142432"/>
    <x v="81"/>
    <s v="0.41"/>
    <s v="Greater London"/>
  </r>
  <r>
    <x v="5"/>
    <x v="1"/>
    <n v="6.330275229357798"/>
    <x v="81"/>
    <s v="6.33"/>
    <s v="Greater London"/>
  </r>
  <r>
    <x v="5"/>
    <x v="2"/>
    <n v="0.93531157270029674"/>
    <x v="81"/>
    <s v="94%"/>
    <s v="Greater London"/>
  </r>
  <r>
    <x v="5"/>
    <x v="0"/>
    <n v="0.79300669112885824"/>
    <x v="82"/>
    <s v="0.79"/>
    <s v="East of England"/>
  </r>
  <r>
    <x v="5"/>
    <x v="1"/>
    <n v="5.3950073421439058"/>
    <x v="82"/>
    <s v="5.40"/>
    <s v="East of England"/>
  </r>
  <r>
    <x v="5"/>
    <x v="2"/>
    <n v="0.85301100798618612"/>
    <x v="82"/>
    <s v="85%"/>
    <s v="East of England"/>
  </r>
  <r>
    <x v="5"/>
    <x v="0"/>
    <n v="0.36281588447653429"/>
    <x v="83"/>
    <s v="0.36"/>
    <s v="Yorkshire &amp; Humber"/>
  </r>
  <r>
    <x v="5"/>
    <x v="1"/>
    <n v="3.589285714285714"/>
    <x v="83"/>
    <s v="3.59"/>
    <s v="Yorkshire &amp; Humber"/>
  </r>
  <r>
    <x v="5"/>
    <x v="2"/>
    <n v="0.89891696750902528"/>
    <x v="83"/>
    <s v="90%"/>
    <s v="Yorkshire &amp; Humber"/>
  </r>
  <r>
    <x v="5"/>
    <x v="0"/>
    <n v="0.56332179930795845"/>
    <x v="84"/>
    <s v="0.56"/>
    <s v="Yorkshire &amp; Humber"/>
  </r>
  <r>
    <x v="5"/>
    <x v="1"/>
    <n v="4.4480874316939891"/>
    <x v="84"/>
    <s v="4.45"/>
    <s v="Yorkshire &amp; Humber"/>
  </r>
  <r>
    <x v="5"/>
    <x v="2"/>
    <n v="0.8733564013840831"/>
    <x v="84"/>
    <s v="87%"/>
    <s v="Yorkshire &amp; Humber"/>
  </r>
  <r>
    <x v="5"/>
    <x v="0"/>
    <n v="1.2211822660098519"/>
    <x v="85"/>
    <s v="1.22"/>
    <s v="East Midlands"/>
  </r>
  <r>
    <x v="5"/>
    <x v="1"/>
    <n v="7.6042944785276072"/>
    <x v="85"/>
    <s v="7.60"/>
    <s v="East Midlands"/>
  </r>
  <r>
    <x v="5"/>
    <x v="2"/>
    <n v="0.83940886699507389"/>
    <x v="85"/>
    <s v="84%"/>
    <s v="East Midlands"/>
  </r>
  <r>
    <x v="5"/>
    <x v="0"/>
    <n v="1.397420147420148"/>
    <x v="86"/>
    <s v="1.40"/>
    <s v="South West"/>
  </r>
  <r>
    <x v="5"/>
    <x v="1"/>
    <n v="9.5991561181434601"/>
    <x v="86"/>
    <s v="9.60"/>
    <s v="South West"/>
  </r>
  <r>
    <x v="5"/>
    <x v="2"/>
    <n v="0.85442260442260443"/>
    <x v="86"/>
    <s v="85%"/>
    <s v="South West"/>
  </r>
  <r>
    <x v="5"/>
    <x v="0"/>
    <n v="0.45254556882463859"/>
    <x v="87"/>
    <s v="0.45"/>
    <s v="North East"/>
  </r>
  <r>
    <x v="5"/>
    <x v="1"/>
    <n v="9.6"/>
    <x v="87"/>
    <s v="9.60"/>
    <s v="North East"/>
  </r>
  <r>
    <x v="5"/>
    <x v="2"/>
    <n v="0.95285983658076678"/>
    <x v="87"/>
    <s v="95%"/>
    <s v="North East"/>
  </r>
  <r>
    <x v="5"/>
    <x v="0"/>
    <n v="0.56173677069199457"/>
    <x v="88"/>
    <s v="0.56"/>
    <s v="Yorkshire &amp; Humber"/>
  </r>
  <r>
    <x v="5"/>
    <x v="1"/>
    <n v="4.5661764705882364"/>
    <x v="88"/>
    <s v="4.57"/>
    <s v="Yorkshire &amp; Humber"/>
  </r>
  <r>
    <x v="5"/>
    <x v="2"/>
    <n v="0.87697874265038445"/>
    <x v="88"/>
    <s v="88%"/>
    <s v="Yorkshire &amp; Humber"/>
  </r>
  <r>
    <x v="5"/>
    <x v="0"/>
    <n v="0.53638497652582162"/>
    <x v="89"/>
    <s v="0.54"/>
    <s v="North East"/>
  </r>
  <r>
    <x v="5"/>
    <x v="1"/>
    <n v="9.6549295774647881"/>
    <x v="89"/>
    <s v="9.65"/>
    <s v="North East"/>
  </r>
  <r>
    <x v="5"/>
    <x v="2"/>
    <n v="0.94444444444444442"/>
    <x v="89"/>
    <s v="94%"/>
    <s v="North East"/>
  </r>
  <r>
    <x v="5"/>
    <x v="0"/>
    <n v="0.6408204102051025"/>
    <x v="90"/>
    <s v="0.64"/>
    <s v="East Midlands"/>
  </r>
  <r>
    <x v="5"/>
    <x v="1"/>
    <n v="3.681034482758621"/>
    <x v="90"/>
    <s v="3.68"/>
    <s v="East Midlands"/>
  </r>
  <r>
    <x v="5"/>
    <x v="2"/>
    <n v="0.82591295647823915"/>
    <x v="90"/>
    <s v="83%"/>
    <s v="East Midlands"/>
  </r>
  <r>
    <x v="5"/>
    <x v="0"/>
    <n v="0.815639564992232"/>
    <x v="91"/>
    <s v="0.82"/>
    <s v="East Midlands"/>
  </r>
  <r>
    <x v="5"/>
    <x v="1"/>
    <n v="4.632352941176471"/>
    <x v="91"/>
    <s v="4.63"/>
    <s v="East Midlands"/>
  </r>
  <r>
    <x v="5"/>
    <x v="2"/>
    <n v="0.82392542723977213"/>
    <x v="91"/>
    <s v="82%"/>
    <s v="East Midlands"/>
  </r>
  <r>
    <x v="5"/>
    <x v="0"/>
    <n v="0.36138613861386137"/>
    <x v="92"/>
    <s v="0.36"/>
    <s v="North West"/>
  </r>
  <r>
    <x v="5"/>
    <x v="1"/>
    <n v="7.604166666666667"/>
    <x v="92"/>
    <s v="7.60"/>
    <s v="North West"/>
  </r>
  <r>
    <x v="5"/>
    <x v="2"/>
    <n v="0.95247524752475243"/>
    <x v="92"/>
    <s v="95%"/>
    <s v="North West"/>
  </r>
  <r>
    <x v="5"/>
    <x v="0"/>
    <n v="0.62576133543875478"/>
    <x v="93"/>
    <s v="0.63"/>
    <s v="South East"/>
  </r>
  <r>
    <x v="5"/>
    <x v="1"/>
    <n v="4.9535714285714283"/>
    <x v="93"/>
    <s v="4.95"/>
    <s v="South East"/>
  </r>
  <r>
    <x v="5"/>
    <x v="2"/>
    <n v="0.87367471238438976"/>
    <x v="93"/>
    <s v="87%"/>
    <s v="South East"/>
  </r>
  <r>
    <x v="5"/>
    <x v="0"/>
    <n v="0.4614830813534917"/>
    <x v="94"/>
    <s v="0.46"/>
    <s v="East of England"/>
  </r>
  <r>
    <x v="5"/>
    <x v="1"/>
    <n v="4.0828025477707008"/>
    <x v="94"/>
    <s v="4.08"/>
    <s v="East of England"/>
  </r>
  <r>
    <x v="5"/>
    <x v="2"/>
    <n v="0.88696904247660191"/>
    <x v="94"/>
    <s v="89%"/>
    <s v="East of England"/>
  </r>
  <r>
    <x v="5"/>
    <x v="0"/>
    <n v="0.58467952058363726"/>
    <x v="95"/>
    <s v="0.58"/>
    <s v="South West"/>
  </r>
  <r>
    <x v="5"/>
    <x v="1"/>
    <n v="3.7152317880794699"/>
    <x v="95"/>
    <s v="3.72"/>
    <s v="South West"/>
  </r>
  <r>
    <x v="5"/>
    <x v="2"/>
    <n v="0.84262636789994794"/>
    <x v="95"/>
    <s v="84%"/>
    <s v="South West"/>
  </r>
  <r>
    <x v="5"/>
    <x v="0"/>
    <n v="1.248452696728559"/>
    <x v="96"/>
    <s v="1.25"/>
    <s v="South East"/>
  </r>
  <r>
    <x v="5"/>
    <x v="1"/>
    <n v="5.693548387096774"/>
    <x v="96"/>
    <s v="5.69"/>
    <s v="South East"/>
  </r>
  <r>
    <x v="5"/>
    <x v="2"/>
    <n v="0.78072502210433248"/>
    <x v="96"/>
    <s v="78%"/>
    <s v="South East"/>
  </r>
  <r>
    <x v="5"/>
    <x v="0"/>
    <n v="1.316353887399464"/>
    <x v="97"/>
    <s v="1.32"/>
    <s v="South East"/>
  </r>
  <r>
    <x v="5"/>
    <x v="1"/>
    <n v="4.91"/>
    <x v="97"/>
    <s v="4.91"/>
    <s v="South East"/>
  </r>
  <r>
    <x v="5"/>
    <x v="2"/>
    <n v="0.73190348525469173"/>
    <x v="97"/>
    <s v="73%"/>
    <s v="South East"/>
  </r>
  <r>
    <x v="5"/>
    <x v="0"/>
    <n v="0.38542241855328552"/>
    <x v="98"/>
    <s v="0.39"/>
    <s v="Greater London"/>
  </r>
  <r>
    <x v="5"/>
    <x v="1"/>
    <n v="8.6172839506172831"/>
    <x v="98"/>
    <s v="8.62"/>
    <s v="Greater London"/>
  </r>
  <r>
    <x v="5"/>
    <x v="2"/>
    <n v="0.95527332965212586"/>
    <x v="98"/>
    <s v="96%"/>
    <s v="Greater London"/>
  </r>
  <r>
    <x v="5"/>
    <x v="0"/>
    <n v="0.78097982708933722"/>
    <x v="99"/>
    <s v="0.78"/>
    <s v="North East"/>
  </r>
  <r>
    <x v="5"/>
    <x v="1"/>
    <n v="6.7190082644628104"/>
    <x v="99"/>
    <s v="6.72"/>
    <s v="North East"/>
  </r>
  <r>
    <x v="5"/>
    <x v="2"/>
    <n v="0.88376560999039389"/>
    <x v="99"/>
    <s v="88%"/>
    <s v="North East"/>
  </r>
  <r>
    <x v="5"/>
    <x v="0"/>
    <n v="0.77330264672036819"/>
    <x v="100"/>
    <s v="0.77"/>
    <s v="Greater London"/>
  </r>
  <r>
    <x v="5"/>
    <x v="1"/>
    <n v="5.2913385826771657"/>
    <x v="100"/>
    <s v="5.29"/>
    <s v="Greater London"/>
  </r>
  <r>
    <x v="5"/>
    <x v="2"/>
    <n v="0.85385500575373996"/>
    <x v="100"/>
    <s v="85%"/>
    <s v="Greater London"/>
  </r>
  <r>
    <x v="5"/>
    <x v="0"/>
    <n v="0.52403846153846156"/>
    <x v="101"/>
    <s v="0.52"/>
    <s v="North West"/>
  </r>
  <r>
    <x v="5"/>
    <x v="1"/>
    <n v="7.5694444444444446"/>
    <x v="101"/>
    <s v="7.57"/>
    <s v="North West"/>
  </r>
  <r>
    <x v="5"/>
    <x v="2"/>
    <n v="0.93076923076923079"/>
    <x v="101"/>
    <s v="93%"/>
    <s v="North West"/>
  </r>
  <r>
    <x v="5"/>
    <x v="0"/>
    <n v="0.67802385008517885"/>
    <x v="102"/>
    <s v="0.68"/>
    <s v="Yorkshire &amp; Humber"/>
  </r>
  <r>
    <x v="5"/>
    <x v="1"/>
    <n v="4"/>
    <x v="102"/>
    <s v="4.00"/>
    <s v="Yorkshire &amp; Humber"/>
  </r>
  <r>
    <x v="5"/>
    <x v="2"/>
    <n v="0.83049403747870532"/>
    <x v="102"/>
    <s v="83%"/>
    <s v="Yorkshire &amp; Humber"/>
  </r>
  <r>
    <x v="5"/>
    <x v="0"/>
    <n v="0.49275362318840582"/>
    <x v="103"/>
    <s v="0.49"/>
    <s v="East Midlands"/>
  </r>
  <r>
    <x v="5"/>
    <x v="1"/>
    <n v="5.0370370370370372"/>
    <x v="103"/>
    <s v="5.04"/>
    <s v="East Midlands"/>
  </r>
  <r>
    <x v="5"/>
    <x v="2"/>
    <n v="0.90217391304347827"/>
    <x v="103"/>
    <s v="90%"/>
    <s v="East Midlands"/>
  </r>
  <r>
    <x v="5"/>
    <x v="0"/>
    <n v="1.558214747736093"/>
    <x v="104"/>
    <s v="1.56"/>
    <s v="North West"/>
  </r>
  <r>
    <x v="5"/>
    <x v="1"/>
    <n v="8.5729537366548048"/>
    <x v="104"/>
    <s v="8.57"/>
    <s v="North West"/>
  </r>
  <r>
    <x v="5"/>
    <x v="2"/>
    <n v="0.81824062095730921"/>
    <x v="104"/>
    <s v="82%"/>
    <s v="North West"/>
  </r>
  <r>
    <x v="5"/>
    <x v="0"/>
    <n v="0.56309420916162489"/>
    <x v="105"/>
    <s v="0.56"/>
    <s v="West Midlands"/>
  </r>
  <r>
    <x v="5"/>
    <x v="1"/>
    <n v="4.7381818181818183"/>
    <x v="105"/>
    <s v="4.74"/>
    <s v="West Midlands"/>
  </r>
  <r>
    <x v="5"/>
    <x v="2"/>
    <n v="0.88115816767502164"/>
    <x v="105"/>
    <s v="88%"/>
    <s v="West Midlands"/>
  </r>
  <r>
    <x v="5"/>
    <x v="0"/>
    <n v="1.0249759846301629"/>
    <x v="106"/>
    <s v="1.02"/>
    <s v="North West"/>
  </r>
  <r>
    <x v="5"/>
    <x v="1"/>
    <n v="6.3892215568862278"/>
    <x v="106"/>
    <s v="6.39"/>
    <s v="North West"/>
  </r>
  <r>
    <x v="5"/>
    <x v="2"/>
    <n v="0.83957732949087416"/>
    <x v="106"/>
    <s v="84%"/>
    <s v="North West"/>
  </r>
  <r>
    <x v="5"/>
    <x v="0"/>
    <n v="0.96895838123706601"/>
    <x v="107"/>
    <s v="0.97"/>
    <s v="Yorkshire &amp; Humber"/>
  </r>
  <r>
    <x v="5"/>
    <x v="1"/>
    <n v="6.3751891074130107"/>
    <x v="107"/>
    <s v="6.38"/>
    <s v="Yorkshire &amp; Humber"/>
  </r>
  <r>
    <x v="5"/>
    <x v="2"/>
    <n v="0.84801103702000458"/>
    <x v="107"/>
    <s v="85%"/>
    <s v="Yorkshire &amp; Humber"/>
  </r>
  <r>
    <x v="5"/>
    <x v="0"/>
    <n v="0.49819331526648603"/>
    <x v="108"/>
    <s v="0.50"/>
    <s v="West Midlands"/>
  </r>
  <r>
    <x v="5"/>
    <x v="1"/>
    <n v="5.0365296803652972"/>
    <x v="108"/>
    <s v="5.04"/>
    <s v="West Midlands"/>
  </r>
  <r>
    <x v="5"/>
    <x v="2"/>
    <n v="0.90108401084010836"/>
    <x v="108"/>
    <s v="90%"/>
    <s v="West Midlands"/>
  </r>
  <r>
    <x v="5"/>
    <x v="0"/>
    <n v="0.5091678420310296"/>
    <x v="109"/>
    <s v="0.51"/>
    <s v="South East"/>
  </r>
  <r>
    <x v="5"/>
    <x v="1"/>
    <n v="4.0561797752808992"/>
    <x v="109"/>
    <s v="4.06"/>
    <s v="South East"/>
  </r>
  <r>
    <x v="5"/>
    <x v="2"/>
    <n v="0.87447108603667134"/>
    <x v="109"/>
    <s v="87%"/>
    <s v="South East"/>
  </r>
  <r>
    <x v="5"/>
    <x v="0"/>
    <n v="0.80846905537459279"/>
    <x v="110"/>
    <s v="0.81"/>
    <s v="West Midlands"/>
  </r>
  <r>
    <x v="5"/>
    <x v="1"/>
    <n v="5.4669603524229071"/>
    <x v="110"/>
    <s v="5.47"/>
    <s v="West Midlands"/>
  </r>
  <r>
    <x v="5"/>
    <x v="2"/>
    <n v="0.85211726384364828"/>
    <x v="110"/>
    <s v="85%"/>
    <s v="West Midlands"/>
  </r>
  <r>
    <x v="5"/>
    <x v="0"/>
    <n v="1.6444281524926689"/>
    <x v="111"/>
    <s v="1.64"/>
    <s v="South West"/>
  </r>
  <r>
    <x v="5"/>
    <x v="1"/>
    <n v="10.103603603603601"/>
    <x v="111"/>
    <s v="10.10"/>
    <s v="South West"/>
  </r>
  <r>
    <x v="5"/>
    <x v="2"/>
    <n v="0.83724340175953083"/>
    <x v="111"/>
    <s v="84%"/>
    <s v="South West"/>
  </r>
  <r>
    <x v="5"/>
    <x v="0"/>
    <n v="1.288503253796095"/>
    <x v="112"/>
    <s v="1.29"/>
    <s v="South West"/>
  </r>
  <r>
    <x v="5"/>
    <x v="1"/>
    <n v="7.8936877076411962"/>
    <x v="112"/>
    <s v="7.89"/>
    <s v="South West"/>
  </r>
  <r>
    <x v="5"/>
    <x v="2"/>
    <n v="0.83676789587852496"/>
    <x v="112"/>
    <s v="84%"/>
    <s v="South West"/>
  </r>
  <r>
    <x v="5"/>
    <x v="0"/>
    <n v="1.089965397923875"/>
    <x v="113"/>
    <s v="1.09"/>
    <s v="North East"/>
  </r>
  <r>
    <x v="5"/>
    <x v="1"/>
    <n v="6.116504854368932"/>
    <x v="113"/>
    <s v="6.12"/>
    <s v="North East"/>
  </r>
  <r>
    <x v="5"/>
    <x v="2"/>
    <n v="0.82179930795847755"/>
    <x v="113"/>
    <s v="82%"/>
    <s v="North East"/>
  </r>
  <r>
    <x v="5"/>
    <x v="0"/>
    <n v="1.420918367346939"/>
    <x v="114"/>
    <s v="1.42"/>
    <s v="South East"/>
  </r>
  <r>
    <x v="5"/>
    <x v="1"/>
    <n v="7.9856630824372763"/>
    <x v="114"/>
    <s v="7.99"/>
    <s v="South East"/>
  </r>
  <r>
    <x v="5"/>
    <x v="2"/>
    <n v="0.82206632653061229"/>
    <x v="114"/>
    <s v="82%"/>
    <s v="South East"/>
  </r>
  <r>
    <x v="5"/>
    <x v="0"/>
    <n v="0.12987012987012991"/>
    <x v="115"/>
    <s v="0.13"/>
    <s v="East of England"/>
  </r>
  <r>
    <x v="5"/>
    <x v="1"/>
    <n v="2.5"/>
    <x v="115"/>
    <s v="2.50"/>
    <s v="East of England"/>
  </r>
  <r>
    <x v="5"/>
    <x v="2"/>
    <n v="0.94805194805194803"/>
    <x v="115"/>
    <s v="95%"/>
    <s v="East of England"/>
  </r>
  <r>
    <x v="5"/>
    <x v="0"/>
    <n v="1.243758212877792"/>
    <x v="116"/>
    <s v="1.24"/>
    <s v="Greater London"/>
  </r>
  <r>
    <x v="5"/>
    <x v="1"/>
    <n v="9.859375"/>
    <x v="116"/>
    <s v="9.86"/>
    <s v="Greater London"/>
  </r>
  <r>
    <x v="5"/>
    <x v="2"/>
    <n v="0.87385019710906708"/>
    <x v="116"/>
    <s v="87%"/>
    <s v="Greater London"/>
  </r>
  <r>
    <x v="5"/>
    <x v="0"/>
    <n v="0.41449683321604502"/>
    <x v="117"/>
    <s v="0.41"/>
    <s v="North West"/>
  </r>
  <r>
    <x v="5"/>
    <x v="1"/>
    <n v="11.32692307692308"/>
    <x v="117"/>
    <s v="11.33"/>
    <s v="North West"/>
  </r>
  <r>
    <x v="5"/>
    <x v="2"/>
    <n v="0.96340605207600283"/>
    <x v="117"/>
    <s v="96%"/>
    <s v="North West"/>
  </r>
  <r>
    <x v="5"/>
    <x v="0"/>
    <n v="0.77587548638132298"/>
    <x v="118"/>
    <s v="0.78"/>
    <s v="West Midlands"/>
  </r>
  <r>
    <x v="5"/>
    <x v="1"/>
    <n v="5.280720338983051"/>
    <x v="118"/>
    <s v="5.28"/>
    <s v="West Midlands"/>
  </r>
  <r>
    <x v="5"/>
    <x v="2"/>
    <n v="0.85307392996108944"/>
    <x v="118"/>
    <s v="85%"/>
    <s v="West Midlands"/>
  </r>
  <r>
    <x v="5"/>
    <x v="0"/>
    <n v="0.70817843866171004"/>
    <x v="119"/>
    <s v="0.71"/>
    <s v="North West"/>
  </r>
  <r>
    <x v="5"/>
    <x v="1"/>
    <n v="4.2216066481994456"/>
    <x v="119"/>
    <s v="4.22"/>
    <s v="North West"/>
  </r>
  <r>
    <x v="5"/>
    <x v="2"/>
    <n v="0.83224907063197029"/>
    <x v="119"/>
    <s v="83%"/>
    <s v="North West"/>
  </r>
  <r>
    <x v="5"/>
    <x v="0"/>
    <n v="0.49018366054464851"/>
    <x v="120"/>
    <s v="0.49"/>
    <s v="North East"/>
  </r>
  <r>
    <x v="5"/>
    <x v="1"/>
    <n v="3.0960000000000001"/>
    <x v="120"/>
    <s v="3.10"/>
    <s v="North East"/>
  </r>
  <r>
    <x v="5"/>
    <x v="2"/>
    <n v="0.84167194426852432"/>
    <x v="120"/>
    <s v="84%"/>
    <s v="North East"/>
  </r>
  <r>
    <x v="5"/>
    <x v="0"/>
    <n v="0.36156186612576058"/>
    <x v="121"/>
    <s v="0.36"/>
    <s v="West Midlands"/>
  </r>
  <r>
    <x v="5"/>
    <x v="1"/>
    <n v="4.0056179775280896"/>
    <x v="121"/>
    <s v="4.01"/>
    <s v="West Midlands"/>
  </r>
  <r>
    <x v="5"/>
    <x v="2"/>
    <n v="0.90973630831643004"/>
    <x v="121"/>
    <s v="91%"/>
    <s v="West Midlands"/>
  </r>
  <r>
    <x v="5"/>
    <x v="0"/>
    <n v="0.38924433684938609"/>
    <x v="122"/>
    <s v="0.39"/>
    <s v="East of England"/>
  </r>
  <r>
    <x v="5"/>
    <x v="1"/>
    <n v="4.2153558052434459"/>
    <x v="122"/>
    <s v="4.22"/>
    <s v="East of England"/>
  </r>
  <r>
    <x v="5"/>
    <x v="2"/>
    <n v="0.90766038388379733"/>
    <x v="122"/>
    <s v="91%"/>
    <s v="East of England"/>
  </r>
  <r>
    <x v="5"/>
    <x v="0"/>
    <n v="0.87761601455868976"/>
    <x v="123"/>
    <s v="0.88"/>
    <s v="North East"/>
  </r>
  <r>
    <x v="5"/>
    <x v="1"/>
    <n v="5.7754491017964069"/>
    <x v="123"/>
    <s v="5.78"/>
    <s v="North East"/>
  </r>
  <r>
    <x v="5"/>
    <x v="2"/>
    <n v="0.84804367606915376"/>
    <x v="123"/>
    <s v="85%"/>
    <s v="North East"/>
  </r>
  <r>
    <x v="5"/>
    <x v="0"/>
    <n v="0.75410379704858232"/>
    <x v="124"/>
    <s v="0.75"/>
    <s v="South East"/>
  </r>
  <r>
    <x v="5"/>
    <x v="1"/>
    <n v="5.8457583547557839"/>
    <x v="124"/>
    <s v="5.85"/>
    <s v="South East"/>
  </r>
  <r>
    <x v="5"/>
    <x v="2"/>
    <n v="0.87099983419001825"/>
    <x v="124"/>
    <s v="87%"/>
    <s v="South East"/>
  </r>
  <r>
    <x v="5"/>
    <x v="0"/>
    <n v="0.47262247838616722"/>
    <x v="125"/>
    <s v="0.47"/>
    <s v="Greater London"/>
  </r>
  <r>
    <x v="5"/>
    <x v="1"/>
    <n v="4"/>
    <x v="125"/>
    <s v="4.00"/>
    <s v="Greater London"/>
  </r>
  <r>
    <x v="5"/>
    <x v="2"/>
    <n v="0.88184438040345825"/>
    <x v="125"/>
    <s v="88%"/>
    <s v="Greater London"/>
  </r>
  <r>
    <x v="5"/>
    <x v="0"/>
    <n v="0.69417157825802223"/>
    <x v="126"/>
    <s v="0.69"/>
    <s v="South West"/>
  </r>
  <r>
    <x v="5"/>
    <x v="1"/>
    <n v="4.0304182509505706"/>
    <x v="126"/>
    <s v="4.03"/>
    <s v="South West"/>
  </r>
  <r>
    <x v="5"/>
    <x v="2"/>
    <n v="0.82776686313032088"/>
    <x v="126"/>
    <s v="83%"/>
    <s v="South West"/>
  </r>
  <r>
    <x v="5"/>
    <x v="0"/>
    <n v="0.63670179789212644"/>
    <x v="127"/>
    <s v="0.64"/>
    <s v="North West"/>
  </r>
  <r>
    <x v="5"/>
    <x v="1"/>
    <n v="9.336363636363636"/>
    <x v="127"/>
    <s v="9.34"/>
    <s v="North West"/>
  </r>
  <r>
    <x v="5"/>
    <x v="2"/>
    <n v="0.93180409175449475"/>
    <x v="127"/>
    <s v="93%"/>
    <s v="North West"/>
  </r>
  <r>
    <x v="5"/>
    <x v="0"/>
    <n v="0.28287135749822317"/>
    <x v="128"/>
    <s v="0.28"/>
    <s v="West Midlands"/>
  </r>
  <r>
    <x v="5"/>
    <x v="1"/>
    <n v="3.431034482758621"/>
    <x v="128"/>
    <s v="3.43"/>
    <s v="West Midlands"/>
  </r>
  <r>
    <x v="5"/>
    <x v="2"/>
    <n v="0.91755508173418621"/>
    <x v="128"/>
    <s v="92%"/>
    <s v="West Midlands"/>
  </r>
  <r>
    <x v="5"/>
    <x v="0"/>
    <n v="0.11258278145695361"/>
    <x v="129"/>
    <s v="0.11"/>
    <s v="East of England"/>
  </r>
  <r>
    <x v="5"/>
    <x v="1"/>
    <n v="2.125"/>
    <x v="129"/>
    <s v="2.13"/>
    <s v="East of England"/>
  </r>
  <r>
    <x v="5"/>
    <x v="2"/>
    <n v="0.94701986754966883"/>
    <x v="129"/>
    <s v="95%"/>
    <s v="East of England"/>
  </r>
  <r>
    <x v="5"/>
    <x v="0"/>
    <n v="0.2356687898089172"/>
    <x v="130"/>
    <s v="0.24"/>
    <s v="South West"/>
  </r>
  <r>
    <x v="5"/>
    <x v="1"/>
    <n v="3.8441558441558441"/>
    <x v="130"/>
    <s v="3.84"/>
    <s v="South West"/>
  </r>
  <r>
    <x v="5"/>
    <x v="2"/>
    <n v="0.93869426751592355"/>
    <x v="130"/>
    <s v="94%"/>
    <s v="South West"/>
  </r>
  <r>
    <x v="5"/>
    <x v="0"/>
    <n v="0.89348659003831421"/>
    <x v="131"/>
    <s v="0.89"/>
    <s v="Greater London"/>
  </r>
  <r>
    <x v="5"/>
    <x v="1"/>
    <n v="6.5139664804469266"/>
    <x v="131"/>
    <s v="6.51"/>
    <s v="Greater London"/>
  </r>
  <r>
    <x v="5"/>
    <x v="2"/>
    <n v="0.86283524904214559"/>
    <x v="131"/>
    <s v="86%"/>
    <s v="Greater London"/>
  </r>
  <r>
    <x v="5"/>
    <x v="0"/>
    <n v="1.032616753150482"/>
    <x v="132"/>
    <s v="1.03"/>
    <s v="North West"/>
  </r>
  <r>
    <x v="5"/>
    <x v="1"/>
    <n v="6.1096491228070171"/>
    <x v="132"/>
    <s v="6.11"/>
    <s v="North West"/>
  </r>
  <r>
    <x v="5"/>
    <x v="2"/>
    <n v="0.83098591549295775"/>
    <x v="132"/>
    <s v="83%"/>
    <s v="North West"/>
  </r>
  <r>
    <x v="5"/>
    <x v="0"/>
    <n v="0.72599531615925061"/>
    <x v="133"/>
    <s v="0.73"/>
    <s v="Yorkshire &amp; Humber"/>
  </r>
  <r>
    <x v="5"/>
    <x v="1"/>
    <n v="5.7230769230769232"/>
    <x v="133"/>
    <s v="5.72"/>
    <s v="Yorkshire &amp; Humber"/>
  </r>
  <r>
    <x v="5"/>
    <x v="2"/>
    <n v="0.87314597970335672"/>
    <x v="133"/>
    <s v="87%"/>
    <s v="Yorkshire &amp; Humber"/>
  </r>
  <r>
    <x v="5"/>
    <x v="0"/>
    <n v="0.37526652452025588"/>
    <x v="134"/>
    <s v="0.38"/>
    <s v="West Midlands"/>
  </r>
  <r>
    <x v="5"/>
    <x v="1"/>
    <n v="5.0574712643678161"/>
    <x v="134"/>
    <s v="5.06"/>
    <s v="West Midlands"/>
  </r>
  <r>
    <x v="5"/>
    <x v="2"/>
    <n v="0.92579957356076759"/>
    <x v="134"/>
    <s v="93%"/>
    <s v="West Midlands"/>
  </r>
  <r>
    <x v="5"/>
    <x v="0"/>
    <n v="0.27899159663865553"/>
    <x v="135"/>
    <s v="0.28"/>
    <s v="Greater London"/>
  </r>
  <r>
    <x v="5"/>
    <x v="1"/>
    <n v="7.2173913043478262"/>
    <x v="135"/>
    <s v="7.22"/>
    <s v="Greater London"/>
  </r>
  <r>
    <x v="5"/>
    <x v="2"/>
    <n v="0.96134453781512608"/>
    <x v="135"/>
    <s v="96%"/>
    <s v="Greater London"/>
  </r>
  <r>
    <x v="5"/>
    <x v="0"/>
    <n v="0.81395348837209303"/>
    <x v="136"/>
    <s v="0.81"/>
    <s v="Greater London"/>
  </r>
  <r>
    <x v="5"/>
    <x v="1"/>
    <n v="5.717821782178218"/>
    <x v="136"/>
    <s v="5.72"/>
    <s v="Greater London"/>
  </r>
  <r>
    <x v="5"/>
    <x v="2"/>
    <n v="0.85764622973925297"/>
    <x v="136"/>
    <s v="86%"/>
    <s v="Greater London"/>
  </r>
  <r>
    <x v="5"/>
    <x v="0"/>
    <n v="1.5360524399126001"/>
    <x v="137"/>
    <s v="1.54"/>
    <s v="North West"/>
  </r>
  <r>
    <x v="5"/>
    <x v="1"/>
    <n v="9.3318584070796469"/>
    <x v="137"/>
    <s v="9.33"/>
    <s v="North West"/>
  </r>
  <r>
    <x v="5"/>
    <x v="2"/>
    <n v="0.83539694100509831"/>
    <x v="137"/>
    <s v="84%"/>
    <s v="North West"/>
  </r>
  <r>
    <x v="5"/>
    <x v="0"/>
    <n v="1.1475896732922091"/>
    <x v="138"/>
    <s v="1.15"/>
    <s v="West Midlands"/>
  </r>
  <r>
    <x v="5"/>
    <x v="1"/>
    <n v="5.9868891537544693"/>
    <x v="138"/>
    <s v="5.99"/>
    <s v="West Midlands"/>
  </r>
  <r>
    <x v="5"/>
    <x v="2"/>
    <n v="0.80831619830934431"/>
    <x v="138"/>
    <s v="81%"/>
    <s v="West Midlands"/>
  </r>
  <r>
    <x v="5"/>
    <x v="0"/>
    <n v="0.94431279620853081"/>
    <x v="139"/>
    <s v="0.94"/>
    <s v="South East"/>
  </r>
  <r>
    <x v="5"/>
    <x v="1"/>
    <n v="4.0456852791878184"/>
    <x v="139"/>
    <s v="4.05"/>
    <s v="South East"/>
  </r>
  <r>
    <x v="5"/>
    <x v="2"/>
    <n v="0.76658767772511849"/>
    <x v="139"/>
    <s v="77%"/>
    <s v="South East"/>
  </r>
  <r>
    <x v="5"/>
    <x v="0"/>
    <n v="0.9222560975609756"/>
    <x v="140"/>
    <s v="0.92"/>
    <s v="East Midlands"/>
  </r>
  <r>
    <x v="5"/>
    <x v="1"/>
    <n v="8.0666666666666664"/>
    <x v="140"/>
    <s v="8.07"/>
    <s v="East Midlands"/>
  </r>
  <r>
    <x v="5"/>
    <x v="2"/>
    <n v="0.88567073170731703"/>
    <x v="140"/>
    <s v="89%"/>
    <s v="East Midlands"/>
  </r>
  <r>
    <x v="5"/>
    <x v="0"/>
    <n v="1.43932545201669"/>
    <x v="141"/>
    <s v="1.44"/>
    <s v="South East"/>
  </r>
  <r>
    <x v="5"/>
    <x v="1"/>
    <n v="12.192930780559649"/>
    <x v="141"/>
    <s v="12.19"/>
    <s v="South East"/>
  </r>
  <r>
    <x v="5"/>
    <x v="2"/>
    <n v="0.88195410292072318"/>
    <x v="141"/>
    <s v="88%"/>
    <s v="South East"/>
  </r>
  <r>
    <x v="5"/>
    <x v="0"/>
    <n v="1.23504721930745"/>
    <x v="142"/>
    <s v="1.24"/>
    <s v="Greater London"/>
  </r>
  <r>
    <x v="5"/>
    <x v="1"/>
    <n v="8.2307692307692299"/>
    <x v="142"/>
    <s v="8.23"/>
    <s v="Greater London"/>
  </r>
  <r>
    <x v="5"/>
    <x v="2"/>
    <n v="0.84994753410283319"/>
    <x v="142"/>
    <s v="85%"/>
    <s v="Greater London"/>
  </r>
  <r>
    <x v="5"/>
    <x v="0"/>
    <n v="1.714285714285714"/>
    <x v="143"/>
    <s v="1.71"/>
    <s v="North West"/>
  </r>
  <r>
    <x v="5"/>
    <x v="1"/>
    <n v="8.1619433198380573"/>
    <x v="143"/>
    <s v="8.16"/>
    <s v="North West"/>
  </r>
  <r>
    <x v="5"/>
    <x v="2"/>
    <n v="0.78996598639455784"/>
    <x v="143"/>
    <s v="79%"/>
    <s v="North West"/>
  </r>
  <r>
    <x v="5"/>
    <x v="0"/>
    <n v="0.2813852813852814"/>
    <x v="144"/>
    <s v="0.28"/>
    <s v="North West"/>
  </r>
  <r>
    <x v="5"/>
    <x v="1"/>
    <n v="5.416666666666667"/>
    <x v="144"/>
    <s v="5.42"/>
    <s v="North West"/>
  </r>
  <r>
    <x v="5"/>
    <x v="2"/>
    <n v="0.94805194805194803"/>
    <x v="144"/>
    <s v="95%"/>
    <s v="North West"/>
  </r>
  <r>
    <x v="5"/>
    <x v="0"/>
    <n v="1.414763231197772"/>
    <x v="145"/>
    <s v="1.41"/>
    <s v="South West"/>
  </r>
  <r>
    <x v="5"/>
    <x v="1"/>
    <n v="8.9734982332155475"/>
    <x v="145"/>
    <s v="8.97"/>
    <s v="South West"/>
  </r>
  <r>
    <x v="5"/>
    <x v="2"/>
    <n v="0.84233983286908076"/>
    <x v="145"/>
    <s v="84%"/>
    <s v="South West"/>
  </r>
  <r>
    <x v="5"/>
    <x v="0"/>
    <n v="0.5401069518716578"/>
    <x v="146"/>
    <s v="0.54"/>
    <s v="South East"/>
  </r>
  <r>
    <x v="5"/>
    <x v="1"/>
    <n v="3.7064220183486238"/>
    <x v="146"/>
    <s v="3.71"/>
    <s v="South East"/>
  </r>
  <r>
    <x v="5"/>
    <x v="2"/>
    <n v="0.85427807486631013"/>
    <x v="146"/>
    <s v="85%"/>
    <s v="South East"/>
  </r>
  <r>
    <x v="5"/>
    <x v="0"/>
    <n v="0.53111739745403108"/>
    <x v="147"/>
    <s v="0.53"/>
    <s v="North West"/>
  </r>
  <r>
    <x v="5"/>
    <x v="1"/>
    <n v="5.3262411347517729"/>
    <x v="147"/>
    <s v="5.33"/>
    <s v="North West"/>
  </r>
  <r>
    <x v="5"/>
    <x v="2"/>
    <n v="0.90028288543140023"/>
    <x v="147"/>
    <s v="90%"/>
    <s v="North West"/>
  </r>
  <r>
    <x v="5"/>
    <x v="0"/>
    <n v="1.0687418936446169"/>
    <x v="148"/>
    <s v="1.07"/>
    <s v="South East"/>
  </r>
  <r>
    <x v="5"/>
    <x v="1"/>
    <n v="4.8757396449704142"/>
    <x v="148"/>
    <s v="4.88"/>
    <s v="South East"/>
  </r>
  <r>
    <x v="5"/>
    <x v="2"/>
    <n v="0.7808041504539559"/>
    <x v="148"/>
    <s v="78%"/>
    <s v="South East"/>
  </r>
  <r>
    <x v="5"/>
    <x v="0"/>
    <n v="0.53853169174646598"/>
    <x v="149"/>
    <s v="0.54"/>
    <s v="West Midlands"/>
  </r>
  <r>
    <x v="5"/>
    <x v="1"/>
    <n v="5.3438914027149318"/>
    <x v="149"/>
    <s v="5.34"/>
    <s v="West Midlands"/>
  </r>
  <r>
    <x v="5"/>
    <x v="2"/>
    <n v="0.89922480620155043"/>
    <x v="149"/>
    <s v="90%"/>
    <s v="West Midlands"/>
  </r>
  <r>
    <x v="5"/>
    <x v="0"/>
    <n v="0.57632228007673336"/>
    <x v="150"/>
    <s v="0.58"/>
    <s v="West Midlands"/>
  </r>
  <r>
    <x v="5"/>
    <x v="1"/>
    <n v="6.0085714285714289"/>
    <x v="150"/>
    <s v="6.01"/>
    <s v="West Midlands"/>
  </r>
  <r>
    <x v="5"/>
    <x v="2"/>
    <n v="0.9040833104960263"/>
    <x v="150"/>
    <s v="90%"/>
    <s v="West Midlands"/>
  </r>
  <r>
    <x v="5"/>
    <x v="0"/>
    <n v="0.57010676156583628"/>
    <x v="151"/>
    <s v="0.57"/>
    <s v="Yorkshire &amp; Humber"/>
  </r>
  <r>
    <x v="5"/>
    <x v="1"/>
    <n v="4.1288659793814437"/>
    <x v="151"/>
    <s v="4.13"/>
    <s v="Yorkshire &amp; Humber"/>
  </r>
  <r>
    <x v="5"/>
    <x v="2"/>
    <n v="0.86192170818505343"/>
    <x v="151"/>
    <s v="86%"/>
    <s v="Yorkshire &amp; Humber"/>
  </r>
  <r>
    <x v="5"/>
    <x v="3"/>
    <n v="0.94029850699999995"/>
    <x v="152"/>
    <s v="94%"/>
    <s v="England"/>
  </r>
  <r>
    <x v="5"/>
    <x v="2"/>
    <n v="0.86421198799999999"/>
    <x v="152"/>
    <s v="86%"/>
    <s v="England"/>
  </r>
  <r>
    <x v="5"/>
    <x v="0"/>
    <n v="0.82422229499999999"/>
    <x v="152"/>
    <s v="0.82"/>
    <s v="England"/>
  </r>
  <r>
    <x v="5"/>
    <x v="1"/>
    <n v="6.0699194529999998"/>
    <x v="152"/>
    <s v="6.07"/>
    <s v="England"/>
  </r>
  <r>
    <x v="5"/>
    <x v="4"/>
    <n v="0.86421198799999999"/>
    <x v="152"/>
    <s v="86%"/>
    <s v="England"/>
  </r>
  <r>
    <x v="5"/>
    <x v="3"/>
    <n v="0.98763020800000001"/>
    <x v="0"/>
    <s v="99%"/>
    <s v="Greater London"/>
  </r>
  <r>
    <x v="5"/>
    <x v="3"/>
    <n v="0.99841437599999994"/>
    <x v="1"/>
    <s v="100%"/>
    <s v="Greater London"/>
  </r>
  <r>
    <x v="5"/>
    <x v="3"/>
    <n v="0.99956540599999999"/>
    <x v="2"/>
    <s v="100%"/>
    <s v="Yorkshire &amp; Humber"/>
  </r>
  <r>
    <x v="5"/>
    <x v="3"/>
    <n v="0.99912663800000001"/>
    <x v="3"/>
    <s v="100%"/>
    <s v="South West"/>
  </r>
  <r>
    <x v="5"/>
    <x v="3"/>
    <n v="0.99522510200000003"/>
    <x v="4"/>
    <s v="100%"/>
    <s v="East of England"/>
  </r>
  <r>
    <x v="5"/>
    <x v="3"/>
    <n v="0.99343401200000014"/>
    <x v="5"/>
    <s v="99%"/>
    <s v="Greater London"/>
  </r>
  <r>
    <x v="5"/>
    <x v="3"/>
    <n v="0.99939939900000008"/>
    <x v="6"/>
    <s v="100%"/>
    <s v="West Midlands"/>
  </r>
  <r>
    <x v="5"/>
    <x v="3"/>
    <n v="0.9494712099999999"/>
    <x v="7"/>
    <s v="95%"/>
    <s v="North West"/>
  </r>
  <r>
    <x v="5"/>
    <x v="3"/>
    <n v="0.11277532999999999"/>
    <x v="8"/>
    <s v="11%"/>
    <s v="North West"/>
  </r>
  <r>
    <x v="5"/>
    <x v="3"/>
    <n v="0.19406737099999999"/>
    <x v="9"/>
    <s v="19%"/>
    <s v="North West"/>
  </r>
  <r>
    <x v="5"/>
    <x v="3"/>
    <n v="1"/>
    <x v="10"/>
    <s v="100%"/>
    <s v="South West"/>
  </r>
  <r>
    <x v="5"/>
    <x v="3"/>
    <n v="1"/>
    <x v="11"/>
    <s v="100%"/>
    <s v="South East"/>
  </r>
  <r>
    <x v="5"/>
    <x v="3"/>
    <n v="0.99888174400000007"/>
    <x v="12"/>
    <s v="100%"/>
    <s v="Yorkshire &amp; Humber"/>
  </r>
  <r>
    <x v="5"/>
    <x v="3"/>
    <n v="0.99803149599999996"/>
    <x v="13"/>
    <s v="100%"/>
    <s v="Greater London"/>
  </r>
  <r>
    <x v="5"/>
    <x v="3"/>
    <n v="0.99859352999999995"/>
    <x v="14"/>
    <s v="100%"/>
    <s v="South East"/>
  </r>
  <r>
    <x v="5"/>
    <x v="3"/>
    <n v="1"/>
    <x v="15"/>
    <s v="100%"/>
    <s v="South West"/>
  </r>
  <r>
    <x v="5"/>
    <x v="3"/>
    <n v="0.99648300099999998"/>
    <x v="16"/>
    <s v="100%"/>
    <s v="Greater London"/>
  </r>
  <r>
    <x v="5"/>
    <x v="3"/>
    <n v="0.99833776600000002"/>
    <x v="17"/>
    <s v="100%"/>
    <s v="South East"/>
  </r>
  <r>
    <x v="5"/>
    <x v="3"/>
    <n v="0.93892215599999995"/>
    <x v="18"/>
    <s v="94%"/>
    <s v="North West"/>
  </r>
  <r>
    <x v="5"/>
    <x v="3"/>
    <n v="0.997032641"/>
    <x v="19"/>
    <s v="100%"/>
    <s v="Yorkshire &amp; Humber"/>
  </r>
  <r>
    <x v="5"/>
    <x v="3"/>
    <n v="0.94553775699999998"/>
    <x v="20"/>
    <s v="95%"/>
    <s v="East of England"/>
  </r>
  <r>
    <x v="5"/>
    <x v="3"/>
    <n v="0.99801587300000005"/>
    <x v="21"/>
    <s v="100%"/>
    <s v="Greater London"/>
  </r>
  <r>
    <x v="5"/>
    <x v="3"/>
    <n v="0.99581005600000005"/>
    <x v="22"/>
    <s v="100%"/>
    <s v="East of England"/>
  </r>
  <r>
    <x v="5"/>
    <x v="3"/>
    <n v="0.47041243300000002"/>
    <x v="23"/>
    <s v="47%"/>
    <s v="North West"/>
  </r>
  <r>
    <x v="5"/>
    <x v="3"/>
    <n v="0.86033519599999997"/>
    <x v="24"/>
    <s v="86%"/>
    <s v="North West"/>
  </r>
  <r>
    <x v="5"/>
    <x v="3"/>
    <n v="1"/>
    <x v="25"/>
    <s v="100%"/>
    <s v="Greater London"/>
  </r>
  <r>
    <x v="5"/>
    <x v="3"/>
    <n v="0.99890230780137368"/>
    <x v="26"/>
    <s v="100%"/>
    <s v="South West"/>
  </r>
  <r>
    <x v="5"/>
    <x v="3"/>
    <n v="0.99903241399999987"/>
    <x v="27"/>
    <s v="100%"/>
    <s v="North East"/>
  </r>
  <r>
    <x v="5"/>
    <x v="3"/>
    <n v="0.99763686500000004"/>
    <x v="28"/>
    <s v="100%"/>
    <s v="West Midlands"/>
  </r>
  <r>
    <x v="5"/>
    <x v="3"/>
    <n v="0.95962732900000003"/>
    <x v="29"/>
    <s v="96%"/>
    <s v="Greater London"/>
  </r>
  <r>
    <x v="5"/>
    <x v="3"/>
    <n v="0.14024976"/>
    <x v="30"/>
    <s v="14%"/>
    <s v="North East"/>
  </r>
  <r>
    <x v="5"/>
    <x v="3"/>
    <n v="0.99881375999999999"/>
    <x v="31"/>
    <s v="100%"/>
    <s v="North East"/>
  </r>
  <r>
    <x v="5"/>
    <x v="3"/>
    <n v="0.9977740679999999"/>
    <x v="32"/>
    <s v="100%"/>
    <s v="East Midlands"/>
  </r>
  <r>
    <x v="5"/>
    <x v="3"/>
    <n v="0.99502658200000005"/>
    <x v="33"/>
    <s v="100%"/>
    <s v="East Midlands"/>
  </r>
  <r>
    <x v="5"/>
    <x v="3"/>
    <n v="0.99952396099999996"/>
    <x v="34"/>
    <s v="100%"/>
    <s v="South West"/>
  </r>
  <r>
    <x v="5"/>
    <x v="3"/>
    <n v="0.99812382699999991"/>
    <x v="35"/>
    <s v="100%"/>
    <s v="Yorkshire &amp; Humber"/>
  </r>
  <r>
    <x v="5"/>
    <x v="3"/>
    <n v="0.99962797600000008"/>
    <x v="36"/>
    <s v="100%"/>
    <s v="South West"/>
  </r>
  <r>
    <x v="5"/>
    <x v="3"/>
    <n v="0.99954001800000003"/>
    <x v="37"/>
    <s v="100%"/>
    <s v="West Midlands"/>
  </r>
  <r>
    <x v="5"/>
    <x v="3"/>
    <n v="0.99701789299999999"/>
    <x v="38"/>
    <s v="100%"/>
    <s v="Greater London"/>
  </r>
  <r>
    <x v="5"/>
    <x v="3"/>
    <n v="0.99960815000000003"/>
    <x v="39"/>
    <s v="100%"/>
    <s v="Yorkshire &amp; Humber"/>
  </r>
  <r>
    <x v="5"/>
    <x v="3"/>
    <n v="0.93985369800000007"/>
    <x v="40"/>
    <s v="94%"/>
    <s v="South East"/>
  </r>
  <r>
    <x v="5"/>
    <x v="3"/>
    <n v="0.99332888600000002"/>
    <x v="41"/>
    <s v="99%"/>
    <s v="Greater London"/>
  </r>
  <r>
    <x v="5"/>
    <x v="3"/>
    <n v="0.42706766899999998"/>
    <x v="42"/>
    <s v="43%"/>
    <s v="East of England"/>
  </r>
  <r>
    <x v="5"/>
    <x v="3"/>
    <n v="0.99870298300000004"/>
    <x v="43"/>
    <s v="100%"/>
    <s v="North East"/>
  </r>
  <r>
    <x v="5"/>
    <x v="3"/>
    <n v="0.99954638200000012"/>
    <x v="44"/>
    <s v="100%"/>
    <s v="South West"/>
  </r>
  <r>
    <x v="5"/>
    <x v="3"/>
    <n v="1"/>
    <x v="45"/>
    <s v="100%"/>
    <s v="Greater London"/>
  </r>
  <r>
    <x v="5"/>
    <x v="3"/>
    <n v="0.99257425700000013"/>
    <x v="46"/>
    <s v="99%"/>
    <s v="Greater London"/>
  </r>
  <r>
    <x v="5"/>
    <x v="3"/>
    <n v="0.99793388400000005"/>
    <x v="47"/>
    <s v="100%"/>
    <s v="North West"/>
  </r>
  <r>
    <x v="5"/>
    <x v="3"/>
    <n v="1"/>
    <x v="48"/>
    <s v="100%"/>
    <s v="Greater London"/>
  </r>
  <r>
    <x v="5"/>
    <x v="3"/>
    <n v="0.99918083099999999"/>
    <x v="49"/>
    <s v="100%"/>
    <s v="South East"/>
  </r>
  <r>
    <x v="5"/>
    <x v="3"/>
    <n v="0.99397071499999989"/>
    <x v="50"/>
    <s v="99%"/>
    <s v="Greater London"/>
  </r>
  <r>
    <x v="5"/>
    <x v="3"/>
    <n v="0.99934123799999997"/>
    <x v="51"/>
    <s v="100%"/>
    <s v="Greater London"/>
  </r>
  <r>
    <x v="5"/>
    <x v="3"/>
    <n v="1"/>
    <x v="52"/>
    <s v="100%"/>
    <s v="North East"/>
  </r>
  <r>
    <x v="5"/>
    <x v="3"/>
    <n v="0.97662771299999995"/>
    <x v="53"/>
    <s v="98%"/>
    <s v="Greater London"/>
  </r>
  <r>
    <x v="5"/>
    <x v="3"/>
    <n v="1"/>
    <x v="54"/>
    <s v="100%"/>
    <s v="West Midlands"/>
  </r>
  <r>
    <x v="5"/>
    <x v="3"/>
    <n v="0.90438137200000002"/>
    <x v="55"/>
    <s v="90%"/>
    <s v="East of England"/>
  </r>
  <r>
    <x v="5"/>
    <x v="3"/>
    <n v="0.99949083500000002"/>
    <x v="56"/>
    <s v="100%"/>
    <s v="Greater London"/>
  </r>
  <r>
    <x v="5"/>
    <x v="3"/>
    <n v="0.99815043199999998"/>
    <x v="57"/>
    <s v="100%"/>
    <s v="Greater London"/>
  </r>
  <r>
    <x v="5"/>
    <x v="3"/>
    <n v="1"/>
    <x v="58"/>
    <s v="100%"/>
    <s v="South East"/>
  </r>
  <r>
    <x v="5"/>
    <x v="3"/>
    <n v="0.99803729100000005"/>
    <x v="59"/>
    <s v="100%"/>
    <s v="Greater London"/>
  </r>
  <r>
    <x v="5"/>
    <x v="3"/>
    <n v="0.99853157100000001"/>
    <x v="60"/>
    <s v="100%"/>
    <s v="Greater London"/>
  </r>
  <r>
    <x v="5"/>
    <x v="3"/>
    <n v="0.71849481400000004"/>
    <x v="61"/>
    <s v="72%"/>
    <s v="South East"/>
  </r>
  <r>
    <x v="5"/>
    <x v="3"/>
    <n v="0.99840848800000004"/>
    <x v="62"/>
    <s v="100%"/>
    <s v="Yorkshire &amp; Humber"/>
  </r>
  <r>
    <x v="5"/>
    <x v="3"/>
    <n v="0.98013245000000015"/>
    <x v="63"/>
    <s v="98%"/>
    <s v="Greater London"/>
  </r>
  <r>
    <x v="5"/>
    <x v="3"/>
    <n v="0.99963221800000002"/>
    <x v="64"/>
    <s v="100%"/>
    <s v="Yorkshire &amp; Humber"/>
  </r>
  <r>
    <x v="5"/>
    <x v="3"/>
    <n v="0.99675587999999993"/>
    <x v="65"/>
    <s v="100%"/>
    <s v="North West"/>
  </r>
  <r>
    <x v="5"/>
    <x v="3"/>
    <n v="0.99323410000000012"/>
    <x v="66"/>
    <s v="99%"/>
    <s v="Greater London"/>
  </r>
  <r>
    <x v="5"/>
    <x v="3"/>
    <n v="0.82810201100000003"/>
    <x v="67"/>
    <s v="83%"/>
    <s v="North West"/>
  </r>
  <r>
    <x v="5"/>
    <x v="3"/>
    <n v="0.99954128399999997"/>
    <x v="68"/>
    <s v="100%"/>
    <s v="Yorkshire &amp; Humber"/>
  </r>
  <r>
    <x v="5"/>
    <x v="3"/>
    <n v="0.99914346900000006"/>
    <x v="69"/>
    <s v="100%"/>
    <s v="East Midlands"/>
  </r>
  <r>
    <x v="5"/>
    <x v="3"/>
    <n v="0.99744191000000004"/>
    <x v="70"/>
    <s v="100%"/>
    <s v="East Midlands"/>
  </r>
  <r>
    <x v="5"/>
    <x v="3"/>
    <n v="0.99808429099999996"/>
    <x v="71"/>
    <s v="100%"/>
    <s v="Greater London"/>
  </r>
  <r>
    <x v="5"/>
    <x v="3"/>
    <n v="0.9790987539999999"/>
    <x v="72"/>
    <s v="98%"/>
    <s v="East Midlands"/>
  </r>
  <r>
    <x v="5"/>
    <x v="3"/>
    <n v="0.99689054700000002"/>
    <x v="73"/>
    <s v="100%"/>
    <s v="North West"/>
  </r>
  <r>
    <x v="5"/>
    <x v="3"/>
    <n v="0.99929626999999999"/>
    <x v="74"/>
    <s v="100%"/>
    <s v="East of England"/>
  </r>
  <r>
    <x v="5"/>
    <x v="3"/>
    <n v="0.99652685000000008"/>
    <x v="75"/>
    <s v="100%"/>
    <s v="North West"/>
  </r>
  <r>
    <x v="5"/>
    <x v="3"/>
    <n v="0.94552529199999991"/>
    <x v="76"/>
    <s v="95%"/>
    <s v="South East"/>
  </r>
  <r>
    <x v="5"/>
    <x v="3"/>
    <n v="0.84905660399999994"/>
    <x v="77"/>
    <s v="85%"/>
    <s v="Greater London"/>
  </r>
  <r>
    <x v="5"/>
    <x v="3"/>
    <n v="0.99911347500000003"/>
    <x v="78"/>
    <s v="100%"/>
    <s v="North East"/>
  </r>
  <r>
    <x v="5"/>
    <x v="3"/>
    <n v="0.98690476199999999"/>
    <x v="79"/>
    <s v="99%"/>
    <s v="East of England"/>
  </r>
  <r>
    <x v="5"/>
    <x v="3"/>
    <n v="0.99953270999999999"/>
    <x v="80"/>
    <s v="100%"/>
    <s v="North East"/>
  </r>
  <r>
    <x v="5"/>
    <x v="3"/>
    <n v="0.99001175100000005"/>
    <x v="81"/>
    <s v="99%"/>
    <s v="Greater London"/>
  </r>
  <r>
    <x v="5"/>
    <x v="3"/>
    <n v="0.803085457"/>
    <x v="82"/>
    <s v="80%"/>
    <s v="East of England"/>
  </r>
  <r>
    <x v="5"/>
    <x v="3"/>
    <n v="0.99909828700000003"/>
    <x v="83"/>
    <s v="100%"/>
    <s v="Yorkshire &amp; Humber"/>
  </r>
  <r>
    <x v="5"/>
    <x v="3"/>
    <n v="0.99930843700000005"/>
    <x v="84"/>
    <s v="100%"/>
    <s v="Yorkshire &amp; Humber"/>
  </r>
  <r>
    <x v="5"/>
    <x v="3"/>
    <n v="0.86752136800000001"/>
    <x v="85"/>
    <s v="87%"/>
    <s v="East Midlands"/>
  </r>
  <r>
    <x v="5"/>
    <x v="3"/>
    <n v="1"/>
    <x v="86"/>
    <s v="100%"/>
    <s v="South West"/>
  </r>
  <r>
    <x v="5"/>
    <x v="3"/>
    <n v="0.99874450699999995"/>
    <x v="87"/>
    <s v="100%"/>
    <s v="North East"/>
  </r>
  <r>
    <x v="5"/>
    <x v="3"/>
    <n v="0.99796885599999996"/>
    <x v="88"/>
    <s v="100%"/>
    <s v="Yorkshire &amp; Humber"/>
  </r>
  <r>
    <x v="5"/>
    <x v="3"/>
    <n v="0.99146625299999991"/>
    <x v="89"/>
    <s v="99%"/>
    <s v="North East"/>
  </r>
  <r>
    <x v="5"/>
    <x v="3"/>
    <n v="0.99800299599999998"/>
    <x v="90"/>
    <s v="100%"/>
    <s v="East Midlands"/>
  </r>
  <r>
    <x v="5"/>
    <x v="3"/>
    <n v="0.99879310300000002"/>
    <x v="91"/>
    <s v="100%"/>
    <s v="East Midlands"/>
  </r>
  <r>
    <x v="5"/>
    <x v="3"/>
    <n v="0.99311701100000005"/>
    <x v="92"/>
    <s v="99%"/>
    <s v="North West"/>
  </r>
  <r>
    <x v="5"/>
    <x v="3"/>
    <n v="0.99864834400000002"/>
    <x v="93"/>
    <s v="100%"/>
    <s v="South East"/>
  </r>
  <r>
    <x v="5"/>
    <x v="3"/>
    <n v="0.99712850000000008"/>
    <x v="94"/>
    <s v="100%"/>
    <s v="East of England"/>
  </r>
  <r>
    <x v="5"/>
    <x v="3"/>
    <n v="0.99947916699999995"/>
    <x v="95"/>
    <s v="100%"/>
    <s v="South West"/>
  </r>
  <r>
    <x v="5"/>
    <x v="3"/>
    <n v="0.99735449700000001"/>
    <x v="96"/>
    <s v="100%"/>
    <s v="South East"/>
  </r>
  <r>
    <x v="5"/>
    <x v="3"/>
    <n v="0.99866131199999986"/>
    <x v="97"/>
    <s v="100%"/>
    <s v="South East"/>
  </r>
  <r>
    <x v="5"/>
    <x v="3"/>
    <n v="0.98531011999999996"/>
    <x v="98"/>
    <s v="99%"/>
    <s v="Greater London"/>
  </r>
  <r>
    <x v="5"/>
    <x v="3"/>
    <n v="1"/>
    <x v="99"/>
    <s v="100%"/>
    <s v="North East"/>
  </r>
  <r>
    <x v="5"/>
    <x v="3"/>
    <n v="0.99885057499999996"/>
    <x v="100"/>
    <s v="100%"/>
    <s v="Greater London"/>
  </r>
  <r>
    <x v="5"/>
    <x v="3"/>
    <n v="0.99236641199999986"/>
    <x v="101"/>
    <s v="99%"/>
    <s v="North West"/>
  </r>
  <r>
    <x v="5"/>
    <x v="3"/>
    <n v="1"/>
    <x v="102"/>
    <s v="100%"/>
    <s v="Yorkshire &amp; Humber"/>
  </r>
  <r>
    <x v="5"/>
    <x v="3"/>
    <n v="0.99638989199999994"/>
    <x v="103"/>
    <s v="100%"/>
    <s v="East Midlands"/>
  </r>
  <r>
    <x v="5"/>
    <x v="3"/>
    <n v="0.90780974800000003"/>
    <x v="104"/>
    <s v="91%"/>
    <s v="North West"/>
  </r>
  <r>
    <x v="5"/>
    <x v="3"/>
    <n v="0.99956803500000013"/>
    <x v="105"/>
    <s v="100%"/>
    <s v="West Midlands"/>
  </r>
  <r>
    <x v="5"/>
    <x v="3"/>
    <n v="0.9867298579999999"/>
    <x v="106"/>
    <s v="99%"/>
    <s v="North West"/>
  </r>
  <r>
    <x v="5"/>
    <x v="3"/>
    <n v="0.99977011500000013"/>
    <x v="107"/>
    <s v="100%"/>
    <s v="Yorkshire &amp; Humber"/>
  </r>
  <r>
    <x v="5"/>
    <x v="3"/>
    <n v="0.99819657299999986"/>
    <x v="108"/>
    <s v="100%"/>
    <s v="West Midlands"/>
  </r>
  <r>
    <x v="5"/>
    <x v="3"/>
    <n v="1"/>
    <x v="109"/>
    <s v="100%"/>
    <s v="South East"/>
  </r>
  <r>
    <x v="5"/>
    <x v="3"/>
    <n v="1"/>
    <x v="110"/>
    <s v="100%"/>
    <s v="West Midlands"/>
  </r>
  <r>
    <x v="5"/>
    <x v="3"/>
    <n v="0.99975568000000004"/>
    <x v="111"/>
    <s v="100%"/>
    <s v="South West"/>
  </r>
  <r>
    <x v="5"/>
    <x v="3"/>
    <n v="0.99891657599999994"/>
    <x v="112"/>
    <s v="100%"/>
    <s v="South West"/>
  </r>
  <r>
    <x v="5"/>
    <x v="3"/>
    <n v="0.99913569599999996"/>
    <x v="113"/>
    <s v="100%"/>
    <s v="North East"/>
  </r>
  <r>
    <x v="5"/>
    <x v="3"/>
    <n v="0.99936265099999999"/>
    <x v="114"/>
    <s v="100%"/>
    <s v="South East"/>
  </r>
  <r>
    <x v="5"/>
    <x v="3"/>
    <n v="6.4006649999999998E-2"/>
    <x v="115"/>
    <s v="6%"/>
    <s v="East of England"/>
  </r>
  <r>
    <x v="5"/>
    <x v="3"/>
    <n v="0.99934340099999996"/>
    <x v="116"/>
    <s v="100%"/>
    <s v="Greater London"/>
  </r>
  <r>
    <x v="5"/>
    <x v="3"/>
    <n v="0.98203178999999996"/>
    <x v="117"/>
    <s v="98%"/>
    <s v="North West"/>
  </r>
  <r>
    <x v="5"/>
    <x v="3"/>
    <n v="0.99535244"/>
    <x v="118"/>
    <s v="100%"/>
    <s v="West Midlands"/>
  </r>
  <r>
    <x v="5"/>
    <x v="3"/>
    <n v="0.99860788899999986"/>
    <x v="119"/>
    <s v="100%"/>
    <s v="North West"/>
  </r>
  <r>
    <x v="5"/>
    <x v="3"/>
    <n v="0.99936708900000015"/>
    <x v="120"/>
    <s v="100%"/>
    <s v="North East"/>
  </r>
  <r>
    <x v="5"/>
    <x v="3"/>
    <n v="0.99696663299999999"/>
    <x v="121"/>
    <s v="100%"/>
    <s v="West Midlands"/>
  </r>
  <r>
    <x v="5"/>
    <x v="3"/>
    <n v="0.99621016399999995"/>
    <x v="122"/>
    <s v="100%"/>
    <s v="East of England"/>
  </r>
  <r>
    <x v="5"/>
    <x v="3"/>
    <n v="0.99954524800000011"/>
    <x v="123"/>
    <s v="100%"/>
    <s v="North East"/>
  </r>
  <r>
    <x v="5"/>
    <x v="3"/>
    <n v="0.89920978100000004"/>
    <x v="124"/>
    <s v="90%"/>
    <s v="South East"/>
  </r>
  <r>
    <x v="5"/>
    <x v="3"/>
    <n v="0.34561753000000001"/>
    <x v="125"/>
    <s v="35%"/>
    <s v="Greater London"/>
  </r>
  <r>
    <x v="5"/>
    <x v="3"/>
    <n v="1"/>
    <x v="126"/>
    <s v="100%"/>
    <s v="South West"/>
  </r>
  <r>
    <x v="5"/>
    <x v="3"/>
    <n v="0.99200491999999996"/>
    <x v="127"/>
    <s v="99%"/>
    <s v="North West"/>
  </r>
  <r>
    <x v="5"/>
    <x v="3"/>
    <n v="1"/>
    <x v="128"/>
    <s v="100%"/>
    <s v="West Midlands"/>
  </r>
  <r>
    <x v="5"/>
    <x v="3"/>
    <n v="0.16377440300000001"/>
    <x v="129"/>
    <s v="16%"/>
    <s v="East of England"/>
  </r>
  <r>
    <x v="5"/>
    <x v="3"/>
    <n v="0.99841017499999996"/>
    <x v="130"/>
    <s v="100%"/>
    <s v="South West"/>
  </r>
  <r>
    <x v="5"/>
    <x v="3"/>
    <n v="0.99466463400000005"/>
    <x v="131"/>
    <s v="99%"/>
    <s v="Greater London"/>
  </r>
  <r>
    <x v="5"/>
    <x v="3"/>
    <n v="0.99337260699999996"/>
    <x v="132"/>
    <s v="99%"/>
    <s v="North West"/>
  </r>
  <r>
    <x v="5"/>
    <x v="3"/>
    <n v="1"/>
    <x v="133"/>
    <s v="100%"/>
    <s v="Yorkshire &amp; Humber"/>
  </r>
  <r>
    <x v="5"/>
    <x v="3"/>
    <n v="0.99872231700000003"/>
    <x v="134"/>
    <s v="100%"/>
    <s v="West Midlands"/>
  </r>
  <r>
    <x v="5"/>
    <x v="3"/>
    <n v="0.99249374500000009"/>
    <x v="135"/>
    <s v="99%"/>
    <s v="Greater London"/>
  </r>
  <r>
    <x v="5"/>
    <x v="3"/>
    <n v="0.99439383299999984"/>
    <x v="136"/>
    <s v="99%"/>
    <s v="Greater London"/>
  </r>
  <r>
    <x v="5"/>
    <x v="3"/>
    <n v="0.99205202299999995"/>
    <x v="137"/>
    <s v="99%"/>
    <s v="North West"/>
  </r>
  <r>
    <x v="5"/>
    <x v="3"/>
    <n v="0.99817559899999997"/>
    <x v="138"/>
    <s v="100%"/>
    <s v="West Midlands"/>
  </r>
  <r>
    <x v="5"/>
    <x v="3"/>
    <n v="1"/>
    <x v="139"/>
    <s v="100%"/>
    <s v="South East"/>
  </r>
  <r>
    <x v="5"/>
    <x v="3"/>
    <n v="0.26187624799999998"/>
    <x v="140"/>
    <s v="26%"/>
    <s v="East Midlands"/>
  </r>
  <r>
    <x v="5"/>
    <x v="3"/>
    <n v="0.99463946000000003"/>
    <x v="141"/>
    <s v="99%"/>
    <s v="South East"/>
  </r>
  <r>
    <x v="5"/>
    <x v="3"/>
    <n v="0.99895178200000001"/>
    <x v="142"/>
    <s v="100%"/>
    <s v="Greater London"/>
  </r>
  <r>
    <x v="5"/>
    <x v="3"/>
    <n v="0.77829252199999999"/>
    <x v="143"/>
    <s v="78%"/>
    <s v="North West"/>
  </r>
  <r>
    <x v="5"/>
    <x v="3"/>
    <n v="0.233569262"/>
    <x v="144"/>
    <s v="23%"/>
    <s v="North West"/>
  </r>
  <r>
    <x v="5"/>
    <x v="3"/>
    <n v="0.99860917900000001"/>
    <x v="145"/>
    <s v="100%"/>
    <s v="South West"/>
  </r>
  <r>
    <x v="5"/>
    <x v="3"/>
    <n v="0.998664887"/>
    <x v="146"/>
    <s v="100%"/>
    <s v="South East"/>
  </r>
  <r>
    <x v="5"/>
    <x v="3"/>
    <n v="0.99647639200000004"/>
    <x v="147"/>
    <s v="100%"/>
    <s v="North West"/>
  </r>
  <r>
    <x v="5"/>
    <x v="3"/>
    <n v="0.99870466300000005"/>
    <x v="148"/>
    <s v="100%"/>
    <s v="South East"/>
  </r>
  <r>
    <x v="5"/>
    <x v="3"/>
    <n v="1"/>
    <x v="149"/>
    <s v="100%"/>
    <s v="West Midlands"/>
  </r>
  <r>
    <x v="5"/>
    <x v="3"/>
    <n v="0.99863163699999991"/>
    <x v="150"/>
    <s v="100%"/>
    <s v="West Midlands"/>
  </r>
  <r>
    <x v="5"/>
    <x v="3"/>
    <n v="1"/>
    <x v="151"/>
    <s v="100%"/>
    <s v="Yorkshire &amp; Humber"/>
  </r>
  <r>
    <x v="5"/>
    <x v="6"/>
    <n v="324.80511692984209"/>
    <x v="0"/>
    <s v="325"/>
    <s v="Greater London"/>
  </r>
  <r>
    <x v="5"/>
    <x v="5"/>
    <n v="20012"/>
    <x v="0"/>
    <s v="20012"/>
    <s v="Greater London"/>
  </r>
  <r>
    <x v="5"/>
    <x v="7"/>
    <n v="65"/>
    <x v="0"/>
    <s v="65"/>
    <s v="Greater London"/>
  </r>
  <r>
    <x v="5"/>
    <x v="6"/>
    <n v="140.1299086682713"/>
    <x v="1"/>
    <s v="140"/>
    <s v="Greater London"/>
  </r>
  <r>
    <x v="5"/>
    <x v="5"/>
    <n v="60658"/>
    <x v="1"/>
    <s v="60658"/>
    <s v="Greater London"/>
  </r>
  <r>
    <x v="5"/>
    <x v="7"/>
    <n v="85"/>
    <x v="1"/>
    <s v="85"/>
    <s v="Greater London"/>
  </r>
  <r>
    <x v="5"/>
    <x v="5"/>
    <n v="50538"/>
    <x v="2"/>
    <s v="50538"/>
    <s v="Yorkshire &amp; Humber"/>
  </r>
  <r>
    <x v="5"/>
    <x v="6"/>
    <n v="336.38054533222532"/>
    <x v="2"/>
    <s v="336"/>
    <s v="Yorkshire &amp; Humber"/>
  </r>
  <r>
    <x v="5"/>
    <x v="7"/>
    <n v="170"/>
    <x v="2"/>
    <s v="170"/>
    <s v="Yorkshire &amp; Humber"/>
  </r>
  <r>
    <x v="5"/>
    <x v="6"/>
    <n v="153.51550506601171"/>
    <x v="3"/>
    <s v="154"/>
    <s v="South West"/>
  </r>
  <r>
    <x v="5"/>
    <x v="7"/>
    <n v="60"/>
    <x v="3"/>
    <s v="60"/>
    <s v="South West"/>
  </r>
  <r>
    <x v="5"/>
    <x v="5"/>
    <n v="39084"/>
    <x v="3"/>
    <s v="39084"/>
    <s v="South West"/>
  </r>
  <r>
    <x v="5"/>
    <x v="5"/>
    <n v="33389"/>
    <x v="4"/>
    <s v="33389"/>
    <s v="East of England"/>
  </r>
  <r>
    <x v="5"/>
    <x v="6"/>
    <n v="209.6498846925634"/>
    <x v="4"/>
    <s v="210"/>
    <s v="East of England"/>
  </r>
  <r>
    <x v="5"/>
    <x v="7"/>
    <n v="70"/>
    <x v="4"/>
    <s v="70"/>
    <s v="East of England"/>
  </r>
  <r>
    <x v="5"/>
    <x v="6"/>
    <n v="200.23085439683399"/>
    <x v="5"/>
    <s v="200"/>
    <s v="Greater London"/>
  </r>
  <r>
    <x v="5"/>
    <x v="7"/>
    <n v="85"/>
    <x v="5"/>
    <s v="85"/>
    <s v="Greater London"/>
  </r>
  <r>
    <x v="5"/>
    <x v="5"/>
    <n v="42451"/>
    <x v="5"/>
    <s v="42451"/>
    <s v="Greater London"/>
  </r>
  <r>
    <x v="5"/>
    <x v="6"/>
    <n v="330.29804541274302"/>
    <x v="6"/>
    <s v="330"/>
    <s v="West Midlands"/>
  </r>
  <r>
    <x v="5"/>
    <x v="5"/>
    <n v="154406"/>
    <x v="6"/>
    <s v="154406"/>
    <s v="West Midlands"/>
  </r>
  <r>
    <x v="5"/>
    <x v="7"/>
    <n v="510"/>
    <x v="6"/>
    <s v="510"/>
    <s v="West Midlands"/>
  </r>
  <r>
    <x v="5"/>
    <x v="7"/>
    <n v="45"/>
    <x v="7"/>
    <s v="45"/>
    <s v="North West"/>
  </r>
  <r>
    <x v="5"/>
    <x v="5"/>
    <n v="23175"/>
    <x v="7"/>
    <s v="23175"/>
    <s v="North West"/>
  </r>
  <r>
    <x v="5"/>
    <x v="6"/>
    <n v="194.17475728155341"/>
    <x v="7"/>
    <s v="194"/>
    <s v="North West"/>
  </r>
  <r>
    <x v="5"/>
    <x v="5"/>
    <n v="29985"/>
    <x v="8"/>
    <s v="29985"/>
    <s v="North West"/>
  </r>
  <r>
    <x v="5"/>
    <x v="7"/>
    <n v="85"/>
    <x v="8"/>
    <s v="85"/>
    <s v="North West"/>
  </r>
  <r>
    <x v="5"/>
    <x v="6"/>
    <n v="283.47507086876772"/>
    <x v="8"/>
    <s v="283"/>
    <s v="North West"/>
  </r>
  <r>
    <x v="5"/>
    <x v="5"/>
    <n v="52356"/>
    <x v="9"/>
    <s v="52356"/>
    <s v="North West"/>
  </r>
  <r>
    <x v="5"/>
    <x v="6"/>
    <n v="219.65008786003509"/>
    <x v="9"/>
    <s v="220"/>
    <s v="North West"/>
  </r>
  <r>
    <x v="5"/>
    <x v="7"/>
    <n v="115"/>
    <x v="9"/>
    <s v="115"/>
    <s v="North West"/>
  </r>
  <r>
    <x v="5"/>
    <x v="6"/>
    <n v="230.72334582615841"/>
    <x v="10"/>
    <s v="231"/>
    <s v="South West"/>
  </r>
  <r>
    <x v="5"/>
    <x v="7"/>
    <n v="205"/>
    <x v="10"/>
    <s v="205"/>
    <s v="South West"/>
  </r>
  <r>
    <x v="5"/>
    <x v="5"/>
    <n v="88851"/>
    <x v="10"/>
    <s v="88851"/>
    <s v="South West"/>
  </r>
  <r>
    <x v="5"/>
    <x v="7"/>
    <n v="40"/>
    <x v="11"/>
    <s v="40"/>
    <s v="South East"/>
  </r>
  <r>
    <x v="5"/>
    <x v="5"/>
    <n v="20882"/>
    <x v="11"/>
    <s v="20882"/>
    <s v="South East"/>
  </r>
  <r>
    <x v="5"/>
    <x v="6"/>
    <n v="191.55253328225271"/>
    <x v="11"/>
    <s v="192"/>
    <s v="South East"/>
  </r>
  <r>
    <x v="5"/>
    <x v="7"/>
    <n v="185"/>
    <x v="12"/>
    <s v="185"/>
    <s v="Yorkshire &amp; Humber"/>
  </r>
  <r>
    <x v="5"/>
    <x v="5"/>
    <n v="87497"/>
    <x v="12"/>
    <s v="87497"/>
    <s v="Yorkshire &amp; Humber"/>
  </r>
  <r>
    <x v="5"/>
    <x v="6"/>
    <n v="211.43582065670819"/>
    <x v="12"/>
    <s v="211"/>
    <s v="Yorkshire &amp; Humber"/>
  </r>
  <r>
    <x v="5"/>
    <x v="7"/>
    <n v="30"/>
    <x v="13"/>
    <s v="30"/>
    <s v="Greater London"/>
  </r>
  <r>
    <x v="5"/>
    <x v="5"/>
    <n v="42947"/>
    <x v="13"/>
    <s v="42947"/>
    <s v="Greater London"/>
  </r>
  <r>
    <x v="5"/>
    <x v="6"/>
    <n v="69.853540410273126"/>
    <x v="13"/>
    <s v="70"/>
    <s v="Greater London"/>
  </r>
  <r>
    <x v="5"/>
    <x v="6"/>
    <n v="135.7253905189645"/>
    <x v="14"/>
    <s v="136"/>
    <s v="South East"/>
  </r>
  <r>
    <x v="5"/>
    <x v="5"/>
    <n v="40523"/>
    <x v="14"/>
    <s v="40523"/>
    <s v="South East"/>
  </r>
  <r>
    <x v="5"/>
    <x v="7"/>
    <n v="55"/>
    <x v="14"/>
    <s v="55"/>
    <s v="South East"/>
  </r>
  <r>
    <x v="5"/>
    <x v="5"/>
    <n v="62286"/>
    <x v="15"/>
    <s v="62286"/>
    <s v="South West"/>
  </r>
  <r>
    <x v="5"/>
    <x v="7"/>
    <n v="150"/>
    <x v="15"/>
    <s v="150"/>
    <s v="South West"/>
  </r>
  <r>
    <x v="5"/>
    <x v="6"/>
    <n v="240.8245833734708"/>
    <x v="15"/>
    <s v="241"/>
    <s v="South West"/>
  </r>
  <r>
    <x v="5"/>
    <x v="6"/>
    <n v="175.0466791144305"/>
    <x v="16"/>
    <s v="175"/>
    <s v="Greater London"/>
  </r>
  <r>
    <x v="5"/>
    <x v="7"/>
    <n v="105"/>
    <x v="16"/>
    <s v="105"/>
    <s v="Greater London"/>
  </r>
  <r>
    <x v="5"/>
    <x v="5"/>
    <n v="59984"/>
    <x v="16"/>
    <s v="59984"/>
    <s v="Greater London"/>
  </r>
  <r>
    <x v="5"/>
    <x v="6"/>
    <n v="126.6567150676256"/>
    <x v="17"/>
    <s v="127"/>
    <s v="South East"/>
  </r>
  <r>
    <x v="5"/>
    <x v="5"/>
    <n v="110535"/>
    <x v="17"/>
    <s v="110535"/>
    <s v="South East"/>
  </r>
  <r>
    <x v="5"/>
    <x v="7"/>
    <n v="140"/>
    <x v="17"/>
    <s v="140"/>
    <s v="South East"/>
  </r>
  <r>
    <x v="5"/>
    <x v="7"/>
    <n v="55"/>
    <x v="18"/>
    <s v="55"/>
    <s v="North West"/>
  </r>
  <r>
    <x v="5"/>
    <x v="6"/>
    <n v="150.6849315068493"/>
    <x v="18"/>
    <s v="151"/>
    <s v="North West"/>
  </r>
  <r>
    <x v="5"/>
    <x v="5"/>
    <n v="36500"/>
    <x v="18"/>
    <s v="36500"/>
    <s v="North West"/>
  </r>
  <r>
    <x v="5"/>
    <x v="7"/>
    <n v="85"/>
    <x v="19"/>
    <s v="85"/>
    <s v="Yorkshire &amp; Humber"/>
  </r>
  <r>
    <x v="5"/>
    <x v="5"/>
    <n v="41290"/>
    <x v="19"/>
    <s v="41290"/>
    <s v="Yorkshire &amp; Humber"/>
  </r>
  <r>
    <x v="5"/>
    <x v="6"/>
    <n v="205.86098328893189"/>
    <x v="19"/>
    <s v="206"/>
    <s v="Yorkshire &amp; Humber"/>
  </r>
  <r>
    <x v="5"/>
    <x v="6"/>
    <n v="207.82305351443631"/>
    <x v="20"/>
    <s v="208"/>
    <s v="East of England"/>
  </r>
  <r>
    <x v="5"/>
    <x v="5"/>
    <n v="134730"/>
    <x v="20"/>
    <s v="134730"/>
    <s v="East of England"/>
  </r>
  <r>
    <x v="5"/>
    <x v="7"/>
    <n v="280"/>
    <x v="20"/>
    <s v="280"/>
    <s v="East of England"/>
  </r>
  <r>
    <x v="5"/>
    <x v="7"/>
    <n v="55"/>
    <x v="21"/>
    <s v="55"/>
    <s v="Greater London"/>
  </r>
  <r>
    <x v="5"/>
    <x v="6"/>
    <n v="209.03010033444821"/>
    <x v="21"/>
    <s v="209"/>
    <s v="Greater London"/>
  </r>
  <r>
    <x v="5"/>
    <x v="5"/>
    <n v="26312"/>
    <x v="21"/>
    <s v="26312"/>
    <s v="Greater London"/>
  </r>
  <r>
    <x v="5"/>
    <x v="6"/>
    <n v="165.34391534391531"/>
    <x v="22"/>
    <s v="165"/>
    <s v="East of England"/>
  </r>
  <r>
    <x v="5"/>
    <x v="5"/>
    <n v="57456"/>
    <x v="22"/>
    <s v="57456"/>
    <s v="East of England"/>
  </r>
  <r>
    <x v="5"/>
    <x v="7"/>
    <n v="95"/>
    <x v="22"/>
    <s v="95"/>
    <s v="East of England"/>
  </r>
  <r>
    <x v="5"/>
    <x v="6"/>
    <n v="142.23552095076539"/>
    <x v="23"/>
    <s v="142"/>
    <s v="North West"/>
  </r>
  <r>
    <x v="5"/>
    <x v="5"/>
    <n v="94913"/>
    <x v="23"/>
    <s v="94913"/>
    <s v="North West"/>
  </r>
  <r>
    <x v="5"/>
    <x v="7"/>
    <n v="135"/>
    <x v="23"/>
    <s v="135"/>
    <s v="North West"/>
  </r>
  <r>
    <x v="5"/>
    <x v="5"/>
    <n v="80283"/>
    <x v="24"/>
    <s v="80283"/>
    <s v="North West"/>
  </r>
  <r>
    <x v="5"/>
    <x v="7"/>
    <n v="145"/>
    <x v="24"/>
    <s v="145"/>
    <s v="North West"/>
  </r>
  <r>
    <x v="5"/>
    <x v="6"/>
    <n v="180.61108827522639"/>
    <x v="24"/>
    <s v="181"/>
    <s v="North West"/>
  </r>
  <r>
    <x v="5"/>
    <x v="7"/>
    <n v="0"/>
    <x v="25"/>
    <s v="0"/>
    <s v="Greater London"/>
  </r>
  <r>
    <x v="5"/>
    <x v="5"/>
    <n v="1399"/>
    <x v="25"/>
    <s v="1399"/>
    <s v="Greater London"/>
  </r>
  <r>
    <x v="5"/>
    <x v="6"/>
    <n v="0"/>
    <x v="25"/>
    <s v="0"/>
    <s v="Greater London"/>
  </r>
  <r>
    <x v="5"/>
    <x v="6"/>
    <n v="147.82985768912371"/>
    <x v="26"/>
    <s v="148"/>
    <s v="South West"/>
  </r>
  <r>
    <x v="5"/>
    <x v="7"/>
    <n v="225"/>
    <x v="26"/>
    <s v="225"/>
    <s v="South West"/>
  </r>
  <r>
    <x v="5"/>
    <x v="5"/>
    <n v="152202"/>
    <x v="26"/>
    <s v="152202"/>
    <s v="South West"/>
  </r>
  <r>
    <x v="5"/>
    <x v="5"/>
    <n v="117738"/>
    <x v="27"/>
    <s v="117738"/>
    <s v="North East"/>
  </r>
  <r>
    <x v="5"/>
    <x v="6"/>
    <n v="233.56945081452039"/>
    <x v="27"/>
    <s v="234"/>
    <s v="North East"/>
  </r>
  <r>
    <x v="5"/>
    <x v="7"/>
    <n v="275"/>
    <x v="27"/>
    <s v="275"/>
    <s v="North East"/>
  </r>
  <r>
    <x v="5"/>
    <x v="7"/>
    <n v="180"/>
    <x v="28"/>
    <s v="180"/>
    <s v="West Midlands"/>
  </r>
  <r>
    <x v="5"/>
    <x v="5"/>
    <n v="51300"/>
    <x v="28"/>
    <s v="51300"/>
    <s v="West Midlands"/>
  </r>
  <r>
    <x v="5"/>
    <x v="6"/>
    <n v="350.87719298245622"/>
    <x v="28"/>
    <s v="351"/>
    <s v="West Midlands"/>
  </r>
  <r>
    <x v="5"/>
    <x v="7"/>
    <n v="115"/>
    <x v="29"/>
    <s v="115"/>
    <s v="Greater London"/>
  </r>
  <r>
    <x v="5"/>
    <x v="6"/>
    <n v="202.70032079529031"/>
    <x v="29"/>
    <s v="203"/>
    <s v="Greater London"/>
  </r>
  <r>
    <x v="5"/>
    <x v="5"/>
    <n v="56734"/>
    <x v="29"/>
    <s v="56734"/>
    <s v="Greater London"/>
  </r>
  <r>
    <x v="5"/>
    <x v="6"/>
    <n v="274.68040563614488"/>
    <x v="30"/>
    <s v="275"/>
    <s v="North East"/>
  </r>
  <r>
    <x v="5"/>
    <x v="5"/>
    <n v="67351"/>
    <x v="30"/>
    <s v="67351"/>
    <s v="North East"/>
  </r>
  <r>
    <x v="5"/>
    <x v="7"/>
    <n v="185"/>
    <x v="30"/>
    <s v="185"/>
    <s v="North East"/>
  </r>
  <r>
    <x v="5"/>
    <x v="6"/>
    <n v="210.11051813253769"/>
    <x v="31"/>
    <s v="210"/>
    <s v="North East"/>
  </r>
  <r>
    <x v="5"/>
    <x v="7"/>
    <n v="50"/>
    <x v="31"/>
    <s v="50"/>
    <s v="North East"/>
  </r>
  <r>
    <x v="5"/>
    <x v="5"/>
    <n v="23797"/>
    <x v="31"/>
    <s v="23797"/>
    <s v="North East"/>
  </r>
  <r>
    <x v="5"/>
    <x v="5"/>
    <n v="44517"/>
    <x v="32"/>
    <s v="44517"/>
    <s v="East Midlands"/>
  </r>
  <r>
    <x v="5"/>
    <x v="6"/>
    <n v="314.48660062448062"/>
    <x v="32"/>
    <s v="314"/>
    <s v="East Midlands"/>
  </r>
  <r>
    <x v="5"/>
    <x v="7"/>
    <n v="140"/>
    <x v="32"/>
    <s v="140"/>
    <s v="East Midlands"/>
  </r>
  <r>
    <x v="5"/>
    <x v="6"/>
    <n v="249.9731211697667"/>
    <x v="33"/>
    <s v="250"/>
    <s v="East Midlands"/>
  </r>
  <r>
    <x v="5"/>
    <x v="7"/>
    <n v="465"/>
    <x v="33"/>
    <s v="465"/>
    <s v="East Midlands"/>
  </r>
  <r>
    <x v="5"/>
    <x v="5"/>
    <n v="186020"/>
    <x v="33"/>
    <s v="186020"/>
    <s v="East Midlands"/>
  </r>
  <r>
    <x v="5"/>
    <x v="5"/>
    <n v="221728"/>
    <x v="34"/>
    <s v="221728"/>
    <s v="South West"/>
  </r>
  <r>
    <x v="5"/>
    <x v="7"/>
    <n v="425"/>
    <x v="34"/>
    <s v="425"/>
    <s v="South West"/>
  </r>
  <r>
    <x v="5"/>
    <x v="6"/>
    <n v="191.67628806465581"/>
    <x v="34"/>
    <s v="192"/>
    <s v="South West"/>
  </r>
  <r>
    <x v="5"/>
    <x v="6"/>
    <n v="223.3175415928921"/>
    <x v="35"/>
    <s v="223"/>
    <s v="Yorkshire &amp; Humber"/>
  </r>
  <r>
    <x v="5"/>
    <x v="7"/>
    <n v="140"/>
    <x v="35"/>
    <s v="140"/>
    <s v="Yorkshire &amp; Humber"/>
  </r>
  <r>
    <x v="5"/>
    <x v="5"/>
    <n v="62691"/>
    <x v="35"/>
    <s v="62691"/>
    <s v="Yorkshire &amp; Humber"/>
  </r>
  <r>
    <x v="5"/>
    <x v="5"/>
    <n v="119046"/>
    <x v="36"/>
    <s v="119046"/>
    <s v="South West"/>
  </r>
  <r>
    <x v="5"/>
    <x v="6"/>
    <n v="163.8022277102969"/>
    <x v="36"/>
    <s v="164"/>
    <s v="South West"/>
  </r>
  <r>
    <x v="5"/>
    <x v="7"/>
    <n v="195"/>
    <x v="36"/>
    <s v="195"/>
    <s v="South West"/>
  </r>
  <r>
    <x v="5"/>
    <x v="6"/>
    <n v="201.26723816623181"/>
    <x v="37"/>
    <s v="201"/>
    <s v="West Midlands"/>
  </r>
  <r>
    <x v="5"/>
    <x v="5"/>
    <n v="67075"/>
    <x v="37"/>
    <s v="67075"/>
    <s v="West Midlands"/>
  </r>
  <r>
    <x v="5"/>
    <x v="7"/>
    <n v="135"/>
    <x v="37"/>
    <s v="135"/>
    <s v="West Midlands"/>
  </r>
  <r>
    <x v="5"/>
    <x v="6"/>
    <n v="61.67129201356768"/>
    <x v="38"/>
    <s v="62"/>
    <s v="Greater London"/>
  </r>
  <r>
    <x v="5"/>
    <x v="5"/>
    <n v="48645"/>
    <x v="38"/>
    <s v="48645"/>
    <s v="Greater London"/>
  </r>
  <r>
    <x v="5"/>
    <x v="7"/>
    <n v="30"/>
    <x v="38"/>
    <s v="30"/>
    <s v="Greater London"/>
  </r>
  <r>
    <x v="5"/>
    <x v="5"/>
    <n v="96404"/>
    <x v="39"/>
    <s v="96404"/>
    <s v="Yorkshire &amp; Humber"/>
  </r>
  <r>
    <x v="5"/>
    <x v="7"/>
    <n v="165"/>
    <x v="39"/>
    <s v="165"/>
    <s v="Yorkshire &amp; Humber"/>
  </r>
  <r>
    <x v="5"/>
    <x v="6"/>
    <n v="171.1547238703788"/>
    <x v="39"/>
    <s v="171"/>
    <s v="Yorkshire &amp; Humber"/>
  </r>
  <r>
    <x v="5"/>
    <x v="7"/>
    <n v="220"/>
    <x v="40"/>
    <s v="220"/>
    <s v="South East"/>
  </r>
  <r>
    <x v="5"/>
    <x v="6"/>
    <n v="147.24090620084999"/>
    <x v="40"/>
    <s v="147"/>
    <s v="South East"/>
  </r>
  <r>
    <x v="5"/>
    <x v="5"/>
    <n v="149415"/>
    <x v="40"/>
    <s v="149415"/>
    <s v="South East"/>
  </r>
  <r>
    <x v="5"/>
    <x v="5"/>
    <n v="48037"/>
    <x v="41"/>
    <s v="48037"/>
    <s v="Greater London"/>
  </r>
  <r>
    <x v="5"/>
    <x v="6"/>
    <n v="156.12965006141101"/>
    <x v="41"/>
    <s v="156"/>
    <s v="Greater London"/>
  </r>
  <r>
    <x v="5"/>
    <x v="7"/>
    <n v="75"/>
    <x v="41"/>
    <s v="75"/>
    <s v="Greater London"/>
  </r>
  <r>
    <x v="5"/>
    <x v="5"/>
    <n v="325861"/>
    <x v="42"/>
    <s v="325861"/>
    <s v="East of England"/>
  </r>
  <r>
    <x v="5"/>
    <x v="6"/>
    <n v="191.79957098271959"/>
    <x v="42"/>
    <s v="192"/>
    <s v="East of England"/>
  </r>
  <r>
    <x v="5"/>
    <x v="7"/>
    <n v="625"/>
    <x v="42"/>
    <s v="625"/>
    <s v="East of England"/>
  </r>
  <r>
    <x v="5"/>
    <x v="7"/>
    <n v="125"/>
    <x v="43"/>
    <s v="125"/>
    <s v="North East"/>
  </r>
  <r>
    <x v="5"/>
    <x v="5"/>
    <n v="41321"/>
    <x v="43"/>
    <s v="41321"/>
    <s v="North East"/>
  </r>
  <r>
    <x v="5"/>
    <x v="6"/>
    <n v="302.50961980590978"/>
    <x v="43"/>
    <s v="303"/>
    <s v="North East"/>
  </r>
  <r>
    <x v="5"/>
    <x v="6"/>
    <n v="155.36761328325539"/>
    <x v="44"/>
    <s v="155"/>
    <s v="South West"/>
  </r>
  <r>
    <x v="5"/>
    <x v="5"/>
    <n v="148036"/>
    <x v="44"/>
    <s v="148036"/>
    <s v="South West"/>
  </r>
  <r>
    <x v="5"/>
    <x v="7"/>
    <n v="230"/>
    <x v="44"/>
    <s v="230"/>
    <s v="South West"/>
  </r>
  <r>
    <x v="5"/>
    <x v="5"/>
    <n v="32234"/>
    <x v="45"/>
    <s v="32234"/>
    <s v="Greater London"/>
  </r>
  <r>
    <x v="5"/>
    <x v="7"/>
    <n v="80"/>
    <x v="45"/>
    <s v="80"/>
    <s v="Greater London"/>
  </r>
  <r>
    <x v="5"/>
    <x v="6"/>
    <n v="248.1851461190048"/>
    <x v="45"/>
    <s v="248"/>
    <s v="Greater London"/>
  </r>
  <r>
    <x v="5"/>
    <x v="7"/>
    <n v="55"/>
    <x v="46"/>
    <s v="55"/>
    <s v="Greater London"/>
  </r>
  <r>
    <x v="5"/>
    <x v="5"/>
    <n v="22600"/>
    <x v="46"/>
    <s v="22600"/>
    <s v="Greater London"/>
  </r>
  <r>
    <x v="5"/>
    <x v="6"/>
    <n v="243.36283185840711"/>
    <x v="46"/>
    <s v="243"/>
    <s v="Greater London"/>
  </r>
  <r>
    <x v="5"/>
    <x v="5"/>
    <n v="25379"/>
    <x v="47"/>
    <s v="25379"/>
    <s v="North West"/>
  </r>
  <r>
    <x v="5"/>
    <x v="7"/>
    <n v="70"/>
    <x v="47"/>
    <s v="70"/>
    <s v="North West"/>
  </r>
  <r>
    <x v="5"/>
    <x v="6"/>
    <n v="275.81859017297768"/>
    <x v="47"/>
    <s v="276"/>
    <s v="North West"/>
  </r>
  <r>
    <x v="5"/>
    <x v="7"/>
    <n v="0"/>
    <x v="48"/>
    <s v="0"/>
    <s v="Greater London"/>
  </r>
  <r>
    <x v="5"/>
    <x v="5"/>
    <n v="20499"/>
    <x v="48"/>
    <s v="20499"/>
    <s v="Greater London"/>
  </r>
  <r>
    <x v="5"/>
    <x v="6"/>
    <n v="0"/>
    <x v="48"/>
    <s v="0"/>
    <s v="Greater London"/>
  </r>
  <r>
    <x v="5"/>
    <x v="6"/>
    <n v="178.58682398728959"/>
    <x v="49"/>
    <s v="179"/>
    <s v="South East"/>
  </r>
  <r>
    <x v="5"/>
    <x v="5"/>
    <n v="324772"/>
    <x v="49"/>
    <s v="324772"/>
    <s v="South East"/>
  </r>
  <r>
    <x v="5"/>
    <x v="7"/>
    <n v="580"/>
    <x v="49"/>
    <s v="580"/>
    <s v="South East"/>
  </r>
  <r>
    <x v="5"/>
    <x v="7"/>
    <n v="45"/>
    <x v="50"/>
    <s v="45"/>
    <s v="Greater London"/>
  </r>
  <r>
    <x v="5"/>
    <x v="5"/>
    <n v="29751"/>
    <x v="50"/>
    <s v="29751"/>
    <s v="Greater London"/>
  </r>
  <r>
    <x v="5"/>
    <x v="6"/>
    <n v="151.25541998588281"/>
    <x v="50"/>
    <s v="151"/>
    <s v="Greater London"/>
  </r>
  <r>
    <x v="5"/>
    <x v="5"/>
    <n v="42587"/>
    <x v="51"/>
    <s v="42587"/>
    <s v="Greater London"/>
  </r>
  <r>
    <x v="5"/>
    <x v="6"/>
    <n v="58.70336018033673"/>
    <x v="51"/>
    <s v="59"/>
    <s v="Greater London"/>
  </r>
  <r>
    <x v="5"/>
    <x v="7"/>
    <n v="25"/>
    <x v="51"/>
    <s v="25"/>
    <s v="Greater London"/>
  </r>
  <r>
    <x v="5"/>
    <x v="7"/>
    <n v="45"/>
    <x v="52"/>
    <s v="45"/>
    <s v="North East"/>
  </r>
  <r>
    <x v="5"/>
    <x v="5"/>
    <n v="19648"/>
    <x v="52"/>
    <s v="19648"/>
    <s v="North East"/>
  </r>
  <r>
    <x v="5"/>
    <x v="6"/>
    <n v="229.03094462540719"/>
    <x v="52"/>
    <s v="229"/>
    <s v="North East"/>
  </r>
  <r>
    <x v="5"/>
    <x v="5"/>
    <n v="47709"/>
    <x v="53"/>
    <s v="47709"/>
    <s v="Greater London"/>
  </r>
  <r>
    <x v="5"/>
    <x v="6"/>
    <n v="167.68324634764929"/>
    <x v="53"/>
    <s v="168"/>
    <s v="Greater London"/>
  </r>
  <r>
    <x v="5"/>
    <x v="7"/>
    <n v="80"/>
    <x v="53"/>
    <s v="80"/>
    <s v="Greater London"/>
  </r>
  <r>
    <x v="5"/>
    <x v="6"/>
    <n v="164.9972823977017"/>
    <x v="54"/>
    <s v="165"/>
    <s v="West Midlands"/>
  </r>
  <r>
    <x v="5"/>
    <x v="5"/>
    <n v="51516"/>
    <x v="54"/>
    <s v="51516"/>
    <s v="West Midlands"/>
  </r>
  <r>
    <x v="5"/>
    <x v="7"/>
    <n v="85"/>
    <x v="54"/>
    <s v="85"/>
    <s v="West Midlands"/>
  </r>
  <r>
    <x v="5"/>
    <x v="5"/>
    <n v="216310"/>
    <x v="55"/>
    <s v="216310"/>
    <s v="East of England"/>
  </r>
  <r>
    <x v="5"/>
    <x v="6"/>
    <n v="177.98529887661229"/>
    <x v="55"/>
    <s v="178"/>
    <s v="East of England"/>
  </r>
  <r>
    <x v="5"/>
    <x v="7"/>
    <n v="385"/>
    <x v="55"/>
    <s v="385"/>
    <s v="East of England"/>
  </r>
  <r>
    <x v="5"/>
    <x v="7"/>
    <n v="10"/>
    <x v="56"/>
    <s v="10"/>
    <s v="Greater London"/>
  </r>
  <r>
    <x v="5"/>
    <x v="6"/>
    <n v="23.149219871290331"/>
    <x v="56"/>
    <s v="23"/>
    <s v="Greater London"/>
  </r>
  <r>
    <x v="5"/>
    <x v="5"/>
    <n v="43198"/>
    <x v="56"/>
    <s v="43198"/>
    <s v="Greater London"/>
  </r>
  <r>
    <x v="5"/>
    <x v="6"/>
    <n v="0"/>
    <x v="57"/>
    <s v="0"/>
    <s v="Greater London"/>
  </r>
  <r>
    <x v="5"/>
    <x v="5"/>
    <n v="36624"/>
    <x v="57"/>
    <s v="36624"/>
    <s v="Greater London"/>
  </r>
  <r>
    <x v="5"/>
    <x v="7"/>
    <n v="0"/>
    <x v="57"/>
    <s v="0"/>
    <s v="Greater London"/>
  </r>
  <r>
    <x v="5"/>
    <x v="5"/>
    <n v="42743"/>
    <x v="58"/>
    <s v="42743"/>
    <s v="South East"/>
  </r>
  <r>
    <x v="5"/>
    <x v="6"/>
    <n v="152.0716842523922"/>
    <x v="58"/>
    <s v="152"/>
    <s v="South East"/>
  </r>
  <r>
    <x v="5"/>
    <x v="7"/>
    <n v="65"/>
    <x v="58"/>
    <s v="65"/>
    <s v="South East"/>
  </r>
  <r>
    <x v="5"/>
    <x v="6"/>
    <n v="254.27646786870091"/>
    <x v="59"/>
    <s v="254"/>
    <s v="Greater London"/>
  </r>
  <r>
    <x v="5"/>
    <x v="5"/>
    <n v="21630"/>
    <x v="59"/>
    <s v="21630"/>
    <s v="Greater London"/>
  </r>
  <r>
    <x v="5"/>
    <x v="7"/>
    <n v="55"/>
    <x v="59"/>
    <s v="55"/>
    <s v="Greater London"/>
  </r>
  <r>
    <x v="5"/>
    <x v="5"/>
    <n v="22314"/>
    <x v="60"/>
    <s v="22314"/>
    <s v="Greater London"/>
  </r>
  <r>
    <x v="5"/>
    <x v="6"/>
    <n v="0"/>
    <x v="60"/>
    <s v="0"/>
    <s v="Greater London"/>
  </r>
  <r>
    <x v="5"/>
    <x v="7"/>
    <n v="0"/>
    <x v="60"/>
    <s v="0"/>
    <s v="Greater London"/>
  </r>
  <r>
    <x v="5"/>
    <x v="7"/>
    <n v="495"/>
    <x v="61"/>
    <s v="495"/>
    <s v="South East"/>
  </r>
  <r>
    <x v="5"/>
    <x v="5"/>
    <n v="335964"/>
    <x v="61"/>
    <s v="335964"/>
    <s v="South East"/>
  </r>
  <r>
    <x v="5"/>
    <x v="6"/>
    <n v="147.33721470157519"/>
    <x v="61"/>
    <s v="147"/>
    <s v="South East"/>
  </r>
  <r>
    <x v="5"/>
    <x v="6"/>
    <n v="327.87653106630131"/>
    <x v="62"/>
    <s v="328"/>
    <s v="Yorkshire &amp; Humber"/>
  </r>
  <r>
    <x v="5"/>
    <x v="5"/>
    <n v="42699"/>
    <x v="62"/>
    <s v="42699"/>
    <s v="Yorkshire &amp; Humber"/>
  </r>
  <r>
    <x v="5"/>
    <x v="7"/>
    <n v="140"/>
    <x v="62"/>
    <s v="140"/>
    <s v="Yorkshire &amp; Humber"/>
  </r>
  <r>
    <x v="5"/>
    <x v="6"/>
    <n v="192.85659183830899"/>
    <x v="63"/>
    <s v="193"/>
    <s v="Greater London"/>
  </r>
  <r>
    <x v="5"/>
    <x v="5"/>
    <n v="25926"/>
    <x v="63"/>
    <s v="25926"/>
    <s v="Greater London"/>
  </r>
  <r>
    <x v="5"/>
    <x v="7"/>
    <n v="50"/>
    <x v="63"/>
    <s v="50"/>
    <s v="Greater London"/>
  </r>
  <r>
    <x v="5"/>
    <x v="5"/>
    <n v="80976"/>
    <x v="64"/>
    <s v="80976"/>
    <s v="Yorkshire &amp; Humber"/>
  </r>
  <r>
    <x v="5"/>
    <x v="7"/>
    <n v="170"/>
    <x v="64"/>
    <s v="170"/>
    <s v="Yorkshire &amp; Humber"/>
  </r>
  <r>
    <x v="5"/>
    <x v="6"/>
    <n v="209.9387472831456"/>
    <x v="64"/>
    <s v="210"/>
    <s v="Yorkshire &amp; Humber"/>
  </r>
  <r>
    <x v="5"/>
    <x v="6"/>
    <n v="266.33522727272731"/>
    <x v="65"/>
    <s v="266"/>
    <s v="North West"/>
  </r>
  <r>
    <x v="5"/>
    <x v="7"/>
    <n v="75"/>
    <x v="65"/>
    <s v="75"/>
    <s v="North West"/>
  </r>
  <r>
    <x v="5"/>
    <x v="5"/>
    <n v="28160"/>
    <x v="65"/>
    <s v="28160"/>
    <s v="North West"/>
  </r>
  <r>
    <x v="5"/>
    <x v="6"/>
    <n v="299.86006530285869"/>
    <x v="66"/>
    <s v="300"/>
    <s v="Greater London"/>
  </r>
  <r>
    <x v="5"/>
    <x v="7"/>
    <n v="90"/>
    <x v="66"/>
    <s v="90"/>
    <s v="Greater London"/>
  </r>
  <r>
    <x v="5"/>
    <x v="5"/>
    <n v="30014"/>
    <x v="66"/>
    <s v="30014"/>
    <s v="Greater London"/>
  </r>
  <r>
    <x v="5"/>
    <x v="6"/>
    <n v="181.42501099545521"/>
    <x v="67"/>
    <s v="181"/>
    <s v="North West"/>
  </r>
  <r>
    <x v="5"/>
    <x v="7"/>
    <n v="495"/>
    <x v="67"/>
    <s v="495"/>
    <s v="North West"/>
  </r>
  <r>
    <x v="5"/>
    <x v="5"/>
    <n v="272840"/>
    <x v="67"/>
    <s v="272840"/>
    <s v="North West"/>
  </r>
  <r>
    <x v="5"/>
    <x v="7"/>
    <n v="255"/>
    <x v="68"/>
    <s v="255"/>
    <s v="Yorkshire &amp; Humber"/>
  </r>
  <r>
    <x v="5"/>
    <x v="5"/>
    <n v="131845"/>
    <x v="68"/>
    <s v="131845"/>
    <s v="Yorkshire &amp; Humber"/>
  </r>
  <r>
    <x v="5"/>
    <x v="6"/>
    <n v="193.40892714930411"/>
    <x v="68"/>
    <s v="193"/>
    <s v="Yorkshire &amp; Humber"/>
  </r>
  <r>
    <x v="5"/>
    <x v="6"/>
    <n v="182.31345044291439"/>
    <x v="69"/>
    <s v="182"/>
    <s v="East Midlands"/>
  </r>
  <r>
    <x v="5"/>
    <x v="7"/>
    <n v="85"/>
    <x v="69"/>
    <s v="85"/>
    <s v="East Midlands"/>
  </r>
  <r>
    <x v="5"/>
    <x v="5"/>
    <n v="46623"/>
    <x v="69"/>
    <s v="46623"/>
    <s v="East Midlands"/>
  </r>
  <r>
    <x v="5"/>
    <x v="7"/>
    <n v="190"/>
    <x v="70"/>
    <s v="190"/>
    <s v="East Midlands"/>
  </r>
  <r>
    <x v="5"/>
    <x v="6"/>
    <n v="120.7506879611564"/>
    <x v="70"/>
    <s v="121"/>
    <s v="East Midlands"/>
  </r>
  <r>
    <x v="5"/>
    <x v="5"/>
    <n v="157349"/>
    <x v="70"/>
    <s v="157349"/>
    <s v="East Midlands"/>
  </r>
  <r>
    <x v="5"/>
    <x v="6"/>
    <n v="257.17684122544767"/>
    <x v="71"/>
    <s v="257"/>
    <s v="Greater London"/>
  </r>
  <r>
    <x v="5"/>
    <x v="5"/>
    <n v="31107"/>
    <x v="71"/>
    <s v="31107"/>
    <s v="Greater London"/>
  </r>
  <r>
    <x v="5"/>
    <x v="7"/>
    <n v="80"/>
    <x v="71"/>
    <s v="80"/>
    <s v="Greater London"/>
  </r>
  <r>
    <x v="5"/>
    <x v="6"/>
    <n v="170.50700914966839"/>
    <x v="72"/>
    <s v="171"/>
    <s v="East Midlands"/>
  </r>
  <r>
    <x v="5"/>
    <x v="5"/>
    <n v="190608"/>
    <x v="72"/>
    <s v="190608"/>
    <s v="East Midlands"/>
  </r>
  <r>
    <x v="5"/>
    <x v="7"/>
    <n v="325"/>
    <x v="72"/>
    <s v="325"/>
    <s v="East Midlands"/>
  </r>
  <r>
    <x v="5"/>
    <x v="6"/>
    <n v="288.34324379741639"/>
    <x v="73"/>
    <s v="288"/>
    <s v="North West"/>
  </r>
  <r>
    <x v="5"/>
    <x v="7"/>
    <n v="225"/>
    <x v="73"/>
    <s v="225"/>
    <s v="North West"/>
  </r>
  <r>
    <x v="5"/>
    <x v="5"/>
    <n v="78032"/>
    <x v="73"/>
    <s v="78032"/>
    <s v="North West"/>
  </r>
  <r>
    <x v="5"/>
    <x v="7"/>
    <n v="85"/>
    <x v="74"/>
    <s v="85"/>
    <s v="East of England"/>
  </r>
  <r>
    <x v="5"/>
    <x v="5"/>
    <n v="27193"/>
    <x v="74"/>
    <s v="27193"/>
    <s v="East of England"/>
  </r>
  <r>
    <x v="5"/>
    <x v="6"/>
    <n v="312.5804434964881"/>
    <x v="74"/>
    <s v="313"/>
    <s v="East of England"/>
  </r>
  <r>
    <x v="5"/>
    <x v="5"/>
    <n v="55094"/>
    <x v="75"/>
    <s v="55094"/>
    <s v="North West"/>
  </r>
  <r>
    <x v="5"/>
    <x v="6"/>
    <n v="381.16673321958842"/>
    <x v="75"/>
    <s v="381"/>
    <s v="North West"/>
  </r>
  <r>
    <x v="5"/>
    <x v="7"/>
    <n v="210"/>
    <x v="75"/>
    <s v="210"/>
    <s v="North West"/>
  </r>
  <r>
    <x v="5"/>
    <x v="7"/>
    <n v="90"/>
    <x v="76"/>
    <s v="90"/>
    <s v="South East"/>
  </r>
  <r>
    <x v="5"/>
    <x v="6"/>
    <n v="187.23085564501031"/>
    <x v="76"/>
    <s v="187"/>
    <s v="South East"/>
  </r>
  <r>
    <x v="5"/>
    <x v="5"/>
    <n v="48069"/>
    <x v="76"/>
    <s v="48069"/>
    <s v="South East"/>
  </r>
  <r>
    <x v="5"/>
    <x v="6"/>
    <n v="173.07026652821051"/>
    <x v="77"/>
    <s v="173"/>
    <s v="Greater London"/>
  </r>
  <r>
    <x v="5"/>
    <x v="7"/>
    <n v="50"/>
    <x v="77"/>
    <s v="50"/>
    <s v="Greater London"/>
  </r>
  <r>
    <x v="5"/>
    <x v="5"/>
    <n v="28890"/>
    <x v="77"/>
    <s v="28890"/>
    <s v="Greater London"/>
  </r>
  <r>
    <x v="5"/>
    <x v="6"/>
    <n v="346.4069897232593"/>
    <x v="78"/>
    <s v="346"/>
    <s v="North East"/>
  </r>
  <r>
    <x v="5"/>
    <x v="5"/>
    <n v="25981"/>
    <x v="78"/>
    <s v="25981"/>
    <s v="North East"/>
  </r>
  <r>
    <x v="5"/>
    <x v="7"/>
    <n v="90"/>
    <x v="78"/>
    <s v="90"/>
    <s v="North East"/>
  </r>
  <r>
    <x v="5"/>
    <x v="7"/>
    <n v="70"/>
    <x v="79"/>
    <s v="70"/>
    <s v="East of England"/>
  </r>
  <r>
    <x v="5"/>
    <x v="5"/>
    <n v="43505"/>
    <x v="79"/>
    <s v="43505"/>
    <s v="East of England"/>
  </r>
  <r>
    <x v="5"/>
    <x v="6"/>
    <n v="160.90104585679799"/>
    <x v="79"/>
    <s v="161"/>
    <s v="East of England"/>
  </r>
  <r>
    <x v="5"/>
    <x v="7"/>
    <n v="155"/>
    <x v="80"/>
    <s v="155"/>
    <s v="North East"/>
  </r>
  <r>
    <x v="5"/>
    <x v="5"/>
    <n v="47404"/>
    <x v="80"/>
    <s v="47404"/>
    <s v="North East"/>
  </r>
  <r>
    <x v="5"/>
    <x v="6"/>
    <n v="326.97662644502572"/>
    <x v="80"/>
    <s v="327"/>
    <s v="North East"/>
  </r>
  <r>
    <x v="5"/>
    <x v="6"/>
    <n v="194.9801474758934"/>
    <x v="81"/>
    <s v="195"/>
    <s v="Greater London"/>
  </r>
  <r>
    <x v="5"/>
    <x v="5"/>
    <n v="28208"/>
    <x v="81"/>
    <s v="28208"/>
    <s v="Greater London"/>
  </r>
  <r>
    <x v="5"/>
    <x v="7"/>
    <n v="55"/>
    <x v="81"/>
    <s v="55"/>
    <s v="Greater London"/>
  </r>
  <r>
    <x v="5"/>
    <x v="6"/>
    <n v="153.36181887117181"/>
    <x v="82"/>
    <s v="153"/>
    <s v="East of England"/>
  </r>
  <r>
    <x v="5"/>
    <x v="7"/>
    <n v="360"/>
    <x v="82"/>
    <s v="360"/>
    <s v="East of England"/>
  </r>
  <r>
    <x v="5"/>
    <x v="5"/>
    <n v="234739"/>
    <x v="82"/>
    <s v="234739"/>
    <s v="East of England"/>
  </r>
  <r>
    <x v="5"/>
    <x v="6"/>
    <n v="187.9155825383059"/>
    <x v="83"/>
    <s v="188"/>
    <s v="Yorkshire &amp; Humber"/>
  </r>
  <r>
    <x v="5"/>
    <x v="7"/>
    <n v="65"/>
    <x v="83"/>
    <s v="65"/>
    <s v="Yorkshire &amp; Humber"/>
  </r>
  <r>
    <x v="5"/>
    <x v="5"/>
    <n v="34590"/>
    <x v="83"/>
    <s v="34590"/>
    <s v="Yorkshire &amp; Humber"/>
  </r>
  <r>
    <x v="5"/>
    <x v="7"/>
    <n v="105"/>
    <x v="84"/>
    <s v="105"/>
    <s v="Yorkshire &amp; Humber"/>
  </r>
  <r>
    <x v="5"/>
    <x v="6"/>
    <n v="267.40691692558448"/>
    <x v="84"/>
    <s v="267"/>
    <s v="Yorkshire &amp; Humber"/>
  </r>
  <r>
    <x v="5"/>
    <x v="5"/>
    <n v="39266"/>
    <x v="84"/>
    <s v="39266"/>
    <s v="Yorkshire &amp; Humber"/>
  </r>
  <r>
    <x v="5"/>
    <x v="6"/>
    <n v="203.3494560402051"/>
    <x v="85"/>
    <s v="203"/>
    <s v="East Midlands"/>
  </r>
  <r>
    <x v="5"/>
    <x v="5"/>
    <n v="68847"/>
    <x v="85"/>
    <s v="68847"/>
    <s v="East Midlands"/>
  </r>
  <r>
    <x v="5"/>
    <x v="7"/>
    <n v="140"/>
    <x v="85"/>
    <s v="140"/>
    <s v="East Midlands"/>
  </r>
  <r>
    <x v="5"/>
    <x v="6"/>
    <n v="240.96385542168679"/>
    <x v="86"/>
    <s v="241"/>
    <s v="South West"/>
  </r>
  <r>
    <x v="5"/>
    <x v="5"/>
    <n v="53950"/>
    <x v="86"/>
    <s v="53950"/>
    <s v="South West"/>
  </r>
  <r>
    <x v="5"/>
    <x v="7"/>
    <n v="130"/>
    <x v="86"/>
    <s v="130"/>
    <s v="South West"/>
  </r>
  <r>
    <x v="5"/>
    <x v="6"/>
    <n v="252.62510434515181"/>
    <x v="87"/>
    <s v="253"/>
    <s v="North East"/>
  </r>
  <r>
    <x v="5"/>
    <x v="7"/>
    <n v="115"/>
    <x v="87"/>
    <s v="115"/>
    <s v="North East"/>
  </r>
  <r>
    <x v="5"/>
    <x v="5"/>
    <n v="45522"/>
    <x v="87"/>
    <s v="45522"/>
    <s v="North East"/>
  </r>
  <r>
    <x v="5"/>
    <x v="6"/>
    <n v="163.4352887054109"/>
    <x v="88"/>
    <s v="163"/>
    <s v="Yorkshire &amp; Humber"/>
  </r>
  <r>
    <x v="5"/>
    <x v="5"/>
    <n v="165203"/>
    <x v="88"/>
    <s v="165203"/>
    <s v="Yorkshire &amp; Humber"/>
  </r>
  <r>
    <x v="5"/>
    <x v="7"/>
    <n v="270"/>
    <x v="88"/>
    <s v="270"/>
    <s v="Yorkshire &amp; Humber"/>
  </r>
  <r>
    <x v="5"/>
    <x v="6"/>
    <n v="198.41719766888141"/>
    <x v="89"/>
    <s v="198"/>
    <s v="North East"/>
  </r>
  <r>
    <x v="5"/>
    <x v="5"/>
    <n v="88198"/>
    <x v="89"/>
    <s v="88198"/>
    <s v="North East"/>
  </r>
  <r>
    <x v="5"/>
    <x v="7"/>
    <n v="175"/>
    <x v="89"/>
    <s v="175"/>
    <s v="North East"/>
  </r>
  <r>
    <x v="5"/>
    <x v="6"/>
    <n v="306.41948827945458"/>
    <x v="90"/>
    <s v="306"/>
    <s v="East Midlands"/>
  </r>
  <r>
    <x v="5"/>
    <x v="5"/>
    <n v="39162"/>
    <x v="90"/>
    <s v="39162"/>
    <s v="East Midlands"/>
  </r>
  <r>
    <x v="5"/>
    <x v="7"/>
    <n v="120"/>
    <x v="90"/>
    <s v="120"/>
    <s v="East Midlands"/>
  </r>
  <r>
    <x v="5"/>
    <x v="6"/>
    <n v="235.59103562569729"/>
    <x v="91"/>
    <s v="236"/>
    <s v="East Midlands"/>
  </r>
  <r>
    <x v="5"/>
    <x v="5"/>
    <n v="184642"/>
    <x v="91"/>
    <s v="184642"/>
    <s v="East Midlands"/>
  </r>
  <r>
    <x v="5"/>
    <x v="7"/>
    <n v="435"/>
    <x v="91"/>
    <s v="435"/>
    <s v="East Midlands"/>
  </r>
  <r>
    <x v="5"/>
    <x v="6"/>
    <n v="202.21424599363019"/>
    <x v="92"/>
    <s v="202"/>
    <s v="North West"/>
  </r>
  <r>
    <x v="5"/>
    <x v="5"/>
    <n v="39562"/>
    <x v="92"/>
    <s v="39562"/>
    <s v="North West"/>
  </r>
  <r>
    <x v="5"/>
    <x v="7"/>
    <n v="80"/>
    <x v="92"/>
    <s v="80"/>
    <s v="North West"/>
  </r>
  <r>
    <x v="5"/>
    <x v="6"/>
    <n v="110.71507653626099"/>
    <x v="93"/>
    <s v="111"/>
    <s v="South East"/>
  </r>
  <r>
    <x v="5"/>
    <x v="5"/>
    <n v="139999"/>
    <x v="93"/>
    <s v="139999"/>
    <s v="South East"/>
  </r>
  <r>
    <x v="5"/>
    <x v="7"/>
    <n v="155"/>
    <x v="93"/>
    <s v="155"/>
    <s v="South East"/>
  </r>
  <r>
    <x v="5"/>
    <x v="6"/>
    <n v="279.7811489679184"/>
    <x v="94"/>
    <s v="280"/>
    <s v="East of England"/>
  </r>
  <r>
    <x v="5"/>
    <x v="5"/>
    <n v="32168"/>
    <x v="94"/>
    <s v="32168"/>
    <s v="East of England"/>
  </r>
  <r>
    <x v="5"/>
    <x v="7"/>
    <n v="90"/>
    <x v="94"/>
    <s v="90"/>
    <s v="East of England"/>
  </r>
  <r>
    <x v="5"/>
    <x v="6"/>
    <n v="175.30532343832169"/>
    <x v="95"/>
    <s v="175"/>
    <s v="South West"/>
  </r>
  <r>
    <x v="5"/>
    <x v="5"/>
    <n v="51339"/>
    <x v="95"/>
    <s v="51339"/>
    <s v="South West"/>
  </r>
  <r>
    <x v="5"/>
    <x v="7"/>
    <n v="90"/>
    <x v="95"/>
    <s v="90"/>
    <s v="South West"/>
  </r>
  <r>
    <x v="5"/>
    <x v="5"/>
    <n v="31960"/>
    <x v="96"/>
    <s v="31960"/>
    <s v="South East"/>
  </r>
  <r>
    <x v="5"/>
    <x v="6"/>
    <n v="219.02377972465581"/>
    <x v="96"/>
    <s v="219"/>
    <s v="South East"/>
  </r>
  <r>
    <x v="5"/>
    <x v="7"/>
    <n v="70"/>
    <x v="96"/>
    <s v="70"/>
    <s v="South East"/>
  </r>
  <r>
    <x v="5"/>
    <x v="5"/>
    <n v="22227"/>
    <x v="97"/>
    <s v="22227"/>
    <s v="South East"/>
  </r>
  <r>
    <x v="5"/>
    <x v="6"/>
    <n v="179.9613083187115"/>
    <x v="97"/>
    <s v="180"/>
    <s v="South East"/>
  </r>
  <r>
    <x v="5"/>
    <x v="7"/>
    <n v="40"/>
    <x v="97"/>
    <s v="40"/>
    <s v="South East"/>
  </r>
  <r>
    <x v="5"/>
    <x v="5"/>
    <n v="40364"/>
    <x v="98"/>
    <s v="40364"/>
    <s v="Greater London"/>
  </r>
  <r>
    <x v="5"/>
    <x v="7"/>
    <n v="60"/>
    <x v="98"/>
    <s v="60"/>
    <s v="Greater London"/>
  </r>
  <r>
    <x v="5"/>
    <x v="6"/>
    <n v="148.64730948369831"/>
    <x v="98"/>
    <s v="149"/>
    <s v="Greater London"/>
  </r>
  <r>
    <x v="5"/>
    <x v="5"/>
    <n v="33484"/>
    <x v="99"/>
    <s v="33484"/>
    <s v="North East"/>
  </r>
  <r>
    <x v="5"/>
    <x v="6"/>
    <n v="209.05507107872421"/>
    <x v="99"/>
    <s v="209"/>
    <s v="North East"/>
  </r>
  <r>
    <x v="5"/>
    <x v="7"/>
    <n v="70"/>
    <x v="99"/>
    <s v="70"/>
    <s v="North East"/>
  </r>
  <r>
    <x v="5"/>
    <x v="6"/>
    <n v="119.8106990954292"/>
    <x v="100"/>
    <s v="120"/>
    <s v="Greater London"/>
  </r>
  <r>
    <x v="5"/>
    <x v="7"/>
    <n v="40"/>
    <x v="100"/>
    <s v="40"/>
    <s v="Greater London"/>
  </r>
  <r>
    <x v="5"/>
    <x v="5"/>
    <n v="33386"/>
    <x v="100"/>
    <s v="33386"/>
    <s v="Greater London"/>
  </r>
  <r>
    <x v="5"/>
    <x v="6"/>
    <n v="207.41508944775731"/>
    <x v="101"/>
    <s v="207"/>
    <s v="North West"/>
  </r>
  <r>
    <x v="5"/>
    <x v="7"/>
    <n v="80"/>
    <x v="101"/>
    <s v="80"/>
    <s v="North West"/>
  </r>
  <r>
    <x v="5"/>
    <x v="5"/>
    <n v="38570"/>
    <x v="101"/>
    <s v="38570"/>
    <s v="North West"/>
  </r>
  <r>
    <x v="5"/>
    <x v="6"/>
    <n v="303.54876096914842"/>
    <x v="102"/>
    <s v="304"/>
    <s v="Yorkshire &amp; Humber"/>
  </r>
  <r>
    <x v="5"/>
    <x v="5"/>
    <n v="54357"/>
    <x v="102"/>
    <s v="54357"/>
    <s v="Yorkshire &amp; Humber"/>
  </r>
  <r>
    <x v="5"/>
    <x v="7"/>
    <n v="165"/>
    <x v="102"/>
    <s v="165"/>
    <s v="Yorkshire &amp; Humber"/>
  </r>
  <r>
    <x v="5"/>
    <x v="6"/>
    <n v="91.332541784637868"/>
    <x v="103"/>
    <s v="91"/>
    <s v="East Midlands"/>
  </r>
  <r>
    <x v="5"/>
    <x v="7"/>
    <n v="10"/>
    <x v="103"/>
    <s v="10"/>
    <s v="East Midlands"/>
  </r>
  <r>
    <x v="5"/>
    <x v="5"/>
    <n v="10949"/>
    <x v="103"/>
    <s v="10949"/>
    <s v="East Midlands"/>
  </r>
  <r>
    <x v="5"/>
    <x v="6"/>
    <n v="243.61195322650499"/>
    <x v="104"/>
    <s v="244"/>
    <s v="North West"/>
  </r>
  <r>
    <x v="5"/>
    <x v="5"/>
    <n v="36944"/>
    <x v="104"/>
    <s v="36944"/>
    <s v="North West"/>
  </r>
  <r>
    <x v="5"/>
    <x v="7"/>
    <n v="90"/>
    <x v="104"/>
    <s v="90"/>
    <s v="North West"/>
  </r>
  <r>
    <x v="5"/>
    <x v="6"/>
    <n v="331.76557834546549"/>
    <x v="105"/>
    <s v="332"/>
    <s v="West Midlands"/>
  </r>
  <r>
    <x v="5"/>
    <x v="7"/>
    <n v="170"/>
    <x v="105"/>
    <s v="170"/>
    <s v="West Midlands"/>
  </r>
  <r>
    <x v="5"/>
    <x v="5"/>
    <n v="51241"/>
    <x v="105"/>
    <s v="51241"/>
    <s v="West Midlands"/>
  </r>
  <r>
    <x v="5"/>
    <x v="6"/>
    <n v="243.1369081826621"/>
    <x v="106"/>
    <s v="243"/>
    <s v="North West"/>
  </r>
  <r>
    <x v="5"/>
    <x v="5"/>
    <n v="67863"/>
    <x v="106"/>
    <s v="67863"/>
    <s v="North West"/>
  </r>
  <r>
    <x v="5"/>
    <x v="7"/>
    <n v="165"/>
    <x v="106"/>
    <s v="165"/>
    <s v="North West"/>
  </r>
  <r>
    <x v="5"/>
    <x v="7"/>
    <n v="305"/>
    <x v="107"/>
    <s v="305"/>
    <s v="Yorkshire &amp; Humber"/>
  </r>
  <r>
    <x v="5"/>
    <x v="6"/>
    <n v="311.9853520319964"/>
    <x v="107"/>
    <s v="312"/>
    <s v="Yorkshire &amp; Humber"/>
  </r>
  <r>
    <x v="5"/>
    <x v="5"/>
    <n v="97761"/>
    <x v="107"/>
    <s v="97761"/>
    <s v="Yorkshire &amp; Humber"/>
  </r>
  <r>
    <x v="5"/>
    <x v="5"/>
    <n v="87796"/>
    <x v="108"/>
    <s v="87796"/>
    <s v="West Midlands"/>
  </r>
  <r>
    <x v="5"/>
    <x v="7"/>
    <n v="65"/>
    <x v="108"/>
    <s v="65"/>
    <s v="West Midlands"/>
  </r>
  <r>
    <x v="5"/>
    <x v="6"/>
    <n v="74.035263565538287"/>
    <x v="108"/>
    <s v="74"/>
    <s v="West Midlands"/>
  </r>
  <r>
    <x v="5"/>
    <x v="5"/>
    <n v="16348"/>
    <x v="109"/>
    <s v="16348"/>
    <s v="South East"/>
  </r>
  <r>
    <x v="5"/>
    <x v="6"/>
    <n v="275.26302911671161"/>
    <x v="109"/>
    <s v="275"/>
    <s v="South East"/>
  </r>
  <r>
    <x v="5"/>
    <x v="7"/>
    <n v="45"/>
    <x v="109"/>
    <s v="45"/>
    <s v="South East"/>
  </r>
  <r>
    <x v="5"/>
    <x v="5"/>
    <n v="47025"/>
    <x v="110"/>
    <s v="47025"/>
    <s v="West Midlands"/>
  </r>
  <r>
    <x v="5"/>
    <x v="7"/>
    <n v="125"/>
    <x v="110"/>
    <s v="125"/>
    <s v="West Midlands"/>
  </r>
  <r>
    <x v="5"/>
    <x v="6"/>
    <n v="265.8160552897395"/>
    <x v="110"/>
    <s v="266"/>
    <s v="West Midlands"/>
  </r>
  <r>
    <x v="5"/>
    <x v="7"/>
    <n v="265"/>
    <x v="111"/>
    <s v="265"/>
    <s v="South West"/>
  </r>
  <r>
    <x v="5"/>
    <x v="5"/>
    <n v="149580"/>
    <x v="111"/>
    <s v="149580"/>
    <s v="South West"/>
  </r>
  <r>
    <x v="5"/>
    <x v="6"/>
    <n v="177.1627222890761"/>
    <x v="111"/>
    <s v="177"/>
    <s v="South West"/>
  </r>
  <r>
    <x v="5"/>
    <x v="6"/>
    <n v="157.612693075549"/>
    <x v="112"/>
    <s v="158"/>
    <s v="South West"/>
  </r>
  <r>
    <x v="5"/>
    <x v="5"/>
    <n v="57102"/>
    <x v="112"/>
    <s v="57102"/>
    <s v="South West"/>
  </r>
  <r>
    <x v="5"/>
    <x v="7"/>
    <n v="90"/>
    <x v="112"/>
    <s v="90"/>
    <s v="South West"/>
  </r>
  <r>
    <x v="5"/>
    <x v="6"/>
    <n v="307.32351946894488"/>
    <x v="113"/>
    <s v="307"/>
    <s v="North East"/>
  </r>
  <r>
    <x v="5"/>
    <x v="5"/>
    <n v="32539"/>
    <x v="113"/>
    <s v="32539"/>
    <s v="North East"/>
  </r>
  <r>
    <x v="5"/>
    <x v="7"/>
    <n v="100"/>
    <x v="113"/>
    <s v="100"/>
    <s v="North East"/>
  </r>
  <r>
    <x v="5"/>
    <x v="6"/>
    <n v="253.12895513992399"/>
    <x v="114"/>
    <s v="253"/>
    <s v="South East"/>
  </r>
  <r>
    <x v="5"/>
    <x v="5"/>
    <n v="35555"/>
    <x v="114"/>
    <s v="35555"/>
    <s v="South East"/>
  </r>
  <r>
    <x v="5"/>
    <x v="7"/>
    <n v="90"/>
    <x v="114"/>
    <s v="90"/>
    <s v="South East"/>
  </r>
  <r>
    <x v="5"/>
    <x v="6"/>
    <n v="251.33346365438859"/>
    <x v="115"/>
    <s v="251"/>
    <s v="East of England"/>
  </r>
  <r>
    <x v="5"/>
    <x v="5"/>
    <n v="35809"/>
    <x v="115"/>
    <s v="35809"/>
    <s v="East of England"/>
  </r>
  <r>
    <x v="5"/>
    <x v="7"/>
    <n v="90"/>
    <x v="115"/>
    <s v="90"/>
    <s v="East of England"/>
  </r>
  <r>
    <x v="5"/>
    <x v="6"/>
    <n v="244.05550519489569"/>
    <x v="116"/>
    <s v="244"/>
    <s v="Greater London"/>
  </r>
  <r>
    <x v="5"/>
    <x v="7"/>
    <n v="70"/>
    <x v="116"/>
    <s v="70"/>
    <s v="Greater London"/>
  </r>
  <r>
    <x v="5"/>
    <x v="5"/>
    <n v="28682"/>
    <x v="116"/>
    <s v="28682"/>
    <s v="Greater London"/>
  </r>
  <r>
    <x v="5"/>
    <x v="7"/>
    <n v="95"/>
    <x v="117"/>
    <s v="95"/>
    <s v="North West"/>
  </r>
  <r>
    <x v="5"/>
    <x v="6"/>
    <n v="244.71291311403621"/>
    <x v="117"/>
    <s v="245"/>
    <s v="North West"/>
  </r>
  <r>
    <x v="5"/>
    <x v="5"/>
    <n v="38821"/>
    <x v="117"/>
    <s v="38821"/>
    <s v="North West"/>
  </r>
  <r>
    <x v="5"/>
    <x v="6"/>
    <n v="226.9277881616897"/>
    <x v="118"/>
    <s v="227"/>
    <s v="West Midlands"/>
  </r>
  <r>
    <x v="5"/>
    <x v="5"/>
    <n v="204911"/>
    <x v="118"/>
    <s v="204911"/>
    <s v="West Midlands"/>
  </r>
  <r>
    <x v="5"/>
    <x v="7"/>
    <n v="465"/>
    <x v="118"/>
    <s v="465"/>
    <s v="West Midlands"/>
  </r>
  <r>
    <x v="5"/>
    <x v="6"/>
    <n v="277.61900873683351"/>
    <x v="119"/>
    <s v="278"/>
    <s v="North West"/>
  </r>
  <r>
    <x v="5"/>
    <x v="5"/>
    <n v="61235"/>
    <x v="119"/>
    <s v="61235"/>
    <s v="North West"/>
  </r>
  <r>
    <x v="5"/>
    <x v="7"/>
    <n v="170"/>
    <x v="119"/>
    <s v="170"/>
    <s v="North West"/>
  </r>
  <r>
    <x v="5"/>
    <x v="6"/>
    <n v="173.6671049693602"/>
    <x v="120"/>
    <s v="174"/>
    <s v="North East"/>
  </r>
  <r>
    <x v="5"/>
    <x v="5"/>
    <n v="40307"/>
    <x v="120"/>
    <s v="40307"/>
    <s v="North East"/>
  </r>
  <r>
    <x v="5"/>
    <x v="7"/>
    <n v="70"/>
    <x v="120"/>
    <s v="70"/>
    <s v="North East"/>
  </r>
  <r>
    <x v="5"/>
    <x v="6"/>
    <n v="304.14946773843138"/>
    <x v="121"/>
    <s v="304"/>
    <s v="West Midlands"/>
  </r>
  <r>
    <x v="5"/>
    <x v="7"/>
    <n v="140"/>
    <x v="121"/>
    <s v="140"/>
    <s v="West Midlands"/>
  </r>
  <r>
    <x v="5"/>
    <x v="5"/>
    <n v="46030"/>
    <x v="121"/>
    <s v="46030"/>
    <s v="West Midlands"/>
  </r>
  <r>
    <x v="5"/>
    <x v="7"/>
    <n v="415"/>
    <x v="122"/>
    <s v="415"/>
    <s v="East of England"/>
  </r>
  <r>
    <x v="5"/>
    <x v="6"/>
    <n v="217.80203631783351"/>
    <x v="122"/>
    <s v="218"/>
    <s v="East of England"/>
  </r>
  <r>
    <x v="5"/>
    <x v="5"/>
    <n v="190540"/>
    <x v="122"/>
    <s v="190540"/>
    <s v="East of England"/>
  </r>
  <r>
    <x v="5"/>
    <x v="6"/>
    <n v="250.6475060573147"/>
    <x v="123"/>
    <s v="251"/>
    <s v="North East"/>
  </r>
  <r>
    <x v="5"/>
    <x v="5"/>
    <n v="59845"/>
    <x v="123"/>
    <s v="59845"/>
    <s v="North East"/>
  </r>
  <r>
    <x v="5"/>
    <x v="7"/>
    <n v="150"/>
    <x v="123"/>
    <s v="150"/>
    <s v="North East"/>
  </r>
  <r>
    <x v="5"/>
    <x v="6"/>
    <n v="137.9466021243777"/>
    <x v="124"/>
    <s v="138"/>
    <s v="South East"/>
  </r>
  <r>
    <x v="5"/>
    <x v="7"/>
    <n v="330"/>
    <x v="124"/>
    <s v="330"/>
    <s v="South East"/>
  </r>
  <r>
    <x v="5"/>
    <x v="5"/>
    <n v="239223"/>
    <x v="124"/>
    <s v="239223"/>
    <s v="South East"/>
  </r>
  <r>
    <x v="5"/>
    <x v="6"/>
    <n v="182.42626938279111"/>
    <x v="125"/>
    <s v="182"/>
    <s v="Greater London"/>
  </r>
  <r>
    <x v="5"/>
    <x v="7"/>
    <n v="60"/>
    <x v="125"/>
    <s v="60"/>
    <s v="Greater London"/>
  </r>
  <r>
    <x v="5"/>
    <x v="5"/>
    <n v="32890"/>
    <x v="125"/>
    <s v="32890"/>
    <s v="Greater London"/>
  </r>
  <r>
    <x v="5"/>
    <x v="6"/>
    <n v="276.60430496881918"/>
    <x v="126"/>
    <s v="277"/>
    <s v="South West"/>
  </r>
  <r>
    <x v="5"/>
    <x v="7"/>
    <n v="110"/>
    <x v="126"/>
    <s v="110"/>
    <s v="South West"/>
  </r>
  <r>
    <x v="5"/>
    <x v="5"/>
    <n v="39768"/>
    <x v="126"/>
    <s v="39768"/>
    <s v="South West"/>
  </r>
  <r>
    <x v="5"/>
    <x v="5"/>
    <n v="42169"/>
    <x v="127"/>
    <s v="42169"/>
    <s v="North West"/>
  </r>
  <r>
    <x v="5"/>
    <x v="6"/>
    <n v="225.28397638075359"/>
    <x v="127"/>
    <s v="225"/>
    <s v="North West"/>
  </r>
  <r>
    <x v="5"/>
    <x v="7"/>
    <n v="95"/>
    <x v="127"/>
    <s v="95"/>
    <s v="North West"/>
  </r>
  <r>
    <x v="5"/>
    <x v="6"/>
    <n v="71.440818426015895"/>
    <x v="128"/>
    <s v="71"/>
    <s v="West Midlands"/>
  </r>
  <r>
    <x v="5"/>
    <x v="5"/>
    <n v="34994"/>
    <x v="128"/>
    <s v="34994"/>
    <s v="West Midlands"/>
  </r>
  <r>
    <x v="5"/>
    <x v="7"/>
    <n v="25"/>
    <x v="128"/>
    <s v="25"/>
    <s v="West Midlands"/>
  </r>
  <r>
    <x v="5"/>
    <x v="5"/>
    <n v="24516"/>
    <x v="129"/>
    <s v="24516"/>
    <s v="East of England"/>
  </r>
  <r>
    <x v="5"/>
    <x v="6"/>
    <n v="346.71235111763752"/>
    <x v="129"/>
    <s v="347"/>
    <s v="East of England"/>
  </r>
  <r>
    <x v="5"/>
    <x v="7"/>
    <n v="85"/>
    <x v="129"/>
    <s v="85"/>
    <s v="East of England"/>
  </r>
  <r>
    <x v="5"/>
    <x v="6"/>
    <n v="235.39258251817759"/>
    <x v="130"/>
    <s v="235"/>
    <s v="South West"/>
  </r>
  <r>
    <x v="5"/>
    <x v="7"/>
    <n v="90"/>
    <x v="130"/>
    <s v="90"/>
    <s v="South West"/>
  </r>
  <r>
    <x v="5"/>
    <x v="5"/>
    <n v="38234"/>
    <x v="130"/>
    <s v="38234"/>
    <s v="South West"/>
  </r>
  <r>
    <x v="5"/>
    <x v="6"/>
    <n v="102.2547164987985"/>
    <x v="131"/>
    <s v="102"/>
    <s v="Greater London"/>
  </r>
  <r>
    <x v="5"/>
    <x v="5"/>
    <n v="19559"/>
    <x v="131"/>
    <s v="19559"/>
    <s v="Greater London"/>
  </r>
  <r>
    <x v="5"/>
    <x v="7"/>
    <n v="20"/>
    <x v="131"/>
    <s v="20"/>
    <s v="Greater London"/>
  </r>
  <r>
    <x v="5"/>
    <x v="7"/>
    <n v="85"/>
    <x v="132"/>
    <s v="85"/>
    <s v="North West"/>
  </r>
  <r>
    <x v="5"/>
    <x v="6"/>
    <n v="199.92943666941079"/>
    <x v="132"/>
    <s v="200"/>
    <s v="North West"/>
  </r>
  <r>
    <x v="5"/>
    <x v="5"/>
    <n v="42515"/>
    <x v="132"/>
    <s v="42515"/>
    <s v="North West"/>
  </r>
  <r>
    <x v="5"/>
    <x v="7"/>
    <n v="160"/>
    <x v="133"/>
    <s v="160"/>
    <s v="Yorkshire &amp; Humber"/>
  </r>
  <r>
    <x v="5"/>
    <x v="5"/>
    <n v="70221"/>
    <x v="133"/>
    <s v="70221"/>
    <s v="Yorkshire &amp; Humber"/>
  </r>
  <r>
    <x v="5"/>
    <x v="6"/>
    <n v="227.8520670454707"/>
    <x v="133"/>
    <s v="228"/>
    <s v="Yorkshire &amp; Humber"/>
  </r>
  <r>
    <x v="5"/>
    <x v="6"/>
    <n v="286.62924013600059"/>
    <x v="134"/>
    <s v="287"/>
    <s v="West Midlands"/>
  </r>
  <r>
    <x v="5"/>
    <x v="5"/>
    <n v="50588"/>
    <x v="134"/>
    <s v="50588"/>
    <s v="West Midlands"/>
  </r>
  <r>
    <x v="5"/>
    <x v="7"/>
    <n v="145"/>
    <x v="134"/>
    <s v="145"/>
    <s v="West Midlands"/>
  </r>
  <r>
    <x v="5"/>
    <x v="5"/>
    <n v="30067"/>
    <x v="135"/>
    <s v="30067"/>
    <s v="Greater London"/>
  </r>
  <r>
    <x v="5"/>
    <x v="6"/>
    <n v="199.55432866597931"/>
    <x v="135"/>
    <s v="200"/>
    <s v="Greater London"/>
  </r>
  <r>
    <x v="5"/>
    <x v="7"/>
    <n v="60"/>
    <x v="135"/>
    <s v="60"/>
    <s v="Greater London"/>
  </r>
  <r>
    <x v="5"/>
    <x v="7"/>
    <n v="55"/>
    <x v="136"/>
    <s v="55"/>
    <s v="Greater London"/>
  </r>
  <r>
    <x v="5"/>
    <x v="5"/>
    <n v="33551"/>
    <x v="136"/>
    <s v="33551"/>
    <s v="Greater London"/>
  </r>
  <r>
    <x v="5"/>
    <x v="6"/>
    <n v="163.92954010312661"/>
    <x v="136"/>
    <s v="164"/>
    <s v="Greater London"/>
  </r>
  <r>
    <x v="5"/>
    <x v="7"/>
    <n v="115"/>
    <x v="137"/>
    <s v="115"/>
    <s v="North West"/>
  </r>
  <r>
    <x v="5"/>
    <x v="6"/>
    <n v="269.41548553355977"/>
    <x v="137"/>
    <s v="269"/>
    <s v="North West"/>
  </r>
  <r>
    <x v="5"/>
    <x v="5"/>
    <n v="42685"/>
    <x v="137"/>
    <s v="42685"/>
    <s v="North West"/>
  </r>
  <r>
    <x v="5"/>
    <x v="6"/>
    <n v="219.04879023580409"/>
    <x v="138"/>
    <s v="219"/>
    <s v="West Midlands"/>
  </r>
  <r>
    <x v="5"/>
    <x v="5"/>
    <n v="130108"/>
    <x v="138"/>
    <s v="130108"/>
    <s v="West Midlands"/>
  </r>
  <r>
    <x v="5"/>
    <x v="7"/>
    <n v="285"/>
    <x v="138"/>
    <s v="285"/>
    <s v="West Midlands"/>
  </r>
  <r>
    <x v="5"/>
    <x v="6"/>
    <n v="148.98244986740559"/>
    <x v="139"/>
    <s v="149"/>
    <s v="South East"/>
  </r>
  <r>
    <x v="5"/>
    <x v="7"/>
    <n v="50"/>
    <x v="139"/>
    <s v="50"/>
    <s v="South East"/>
  </r>
  <r>
    <x v="5"/>
    <x v="5"/>
    <n v="33561"/>
    <x v="139"/>
    <s v="33561"/>
    <s v="South East"/>
  </r>
  <r>
    <x v="5"/>
    <x v="6"/>
    <n v="220.84805653710251"/>
    <x v="140"/>
    <s v="221"/>
    <s v="East Midlands"/>
  </r>
  <r>
    <x v="5"/>
    <x v="7"/>
    <n v="170"/>
    <x v="140"/>
    <s v="170"/>
    <s v="East Midlands"/>
  </r>
  <r>
    <x v="5"/>
    <x v="5"/>
    <n v="76976"/>
    <x v="140"/>
    <s v="76976"/>
    <s v="East Midlands"/>
  </r>
  <r>
    <x v="5"/>
    <x v="7"/>
    <n v="250"/>
    <x v="141"/>
    <s v="250"/>
    <s v="South East"/>
  </r>
  <r>
    <x v="5"/>
    <x v="6"/>
    <n v="117.42712472639479"/>
    <x v="141"/>
    <s v="117"/>
    <s v="South East"/>
  </r>
  <r>
    <x v="5"/>
    <x v="5"/>
    <n v="212898"/>
    <x v="141"/>
    <s v="212898"/>
    <s v="South East"/>
  </r>
  <r>
    <x v="5"/>
    <x v="7"/>
    <n v="10"/>
    <x v="142"/>
    <s v="10"/>
    <s v="Greater London"/>
  </r>
  <r>
    <x v="5"/>
    <x v="5"/>
    <n v="26528"/>
    <x v="142"/>
    <s v="26528"/>
    <s v="Greater London"/>
  </r>
  <r>
    <x v="5"/>
    <x v="6"/>
    <n v="37.696019300361883"/>
    <x v="142"/>
    <s v="38"/>
    <s v="Greater London"/>
  </r>
  <r>
    <x v="5"/>
    <x v="7"/>
    <n v="25"/>
    <x v="143"/>
    <s v="25"/>
    <s v="North West"/>
  </r>
  <r>
    <x v="5"/>
    <x v="5"/>
    <n v="61145"/>
    <x v="143"/>
    <s v="61145"/>
    <s v="North West"/>
  </r>
  <r>
    <x v="5"/>
    <x v="6"/>
    <n v="40.886417532095841"/>
    <x v="143"/>
    <s v="41"/>
    <s v="North West"/>
  </r>
  <r>
    <x v="5"/>
    <x v="7"/>
    <n v="105"/>
    <x v="144"/>
    <s v="105"/>
    <s v="North West"/>
  </r>
  <r>
    <x v="5"/>
    <x v="5"/>
    <n v="66487"/>
    <x v="144"/>
    <s v="66487"/>
    <s v="North West"/>
  </r>
  <r>
    <x v="5"/>
    <x v="6"/>
    <n v="157.92560951765009"/>
    <x v="144"/>
    <s v="158"/>
    <s v="North West"/>
  </r>
  <r>
    <x v="5"/>
    <x v="6"/>
    <n v="162.29577781291869"/>
    <x v="145"/>
    <s v="162"/>
    <s v="South West"/>
  </r>
  <r>
    <x v="5"/>
    <x v="5"/>
    <n v="120151"/>
    <x v="145"/>
    <s v="120151"/>
    <s v="South West"/>
  </r>
  <r>
    <x v="5"/>
    <x v="7"/>
    <n v="195"/>
    <x v="145"/>
    <s v="195"/>
    <s v="South West"/>
  </r>
  <r>
    <x v="5"/>
    <x v="5"/>
    <n v="29969"/>
    <x v="146"/>
    <s v="29969"/>
    <s v="South East"/>
  </r>
  <r>
    <x v="5"/>
    <x v="6"/>
    <n v="150.1551603323434"/>
    <x v="146"/>
    <s v="150"/>
    <s v="South East"/>
  </r>
  <r>
    <x v="5"/>
    <x v="7"/>
    <n v="45"/>
    <x v="146"/>
    <s v="45"/>
    <s v="South East"/>
  </r>
  <r>
    <x v="5"/>
    <x v="6"/>
    <n v="236.12272984861161"/>
    <x v="147"/>
    <s v="236"/>
    <s v="North West"/>
  </r>
  <r>
    <x v="5"/>
    <x v="7"/>
    <n v="175"/>
    <x v="147"/>
    <s v="175"/>
    <s v="North West"/>
  </r>
  <r>
    <x v="5"/>
    <x v="5"/>
    <n v="74114"/>
    <x v="147"/>
    <s v="74114"/>
    <s v="North West"/>
  </r>
  <r>
    <x v="5"/>
    <x v="7"/>
    <n v="35"/>
    <x v="148"/>
    <s v="35"/>
    <s v="South East"/>
  </r>
  <r>
    <x v="5"/>
    <x v="6"/>
    <n v="107.6293858974753"/>
    <x v="148"/>
    <s v="108"/>
    <s v="South East"/>
  </r>
  <r>
    <x v="5"/>
    <x v="5"/>
    <n v="32519"/>
    <x v="148"/>
    <s v="32519"/>
    <s v="South East"/>
  </r>
  <r>
    <x v="5"/>
    <x v="6"/>
    <n v="232.77467411545629"/>
    <x v="149"/>
    <s v="233"/>
    <s v="West Midlands"/>
  </r>
  <r>
    <x v="5"/>
    <x v="5"/>
    <n v="45108"/>
    <x v="149"/>
    <s v="45108"/>
    <s v="West Midlands"/>
  </r>
  <r>
    <x v="5"/>
    <x v="7"/>
    <n v="105"/>
    <x v="149"/>
    <s v="105"/>
    <s v="West Midlands"/>
  </r>
  <r>
    <x v="5"/>
    <x v="7"/>
    <n v="230"/>
    <x v="150"/>
    <s v="230"/>
    <s v="West Midlands"/>
  </r>
  <r>
    <x v="5"/>
    <x v="6"/>
    <n v="158.02021284635629"/>
    <x v="150"/>
    <s v="158"/>
    <s v="West Midlands"/>
  </r>
  <r>
    <x v="5"/>
    <x v="5"/>
    <n v="145551"/>
    <x v="150"/>
    <s v="145551"/>
    <s v="West Midlands"/>
  </r>
  <r>
    <x v="5"/>
    <x v="6"/>
    <n v="186.48366403103091"/>
    <x v="151"/>
    <s v="186"/>
    <s v="Yorkshire &amp; Humber"/>
  </r>
  <r>
    <x v="5"/>
    <x v="5"/>
    <n v="40218"/>
    <x v="151"/>
    <s v="40218"/>
    <s v="Yorkshire &amp; Humber"/>
  </r>
  <r>
    <x v="5"/>
    <x v="7"/>
    <n v="75"/>
    <x v="151"/>
    <s v="75"/>
    <s v="Yorkshire &amp; Humber"/>
  </r>
  <r>
    <x v="5"/>
    <x v="7"/>
    <n v="21340"/>
    <x v="152"/>
    <s v="21340"/>
    <s v="England"/>
  </r>
  <r>
    <x v="5"/>
    <x v="6"/>
    <n v="194.33404255241649"/>
    <x v="152"/>
    <s v="194"/>
    <s v="England"/>
  </r>
  <r>
    <x v="5"/>
    <x v="8"/>
    <n v="2248.6508095142908"/>
    <x v="0"/>
    <s v="2249"/>
    <s v="Greater London"/>
  </r>
  <r>
    <x v="5"/>
    <x v="9"/>
    <n v="450"/>
    <x v="0"/>
    <s v="450"/>
    <s v="Greater London"/>
  </r>
  <r>
    <x v="5"/>
    <x v="8"/>
    <n v="1599.1295459790961"/>
    <x v="1"/>
    <s v="1599"/>
    <s v="Greater London"/>
  </r>
  <r>
    <x v="5"/>
    <x v="9"/>
    <n v="970"/>
    <x v="1"/>
    <s v="970"/>
    <s v="Greater London"/>
  </r>
  <r>
    <x v="5"/>
    <x v="9"/>
    <n v="1220"/>
    <x v="2"/>
    <s v="1220"/>
    <s v="Yorkshire &amp; Humber"/>
  </r>
  <r>
    <x v="5"/>
    <x v="8"/>
    <n v="2414.025090031264"/>
    <x v="2"/>
    <s v="2414"/>
    <s v="Yorkshire &amp; Humber"/>
  </r>
  <r>
    <x v="5"/>
    <x v="9"/>
    <n v="715"/>
    <x v="3"/>
    <s v="715"/>
    <s v="South West"/>
  </r>
  <r>
    <x v="5"/>
    <x v="8"/>
    <n v="1829.393102036639"/>
    <x v="3"/>
    <s v="1829"/>
    <s v="South West"/>
  </r>
  <r>
    <x v="5"/>
    <x v="8"/>
    <n v="1497.4991763754531"/>
    <x v="4"/>
    <s v="1497"/>
    <s v="East of England"/>
  </r>
  <r>
    <x v="5"/>
    <x v="9"/>
    <n v="500"/>
    <x v="4"/>
    <s v="500"/>
    <s v="East of England"/>
  </r>
  <r>
    <x v="5"/>
    <x v="9"/>
    <n v="745"/>
    <x v="5"/>
    <s v="745"/>
    <s v="Greater London"/>
  </r>
  <r>
    <x v="5"/>
    <x v="8"/>
    <n v="1754.964547360486"/>
    <x v="5"/>
    <s v="1755"/>
    <s v="Greater London"/>
  </r>
  <r>
    <x v="5"/>
    <x v="8"/>
    <n v="2244.083779127754"/>
    <x v="6"/>
    <s v="2244"/>
    <s v="West Midlands"/>
  </r>
  <r>
    <x v="5"/>
    <x v="9"/>
    <n v="3465"/>
    <x v="6"/>
    <s v="3465"/>
    <s v="West Midlands"/>
  </r>
  <r>
    <x v="5"/>
    <x v="9"/>
    <n v="375"/>
    <x v="7"/>
    <s v="375"/>
    <s v="North West"/>
  </r>
  <r>
    <x v="5"/>
    <x v="8"/>
    <n v="1618.122977346278"/>
    <x v="7"/>
    <s v="1618"/>
    <s v="North West"/>
  </r>
  <r>
    <x v="5"/>
    <x v="9"/>
    <n v="590"/>
    <x v="8"/>
    <s v="590"/>
    <s v="North West"/>
  </r>
  <r>
    <x v="5"/>
    <x v="8"/>
    <n v="1967.650491912623"/>
    <x v="8"/>
    <s v="1968"/>
    <s v="North West"/>
  </r>
  <r>
    <x v="5"/>
    <x v="8"/>
    <n v="1652.150660860264"/>
    <x v="9"/>
    <s v="1652"/>
    <s v="North West"/>
  </r>
  <r>
    <x v="5"/>
    <x v="9"/>
    <n v="865"/>
    <x v="9"/>
    <s v="865"/>
    <s v="North West"/>
  </r>
  <r>
    <x v="5"/>
    <x v="9"/>
    <n v="1570"/>
    <x v="10"/>
    <s v="1570"/>
    <s v="South West"/>
  </r>
  <r>
    <x v="5"/>
    <x v="8"/>
    <n v="1767.0031851076519"/>
    <x v="10"/>
    <s v="1767"/>
    <s v="South West"/>
  </r>
  <r>
    <x v="5"/>
    <x v="9"/>
    <n v="285"/>
    <x v="11"/>
    <s v="285"/>
    <s v="South East"/>
  </r>
  <r>
    <x v="5"/>
    <x v="8"/>
    <n v="1364.81179963605"/>
    <x v="11"/>
    <s v="1365"/>
    <s v="South East"/>
  </r>
  <r>
    <x v="5"/>
    <x v="8"/>
    <n v="1662.9141570568131"/>
    <x v="12"/>
    <s v="1663"/>
    <s v="Yorkshire &amp; Humber"/>
  </r>
  <r>
    <x v="5"/>
    <x v="9"/>
    <n v="1455"/>
    <x v="12"/>
    <s v="1455"/>
    <s v="Yorkshire &amp; Humber"/>
  </r>
  <r>
    <x v="5"/>
    <x v="8"/>
    <n v="1920.972361282511"/>
    <x v="13"/>
    <s v="1921"/>
    <s v="Greater London"/>
  </r>
  <r>
    <x v="5"/>
    <x v="9"/>
    <n v="825"/>
    <x v="13"/>
    <s v="825"/>
    <s v="Greater London"/>
  </r>
  <r>
    <x v="5"/>
    <x v="8"/>
    <n v="1344.9152333242851"/>
    <x v="14"/>
    <s v="1345"/>
    <s v="South East"/>
  </r>
  <r>
    <x v="5"/>
    <x v="9"/>
    <n v="545"/>
    <x v="14"/>
    <s v="545"/>
    <s v="South East"/>
  </r>
  <r>
    <x v="5"/>
    <x v="8"/>
    <n v="1701.827055839193"/>
    <x v="15"/>
    <s v="1702"/>
    <s v="South West"/>
  </r>
  <r>
    <x v="5"/>
    <x v="9"/>
    <n v="1060"/>
    <x v="15"/>
    <s v="1060"/>
    <s v="South West"/>
  </r>
  <r>
    <x v="5"/>
    <x v="8"/>
    <n v="1400.373432915444"/>
    <x v="16"/>
    <s v="1400"/>
    <s v="Greater London"/>
  </r>
  <r>
    <x v="5"/>
    <x v="9"/>
    <n v="840"/>
    <x v="16"/>
    <s v="840"/>
    <s v="Greater London"/>
  </r>
  <r>
    <x v="5"/>
    <x v="8"/>
    <n v="1307.278237662279"/>
    <x v="17"/>
    <s v="1307"/>
    <s v="South East"/>
  </r>
  <r>
    <x v="5"/>
    <x v="9"/>
    <n v="1445"/>
    <x v="17"/>
    <s v="1445"/>
    <s v="South East"/>
  </r>
  <r>
    <x v="5"/>
    <x v="8"/>
    <n v="1328.767123287671"/>
    <x v="18"/>
    <s v="1329"/>
    <s v="North West"/>
  </r>
  <r>
    <x v="5"/>
    <x v="9"/>
    <n v="485"/>
    <x v="18"/>
    <s v="485"/>
    <s v="North West"/>
  </r>
  <r>
    <x v="5"/>
    <x v="9"/>
    <n v="690"/>
    <x v="19"/>
    <s v="690"/>
    <s v="Yorkshire &amp; Humber"/>
  </r>
  <r>
    <x v="5"/>
    <x v="8"/>
    <n v="1671.106805521918"/>
    <x v="19"/>
    <s v="1671"/>
    <s v="Yorkshire &amp; Humber"/>
  </r>
  <r>
    <x v="5"/>
    <x v="8"/>
    <n v="1673.717805982335"/>
    <x v="20"/>
    <s v="1674"/>
    <s v="East of England"/>
  </r>
  <r>
    <x v="5"/>
    <x v="9"/>
    <n v="2255"/>
    <x v="20"/>
    <s v="2255"/>
    <s v="East of England"/>
  </r>
  <r>
    <x v="5"/>
    <x v="8"/>
    <n v="1843.2654302219521"/>
    <x v="21"/>
    <s v="1843"/>
    <s v="Greater London"/>
  </r>
  <r>
    <x v="5"/>
    <x v="9"/>
    <n v="485"/>
    <x v="21"/>
    <s v="485"/>
    <s v="Greater London"/>
  </r>
  <r>
    <x v="5"/>
    <x v="8"/>
    <n v="1557.71372876636"/>
    <x v="22"/>
    <s v="1558"/>
    <s v="East of England"/>
  </r>
  <r>
    <x v="5"/>
    <x v="9"/>
    <n v="895"/>
    <x v="22"/>
    <s v="895"/>
    <s v="East of England"/>
  </r>
  <r>
    <x v="5"/>
    <x v="8"/>
    <n v="1253.7797772697099"/>
    <x v="23"/>
    <s v="1254"/>
    <s v="North West"/>
  </r>
  <r>
    <x v="5"/>
    <x v="9"/>
    <n v="1190"/>
    <x v="23"/>
    <s v="1190"/>
    <s v="North West"/>
  </r>
  <r>
    <x v="5"/>
    <x v="9"/>
    <n v="1090"/>
    <x v="24"/>
    <s v="1090"/>
    <s v="North West"/>
  </r>
  <r>
    <x v="5"/>
    <x v="8"/>
    <n v="1357.6971463448051"/>
    <x v="24"/>
    <s v="1358"/>
    <s v="North West"/>
  </r>
  <r>
    <x v="5"/>
    <x v="8"/>
    <n v="714.79628305932806"/>
    <x v="25"/>
    <s v="715"/>
    <s v="Greater London"/>
  </r>
  <r>
    <x v="5"/>
    <x v="9"/>
    <n v="10"/>
    <x v="25"/>
    <s v="10"/>
    <s v="Greater London"/>
  </r>
  <r>
    <x v="5"/>
    <x v="8"/>
    <n v="1360.034690739938"/>
    <x v="26"/>
    <s v="1360"/>
    <s v="South West"/>
  </r>
  <r>
    <x v="5"/>
    <x v="9"/>
    <n v="2070"/>
    <x v="26"/>
    <s v="2070"/>
    <s v="South West"/>
  </r>
  <r>
    <x v="5"/>
    <x v="9"/>
    <n v="2010"/>
    <x v="27"/>
    <s v="2010"/>
    <s v="North East"/>
  </r>
  <r>
    <x v="5"/>
    <x v="8"/>
    <n v="1707.180349589767"/>
    <x v="27"/>
    <s v="1707"/>
    <s v="North East"/>
  </r>
  <r>
    <x v="5"/>
    <x v="9"/>
    <n v="995"/>
    <x v="28"/>
    <s v="995"/>
    <s v="West Midlands"/>
  </r>
  <r>
    <x v="5"/>
    <x v="8"/>
    <n v="1939.571150097466"/>
    <x v="28"/>
    <s v="1940"/>
    <s v="West Midlands"/>
  </r>
  <r>
    <x v="5"/>
    <x v="8"/>
    <n v="1454.1544752705611"/>
    <x v="29"/>
    <s v="1454"/>
    <s v="Greater London"/>
  </r>
  <r>
    <x v="5"/>
    <x v="9"/>
    <n v="825"/>
    <x v="29"/>
    <s v="825"/>
    <s v="Greater London"/>
  </r>
  <r>
    <x v="5"/>
    <x v="9"/>
    <n v="1165"/>
    <x v="30"/>
    <s v="1165"/>
    <s v="North East"/>
  </r>
  <r>
    <x v="5"/>
    <x v="8"/>
    <n v="1729.7441760330209"/>
    <x v="30"/>
    <s v="1730"/>
    <s v="North East"/>
  </r>
  <r>
    <x v="5"/>
    <x v="8"/>
    <n v="1785.9394041265709"/>
    <x v="31"/>
    <s v="1786"/>
    <s v="North East"/>
  </r>
  <r>
    <x v="5"/>
    <x v="9"/>
    <n v="425"/>
    <x v="31"/>
    <s v="425"/>
    <s v="North East"/>
  </r>
  <r>
    <x v="5"/>
    <x v="8"/>
    <n v="2032.931239751106"/>
    <x v="32"/>
    <s v="2033"/>
    <s v="East Midlands"/>
  </r>
  <r>
    <x v="5"/>
    <x v="9"/>
    <n v="905"/>
    <x v="32"/>
    <s v="905"/>
    <s v="East Midlands"/>
  </r>
  <r>
    <x v="5"/>
    <x v="9"/>
    <n v="3240"/>
    <x v="33"/>
    <s v="3240"/>
    <s v="East Midlands"/>
  </r>
  <r>
    <x v="5"/>
    <x v="8"/>
    <n v="1741.748199118374"/>
    <x v="33"/>
    <s v="1742"/>
    <s v="East Midlands"/>
  </r>
  <r>
    <x v="5"/>
    <x v="8"/>
    <n v="1501.840092365421"/>
    <x v="34"/>
    <s v="1502"/>
    <s v="South West"/>
  </r>
  <r>
    <x v="5"/>
    <x v="9"/>
    <n v="3330"/>
    <x v="34"/>
    <s v="3330"/>
    <s v="South West"/>
  </r>
  <r>
    <x v="5"/>
    <x v="8"/>
    <n v="1635.0034295193891"/>
    <x v="35"/>
    <s v="1635"/>
    <s v="Yorkshire &amp; Humber"/>
  </r>
  <r>
    <x v="5"/>
    <x v="9"/>
    <n v="1025"/>
    <x v="35"/>
    <s v="1025"/>
    <s v="Yorkshire &amp; Humber"/>
  </r>
  <r>
    <x v="5"/>
    <x v="8"/>
    <n v="1369.2186213732509"/>
    <x v="36"/>
    <s v="1369"/>
    <s v="South West"/>
  </r>
  <r>
    <x v="5"/>
    <x v="9"/>
    <n v="1630"/>
    <x v="36"/>
    <s v="1630"/>
    <s v="South West"/>
  </r>
  <r>
    <x v="5"/>
    <x v="8"/>
    <n v="1632.5009317927691"/>
    <x v="37"/>
    <s v="1633"/>
    <s v="West Midlands"/>
  </r>
  <r>
    <x v="5"/>
    <x v="9"/>
    <n v="1095"/>
    <x v="37"/>
    <s v="1095"/>
    <s v="West Midlands"/>
  </r>
  <r>
    <x v="5"/>
    <x v="8"/>
    <n v="1737.074725048823"/>
    <x v="38"/>
    <s v="1737"/>
    <s v="Greater London"/>
  </r>
  <r>
    <x v="5"/>
    <x v="9"/>
    <n v="845"/>
    <x v="38"/>
    <s v="845"/>
    <s v="Greater London"/>
  </r>
  <r>
    <x v="5"/>
    <x v="8"/>
    <n v="1462.594913074146"/>
    <x v="39"/>
    <s v="1463"/>
    <s v="Yorkshire &amp; Humber"/>
  </r>
  <r>
    <x v="5"/>
    <x v="9"/>
    <n v="1410"/>
    <x v="39"/>
    <s v="1410"/>
    <s v="Yorkshire &amp; Humber"/>
  </r>
  <r>
    <x v="5"/>
    <x v="9"/>
    <n v="2030"/>
    <x v="40"/>
    <s v="2030"/>
    <s v="South East"/>
  </r>
  <r>
    <x v="5"/>
    <x v="8"/>
    <n v="1358.6319981260251"/>
    <x v="40"/>
    <s v="1359"/>
    <s v="South East"/>
  </r>
  <r>
    <x v="5"/>
    <x v="8"/>
    <n v="1467.6187105772631"/>
    <x v="41"/>
    <s v="1468"/>
    <s v="Greater London"/>
  </r>
  <r>
    <x v="5"/>
    <x v="9"/>
    <n v="705"/>
    <x v="41"/>
    <s v="705"/>
    <s v="Greater London"/>
  </r>
  <r>
    <x v="5"/>
    <x v="9"/>
    <n v="5010"/>
    <x v="42"/>
    <s v="5010"/>
    <s v="East of England"/>
  </r>
  <r>
    <x v="5"/>
    <x v="8"/>
    <n v="1537.465360997481"/>
    <x v="42"/>
    <s v="1537"/>
    <s v="East of England"/>
  </r>
  <r>
    <x v="5"/>
    <x v="9"/>
    <n v="835"/>
    <x v="43"/>
    <s v="835"/>
    <s v="North East"/>
  </r>
  <r>
    <x v="5"/>
    <x v="8"/>
    <n v="2020.7642603034781"/>
    <x v="43"/>
    <s v="2021"/>
    <s v="North East"/>
  </r>
  <r>
    <x v="5"/>
    <x v="8"/>
    <n v="1384.7982923072771"/>
    <x v="44"/>
    <s v="1385"/>
    <s v="South West"/>
  </r>
  <r>
    <x v="5"/>
    <x v="9"/>
    <n v="2050"/>
    <x v="44"/>
    <s v="2050"/>
    <s v="South West"/>
  </r>
  <r>
    <x v="5"/>
    <x v="9"/>
    <n v="585"/>
    <x v="45"/>
    <s v="585"/>
    <s v="Greater London"/>
  </r>
  <r>
    <x v="5"/>
    <x v="8"/>
    <n v="1814.8538809952231"/>
    <x v="45"/>
    <s v="1815"/>
    <s v="Greater London"/>
  </r>
  <r>
    <x v="5"/>
    <x v="8"/>
    <n v="1946.9026548672571"/>
    <x v="46"/>
    <s v="1947"/>
    <s v="Greater London"/>
  </r>
  <r>
    <x v="5"/>
    <x v="9"/>
    <n v="440"/>
    <x v="46"/>
    <s v="440"/>
    <s v="Greater London"/>
  </r>
  <r>
    <x v="5"/>
    <x v="8"/>
    <n v="1674.6128689073639"/>
    <x v="47"/>
    <s v="1675"/>
    <s v="North West"/>
  </r>
  <r>
    <x v="5"/>
    <x v="9"/>
    <n v="425"/>
    <x v="47"/>
    <s v="425"/>
    <s v="North West"/>
  </r>
  <r>
    <x v="5"/>
    <x v="8"/>
    <n v="1926.9232645494901"/>
    <x v="48"/>
    <s v="1927"/>
    <s v="Greater London"/>
  </r>
  <r>
    <x v="5"/>
    <x v="9"/>
    <n v="395"/>
    <x v="48"/>
    <s v="395"/>
    <s v="Greater London"/>
  </r>
  <r>
    <x v="5"/>
    <x v="8"/>
    <n v="1610.360499057801"/>
    <x v="49"/>
    <s v="1610"/>
    <s v="South East"/>
  </r>
  <r>
    <x v="5"/>
    <x v="9"/>
    <n v="5230"/>
    <x v="49"/>
    <s v="5230"/>
    <s v="South East"/>
  </r>
  <r>
    <x v="5"/>
    <x v="8"/>
    <n v="1613.3911465160829"/>
    <x v="50"/>
    <s v="1613"/>
    <s v="Greater London"/>
  </r>
  <r>
    <x v="5"/>
    <x v="9"/>
    <n v="480"/>
    <x v="50"/>
    <s v="480"/>
    <s v="Greater London"/>
  </r>
  <r>
    <x v="5"/>
    <x v="8"/>
    <n v="1584.990724869092"/>
    <x v="51"/>
    <s v="1585"/>
    <s v="Greater London"/>
  </r>
  <r>
    <x v="5"/>
    <x v="9"/>
    <n v="675"/>
    <x v="51"/>
    <s v="675"/>
    <s v="Greater London"/>
  </r>
  <r>
    <x v="5"/>
    <x v="9"/>
    <n v="355"/>
    <x v="52"/>
    <s v="355"/>
    <s v="North East"/>
  </r>
  <r>
    <x v="5"/>
    <x v="8"/>
    <n v="1806.799674267101"/>
    <x v="52"/>
    <s v="1807"/>
    <s v="North East"/>
  </r>
  <r>
    <x v="5"/>
    <x v="8"/>
    <n v="1834.035506927414"/>
    <x v="53"/>
    <s v="1834"/>
    <s v="Greater London"/>
  </r>
  <r>
    <x v="5"/>
    <x v="9"/>
    <n v="875"/>
    <x v="53"/>
    <s v="875"/>
    <s v="Greater London"/>
  </r>
  <r>
    <x v="5"/>
    <x v="8"/>
    <n v="1300.566814193649"/>
    <x v="54"/>
    <s v="1301"/>
    <s v="West Midlands"/>
  </r>
  <r>
    <x v="5"/>
    <x v="9"/>
    <n v="670"/>
    <x v="54"/>
    <s v="670"/>
    <s v="West Midlands"/>
  </r>
  <r>
    <x v="5"/>
    <x v="9"/>
    <n v="3580"/>
    <x v="55"/>
    <s v="3580"/>
    <s v="East of England"/>
  </r>
  <r>
    <x v="5"/>
    <x v="8"/>
    <n v="1655.032129813693"/>
    <x v="55"/>
    <s v="1655"/>
    <s v="East of England"/>
  </r>
  <r>
    <x v="5"/>
    <x v="8"/>
    <n v="1898.2360294458081"/>
    <x v="56"/>
    <s v="1898"/>
    <s v="Greater London"/>
  </r>
  <r>
    <x v="5"/>
    <x v="9"/>
    <n v="820"/>
    <x v="56"/>
    <s v="820"/>
    <s v="Greater London"/>
  </r>
  <r>
    <x v="5"/>
    <x v="9"/>
    <n v="680"/>
    <x v="57"/>
    <s v="680"/>
    <s v="Greater London"/>
  </r>
  <r>
    <x v="5"/>
    <x v="8"/>
    <n v="1856.7059851463521"/>
    <x v="57"/>
    <s v="1857"/>
    <s v="Greater London"/>
  </r>
  <r>
    <x v="5"/>
    <x v="9"/>
    <n v="635"/>
    <x v="58"/>
    <s v="635"/>
    <s v="South East"/>
  </r>
  <r>
    <x v="5"/>
    <x v="8"/>
    <n v="1485.623376927216"/>
    <x v="58"/>
    <s v="1486"/>
    <s v="South East"/>
  </r>
  <r>
    <x v="5"/>
    <x v="8"/>
    <n v="1964.863615349052"/>
    <x v="59"/>
    <s v="1965"/>
    <s v="Greater London"/>
  </r>
  <r>
    <x v="5"/>
    <x v="9"/>
    <n v="425"/>
    <x v="59"/>
    <s v="425"/>
    <s v="Greater London"/>
  </r>
  <r>
    <x v="5"/>
    <x v="8"/>
    <n v="1613.336918526486"/>
    <x v="60"/>
    <s v="1613"/>
    <s v="Greater London"/>
  </r>
  <r>
    <x v="5"/>
    <x v="9"/>
    <n v="360"/>
    <x v="60"/>
    <s v="360"/>
    <s v="Greater London"/>
  </r>
  <r>
    <x v="5"/>
    <x v="8"/>
    <n v="1257.575216392233"/>
    <x v="61"/>
    <s v="1258"/>
    <s v="South East"/>
  </r>
  <r>
    <x v="5"/>
    <x v="9"/>
    <n v="4225"/>
    <x v="61"/>
    <s v="4225"/>
    <s v="South East"/>
  </r>
  <r>
    <x v="5"/>
    <x v="8"/>
    <n v="2014.0986908358509"/>
    <x v="62"/>
    <s v="2014"/>
    <s v="Yorkshire &amp; Humber"/>
  </r>
  <r>
    <x v="5"/>
    <x v="9"/>
    <n v="860"/>
    <x v="62"/>
    <s v="860"/>
    <s v="Yorkshire &amp; Humber"/>
  </r>
  <r>
    <x v="5"/>
    <x v="9"/>
    <n v="395"/>
    <x v="63"/>
    <s v="395"/>
    <s v="Greater London"/>
  </r>
  <r>
    <x v="5"/>
    <x v="8"/>
    <n v="1523.567075522642"/>
    <x v="63"/>
    <s v="1524"/>
    <s v="Greater London"/>
  </r>
  <r>
    <x v="5"/>
    <x v="8"/>
    <n v="1722.7326615293421"/>
    <x v="64"/>
    <s v="1723"/>
    <s v="Yorkshire &amp; Humber"/>
  </r>
  <r>
    <x v="5"/>
    <x v="9"/>
    <n v="1395"/>
    <x v="64"/>
    <s v="1395"/>
    <s v="Yorkshire &amp; Humber"/>
  </r>
  <r>
    <x v="5"/>
    <x v="8"/>
    <n v="1953.125"/>
    <x v="65"/>
    <s v="1953"/>
    <s v="North West"/>
  </r>
  <r>
    <x v="5"/>
    <x v="9"/>
    <n v="550"/>
    <x v="65"/>
    <s v="550"/>
    <s v="North West"/>
  </r>
  <r>
    <x v="5"/>
    <x v="8"/>
    <n v="1599.253681615246"/>
    <x v="66"/>
    <s v="1599"/>
    <s v="Greater London"/>
  </r>
  <r>
    <x v="5"/>
    <x v="9"/>
    <n v="480"/>
    <x v="66"/>
    <s v="480"/>
    <s v="Greater London"/>
  </r>
  <r>
    <x v="5"/>
    <x v="8"/>
    <n v="1502.712212285589"/>
    <x v="67"/>
    <s v="1503"/>
    <s v="North West"/>
  </r>
  <r>
    <x v="5"/>
    <x v="9"/>
    <n v="4100"/>
    <x v="67"/>
    <s v="4100"/>
    <s v="North West"/>
  </r>
  <r>
    <x v="5"/>
    <x v="9"/>
    <n v="2050"/>
    <x v="68"/>
    <s v="2050"/>
    <s v="Yorkshire &amp; Humber"/>
  </r>
  <r>
    <x v="5"/>
    <x v="8"/>
    <n v="1554.856081004209"/>
    <x v="68"/>
    <s v="1555"/>
    <s v="Yorkshire &amp; Humber"/>
  </r>
  <r>
    <x v="5"/>
    <x v="8"/>
    <n v="1801.685863200566"/>
    <x v="69"/>
    <s v="1802"/>
    <s v="East Midlands"/>
  </r>
  <r>
    <x v="5"/>
    <x v="9"/>
    <n v="840"/>
    <x v="69"/>
    <s v="840"/>
    <s v="East Midlands"/>
  </r>
  <r>
    <x v="5"/>
    <x v="9"/>
    <n v="2280"/>
    <x v="70"/>
    <s v="2280"/>
    <s v="East Midlands"/>
  </r>
  <r>
    <x v="5"/>
    <x v="8"/>
    <n v="1449.008255533877"/>
    <x v="70"/>
    <s v="1449"/>
    <s v="East Midlands"/>
  </r>
  <r>
    <x v="5"/>
    <x v="8"/>
    <n v="1735.9436782717719"/>
    <x v="71"/>
    <s v="1736"/>
    <s v="Greater London"/>
  </r>
  <r>
    <x v="5"/>
    <x v="9"/>
    <n v="540"/>
    <x v="71"/>
    <s v="540"/>
    <s v="Greater London"/>
  </r>
  <r>
    <x v="5"/>
    <x v="8"/>
    <n v="1466.3602786871479"/>
    <x v="72"/>
    <s v="1466"/>
    <s v="East Midlands"/>
  </r>
  <r>
    <x v="5"/>
    <x v="9"/>
    <n v="2795"/>
    <x v="72"/>
    <s v="2795"/>
    <s v="East Midlands"/>
  </r>
  <r>
    <x v="5"/>
    <x v="8"/>
    <n v="1954.326430182489"/>
    <x v="73"/>
    <s v="1954"/>
    <s v="North West"/>
  </r>
  <r>
    <x v="5"/>
    <x v="9"/>
    <n v="1525"/>
    <x v="73"/>
    <s v="1525"/>
    <s v="North West"/>
  </r>
  <r>
    <x v="5"/>
    <x v="8"/>
    <n v="1783.547236421138"/>
    <x v="74"/>
    <s v="1784"/>
    <s v="East of England"/>
  </r>
  <r>
    <x v="5"/>
    <x v="9"/>
    <n v="485"/>
    <x v="74"/>
    <s v="485"/>
    <s v="East of England"/>
  </r>
  <r>
    <x v="5"/>
    <x v="8"/>
    <n v="2350.5281881874621"/>
    <x v="75"/>
    <s v="2351"/>
    <s v="North West"/>
  </r>
  <r>
    <x v="5"/>
    <x v="9"/>
    <n v="1295"/>
    <x v="75"/>
    <s v="1295"/>
    <s v="North West"/>
  </r>
  <r>
    <x v="5"/>
    <x v="9"/>
    <n v="635"/>
    <x v="76"/>
    <s v="635"/>
    <s v="South East"/>
  </r>
  <r>
    <x v="5"/>
    <x v="8"/>
    <n v="1321.0177037175731"/>
    <x v="76"/>
    <s v="1321"/>
    <s v="South East"/>
  </r>
  <r>
    <x v="5"/>
    <x v="8"/>
    <n v="1540.3253721010731"/>
    <x v="77"/>
    <s v="1540"/>
    <s v="Greater London"/>
  </r>
  <r>
    <x v="5"/>
    <x v="9"/>
    <n v="445"/>
    <x v="77"/>
    <s v="445"/>
    <s v="Greater London"/>
  </r>
  <r>
    <x v="5"/>
    <x v="9"/>
    <n v="515"/>
    <x v="78"/>
    <s v="515"/>
    <s v="North East"/>
  </r>
  <r>
    <x v="5"/>
    <x v="8"/>
    <n v="1982.2177745275389"/>
    <x v="78"/>
    <s v="1982"/>
    <s v="North East"/>
  </r>
  <r>
    <x v="5"/>
    <x v="9"/>
    <n v="750"/>
    <x v="79"/>
    <s v="750"/>
    <s v="East of England"/>
  </r>
  <r>
    <x v="5"/>
    <x v="8"/>
    <n v="1723.939777037122"/>
    <x v="79"/>
    <s v="1724"/>
    <s v="East of England"/>
  </r>
  <r>
    <x v="5"/>
    <x v="9"/>
    <n v="995"/>
    <x v="80"/>
    <s v="995"/>
    <s v="North East"/>
  </r>
  <r>
    <x v="5"/>
    <x v="8"/>
    <n v="2098.978989114843"/>
    <x v="80"/>
    <s v="2099"/>
    <s v="North East"/>
  </r>
  <r>
    <x v="5"/>
    <x v="9"/>
    <n v="455"/>
    <x v="81"/>
    <s v="455"/>
    <s v="Greater London"/>
  </r>
  <r>
    <x v="5"/>
    <x v="8"/>
    <n v="1613.017583664209"/>
    <x v="81"/>
    <s v="1613"/>
    <s v="Greater London"/>
  </r>
  <r>
    <x v="5"/>
    <x v="8"/>
    <n v="1373.866294054247"/>
    <x v="82"/>
    <s v="1374"/>
    <s v="East of England"/>
  </r>
  <r>
    <x v="5"/>
    <x v="9"/>
    <n v="3225"/>
    <x v="82"/>
    <s v="3225"/>
    <s v="East of England"/>
  </r>
  <r>
    <x v="5"/>
    <x v="8"/>
    <n v="1474.4145706851691"/>
    <x v="83"/>
    <s v="1474"/>
    <s v="Yorkshire &amp; Humber"/>
  </r>
  <r>
    <x v="5"/>
    <x v="9"/>
    <n v="510"/>
    <x v="83"/>
    <s v="510"/>
    <s v="Yorkshire &amp; Humber"/>
  </r>
  <r>
    <x v="5"/>
    <x v="8"/>
    <n v="1910.0494066113181"/>
    <x v="84"/>
    <s v="1910"/>
    <s v="Yorkshire &amp; Humber"/>
  </r>
  <r>
    <x v="5"/>
    <x v="9"/>
    <n v="750"/>
    <x v="84"/>
    <s v="750"/>
    <s v="Yorkshire &amp; Humber"/>
  </r>
  <r>
    <x v="5"/>
    <x v="8"/>
    <n v="1561.43332316586"/>
    <x v="85"/>
    <s v="1561"/>
    <s v="East Midlands"/>
  </r>
  <r>
    <x v="5"/>
    <x v="9"/>
    <n v="1075"/>
    <x v="85"/>
    <s v="1075"/>
    <s v="East Midlands"/>
  </r>
  <r>
    <x v="5"/>
    <x v="8"/>
    <n v="1556.997219647822"/>
    <x v="86"/>
    <s v="1557"/>
    <s v="South West"/>
  </r>
  <r>
    <x v="5"/>
    <x v="9"/>
    <n v="840"/>
    <x v="86"/>
    <s v="840"/>
    <s v="South West"/>
  </r>
  <r>
    <x v="5"/>
    <x v="9"/>
    <n v="910"/>
    <x v="87"/>
    <s v="910"/>
    <s v="North East"/>
  </r>
  <r>
    <x v="5"/>
    <x v="8"/>
    <n v="1999.0334343833749"/>
    <x v="87"/>
    <s v="1999"/>
    <s v="North East"/>
  </r>
  <r>
    <x v="5"/>
    <x v="8"/>
    <n v="1467.891018928228"/>
    <x v="88"/>
    <s v="1468"/>
    <s v="Yorkshire &amp; Humber"/>
  </r>
  <r>
    <x v="5"/>
    <x v="9"/>
    <n v="2425"/>
    <x v="88"/>
    <s v="2425"/>
    <s v="Yorkshire &amp; Humber"/>
  </r>
  <r>
    <x v="5"/>
    <x v="8"/>
    <n v="1689.380711580761"/>
    <x v="89"/>
    <s v="1689"/>
    <s v="North East"/>
  </r>
  <r>
    <x v="5"/>
    <x v="9"/>
    <n v="1490"/>
    <x v="89"/>
    <s v="1490"/>
    <s v="North East"/>
  </r>
  <r>
    <x v="5"/>
    <x v="9"/>
    <n v="790"/>
    <x v="90"/>
    <s v="790"/>
    <s v="East Midlands"/>
  </r>
  <r>
    <x v="5"/>
    <x v="8"/>
    <n v="2017.261631173076"/>
    <x v="90"/>
    <s v="2017"/>
    <s v="East Midlands"/>
  </r>
  <r>
    <x v="5"/>
    <x v="8"/>
    <n v="1646.4293064416549"/>
    <x v="91"/>
    <s v="1646"/>
    <s v="East Midlands"/>
  </r>
  <r>
    <x v="5"/>
    <x v="9"/>
    <n v="3040"/>
    <x v="91"/>
    <s v="3040"/>
    <s v="East Midlands"/>
  </r>
  <r>
    <x v="5"/>
    <x v="8"/>
    <n v="1554.522016076033"/>
    <x v="92"/>
    <s v="1555"/>
    <s v="North West"/>
  </r>
  <r>
    <x v="5"/>
    <x v="9"/>
    <n v="615"/>
    <x v="92"/>
    <s v="615"/>
    <s v="North West"/>
  </r>
  <r>
    <x v="5"/>
    <x v="9"/>
    <n v="1840"/>
    <x v="93"/>
    <s v="1840"/>
    <s v="South East"/>
  </r>
  <r>
    <x v="5"/>
    <x v="8"/>
    <n v="1314.295102107872"/>
    <x v="93"/>
    <s v="1314"/>
    <s v="South East"/>
  </r>
  <r>
    <x v="5"/>
    <x v="8"/>
    <n v="1865.207659786123"/>
    <x v="94"/>
    <s v="1865"/>
    <s v="East of England"/>
  </r>
  <r>
    <x v="5"/>
    <x v="9"/>
    <n v="600"/>
    <x v="94"/>
    <s v="600"/>
    <s v="East of England"/>
  </r>
  <r>
    <x v="5"/>
    <x v="8"/>
    <n v="1597.22628021582"/>
    <x v="95"/>
    <s v="1597"/>
    <s v="South West"/>
  </r>
  <r>
    <x v="5"/>
    <x v="9"/>
    <n v="820"/>
    <x v="95"/>
    <s v="820"/>
    <s v="South West"/>
  </r>
  <r>
    <x v="5"/>
    <x v="8"/>
    <n v="1627.0337922403"/>
    <x v="96"/>
    <s v="1627"/>
    <s v="South East"/>
  </r>
  <r>
    <x v="5"/>
    <x v="9"/>
    <n v="520"/>
    <x v="96"/>
    <s v="520"/>
    <s v="South East"/>
  </r>
  <r>
    <x v="5"/>
    <x v="8"/>
    <n v="1394.7001394700139"/>
    <x v="97"/>
    <s v="1395"/>
    <s v="South East"/>
  </r>
  <r>
    <x v="5"/>
    <x v="9"/>
    <n v="310"/>
    <x v="97"/>
    <s v="310"/>
    <s v="South East"/>
  </r>
  <r>
    <x v="5"/>
    <x v="8"/>
    <n v="1672.282231691607"/>
    <x v="98"/>
    <s v="1672"/>
    <s v="Greater London"/>
  </r>
  <r>
    <x v="5"/>
    <x v="9"/>
    <n v="675"/>
    <x v="98"/>
    <s v="675"/>
    <s v="Greater London"/>
  </r>
  <r>
    <x v="5"/>
    <x v="8"/>
    <n v="1627.6430533986379"/>
    <x v="99"/>
    <s v="1628"/>
    <s v="North East"/>
  </r>
  <r>
    <x v="5"/>
    <x v="9"/>
    <n v="545"/>
    <x v="99"/>
    <s v="545"/>
    <s v="North East"/>
  </r>
  <r>
    <x v="5"/>
    <x v="9"/>
    <n v="480"/>
    <x v="100"/>
    <s v="480"/>
    <s v="Greater London"/>
  </r>
  <r>
    <x v="5"/>
    <x v="8"/>
    <n v="1437.7283891451509"/>
    <x v="100"/>
    <s v="1438"/>
    <s v="Greater London"/>
  </r>
  <r>
    <x v="5"/>
    <x v="8"/>
    <n v="1555.61317085818"/>
    <x v="101"/>
    <s v="1556"/>
    <s v="North West"/>
  </r>
  <r>
    <x v="5"/>
    <x v="9"/>
    <n v="600"/>
    <x v="101"/>
    <s v="600"/>
    <s v="North West"/>
  </r>
  <r>
    <x v="5"/>
    <x v="8"/>
    <n v="2005.261511856799"/>
    <x v="102"/>
    <s v="2005"/>
    <s v="Yorkshire &amp; Humber"/>
  </r>
  <r>
    <x v="5"/>
    <x v="9"/>
    <n v="1090"/>
    <x v="102"/>
    <s v="1090"/>
    <s v="Yorkshire &amp; Humber"/>
  </r>
  <r>
    <x v="5"/>
    <x v="9"/>
    <n v="115"/>
    <x v="103"/>
    <s v="115"/>
    <s v="East Midlands"/>
  </r>
  <r>
    <x v="5"/>
    <x v="8"/>
    <n v="1050.324230523335"/>
    <x v="103"/>
    <s v="1050"/>
    <s v="East Midlands"/>
  </r>
  <r>
    <x v="5"/>
    <x v="8"/>
    <n v="1772.9536595928971"/>
    <x v="104"/>
    <s v="1773"/>
    <s v="North West"/>
  </r>
  <r>
    <x v="5"/>
    <x v="9"/>
    <n v="655"/>
    <x v="104"/>
    <s v="655"/>
    <s v="North West"/>
  </r>
  <r>
    <x v="5"/>
    <x v="8"/>
    <n v="2019.866903456217"/>
    <x v="105"/>
    <s v="2020"/>
    <s v="West Midlands"/>
  </r>
  <r>
    <x v="5"/>
    <x v="9"/>
    <n v="1035"/>
    <x v="105"/>
    <s v="1035"/>
    <s v="West Midlands"/>
  </r>
  <r>
    <x v="5"/>
    <x v="8"/>
    <n v="1716.693927471523"/>
    <x v="106"/>
    <s v="1717"/>
    <s v="North West"/>
  </r>
  <r>
    <x v="5"/>
    <x v="9"/>
    <n v="1165"/>
    <x v="106"/>
    <s v="1165"/>
    <s v="North West"/>
  </r>
  <r>
    <x v="5"/>
    <x v="8"/>
    <n v="2030.4620451918449"/>
    <x v="107"/>
    <s v="2030"/>
    <s v="Yorkshire &amp; Humber"/>
  </r>
  <r>
    <x v="5"/>
    <x v="9"/>
    <n v="1985"/>
    <x v="107"/>
    <s v="1985"/>
    <s v="Yorkshire &amp; Humber"/>
  </r>
  <r>
    <x v="5"/>
    <x v="8"/>
    <n v="1605.995717344754"/>
    <x v="108"/>
    <s v="1606"/>
    <s v="West Midlands"/>
  </r>
  <r>
    <x v="5"/>
    <x v="9"/>
    <n v="1410"/>
    <x v="108"/>
    <s v="1410"/>
    <s v="West Midlands"/>
  </r>
  <r>
    <x v="5"/>
    <x v="8"/>
    <n v="1682.1629557132369"/>
    <x v="109"/>
    <s v="1682"/>
    <s v="South East"/>
  </r>
  <r>
    <x v="5"/>
    <x v="9"/>
    <n v="275"/>
    <x v="109"/>
    <s v="275"/>
    <s v="South East"/>
  </r>
  <r>
    <x v="5"/>
    <x v="8"/>
    <n v="1860.7123870281771"/>
    <x v="110"/>
    <s v="1861"/>
    <s v="West Midlands"/>
  </r>
  <r>
    <x v="5"/>
    <x v="9"/>
    <n v="875"/>
    <x v="110"/>
    <s v="875"/>
    <s v="West Midlands"/>
  </r>
  <r>
    <x v="5"/>
    <x v="8"/>
    <n v="1514.239871640593"/>
    <x v="111"/>
    <s v="1514"/>
    <s v="South West"/>
  </r>
  <r>
    <x v="5"/>
    <x v="9"/>
    <n v="2265"/>
    <x v="111"/>
    <s v="2265"/>
    <s v="South West"/>
  </r>
  <r>
    <x v="5"/>
    <x v="8"/>
    <n v="1532.3456271233929"/>
    <x v="112"/>
    <s v="1532"/>
    <s v="South West"/>
  </r>
  <r>
    <x v="5"/>
    <x v="9"/>
    <n v="875"/>
    <x v="112"/>
    <s v="875"/>
    <s v="South West"/>
  </r>
  <r>
    <x v="5"/>
    <x v="9"/>
    <n v="645"/>
    <x v="113"/>
    <s v="645"/>
    <s v="North East"/>
  </r>
  <r>
    <x v="5"/>
    <x v="8"/>
    <n v="1982.2367005746951"/>
    <x v="113"/>
    <s v="1982"/>
    <s v="North East"/>
  </r>
  <r>
    <x v="5"/>
    <x v="9"/>
    <n v="685"/>
    <x v="114"/>
    <s v="685"/>
    <s v="South East"/>
  </r>
  <r>
    <x v="5"/>
    <x v="8"/>
    <n v="1926.592603009422"/>
    <x v="114"/>
    <s v="1927"/>
    <s v="South East"/>
  </r>
  <r>
    <x v="5"/>
    <x v="8"/>
    <n v="1661.5934541595691"/>
    <x v="115"/>
    <s v="1662"/>
    <s v="East of England"/>
  </r>
  <r>
    <x v="5"/>
    <x v="9"/>
    <n v="595"/>
    <x v="115"/>
    <s v="595"/>
    <s v="East of England"/>
  </r>
  <r>
    <x v="5"/>
    <x v="8"/>
    <n v="1743.25360853497"/>
    <x v="116"/>
    <s v="1743"/>
    <s v="Greater London"/>
  </r>
  <r>
    <x v="5"/>
    <x v="9"/>
    <n v="500"/>
    <x v="116"/>
    <s v="500"/>
    <s v="Greater London"/>
  </r>
  <r>
    <x v="5"/>
    <x v="8"/>
    <n v="1622.8330027562399"/>
    <x v="117"/>
    <s v="1623"/>
    <s v="North West"/>
  </r>
  <r>
    <x v="5"/>
    <x v="9"/>
    <n v="630"/>
    <x v="117"/>
    <s v="630"/>
    <s v="North West"/>
  </r>
  <r>
    <x v="5"/>
    <x v="9"/>
    <n v="3715"/>
    <x v="118"/>
    <s v="3715"/>
    <s v="West Midlands"/>
  </r>
  <r>
    <x v="5"/>
    <x v="8"/>
    <n v="1812.9822215498441"/>
    <x v="118"/>
    <s v="1813"/>
    <s v="West Midlands"/>
  </r>
  <r>
    <x v="5"/>
    <x v="9"/>
    <n v="1115"/>
    <x v="119"/>
    <s v="1115"/>
    <s v="North West"/>
  </r>
  <r>
    <x v="5"/>
    <x v="8"/>
    <n v="1820.8540867151139"/>
    <x v="119"/>
    <s v="1821"/>
    <s v="North West"/>
  </r>
  <r>
    <x v="5"/>
    <x v="9"/>
    <n v="665"/>
    <x v="120"/>
    <s v="665"/>
    <s v="North East"/>
  </r>
  <r>
    <x v="5"/>
    <x v="8"/>
    <n v="1649.8374972089209"/>
    <x v="120"/>
    <s v="1650"/>
    <s v="North East"/>
  </r>
  <r>
    <x v="5"/>
    <x v="8"/>
    <n v="2291.9834890288939"/>
    <x v="121"/>
    <s v="2292"/>
    <s v="West Midlands"/>
  </r>
  <r>
    <x v="5"/>
    <x v="9"/>
    <n v="1055"/>
    <x v="121"/>
    <s v="1055"/>
    <s v="West Midlands"/>
  </r>
  <r>
    <x v="5"/>
    <x v="8"/>
    <n v="1574.4725516951819"/>
    <x v="122"/>
    <s v="1574"/>
    <s v="East of England"/>
  </r>
  <r>
    <x v="5"/>
    <x v="9"/>
    <n v="3000"/>
    <x v="122"/>
    <s v="3000"/>
    <s v="East of England"/>
  </r>
  <r>
    <x v="5"/>
    <x v="9"/>
    <n v="1155"/>
    <x v="123"/>
    <s v="1155"/>
    <s v="North East"/>
  </r>
  <r>
    <x v="5"/>
    <x v="8"/>
    <n v="1929.985796641324"/>
    <x v="123"/>
    <s v="1930"/>
    <s v="North East"/>
  </r>
  <r>
    <x v="5"/>
    <x v="8"/>
    <n v="1456.7997224347159"/>
    <x v="124"/>
    <s v="1457"/>
    <s v="South East"/>
  </r>
  <r>
    <x v="5"/>
    <x v="9"/>
    <n v="3485"/>
    <x v="124"/>
    <s v="3485"/>
    <s v="South East"/>
  </r>
  <r>
    <x v="5"/>
    <x v="9"/>
    <n v="505"/>
    <x v="125"/>
    <s v="505"/>
    <s v="Greater London"/>
  </r>
  <r>
    <x v="5"/>
    <x v="8"/>
    <n v="1535.4211006384919"/>
    <x v="125"/>
    <s v="1535"/>
    <s v="Greater London"/>
  </r>
  <r>
    <x v="5"/>
    <x v="8"/>
    <n v="1684.7716757191711"/>
    <x v="126"/>
    <s v="1685"/>
    <s v="South West"/>
  </r>
  <r>
    <x v="5"/>
    <x v="9"/>
    <n v="670"/>
    <x v="126"/>
    <s v="670"/>
    <s v="South West"/>
  </r>
  <r>
    <x v="5"/>
    <x v="8"/>
    <n v="1825.9859138229499"/>
    <x v="127"/>
    <s v="1826"/>
    <s v="North West"/>
  </r>
  <r>
    <x v="5"/>
    <x v="9"/>
    <n v="770"/>
    <x v="127"/>
    <s v="770"/>
    <s v="North West"/>
  </r>
  <r>
    <x v="5"/>
    <x v="8"/>
    <n v="2014.6310796136479"/>
    <x v="128"/>
    <s v="2015"/>
    <s v="West Midlands"/>
  </r>
  <r>
    <x v="5"/>
    <x v="9"/>
    <n v="705"/>
    <x v="128"/>
    <s v="705"/>
    <s v="West Midlands"/>
  </r>
  <r>
    <x v="5"/>
    <x v="8"/>
    <n v="1651.982378854625"/>
    <x v="129"/>
    <s v="1652"/>
    <s v="East of England"/>
  </r>
  <r>
    <x v="5"/>
    <x v="9"/>
    <n v="405"/>
    <x v="129"/>
    <s v="405"/>
    <s v="East of England"/>
  </r>
  <r>
    <x v="5"/>
    <x v="8"/>
    <n v="1896.2180258408739"/>
    <x v="130"/>
    <s v="1896"/>
    <s v="South West"/>
  </r>
  <r>
    <x v="5"/>
    <x v="9"/>
    <n v="725"/>
    <x v="130"/>
    <s v="725"/>
    <s v="South West"/>
  </r>
  <r>
    <x v="5"/>
    <x v="8"/>
    <n v="1712.7665013548749"/>
    <x v="131"/>
    <s v="1713"/>
    <s v="Greater London"/>
  </r>
  <r>
    <x v="5"/>
    <x v="9"/>
    <n v="335"/>
    <x v="131"/>
    <s v="335"/>
    <s v="Greater London"/>
  </r>
  <r>
    <x v="5"/>
    <x v="8"/>
    <n v="1599.4354933552861"/>
    <x v="132"/>
    <s v="1599"/>
    <s v="North West"/>
  </r>
  <r>
    <x v="5"/>
    <x v="9"/>
    <n v="680"/>
    <x v="132"/>
    <s v="680"/>
    <s v="North West"/>
  </r>
  <r>
    <x v="5"/>
    <x v="8"/>
    <n v="1829.9369134589369"/>
    <x v="133"/>
    <s v="1830"/>
    <s v="Yorkshire &amp; Humber"/>
  </r>
  <r>
    <x v="5"/>
    <x v="9"/>
    <n v="1285"/>
    <x v="133"/>
    <s v="1285"/>
    <s v="Yorkshire &amp; Humber"/>
  </r>
  <r>
    <x v="5"/>
    <x v="8"/>
    <n v="2065.7072823594531"/>
    <x v="134"/>
    <s v="2066"/>
    <s v="West Midlands"/>
  </r>
  <r>
    <x v="5"/>
    <x v="9"/>
    <n v="1045"/>
    <x v="134"/>
    <s v="1045"/>
    <s v="West Midlands"/>
  </r>
  <r>
    <x v="5"/>
    <x v="8"/>
    <n v="1613.064156716666"/>
    <x v="135"/>
    <s v="1613"/>
    <s v="Greater London"/>
  </r>
  <r>
    <x v="5"/>
    <x v="9"/>
    <n v="485"/>
    <x v="135"/>
    <s v="485"/>
    <s v="Greater London"/>
  </r>
  <r>
    <x v="5"/>
    <x v="9"/>
    <n v="600"/>
    <x v="136"/>
    <s v="600"/>
    <s v="Greater London"/>
  </r>
  <r>
    <x v="5"/>
    <x v="8"/>
    <n v="1788.322255670472"/>
    <x v="136"/>
    <s v="1788"/>
    <s v="Greater London"/>
  </r>
  <r>
    <x v="5"/>
    <x v="8"/>
    <n v="1721.9163640623169"/>
    <x v="137"/>
    <s v="1722"/>
    <s v="North West"/>
  </r>
  <r>
    <x v="5"/>
    <x v="9"/>
    <n v="735"/>
    <x v="137"/>
    <s v="735"/>
    <s v="North West"/>
  </r>
  <r>
    <x v="5"/>
    <x v="8"/>
    <n v="1640.944446152427"/>
    <x v="138"/>
    <s v="1641"/>
    <s v="West Midlands"/>
  </r>
  <r>
    <x v="5"/>
    <x v="9"/>
    <n v="2135"/>
    <x v="138"/>
    <s v="2135"/>
    <s v="West Midlands"/>
  </r>
  <r>
    <x v="5"/>
    <x v="8"/>
    <n v="1281.2490688596879"/>
    <x v="139"/>
    <s v="1281"/>
    <s v="South East"/>
  </r>
  <r>
    <x v="5"/>
    <x v="9"/>
    <n v="430"/>
    <x v="139"/>
    <s v="430"/>
    <s v="South East"/>
  </r>
  <r>
    <x v="5"/>
    <x v="8"/>
    <n v="1565.422988983579"/>
    <x v="140"/>
    <s v="1565"/>
    <s v="East Midlands"/>
  </r>
  <r>
    <x v="5"/>
    <x v="9"/>
    <n v="1205"/>
    <x v="140"/>
    <s v="1205"/>
    <s v="East Midlands"/>
  </r>
  <r>
    <x v="5"/>
    <x v="8"/>
    <n v="1481.930314047102"/>
    <x v="141"/>
    <s v="1482"/>
    <s v="South East"/>
  </r>
  <r>
    <x v="5"/>
    <x v="9"/>
    <n v="3155"/>
    <x v="141"/>
    <s v="3155"/>
    <s v="South East"/>
  </r>
  <r>
    <x v="5"/>
    <x v="9"/>
    <n v="445"/>
    <x v="142"/>
    <s v="445"/>
    <s v="Greater London"/>
  </r>
  <r>
    <x v="5"/>
    <x v="8"/>
    <n v="1677.472858866103"/>
    <x v="142"/>
    <s v="1677"/>
    <s v="Greater London"/>
  </r>
  <r>
    <x v="5"/>
    <x v="8"/>
    <n v="1275.6562270013901"/>
    <x v="143"/>
    <s v="1276"/>
    <s v="North West"/>
  </r>
  <r>
    <x v="5"/>
    <x v="9"/>
    <n v="780"/>
    <x v="143"/>
    <s v="780"/>
    <s v="North West"/>
  </r>
  <r>
    <x v="5"/>
    <x v="8"/>
    <n v="1504.05342397762"/>
    <x v="144"/>
    <s v="1504"/>
    <s v="North West"/>
  </r>
  <r>
    <x v="5"/>
    <x v="9"/>
    <n v="1000"/>
    <x v="144"/>
    <s v="1000"/>
    <s v="North West"/>
  </r>
  <r>
    <x v="5"/>
    <x v="8"/>
    <n v="1481.469151317925"/>
    <x v="145"/>
    <s v="1481"/>
    <s v="South West"/>
  </r>
  <r>
    <x v="5"/>
    <x v="9"/>
    <n v="1780"/>
    <x v="145"/>
    <s v="1780"/>
    <s v="South West"/>
  </r>
  <r>
    <x v="5"/>
    <x v="8"/>
    <n v="1468.183789916247"/>
    <x v="146"/>
    <s v="1468"/>
    <s v="South East"/>
  </r>
  <r>
    <x v="5"/>
    <x v="9"/>
    <n v="440"/>
    <x v="146"/>
    <s v="440"/>
    <s v="South East"/>
  </r>
  <r>
    <x v="5"/>
    <x v="8"/>
    <n v="1598.8881992605991"/>
    <x v="147"/>
    <s v="1599"/>
    <s v="North West"/>
  </r>
  <r>
    <x v="5"/>
    <x v="9"/>
    <n v="1185"/>
    <x v="147"/>
    <s v="1185"/>
    <s v="North West"/>
  </r>
  <r>
    <x v="5"/>
    <x v="8"/>
    <n v="1107.0451120883181"/>
    <x v="148"/>
    <s v="1107"/>
    <s v="South East"/>
  </r>
  <r>
    <x v="5"/>
    <x v="9"/>
    <n v="360"/>
    <x v="148"/>
    <s v="360"/>
    <s v="South East"/>
  </r>
  <r>
    <x v="5"/>
    <x v="8"/>
    <n v="1950.8734592533481"/>
    <x v="149"/>
    <s v="1951"/>
    <s v="West Midlands"/>
  </r>
  <r>
    <x v="5"/>
    <x v="9"/>
    <n v="880"/>
    <x v="149"/>
    <s v="880"/>
    <s v="West Midlands"/>
  </r>
  <r>
    <x v="5"/>
    <x v="9"/>
    <n v="2190"/>
    <x v="150"/>
    <s v="2190"/>
    <s v="West Midlands"/>
  </r>
  <r>
    <x v="5"/>
    <x v="8"/>
    <n v="1504.6272440587829"/>
    <x v="150"/>
    <s v="1505"/>
    <s v="West Midlands"/>
  </r>
  <r>
    <x v="5"/>
    <x v="8"/>
    <n v="1653.4884877418069"/>
    <x v="151"/>
    <s v="1653"/>
    <s v="Yorkshire &amp; Humber"/>
  </r>
  <r>
    <x v="5"/>
    <x v="9"/>
    <n v="665"/>
    <x v="151"/>
    <s v="665"/>
    <s v="Yorkshire &amp; Humber"/>
  </r>
  <r>
    <x v="5"/>
    <x v="9"/>
    <n v="177505"/>
    <x v="152"/>
    <s v="177505"/>
    <s v="England"/>
  </r>
  <r>
    <x v="5"/>
    <x v="8"/>
    <n v="1616.460366601063"/>
    <x v="152"/>
    <s v="1616"/>
    <s v="England"/>
  </r>
  <r>
    <x v="5"/>
    <x v="10"/>
    <n v="99.940035978412951"/>
    <x v="0"/>
    <s v="100"/>
    <s v="Greater London"/>
  </r>
  <r>
    <x v="5"/>
    <x v="11"/>
    <n v="20"/>
    <x v="0"/>
    <s v="20"/>
    <s v="Greater London"/>
  </r>
  <r>
    <x v="5"/>
    <x v="11"/>
    <n v="95"/>
    <x v="1"/>
    <s v="95"/>
    <s v="Greater London"/>
  </r>
  <r>
    <x v="5"/>
    <x v="10"/>
    <n v="156.61578027630321"/>
    <x v="1"/>
    <s v="157"/>
    <s v="Greater London"/>
  </r>
  <r>
    <x v="5"/>
    <x v="10"/>
    <n v="168.19027266611261"/>
    <x v="2"/>
    <s v="168"/>
    <s v="Yorkshire &amp; Humber"/>
  </r>
  <r>
    <x v="5"/>
    <x v="11"/>
    <n v="85"/>
    <x v="2"/>
    <s v="85"/>
    <s v="Yorkshire &amp; Humber"/>
  </r>
  <r>
    <x v="5"/>
    <x v="11"/>
    <n v="75"/>
    <x v="3"/>
    <s v="75"/>
    <s v="South West"/>
  </r>
  <r>
    <x v="5"/>
    <x v="10"/>
    <n v="191.8943813325146"/>
    <x v="3"/>
    <s v="192"/>
    <s v="South West"/>
  </r>
  <r>
    <x v="5"/>
    <x v="11"/>
    <n v="35"/>
    <x v="4"/>
    <s v="35"/>
    <s v="East of England"/>
  </r>
  <r>
    <x v="5"/>
    <x v="10"/>
    <n v="104.8249423462817"/>
    <x v="4"/>
    <s v="105"/>
    <s v="East of England"/>
  </r>
  <r>
    <x v="5"/>
    <x v="11"/>
    <n v="55"/>
    <x v="5"/>
    <s v="55"/>
    <s v="Greater London"/>
  </r>
  <r>
    <x v="5"/>
    <x v="10"/>
    <n v="129.5611410803044"/>
    <x v="5"/>
    <s v="130"/>
    <s v="Greater London"/>
  </r>
  <r>
    <x v="5"/>
    <x v="10"/>
    <n v="161.91080657487399"/>
    <x v="6"/>
    <s v="162"/>
    <s v="West Midlands"/>
  </r>
  <r>
    <x v="5"/>
    <x v="11"/>
    <n v="250"/>
    <x v="6"/>
    <s v="250"/>
    <s v="West Midlands"/>
  </r>
  <r>
    <x v="5"/>
    <x v="10"/>
    <n v="129.44983818770231"/>
    <x v="7"/>
    <s v="129"/>
    <s v="North West"/>
  </r>
  <r>
    <x v="5"/>
    <x v="11"/>
    <n v="30"/>
    <x v="7"/>
    <s v="30"/>
    <s v="North West"/>
  </r>
  <r>
    <x v="5"/>
    <x v="10"/>
    <n v="66.700016675004164"/>
    <x v="8"/>
    <s v="67"/>
    <s v="North West"/>
  </r>
  <r>
    <x v="5"/>
    <x v="11"/>
    <n v="20"/>
    <x v="8"/>
    <s v="20"/>
    <s v="North West"/>
  </r>
  <r>
    <x v="5"/>
    <x v="11"/>
    <n v="60"/>
    <x v="9"/>
    <s v="60"/>
    <s v="North West"/>
  </r>
  <r>
    <x v="5"/>
    <x v="10"/>
    <n v="114.6000458400183"/>
    <x v="9"/>
    <s v="115"/>
    <s v="North West"/>
  </r>
  <r>
    <x v="5"/>
    <x v="11"/>
    <n v="140"/>
    <x v="10"/>
    <s v="140"/>
    <s v="South West"/>
  </r>
  <r>
    <x v="5"/>
    <x v="10"/>
    <n v="157.56716300323009"/>
    <x v="10"/>
    <s v="158"/>
    <s v="South West"/>
  </r>
  <r>
    <x v="5"/>
    <x v="10"/>
    <n v="95.776266641126327"/>
    <x v="11"/>
    <s v="96"/>
    <s v="South East"/>
  </r>
  <r>
    <x v="5"/>
    <x v="11"/>
    <n v="20"/>
    <x v="11"/>
    <s v="20"/>
    <s v="South East"/>
  </r>
  <r>
    <x v="5"/>
    <x v="11"/>
    <n v="130"/>
    <x v="12"/>
    <s v="130"/>
    <s v="Yorkshire &amp; Humber"/>
  </r>
  <r>
    <x v="5"/>
    <x v="10"/>
    <n v="148.5765226236328"/>
    <x v="12"/>
    <s v="149"/>
    <s v="Yorkshire &amp; Humber"/>
  </r>
  <r>
    <x v="5"/>
    <x v="10"/>
    <n v="128.0648240855007"/>
    <x v="13"/>
    <s v="128"/>
    <s v="Greater London"/>
  </r>
  <r>
    <x v="5"/>
    <x v="11"/>
    <n v="55"/>
    <x v="13"/>
    <s v="55"/>
    <s v="Greater London"/>
  </r>
  <r>
    <x v="5"/>
    <x v="11"/>
    <n v="65"/>
    <x v="14"/>
    <s v="65"/>
    <s v="South East"/>
  </r>
  <r>
    <x v="5"/>
    <x v="10"/>
    <n v="160.40273424968541"/>
    <x v="14"/>
    <s v="160"/>
    <s v="South East"/>
  </r>
  <r>
    <x v="5"/>
    <x v="11"/>
    <n v="75"/>
    <x v="15"/>
    <s v="75"/>
    <s v="South West"/>
  </r>
  <r>
    <x v="5"/>
    <x v="10"/>
    <n v="120.4122916867354"/>
    <x v="15"/>
    <s v="120"/>
    <s v="South West"/>
  </r>
  <r>
    <x v="5"/>
    <x v="11"/>
    <n v="90"/>
    <x v="16"/>
    <s v="90"/>
    <s v="Greater London"/>
  </r>
  <r>
    <x v="5"/>
    <x v="10"/>
    <n v="150.0400106695119"/>
    <x v="16"/>
    <s v="150"/>
    <s v="Greater London"/>
  </r>
  <r>
    <x v="5"/>
    <x v="10"/>
    <n v="131.1801691771837"/>
    <x v="17"/>
    <s v="131"/>
    <s v="South East"/>
  </r>
  <r>
    <x v="5"/>
    <x v="11"/>
    <n v="145"/>
    <x v="17"/>
    <s v="145"/>
    <s v="South East"/>
  </r>
  <r>
    <x v="5"/>
    <x v="10"/>
    <n v="123.2876712328767"/>
    <x v="18"/>
    <s v="123"/>
    <s v="North West"/>
  </r>
  <r>
    <x v="5"/>
    <x v="11"/>
    <n v="45"/>
    <x v="18"/>
    <s v="45"/>
    <s v="North West"/>
  </r>
  <r>
    <x v="5"/>
    <x v="11"/>
    <n v="50"/>
    <x v="19"/>
    <s v="50"/>
    <s v="Yorkshire &amp; Humber"/>
  </r>
  <r>
    <x v="5"/>
    <x v="10"/>
    <n v="121.0946960523129"/>
    <x v="19"/>
    <s v="121"/>
    <s v="Yorkshire &amp; Humber"/>
  </r>
  <r>
    <x v="5"/>
    <x v="10"/>
    <n v="137.31166035775249"/>
    <x v="20"/>
    <s v="137"/>
    <s v="East of England"/>
  </r>
  <r>
    <x v="5"/>
    <x v="11"/>
    <n v="185"/>
    <x v="20"/>
    <s v="185"/>
    <s v="East of England"/>
  </r>
  <r>
    <x v="5"/>
    <x v="11"/>
    <n v="45"/>
    <x v="21"/>
    <s v="45"/>
    <s v="Greater London"/>
  </r>
  <r>
    <x v="5"/>
    <x v="10"/>
    <n v="171.0246275463667"/>
    <x v="21"/>
    <s v="171"/>
    <s v="Greater London"/>
  </r>
  <r>
    <x v="5"/>
    <x v="11"/>
    <n v="75"/>
    <x v="22"/>
    <s v="75"/>
    <s v="East of England"/>
  </r>
  <r>
    <x v="5"/>
    <x v="10"/>
    <n v="130.5346700083542"/>
    <x v="22"/>
    <s v="131"/>
    <s v="East of England"/>
  </r>
  <r>
    <x v="5"/>
    <x v="10"/>
    <n v="115.8956096635866"/>
    <x v="23"/>
    <s v="116"/>
    <s v="North West"/>
  </r>
  <r>
    <x v="5"/>
    <x v="11"/>
    <n v="110"/>
    <x v="23"/>
    <s v="110"/>
    <s v="North West"/>
  </r>
  <r>
    <x v="5"/>
    <x v="11"/>
    <n v="85"/>
    <x v="24"/>
    <s v="85"/>
    <s v="North West"/>
  </r>
  <r>
    <x v="5"/>
    <x v="10"/>
    <n v="105.87546554065"/>
    <x v="24"/>
    <s v="106"/>
    <s v="North West"/>
  </r>
  <r>
    <x v="5"/>
    <x v="10"/>
    <n v="0"/>
    <x v="25"/>
    <s v="0"/>
    <s v="Greater London"/>
  </r>
  <r>
    <x v="5"/>
    <x v="11"/>
    <n v="0"/>
    <x v="25"/>
    <s v="0"/>
    <s v="Greater London"/>
  </r>
  <r>
    <x v="5"/>
    <x v="10"/>
    <n v="121.5489940999461"/>
    <x v="26"/>
    <s v="122"/>
    <s v="South West"/>
  </r>
  <r>
    <x v="5"/>
    <x v="11"/>
    <n v="185"/>
    <x v="26"/>
    <s v="185"/>
    <s v="South West"/>
  </r>
  <r>
    <x v="5"/>
    <x v="10"/>
    <n v="114.6613667634918"/>
    <x v="27"/>
    <s v="115"/>
    <s v="North East"/>
  </r>
  <r>
    <x v="5"/>
    <x v="11"/>
    <n v="135"/>
    <x v="27"/>
    <s v="135"/>
    <s v="North East"/>
  </r>
  <r>
    <x v="5"/>
    <x v="10"/>
    <n v="155.94541910331381"/>
    <x v="28"/>
    <s v="156"/>
    <s v="West Midlands"/>
  </r>
  <r>
    <x v="5"/>
    <x v="11"/>
    <n v="80"/>
    <x v="28"/>
    <s v="80"/>
    <s v="West Midlands"/>
  </r>
  <r>
    <x v="5"/>
    <x v="11"/>
    <n v="60"/>
    <x v="29"/>
    <s v="60"/>
    <s v="Greater London"/>
  </r>
  <r>
    <x v="5"/>
    <x v="10"/>
    <n v="105.75668911058629"/>
    <x v="29"/>
    <s v="106"/>
    <s v="Greater London"/>
  </r>
  <r>
    <x v="5"/>
    <x v="10"/>
    <n v="141.0521001915339"/>
    <x v="30"/>
    <s v="141"/>
    <s v="North East"/>
  </r>
  <r>
    <x v="5"/>
    <x v="11"/>
    <n v="95"/>
    <x v="30"/>
    <s v="95"/>
    <s v="North East"/>
  </r>
  <r>
    <x v="5"/>
    <x v="11"/>
    <n v="30"/>
    <x v="31"/>
    <s v="30"/>
    <s v="North East"/>
  </r>
  <r>
    <x v="5"/>
    <x v="10"/>
    <n v="126.0663108795226"/>
    <x v="31"/>
    <s v="126"/>
    <s v="North East"/>
  </r>
  <r>
    <x v="5"/>
    <x v="10"/>
    <n v="179.7066289282746"/>
    <x v="32"/>
    <s v="180"/>
    <s v="East Midlands"/>
  </r>
  <r>
    <x v="5"/>
    <x v="11"/>
    <n v="80"/>
    <x v="32"/>
    <s v="80"/>
    <s v="East Midlands"/>
  </r>
  <r>
    <x v="5"/>
    <x v="10"/>
    <n v="139.76991721320289"/>
    <x v="33"/>
    <s v="140"/>
    <s v="East Midlands"/>
  </r>
  <r>
    <x v="5"/>
    <x v="11"/>
    <n v="260"/>
    <x v="33"/>
    <s v="260"/>
    <s v="East Midlands"/>
  </r>
  <r>
    <x v="5"/>
    <x v="10"/>
    <n v="133.04589406840819"/>
    <x v="34"/>
    <s v="133"/>
    <s v="South West"/>
  </r>
  <r>
    <x v="5"/>
    <x v="11"/>
    <n v="295"/>
    <x v="34"/>
    <s v="295"/>
    <s v="South West"/>
  </r>
  <r>
    <x v="5"/>
    <x v="10"/>
    <n v="127.6100237673669"/>
    <x v="35"/>
    <s v="128"/>
    <s v="Yorkshire &amp; Humber"/>
  </r>
  <r>
    <x v="5"/>
    <x v="11"/>
    <n v="80"/>
    <x v="35"/>
    <s v="80"/>
    <s v="Yorkshire &amp; Humber"/>
  </r>
  <r>
    <x v="5"/>
    <x v="11"/>
    <n v="175"/>
    <x v="36"/>
    <s v="175"/>
    <s v="South West"/>
  </r>
  <r>
    <x v="5"/>
    <x v="10"/>
    <n v="147.00199922718949"/>
    <x v="36"/>
    <s v="147"/>
    <s v="South West"/>
  </r>
  <r>
    <x v="5"/>
    <x v="10"/>
    <n v="149.08684308609759"/>
    <x v="37"/>
    <s v="149"/>
    <s v="West Midlands"/>
  </r>
  <r>
    <x v="5"/>
    <x v="11"/>
    <n v="100"/>
    <x v="37"/>
    <s v="100"/>
    <s v="West Midlands"/>
  </r>
  <r>
    <x v="5"/>
    <x v="10"/>
    <n v="113.06403535820741"/>
    <x v="38"/>
    <s v="113"/>
    <s v="Greater London"/>
  </r>
  <r>
    <x v="5"/>
    <x v="11"/>
    <n v="55"/>
    <x v="38"/>
    <s v="55"/>
    <s v="Greater London"/>
  </r>
  <r>
    <x v="5"/>
    <x v="11"/>
    <n v="135"/>
    <x v="39"/>
    <s v="135"/>
    <s v="Yorkshire &amp; Humber"/>
  </r>
  <r>
    <x v="5"/>
    <x v="10"/>
    <n v="140.03568316667361"/>
    <x v="39"/>
    <s v="140"/>
    <s v="Yorkshire &amp; Humber"/>
  </r>
  <r>
    <x v="5"/>
    <x v="10"/>
    <n v="147.24090620084999"/>
    <x v="40"/>
    <s v="147"/>
    <s v="South East"/>
  </r>
  <r>
    <x v="5"/>
    <x v="11"/>
    <n v="220"/>
    <x v="40"/>
    <s v="220"/>
    <s v="South East"/>
  </r>
  <r>
    <x v="5"/>
    <x v="10"/>
    <n v="104.08643337427399"/>
    <x v="41"/>
    <s v="104"/>
    <s v="Greater London"/>
  </r>
  <r>
    <x v="5"/>
    <x v="11"/>
    <n v="50"/>
    <x v="41"/>
    <s v="50"/>
    <s v="Greater London"/>
  </r>
  <r>
    <x v="5"/>
    <x v="10"/>
    <n v="142.6988808111434"/>
    <x v="42"/>
    <s v="143"/>
    <s v="East of England"/>
  </r>
  <r>
    <x v="5"/>
    <x v="11"/>
    <n v="465"/>
    <x v="42"/>
    <s v="465"/>
    <s v="East of England"/>
  </r>
  <r>
    <x v="5"/>
    <x v="11"/>
    <n v="65"/>
    <x v="43"/>
    <s v="65"/>
    <s v="North East"/>
  </r>
  <r>
    <x v="5"/>
    <x v="10"/>
    <n v="157.3050022990731"/>
    <x v="43"/>
    <s v="157"/>
    <s v="North East"/>
  </r>
  <r>
    <x v="5"/>
    <x v="10"/>
    <n v="101.32670431516659"/>
    <x v="44"/>
    <s v="101"/>
    <s v="South West"/>
  </r>
  <r>
    <x v="5"/>
    <x v="11"/>
    <n v="150"/>
    <x v="44"/>
    <s v="150"/>
    <s v="South West"/>
  </r>
  <r>
    <x v="5"/>
    <x v="10"/>
    <n v="124.0925730595024"/>
    <x v="45"/>
    <s v="124"/>
    <s v="Greater London"/>
  </r>
  <r>
    <x v="5"/>
    <x v="11"/>
    <n v="40"/>
    <x v="45"/>
    <s v="40"/>
    <s v="Greater London"/>
  </r>
  <r>
    <x v="5"/>
    <x v="10"/>
    <n v="132.74336283185841"/>
    <x v="46"/>
    <s v="133"/>
    <s v="Greater London"/>
  </r>
  <r>
    <x v="5"/>
    <x v="11"/>
    <n v="30"/>
    <x v="46"/>
    <s v="30"/>
    <s v="Greater London"/>
  </r>
  <r>
    <x v="5"/>
    <x v="11"/>
    <n v="35"/>
    <x v="47"/>
    <s v="35"/>
    <s v="North West"/>
  </r>
  <r>
    <x v="5"/>
    <x v="10"/>
    <n v="137.90929508648881"/>
    <x v="47"/>
    <s v="138"/>
    <s v="North West"/>
  </r>
  <r>
    <x v="5"/>
    <x v="11"/>
    <n v="25"/>
    <x v="48"/>
    <s v="25"/>
    <s v="Greater London"/>
  </r>
  <r>
    <x v="5"/>
    <x v="10"/>
    <n v="121.95716864237281"/>
    <x v="48"/>
    <s v="122"/>
    <s v="Greater London"/>
  </r>
  <r>
    <x v="5"/>
    <x v="11"/>
    <n v="435"/>
    <x v="49"/>
    <s v="435"/>
    <s v="South East"/>
  </r>
  <r>
    <x v="5"/>
    <x v="10"/>
    <n v="133.94011799046709"/>
    <x v="49"/>
    <s v="134"/>
    <s v="South East"/>
  </r>
  <r>
    <x v="5"/>
    <x v="11"/>
    <n v="35"/>
    <x v="50"/>
    <s v="35"/>
    <s v="Greater London"/>
  </r>
  <r>
    <x v="5"/>
    <x v="10"/>
    <n v="117.6431044334644"/>
    <x v="50"/>
    <s v="118"/>
    <s v="Greater London"/>
  </r>
  <r>
    <x v="5"/>
    <x v="11"/>
    <n v="65"/>
    <x v="51"/>
    <s v="65"/>
    <s v="Greater London"/>
  </r>
  <r>
    <x v="5"/>
    <x v="10"/>
    <n v="152.6287364688755"/>
    <x v="51"/>
    <s v="153"/>
    <s v="Greater London"/>
  </r>
  <r>
    <x v="5"/>
    <x v="11"/>
    <n v="20"/>
    <x v="52"/>
    <s v="20"/>
    <s v="North East"/>
  </r>
  <r>
    <x v="5"/>
    <x v="10"/>
    <n v="101.79153094462541"/>
    <x v="52"/>
    <s v="102"/>
    <s v="North East"/>
  </r>
  <r>
    <x v="5"/>
    <x v="11"/>
    <n v="60"/>
    <x v="53"/>
    <s v="60"/>
    <s v="Greater London"/>
  </r>
  <r>
    <x v="5"/>
    <x v="10"/>
    <n v="125.76243476073699"/>
    <x v="53"/>
    <s v="126"/>
    <s v="Greater London"/>
  </r>
  <r>
    <x v="5"/>
    <x v="11"/>
    <n v="65"/>
    <x v="54"/>
    <s v="65"/>
    <s v="West Midlands"/>
  </r>
  <r>
    <x v="5"/>
    <x v="10"/>
    <n v="126.1743924217719"/>
    <x v="54"/>
    <s v="126"/>
    <s v="West Midlands"/>
  </r>
  <r>
    <x v="5"/>
    <x v="10"/>
    <n v="152.55882760852481"/>
    <x v="55"/>
    <s v="153"/>
    <s v="East of England"/>
  </r>
  <r>
    <x v="5"/>
    <x v="11"/>
    <n v="330"/>
    <x v="55"/>
    <s v="330"/>
    <s v="East of England"/>
  </r>
  <r>
    <x v="5"/>
    <x v="10"/>
    <n v="196.76836890596789"/>
    <x v="56"/>
    <s v="197"/>
    <s v="Greater London"/>
  </r>
  <r>
    <x v="5"/>
    <x v="11"/>
    <n v="85"/>
    <x v="56"/>
    <s v="85"/>
    <s v="Greater London"/>
  </r>
  <r>
    <x v="5"/>
    <x v="10"/>
    <n v="136.52249890781999"/>
    <x v="57"/>
    <s v="137"/>
    <s v="Greater London"/>
  </r>
  <r>
    <x v="5"/>
    <x v="11"/>
    <n v="50"/>
    <x v="57"/>
    <s v="50"/>
    <s v="Greater London"/>
  </r>
  <r>
    <x v="5"/>
    <x v="10"/>
    <n v="93.58257492454905"/>
    <x v="58"/>
    <s v="94"/>
    <s v="South East"/>
  </r>
  <r>
    <x v="5"/>
    <x v="11"/>
    <n v="40"/>
    <x v="58"/>
    <s v="40"/>
    <s v="South East"/>
  </r>
  <r>
    <x v="5"/>
    <x v="11"/>
    <n v="35"/>
    <x v="59"/>
    <s v="35"/>
    <s v="Greater London"/>
  </r>
  <r>
    <x v="5"/>
    <x v="10"/>
    <n v="161.8122977346278"/>
    <x v="59"/>
    <s v="162"/>
    <s v="Greater London"/>
  </r>
  <r>
    <x v="5"/>
    <x v="10"/>
    <n v="89.629828807026982"/>
    <x v="60"/>
    <s v="90"/>
    <s v="Greater London"/>
  </r>
  <r>
    <x v="5"/>
    <x v="11"/>
    <n v="20"/>
    <x v="60"/>
    <s v="20"/>
    <s v="Greater London"/>
  </r>
  <r>
    <x v="5"/>
    <x v="10"/>
    <n v="153.29023347739641"/>
    <x v="61"/>
    <s v="153"/>
    <s v="South East"/>
  </r>
  <r>
    <x v="5"/>
    <x v="11"/>
    <n v="515"/>
    <x v="61"/>
    <s v="515"/>
    <s v="South East"/>
  </r>
  <r>
    <x v="5"/>
    <x v="11"/>
    <n v="70"/>
    <x v="62"/>
    <s v="70"/>
    <s v="Yorkshire &amp; Humber"/>
  </r>
  <r>
    <x v="5"/>
    <x v="10"/>
    <n v="163.93826553315071"/>
    <x v="62"/>
    <s v="164"/>
    <s v="Yorkshire &amp; Humber"/>
  </r>
  <r>
    <x v="5"/>
    <x v="11"/>
    <n v="40"/>
    <x v="63"/>
    <s v="40"/>
    <s v="Greater London"/>
  </r>
  <r>
    <x v="5"/>
    <x v="10"/>
    <n v="154.28527347064721"/>
    <x v="63"/>
    <s v="154"/>
    <s v="Greater London"/>
  </r>
  <r>
    <x v="5"/>
    <x v="10"/>
    <n v="129.66804979253109"/>
    <x v="64"/>
    <s v="130"/>
    <s v="Yorkshire &amp; Humber"/>
  </r>
  <r>
    <x v="5"/>
    <x v="11"/>
    <n v="105"/>
    <x v="64"/>
    <s v="105"/>
    <s v="Yorkshire &amp; Humber"/>
  </r>
  <r>
    <x v="5"/>
    <x v="10"/>
    <n v="142.04545454545459"/>
    <x v="65"/>
    <s v="142"/>
    <s v="North West"/>
  </r>
  <r>
    <x v="5"/>
    <x v="11"/>
    <n v="40"/>
    <x v="65"/>
    <s v="40"/>
    <s v="North West"/>
  </r>
  <r>
    <x v="5"/>
    <x v="10"/>
    <n v="66.635570067301927"/>
    <x v="66"/>
    <s v="67"/>
    <s v="Greater London"/>
  </r>
  <r>
    <x v="5"/>
    <x v="11"/>
    <n v="20"/>
    <x v="66"/>
    <s v="20"/>
    <s v="Greater London"/>
  </r>
  <r>
    <x v="5"/>
    <x v="11"/>
    <n v="250"/>
    <x v="67"/>
    <s v="250"/>
    <s v="North West"/>
  </r>
  <r>
    <x v="5"/>
    <x v="10"/>
    <n v="91.628793432048084"/>
    <x v="67"/>
    <s v="92"/>
    <s v="North West"/>
  </r>
  <r>
    <x v="5"/>
    <x v="11"/>
    <n v="175"/>
    <x v="68"/>
    <s v="175"/>
    <s v="Yorkshire &amp; Humber"/>
  </r>
  <r>
    <x v="5"/>
    <x v="10"/>
    <n v="132.73161667109099"/>
    <x v="68"/>
    <s v="133"/>
    <s v="Yorkshire &amp; Humber"/>
  </r>
  <r>
    <x v="5"/>
    <x v="11"/>
    <n v="50"/>
    <x v="69"/>
    <s v="50"/>
    <s v="East Midlands"/>
  </r>
  <r>
    <x v="5"/>
    <x v="10"/>
    <n v="107.2432061428909"/>
    <x v="69"/>
    <s v="107"/>
    <s v="East Midlands"/>
  </r>
  <r>
    <x v="5"/>
    <x v="10"/>
    <n v="120.7506879611564"/>
    <x v="70"/>
    <s v="121"/>
    <s v="East Midlands"/>
  </r>
  <r>
    <x v="5"/>
    <x v="11"/>
    <n v="190"/>
    <x v="70"/>
    <s v="190"/>
    <s v="East Midlands"/>
  </r>
  <r>
    <x v="5"/>
    <x v="11"/>
    <n v="55"/>
    <x v="71"/>
    <s v="55"/>
    <s v="Greater London"/>
  </r>
  <r>
    <x v="5"/>
    <x v="10"/>
    <n v="176.8090783424953"/>
    <x v="71"/>
    <s v="177"/>
    <s v="Greater London"/>
  </r>
  <r>
    <x v="5"/>
    <x v="11"/>
    <n v="240"/>
    <x v="72"/>
    <s v="240"/>
    <s v="East Midlands"/>
  </r>
  <r>
    <x v="5"/>
    <x v="10"/>
    <n v="125.9128682951398"/>
    <x v="72"/>
    <s v="126"/>
    <s v="East Midlands"/>
  </r>
  <r>
    <x v="5"/>
    <x v="11"/>
    <n v="140"/>
    <x v="73"/>
    <s v="140"/>
    <s v="North West"/>
  </r>
  <r>
    <x v="5"/>
    <x v="10"/>
    <n v="179.41357391839239"/>
    <x v="73"/>
    <s v="179"/>
    <s v="North West"/>
  </r>
  <r>
    <x v="5"/>
    <x v="10"/>
    <n v="91.935424557790597"/>
    <x v="74"/>
    <s v="92"/>
    <s v="East of England"/>
  </r>
  <r>
    <x v="5"/>
    <x v="11"/>
    <n v="25"/>
    <x v="74"/>
    <s v="25"/>
    <s v="East of England"/>
  </r>
  <r>
    <x v="5"/>
    <x v="11"/>
    <n v="95"/>
    <x v="75"/>
    <s v="95"/>
    <s v="North West"/>
  </r>
  <r>
    <x v="5"/>
    <x v="10"/>
    <n v="172.43256978981381"/>
    <x v="75"/>
    <s v="172"/>
    <s v="North West"/>
  </r>
  <r>
    <x v="5"/>
    <x v="11"/>
    <n v="55"/>
    <x v="76"/>
    <s v="55"/>
    <s v="South East"/>
  </r>
  <r>
    <x v="5"/>
    <x v="10"/>
    <n v="114.4188562275063"/>
    <x v="76"/>
    <s v="114"/>
    <s v="South East"/>
  </r>
  <r>
    <x v="5"/>
    <x v="10"/>
    <n v="103.84215991692631"/>
    <x v="77"/>
    <s v="104"/>
    <s v="Greater London"/>
  </r>
  <r>
    <x v="5"/>
    <x v="11"/>
    <n v="30"/>
    <x v="77"/>
    <s v="30"/>
    <s v="Greater London"/>
  </r>
  <r>
    <x v="5"/>
    <x v="10"/>
    <n v="134.7138293368231"/>
    <x v="78"/>
    <s v="135"/>
    <s v="North East"/>
  </r>
  <r>
    <x v="5"/>
    <x v="11"/>
    <n v="35"/>
    <x v="78"/>
    <s v="35"/>
    <s v="North East"/>
  </r>
  <r>
    <x v="5"/>
    <x v="10"/>
    <n v="172.39397770371221"/>
    <x v="79"/>
    <s v="172"/>
    <s v="East of England"/>
  </r>
  <r>
    <x v="5"/>
    <x v="11"/>
    <n v="75"/>
    <x v="79"/>
    <s v="75"/>
    <s v="East of England"/>
  </r>
  <r>
    <x v="5"/>
    <x v="10"/>
    <n v="137.11923044468821"/>
    <x v="80"/>
    <s v="137"/>
    <s v="North East"/>
  </r>
  <r>
    <x v="5"/>
    <x v="11"/>
    <n v="65"/>
    <x v="80"/>
    <s v="65"/>
    <s v="North East"/>
  </r>
  <r>
    <x v="5"/>
    <x v="10"/>
    <n v="106.3528077141237"/>
    <x v="81"/>
    <s v="106"/>
    <s v="Greater London"/>
  </r>
  <r>
    <x v="5"/>
    <x v="11"/>
    <n v="30"/>
    <x v="81"/>
    <s v="30"/>
    <s v="Greater London"/>
  </r>
  <r>
    <x v="5"/>
    <x v="10"/>
    <n v="115.0213641533789"/>
    <x v="82"/>
    <s v="115"/>
    <s v="East of England"/>
  </r>
  <r>
    <x v="5"/>
    <x v="11"/>
    <n v="270"/>
    <x v="82"/>
    <s v="270"/>
    <s v="East of England"/>
  </r>
  <r>
    <x v="5"/>
    <x v="11"/>
    <n v="40"/>
    <x v="83"/>
    <s v="40"/>
    <s v="Yorkshire &amp; Humber"/>
  </r>
  <r>
    <x v="5"/>
    <x v="10"/>
    <n v="115.64035848511131"/>
    <x v="83"/>
    <s v="116"/>
    <s v="Yorkshire &amp; Humber"/>
  </r>
  <r>
    <x v="5"/>
    <x v="11"/>
    <n v="60"/>
    <x v="84"/>
    <s v="60"/>
    <s v="Yorkshire &amp; Humber"/>
  </r>
  <r>
    <x v="5"/>
    <x v="10"/>
    <n v="152.8039525289054"/>
    <x v="84"/>
    <s v="153"/>
    <s v="Yorkshire &amp; Humber"/>
  </r>
  <r>
    <x v="5"/>
    <x v="10"/>
    <n v="101.67472802010251"/>
    <x v="85"/>
    <s v="102"/>
    <s v="East Midlands"/>
  </r>
  <r>
    <x v="5"/>
    <x v="11"/>
    <n v="70"/>
    <x v="85"/>
    <s v="70"/>
    <s v="East Midlands"/>
  </r>
  <r>
    <x v="5"/>
    <x v="10"/>
    <n v="157.55329008341059"/>
    <x v="86"/>
    <s v="158"/>
    <s v="South West"/>
  </r>
  <r>
    <x v="5"/>
    <x v="11"/>
    <n v="85"/>
    <x v="86"/>
    <s v="85"/>
    <s v="South West"/>
  </r>
  <r>
    <x v="5"/>
    <x v="10"/>
    <n v="197.7066034005536"/>
    <x v="87"/>
    <s v="198"/>
    <s v="North East"/>
  </r>
  <r>
    <x v="5"/>
    <x v="11"/>
    <n v="90"/>
    <x v="87"/>
    <s v="90"/>
    <s v="North East"/>
  </r>
  <r>
    <x v="5"/>
    <x v="11"/>
    <n v="200"/>
    <x v="88"/>
    <s v="200"/>
    <s v="Yorkshire &amp; Humber"/>
  </r>
  <r>
    <x v="5"/>
    <x v="10"/>
    <n v="121.0631768188229"/>
    <x v="88"/>
    <s v="121"/>
    <s v="Yorkshire &amp; Humber"/>
  </r>
  <r>
    <x v="5"/>
    <x v="11"/>
    <n v="145"/>
    <x v="89"/>
    <s v="145"/>
    <s v="North East"/>
  </r>
  <r>
    <x v="5"/>
    <x v="10"/>
    <n v="164.40282092564459"/>
    <x v="89"/>
    <s v="164"/>
    <s v="North East"/>
  </r>
  <r>
    <x v="5"/>
    <x v="11"/>
    <n v="45"/>
    <x v="90"/>
    <s v="45"/>
    <s v="East Midlands"/>
  </r>
  <r>
    <x v="5"/>
    <x v="10"/>
    <n v="114.9073081047955"/>
    <x v="90"/>
    <s v="115"/>
    <s v="East Midlands"/>
  </r>
  <r>
    <x v="5"/>
    <x v="11"/>
    <n v="215"/>
    <x v="91"/>
    <s v="215"/>
    <s v="East Midlands"/>
  </r>
  <r>
    <x v="5"/>
    <x v="10"/>
    <n v="116.4415463437355"/>
    <x v="91"/>
    <s v="116"/>
    <s v="East Midlands"/>
  </r>
  <r>
    <x v="5"/>
    <x v="10"/>
    <n v="139.02229412062081"/>
    <x v="92"/>
    <s v="139"/>
    <s v="North West"/>
  </r>
  <r>
    <x v="5"/>
    <x v="11"/>
    <n v="55"/>
    <x v="92"/>
    <s v="55"/>
    <s v="North West"/>
  </r>
  <r>
    <x v="5"/>
    <x v="11"/>
    <n v="165"/>
    <x v="93"/>
    <s v="165"/>
    <s v="South East"/>
  </r>
  <r>
    <x v="5"/>
    <x v="10"/>
    <n v="117.85798469989069"/>
    <x v="93"/>
    <s v="118"/>
    <s v="South East"/>
  </r>
  <r>
    <x v="5"/>
    <x v="11"/>
    <n v="40"/>
    <x v="94"/>
    <s v="40"/>
    <s v="East of England"/>
  </r>
  <r>
    <x v="5"/>
    <x v="10"/>
    <n v="124.3471773190749"/>
    <x v="94"/>
    <s v="124"/>
    <s v="East of England"/>
  </r>
  <r>
    <x v="5"/>
    <x v="10"/>
    <n v="87.652661719160861"/>
    <x v="95"/>
    <s v="88"/>
    <s v="South West"/>
  </r>
  <r>
    <x v="5"/>
    <x v="11"/>
    <n v="45"/>
    <x v="95"/>
    <s v="45"/>
    <s v="South West"/>
  </r>
  <r>
    <x v="5"/>
    <x v="10"/>
    <n v="93.867334167709629"/>
    <x v="96"/>
    <s v="94"/>
    <s v="South East"/>
  </r>
  <r>
    <x v="5"/>
    <x v="11"/>
    <n v="30"/>
    <x v="96"/>
    <s v="30"/>
    <s v="South East"/>
  </r>
  <r>
    <x v="5"/>
    <x v="11"/>
    <n v="20"/>
    <x v="97"/>
    <s v="20"/>
    <s v="South East"/>
  </r>
  <r>
    <x v="5"/>
    <x v="10"/>
    <n v="89.980654159355737"/>
    <x v="97"/>
    <s v="90"/>
    <s v="South East"/>
  </r>
  <r>
    <x v="5"/>
    <x v="11"/>
    <n v="50"/>
    <x v="98"/>
    <s v="50"/>
    <s v="Greater London"/>
  </r>
  <r>
    <x v="5"/>
    <x v="10"/>
    <n v="123.872757903082"/>
    <x v="98"/>
    <s v="124"/>
    <s v="Greater London"/>
  </r>
  <r>
    <x v="5"/>
    <x v="11"/>
    <n v="35"/>
    <x v="99"/>
    <s v="35"/>
    <s v="North East"/>
  </r>
  <r>
    <x v="5"/>
    <x v="10"/>
    <n v="104.52753553936211"/>
    <x v="99"/>
    <s v="105"/>
    <s v="North East"/>
  </r>
  <r>
    <x v="5"/>
    <x v="11"/>
    <n v="55"/>
    <x v="100"/>
    <s v="55"/>
    <s v="Greater London"/>
  </r>
  <r>
    <x v="5"/>
    <x v="10"/>
    <n v="164.7397112562152"/>
    <x v="100"/>
    <s v="165"/>
    <s v="Greater London"/>
  </r>
  <r>
    <x v="5"/>
    <x v="11"/>
    <n v="60"/>
    <x v="101"/>
    <s v="60"/>
    <s v="North West"/>
  </r>
  <r>
    <x v="5"/>
    <x v="10"/>
    <n v="155.56131708581799"/>
    <x v="101"/>
    <s v="156"/>
    <s v="North West"/>
  </r>
  <r>
    <x v="5"/>
    <x v="11"/>
    <n v="85"/>
    <x v="102"/>
    <s v="85"/>
    <s v="Yorkshire &amp; Humber"/>
  </r>
  <r>
    <x v="5"/>
    <x v="10"/>
    <n v="156.37360413562189"/>
    <x v="102"/>
    <s v="156"/>
    <s v="Yorkshire &amp; Humber"/>
  </r>
  <r>
    <x v="5"/>
    <x v="10"/>
    <n v="91.332541784637868"/>
    <x v="103"/>
    <s v="91"/>
    <s v="East Midlands"/>
  </r>
  <r>
    <x v="5"/>
    <x v="11"/>
    <n v="10"/>
    <x v="103"/>
    <s v="10"/>
    <s v="East Midlands"/>
  </r>
  <r>
    <x v="5"/>
    <x v="11"/>
    <n v="65"/>
    <x v="104"/>
    <s v="65"/>
    <s v="North West"/>
  </r>
  <r>
    <x v="5"/>
    <x v="10"/>
    <n v="175.9419662191425"/>
    <x v="104"/>
    <s v="176"/>
    <s v="North West"/>
  </r>
  <r>
    <x v="5"/>
    <x v="10"/>
    <n v="136.60935578930929"/>
    <x v="105"/>
    <s v="137"/>
    <s v="West Midlands"/>
  </r>
  <r>
    <x v="5"/>
    <x v="11"/>
    <n v="70"/>
    <x v="105"/>
    <s v="70"/>
    <s v="West Midlands"/>
  </r>
  <r>
    <x v="5"/>
    <x v="11"/>
    <n v="110"/>
    <x v="106"/>
    <s v="110"/>
    <s v="North West"/>
  </r>
  <r>
    <x v="5"/>
    <x v="10"/>
    <n v="162.09127212177481"/>
    <x v="106"/>
    <s v="162"/>
    <s v="North West"/>
  </r>
  <r>
    <x v="5"/>
    <x v="11"/>
    <n v="150"/>
    <x v="107"/>
    <s v="150"/>
    <s v="Yorkshire &amp; Humber"/>
  </r>
  <r>
    <x v="5"/>
    <x v="10"/>
    <n v="153.4354190321294"/>
    <x v="107"/>
    <s v="153"/>
    <s v="Yorkshire &amp; Humber"/>
  </r>
  <r>
    <x v="5"/>
    <x v="11"/>
    <n v="85"/>
    <x v="108"/>
    <s v="85"/>
    <s v="West Midlands"/>
  </r>
  <r>
    <x v="5"/>
    <x v="10"/>
    <n v="96.815344662626998"/>
    <x v="108"/>
    <s v="97"/>
    <s v="West Midlands"/>
  </r>
  <r>
    <x v="5"/>
    <x v="11"/>
    <n v="0"/>
    <x v="109"/>
    <s v="0"/>
    <s v="South East"/>
  </r>
  <r>
    <x v="5"/>
    <x v="10"/>
    <n v="0"/>
    <x v="109"/>
    <s v="0"/>
    <s v="South East"/>
  </r>
  <r>
    <x v="5"/>
    <x v="10"/>
    <n v="191.38755980861251"/>
    <x v="110"/>
    <s v="191"/>
    <s v="West Midlands"/>
  </r>
  <r>
    <x v="5"/>
    <x v="11"/>
    <n v="90"/>
    <x v="110"/>
    <s v="90"/>
    <s v="West Midlands"/>
  </r>
  <r>
    <x v="5"/>
    <x v="11"/>
    <n v="200"/>
    <x v="111"/>
    <s v="200"/>
    <s v="South West"/>
  </r>
  <r>
    <x v="5"/>
    <x v="10"/>
    <n v="133.70771493515181"/>
    <x v="111"/>
    <s v="134"/>
    <s v="South West"/>
  </r>
  <r>
    <x v="5"/>
    <x v="11"/>
    <n v="95"/>
    <x v="112"/>
    <s v="95"/>
    <s v="South West"/>
  </r>
  <r>
    <x v="5"/>
    <x v="10"/>
    <n v="166.36895380196839"/>
    <x v="112"/>
    <s v="166"/>
    <s v="South West"/>
  </r>
  <r>
    <x v="5"/>
    <x v="11"/>
    <n v="35"/>
    <x v="113"/>
    <s v="35"/>
    <s v="North East"/>
  </r>
  <r>
    <x v="5"/>
    <x v="10"/>
    <n v="107.5632318141307"/>
    <x v="113"/>
    <s v="108"/>
    <s v="North East"/>
  </r>
  <r>
    <x v="5"/>
    <x v="11"/>
    <n v="50"/>
    <x v="114"/>
    <s v="50"/>
    <s v="South East"/>
  </r>
  <r>
    <x v="5"/>
    <x v="10"/>
    <n v="140.6271972999578"/>
    <x v="114"/>
    <s v="141"/>
    <s v="South East"/>
  </r>
  <r>
    <x v="5"/>
    <x v="10"/>
    <n v="125.6667318271943"/>
    <x v="115"/>
    <s v="126"/>
    <s v="East of England"/>
  </r>
  <r>
    <x v="5"/>
    <x v="11"/>
    <n v="45"/>
    <x v="115"/>
    <s v="45"/>
    <s v="East of England"/>
  </r>
  <r>
    <x v="5"/>
    <x v="10"/>
    <n v="104.5952165120982"/>
    <x v="116"/>
    <s v="105"/>
    <s v="Greater London"/>
  </r>
  <r>
    <x v="5"/>
    <x v="11"/>
    <n v="30"/>
    <x v="116"/>
    <s v="30"/>
    <s v="Greater London"/>
  </r>
  <r>
    <x v="5"/>
    <x v="10"/>
    <n v="115.9166430540172"/>
    <x v="117"/>
    <s v="116"/>
    <s v="North West"/>
  </r>
  <r>
    <x v="5"/>
    <x v="11"/>
    <n v="45"/>
    <x v="117"/>
    <s v="45"/>
    <s v="North West"/>
  </r>
  <r>
    <x v="5"/>
    <x v="10"/>
    <n v="122.0041871837041"/>
    <x v="118"/>
    <s v="122"/>
    <s v="West Midlands"/>
  </r>
  <r>
    <x v="5"/>
    <x v="11"/>
    <n v="250"/>
    <x v="118"/>
    <s v="250"/>
    <s v="West Midlands"/>
  </r>
  <r>
    <x v="5"/>
    <x v="10"/>
    <n v="195.96635910835309"/>
    <x v="119"/>
    <s v="196"/>
    <s v="North West"/>
  </r>
  <r>
    <x v="5"/>
    <x v="11"/>
    <n v="120"/>
    <x v="119"/>
    <s v="120"/>
    <s v="North West"/>
  </r>
  <r>
    <x v="5"/>
    <x v="10"/>
    <n v="99.23834569677723"/>
    <x v="120"/>
    <s v="99"/>
    <s v="North East"/>
  </r>
  <r>
    <x v="5"/>
    <x v="11"/>
    <n v="40"/>
    <x v="120"/>
    <s v="40"/>
    <s v="North East"/>
  </r>
  <r>
    <x v="5"/>
    <x v="11"/>
    <n v="45"/>
    <x v="121"/>
    <s v="45"/>
    <s v="West Midlands"/>
  </r>
  <r>
    <x v="5"/>
    <x v="10"/>
    <n v="97.7623289159244"/>
    <x v="121"/>
    <s v="98"/>
    <s v="West Midlands"/>
  </r>
  <r>
    <x v="5"/>
    <x v="11"/>
    <n v="260"/>
    <x v="122"/>
    <s v="260"/>
    <s v="East of England"/>
  </r>
  <r>
    <x v="5"/>
    <x v="10"/>
    <n v="136.45428781358251"/>
    <x v="122"/>
    <s v="136"/>
    <s v="East of England"/>
  </r>
  <r>
    <x v="5"/>
    <x v="10"/>
    <n v="158.74342050296599"/>
    <x v="123"/>
    <s v="159"/>
    <s v="North East"/>
  </r>
  <r>
    <x v="5"/>
    <x v="11"/>
    <n v="95"/>
    <x v="123"/>
    <s v="95"/>
    <s v="North East"/>
  </r>
  <r>
    <x v="5"/>
    <x v="10"/>
    <n v="144.21690222094031"/>
    <x v="124"/>
    <s v="144"/>
    <s v="South East"/>
  </r>
  <r>
    <x v="5"/>
    <x v="11"/>
    <n v="345"/>
    <x v="124"/>
    <s v="345"/>
    <s v="South East"/>
  </r>
  <r>
    <x v="5"/>
    <x v="11"/>
    <n v="50"/>
    <x v="125"/>
    <s v="50"/>
    <s v="Greater London"/>
  </r>
  <r>
    <x v="5"/>
    <x v="10"/>
    <n v="152.02189115232591"/>
    <x v="125"/>
    <s v="152"/>
    <s v="Greater London"/>
  </r>
  <r>
    <x v="5"/>
    <x v="11"/>
    <n v="45"/>
    <x v="126"/>
    <s v="45"/>
    <s v="South West"/>
  </r>
  <r>
    <x v="5"/>
    <x v="10"/>
    <n v="113.15630657815331"/>
    <x v="126"/>
    <s v="113"/>
    <s v="South West"/>
  </r>
  <r>
    <x v="5"/>
    <x v="11"/>
    <n v="65"/>
    <x v="127"/>
    <s v="65"/>
    <s v="North West"/>
  </r>
  <r>
    <x v="5"/>
    <x v="10"/>
    <n v="154.14166804998931"/>
    <x v="127"/>
    <s v="154"/>
    <s v="North West"/>
  </r>
  <r>
    <x v="5"/>
    <x v="10"/>
    <n v="128.5934731668286"/>
    <x v="128"/>
    <s v="129"/>
    <s v="West Midlands"/>
  </r>
  <r>
    <x v="5"/>
    <x v="11"/>
    <n v="45"/>
    <x v="128"/>
    <s v="45"/>
    <s v="West Midlands"/>
  </r>
  <r>
    <x v="5"/>
    <x v="10"/>
    <n v="163.15875346712349"/>
    <x v="129"/>
    <s v="163"/>
    <s v="East of England"/>
  </r>
  <r>
    <x v="5"/>
    <x v="11"/>
    <n v="40"/>
    <x v="129"/>
    <s v="40"/>
    <s v="East of England"/>
  </r>
  <r>
    <x v="5"/>
    <x v="10"/>
    <n v="196.16048543181461"/>
    <x v="130"/>
    <s v="196"/>
    <s v="South West"/>
  </r>
  <r>
    <x v="5"/>
    <x v="11"/>
    <n v="75"/>
    <x v="130"/>
    <s v="75"/>
    <s v="South West"/>
  </r>
  <r>
    <x v="5"/>
    <x v="11"/>
    <n v="20"/>
    <x v="131"/>
    <s v="20"/>
    <s v="Greater London"/>
  </r>
  <r>
    <x v="5"/>
    <x v="10"/>
    <n v="102.2547164987985"/>
    <x v="131"/>
    <s v="102"/>
    <s v="Greater London"/>
  </r>
  <r>
    <x v="5"/>
    <x v="11"/>
    <n v="65"/>
    <x v="132"/>
    <s v="65"/>
    <s v="North West"/>
  </r>
  <r>
    <x v="5"/>
    <x v="10"/>
    <n v="152.88721627660831"/>
    <x v="132"/>
    <s v="153"/>
    <s v="North West"/>
  </r>
  <r>
    <x v="5"/>
    <x v="11"/>
    <n v="85"/>
    <x v="133"/>
    <s v="85"/>
    <s v="Yorkshire &amp; Humber"/>
  </r>
  <r>
    <x v="5"/>
    <x v="10"/>
    <n v="121.0464106179063"/>
    <x v="133"/>
    <s v="121"/>
    <s v="Yorkshire &amp; Humber"/>
  </r>
  <r>
    <x v="5"/>
    <x v="11"/>
    <n v="80"/>
    <x v="134"/>
    <s v="80"/>
    <s v="West Midlands"/>
  </r>
  <r>
    <x v="5"/>
    <x v="10"/>
    <n v="158.14027041986239"/>
    <x v="134"/>
    <s v="158"/>
    <s v="West Midlands"/>
  </r>
  <r>
    <x v="5"/>
    <x v="10"/>
    <n v="99.777164332989642"/>
    <x v="135"/>
    <s v="100"/>
    <s v="Greater London"/>
  </r>
  <r>
    <x v="5"/>
    <x v="11"/>
    <n v="30"/>
    <x v="135"/>
    <s v="30"/>
    <s v="Greater London"/>
  </r>
  <r>
    <x v="5"/>
    <x v="11"/>
    <n v="45"/>
    <x v="136"/>
    <s v="45"/>
    <s v="Greater London"/>
  </r>
  <r>
    <x v="5"/>
    <x v="10"/>
    <n v="134.1241691752854"/>
    <x v="136"/>
    <s v="134"/>
    <s v="Greater London"/>
  </r>
  <r>
    <x v="5"/>
    <x v="11"/>
    <n v="60"/>
    <x v="137"/>
    <s v="60"/>
    <s v="North West"/>
  </r>
  <r>
    <x v="5"/>
    <x v="10"/>
    <n v="140.56460114794419"/>
    <x v="137"/>
    <s v="141"/>
    <s v="North West"/>
  </r>
  <r>
    <x v="5"/>
    <x v="11"/>
    <n v="175"/>
    <x v="138"/>
    <s v="175"/>
    <s v="West Midlands"/>
  </r>
  <r>
    <x v="5"/>
    <x v="10"/>
    <n v="134.5036431272481"/>
    <x v="138"/>
    <s v="135"/>
    <s v="West Midlands"/>
  </r>
  <r>
    <x v="5"/>
    <x v="10"/>
    <n v="104.2877149071839"/>
    <x v="139"/>
    <s v="104"/>
    <s v="South East"/>
  </r>
  <r>
    <x v="5"/>
    <x v="11"/>
    <n v="35"/>
    <x v="139"/>
    <s v="35"/>
    <s v="South East"/>
  </r>
  <r>
    <x v="5"/>
    <x v="10"/>
    <n v="142.9016836416545"/>
    <x v="140"/>
    <s v="143"/>
    <s v="East Midlands"/>
  </r>
  <r>
    <x v="5"/>
    <x v="11"/>
    <n v="110"/>
    <x v="140"/>
    <s v="110"/>
    <s v="East Midlands"/>
  </r>
  <r>
    <x v="5"/>
    <x v="10"/>
    <n v="150.30671964978541"/>
    <x v="141"/>
    <s v="150"/>
    <s v="South East"/>
  </r>
  <r>
    <x v="5"/>
    <x v="11"/>
    <n v="320"/>
    <x v="141"/>
    <s v="320"/>
    <s v="South East"/>
  </r>
  <r>
    <x v="5"/>
    <x v="11"/>
    <n v="30"/>
    <x v="142"/>
    <s v="30"/>
    <s v="Greater London"/>
  </r>
  <r>
    <x v="5"/>
    <x v="10"/>
    <n v="113.08805790108561"/>
    <x v="142"/>
    <s v="113"/>
    <s v="Greater London"/>
  </r>
  <r>
    <x v="5"/>
    <x v="10"/>
    <n v="32.709134025676683"/>
    <x v="143"/>
    <s v="33"/>
    <s v="North West"/>
  </r>
  <r>
    <x v="5"/>
    <x v="11"/>
    <n v="20"/>
    <x v="143"/>
    <s v="20"/>
    <s v="North West"/>
  </r>
  <r>
    <x v="5"/>
    <x v="10"/>
    <n v="150.40534239776201"/>
    <x v="144"/>
    <s v="150"/>
    <s v="North West"/>
  </r>
  <r>
    <x v="5"/>
    <x v="11"/>
    <n v="100"/>
    <x v="144"/>
    <s v="100"/>
    <s v="North West"/>
  </r>
  <r>
    <x v="5"/>
    <x v="10"/>
    <n v="149.811487211925"/>
    <x v="145"/>
    <s v="150"/>
    <s v="South West"/>
  </r>
  <r>
    <x v="5"/>
    <x v="11"/>
    <n v="180"/>
    <x v="145"/>
    <s v="180"/>
    <s v="South West"/>
  </r>
  <r>
    <x v="5"/>
    <x v="10"/>
    <n v="133.47125362874971"/>
    <x v="146"/>
    <s v="133"/>
    <s v="South East"/>
  </r>
  <r>
    <x v="5"/>
    <x v="11"/>
    <n v="40"/>
    <x v="146"/>
    <s v="40"/>
    <s v="South East"/>
  </r>
  <r>
    <x v="5"/>
    <x v="10"/>
    <n v="155.1663653290876"/>
    <x v="147"/>
    <s v="155"/>
    <s v="North West"/>
  </r>
  <r>
    <x v="5"/>
    <x v="11"/>
    <n v="115"/>
    <x v="147"/>
    <s v="115"/>
    <s v="North West"/>
  </r>
  <r>
    <x v="5"/>
    <x v="10"/>
    <n v="107.6293858974753"/>
    <x v="148"/>
    <s v="108"/>
    <s v="South East"/>
  </r>
  <r>
    <x v="5"/>
    <x v="11"/>
    <n v="35"/>
    <x v="148"/>
    <s v="35"/>
    <s v="South East"/>
  </r>
  <r>
    <x v="5"/>
    <x v="10"/>
    <n v="88.676066329697619"/>
    <x v="149"/>
    <s v="89"/>
    <s v="West Midlands"/>
  </r>
  <r>
    <x v="5"/>
    <x v="11"/>
    <n v="40"/>
    <x v="149"/>
    <s v="40"/>
    <s v="West Midlands"/>
  </r>
  <r>
    <x v="5"/>
    <x v="11"/>
    <n v="185"/>
    <x v="150"/>
    <s v="185"/>
    <s v="West Midlands"/>
  </r>
  <r>
    <x v="5"/>
    <x v="10"/>
    <n v="127.10321468076479"/>
    <x v="150"/>
    <s v="127"/>
    <s v="West Midlands"/>
  </r>
  <r>
    <x v="5"/>
    <x v="10"/>
    <n v="111.8901984186185"/>
    <x v="151"/>
    <s v="112"/>
    <s v="Yorkshire &amp; Humber"/>
  </r>
  <r>
    <x v="5"/>
    <x v="11"/>
    <n v="45"/>
    <x v="151"/>
    <s v="45"/>
    <s v="Yorkshire &amp; Humber"/>
  </r>
  <r>
    <x v="5"/>
    <x v="11"/>
    <n v="14655"/>
    <x v="152"/>
    <s v="14655"/>
    <s v="England"/>
  </r>
  <r>
    <x v="5"/>
    <x v="10"/>
    <n v="133.45667261507319"/>
    <x v="152"/>
    <s v="133"/>
    <s v="England"/>
  </r>
  <r>
    <x v="5"/>
    <x v="12"/>
    <n v="360"/>
    <x v="0"/>
    <s v="360"/>
    <s v="Greater London"/>
  </r>
  <r>
    <x v="5"/>
    <x v="13"/>
    <n v="80"/>
    <x v="0"/>
    <s v="80"/>
    <s v="Greater London"/>
  </r>
  <r>
    <x v="5"/>
    <x v="12"/>
    <n v="730"/>
    <x v="1"/>
    <s v="730"/>
    <s v="Greater London"/>
  </r>
  <r>
    <x v="5"/>
    <x v="13"/>
    <n v="75.257731958762889"/>
    <x v="1"/>
    <s v="75"/>
    <s v="Greater London"/>
  </r>
  <r>
    <x v="5"/>
    <x v="12"/>
    <n v="1045"/>
    <x v="2"/>
    <s v="1045"/>
    <s v="Yorkshire &amp; Humber"/>
  </r>
  <r>
    <x v="5"/>
    <x v="13"/>
    <n v="85.655737704918039"/>
    <x v="2"/>
    <s v="86"/>
    <s v="Yorkshire &amp; Humber"/>
  </r>
  <r>
    <x v="5"/>
    <x v="12"/>
    <n v="580"/>
    <x v="3"/>
    <s v="580"/>
    <s v="South West"/>
  </r>
  <r>
    <x v="5"/>
    <x v="13"/>
    <n v="81.11888111888112"/>
    <x v="3"/>
    <s v="81"/>
    <s v="South West"/>
  </r>
  <r>
    <x v="5"/>
    <x v="12"/>
    <n v="440"/>
    <x v="4"/>
    <s v="440"/>
    <s v="East of England"/>
  </r>
  <r>
    <x v="5"/>
    <x v="13"/>
    <n v="88"/>
    <x v="4"/>
    <s v="88"/>
    <s v="East of England"/>
  </r>
  <r>
    <x v="5"/>
    <x v="12"/>
    <n v="635"/>
    <x v="5"/>
    <s v="635"/>
    <s v="Greater London"/>
  </r>
  <r>
    <x v="5"/>
    <x v="13"/>
    <n v="85.234899328859058"/>
    <x v="5"/>
    <s v="85"/>
    <s v="Greater London"/>
  </r>
  <r>
    <x v="5"/>
    <x v="12"/>
    <n v="2875"/>
    <x v="6"/>
    <s v="2875"/>
    <s v="West Midlands"/>
  </r>
  <r>
    <x v="5"/>
    <x v="13"/>
    <n v="82.97258297258297"/>
    <x v="6"/>
    <s v="83"/>
    <s v="West Midlands"/>
  </r>
  <r>
    <x v="5"/>
    <x v="12"/>
    <n v="285"/>
    <x v="7"/>
    <s v="285"/>
    <s v="North West"/>
  </r>
  <r>
    <x v="5"/>
    <x v="13"/>
    <n v="76"/>
    <x v="7"/>
    <s v="76"/>
    <s v="North West"/>
  </r>
  <r>
    <x v="5"/>
    <x v="12"/>
    <n v="490"/>
    <x v="8"/>
    <s v="490"/>
    <s v="North West"/>
  </r>
  <r>
    <x v="5"/>
    <x v="13"/>
    <n v="83.050847457627114"/>
    <x v="8"/>
    <s v="83"/>
    <s v="North West"/>
  </r>
  <r>
    <x v="5"/>
    <x v="12"/>
    <n v="715"/>
    <x v="9"/>
    <s v="715"/>
    <s v="North West"/>
  </r>
  <r>
    <x v="5"/>
    <x v="13"/>
    <n v="82.658959537572258"/>
    <x v="9"/>
    <s v="83"/>
    <s v="North West"/>
  </r>
  <r>
    <x v="5"/>
    <x v="12"/>
    <n v="1325"/>
    <x v="10"/>
    <s v="1325"/>
    <s v="South West"/>
  </r>
  <r>
    <x v="5"/>
    <x v="13"/>
    <n v="84.394904458598731"/>
    <x v="10"/>
    <s v="84"/>
    <s v="South West"/>
  </r>
  <r>
    <x v="5"/>
    <x v="12"/>
    <n v="225"/>
    <x v="11"/>
    <s v="225"/>
    <s v="South East"/>
  </r>
  <r>
    <x v="5"/>
    <x v="13"/>
    <n v="78.94736842105263"/>
    <x v="11"/>
    <s v="79"/>
    <s v="South East"/>
  </r>
  <r>
    <x v="5"/>
    <x v="12"/>
    <n v="1230"/>
    <x v="12"/>
    <s v="1230"/>
    <s v="Yorkshire &amp; Humber"/>
  </r>
  <r>
    <x v="5"/>
    <x v="13"/>
    <n v="84.536082474226802"/>
    <x v="12"/>
    <s v="85"/>
    <s v="Yorkshire &amp; Humber"/>
  </r>
  <r>
    <x v="5"/>
    <x v="12"/>
    <n v="705"/>
    <x v="13"/>
    <s v="705"/>
    <s v="Greater London"/>
  </r>
  <r>
    <x v="5"/>
    <x v="13"/>
    <n v="85.454545454545453"/>
    <x v="13"/>
    <s v="85"/>
    <s v="Greater London"/>
  </r>
  <r>
    <x v="5"/>
    <x v="12"/>
    <n v="405"/>
    <x v="14"/>
    <s v="405"/>
    <s v="South East"/>
  </r>
  <r>
    <x v="5"/>
    <x v="13"/>
    <n v="74.311926605504581"/>
    <x v="14"/>
    <s v="74"/>
    <s v="South East"/>
  </r>
  <r>
    <x v="5"/>
    <x v="12"/>
    <n v="900"/>
    <x v="15"/>
    <s v="900"/>
    <s v="South West"/>
  </r>
  <r>
    <x v="5"/>
    <x v="13"/>
    <n v="84.905660377358487"/>
    <x v="15"/>
    <s v="85"/>
    <s v="South West"/>
  </r>
  <r>
    <x v="5"/>
    <x v="12"/>
    <n v="690"/>
    <x v="16"/>
    <s v="690"/>
    <s v="Greater London"/>
  </r>
  <r>
    <x v="5"/>
    <x v="13"/>
    <n v="82.142857142857139"/>
    <x v="16"/>
    <s v="82"/>
    <s v="Greater London"/>
  </r>
  <r>
    <x v="5"/>
    <x v="12"/>
    <n v="1155"/>
    <x v="17"/>
    <s v="1155"/>
    <s v="South East"/>
  </r>
  <r>
    <x v="5"/>
    <x v="13"/>
    <n v="79.930795847750872"/>
    <x v="17"/>
    <s v="80"/>
    <s v="South East"/>
  </r>
  <r>
    <x v="5"/>
    <x v="12"/>
    <n v="385"/>
    <x v="18"/>
    <s v="385"/>
    <s v="North West"/>
  </r>
  <r>
    <x v="5"/>
    <x v="13"/>
    <n v="79.381443298969074"/>
    <x v="18"/>
    <s v="79"/>
    <s v="North West"/>
  </r>
  <r>
    <x v="5"/>
    <x v="12"/>
    <n v="585"/>
    <x v="19"/>
    <s v="585"/>
    <s v="Yorkshire &amp; Humber"/>
  </r>
  <r>
    <x v="5"/>
    <x v="13"/>
    <n v="84.782608695652172"/>
    <x v="19"/>
    <s v="85"/>
    <s v="Yorkshire &amp; Humber"/>
  </r>
  <r>
    <x v="5"/>
    <x v="12"/>
    <n v="1855"/>
    <x v="20"/>
    <s v="1855"/>
    <s v="East of England"/>
  </r>
  <r>
    <x v="5"/>
    <x v="13"/>
    <n v="82.261640798226168"/>
    <x v="20"/>
    <s v="82"/>
    <s v="East of England"/>
  </r>
  <r>
    <x v="5"/>
    <x v="12"/>
    <n v="415"/>
    <x v="21"/>
    <s v="415"/>
    <s v="Greater London"/>
  </r>
  <r>
    <x v="5"/>
    <x v="13"/>
    <n v="85.567010309278345"/>
    <x v="21"/>
    <s v="86"/>
    <s v="Greater London"/>
  </r>
  <r>
    <x v="5"/>
    <x v="12"/>
    <n v="775"/>
    <x v="22"/>
    <s v="775"/>
    <s v="East of England"/>
  </r>
  <r>
    <x v="5"/>
    <x v="13"/>
    <n v="86.592178770949729"/>
    <x v="22"/>
    <s v="87"/>
    <s v="East of England"/>
  </r>
  <r>
    <x v="5"/>
    <x v="12"/>
    <n v="850"/>
    <x v="23"/>
    <s v="850"/>
    <s v="North West"/>
  </r>
  <r>
    <x v="5"/>
    <x v="13"/>
    <n v="71.428571428571431"/>
    <x v="23"/>
    <s v="71"/>
    <s v="North West"/>
  </r>
  <r>
    <x v="5"/>
    <x v="12"/>
    <n v="875"/>
    <x v="24"/>
    <s v="875"/>
    <s v="North West"/>
  </r>
  <r>
    <x v="5"/>
    <x v="13"/>
    <n v="80.275229357798167"/>
    <x v="24"/>
    <s v="80"/>
    <s v="North West"/>
  </r>
  <r>
    <x v="5"/>
    <x v="12"/>
    <n v="10"/>
    <x v="25"/>
    <s v="10"/>
    <s v="Greater London"/>
  </r>
  <r>
    <x v="5"/>
    <x v="13"/>
    <n v="100"/>
    <x v="25"/>
    <s v="100"/>
    <s v="Greater London"/>
  </r>
  <r>
    <x v="5"/>
    <x v="12"/>
    <n v="1595"/>
    <x v="26"/>
    <s v="1595"/>
    <s v="South West"/>
  </r>
  <r>
    <x v="5"/>
    <x v="13"/>
    <n v="77.05314009661835"/>
    <x v="26"/>
    <s v="77"/>
    <s v="South West"/>
  </r>
  <r>
    <x v="5"/>
    <x v="12"/>
    <n v="1580"/>
    <x v="27"/>
    <s v="1580"/>
    <s v="North East"/>
  </r>
  <r>
    <x v="5"/>
    <x v="13"/>
    <n v="78.606965174129357"/>
    <x v="27"/>
    <s v="79"/>
    <s v="North East"/>
  </r>
  <r>
    <x v="5"/>
    <x v="12"/>
    <n v="825"/>
    <x v="28"/>
    <s v="825"/>
    <s v="West Midlands"/>
  </r>
  <r>
    <x v="5"/>
    <x v="13"/>
    <n v="82.914572864321613"/>
    <x v="28"/>
    <s v="83"/>
    <s v="West Midlands"/>
  </r>
  <r>
    <x v="5"/>
    <x v="12"/>
    <n v="650"/>
    <x v="29"/>
    <s v="650"/>
    <s v="Greater London"/>
  </r>
  <r>
    <x v="5"/>
    <x v="13"/>
    <n v="78.787878787878782"/>
    <x v="29"/>
    <s v="79"/>
    <s v="Greater London"/>
  </r>
  <r>
    <x v="5"/>
    <x v="12"/>
    <n v="915"/>
    <x v="30"/>
    <s v="915"/>
    <s v="North East"/>
  </r>
  <r>
    <x v="5"/>
    <x v="13"/>
    <n v="78.540772532188839"/>
    <x v="30"/>
    <s v="79"/>
    <s v="North East"/>
  </r>
  <r>
    <x v="5"/>
    <x v="12"/>
    <n v="345"/>
    <x v="31"/>
    <s v="345"/>
    <s v="North East"/>
  </r>
  <r>
    <x v="5"/>
    <x v="13"/>
    <n v="81.17647058823529"/>
    <x v="31"/>
    <s v="81"/>
    <s v="North East"/>
  </r>
  <r>
    <x v="5"/>
    <x v="12"/>
    <n v="770"/>
    <x v="32"/>
    <s v="770"/>
    <s v="East Midlands"/>
  </r>
  <r>
    <x v="5"/>
    <x v="13"/>
    <n v="85.082872928176798"/>
    <x v="32"/>
    <s v="85"/>
    <s v="East Midlands"/>
  </r>
  <r>
    <x v="5"/>
    <x v="12"/>
    <n v="2655"/>
    <x v="33"/>
    <s v="2655"/>
    <s v="East Midlands"/>
  </r>
  <r>
    <x v="5"/>
    <x v="13"/>
    <n v="81.944444444444443"/>
    <x v="33"/>
    <s v="82"/>
    <s v="East Midlands"/>
  </r>
  <r>
    <x v="5"/>
    <x v="12"/>
    <n v="2850"/>
    <x v="34"/>
    <s v="2850"/>
    <s v="South West"/>
  </r>
  <r>
    <x v="5"/>
    <x v="13"/>
    <n v="85.585585585585591"/>
    <x v="34"/>
    <s v="86"/>
    <s v="South West"/>
  </r>
  <r>
    <x v="5"/>
    <x v="12"/>
    <n v="835"/>
    <x v="35"/>
    <s v="835"/>
    <s v="Yorkshire &amp; Humber"/>
  </r>
  <r>
    <x v="5"/>
    <x v="13"/>
    <n v="81.463414634146332"/>
    <x v="35"/>
    <s v="81"/>
    <s v="Yorkshire &amp; Humber"/>
  </r>
  <r>
    <x v="5"/>
    <x v="12"/>
    <n v="1345"/>
    <x v="36"/>
    <s v="1345"/>
    <s v="South West"/>
  </r>
  <r>
    <x v="5"/>
    <x v="13"/>
    <n v="82.515337423312886"/>
    <x v="36"/>
    <s v="83"/>
    <s v="South West"/>
  </r>
  <r>
    <x v="5"/>
    <x v="12"/>
    <n v="940"/>
    <x v="37"/>
    <s v="940"/>
    <s v="West Midlands"/>
  </r>
  <r>
    <x v="5"/>
    <x v="13"/>
    <n v="85.844748858447488"/>
    <x v="37"/>
    <s v="86"/>
    <s v="West Midlands"/>
  </r>
  <r>
    <x v="5"/>
    <x v="12"/>
    <n v="680"/>
    <x v="38"/>
    <s v="680"/>
    <s v="Greater London"/>
  </r>
  <r>
    <x v="5"/>
    <x v="13"/>
    <n v="80.473372781065095"/>
    <x v="38"/>
    <s v="80"/>
    <s v="Greater London"/>
  </r>
  <r>
    <x v="5"/>
    <x v="12"/>
    <n v="1245"/>
    <x v="39"/>
    <s v="1245"/>
    <s v="Yorkshire &amp; Humber"/>
  </r>
  <r>
    <x v="5"/>
    <x v="13"/>
    <n v="88.297872340425528"/>
    <x v="39"/>
    <s v="88"/>
    <s v="Yorkshire &amp; Humber"/>
  </r>
  <r>
    <x v="5"/>
    <x v="12"/>
    <n v="1580"/>
    <x v="40"/>
    <s v="1580"/>
    <s v="South East"/>
  </r>
  <r>
    <x v="5"/>
    <x v="13"/>
    <n v="77.832512315270947"/>
    <x v="40"/>
    <s v="78"/>
    <s v="South East"/>
  </r>
  <r>
    <x v="5"/>
    <x v="12"/>
    <n v="575"/>
    <x v="41"/>
    <s v="575"/>
    <s v="Greater London"/>
  </r>
  <r>
    <x v="5"/>
    <x v="13"/>
    <n v="81.560283687943254"/>
    <x v="41"/>
    <s v="82"/>
    <s v="Greater London"/>
  </r>
  <r>
    <x v="5"/>
    <x v="12"/>
    <n v="4100"/>
    <x v="42"/>
    <s v="4100"/>
    <s v="East of England"/>
  </r>
  <r>
    <x v="5"/>
    <x v="13"/>
    <n v="81.836327345309385"/>
    <x v="42"/>
    <s v="82"/>
    <s v="East of England"/>
  </r>
  <r>
    <x v="5"/>
    <x v="12"/>
    <n v="720"/>
    <x v="43"/>
    <s v="720"/>
    <s v="North East"/>
  </r>
  <r>
    <x v="5"/>
    <x v="13"/>
    <n v="86.227544910179645"/>
    <x v="43"/>
    <s v="86"/>
    <s v="North East"/>
  </r>
  <r>
    <x v="5"/>
    <x v="12"/>
    <n v="1670"/>
    <x v="44"/>
    <s v="1670"/>
    <s v="South West"/>
  </r>
  <r>
    <x v="5"/>
    <x v="13"/>
    <n v="81.463414634146332"/>
    <x v="44"/>
    <s v="81"/>
    <s v="South West"/>
  </r>
  <r>
    <x v="5"/>
    <x v="12"/>
    <n v="495"/>
    <x v="45"/>
    <s v="495"/>
    <s v="Greater London"/>
  </r>
  <r>
    <x v="5"/>
    <x v="13"/>
    <n v="84.615384615384613"/>
    <x v="45"/>
    <s v="85"/>
    <s v="Greater London"/>
  </r>
  <r>
    <x v="5"/>
    <x v="12"/>
    <n v="370"/>
    <x v="46"/>
    <s v="370"/>
    <s v="Greater London"/>
  </r>
  <r>
    <x v="5"/>
    <x v="13"/>
    <n v="84.090909090909093"/>
    <x v="46"/>
    <s v="84"/>
    <s v="Greater London"/>
  </r>
  <r>
    <x v="5"/>
    <x v="12"/>
    <n v="370"/>
    <x v="47"/>
    <s v="370"/>
    <s v="North West"/>
  </r>
  <r>
    <x v="5"/>
    <x v="13"/>
    <n v="87.058823529411768"/>
    <x v="47"/>
    <s v="87"/>
    <s v="North West"/>
  </r>
  <r>
    <x v="5"/>
    <x v="12"/>
    <n v="345"/>
    <x v="48"/>
    <s v="345"/>
    <s v="Greater London"/>
  </r>
  <r>
    <x v="5"/>
    <x v="13"/>
    <n v="87.341772151898738"/>
    <x v="48"/>
    <s v="87"/>
    <s v="Greater London"/>
  </r>
  <r>
    <x v="5"/>
    <x v="12"/>
    <n v="4335"/>
    <x v="49"/>
    <s v="4335"/>
    <s v="South East"/>
  </r>
  <r>
    <x v="5"/>
    <x v="13"/>
    <n v="82.887189292543013"/>
    <x v="49"/>
    <s v="83"/>
    <s v="South East"/>
  </r>
  <r>
    <x v="5"/>
    <x v="12"/>
    <n v="395"/>
    <x v="50"/>
    <s v="395"/>
    <s v="Greater London"/>
  </r>
  <r>
    <x v="5"/>
    <x v="13"/>
    <n v="82.291666666666657"/>
    <x v="50"/>
    <s v="82"/>
    <s v="Greater London"/>
  </r>
  <r>
    <x v="5"/>
    <x v="12"/>
    <n v="585"/>
    <x v="51"/>
    <s v="585"/>
    <s v="Greater London"/>
  </r>
  <r>
    <x v="5"/>
    <x v="13"/>
    <n v="86.666666666666671"/>
    <x v="51"/>
    <s v="87"/>
    <s v="Greater London"/>
  </r>
  <r>
    <x v="5"/>
    <x v="12"/>
    <n v="300"/>
    <x v="52"/>
    <s v="300"/>
    <s v="North East"/>
  </r>
  <r>
    <x v="5"/>
    <x v="13"/>
    <n v="84.507042253521121"/>
    <x v="52"/>
    <s v="85"/>
    <s v="North East"/>
  </r>
  <r>
    <x v="5"/>
    <x v="12"/>
    <n v="695"/>
    <x v="53"/>
    <s v="695"/>
    <s v="Greater London"/>
  </r>
  <r>
    <x v="5"/>
    <x v="13"/>
    <n v="79.428571428571431"/>
    <x v="53"/>
    <s v="79"/>
    <s v="Greater London"/>
  </r>
  <r>
    <x v="5"/>
    <x v="12"/>
    <n v="515"/>
    <x v="54"/>
    <s v="515"/>
    <s v="West Midlands"/>
  </r>
  <r>
    <x v="5"/>
    <x v="13"/>
    <n v="76.865671641791039"/>
    <x v="54"/>
    <s v="77"/>
    <s v="West Midlands"/>
  </r>
  <r>
    <x v="5"/>
    <x v="12"/>
    <n v="3015"/>
    <x v="55"/>
    <s v="3015"/>
    <s v="East of England"/>
  </r>
  <r>
    <x v="5"/>
    <x v="13"/>
    <n v="84.217877094972067"/>
    <x v="55"/>
    <s v="84"/>
    <s v="East of England"/>
  </r>
  <r>
    <x v="5"/>
    <x v="12"/>
    <n v="680"/>
    <x v="56"/>
    <s v="680"/>
    <s v="Greater London"/>
  </r>
  <r>
    <x v="5"/>
    <x v="13"/>
    <n v="82.926829268292678"/>
    <x v="56"/>
    <s v="83"/>
    <s v="Greater London"/>
  </r>
  <r>
    <x v="5"/>
    <x v="12"/>
    <n v="550"/>
    <x v="57"/>
    <s v="550"/>
    <s v="Greater London"/>
  </r>
  <r>
    <x v="5"/>
    <x v="13"/>
    <n v="80.882352941176478"/>
    <x v="57"/>
    <s v="81"/>
    <s v="Greater London"/>
  </r>
  <r>
    <x v="5"/>
    <x v="12"/>
    <n v="500"/>
    <x v="58"/>
    <s v="500"/>
    <s v="South East"/>
  </r>
  <r>
    <x v="5"/>
    <x v="13"/>
    <n v="78.740157480314963"/>
    <x v="58"/>
    <s v="79"/>
    <s v="South East"/>
  </r>
  <r>
    <x v="5"/>
    <x v="12"/>
    <n v="350"/>
    <x v="59"/>
    <s v="350"/>
    <s v="Greater London"/>
  </r>
  <r>
    <x v="5"/>
    <x v="13"/>
    <n v="82.35294117647058"/>
    <x v="59"/>
    <s v="82"/>
    <s v="Greater London"/>
  </r>
  <r>
    <x v="5"/>
    <x v="12"/>
    <n v="280"/>
    <x v="60"/>
    <s v="280"/>
    <s v="Greater London"/>
  </r>
  <r>
    <x v="5"/>
    <x v="13"/>
    <n v="77.777777777777786"/>
    <x v="60"/>
    <s v="78"/>
    <s v="Greater London"/>
  </r>
  <r>
    <x v="5"/>
    <x v="12"/>
    <n v="3345"/>
    <x v="61"/>
    <s v="3345"/>
    <s v="South East"/>
  </r>
  <r>
    <x v="5"/>
    <x v="13"/>
    <n v="79.171597633136088"/>
    <x v="61"/>
    <s v="79"/>
    <s v="South East"/>
  </r>
  <r>
    <x v="5"/>
    <x v="12"/>
    <n v="775"/>
    <x v="62"/>
    <s v="775"/>
    <s v="Yorkshire &amp; Humber"/>
  </r>
  <r>
    <x v="5"/>
    <x v="13"/>
    <n v="90.116279069767444"/>
    <x v="62"/>
    <s v="90"/>
    <s v="Yorkshire &amp; Humber"/>
  </r>
  <r>
    <x v="5"/>
    <x v="12"/>
    <n v="300"/>
    <x v="63"/>
    <s v="300"/>
    <s v="Greater London"/>
  </r>
  <r>
    <x v="5"/>
    <x v="13"/>
    <n v="75.949367088607602"/>
    <x v="63"/>
    <s v="76"/>
    <s v="Greater London"/>
  </r>
  <r>
    <x v="5"/>
    <x v="12"/>
    <n v="1150"/>
    <x v="64"/>
    <s v="1150"/>
    <s v="Yorkshire &amp; Humber"/>
  </r>
  <r>
    <x v="5"/>
    <x v="13"/>
    <n v="82.437275985663078"/>
    <x v="64"/>
    <s v="82"/>
    <s v="Yorkshire &amp; Humber"/>
  </r>
  <r>
    <x v="5"/>
    <x v="12"/>
    <n v="470"/>
    <x v="65"/>
    <s v="470"/>
    <s v="North West"/>
  </r>
  <r>
    <x v="5"/>
    <x v="13"/>
    <n v="85.454545454545453"/>
    <x v="65"/>
    <s v="85"/>
    <s v="North West"/>
  </r>
  <r>
    <x v="5"/>
    <x v="12"/>
    <n v="415"/>
    <x v="66"/>
    <s v="415"/>
    <s v="Greater London"/>
  </r>
  <r>
    <x v="5"/>
    <x v="13"/>
    <n v="86.458333333333343"/>
    <x v="66"/>
    <s v="86"/>
    <s v="Greater London"/>
  </r>
  <r>
    <x v="5"/>
    <x v="12"/>
    <n v="3415"/>
    <x v="67"/>
    <s v="3415"/>
    <s v="North West"/>
  </r>
  <r>
    <x v="5"/>
    <x v="13"/>
    <n v="83.292682926829258"/>
    <x v="67"/>
    <s v="83"/>
    <s v="North West"/>
  </r>
  <r>
    <x v="5"/>
    <x v="12"/>
    <n v="1530"/>
    <x v="68"/>
    <s v="1530"/>
    <s v="Yorkshire &amp; Humber"/>
  </r>
  <r>
    <x v="5"/>
    <x v="13"/>
    <n v="74.634146341463421"/>
    <x v="68"/>
    <s v="75"/>
    <s v="Yorkshire &amp; Humber"/>
  </r>
  <r>
    <x v="5"/>
    <x v="12"/>
    <n v="625"/>
    <x v="69"/>
    <s v="625"/>
    <s v="East Midlands"/>
  </r>
  <r>
    <x v="5"/>
    <x v="13"/>
    <n v="74.404761904761912"/>
    <x v="69"/>
    <s v="74"/>
    <s v="East Midlands"/>
  </r>
  <r>
    <x v="5"/>
    <x v="12"/>
    <n v="1695"/>
    <x v="70"/>
    <s v="1695"/>
    <s v="East Midlands"/>
  </r>
  <r>
    <x v="5"/>
    <x v="13"/>
    <n v="74.342105263157904"/>
    <x v="70"/>
    <s v="74"/>
    <s v="East Midlands"/>
  </r>
  <r>
    <x v="5"/>
    <x v="12"/>
    <n v="465"/>
    <x v="71"/>
    <s v="465"/>
    <s v="Greater London"/>
  </r>
  <r>
    <x v="5"/>
    <x v="13"/>
    <n v="86.111111111111114"/>
    <x v="71"/>
    <s v="86"/>
    <s v="Greater London"/>
  </r>
  <r>
    <x v="5"/>
    <x v="12"/>
    <n v="2315"/>
    <x v="72"/>
    <s v="2315"/>
    <s v="East Midlands"/>
  </r>
  <r>
    <x v="5"/>
    <x v="13"/>
    <n v="82.826475849731665"/>
    <x v="72"/>
    <s v="83"/>
    <s v="East Midlands"/>
  </r>
  <r>
    <x v="5"/>
    <x v="12"/>
    <n v="1310"/>
    <x v="73"/>
    <s v="1310"/>
    <s v="North West"/>
  </r>
  <r>
    <x v="5"/>
    <x v="13"/>
    <n v="85.901639344262293"/>
    <x v="73"/>
    <s v="86"/>
    <s v="North West"/>
  </r>
  <r>
    <x v="5"/>
    <x v="12"/>
    <n v="430"/>
    <x v="74"/>
    <s v="430"/>
    <s v="East of England"/>
  </r>
  <r>
    <x v="5"/>
    <x v="13"/>
    <n v="88.659793814432987"/>
    <x v="74"/>
    <s v="89"/>
    <s v="East of England"/>
  </r>
  <r>
    <x v="5"/>
    <x v="12"/>
    <n v="1045"/>
    <x v="75"/>
    <s v="1045"/>
    <s v="North West"/>
  </r>
  <r>
    <x v="5"/>
    <x v="13"/>
    <n v="80.6949806949807"/>
    <x v="75"/>
    <s v="81"/>
    <s v="North West"/>
  </r>
  <r>
    <x v="5"/>
    <x v="12"/>
    <n v="470"/>
    <x v="76"/>
    <s v="470"/>
    <s v="South East"/>
  </r>
  <r>
    <x v="5"/>
    <x v="13"/>
    <n v="74.015748031496059"/>
    <x v="76"/>
    <s v="74"/>
    <s v="South East"/>
  </r>
  <r>
    <x v="5"/>
    <x v="12"/>
    <n v="380"/>
    <x v="77"/>
    <s v="380"/>
    <s v="Greater London"/>
  </r>
  <r>
    <x v="5"/>
    <x v="13"/>
    <n v="85.393258426966284"/>
    <x v="77"/>
    <s v="85"/>
    <s v="Greater London"/>
  </r>
  <r>
    <x v="5"/>
    <x v="12"/>
    <n v="400"/>
    <x v="78"/>
    <s v="400"/>
    <s v="North East"/>
  </r>
  <r>
    <x v="5"/>
    <x v="13"/>
    <n v="77.669902912621353"/>
    <x v="78"/>
    <s v="78"/>
    <s v="North East"/>
  </r>
  <r>
    <x v="5"/>
    <x v="12"/>
    <n v="640"/>
    <x v="79"/>
    <s v="640"/>
    <s v="East of England"/>
  </r>
  <r>
    <x v="5"/>
    <x v="13"/>
    <n v="85.333333333333343"/>
    <x v="79"/>
    <s v="85"/>
    <s v="East of England"/>
  </r>
  <r>
    <x v="5"/>
    <x v="12"/>
    <n v="845"/>
    <x v="80"/>
    <s v="845"/>
    <s v="North East"/>
  </r>
  <r>
    <x v="5"/>
    <x v="13"/>
    <n v="84.924623115577887"/>
    <x v="80"/>
    <s v="85"/>
    <s v="North East"/>
  </r>
  <r>
    <x v="5"/>
    <x v="12"/>
    <n v="380"/>
    <x v="81"/>
    <s v="380"/>
    <s v="Greater London"/>
  </r>
  <r>
    <x v="5"/>
    <x v="13"/>
    <n v="83.516483516483518"/>
    <x v="81"/>
    <s v="84"/>
    <s v="Greater London"/>
  </r>
  <r>
    <x v="5"/>
    <x v="12"/>
    <n v="2575"/>
    <x v="82"/>
    <s v="2575"/>
    <s v="East of England"/>
  </r>
  <r>
    <x v="5"/>
    <x v="13"/>
    <n v="79.84496124031007"/>
    <x v="82"/>
    <s v="80"/>
    <s v="East of England"/>
  </r>
  <r>
    <x v="5"/>
    <x v="12"/>
    <n v="435"/>
    <x v="83"/>
    <s v="435"/>
    <s v="Yorkshire &amp; Humber"/>
  </r>
  <r>
    <x v="5"/>
    <x v="13"/>
    <n v="85.294117647058826"/>
    <x v="83"/>
    <s v="85"/>
    <s v="Yorkshire &amp; Humber"/>
  </r>
  <r>
    <x v="5"/>
    <x v="12"/>
    <n v="655"/>
    <x v="84"/>
    <s v="655"/>
    <s v="Yorkshire &amp; Humber"/>
  </r>
  <r>
    <x v="5"/>
    <x v="13"/>
    <n v="87.333333333333329"/>
    <x v="84"/>
    <s v="87"/>
    <s v="Yorkshire &amp; Humber"/>
  </r>
  <r>
    <x v="5"/>
    <x v="12"/>
    <n v="865"/>
    <x v="85"/>
    <s v="865"/>
    <s v="East Midlands"/>
  </r>
  <r>
    <x v="5"/>
    <x v="13"/>
    <n v="80.465116279069775"/>
    <x v="85"/>
    <s v="80"/>
    <s v="East Midlands"/>
  </r>
  <r>
    <x v="5"/>
    <x v="12"/>
    <n v="700"/>
    <x v="86"/>
    <s v="700"/>
    <s v="South West"/>
  </r>
  <r>
    <x v="5"/>
    <x v="13"/>
    <n v="83.333333333333343"/>
    <x v="86"/>
    <s v="83"/>
    <s v="South West"/>
  </r>
  <r>
    <x v="5"/>
    <x v="12"/>
    <n v="695"/>
    <x v="87"/>
    <s v="695"/>
    <s v="North East"/>
  </r>
  <r>
    <x v="5"/>
    <x v="13"/>
    <n v="76.373626373626365"/>
    <x v="87"/>
    <s v="76"/>
    <s v="North East"/>
  </r>
  <r>
    <x v="5"/>
    <x v="12"/>
    <n v="1945"/>
    <x v="88"/>
    <s v="1945"/>
    <s v="Yorkshire &amp; Humber"/>
  </r>
  <r>
    <x v="5"/>
    <x v="13"/>
    <n v="80.206185567010309"/>
    <x v="88"/>
    <s v="80"/>
    <s v="Yorkshire &amp; Humber"/>
  </r>
  <r>
    <x v="5"/>
    <x v="12"/>
    <n v="1120"/>
    <x v="89"/>
    <s v="1120"/>
    <s v="North East"/>
  </r>
  <r>
    <x v="5"/>
    <x v="13"/>
    <n v="75.167785234899327"/>
    <x v="89"/>
    <s v="75"/>
    <s v="North East"/>
  </r>
  <r>
    <x v="5"/>
    <x v="12"/>
    <n v="595"/>
    <x v="90"/>
    <s v="595"/>
    <s v="East Midlands"/>
  </r>
  <r>
    <x v="5"/>
    <x v="13"/>
    <n v="75.316455696202539"/>
    <x v="90"/>
    <s v="75"/>
    <s v="East Midlands"/>
  </r>
  <r>
    <x v="5"/>
    <x v="12"/>
    <n v="2390"/>
    <x v="91"/>
    <s v="2390"/>
    <s v="East Midlands"/>
  </r>
  <r>
    <x v="5"/>
    <x v="13"/>
    <n v="78.618421052631575"/>
    <x v="91"/>
    <s v="79"/>
    <s v="East Midlands"/>
  </r>
  <r>
    <x v="5"/>
    <x v="12"/>
    <n v="460"/>
    <x v="92"/>
    <s v="460"/>
    <s v="North West"/>
  </r>
  <r>
    <x v="5"/>
    <x v="13"/>
    <n v="74.796747967479675"/>
    <x v="92"/>
    <s v="75"/>
    <s v="North West"/>
  </r>
  <r>
    <x v="5"/>
    <x v="12"/>
    <n v="1425"/>
    <x v="93"/>
    <s v="1425"/>
    <s v="South East"/>
  </r>
  <r>
    <x v="5"/>
    <x v="13"/>
    <n v="77.445652173913047"/>
    <x v="93"/>
    <s v="77"/>
    <s v="South East"/>
  </r>
  <r>
    <x v="5"/>
    <x v="12"/>
    <n v="480"/>
    <x v="94"/>
    <s v="480"/>
    <s v="East of England"/>
  </r>
  <r>
    <x v="5"/>
    <x v="13"/>
    <n v="80"/>
    <x v="94"/>
    <s v="80"/>
    <s v="East of England"/>
  </r>
  <r>
    <x v="5"/>
    <x v="12"/>
    <n v="695"/>
    <x v="95"/>
    <s v="695"/>
    <s v="South West"/>
  </r>
  <r>
    <x v="5"/>
    <x v="13"/>
    <n v="84.756097560975604"/>
    <x v="95"/>
    <s v="85"/>
    <s v="South West"/>
  </r>
  <r>
    <x v="5"/>
    <x v="12"/>
    <n v="410"/>
    <x v="96"/>
    <s v="410"/>
    <s v="South East"/>
  </r>
  <r>
    <x v="5"/>
    <x v="13"/>
    <n v="78.84615384615384"/>
    <x v="96"/>
    <s v="79"/>
    <s v="South East"/>
  </r>
  <r>
    <x v="5"/>
    <x v="12"/>
    <n v="230"/>
    <x v="97"/>
    <s v="230"/>
    <s v="South East"/>
  </r>
  <r>
    <x v="5"/>
    <x v="13"/>
    <n v="74.193548387096769"/>
    <x v="97"/>
    <s v="74"/>
    <s v="South East"/>
  </r>
  <r>
    <x v="5"/>
    <x v="12"/>
    <n v="530"/>
    <x v="98"/>
    <s v="530"/>
    <s v="Greater London"/>
  </r>
  <r>
    <x v="5"/>
    <x v="13"/>
    <n v="78.518518518518519"/>
    <x v="98"/>
    <s v="79"/>
    <s v="Greater London"/>
  </r>
  <r>
    <x v="5"/>
    <x v="12"/>
    <n v="405"/>
    <x v="99"/>
    <s v="405"/>
    <s v="North East"/>
  </r>
  <r>
    <x v="5"/>
    <x v="13"/>
    <n v="74.311926605504581"/>
    <x v="99"/>
    <s v="74"/>
    <s v="North East"/>
  </r>
  <r>
    <x v="5"/>
    <x v="12"/>
    <n v="380"/>
    <x v="100"/>
    <s v="380"/>
    <s v="Greater London"/>
  </r>
  <r>
    <x v="5"/>
    <x v="13"/>
    <n v="79.166666666666657"/>
    <x v="100"/>
    <s v="79"/>
    <s v="Greater London"/>
  </r>
  <r>
    <x v="5"/>
    <x v="12"/>
    <n v="470"/>
    <x v="101"/>
    <s v="470"/>
    <s v="North West"/>
  </r>
  <r>
    <x v="5"/>
    <x v="13"/>
    <n v="78.333333333333329"/>
    <x v="101"/>
    <s v="78"/>
    <s v="North West"/>
  </r>
  <r>
    <x v="5"/>
    <x v="12"/>
    <n v="900"/>
    <x v="102"/>
    <s v="900"/>
    <s v="Yorkshire &amp; Humber"/>
  </r>
  <r>
    <x v="5"/>
    <x v="13"/>
    <n v="82.568807339449549"/>
    <x v="102"/>
    <s v="83"/>
    <s v="Yorkshire &amp; Humber"/>
  </r>
  <r>
    <x v="5"/>
    <x v="12"/>
    <n v="85"/>
    <x v="103"/>
    <s v="85"/>
    <s v="East Midlands"/>
  </r>
  <r>
    <x v="5"/>
    <x v="13"/>
    <n v="73.91304347826086"/>
    <x v="103"/>
    <s v="74"/>
    <s v="East Midlands"/>
  </r>
  <r>
    <x v="5"/>
    <x v="12"/>
    <n v="525"/>
    <x v="104"/>
    <s v="525"/>
    <s v="North West"/>
  </r>
  <r>
    <x v="5"/>
    <x v="13"/>
    <n v="80.152671755725194"/>
    <x v="104"/>
    <s v="80"/>
    <s v="North West"/>
  </r>
  <r>
    <x v="5"/>
    <x v="12"/>
    <n v="855"/>
    <x v="105"/>
    <s v="855"/>
    <s v="West Midlands"/>
  </r>
  <r>
    <x v="5"/>
    <x v="13"/>
    <n v="82.608695652173907"/>
    <x v="105"/>
    <s v="83"/>
    <s v="West Midlands"/>
  </r>
  <r>
    <x v="5"/>
    <x v="12"/>
    <n v="950"/>
    <x v="106"/>
    <s v="950"/>
    <s v="North West"/>
  </r>
  <r>
    <x v="5"/>
    <x v="13"/>
    <n v="81.545064377682408"/>
    <x v="106"/>
    <s v="82"/>
    <s v="North West"/>
  </r>
  <r>
    <x v="5"/>
    <x v="12"/>
    <n v="1805"/>
    <x v="107"/>
    <s v="1805"/>
    <s v="Yorkshire &amp; Humber"/>
  </r>
  <r>
    <x v="5"/>
    <x v="13"/>
    <n v="90.931989924433253"/>
    <x v="107"/>
    <s v="91"/>
    <s v="Yorkshire &amp; Humber"/>
  </r>
  <r>
    <x v="5"/>
    <x v="12"/>
    <n v="1075"/>
    <x v="108"/>
    <s v="1075"/>
    <s v="West Midlands"/>
  </r>
  <r>
    <x v="5"/>
    <x v="13"/>
    <n v="76.24113475177306"/>
    <x v="108"/>
    <s v="76"/>
    <s v="West Midlands"/>
  </r>
  <r>
    <x v="5"/>
    <x v="12"/>
    <n v="210"/>
    <x v="109"/>
    <s v="210"/>
    <s v="South East"/>
  </r>
  <r>
    <x v="5"/>
    <x v="13"/>
    <n v="76.363636363636374"/>
    <x v="109"/>
    <s v="76"/>
    <s v="South East"/>
  </r>
  <r>
    <x v="5"/>
    <x v="12"/>
    <n v="725"/>
    <x v="110"/>
    <s v="725"/>
    <s v="West Midlands"/>
  </r>
  <r>
    <x v="5"/>
    <x v="13"/>
    <n v="82.857142857142861"/>
    <x v="110"/>
    <s v="83"/>
    <s v="West Midlands"/>
  </r>
  <r>
    <x v="5"/>
    <x v="12"/>
    <n v="1830"/>
    <x v="111"/>
    <s v="1830"/>
    <s v="South West"/>
  </r>
  <r>
    <x v="5"/>
    <x v="13"/>
    <n v="80.794701986754973"/>
    <x v="111"/>
    <s v="81"/>
    <s v="South West"/>
  </r>
  <r>
    <x v="5"/>
    <x v="12"/>
    <n v="735"/>
    <x v="112"/>
    <s v="735"/>
    <s v="South West"/>
  </r>
  <r>
    <x v="5"/>
    <x v="13"/>
    <n v="84"/>
    <x v="112"/>
    <s v="84"/>
    <s v="South West"/>
  </r>
  <r>
    <x v="5"/>
    <x v="12"/>
    <n v="500"/>
    <x v="113"/>
    <s v="500"/>
    <s v="North East"/>
  </r>
  <r>
    <x v="5"/>
    <x v="13"/>
    <n v="77.51937984496125"/>
    <x v="113"/>
    <s v="78"/>
    <s v="North East"/>
  </r>
  <r>
    <x v="5"/>
    <x v="12"/>
    <n v="590"/>
    <x v="114"/>
    <s v="590"/>
    <s v="South East"/>
  </r>
  <r>
    <x v="5"/>
    <x v="13"/>
    <n v="86.131386861313857"/>
    <x v="114"/>
    <s v="86"/>
    <s v="South East"/>
  </r>
  <r>
    <x v="5"/>
    <x v="12"/>
    <n v="490"/>
    <x v="115"/>
    <s v="490"/>
    <s v="East of England"/>
  </r>
  <r>
    <x v="5"/>
    <x v="13"/>
    <n v="82.35294117647058"/>
    <x v="115"/>
    <s v="82"/>
    <s v="East of England"/>
  </r>
  <r>
    <x v="5"/>
    <x v="12"/>
    <n v="425"/>
    <x v="116"/>
    <s v="425"/>
    <s v="Greater London"/>
  </r>
  <r>
    <x v="5"/>
    <x v="13"/>
    <n v="85"/>
    <x v="116"/>
    <s v="85"/>
    <s v="Greater London"/>
  </r>
  <r>
    <x v="5"/>
    <x v="12"/>
    <n v="530"/>
    <x v="117"/>
    <s v="530"/>
    <s v="North West"/>
  </r>
  <r>
    <x v="5"/>
    <x v="13"/>
    <n v="84.126984126984127"/>
    <x v="117"/>
    <s v="84"/>
    <s v="North West"/>
  </r>
  <r>
    <x v="5"/>
    <x v="12"/>
    <n v="3065"/>
    <x v="118"/>
    <s v="3065"/>
    <s v="West Midlands"/>
  </r>
  <r>
    <x v="5"/>
    <x v="13"/>
    <n v="82.50336473755047"/>
    <x v="118"/>
    <s v="83"/>
    <s v="West Midlands"/>
  </r>
  <r>
    <x v="5"/>
    <x v="12"/>
    <n v="885"/>
    <x v="119"/>
    <s v="885"/>
    <s v="North West"/>
  </r>
  <r>
    <x v="5"/>
    <x v="13"/>
    <n v="79.372197309417032"/>
    <x v="119"/>
    <s v="79"/>
    <s v="North West"/>
  </r>
  <r>
    <x v="5"/>
    <x v="12"/>
    <n v="550"/>
    <x v="120"/>
    <s v="550"/>
    <s v="North East"/>
  </r>
  <r>
    <x v="5"/>
    <x v="13"/>
    <n v="82.706766917293223"/>
    <x v="120"/>
    <s v="83"/>
    <s v="North East"/>
  </r>
  <r>
    <x v="5"/>
    <x v="12"/>
    <n v="895"/>
    <x v="121"/>
    <s v="895"/>
    <s v="West Midlands"/>
  </r>
  <r>
    <x v="5"/>
    <x v="13"/>
    <n v="84.834123222748815"/>
    <x v="121"/>
    <s v="85"/>
    <s v="West Midlands"/>
  </r>
  <r>
    <x v="5"/>
    <x v="12"/>
    <n v="2580"/>
    <x v="122"/>
    <s v="2580"/>
    <s v="East of England"/>
  </r>
  <r>
    <x v="5"/>
    <x v="13"/>
    <n v="86"/>
    <x v="122"/>
    <s v="86"/>
    <s v="East of England"/>
  </r>
  <r>
    <x v="5"/>
    <x v="12"/>
    <n v="910"/>
    <x v="123"/>
    <s v="910"/>
    <s v="North East"/>
  </r>
  <r>
    <x v="5"/>
    <x v="13"/>
    <n v="78.787878787878782"/>
    <x v="123"/>
    <s v="79"/>
    <s v="North East"/>
  </r>
  <r>
    <x v="5"/>
    <x v="12"/>
    <n v="2810"/>
    <x v="124"/>
    <s v="2810"/>
    <s v="South East"/>
  </r>
  <r>
    <x v="5"/>
    <x v="13"/>
    <n v="80.631276901004298"/>
    <x v="124"/>
    <s v="81"/>
    <s v="South East"/>
  </r>
  <r>
    <x v="5"/>
    <x v="12"/>
    <n v="405"/>
    <x v="125"/>
    <s v="405"/>
    <s v="Greater London"/>
  </r>
  <r>
    <x v="5"/>
    <x v="13"/>
    <n v="80.198019801980209"/>
    <x v="125"/>
    <s v="80"/>
    <s v="Greater London"/>
  </r>
  <r>
    <x v="5"/>
    <x v="12"/>
    <n v="530"/>
    <x v="126"/>
    <s v="530"/>
    <s v="South West"/>
  </r>
  <r>
    <x v="5"/>
    <x v="13"/>
    <n v="79.104477611940297"/>
    <x v="126"/>
    <s v="79"/>
    <s v="South West"/>
  </r>
  <r>
    <x v="5"/>
    <x v="12"/>
    <n v="650"/>
    <x v="127"/>
    <s v="650"/>
    <s v="North West"/>
  </r>
  <r>
    <x v="5"/>
    <x v="13"/>
    <n v="84.415584415584405"/>
    <x v="127"/>
    <s v="84"/>
    <s v="North West"/>
  </r>
  <r>
    <x v="5"/>
    <x v="12"/>
    <n v="565"/>
    <x v="128"/>
    <s v="565"/>
    <s v="West Midlands"/>
  </r>
  <r>
    <x v="5"/>
    <x v="13"/>
    <n v="80.141843971631204"/>
    <x v="128"/>
    <s v="80"/>
    <s v="West Midlands"/>
  </r>
  <r>
    <x v="5"/>
    <x v="12"/>
    <n v="320"/>
    <x v="129"/>
    <s v="320"/>
    <s v="East of England"/>
  </r>
  <r>
    <x v="5"/>
    <x v="13"/>
    <n v="79.012345679012341"/>
    <x v="129"/>
    <s v="79"/>
    <s v="East of England"/>
  </r>
  <r>
    <x v="5"/>
    <x v="12"/>
    <n v="600"/>
    <x v="130"/>
    <s v="600"/>
    <s v="South West"/>
  </r>
  <r>
    <x v="5"/>
    <x v="13"/>
    <n v="82.758620689655174"/>
    <x v="130"/>
    <s v="83"/>
    <s v="South West"/>
  </r>
  <r>
    <x v="5"/>
    <x v="12"/>
    <n v="280"/>
    <x v="131"/>
    <s v="280"/>
    <s v="Greater London"/>
  </r>
  <r>
    <x v="5"/>
    <x v="13"/>
    <n v="83.582089552238799"/>
    <x v="131"/>
    <s v="84"/>
    <s v="Greater London"/>
  </r>
  <r>
    <x v="5"/>
    <x v="12"/>
    <n v="545"/>
    <x v="132"/>
    <s v="545"/>
    <s v="North West"/>
  </r>
  <r>
    <x v="5"/>
    <x v="13"/>
    <n v="80.14705882352942"/>
    <x v="132"/>
    <s v="80"/>
    <s v="North West"/>
  </r>
  <r>
    <x v="5"/>
    <x v="12"/>
    <n v="1030"/>
    <x v="133"/>
    <s v="1030"/>
    <s v="Yorkshire &amp; Humber"/>
  </r>
  <r>
    <x v="5"/>
    <x v="13"/>
    <n v="80.155642023346303"/>
    <x v="133"/>
    <s v="80"/>
    <s v="Yorkshire &amp; Humber"/>
  </r>
  <r>
    <x v="5"/>
    <x v="12"/>
    <n v="920"/>
    <x v="134"/>
    <s v="920"/>
    <s v="West Midlands"/>
  </r>
  <r>
    <x v="5"/>
    <x v="13"/>
    <n v="88.038277511961724"/>
    <x v="134"/>
    <s v="88"/>
    <s v="West Midlands"/>
  </r>
  <r>
    <x v="5"/>
    <x v="12"/>
    <n v="385"/>
    <x v="135"/>
    <s v="385"/>
    <s v="Greater London"/>
  </r>
  <r>
    <x v="5"/>
    <x v="13"/>
    <n v="79.381443298969074"/>
    <x v="135"/>
    <s v="79"/>
    <s v="Greater London"/>
  </r>
  <r>
    <x v="5"/>
    <x v="12"/>
    <n v="495"/>
    <x v="136"/>
    <s v="495"/>
    <s v="Greater London"/>
  </r>
  <r>
    <x v="5"/>
    <x v="13"/>
    <n v="82.5"/>
    <x v="136"/>
    <s v="83"/>
    <s v="Greater London"/>
  </r>
  <r>
    <x v="5"/>
    <x v="12"/>
    <n v="635"/>
    <x v="137"/>
    <s v="635"/>
    <s v="North West"/>
  </r>
  <r>
    <x v="5"/>
    <x v="13"/>
    <n v="86.394557823129247"/>
    <x v="137"/>
    <s v="86"/>
    <s v="North West"/>
  </r>
  <r>
    <x v="5"/>
    <x v="12"/>
    <n v="1790"/>
    <x v="138"/>
    <s v="1790"/>
    <s v="West Midlands"/>
  </r>
  <r>
    <x v="5"/>
    <x v="13"/>
    <n v="83.840749414519905"/>
    <x v="138"/>
    <s v="84"/>
    <s v="West Midlands"/>
  </r>
  <r>
    <x v="5"/>
    <x v="12"/>
    <n v="335"/>
    <x v="139"/>
    <s v="335"/>
    <s v="South East"/>
  </r>
  <r>
    <x v="5"/>
    <x v="13"/>
    <n v="77.906976744186053"/>
    <x v="139"/>
    <s v="78"/>
    <s v="South East"/>
  </r>
  <r>
    <x v="5"/>
    <x v="12"/>
    <n v="1030"/>
    <x v="140"/>
    <s v="1030"/>
    <s v="East Midlands"/>
  </r>
  <r>
    <x v="5"/>
    <x v="13"/>
    <n v="85.477178423236509"/>
    <x v="140"/>
    <s v="85"/>
    <s v="East Midlands"/>
  </r>
  <r>
    <x v="5"/>
    <x v="12"/>
    <n v="2440"/>
    <x v="141"/>
    <s v="2440"/>
    <s v="South East"/>
  </r>
  <r>
    <x v="5"/>
    <x v="13"/>
    <n v="77.337559429477025"/>
    <x v="141"/>
    <s v="77"/>
    <s v="South East"/>
  </r>
  <r>
    <x v="5"/>
    <x v="12"/>
    <n v="360"/>
    <x v="142"/>
    <s v="360"/>
    <s v="Greater London"/>
  </r>
  <r>
    <x v="5"/>
    <x v="13"/>
    <n v="80.898876404494374"/>
    <x v="142"/>
    <s v="81"/>
    <s v="Greater London"/>
  </r>
  <r>
    <x v="5"/>
    <x v="12"/>
    <n v="670"/>
    <x v="143"/>
    <s v="670"/>
    <s v="North West"/>
  </r>
  <r>
    <x v="5"/>
    <x v="13"/>
    <n v="85.897435897435898"/>
    <x v="143"/>
    <s v="86"/>
    <s v="North West"/>
  </r>
  <r>
    <x v="5"/>
    <x v="12"/>
    <n v="790"/>
    <x v="144"/>
    <s v="790"/>
    <s v="North West"/>
  </r>
  <r>
    <x v="5"/>
    <x v="13"/>
    <n v="79"/>
    <x v="144"/>
    <s v="79"/>
    <s v="North West"/>
  </r>
  <r>
    <x v="5"/>
    <x v="12"/>
    <n v="1485"/>
    <x v="145"/>
    <s v="1485"/>
    <s v="South West"/>
  </r>
  <r>
    <x v="5"/>
    <x v="13"/>
    <n v="83.426966292134836"/>
    <x v="145"/>
    <s v="83"/>
    <s v="South West"/>
  </r>
  <r>
    <x v="5"/>
    <x v="12"/>
    <n v="315"/>
    <x v="146"/>
    <s v="315"/>
    <s v="South East"/>
  </r>
  <r>
    <x v="5"/>
    <x v="13"/>
    <n v="71.590909090909093"/>
    <x v="146"/>
    <s v="72"/>
    <s v="South East"/>
  </r>
  <r>
    <x v="5"/>
    <x v="12"/>
    <n v="1005"/>
    <x v="147"/>
    <s v="1005"/>
    <s v="North West"/>
  </r>
  <r>
    <x v="5"/>
    <x v="13"/>
    <n v="84.810126582278471"/>
    <x v="147"/>
    <s v="85"/>
    <s v="North West"/>
  </r>
  <r>
    <x v="5"/>
    <x v="12"/>
    <n v="290"/>
    <x v="148"/>
    <s v="290"/>
    <s v="South East"/>
  </r>
  <r>
    <x v="5"/>
    <x v="13"/>
    <n v="80.555555555555557"/>
    <x v="148"/>
    <s v="81"/>
    <s v="South East"/>
  </r>
  <r>
    <x v="5"/>
    <x v="12"/>
    <n v="705"/>
    <x v="149"/>
    <s v="705"/>
    <s v="West Midlands"/>
  </r>
  <r>
    <x v="5"/>
    <x v="13"/>
    <n v="80.11363636363636"/>
    <x v="149"/>
    <s v="80"/>
    <s v="West Midlands"/>
  </r>
  <r>
    <x v="5"/>
    <x v="12"/>
    <n v="1640"/>
    <x v="150"/>
    <s v="1640"/>
    <s v="West Midlands"/>
  </r>
  <r>
    <x v="5"/>
    <x v="13"/>
    <n v="74.885844748858446"/>
    <x v="150"/>
    <s v="75"/>
    <s v="West Midlands"/>
  </r>
  <r>
    <x v="5"/>
    <x v="12"/>
    <n v="570"/>
    <x v="151"/>
    <s v="570"/>
    <s v="Yorkshire &amp; Humber"/>
  </r>
  <r>
    <x v="5"/>
    <x v="13"/>
    <n v="85.714285714285708"/>
    <x v="151"/>
    <s v="86"/>
    <s v="Yorkshire &amp; Humber"/>
  </r>
  <r>
    <x v="5"/>
    <x v="12"/>
    <n v="144765"/>
    <x v="152"/>
    <s v="144765"/>
    <s v="England"/>
  </r>
  <r>
    <x v="5"/>
    <x v="13"/>
    <n v="81.555449142277681"/>
    <x v="152"/>
    <s v="82"/>
    <s v="England"/>
  </r>
  <r>
    <x v="5"/>
    <x v="14"/>
    <n v="114"/>
    <x v="0"/>
    <s v="114"/>
    <s v="Greater London"/>
  </r>
  <r>
    <x v="5"/>
    <x v="15"/>
    <n v="569.65820507695378"/>
    <x v="0"/>
    <s v="570"/>
    <s v="Greater London"/>
  </r>
  <r>
    <x v="5"/>
    <x v="14"/>
    <n v="222"/>
    <x v="1"/>
    <s v="222"/>
    <s v="Greater London"/>
  </r>
  <r>
    <x v="5"/>
    <x v="15"/>
    <n v="365.98634969830857"/>
    <x v="1"/>
    <s v="366"/>
    <s v="Greater London"/>
  </r>
  <r>
    <x v="5"/>
    <x v="14"/>
    <n v="384"/>
    <x v="2"/>
    <s v="384"/>
    <s v="Yorkshire &amp; Humber"/>
  </r>
  <r>
    <x v="5"/>
    <x v="15"/>
    <n v="759.82429063279119"/>
    <x v="2"/>
    <s v="760"/>
    <s v="Yorkshire &amp; Humber"/>
  </r>
  <r>
    <x v="5"/>
    <x v="14"/>
    <n v="225"/>
    <x v="3"/>
    <s v="225"/>
    <s v="South West"/>
  </r>
  <r>
    <x v="5"/>
    <x v="15"/>
    <n v="575.68314399754377"/>
    <x v="3"/>
    <s v="576"/>
    <s v="South West"/>
  </r>
  <r>
    <x v="5"/>
    <x v="14"/>
    <n v="163"/>
    <x v="4"/>
    <s v="163"/>
    <s v="East of England"/>
  </r>
  <r>
    <x v="5"/>
    <x v="15"/>
    <n v="488.1847314983977"/>
    <x v="4"/>
    <s v="488"/>
    <s v="East of England"/>
  </r>
  <r>
    <x v="5"/>
    <x v="14"/>
    <n v="187"/>
    <x v="5"/>
    <s v="187"/>
    <s v="Greater London"/>
  </r>
  <r>
    <x v="5"/>
    <x v="15"/>
    <n v="440.50787967303478"/>
    <x v="5"/>
    <s v="441"/>
    <s v="Greater London"/>
  </r>
  <r>
    <x v="5"/>
    <x v="14"/>
    <n v="840"/>
    <x v="6"/>
    <s v="840"/>
    <s v="West Midlands"/>
  </r>
  <r>
    <x v="5"/>
    <x v="15"/>
    <n v="544.02031009157668"/>
    <x v="6"/>
    <s v="544"/>
    <s v="West Midlands"/>
  </r>
  <r>
    <x v="5"/>
    <x v="14"/>
    <n v="196"/>
    <x v="7"/>
    <s v="196"/>
    <s v="North West"/>
  </r>
  <r>
    <x v="5"/>
    <x v="15"/>
    <n v="845.73894282632136"/>
    <x v="7"/>
    <s v="846"/>
    <s v="North West"/>
  </r>
  <r>
    <x v="5"/>
    <x v="14"/>
    <n v="291"/>
    <x v="8"/>
    <s v="291"/>
    <s v="North West"/>
  </r>
  <r>
    <x v="5"/>
    <x v="15"/>
    <n v="970.48524262131059"/>
    <x v="8"/>
    <s v="970"/>
    <s v="North West"/>
  </r>
  <r>
    <x v="5"/>
    <x v="14"/>
    <n v="342"/>
    <x v="9"/>
    <s v="342"/>
    <s v="North West"/>
  </r>
  <r>
    <x v="5"/>
    <x v="15"/>
    <n v="653.22026128810455"/>
    <x v="9"/>
    <s v="653"/>
    <s v="North West"/>
  </r>
  <r>
    <x v="5"/>
    <x v="14"/>
    <n v="501"/>
    <x v="10"/>
    <s v="501"/>
    <s v="South West"/>
  </r>
  <r>
    <x v="5"/>
    <x v="15"/>
    <n v="563.86534760441634"/>
    <x v="10"/>
    <s v="564"/>
    <s v="South West"/>
  </r>
  <r>
    <x v="5"/>
    <x v="14"/>
    <n v="133"/>
    <x v="11"/>
    <s v="133"/>
    <s v="South East"/>
  </r>
  <r>
    <x v="5"/>
    <x v="15"/>
    <n v="636.91217316349014"/>
    <x v="11"/>
    <s v="637"/>
    <s v="South East"/>
  </r>
  <r>
    <x v="5"/>
    <x v="14"/>
    <n v="443"/>
    <x v="12"/>
    <s v="443"/>
    <s v="Yorkshire &amp; Humber"/>
  </r>
  <r>
    <x v="5"/>
    <x v="15"/>
    <n v="506.3030732482257"/>
    <x v="12"/>
    <s v="506"/>
    <s v="Yorkshire &amp; Humber"/>
  </r>
  <r>
    <x v="5"/>
    <x v="14"/>
    <n v="117"/>
    <x v="13"/>
    <s v="117"/>
    <s v="Greater London"/>
  </r>
  <r>
    <x v="5"/>
    <x v="15"/>
    <n v="272.42880760006523"/>
    <x v="13"/>
    <s v="272"/>
    <s v="Greater London"/>
  </r>
  <r>
    <x v="5"/>
    <x v="14"/>
    <n v="279"/>
    <x v="14"/>
    <s v="279"/>
    <s v="South East"/>
  </r>
  <r>
    <x v="5"/>
    <x v="15"/>
    <n v="688.49789008711105"/>
    <x v="14"/>
    <s v="688"/>
    <s v="South East"/>
  </r>
  <r>
    <x v="5"/>
    <x v="14"/>
    <n v="449"/>
    <x v="15"/>
    <s v="449"/>
    <s v="South West"/>
  </r>
  <r>
    <x v="5"/>
    <x v="15"/>
    <n v="720.8682528979225"/>
    <x v="15"/>
    <s v="721"/>
    <s v="South West"/>
  </r>
  <r>
    <x v="5"/>
    <x v="14"/>
    <n v="5"/>
    <x v="16"/>
    <s v="5"/>
    <s v="Greater London"/>
  </r>
  <r>
    <x v="5"/>
    <x v="15"/>
    <n v="8.3355561483062157"/>
    <x v="16"/>
    <s v="8"/>
    <s v="Greater London"/>
  </r>
  <r>
    <x v="5"/>
    <x v="14"/>
    <n v="464"/>
    <x v="17"/>
    <s v="464"/>
    <s v="South East"/>
  </r>
  <r>
    <x v="5"/>
    <x v="15"/>
    <n v="419.77654136698789"/>
    <x v="17"/>
    <s v="420"/>
    <s v="South East"/>
  </r>
  <r>
    <x v="5"/>
    <x v="14"/>
    <n v="285"/>
    <x v="18"/>
    <s v="285"/>
    <s v="North West"/>
  </r>
  <r>
    <x v="5"/>
    <x v="15"/>
    <n v="780.82191780821927"/>
    <x v="18"/>
    <s v="781"/>
    <s v="North West"/>
  </r>
  <r>
    <x v="5"/>
    <x v="14"/>
    <n v="213"/>
    <x v="19"/>
    <s v="213"/>
    <s v="Yorkshire &amp; Humber"/>
  </r>
  <r>
    <x v="5"/>
    <x v="15"/>
    <n v="515.86340518285294"/>
    <x v="19"/>
    <s v="516"/>
    <s v="Yorkshire &amp; Humber"/>
  </r>
  <r>
    <x v="5"/>
    <x v="14"/>
    <n v="693"/>
    <x v="20"/>
    <s v="693"/>
    <s v="East of England"/>
  </r>
  <r>
    <x v="5"/>
    <x v="15"/>
    <n v="514.36205744822985"/>
    <x v="20"/>
    <s v="514"/>
    <s v="East of England"/>
  </r>
  <r>
    <x v="5"/>
    <x v="14"/>
    <n v="131"/>
    <x v="21"/>
    <s v="131"/>
    <s v="Greater London"/>
  </r>
  <r>
    <x v="5"/>
    <x v="15"/>
    <n v="497.87169352386741"/>
    <x v="21"/>
    <s v="498"/>
    <s v="Greater London"/>
  </r>
  <r>
    <x v="5"/>
    <x v="14"/>
    <n v="301"/>
    <x v="22"/>
    <s v="301"/>
    <s v="East of England"/>
  </r>
  <r>
    <x v="5"/>
    <x v="15"/>
    <n v="523.87914230019487"/>
    <x v="22"/>
    <s v="524"/>
    <s v="East of England"/>
  </r>
  <r>
    <x v="5"/>
    <x v="14"/>
    <n v="554"/>
    <x v="23"/>
    <s v="554"/>
    <s v="North West"/>
  </r>
  <r>
    <x v="5"/>
    <x v="15"/>
    <n v="583.69243412388187"/>
    <x v="23"/>
    <s v="584"/>
    <s v="North West"/>
  </r>
  <r>
    <x v="5"/>
    <x v="14"/>
    <n v="467"/>
    <x v="24"/>
    <s v="467"/>
    <s v="North West"/>
  </r>
  <r>
    <x v="5"/>
    <x v="15"/>
    <n v="581.69226361745325"/>
    <x v="24"/>
    <s v="582"/>
    <s v="North West"/>
  </r>
  <r>
    <x v="5"/>
    <x v="14"/>
    <n v="10"/>
    <x v="25"/>
    <s v="10"/>
    <s v="Greater London"/>
  </r>
  <r>
    <x v="5"/>
    <x v="15"/>
    <n v="714.79628305932806"/>
    <x v="25"/>
    <s v="715"/>
    <s v="Greater London"/>
  </r>
  <r>
    <x v="5"/>
    <x v="14"/>
    <n v="742"/>
    <x v="26"/>
    <s v="742"/>
    <s v="South West"/>
  </r>
  <r>
    <x v="5"/>
    <x v="15"/>
    <n v="487.51001957924342"/>
    <x v="26"/>
    <s v="488"/>
    <s v="South West"/>
  </r>
  <r>
    <x v="5"/>
    <x v="14"/>
    <n v="323"/>
    <x v="28"/>
    <s v="323"/>
    <s v="West Midlands"/>
  </r>
  <r>
    <x v="5"/>
    <x v="15"/>
    <n v="629.62962962962968"/>
    <x v="28"/>
    <s v="630"/>
    <s v="West Midlands"/>
  </r>
  <r>
    <x v="5"/>
    <x v="14"/>
    <n v="241"/>
    <x v="29"/>
    <s v="241"/>
    <s v="Greater London"/>
  </r>
  <r>
    <x v="5"/>
    <x v="15"/>
    <n v="424.78936792752143"/>
    <x v="29"/>
    <s v="425"/>
    <s v="Greater London"/>
  </r>
  <r>
    <x v="5"/>
    <x v="14"/>
    <n v="420"/>
    <x v="30"/>
    <s v="420"/>
    <s v="North East"/>
  </r>
  <r>
    <x v="5"/>
    <x v="15"/>
    <n v="623.5987587415184"/>
    <x v="30"/>
    <s v="624"/>
    <s v="North East"/>
  </r>
  <r>
    <x v="5"/>
    <x v="14"/>
    <n v="183"/>
    <x v="31"/>
    <s v="183"/>
    <s v="North East"/>
  </r>
  <r>
    <x v="5"/>
    <x v="15"/>
    <n v="769.00449636508802"/>
    <x v="31"/>
    <s v="769"/>
    <s v="North East"/>
  </r>
  <r>
    <x v="5"/>
    <x v="14"/>
    <n v="255"/>
    <x v="32"/>
    <s v="255"/>
    <s v="East Midlands"/>
  </r>
  <r>
    <x v="5"/>
    <x v="15"/>
    <n v="572.8148797088752"/>
    <x v="32"/>
    <s v="573"/>
    <s v="East Midlands"/>
  </r>
  <r>
    <x v="5"/>
    <x v="14"/>
    <n v="962"/>
    <x v="33"/>
    <s v="962"/>
    <s v="East Midlands"/>
  </r>
  <r>
    <x v="5"/>
    <x v="15"/>
    <n v="517.14869368885059"/>
    <x v="33"/>
    <s v="517"/>
    <s v="East Midlands"/>
  </r>
  <r>
    <x v="5"/>
    <x v="14"/>
    <n v="1235"/>
    <x v="34"/>
    <s v="1235"/>
    <s v="South West"/>
  </r>
  <r>
    <x v="5"/>
    <x v="15"/>
    <n v="556.9887429643527"/>
    <x v="34"/>
    <s v="557"/>
    <s v="South West"/>
  </r>
  <r>
    <x v="5"/>
    <x v="14"/>
    <n v="389"/>
    <x v="35"/>
    <s v="389"/>
    <s v="Yorkshire &amp; Humber"/>
  </r>
  <r>
    <x v="5"/>
    <x v="15"/>
    <n v="620.50374056882163"/>
    <x v="35"/>
    <s v="621"/>
    <s v="Yorkshire &amp; Humber"/>
  </r>
  <r>
    <x v="5"/>
    <x v="14"/>
    <n v="466"/>
    <x v="36"/>
    <s v="466"/>
    <s v="South West"/>
  </r>
  <r>
    <x v="5"/>
    <x v="15"/>
    <n v="391.44532365640168"/>
    <x v="36"/>
    <s v="391"/>
    <s v="South West"/>
  </r>
  <r>
    <x v="5"/>
    <x v="14"/>
    <n v="424"/>
    <x v="37"/>
    <s v="424"/>
    <s v="West Midlands"/>
  </r>
  <r>
    <x v="5"/>
    <x v="15"/>
    <n v="632.1282146850541"/>
    <x v="37"/>
    <s v="632"/>
    <s v="West Midlands"/>
  </r>
  <r>
    <x v="5"/>
    <x v="14"/>
    <n v="790"/>
    <x v="27"/>
    <s v="790"/>
    <s v="North East"/>
  </r>
  <r>
    <x v="5"/>
    <x v="15"/>
    <n v="670.98133143080395"/>
    <x v="27"/>
    <s v="671"/>
    <s v="North East"/>
  </r>
  <r>
    <x v="5"/>
    <x v="14"/>
    <n v="218"/>
    <x v="38"/>
    <s v="218"/>
    <s v="Greater London"/>
  </r>
  <r>
    <x v="5"/>
    <x v="15"/>
    <n v="448.1447219652585"/>
    <x v="38"/>
    <s v="448"/>
    <s v="Greater London"/>
  </r>
  <r>
    <x v="5"/>
    <x v="14"/>
    <n v="632"/>
    <x v="39"/>
    <s v="632"/>
    <s v="Yorkshire &amp; Humber"/>
  </r>
  <r>
    <x v="5"/>
    <x v="15"/>
    <n v="655.57445749139038"/>
    <x v="39"/>
    <s v="656"/>
    <s v="Yorkshire &amp; Humber"/>
  </r>
  <r>
    <x v="5"/>
    <x v="14"/>
    <n v="893"/>
    <x v="40"/>
    <s v="893"/>
    <s v="South East"/>
  </r>
  <r>
    <x v="5"/>
    <x v="15"/>
    <n v="597.66422380617746"/>
    <x v="40"/>
    <s v="598"/>
    <s v="South East"/>
  </r>
  <r>
    <x v="5"/>
    <x v="14"/>
    <n v="224"/>
    <x v="41"/>
    <s v="224"/>
    <s v="Greater London"/>
  </r>
  <r>
    <x v="5"/>
    <x v="15"/>
    <n v="466.30722151674752"/>
    <x v="41"/>
    <s v="466"/>
    <s v="Greater London"/>
  </r>
  <r>
    <x v="5"/>
    <x v="14"/>
    <n v="1635"/>
    <x v="42"/>
    <s v="1635"/>
    <s v="East of England"/>
  </r>
  <r>
    <x v="5"/>
    <x v="15"/>
    <n v="501.7476776907946"/>
    <x v="42"/>
    <s v="502"/>
    <s v="East of England"/>
  </r>
  <r>
    <x v="5"/>
    <x v="14"/>
    <n v="389"/>
    <x v="43"/>
    <s v="389"/>
    <s v="North East"/>
  </r>
  <r>
    <x v="5"/>
    <x v="15"/>
    <n v="941.4099368359914"/>
    <x v="43"/>
    <s v="941"/>
    <s v="North East"/>
  </r>
  <r>
    <x v="5"/>
    <x v="14"/>
    <n v="799"/>
    <x v="44"/>
    <s v="799"/>
    <s v="South West"/>
  </r>
  <r>
    <x v="5"/>
    <x v="15"/>
    <n v="539.73357831878741"/>
    <x v="44"/>
    <s v="540"/>
    <s v="South West"/>
  </r>
  <r>
    <x v="5"/>
    <x v="14"/>
    <n v="134"/>
    <x v="45"/>
    <s v="134"/>
    <s v="Greater London"/>
  </r>
  <r>
    <x v="5"/>
    <x v="15"/>
    <n v="415.71011974933299"/>
    <x v="45"/>
    <s v="416"/>
    <s v="Greater London"/>
  </r>
  <r>
    <x v="5"/>
    <x v="14"/>
    <n v="124"/>
    <x v="46"/>
    <s v="124"/>
    <s v="Greater London"/>
  </r>
  <r>
    <x v="5"/>
    <x v="15"/>
    <n v="548.67256637168134"/>
    <x v="46"/>
    <s v="549"/>
    <s v="Greater London"/>
  </r>
  <r>
    <x v="5"/>
    <x v="14"/>
    <n v="35"/>
    <x v="47"/>
    <s v="35"/>
    <s v="North West"/>
  </r>
  <r>
    <x v="5"/>
    <x v="15"/>
    <n v="137.90929508648881"/>
    <x v="47"/>
    <s v="138"/>
    <s v="North West"/>
  </r>
  <r>
    <x v="5"/>
    <x v="14"/>
    <n v="64"/>
    <x v="48"/>
    <s v="64"/>
    <s v="Greater London"/>
  </r>
  <r>
    <x v="5"/>
    <x v="15"/>
    <n v="312.21035172447438"/>
    <x v="48"/>
    <s v="312"/>
    <s v="Greater London"/>
  </r>
  <r>
    <x v="5"/>
    <x v="14"/>
    <n v="1811"/>
    <x v="49"/>
    <s v="1811"/>
    <s v="South East"/>
  </r>
  <r>
    <x v="5"/>
    <x v="15"/>
    <n v="557.62196248445059"/>
    <x v="49"/>
    <s v="558"/>
    <s v="South East"/>
  </r>
  <r>
    <x v="5"/>
    <x v="14"/>
    <n v="143"/>
    <x v="50"/>
    <s v="143"/>
    <s v="Greater London"/>
  </r>
  <r>
    <x v="5"/>
    <x v="15"/>
    <n v="480.65611239958321"/>
    <x v="50"/>
    <s v="481"/>
    <s v="Greater London"/>
  </r>
  <r>
    <x v="5"/>
    <x v="14"/>
    <n v="116"/>
    <x v="51"/>
    <s v="116"/>
    <s v="Greater London"/>
  </r>
  <r>
    <x v="5"/>
    <x v="15"/>
    <n v="272.38359123676241"/>
    <x v="51"/>
    <s v="272"/>
    <s v="Greater London"/>
  </r>
  <r>
    <x v="5"/>
    <x v="14"/>
    <n v="112"/>
    <x v="52"/>
    <s v="112"/>
    <s v="North East"/>
  </r>
  <r>
    <x v="5"/>
    <x v="15"/>
    <n v="570.0325732899023"/>
    <x v="52"/>
    <s v="570"/>
    <s v="North East"/>
  </r>
  <r>
    <x v="5"/>
    <x v="14"/>
    <n v="231"/>
    <x v="53"/>
    <s v="231"/>
    <s v="Greater London"/>
  </r>
  <r>
    <x v="5"/>
    <x v="15"/>
    <n v="484.18537382883733"/>
    <x v="53"/>
    <s v="484"/>
    <s v="Greater London"/>
  </r>
  <r>
    <x v="5"/>
    <x v="14"/>
    <n v="226"/>
    <x v="54"/>
    <s v="226"/>
    <s v="West Midlands"/>
  </r>
  <r>
    <x v="5"/>
    <x v="15"/>
    <n v="438.69865672800682"/>
    <x v="54"/>
    <s v="439"/>
    <s v="West Midlands"/>
  </r>
  <r>
    <x v="5"/>
    <x v="14"/>
    <n v="1057"/>
    <x v="55"/>
    <s v="1057"/>
    <s v="East of England"/>
  </r>
  <r>
    <x v="5"/>
    <x v="15"/>
    <n v="488.65054782488102"/>
    <x v="55"/>
    <s v="489"/>
    <s v="East of England"/>
  </r>
  <r>
    <x v="5"/>
    <x v="14"/>
    <n v="173"/>
    <x v="56"/>
    <s v="173"/>
    <s v="Greater London"/>
  </r>
  <r>
    <x v="5"/>
    <x v="15"/>
    <n v="400.4815037733228"/>
    <x v="56"/>
    <s v="400"/>
    <s v="Greater London"/>
  </r>
  <r>
    <x v="5"/>
    <x v="14"/>
    <n v="153"/>
    <x v="57"/>
    <s v="153"/>
    <s v="Greater London"/>
  </r>
  <r>
    <x v="5"/>
    <x v="15"/>
    <n v="417.75884665792921"/>
    <x v="57"/>
    <s v="418"/>
    <s v="Greater London"/>
  </r>
  <r>
    <x v="5"/>
    <x v="14"/>
    <n v="259"/>
    <x v="58"/>
    <s v="259"/>
    <s v="South East"/>
  </r>
  <r>
    <x v="5"/>
    <x v="15"/>
    <n v="605.94717263645509"/>
    <x v="58"/>
    <s v="606"/>
    <s v="South East"/>
  </r>
  <r>
    <x v="5"/>
    <x v="14"/>
    <n v="150"/>
    <x v="59"/>
    <s v="150"/>
    <s v="Greater London"/>
  </r>
  <r>
    <x v="5"/>
    <x v="15"/>
    <n v="693.4812760055479"/>
    <x v="59"/>
    <s v="693"/>
    <s v="Greater London"/>
  </r>
  <r>
    <x v="5"/>
    <x v="14"/>
    <n v="1787"/>
    <x v="61"/>
    <s v="1787"/>
    <s v="South East"/>
  </r>
  <r>
    <x v="5"/>
    <x v="15"/>
    <n v="531.90222761962593"/>
    <x v="61"/>
    <s v="532"/>
    <s v="South East"/>
  </r>
  <r>
    <x v="5"/>
    <x v="14"/>
    <n v="371"/>
    <x v="62"/>
    <s v="371"/>
    <s v="Yorkshire &amp; Humber"/>
  </r>
  <r>
    <x v="5"/>
    <x v="15"/>
    <n v="868.87280732569855"/>
    <x v="62"/>
    <s v="869"/>
    <s v="Yorkshire &amp; Humber"/>
  </r>
  <r>
    <x v="5"/>
    <x v="14"/>
    <n v="132"/>
    <x v="63"/>
    <s v="132"/>
    <s v="Greater London"/>
  </r>
  <r>
    <x v="5"/>
    <x v="15"/>
    <n v="509.14140245313592"/>
    <x v="63"/>
    <s v="509"/>
    <s v="Greater London"/>
  </r>
  <r>
    <x v="5"/>
    <x v="14"/>
    <n v="372"/>
    <x v="64"/>
    <s v="372"/>
    <s v="Yorkshire &amp; Humber"/>
  </r>
  <r>
    <x v="5"/>
    <x v="15"/>
    <n v="459.39537640782447"/>
    <x v="64"/>
    <s v="459"/>
    <s v="Yorkshire &amp; Humber"/>
  </r>
  <r>
    <x v="5"/>
    <x v="14"/>
    <n v="200"/>
    <x v="65"/>
    <s v="200"/>
    <s v="North West"/>
  </r>
  <r>
    <x v="5"/>
    <x v="15"/>
    <n v="710.22727272727275"/>
    <x v="65"/>
    <s v="710"/>
    <s v="North West"/>
  </r>
  <r>
    <x v="5"/>
    <x v="14"/>
    <n v="136"/>
    <x v="66"/>
    <s v="136"/>
    <s v="Greater London"/>
  </r>
  <r>
    <x v="5"/>
    <x v="15"/>
    <n v="453.12187645765312"/>
    <x v="66"/>
    <s v="453"/>
    <s v="Greater London"/>
  </r>
  <r>
    <x v="5"/>
    <x v="14"/>
    <n v="1664"/>
    <x v="67"/>
    <s v="1664"/>
    <s v="North West"/>
  </r>
  <r>
    <x v="5"/>
    <x v="15"/>
    <n v="609.88124908371208"/>
    <x v="67"/>
    <s v="610"/>
    <s v="North West"/>
  </r>
  <r>
    <x v="5"/>
    <x v="14"/>
    <n v="739"/>
    <x v="68"/>
    <s v="739"/>
    <s v="Yorkshire &amp; Humber"/>
  </r>
  <r>
    <x v="5"/>
    <x v="15"/>
    <n v="560.50665554249304"/>
    <x v="68"/>
    <s v="561"/>
    <s v="Yorkshire &amp; Humber"/>
  </r>
  <r>
    <x v="5"/>
    <x v="14"/>
    <n v="251"/>
    <x v="69"/>
    <s v="251"/>
    <s v="East Midlands"/>
  </r>
  <r>
    <x v="5"/>
    <x v="15"/>
    <n v="538.360894837312"/>
    <x v="69"/>
    <s v="538"/>
    <s v="East Midlands"/>
  </r>
  <r>
    <x v="5"/>
    <x v="14"/>
    <n v="801"/>
    <x v="70"/>
    <s v="801"/>
    <s v="East Midlands"/>
  </r>
  <r>
    <x v="5"/>
    <x v="15"/>
    <n v="509.05947924677002"/>
    <x v="70"/>
    <s v="509"/>
    <s v="East Midlands"/>
  </r>
  <r>
    <x v="5"/>
    <x v="14"/>
    <n v="152"/>
    <x v="71"/>
    <s v="152"/>
    <s v="Greater London"/>
  </r>
  <r>
    <x v="5"/>
    <x v="15"/>
    <n v="488.63599832835058"/>
    <x v="71"/>
    <s v="489"/>
    <s v="Greater London"/>
  </r>
  <r>
    <x v="5"/>
    <x v="14"/>
    <n v="929"/>
    <x v="72"/>
    <s v="929"/>
    <s v="East Midlands"/>
  </r>
  <r>
    <x v="5"/>
    <x v="15"/>
    <n v="487.38772769243678"/>
    <x v="72"/>
    <s v="487"/>
    <s v="East Midlands"/>
  </r>
  <r>
    <x v="5"/>
    <x v="14"/>
    <n v="519"/>
    <x v="73"/>
    <s v="519"/>
    <s v="North West"/>
  </r>
  <r>
    <x v="5"/>
    <x v="15"/>
    <n v="665.11174902604057"/>
    <x v="73"/>
    <s v="665"/>
    <s v="North West"/>
  </r>
  <r>
    <x v="5"/>
    <x v="14"/>
    <n v="2"/>
    <x v="74"/>
    <s v="2"/>
    <s v="East of England"/>
  </r>
  <r>
    <x v="5"/>
    <x v="15"/>
    <n v="7.354833964623249"/>
    <x v="74"/>
    <s v="7"/>
    <s v="East of England"/>
  </r>
  <r>
    <x v="5"/>
    <x v="14"/>
    <n v="246"/>
    <x v="75"/>
    <s v="246"/>
    <s v="North West"/>
  </r>
  <r>
    <x v="5"/>
    <x v="15"/>
    <n v="446.50960177151768"/>
    <x v="75"/>
    <s v="447"/>
    <s v="North West"/>
  </r>
  <r>
    <x v="5"/>
    <x v="14"/>
    <n v="267"/>
    <x v="76"/>
    <s v="267"/>
    <s v="South East"/>
  </r>
  <r>
    <x v="5"/>
    <x v="15"/>
    <n v="555.45153841353056"/>
    <x v="76"/>
    <s v="555"/>
    <s v="South East"/>
  </r>
  <r>
    <x v="5"/>
    <x v="14"/>
    <n v="122"/>
    <x v="77"/>
    <s v="122"/>
    <s v="Greater London"/>
  </r>
  <r>
    <x v="5"/>
    <x v="15"/>
    <n v="422.29145032883349"/>
    <x v="77"/>
    <s v="422"/>
    <s v="Greater London"/>
  </r>
  <r>
    <x v="5"/>
    <x v="14"/>
    <n v="217"/>
    <x v="78"/>
    <s v="217"/>
    <s v="North East"/>
  </r>
  <r>
    <x v="5"/>
    <x v="15"/>
    <n v="835.22574188830288"/>
    <x v="78"/>
    <s v="835"/>
    <s v="North East"/>
  </r>
  <r>
    <x v="5"/>
    <x v="14"/>
    <n v="202"/>
    <x v="79"/>
    <s v="202"/>
    <s v="East of England"/>
  </r>
  <r>
    <x v="5"/>
    <x v="15"/>
    <n v="464.31444661533158"/>
    <x v="79"/>
    <s v="464"/>
    <s v="East of England"/>
  </r>
  <r>
    <x v="5"/>
    <x v="14"/>
    <n v="400"/>
    <x v="80"/>
    <s v="400"/>
    <s v="North East"/>
  </r>
  <r>
    <x v="5"/>
    <x v="15"/>
    <n v="843.81064889038907"/>
    <x v="80"/>
    <s v="844"/>
    <s v="North East"/>
  </r>
  <r>
    <x v="5"/>
    <x v="14"/>
    <n v="122"/>
    <x v="81"/>
    <s v="122"/>
    <s v="Greater London"/>
  </r>
  <r>
    <x v="5"/>
    <x v="15"/>
    <n v="432.50141803743622"/>
    <x v="81"/>
    <s v="433"/>
    <s v="Greater London"/>
  </r>
  <r>
    <x v="5"/>
    <x v="14"/>
    <n v="1698"/>
    <x v="82"/>
    <s v="1698"/>
    <s v="East of England"/>
  </r>
  <r>
    <x v="5"/>
    <x v="15"/>
    <n v="723.35657900902697"/>
    <x v="82"/>
    <s v="723"/>
    <s v="East of England"/>
  </r>
  <r>
    <x v="5"/>
    <x v="14"/>
    <n v="265"/>
    <x v="83"/>
    <s v="265"/>
    <s v="Yorkshire &amp; Humber"/>
  </r>
  <r>
    <x v="5"/>
    <x v="15"/>
    <n v="766.1173749638624"/>
    <x v="83"/>
    <s v="766"/>
    <s v="Yorkshire &amp; Humber"/>
  </r>
  <r>
    <x v="5"/>
    <x v="14"/>
    <n v="205"/>
    <x v="84"/>
    <s v="205"/>
    <s v="Yorkshire &amp; Humber"/>
  </r>
  <r>
    <x v="5"/>
    <x v="15"/>
    <n v="522.08017114042684"/>
    <x v="84"/>
    <s v="522"/>
    <s v="Yorkshire &amp; Humber"/>
  </r>
  <r>
    <x v="5"/>
    <x v="14"/>
    <n v="384"/>
    <x v="85"/>
    <s v="384"/>
    <s v="East Midlands"/>
  </r>
  <r>
    <x v="5"/>
    <x v="15"/>
    <n v="557.75850799599118"/>
    <x v="85"/>
    <s v="558"/>
    <s v="East Midlands"/>
  </r>
  <r>
    <x v="5"/>
    <x v="14"/>
    <n v="354"/>
    <x v="86"/>
    <s v="354"/>
    <s v="South West"/>
  </r>
  <r>
    <x v="5"/>
    <x v="15"/>
    <n v="656.1631139944393"/>
    <x v="86"/>
    <s v="656"/>
    <s v="South West"/>
  </r>
  <r>
    <x v="5"/>
    <x v="14"/>
    <n v="390"/>
    <x v="87"/>
    <s v="390"/>
    <s v="North East"/>
  </r>
  <r>
    <x v="5"/>
    <x v="15"/>
    <n v="856.72861473573209"/>
    <x v="87"/>
    <s v="857"/>
    <s v="North East"/>
  </r>
  <r>
    <x v="5"/>
    <x v="14"/>
    <n v="859"/>
    <x v="88"/>
    <s v="859"/>
    <s v="Yorkshire &amp; Humber"/>
  </r>
  <r>
    <x v="5"/>
    <x v="15"/>
    <n v="519.96634443684434"/>
    <x v="88"/>
    <s v="520"/>
    <s v="Yorkshire &amp; Humber"/>
  </r>
  <r>
    <x v="5"/>
    <x v="14"/>
    <n v="395"/>
    <x v="89"/>
    <s v="395"/>
    <s v="North East"/>
  </r>
  <r>
    <x v="5"/>
    <x v="15"/>
    <n v="447.85596045261798"/>
    <x v="89"/>
    <s v="448"/>
    <s v="North East"/>
  </r>
  <r>
    <x v="5"/>
    <x v="14"/>
    <n v="233"/>
    <x v="90"/>
    <s v="233"/>
    <s v="East Midlands"/>
  </r>
  <r>
    <x v="5"/>
    <x v="15"/>
    <n v="594.96450640927435"/>
    <x v="90"/>
    <s v="595"/>
    <s v="East Midlands"/>
  </r>
  <r>
    <x v="5"/>
    <x v="14"/>
    <n v="905"/>
    <x v="91"/>
    <s v="905"/>
    <s v="East Midlands"/>
  </r>
  <r>
    <x v="5"/>
    <x v="15"/>
    <n v="490.13767181897941"/>
    <x v="91"/>
    <s v="490"/>
    <s v="East Midlands"/>
  </r>
  <r>
    <x v="5"/>
    <x v="14"/>
    <n v="256"/>
    <x v="92"/>
    <s v="256"/>
    <s v="North West"/>
  </r>
  <r>
    <x v="5"/>
    <x v="15"/>
    <n v="647.08558717961682"/>
    <x v="92"/>
    <s v="647"/>
    <s v="North West"/>
  </r>
  <r>
    <x v="5"/>
    <x v="14"/>
    <n v="674"/>
    <x v="93"/>
    <s v="674"/>
    <s v="South East"/>
  </r>
  <r>
    <x v="5"/>
    <x v="15"/>
    <n v="481.43201022864451"/>
    <x v="93"/>
    <s v="481"/>
    <s v="South East"/>
  </r>
  <r>
    <x v="5"/>
    <x v="14"/>
    <n v="209"/>
    <x v="94"/>
    <s v="209"/>
    <s v="East of England"/>
  </r>
  <r>
    <x v="5"/>
    <x v="15"/>
    <n v="649.71400149216618"/>
    <x v="94"/>
    <s v="650"/>
    <s v="East of England"/>
  </r>
  <r>
    <x v="5"/>
    <x v="14"/>
    <n v="316"/>
    <x v="95"/>
    <s v="316"/>
    <s v="South West"/>
  </r>
  <r>
    <x v="5"/>
    <x v="15"/>
    <n v="615.51646896121849"/>
    <x v="95"/>
    <s v="616"/>
    <s v="South West"/>
  </r>
  <r>
    <x v="5"/>
    <x v="14"/>
    <n v="143"/>
    <x v="96"/>
    <s v="143"/>
    <s v="South East"/>
  </r>
  <r>
    <x v="5"/>
    <x v="15"/>
    <n v="447.43429286608261"/>
    <x v="96"/>
    <s v="447"/>
    <s v="South East"/>
  </r>
  <r>
    <x v="5"/>
    <x v="14"/>
    <n v="138"/>
    <x v="97"/>
    <s v="138"/>
    <s v="South East"/>
  </r>
  <r>
    <x v="5"/>
    <x v="15"/>
    <n v="620.86651369955462"/>
    <x v="97"/>
    <s v="621"/>
    <s v="South East"/>
  </r>
  <r>
    <x v="5"/>
    <x v="14"/>
    <n v="123"/>
    <x v="98"/>
    <s v="123"/>
    <s v="Greater London"/>
  </r>
  <r>
    <x v="5"/>
    <x v="15"/>
    <n v="304.72698444158158"/>
    <x v="98"/>
    <s v="305"/>
    <s v="Greater London"/>
  </r>
  <r>
    <x v="5"/>
    <x v="14"/>
    <n v="231"/>
    <x v="99"/>
    <s v="231"/>
    <s v="North East"/>
  </r>
  <r>
    <x v="5"/>
    <x v="15"/>
    <n v="689.88173455978972"/>
    <x v="99"/>
    <s v="690"/>
    <s v="North East"/>
  </r>
  <r>
    <x v="5"/>
    <x v="14"/>
    <n v="107"/>
    <x v="100"/>
    <s v="107"/>
    <s v="Greater London"/>
  </r>
  <r>
    <x v="5"/>
    <x v="15"/>
    <n v="320.49362008027322"/>
    <x v="100"/>
    <s v="320"/>
    <s v="Greater London"/>
  </r>
  <r>
    <x v="5"/>
    <x v="14"/>
    <n v="290"/>
    <x v="101"/>
    <s v="290"/>
    <s v="North West"/>
  </r>
  <r>
    <x v="5"/>
    <x v="15"/>
    <n v="751.87969924812023"/>
    <x v="101"/>
    <s v="752"/>
    <s v="North West"/>
  </r>
  <r>
    <x v="5"/>
    <x v="14"/>
    <n v="314"/>
    <x v="102"/>
    <s v="314"/>
    <s v="Yorkshire &amp; Humber"/>
  </r>
  <r>
    <x v="5"/>
    <x v="15"/>
    <n v="577.66249057159143"/>
    <x v="102"/>
    <s v="578"/>
    <s v="Yorkshire &amp; Humber"/>
  </r>
  <r>
    <x v="5"/>
    <x v="14"/>
    <n v="39"/>
    <x v="60"/>
    <s v="39"/>
    <s v="Greater London"/>
  </r>
  <r>
    <x v="5"/>
    <x v="15"/>
    <n v="174.7781661737026"/>
    <x v="60"/>
    <s v="175"/>
    <s v="Greater London"/>
  </r>
  <r>
    <x v="5"/>
    <x v="14"/>
    <n v="160"/>
    <x v="146"/>
    <s v="160"/>
    <s v="South East"/>
  </r>
  <r>
    <x v="5"/>
    <x v="15"/>
    <n v="533.88501451499883"/>
    <x v="146"/>
    <s v="534"/>
    <s v="South East"/>
  </r>
  <r>
    <x v="5"/>
    <x v="14"/>
    <n v="56"/>
    <x v="103"/>
    <s v="56"/>
    <s v="East Midlands"/>
  </r>
  <r>
    <x v="5"/>
    <x v="15"/>
    <n v="511.46223399397212"/>
    <x v="103"/>
    <s v="511"/>
    <s v="East Midlands"/>
  </r>
  <r>
    <x v="5"/>
    <x v="14"/>
    <n v="301"/>
    <x v="104"/>
    <s v="301"/>
    <s v="North West"/>
  </r>
  <r>
    <x v="5"/>
    <x v="15"/>
    <n v="814.74664356864446"/>
    <x v="104"/>
    <s v="815"/>
    <s v="North West"/>
  </r>
  <r>
    <x v="5"/>
    <x v="14"/>
    <n v="451"/>
    <x v="105"/>
    <s v="451"/>
    <s v="West Midlands"/>
  </r>
  <r>
    <x v="5"/>
    <x v="15"/>
    <n v="880.15456372826441"/>
    <x v="105"/>
    <s v="880"/>
    <s v="West Midlands"/>
  </r>
  <r>
    <x v="5"/>
    <x v="14"/>
    <n v="501"/>
    <x v="106"/>
    <s v="501"/>
    <s v="North West"/>
  </r>
  <r>
    <x v="5"/>
    <x v="15"/>
    <n v="738.25206666371946"/>
    <x v="106"/>
    <s v="738"/>
    <s v="North West"/>
  </r>
  <r>
    <x v="5"/>
    <x v="14"/>
    <n v="642"/>
    <x v="107"/>
    <s v="642"/>
    <s v="Yorkshire &amp; Humber"/>
  </r>
  <r>
    <x v="5"/>
    <x v="15"/>
    <n v="656.70359345751376"/>
    <x v="107"/>
    <s v="657"/>
    <s v="Yorkshire &amp; Humber"/>
  </r>
  <r>
    <x v="5"/>
    <x v="14"/>
    <n v="526"/>
    <x v="108"/>
    <s v="526"/>
    <s v="West Midlands"/>
  </r>
  <r>
    <x v="5"/>
    <x v="15"/>
    <n v="599.11613285343299"/>
    <x v="108"/>
    <s v="599"/>
    <s v="West Midlands"/>
  </r>
  <r>
    <x v="5"/>
    <x v="14"/>
    <n v="68"/>
    <x v="109"/>
    <s v="68"/>
    <s v="South East"/>
  </r>
  <r>
    <x v="5"/>
    <x v="15"/>
    <n v="415.9530217763641"/>
    <x v="109"/>
    <s v="416"/>
    <s v="South East"/>
  </r>
  <r>
    <x v="5"/>
    <x v="14"/>
    <n v="246"/>
    <x v="110"/>
    <s v="246"/>
    <s v="West Midlands"/>
  </r>
  <r>
    <x v="5"/>
    <x v="15"/>
    <n v="523.12599681020731"/>
    <x v="110"/>
    <s v="523"/>
    <s v="West Midlands"/>
  </r>
  <r>
    <x v="5"/>
    <x v="14"/>
    <n v="920"/>
    <x v="111"/>
    <s v="920"/>
    <s v="South West"/>
  </r>
  <r>
    <x v="5"/>
    <x v="15"/>
    <n v="615.0554887016981"/>
    <x v="111"/>
    <s v="615"/>
    <s v="South West"/>
  </r>
  <r>
    <x v="5"/>
    <x v="14"/>
    <n v="349"/>
    <x v="112"/>
    <s v="349"/>
    <s v="South West"/>
  </r>
  <r>
    <x v="5"/>
    <x v="15"/>
    <n v="611.1869987040734"/>
    <x v="112"/>
    <s v="611"/>
    <s v="South West"/>
  </r>
  <r>
    <x v="5"/>
    <x v="14"/>
    <n v="322"/>
    <x v="113"/>
    <s v="322"/>
    <s v="North East"/>
  </r>
  <r>
    <x v="5"/>
    <x v="15"/>
    <n v="989.5817326900027"/>
    <x v="113"/>
    <s v="990"/>
    <s v="North East"/>
  </r>
  <r>
    <x v="5"/>
    <x v="14"/>
    <n v="188"/>
    <x v="114"/>
    <s v="188"/>
    <s v="South East"/>
  </r>
  <r>
    <x v="5"/>
    <x v="15"/>
    <n v="528.75826184784137"/>
    <x v="114"/>
    <s v="529"/>
    <s v="South East"/>
  </r>
  <r>
    <x v="5"/>
    <x v="14"/>
    <n v="241"/>
    <x v="115"/>
    <s v="241"/>
    <s v="East of England"/>
  </r>
  <r>
    <x v="5"/>
    <x v="15"/>
    <n v="673.01516378564054"/>
    <x v="115"/>
    <s v="673"/>
    <s v="East of England"/>
  </r>
  <r>
    <x v="5"/>
    <x v="14"/>
    <n v="160"/>
    <x v="116"/>
    <s v="160"/>
    <s v="Greater London"/>
  </r>
  <r>
    <x v="5"/>
    <x v="15"/>
    <n v="557.84115473119027"/>
    <x v="116"/>
    <s v="558"/>
    <s v="Greater London"/>
  </r>
  <r>
    <x v="5"/>
    <x v="14"/>
    <n v="181"/>
    <x v="117"/>
    <s v="181"/>
    <s v="North West"/>
  </r>
  <r>
    <x v="5"/>
    <x v="15"/>
    <n v="466.24249761726901"/>
    <x v="117"/>
    <s v="466"/>
    <s v="North West"/>
  </r>
  <r>
    <x v="5"/>
    <x v="14"/>
    <n v="1234"/>
    <x v="118"/>
    <s v="1234"/>
    <s v="West Midlands"/>
  </r>
  <r>
    <x v="5"/>
    <x v="15"/>
    <n v="602.21266793876362"/>
    <x v="118"/>
    <s v="602"/>
    <s v="West Midlands"/>
  </r>
  <r>
    <x v="5"/>
    <x v="14"/>
    <n v="421"/>
    <x v="119"/>
    <s v="421"/>
    <s v="North West"/>
  </r>
  <r>
    <x v="5"/>
    <x v="15"/>
    <n v="687.51530987180524"/>
    <x v="119"/>
    <s v="688"/>
    <s v="North West"/>
  </r>
  <r>
    <x v="5"/>
    <x v="14"/>
    <n v="295"/>
    <x v="120"/>
    <s v="295"/>
    <s v="North East"/>
  </r>
  <r>
    <x v="5"/>
    <x v="15"/>
    <n v="731.88279951373215"/>
    <x v="120"/>
    <s v="732"/>
    <s v="North East"/>
  </r>
  <r>
    <x v="5"/>
    <x v="14"/>
    <n v="448"/>
    <x v="121"/>
    <s v="448"/>
    <s v="West Midlands"/>
  </r>
  <r>
    <x v="5"/>
    <x v="15"/>
    <n v="973.27829676298063"/>
    <x v="121"/>
    <s v="973"/>
    <s v="West Midlands"/>
  </r>
  <r>
    <x v="5"/>
    <x v="14"/>
    <n v="1212"/>
    <x v="122"/>
    <s v="1212"/>
    <s v="East of England"/>
  </r>
  <r>
    <x v="5"/>
    <x v="15"/>
    <n v="636.08691088485364"/>
    <x v="122"/>
    <s v="636"/>
    <s v="East of England"/>
  </r>
  <r>
    <x v="5"/>
    <x v="14"/>
    <n v="502"/>
    <x v="123"/>
    <s v="502"/>
    <s v="North East"/>
  </r>
  <r>
    <x v="5"/>
    <x v="15"/>
    <n v="838.83365360514665"/>
    <x v="123"/>
    <s v="839"/>
    <s v="North East"/>
  </r>
  <r>
    <x v="5"/>
    <x v="14"/>
    <n v="1385"/>
    <x v="124"/>
    <s v="1385"/>
    <s v="South East"/>
  </r>
  <r>
    <x v="5"/>
    <x v="15"/>
    <n v="578.95770891594873"/>
    <x v="124"/>
    <s v="579"/>
    <s v="South East"/>
  </r>
  <r>
    <x v="5"/>
    <x v="14"/>
    <n v="122"/>
    <x v="125"/>
    <s v="122"/>
    <s v="Greater London"/>
  </r>
  <r>
    <x v="5"/>
    <x v="15"/>
    <n v="370.93341441167519"/>
    <x v="125"/>
    <s v="371"/>
    <s v="Greater London"/>
  </r>
  <r>
    <x v="5"/>
    <x v="14"/>
    <n v="166"/>
    <x v="126"/>
    <s v="166"/>
    <s v="South West"/>
  </r>
  <r>
    <x v="5"/>
    <x v="15"/>
    <n v="417.42104204385441"/>
    <x v="126"/>
    <s v="417"/>
    <s v="South West"/>
  </r>
  <r>
    <x v="5"/>
    <x v="14"/>
    <n v="301"/>
    <x v="127"/>
    <s v="301"/>
    <s v="North West"/>
  </r>
  <r>
    <x v="5"/>
    <x v="15"/>
    <n v="713.7944935853352"/>
    <x v="127"/>
    <s v="714"/>
    <s v="North West"/>
  </r>
  <r>
    <x v="5"/>
    <x v="14"/>
    <n v="219"/>
    <x v="128"/>
    <s v="219"/>
    <s v="West Midlands"/>
  </r>
  <r>
    <x v="5"/>
    <x v="15"/>
    <n v="625.82156941189919"/>
    <x v="128"/>
    <s v="626"/>
    <s v="West Midlands"/>
  </r>
  <r>
    <x v="5"/>
    <x v="14"/>
    <n v="154"/>
    <x v="129"/>
    <s v="154"/>
    <s v="East of England"/>
  </r>
  <r>
    <x v="5"/>
    <x v="15"/>
    <n v="628.16120084842544"/>
    <x v="129"/>
    <s v="628"/>
    <s v="East of England"/>
  </r>
  <r>
    <x v="5"/>
    <x v="14"/>
    <n v="311"/>
    <x v="130"/>
    <s v="311"/>
    <s v="South West"/>
  </r>
  <r>
    <x v="5"/>
    <x v="15"/>
    <n v="813.41214625725786"/>
    <x v="130"/>
    <s v="813"/>
    <s v="South West"/>
  </r>
  <r>
    <x v="5"/>
    <x v="14"/>
    <n v="67"/>
    <x v="131"/>
    <s v="67"/>
    <s v="Greater London"/>
  </r>
  <r>
    <x v="5"/>
    <x v="15"/>
    <n v="342.553300270975"/>
    <x v="131"/>
    <s v="343"/>
    <s v="Greater London"/>
  </r>
  <r>
    <x v="5"/>
    <x v="14"/>
    <n v="202"/>
    <x v="132"/>
    <s v="202"/>
    <s v="North West"/>
  </r>
  <r>
    <x v="5"/>
    <x v="15"/>
    <n v="475.12642596730558"/>
    <x v="132"/>
    <s v="475"/>
    <s v="North West"/>
  </r>
  <r>
    <x v="5"/>
    <x v="14"/>
    <n v="437"/>
    <x v="133"/>
    <s v="437"/>
    <s v="Yorkshire &amp; Humber"/>
  </r>
  <r>
    <x v="5"/>
    <x v="15"/>
    <n v="622.32095811794193"/>
    <x v="133"/>
    <s v="622"/>
    <s v="Yorkshire &amp; Humber"/>
  </r>
  <r>
    <x v="5"/>
    <x v="14"/>
    <n v="333"/>
    <x v="134"/>
    <s v="333"/>
    <s v="West Midlands"/>
  </r>
  <r>
    <x v="5"/>
    <x v="15"/>
    <n v="658.25887562267735"/>
    <x v="134"/>
    <s v="658"/>
    <s v="West Midlands"/>
  </r>
  <r>
    <x v="5"/>
    <x v="14"/>
    <n v="141"/>
    <x v="135"/>
    <s v="141"/>
    <s v="Greater London"/>
  </r>
  <r>
    <x v="5"/>
    <x v="15"/>
    <n v="468.9526723650514"/>
    <x v="135"/>
    <s v="469"/>
    <s v="Greater London"/>
  </r>
  <r>
    <x v="5"/>
    <x v="14"/>
    <n v="120"/>
    <x v="136"/>
    <s v="120"/>
    <s v="Greater London"/>
  </r>
  <r>
    <x v="5"/>
    <x v="15"/>
    <n v="357.66445113409429"/>
    <x v="136"/>
    <s v="358"/>
    <s v="Greater London"/>
  </r>
  <r>
    <x v="5"/>
    <x v="14"/>
    <n v="272"/>
    <x v="137"/>
    <s v="272"/>
    <s v="North West"/>
  </r>
  <r>
    <x v="5"/>
    <x v="15"/>
    <n v="637.22619187068062"/>
    <x v="137"/>
    <s v="637"/>
    <s v="North West"/>
  </r>
  <r>
    <x v="5"/>
    <x v="14"/>
    <n v="867"/>
    <x v="138"/>
    <s v="867"/>
    <s v="West Midlands"/>
  </r>
  <r>
    <x v="5"/>
    <x v="15"/>
    <n v="666.36947766470939"/>
    <x v="138"/>
    <s v="666"/>
    <s v="West Midlands"/>
  </r>
  <r>
    <x v="5"/>
    <x v="14"/>
    <n v="180"/>
    <x v="139"/>
    <s v="180"/>
    <s v="South East"/>
  </r>
  <r>
    <x v="5"/>
    <x v="15"/>
    <n v="536.33681952266022"/>
    <x v="139"/>
    <s v="536"/>
    <s v="South East"/>
  </r>
  <r>
    <x v="5"/>
    <x v="14"/>
    <n v="343"/>
    <x v="140"/>
    <s v="343"/>
    <s v="East Midlands"/>
  </r>
  <r>
    <x v="5"/>
    <x v="15"/>
    <n v="445.59343171897729"/>
    <x v="140"/>
    <s v="446"/>
    <s v="East Midlands"/>
  </r>
  <r>
    <x v="5"/>
    <x v="14"/>
    <n v="1021"/>
    <x v="141"/>
    <s v="1021"/>
    <s v="South East"/>
  </r>
  <r>
    <x v="5"/>
    <x v="15"/>
    <n v="479.57237738259641"/>
    <x v="141"/>
    <s v="480"/>
    <s v="South East"/>
  </r>
  <r>
    <x v="5"/>
    <x v="14"/>
    <n v="60"/>
    <x v="142"/>
    <s v="60"/>
    <s v="Greater London"/>
  </r>
  <r>
    <x v="5"/>
    <x v="15"/>
    <n v="226.1761158021713"/>
    <x v="142"/>
    <s v="226"/>
    <s v="Greater London"/>
  </r>
  <r>
    <x v="5"/>
    <x v="14"/>
    <n v="407"/>
    <x v="143"/>
    <s v="407"/>
    <s v="North West"/>
  </r>
  <r>
    <x v="5"/>
    <x v="15"/>
    <n v="665.63087742252026"/>
    <x v="143"/>
    <s v="666"/>
    <s v="North West"/>
  </r>
  <r>
    <x v="5"/>
    <x v="14"/>
    <n v="397"/>
    <x v="144"/>
    <s v="397"/>
    <s v="North West"/>
  </r>
  <r>
    <x v="5"/>
    <x v="15"/>
    <n v="597.10920931911505"/>
    <x v="144"/>
    <s v="597"/>
    <s v="North West"/>
  </r>
  <r>
    <x v="5"/>
    <x v="14"/>
    <n v="553"/>
    <x v="145"/>
    <s v="553"/>
    <s v="South West"/>
  </r>
  <r>
    <x v="5"/>
    <x v="15"/>
    <n v="460.25418015663632"/>
    <x v="145"/>
    <s v="460"/>
    <s v="South West"/>
  </r>
  <r>
    <x v="5"/>
    <x v="14"/>
    <n v="435"/>
    <x v="147"/>
    <s v="435"/>
    <s v="North West"/>
  </r>
  <r>
    <x v="5"/>
    <x v="15"/>
    <n v="586.93364276654881"/>
    <x v="147"/>
    <s v="587"/>
    <s v="North West"/>
  </r>
  <r>
    <x v="5"/>
    <x v="14"/>
    <n v="180"/>
    <x v="148"/>
    <s v="180"/>
    <s v="South East"/>
  </r>
  <r>
    <x v="5"/>
    <x v="15"/>
    <n v="553.52255604415882"/>
    <x v="148"/>
    <s v="554"/>
    <s v="South East"/>
  </r>
  <r>
    <x v="5"/>
    <x v="14"/>
    <n v="280"/>
    <x v="149"/>
    <s v="280"/>
    <s v="West Midlands"/>
  </r>
  <r>
    <x v="5"/>
    <x v="15"/>
    <n v="620.73246430788333"/>
    <x v="149"/>
    <s v="621"/>
    <s v="West Midlands"/>
  </r>
  <r>
    <x v="5"/>
    <x v="14"/>
    <n v="817"/>
    <x v="150"/>
    <s v="817"/>
    <s v="West Midlands"/>
  </r>
  <r>
    <x v="5"/>
    <x v="15"/>
    <n v="561.31527780640465"/>
    <x v="150"/>
    <s v="561"/>
    <s v="West Midlands"/>
  </r>
  <r>
    <x v="5"/>
    <x v="14"/>
    <n v="233"/>
    <x v="151"/>
    <s v="233"/>
    <s v="Yorkshire &amp; Humber"/>
  </r>
  <r>
    <x v="5"/>
    <x v="15"/>
    <n v="579.34258292306924"/>
    <x v="151"/>
    <s v="579"/>
    <s v="Yorkshire &amp; Humber"/>
  </r>
  <r>
    <x v="5"/>
    <x v="14"/>
    <n v="61603"/>
    <x v="152"/>
    <s v="61603"/>
    <s v="England"/>
  </r>
  <r>
    <x v="5"/>
    <x v="15"/>
    <n v="560.99156623038948"/>
    <x v="152"/>
    <s v="561"/>
    <s v="England"/>
  </r>
  <r>
    <x v="6"/>
    <x v="0"/>
    <n v="2.6315789473684209E-2"/>
    <x v="0"/>
    <s v="0.03"/>
    <s v="Greater London"/>
  </r>
  <r>
    <x v="6"/>
    <x v="1"/>
    <n v="1.5"/>
    <x v="0"/>
    <s v="1.50"/>
    <s v="Greater London"/>
  </r>
  <r>
    <x v="6"/>
    <x v="2"/>
    <n v="0.98245614035087714"/>
    <x v="0"/>
    <s v="98%"/>
    <s v="Greater London"/>
  </r>
  <r>
    <x v="6"/>
    <x v="0"/>
    <n v="0.44989451476793252"/>
    <x v="1"/>
    <s v="0.45"/>
    <s v="Greater London"/>
  </r>
  <r>
    <x v="6"/>
    <x v="1"/>
    <n v="4.4196891191709842"/>
    <x v="1"/>
    <s v="4.42"/>
    <s v="Greater London"/>
  </r>
  <r>
    <x v="6"/>
    <x v="2"/>
    <n v="0.89820675105485237"/>
    <x v="1"/>
    <s v="90%"/>
    <s v="Greater London"/>
  </r>
  <r>
    <x v="6"/>
    <x v="0"/>
    <n v="2.0556754423823911"/>
    <x v="2"/>
    <s v="2.06"/>
    <s v="Yorkshire &amp; Humber"/>
  </r>
  <r>
    <x v="6"/>
    <x v="1"/>
    <n v="5.4684270952927667"/>
    <x v="2"/>
    <s v="5.47"/>
    <s v="Yorkshire &amp; Humber"/>
  </r>
  <r>
    <x v="6"/>
    <x v="2"/>
    <n v="0.62408286577470862"/>
    <x v="2"/>
    <s v="62%"/>
    <s v="Yorkshire &amp; Humber"/>
  </r>
  <r>
    <x v="6"/>
    <x v="0"/>
    <n v="0.38720262510254311"/>
    <x v="3"/>
    <s v="0.39"/>
    <s v="South West"/>
  </r>
  <r>
    <x v="6"/>
    <x v="1"/>
    <n v="4"/>
    <x v="3"/>
    <s v="4.00"/>
    <s v="South West"/>
  </r>
  <r>
    <x v="6"/>
    <x v="2"/>
    <n v="0.90319934372436428"/>
    <x v="3"/>
    <s v="90%"/>
    <s v="South West"/>
  </r>
  <r>
    <x v="6"/>
    <x v="0"/>
    <n v="0.52933243425488874"/>
    <x v="4"/>
    <s v="0.53"/>
    <s v="East of England"/>
  </r>
  <r>
    <x v="6"/>
    <x v="1"/>
    <n v="6.330645161290323"/>
    <x v="4"/>
    <s v="6.33"/>
    <s v="East of England"/>
  </r>
  <r>
    <x v="6"/>
    <x v="2"/>
    <n v="0.91638570465273095"/>
    <x v="4"/>
    <s v="92%"/>
    <s v="East of England"/>
  </r>
  <r>
    <x v="6"/>
    <x v="0"/>
    <n v="0.57227722772277223"/>
    <x v="5"/>
    <s v="0.57"/>
    <s v="Greater London"/>
  </r>
  <r>
    <x v="6"/>
    <x v="1"/>
    <n v="6.4222222222222216"/>
    <x v="5"/>
    <s v="6.42"/>
    <s v="Greater London"/>
  </r>
  <r>
    <x v="6"/>
    <x v="2"/>
    <n v="0.91089108910891092"/>
    <x v="5"/>
    <s v="91%"/>
    <s v="Greater London"/>
  </r>
  <r>
    <x v="6"/>
    <x v="0"/>
    <n v="0.58946759259259263"/>
    <x v="6"/>
    <s v="0.59"/>
    <s v="West Midlands"/>
  </r>
  <r>
    <x v="6"/>
    <x v="1"/>
    <n v="4.2690695725062868"/>
    <x v="6"/>
    <s v="4.27"/>
    <s v="West Midlands"/>
  </r>
  <r>
    <x v="6"/>
    <x v="2"/>
    <n v="0.86192129629629632"/>
    <x v="6"/>
    <s v="86%"/>
    <s v="West Midlands"/>
  </r>
  <r>
    <x v="6"/>
    <x v="0"/>
    <n v="0.23170731707317069"/>
    <x v="7"/>
    <s v="0.23"/>
    <s v="North West"/>
  </r>
  <r>
    <x v="6"/>
    <x v="1"/>
    <n v="2.1111111111111112"/>
    <x v="7"/>
    <s v="2.11"/>
    <s v="North West"/>
  </r>
  <r>
    <x v="6"/>
    <x v="2"/>
    <n v="0.8902439024390244"/>
    <x v="7"/>
    <s v="89%"/>
    <s v="North West"/>
  </r>
  <r>
    <x v="6"/>
    <x v="0"/>
    <n v="0.98633646456020496"/>
    <x v="8"/>
    <s v="0.99"/>
    <s v="North West"/>
  </r>
  <r>
    <x v="6"/>
    <x v="1"/>
    <n v="6.9161676646706587"/>
    <x v="8"/>
    <s v="6.92"/>
    <s v="North West"/>
  </r>
  <r>
    <x v="6"/>
    <x v="2"/>
    <n v="0.85738684884713923"/>
    <x v="8"/>
    <s v="86%"/>
    <s v="North West"/>
  </r>
  <r>
    <x v="6"/>
    <x v="0"/>
    <n v="0.25454545454545452"/>
    <x v="9"/>
    <s v="0.25"/>
    <s v="North West"/>
  </r>
  <r>
    <x v="6"/>
    <x v="1"/>
    <n v="5.4444444444444446"/>
    <x v="9"/>
    <s v="5.44"/>
    <s v="North West"/>
  </r>
  <r>
    <x v="6"/>
    <x v="2"/>
    <n v="0.95324675324675323"/>
    <x v="9"/>
    <s v="95%"/>
    <s v="North West"/>
  </r>
  <r>
    <x v="6"/>
    <x v="0"/>
    <n v="1.143604841347726"/>
    <x v="10"/>
    <s v="1.14"/>
    <s v="South West"/>
  </r>
  <r>
    <x v="6"/>
    <x v="1"/>
    <n v="8.2258823529411771"/>
    <x v="10"/>
    <s v="8.23"/>
    <s v="South West"/>
  </r>
  <r>
    <x v="6"/>
    <x v="2"/>
    <n v="0.86097481190709846"/>
    <x v="10"/>
    <s v="86%"/>
    <s v="South West"/>
  </r>
  <r>
    <x v="6"/>
    <x v="0"/>
    <n v="0.73632538569424966"/>
    <x v="11"/>
    <s v="0.74"/>
    <s v="South East"/>
  </r>
  <r>
    <x v="6"/>
    <x v="1"/>
    <n v="3.7234042553191489"/>
    <x v="11"/>
    <s v="3.72"/>
    <s v="South East"/>
  </r>
  <r>
    <x v="6"/>
    <x v="2"/>
    <n v="0.80224403927068721"/>
    <x v="11"/>
    <s v="80%"/>
    <s v="South East"/>
  </r>
  <r>
    <x v="6"/>
    <x v="0"/>
    <n v="0.78671424650013722"/>
    <x v="12"/>
    <s v="0.79"/>
    <s v="Yorkshire &amp; Humber"/>
  </r>
  <r>
    <x v="6"/>
    <x v="1"/>
    <n v="4.2776119402985078"/>
    <x v="12"/>
    <s v="4.28"/>
    <s v="Yorkshire &amp; Humber"/>
  </r>
  <r>
    <x v="6"/>
    <x v="2"/>
    <n v="0.81608564370024705"/>
    <x v="12"/>
    <s v="82%"/>
    <s v="Yorkshire &amp; Humber"/>
  </r>
  <r>
    <x v="6"/>
    <x v="0"/>
    <n v="0.58637956935403102"/>
    <x v="13"/>
    <s v="0.59"/>
    <s v="Greater London"/>
  </r>
  <r>
    <x v="6"/>
    <x v="1"/>
    <n v="5.7684729064039413"/>
    <x v="13"/>
    <s v="5.77"/>
    <s v="Greater London"/>
  </r>
  <r>
    <x v="6"/>
    <x v="2"/>
    <n v="0.89834752128192286"/>
    <x v="13"/>
    <s v="90%"/>
    <s v="Greater London"/>
  </r>
  <r>
    <x v="6"/>
    <x v="0"/>
    <n v="1.6382428940568481"/>
    <x v="14"/>
    <s v="1.64"/>
    <s v="South East"/>
  </r>
  <r>
    <x v="6"/>
    <x v="1"/>
    <n v="10.39344262295082"/>
    <x v="14"/>
    <s v="10.39"/>
    <s v="South East"/>
  </r>
  <r>
    <x v="6"/>
    <x v="2"/>
    <n v="0.84237726098191212"/>
    <x v="14"/>
    <s v="84%"/>
    <s v="South East"/>
  </r>
  <r>
    <x v="6"/>
    <x v="0"/>
    <n v="1.3381109886071301"/>
    <x v="15"/>
    <s v="1.34"/>
    <s v="South West"/>
  </r>
  <r>
    <x v="6"/>
    <x v="1"/>
    <n v="9.7613941018766752"/>
    <x v="15"/>
    <s v="9.76"/>
    <s v="South West"/>
  </r>
  <r>
    <x v="6"/>
    <x v="2"/>
    <n v="0.86291804483645718"/>
    <x v="15"/>
    <s v="86%"/>
    <s v="South West"/>
  </r>
  <r>
    <x v="6"/>
    <x v="0"/>
    <n v="0.66343963553530749"/>
    <x v="16"/>
    <s v="0.66"/>
    <s v="Greater London"/>
  </r>
  <r>
    <x v="6"/>
    <x v="1"/>
    <n v="7.4203821656050959"/>
    <x v="16"/>
    <s v="7.42"/>
    <s v="Greater London"/>
  </r>
  <r>
    <x v="6"/>
    <x v="2"/>
    <n v="0.91059225512528474"/>
    <x v="16"/>
    <s v="91%"/>
    <s v="Greater London"/>
  </r>
  <r>
    <x v="6"/>
    <x v="0"/>
    <n v="0.89294710327455917"/>
    <x v="17"/>
    <s v="0.89"/>
    <s v="South East"/>
  </r>
  <r>
    <x v="6"/>
    <x v="1"/>
    <n v="7.522546419098143"/>
    <x v="17"/>
    <s v="7.52"/>
    <s v="South East"/>
  </r>
  <r>
    <x v="6"/>
    <x v="2"/>
    <n v="0.88129722921914355"/>
    <x v="17"/>
    <s v="88%"/>
    <s v="South East"/>
  </r>
  <r>
    <x v="6"/>
    <x v="0"/>
    <n v="1.0479166666666671"/>
    <x v="18"/>
    <s v="1.05"/>
    <s v="North West"/>
  </r>
  <r>
    <x v="6"/>
    <x v="1"/>
    <n v="9.0630630630630638"/>
    <x v="18"/>
    <s v="9.06"/>
    <s v="North West"/>
  </r>
  <r>
    <x v="6"/>
    <x v="2"/>
    <n v="0.88437500000000002"/>
    <x v="18"/>
    <s v="88%"/>
    <s v="North West"/>
  </r>
  <r>
    <x v="6"/>
    <x v="0"/>
    <n v="1.1425269645608629"/>
    <x v="19"/>
    <s v="1.14"/>
    <s v="Yorkshire &amp; Humber"/>
  </r>
  <r>
    <x v="6"/>
    <x v="1"/>
    <n v="12.15573770491803"/>
    <x v="19"/>
    <s v="12.16"/>
    <s v="Yorkshire &amp; Humber"/>
  </r>
  <r>
    <x v="6"/>
    <x v="2"/>
    <n v="0.90600924499229585"/>
    <x v="19"/>
    <s v="91%"/>
    <s v="Yorkshire &amp; Humber"/>
  </r>
  <r>
    <x v="6"/>
    <x v="0"/>
    <n v="0.39706681151548068"/>
    <x v="20"/>
    <s v="0.40"/>
    <s v="East of England"/>
  </r>
  <r>
    <x v="6"/>
    <x v="1"/>
    <n v="4.106741573033708"/>
    <x v="20"/>
    <s v="4.11"/>
    <s v="East of England"/>
  </r>
  <r>
    <x v="6"/>
    <x v="2"/>
    <n v="0.90331341662140141"/>
    <x v="20"/>
    <s v="90%"/>
    <s v="East of England"/>
  </r>
  <r>
    <x v="6"/>
    <x v="0"/>
    <n v="0.67191844300278036"/>
    <x v="21"/>
    <s v="0.67"/>
    <s v="Greater London"/>
  </r>
  <r>
    <x v="6"/>
    <x v="1"/>
    <n v="4.4207317073170733"/>
    <x v="21"/>
    <s v="4.42"/>
    <s v="Greater London"/>
  </r>
  <r>
    <x v="6"/>
    <x v="2"/>
    <n v="0.8480074142724745"/>
    <x v="21"/>
    <s v="85%"/>
    <s v="Greater London"/>
  </r>
  <r>
    <x v="6"/>
    <x v="0"/>
    <n v="0.7525572333170969"/>
    <x v="22"/>
    <s v="0.75"/>
    <s v="East of England"/>
  </r>
  <r>
    <x v="6"/>
    <x v="1"/>
    <n v="5.5376344086021509"/>
    <x v="22"/>
    <s v="5.54"/>
    <s v="East of England"/>
  </r>
  <r>
    <x v="6"/>
    <x v="2"/>
    <n v="0.86410131514856303"/>
    <x v="22"/>
    <s v="86%"/>
    <s v="East of England"/>
  </r>
  <r>
    <x v="6"/>
    <x v="0"/>
    <n v="0.66332916145181475"/>
    <x v="23"/>
    <s v="0.66"/>
    <s v="North West"/>
  </r>
  <r>
    <x v="6"/>
    <x v="1"/>
    <n v="6.9736842105263159"/>
    <x v="23"/>
    <s v="6.97"/>
    <s v="North West"/>
  </r>
  <r>
    <x v="6"/>
    <x v="2"/>
    <n v="0.90488110137672084"/>
    <x v="23"/>
    <s v="90%"/>
    <s v="North West"/>
  </r>
  <r>
    <x v="6"/>
    <x v="0"/>
    <n v="1.4096581660336409"/>
    <x v="24"/>
    <s v="1.41"/>
    <s v="North West"/>
  </r>
  <r>
    <x v="6"/>
    <x v="1"/>
    <n v="14.353591160221001"/>
    <x v="24"/>
    <s v="14.35"/>
    <s v="North West"/>
  </r>
  <r>
    <x v="6"/>
    <x v="2"/>
    <n v="0.90179055887140536"/>
    <x v="24"/>
    <s v="90%"/>
    <s v="North West"/>
  </r>
  <r>
    <x v="6"/>
    <x v="0"/>
    <n v="1.3"/>
    <x v="25"/>
    <s v="1.30"/>
    <s v="Greater London"/>
  </r>
  <r>
    <x v="6"/>
    <x v="1"/>
    <n v="3.25"/>
    <x v="25"/>
    <s v="3.25"/>
    <s v="Greater London"/>
  </r>
  <r>
    <x v="6"/>
    <x v="2"/>
    <n v="0.6"/>
    <x v="25"/>
    <s v="60%"/>
    <s v="Greater London"/>
  </r>
  <r>
    <x v="6"/>
    <x v="0"/>
    <n v="0.61716355530788525"/>
    <x v="26"/>
    <s v="0.62"/>
    <s v="South West"/>
  </r>
  <r>
    <x v="6"/>
    <x v="1"/>
    <n v="5.0113122171945701"/>
    <x v="26"/>
    <s v="5.01"/>
    <s v="South West"/>
  </r>
  <r>
    <x v="6"/>
    <x v="2"/>
    <n v="0.87684591808303147"/>
    <x v="26"/>
    <s v="88%"/>
    <s v="South West"/>
  </r>
  <r>
    <x v="6"/>
    <x v="0"/>
    <n v="0.45392249527410211"/>
    <x v="27"/>
    <s v="0.45"/>
    <s v="North East"/>
  </r>
  <r>
    <x v="6"/>
    <x v="1"/>
    <n v="4.3659090909090912"/>
    <x v="27"/>
    <s v="4.37"/>
    <s v="North East"/>
  </r>
  <r>
    <x v="6"/>
    <x v="2"/>
    <n v="0.89603024574669188"/>
    <x v="27"/>
    <s v="90%"/>
    <s v="North East"/>
  </r>
  <r>
    <x v="6"/>
    <x v="0"/>
    <n v="0.93977272727272732"/>
    <x v="28"/>
    <s v="0.94"/>
    <s v="West Midlands"/>
  </r>
  <r>
    <x v="6"/>
    <x v="1"/>
    <n v="5.1903765690376567"/>
    <x v="28"/>
    <s v="5.19"/>
    <s v="West Midlands"/>
  </r>
  <r>
    <x v="6"/>
    <x v="2"/>
    <n v="0.81893939393939397"/>
    <x v="28"/>
    <s v="82%"/>
    <s v="West Midlands"/>
  </r>
  <r>
    <x v="6"/>
    <x v="0"/>
    <n v="0.59669932955131511"/>
    <x v="29"/>
    <s v="0.60"/>
    <s v="Greater London"/>
  </r>
  <r>
    <x v="6"/>
    <x v="1"/>
    <n v="7.4645161290322584"/>
    <x v="29"/>
    <s v="7.46"/>
    <s v="Greater London"/>
  </r>
  <r>
    <x v="6"/>
    <x v="2"/>
    <n v="0.92006188757091278"/>
    <x v="29"/>
    <s v="92%"/>
    <s v="Greater London"/>
  </r>
  <r>
    <x v="6"/>
    <x v="0"/>
    <n v="0.65151515151515149"/>
    <x v="30"/>
    <s v="0.65"/>
    <s v="North East"/>
  </r>
  <r>
    <x v="6"/>
    <x v="1"/>
    <n v="10.75"/>
    <x v="30"/>
    <s v="10.75"/>
    <s v="North East"/>
  </r>
  <r>
    <x v="6"/>
    <x v="2"/>
    <n v="0.93939393939393945"/>
    <x v="30"/>
    <s v="94%"/>
    <s v="North East"/>
  </r>
  <r>
    <x v="6"/>
    <x v="0"/>
    <n v="0.29276315789473678"/>
    <x v="31"/>
    <s v="0.29"/>
    <s v="North East"/>
  </r>
  <r>
    <x v="6"/>
    <x v="1"/>
    <n v="3.657534246575342"/>
    <x v="31"/>
    <s v="3.66"/>
    <s v="North East"/>
  </r>
  <r>
    <x v="6"/>
    <x v="2"/>
    <n v="0.91995614035087714"/>
    <x v="31"/>
    <s v="92%"/>
    <s v="North East"/>
  </r>
  <r>
    <x v="6"/>
    <x v="0"/>
    <n v="0.59439450026441032"/>
    <x v="32"/>
    <s v="0.59"/>
    <s v="East Midlands"/>
  </r>
  <r>
    <x v="6"/>
    <x v="1"/>
    <n v="3.862542955326461"/>
    <x v="32"/>
    <s v="3.86"/>
    <s v="East Midlands"/>
  </r>
  <r>
    <x v="6"/>
    <x v="2"/>
    <n v="0.84611316763617128"/>
    <x v="32"/>
    <s v="85%"/>
    <s v="East Midlands"/>
  </r>
  <r>
    <x v="6"/>
    <x v="0"/>
    <n v="0.70796906523201075"/>
    <x v="33"/>
    <s v="0.71"/>
    <s v="East Midlands"/>
  </r>
  <r>
    <x v="6"/>
    <x v="1"/>
    <n v="4.5921483097055624"/>
    <x v="33"/>
    <s v="4.59"/>
    <s v="East Midlands"/>
  </r>
  <r>
    <x v="6"/>
    <x v="2"/>
    <n v="0.84583053127101548"/>
    <x v="33"/>
    <s v="85%"/>
    <s v="East Midlands"/>
  </r>
  <r>
    <x v="6"/>
    <x v="0"/>
    <n v="0.69311445508435932"/>
    <x v="34"/>
    <s v="0.69"/>
    <s v="South West"/>
  </r>
  <r>
    <x v="6"/>
    <x v="1"/>
    <n v="4.7748691099476437"/>
    <x v="34"/>
    <s v="4.77"/>
    <s v="South West"/>
  </r>
  <r>
    <x v="6"/>
    <x v="2"/>
    <n v="0.85484116127070986"/>
    <x v="34"/>
    <s v="85%"/>
    <s v="South West"/>
  </r>
  <r>
    <x v="6"/>
    <x v="0"/>
    <n v="0.31770114942528738"/>
    <x v="35"/>
    <s v="0.32"/>
    <s v="Yorkshire &amp; Humber"/>
  </r>
  <r>
    <x v="6"/>
    <x v="1"/>
    <n v="3.2289719626168218"/>
    <x v="35"/>
    <s v="3.23"/>
    <s v="Yorkshire &amp; Humber"/>
  </r>
  <r>
    <x v="6"/>
    <x v="2"/>
    <n v="0.90160919540229889"/>
    <x v="35"/>
    <s v="90%"/>
    <s v="Yorkshire &amp; Humber"/>
  </r>
  <r>
    <x v="6"/>
    <x v="0"/>
    <n v="1.05741127348643"/>
    <x v="36"/>
    <s v="1.06"/>
    <s v="South West"/>
  </r>
  <r>
    <x v="6"/>
    <x v="1"/>
    <n v="8.536516853932584"/>
    <x v="36"/>
    <s v="8.54"/>
    <s v="South West"/>
  </r>
  <r>
    <x v="6"/>
    <x v="2"/>
    <n v="0.87613082811412668"/>
    <x v="36"/>
    <s v="88%"/>
    <s v="South West"/>
  </r>
  <r>
    <x v="6"/>
    <x v="0"/>
    <n v="0.48239110287303061"/>
    <x v="37"/>
    <s v="0.48"/>
    <s v="West Midlands"/>
  </r>
  <r>
    <x v="6"/>
    <x v="1"/>
    <n v="5.9147727272727284"/>
    <x v="37"/>
    <s v="5.91"/>
    <s v="West Midlands"/>
  </r>
  <r>
    <x v="6"/>
    <x v="2"/>
    <n v="0.91844300278035218"/>
    <x v="37"/>
    <s v="92%"/>
    <s v="West Midlands"/>
  </r>
  <r>
    <x v="6"/>
    <x v="0"/>
    <n v="0.59113796576032229"/>
    <x v="38"/>
    <s v="0.59"/>
    <s v="Greater London"/>
  </r>
  <r>
    <x v="6"/>
    <x v="1"/>
    <n v="5.4351851851851851"/>
    <x v="38"/>
    <s v="5.44"/>
    <s v="Greater London"/>
  </r>
  <r>
    <x v="6"/>
    <x v="2"/>
    <n v="0.89123867069486407"/>
    <x v="38"/>
    <s v="89%"/>
    <s v="Greater London"/>
  </r>
  <r>
    <x v="6"/>
    <x v="0"/>
    <n v="0.81611001964636543"/>
    <x v="39"/>
    <s v="0.82"/>
    <s v="Yorkshire &amp; Humber"/>
  </r>
  <r>
    <x v="6"/>
    <x v="1"/>
    <n v="5.090686274509804"/>
    <x v="39"/>
    <s v="5.09"/>
    <s v="Yorkshire &amp; Humber"/>
  </r>
  <r>
    <x v="6"/>
    <x v="2"/>
    <n v="0.8396856581532417"/>
    <x v="39"/>
    <s v="84%"/>
    <s v="Yorkshire &amp; Humber"/>
  </r>
  <r>
    <x v="6"/>
    <x v="0"/>
    <n v="1.727773406766326"/>
    <x v="40"/>
    <s v="1.73"/>
    <s v="South East"/>
  </r>
  <r>
    <x v="6"/>
    <x v="1"/>
    <n v="9.2528089887640448"/>
    <x v="40"/>
    <s v="9.25"/>
    <s v="South East"/>
  </r>
  <r>
    <x v="6"/>
    <x v="2"/>
    <n v="0.81327039076842378"/>
    <x v="40"/>
    <s v="81%"/>
    <s v="South East"/>
  </r>
  <r>
    <x v="6"/>
    <x v="0"/>
    <n v="0.17016654598117309"/>
    <x v="41"/>
    <s v="0.17"/>
    <s v="Greater London"/>
  </r>
  <r>
    <x v="6"/>
    <x v="1"/>
    <n v="3.8524590163934431"/>
    <x v="41"/>
    <s v="3.85"/>
    <s v="Greater London"/>
  </r>
  <r>
    <x v="6"/>
    <x v="2"/>
    <n v="0.95582910934105725"/>
    <x v="41"/>
    <s v="96%"/>
    <s v="Greater London"/>
  </r>
  <r>
    <x v="6"/>
    <x v="0"/>
    <n v="0.50823332403014232"/>
    <x v="42"/>
    <s v="0.51"/>
    <s v="East of England"/>
  </r>
  <r>
    <x v="6"/>
    <x v="1"/>
    <n v="5.4520958083832332"/>
    <x v="42"/>
    <s v="5.45"/>
    <s v="East of England"/>
  </r>
  <r>
    <x v="6"/>
    <x v="2"/>
    <n v="0.90678202623499859"/>
    <x v="42"/>
    <s v="91%"/>
    <s v="East of England"/>
  </r>
  <r>
    <x v="6"/>
    <x v="0"/>
    <n v="1.3349906774394029"/>
    <x v="43"/>
    <s v="1.33"/>
    <s v="North East"/>
  </r>
  <r>
    <x v="6"/>
    <x v="1"/>
    <n v="4.3132530120481931"/>
    <x v="43"/>
    <s v="4.31"/>
    <s v="North East"/>
  </r>
  <r>
    <x v="6"/>
    <x v="2"/>
    <n v="0.69049098819142318"/>
    <x v="43"/>
    <s v="69%"/>
    <s v="North East"/>
  </r>
  <r>
    <x v="6"/>
    <x v="0"/>
    <n v="0.84543918918918914"/>
    <x v="44"/>
    <s v="0.85"/>
    <s v="South West"/>
  </r>
  <r>
    <x v="6"/>
    <x v="1"/>
    <n v="8.7807017543859658"/>
    <x v="44"/>
    <s v="8.78"/>
    <s v="South West"/>
  </r>
  <r>
    <x v="6"/>
    <x v="2"/>
    <n v="0.90371621621621623"/>
    <x v="44"/>
    <s v="90%"/>
    <s v="South West"/>
  </r>
  <r>
    <x v="6"/>
    <x v="0"/>
    <n v="0.61538461538461542"/>
    <x v="45"/>
    <s v="0.62"/>
    <s v="Greater London"/>
  </r>
  <r>
    <x v="6"/>
    <x v="1"/>
    <n v="8.3305785123966949"/>
    <x v="45"/>
    <s v="8.33"/>
    <s v="Greater London"/>
  </r>
  <r>
    <x v="6"/>
    <x v="2"/>
    <n v="0.92612942612942617"/>
    <x v="45"/>
    <s v="93%"/>
    <s v="Greater London"/>
  </r>
  <r>
    <x v="6"/>
    <x v="0"/>
    <n v="0.37553648068669532"/>
    <x v="46"/>
    <s v="0.38"/>
    <s v="Greater London"/>
  </r>
  <r>
    <x v="6"/>
    <x v="1"/>
    <n v="3.804347826086957"/>
    <x v="46"/>
    <s v="3.80"/>
    <s v="Greater London"/>
  </r>
  <r>
    <x v="6"/>
    <x v="2"/>
    <n v="0.90128755364806867"/>
    <x v="46"/>
    <s v="90%"/>
    <s v="Greater London"/>
  </r>
  <r>
    <x v="6"/>
    <x v="0"/>
    <n v="0.88969072164948448"/>
    <x v="47"/>
    <s v="0.89"/>
    <s v="North West"/>
  </r>
  <r>
    <x v="6"/>
    <x v="1"/>
    <n v="11.20779220779221"/>
    <x v="47"/>
    <s v="11.21"/>
    <s v="North West"/>
  </r>
  <r>
    <x v="6"/>
    <x v="2"/>
    <n v="0.92061855670103099"/>
    <x v="47"/>
    <s v="92%"/>
    <s v="North West"/>
  </r>
  <r>
    <x v="6"/>
    <x v="0"/>
    <n v="0.93434343434343436"/>
    <x v="48"/>
    <s v="0.93"/>
    <s v="Greater London"/>
  </r>
  <r>
    <x v="6"/>
    <x v="1"/>
    <n v="6.3356164383561646"/>
    <x v="48"/>
    <s v="6.34"/>
    <s v="Greater London"/>
  </r>
  <r>
    <x v="6"/>
    <x v="2"/>
    <n v="0.85252525252525246"/>
    <x v="48"/>
    <s v="85%"/>
    <s v="Greater London"/>
  </r>
  <r>
    <x v="6"/>
    <x v="0"/>
    <n v="1.298086505880008"/>
    <x v="49"/>
    <s v="1.30"/>
    <s v="South East"/>
  </r>
  <r>
    <x v="6"/>
    <x v="1"/>
    <n v="6.8372703412073488"/>
    <x v="49"/>
    <s v="6.84"/>
    <s v="South East"/>
  </r>
  <r>
    <x v="6"/>
    <x v="2"/>
    <n v="0.8101455052820411"/>
    <x v="49"/>
    <s v="81%"/>
    <s v="South East"/>
  </r>
  <r>
    <x v="6"/>
    <x v="0"/>
    <n v="0.3929236499068901"/>
    <x v="50"/>
    <s v="0.39"/>
    <s v="Greater London"/>
  </r>
  <r>
    <x v="6"/>
    <x v="1"/>
    <n v="4.9069767441860463"/>
    <x v="50"/>
    <s v="4.91"/>
    <s v="Greater London"/>
  </r>
  <r>
    <x v="6"/>
    <x v="2"/>
    <n v="0.91992551210428308"/>
    <x v="50"/>
    <s v="92%"/>
    <s v="Greater London"/>
  </r>
  <r>
    <x v="6"/>
    <x v="0"/>
    <n v="0.39937304075235108"/>
    <x v="51"/>
    <s v="0.40"/>
    <s v="Greater London"/>
  </r>
  <r>
    <x v="6"/>
    <x v="1"/>
    <n v="6.0666666666666664"/>
    <x v="51"/>
    <s v="6.07"/>
    <s v="Greater London"/>
  </r>
  <r>
    <x v="6"/>
    <x v="2"/>
    <n v="0.93416927899686519"/>
    <x v="51"/>
    <s v="93%"/>
    <s v="Greater London"/>
  </r>
  <r>
    <x v="6"/>
    <x v="0"/>
    <n v="0.57493857493857492"/>
    <x v="52"/>
    <s v="0.57"/>
    <s v="North East"/>
  </r>
  <r>
    <x v="6"/>
    <x v="1"/>
    <n v="3.6850393700787398"/>
    <x v="52"/>
    <s v="3.69"/>
    <s v="North East"/>
  </r>
  <r>
    <x v="6"/>
    <x v="2"/>
    <n v="0.84398034398034394"/>
    <x v="52"/>
    <s v="84%"/>
    <s v="North East"/>
  </r>
  <r>
    <x v="6"/>
    <x v="0"/>
    <n v="0.38235294117647062"/>
    <x v="53"/>
    <s v="0.38"/>
    <s v="Greater London"/>
  </r>
  <r>
    <x v="6"/>
    <x v="1"/>
    <n v="4.333333333333333"/>
    <x v="53"/>
    <s v="4.33"/>
    <s v="Greater London"/>
  </r>
  <r>
    <x v="6"/>
    <x v="2"/>
    <n v="0.91176470588235292"/>
    <x v="53"/>
    <s v="91%"/>
    <s v="Greater London"/>
  </r>
  <r>
    <x v="6"/>
    <x v="0"/>
    <n v="0.975987606506584"/>
    <x v="54"/>
    <s v="0.98"/>
    <s v="West Midlands"/>
  </r>
  <r>
    <x v="6"/>
    <x v="1"/>
    <n v="6.1463414634146343"/>
    <x v="54"/>
    <s v="6.15"/>
    <s v="West Midlands"/>
  </r>
  <r>
    <x v="6"/>
    <x v="2"/>
    <n v="0.84120836560805579"/>
    <x v="54"/>
    <s v="84%"/>
    <s v="West Midlands"/>
  </r>
  <r>
    <x v="6"/>
    <x v="0"/>
    <n v="0.43536428110896203"/>
    <x v="55"/>
    <s v="0.44"/>
    <s v="East of England"/>
  </r>
  <r>
    <x v="6"/>
    <x v="1"/>
    <n v="2.8106139438085331"/>
    <x v="55"/>
    <s v="2.81"/>
    <s v="East of England"/>
  </r>
  <r>
    <x v="6"/>
    <x v="2"/>
    <n v="0.84509993552546747"/>
    <x v="55"/>
    <s v="85%"/>
    <s v="East of England"/>
  </r>
  <r>
    <x v="6"/>
    <x v="0"/>
    <n v="0.51101998974884677"/>
    <x v="56"/>
    <s v="0.51"/>
    <s v="Greater London"/>
  </r>
  <r>
    <x v="6"/>
    <x v="1"/>
    <n v="7.496240601503759"/>
    <x v="56"/>
    <s v="7.50"/>
    <s v="Greater London"/>
  </r>
  <r>
    <x v="6"/>
    <x v="2"/>
    <n v="0.93182983085597126"/>
    <x v="56"/>
    <s v="93%"/>
    <s v="Greater London"/>
  </r>
  <r>
    <x v="6"/>
    <x v="0"/>
    <n v="0.74568195354377609"/>
    <x v="57"/>
    <s v="0.75"/>
    <s v="Greater London"/>
  </r>
  <r>
    <x v="6"/>
    <x v="1"/>
    <n v="5.8779342723004691"/>
    <x v="57"/>
    <s v="5.88"/>
    <s v="Greater London"/>
  </r>
  <r>
    <x v="6"/>
    <x v="2"/>
    <n v="0.87313877307921384"/>
    <x v="57"/>
    <s v="87%"/>
    <s v="Greater London"/>
  </r>
  <r>
    <x v="6"/>
    <x v="0"/>
    <n v="1.177578475336323"/>
    <x v="58"/>
    <s v="1.18"/>
    <s v="South East"/>
  </r>
  <r>
    <x v="6"/>
    <x v="1"/>
    <n v="5.3157894736842106"/>
    <x v="58"/>
    <s v="5.32"/>
    <s v="South East"/>
  </r>
  <r>
    <x v="6"/>
    <x v="2"/>
    <n v="0.77847533632286992"/>
    <x v="58"/>
    <s v="78%"/>
    <s v="South East"/>
  </r>
  <r>
    <x v="6"/>
    <x v="0"/>
    <n v="0.7441860465116279"/>
    <x v="59"/>
    <s v="0.74"/>
    <s v="Greater London"/>
  </r>
  <r>
    <x v="6"/>
    <x v="1"/>
    <n v="5.6183206106870216"/>
    <x v="59"/>
    <s v="5.62"/>
    <s v="Greater London"/>
  </r>
  <r>
    <x v="6"/>
    <x v="2"/>
    <n v="0.8675429726996966"/>
    <x v="59"/>
    <s v="87%"/>
    <s v="Greater London"/>
  </r>
  <r>
    <x v="6"/>
    <x v="0"/>
    <n v="1.3005952380952379"/>
    <x v="60"/>
    <s v="1.30"/>
    <s v="Greater London"/>
  </r>
  <r>
    <x v="6"/>
    <x v="1"/>
    <n v="7.7345132743362832"/>
    <x v="60"/>
    <s v="7.73"/>
    <s v="Greater London"/>
  </r>
  <r>
    <x v="6"/>
    <x v="2"/>
    <n v="0.83184523809523814"/>
    <x v="60"/>
    <s v="83%"/>
    <s v="Greater London"/>
  </r>
  <r>
    <x v="6"/>
    <x v="0"/>
    <n v="0.97887400631601873"/>
    <x v="61"/>
    <s v="0.98"/>
    <s v="South East"/>
  </r>
  <r>
    <x v="6"/>
    <x v="1"/>
    <n v="6.073648648648649"/>
    <x v="61"/>
    <s v="6.07"/>
    <s v="South East"/>
  </r>
  <r>
    <x v="6"/>
    <x v="2"/>
    <n v="0.83883262550364801"/>
    <x v="61"/>
    <s v="84%"/>
    <s v="South East"/>
  </r>
  <r>
    <x v="6"/>
    <x v="0"/>
    <n v="0.7774784482758621"/>
    <x v="62"/>
    <s v="0.78"/>
    <s v="Yorkshire &amp; Humber"/>
  </r>
  <r>
    <x v="6"/>
    <x v="1"/>
    <n v="4.5809523809523807"/>
    <x v="62"/>
    <s v="4.58"/>
    <s v="Yorkshire &amp; Humber"/>
  </r>
  <r>
    <x v="6"/>
    <x v="2"/>
    <n v="0.83028017241379315"/>
    <x v="62"/>
    <s v="83%"/>
    <s v="Yorkshire &amp; Humber"/>
  </r>
  <r>
    <x v="6"/>
    <x v="0"/>
    <n v="0.69183922046285018"/>
    <x v="63"/>
    <s v="0.69"/>
    <s v="Greater London"/>
  </r>
  <r>
    <x v="6"/>
    <x v="1"/>
    <n v="4.8547008547008543"/>
    <x v="63"/>
    <s v="4.85"/>
    <s v="Greater London"/>
  </r>
  <r>
    <x v="6"/>
    <x v="2"/>
    <n v="0.85749086479902559"/>
    <x v="63"/>
    <s v="86%"/>
    <s v="Greater London"/>
  </r>
  <r>
    <x v="6"/>
    <x v="0"/>
    <n v="1.330642201834862"/>
    <x v="64"/>
    <s v="1.33"/>
    <s v="Yorkshire &amp; Humber"/>
  </r>
  <r>
    <x v="6"/>
    <x v="1"/>
    <n v="8.8009708737864081"/>
    <x v="64"/>
    <s v="8.80"/>
    <s v="Yorkshire &amp; Humber"/>
  </r>
  <r>
    <x v="6"/>
    <x v="2"/>
    <n v="0.84880733944954123"/>
    <x v="64"/>
    <s v="85%"/>
    <s v="Yorkshire &amp; Humber"/>
  </r>
  <r>
    <x v="6"/>
    <x v="0"/>
    <n v="0.4360333080999243"/>
    <x v="65"/>
    <s v="0.44"/>
    <s v="North West"/>
  </r>
  <r>
    <x v="6"/>
    <x v="1"/>
    <n v="7.5789473684210522"/>
    <x v="65"/>
    <s v="7.58"/>
    <s v="North West"/>
  </r>
  <r>
    <x v="6"/>
    <x v="2"/>
    <n v="0.94246782740348223"/>
    <x v="65"/>
    <s v="94%"/>
    <s v="North West"/>
  </r>
  <r>
    <x v="6"/>
    <x v="0"/>
    <n v="0.89268292682926831"/>
    <x v="66"/>
    <s v="0.89"/>
    <s v="Greater London"/>
  </r>
  <r>
    <x v="6"/>
    <x v="1"/>
    <n v="7.7636363636363637"/>
    <x v="66"/>
    <s v="7.76"/>
    <s v="Greater London"/>
  </r>
  <r>
    <x v="6"/>
    <x v="2"/>
    <n v="0.88501742160278751"/>
    <x v="66"/>
    <s v="89%"/>
    <s v="Greater London"/>
  </r>
  <r>
    <x v="6"/>
    <x v="0"/>
    <n v="0.80357359912483284"/>
    <x v="67"/>
    <s v="0.80"/>
    <s v="North West"/>
  </r>
  <r>
    <x v="6"/>
    <x v="1"/>
    <n v="5.1168730650154801"/>
    <x v="67"/>
    <s v="5.12"/>
    <s v="North West"/>
  </r>
  <r>
    <x v="6"/>
    <x v="2"/>
    <n v="0.84295612009237875"/>
    <x v="67"/>
    <s v="84%"/>
    <s v="North West"/>
  </r>
  <r>
    <x v="6"/>
    <x v="0"/>
    <n v="1.3938426453819841"/>
    <x v="68"/>
    <s v="1.39"/>
    <s v="Yorkshire &amp; Humber"/>
  </r>
  <r>
    <x v="6"/>
    <x v="1"/>
    <n v="7.1069767441860474"/>
    <x v="68"/>
    <s v="7.11"/>
    <s v="Yorkshire &amp; Humber"/>
  </r>
  <r>
    <x v="6"/>
    <x v="2"/>
    <n v="0.80387685290763966"/>
    <x v="68"/>
    <s v="80%"/>
    <s v="Yorkshire &amp; Humber"/>
  </r>
  <r>
    <x v="6"/>
    <x v="0"/>
    <n v="0.58856235107227961"/>
    <x v="69"/>
    <s v="0.59"/>
    <s v="East Midlands"/>
  </r>
  <r>
    <x v="6"/>
    <x v="1"/>
    <n v="5.1103448275862071"/>
    <x v="69"/>
    <s v="5.11"/>
    <s v="East Midlands"/>
  </r>
  <r>
    <x v="6"/>
    <x v="2"/>
    <n v="0.88482922954725973"/>
    <x v="69"/>
    <s v="88%"/>
    <s v="East Midlands"/>
  </r>
  <r>
    <x v="6"/>
    <x v="0"/>
    <n v="0.61206362321834329"/>
    <x v="70"/>
    <s v="0.61"/>
    <s v="East Midlands"/>
  </r>
  <r>
    <x v="6"/>
    <x v="1"/>
    <n v="4.2510760401721663"/>
    <x v="70"/>
    <s v="4.25"/>
    <s v="East Midlands"/>
  </r>
  <r>
    <x v="6"/>
    <x v="2"/>
    <n v="0.85602148316463544"/>
    <x v="70"/>
    <s v="86%"/>
    <s v="East Midlands"/>
  </r>
  <r>
    <x v="6"/>
    <x v="0"/>
    <n v="0.76077968103957472"/>
    <x v="71"/>
    <s v="0.76"/>
    <s v="Greater London"/>
  </r>
  <r>
    <x v="6"/>
    <x v="1"/>
    <n v="8.7027027027027035"/>
    <x v="71"/>
    <s v="8.70"/>
    <s v="Greater London"/>
  </r>
  <r>
    <x v="6"/>
    <x v="2"/>
    <n v="0.91258121677495574"/>
    <x v="71"/>
    <s v="91%"/>
    <s v="Greater London"/>
  </r>
  <r>
    <x v="6"/>
    <x v="0"/>
    <n v="0.83878283878283877"/>
    <x v="72"/>
    <s v="0.84"/>
    <s v="East Midlands"/>
  </r>
  <r>
    <x v="6"/>
    <x v="1"/>
    <n v="4.7823275862068968"/>
    <x v="72"/>
    <s v="4.78"/>
    <s v="East Midlands"/>
  </r>
  <r>
    <x v="6"/>
    <x v="2"/>
    <n v="0.82460782460782456"/>
    <x v="72"/>
    <s v="82%"/>
    <s v="East Midlands"/>
  </r>
  <r>
    <x v="6"/>
    <x v="0"/>
    <n v="1.4183949504057709"/>
    <x v="73"/>
    <s v="1.42"/>
    <s v="North West"/>
  </r>
  <r>
    <x v="6"/>
    <x v="1"/>
    <n v="8.6587155963302749"/>
    <x v="73"/>
    <s v="8.66"/>
    <s v="North West"/>
  </r>
  <r>
    <x v="6"/>
    <x v="2"/>
    <n v="0.83618875864141873"/>
    <x v="73"/>
    <s v="84%"/>
    <s v="North West"/>
  </r>
  <r>
    <x v="6"/>
    <x v="0"/>
    <n v="0.63510560815731976"/>
    <x v="74"/>
    <s v="0.64"/>
    <s v="East of England"/>
  </r>
  <r>
    <x v="6"/>
    <x v="1"/>
    <n v="5.9319727891156466"/>
    <x v="74"/>
    <s v="5.93"/>
    <s v="East of England"/>
  </r>
  <r>
    <x v="6"/>
    <x v="2"/>
    <n v="0.89293517844136927"/>
    <x v="74"/>
    <s v="89%"/>
    <s v="East of England"/>
  </r>
  <r>
    <x v="6"/>
    <x v="0"/>
    <n v="1.1442099567099571"/>
    <x v="75"/>
    <s v="1.14"/>
    <s v="North West"/>
  </r>
  <r>
    <x v="6"/>
    <x v="1"/>
    <n v="8.6837782340862422"/>
    <x v="75"/>
    <s v="8.68"/>
    <s v="North West"/>
  </r>
  <r>
    <x v="6"/>
    <x v="2"/>
    <n v="0.86823593073593075"/>
    <x v="75"/>
    <s v="87%"/>
    <s v="North West"/>
  </r>
  <r>
    <x v="6"/>
    <x v="0"/>
    <n v="1.277851458885942"/>
    <x v="76"/>
    <s v="1.28"/>
    <s v="South East"/>
  </r>
  <r>
    <x v="6"/>
    <x v="1"/>
    <n v="6.3388157894736841"/>
    <x v="76"/>
    <s v="6.34"/>
    <s v="South East"/>
  </r>
  <r>
    <x v="6"/>
    <x v="2"/>
    <n v="0.79840848806366049"/>
    <x v="76"/>
    <s v="80%"/>
    <s v="South East"/>
  </r>
  <r>
    <x v="6"/>
    <x v="0"/>
    <n v="0.55532359081419624"/>
    <x v="77"/>
    <s v="0.56"/>
    <s v="Greater London"/>
  </r>
  <r>
    <x v="6"/>
    <x v="1"/>
    <n v="4.7079646017699117"/>
    <x v="77"/>
    <s v="4.71"/>
    <s v="Greater London"/>
  </r>
  <r>
    <x v="6"/>
    <x v="2"/>
    <n v="0.8820459290187892"/>
    <x v="77"/>
    <s v="88%"/>
    <s v="Greater London"/>
  </r>
  <r>
    <x v="6"/>
    <x v="0"/>
    <n v="0.4261261261261261"/>
    <x v="78"/>
    <s v="0.43"/>
    <s v="North East"/>
  </r>
  <r>
    <x v="6"/>
    <x v="1"/>
    <n v="5.9873417721518987"/>
    <x v="78"/>
    <s v="5.99"/>
    <s v="North East"/>
  </r>
  <r>
    <x v="6"/>
    <x v="2"/>
    <n v="0.92882882882882889"/>
    <x v="78"/>
    <s v="93%"/>
    <s v="North East"/>
  </r>
  <r>
    <x v="6"/>
    <x v="0"/>
    <n v="0.86452353616532718"/>
    <x v="79"/>
    <s v="0.86"/>
    <s v="East of England"/>
  </r>
  <r>
    <x v="6"/>
    <x v="1"/>
    <n v="8.7558139534883725"/>
    <x v="79"/>
    <s v="8.76"/>
    <s v="East of England"/>
  </r>
  <r>
    <x v="6"/>
    <x v="2"/>
    <n v="0.90126291618828935"/>
    <x v="79"/>
    <s v="90%"/>
    <s v="East of England"/>
  </r>
  <r>
    <x v="6"/>
    <x v="0"/>
    <n v="0.8251318101933216"/>
    <x v="80"/>
    <s v="0.83"/>
    <s v="North East"/>
  </r>
  <r>
    <x v="6"/>
    <x v="1"/>
    <n v="7.1679389312977104"/>
    <x v="80"/>
    <s v="7.17"/>
    <s v="North East"/>
  </r>
  <r>
    <x v="6"/>
    <x v="2"/>
    <n v="0.88488576449912126"/>
    <x v="80"/>
    <s v="88%"/>
    <s v="North East"/>
  </r>
  <r>
    <x v="6"/>
    <x v="0"/>
    <n v="0.35221674876847292"/>
    <x v="81"/>
    <s v="0.35"/>
    <s v="Greater London"/>
  </r>
  <r>
    <x v="6"/>
    <x v="1"/>
    <n v="3.25"/>
    <x v="81"/>
    <s v="3.25"/>
    <s v="Greater London"/>
  </r>
  <r>
    <x v="6"/>
    <x v="2"/>
    <n v="0.89162561576354682"/>
    <x v="81"/>
    <s v="89%"/>
    <s v="Greater London"/>
  </r>
  <r>
    <x v="6"/>
    <x v="0"/>
    <n v="0.78754426161216418"/>
    <x v="82"/>
    <s v="0.79"/>
    <s v="East of England"/>
  </r>
  <r>
    <x v="6"/>
    <x v="1"/>
    <n v="5.2586926286509037"/>
    <x v="82"/>
    <s v="5.26"/>
    <s v="East of England"/>
  </r>
  <r>
    <x v="6"/>
    <x v="2"/>
    <n v="0.85023953343053527"/>
    <x v="82"/>
    <s v="85%"/>
    <s v="East of England"/>
  </r>
  <r>
    <x v="6"/>
    <x v="0"/>
    <n v="0.37382378100940977"/>
    <x v="83"/>
    <s v="0.37"/>
    <s v="Yorkshire &amp; Humber"/>
  </r>
  <r>
    <x v="6"/>
    <x v="1"/>
    <n v="3.166666666666667"/>
    <x v="83"/>
    <s v="3.17"/>
    <s v="Yorkshire &amp; Humber"/>
  </r>
  <r>
    <x v="6"/>
    <x v="2"/>
    <n v="0.88195038494439693"/>
    <x v="83"/>
    <s v="88%"/>
    <s v="Yorkshire &amp; Humber"/>
  </r>
  <r>
    <x v="6"/>
    <x v="0"/>
    <n v="0.45383411580594679"/>
    <x v="84"/>
    <s v="0.45"/>
    <s v="Yorkshire &amp; Humber"/>
  </r>
  <r>
    <x v="6"/>
    <x v="1"/>
    <n v="3.4730538922155691"/>
    <x v="84"/>
    <s v="3.47"/>
    <s v="Yorkshire &amp; Humber"/>
  </r>
  <r>
    <x v="6"/>
    <x v="2"/>
    <n v="0.86932707355242567"/>
    <x v="84"/>
    <s v="87%"/>
    <s v="Yorkshire &amp; Humber"/>
  </r>
  <r>
    <x v="6"/>
    <x v="0"/>
    <n v="1.2142255892255891"/>
    <x v="85"/>
    <s v="1.21"/>
    <s v="East Midlands"/>
  </r>
  <r>
    <x v="6"/>
    <x v="1"/>
    <n v="7.2670025188916876"/>
    <x v="85"/>
    <s v="7.27"/>
    <s v="East Midlands"/>
  </r>
  <r>
    <x v="6"/>
    <x v="2"/>
    <n v="0.83291245791245794"/>
    <x v="85"/>
    <s v="83%"/>
    <s v="East Midlands"/>
  </r>
  <r>
    <x v="6"/>
    <x v="0"/>
    <n v="1.295990566037736"/>
    <x v="86"/>
    <s v="1.30"/>
    <s v="South West"/>
  </r>
  <r>
    <x v="6"/>
    <x v="1"/>
    <n v="9.1966527196652716"/>
    <x v="86"/>
    <s v="9.20"/>
    <s v="South West"/>
  </r>
  <r>
    <x v="6"/>
    <x v="2"/>
    <n v="0.85908018867924529"/>
    <x v="86"/>
    <s v="86%"/>
    <s v="South West"/>
  </r>
  <r>
    <x v="6"/>
    <x v="0"/>
    <n v="0.65957446808510634"/>
    <x v="87"/>
    <s v="0.66"/>
    <s v="North East"/>
  </r>
  <r>
    <x v="6"/>
    <x v="1"/>
    <n v="10.13461538461539"/>
    <x v="87"/>
    <s v="10.13"/>
    <s v="North East"/>
  </r>
  <r>
    <x v="6"/>
    <x v="2"/>
    <n v="0.93491864831038796"/>
    <x v="87"/>
    <s v="93%"/>
    <s v="North East"/>
  </r>
  <r>
    <x v="6"/>
    <x v="0"/>
    <n v="0.56853648249683675"/>
    <x v="88"/>
    <s v="0.57"/>
    <s v="Yorkshire &amp; Humber"/>
  </r>
  <r>
    <x v="6"/>
    <x v="1"/>
    <n v="4.3695299837925443"/>
    <x v="88"/>
    <s v="4.37"/>
    <s v="Yorkshire &amp; Humber"/>
  </r>
  <r>
    <x v="6"/>
    <x v="2"/>
    <n v="0.86988612399831289"/>
    <x v="88"/>
    <s v="87%"/>
    <s v="Yorkshire &amp; Humber"/>
  </r>
  <r>
    <x v="6"/>
    <x v="0"/>
    <n v="0.56406188020626735"/>
    <x v="89"/>
    <s v="0.56"/>
    <s v="North East"/>
  </r>
  <r>
    <x v="6"/>
    <x v="1"/>
    <n v="12.36521739130435"/>
    <x v="89"/>
    <s v="12.37"/>
    <s v="North East"/>
  </r>
  <r>
    <x v="6"/>
    <x v="2"/>
    <n v="0.95438318127727095"/>
    <x v="89"/>
    <s v="95%"/>
    <s v="North East"/>
  </r>
  <r>
    <x v="6"/>
    <x v="0"/>
    <n v="0.58206106870229013"/>
    <x v="90"/>
    <s v="0.58"/>
    <s v="East Midlands"/>
  </r>
  <r>
    <x v="6"/>
    <x v="1"/>
    <n v="3.1937172774869111"/>
    <x v="90"/>
    <s v="3.19"/>
    <s v="East Midlands"/>
  </r>
  <r>
    <x v="6"/>
    <x v="2"/>
    <n v="0.8177480916030534"/>
    <x v="90"/>
    <s v="82%"/>
    <s v="East Midlands"/>
  </r>
  <r>
    <x v="6"/>
    <x v="0"/>
    <n v="0.6031141868512111"/>
    <x v="91"/>
    <s v="0.60"/>
    <s v="East Midlands"/>
  </r>
  <r>
    <x v="6"/>
    <x v="1"/>
    <n v="3.387755102040817"/>
    <x v="91"/>
    <s v="3.39"/>
    <s v="East Midlands"/>
  </r>
  <r>
    <x v="6"/>
    <x v="2"/>
    <n v="0.82197231833910034"/>
    <x v="91"/>
    <s v="82%"/>
    <s v="East Midlands"/>
  </r>
  <r>
    <x v="6"/>
    <x v="0"/>
    <n v="0.60790513833992099"/>
    <x v="92"/>
    <s v="0.61"/>
    <s v="North West"/>
  </r>
  <r>
    <x v="6"/>
    <x v="1"/>
    <n v="10.391891891891889"/>
    <x v="92"/>
    <s v="10.39"/>
    <s v="North West"/>
  </r>
  <r>
    <x v="6"/>
    <x v="2"/>
    <n v="0.94150197628458498"/>
    <x v="92"/>
    <s v="94%"/>
    <s v="North West"/>
  </r>
  <r>
    <x v="6"/>
    <x v="0"/>
    <n v="0.6961414790996785"/>
    <x v="93"/>
    <s v="0.70"/>
    <s v="South East"/>
  </r>
  <r>
    <x v="6"/>
    <x v="1"/>
    <n v="5.2804878048780486"/>
    <x v="93"/>
    <s v="5.28"/>
    <s v="South East"/>
  </r>
  <r>
    <x v="6"/>
    <x v="2"/>
    <n v="0.86816720257234725"/>
    <x v="93"/>
    <s v="87%"/>
    <s v="South East"/>
  </r>
  <r>
    <x v="6"/>
    <x v="0"/>
    <n v="0.35761589403973509"/>
    <x v="94"/>
    <s v="0.36"/>
    <s v="East of England"/>
  </r>
  <r>
    <x v="6"/>
    <x v="1"/>
    <n v="3.3488372093023262"/>
    <x v="94"/>
    <s v="3.35"/>
    <s v="East of England"/>
  </r>
  <r>
    <x v="6"/>
    <x v="2"/>
    <n v="0.89321192052980136"/>
    <x v="94"/>
    <s v="89%"/>
    <s v="East of England"/>
  </r>
  <r>
    <x v="6"/>
    <x v="0"/>
    <n v="0.70045615813482009"/>
    <x v="95"/>
    <s v="0.70"/>
    <s v="South West"/>
  </r>
  <r>
    <x v="6"/>
    <x v="1"/>
    <n v="4.2006079027355634"/>
    <x v="95"/>
    <s v="4.20"/>
    <s v="South West"/>
  </r>
  <r>
    <x v="6"/>
    <x v="2"/>
    <n v="0.83324885960466299"/>
    <x v="95"/>
    <s v="83%"/>
    <s v="South West"/>
  </r>
  <r>
    <x v="6"/>
    <x v="0"/>
    <n v="1.4491746307558639"/>
    <x v="96"/>
    <s v="1.45"/>
    <s v="South East"/>
  </r>
  <r>
    <x v="6"/>
    <x v="1"/>
    <n v="6.2007434944237918"/>
    <x v="96"/>
    <s v="6.20"/>
    <s v="South East"/>
  </r>
  <r>
    <x v="6"/>
    <x v="2"/>
    <n v="0.76629018245004343"/>
    <x v="96"/>
    <s v="77%"/>
    <s v="South East"/>
  </r>
  <r>
    <x v="6"/>
    <x v="0"/>
    <n v="0.88053691275167789"/>
    <x v="97"/>
    <s v="0.88"/>
    <s v="South East"/>
  </r>
  <r>
    <x v="6"/>
    <x v="1"/>
    <n v="3.9518072289156621"/>
    <x v="97"/>
    <s v="3.95"/>
    <s v="South East"/>
  </r>
  <r>
    <x v="6"/>
    <x v="2"/>
    <n v="0.77718120805369129"/>
    <x v="97"/>
    <s v="78%"/>
    <s v="South East"/>
  </r>
  <r>
    <x v="6"/>
    <x v="0"/>
    <n v="0.28205128205128199"/>
    <x v="98"/>
    <s v="0.28"/>
    <s v="Greater London"/>
  </r>
  <r>
    <x v="6"/>
    <x v="1"/>
    <n v="4.4000000000000004"/>
    <x v="98"/>
    <s v="4.40"/>
    <s v="Greater London"/>
  </r>
  <r>
    <x v="6"/>
    <x v="2"/>
    <n v="0.9358974358974359"/>
    <x v="98"/>
    <s v="94%"/>
    <s v="Greater London"/>
  </r>
  <r>
    <x v="6"/>
    <x v="0"/>
    <n v="1.0704800817160369"/>
    <x v="99"/>
    <s v="1.07"/>
    <s v="North East"/>
  </r>
  <r>
    <x v="6"/>
    <x v="1"/>
    <n v="11.51648351648352"/>
    <x v="99"/>
    <s v="11.52"/>
    <s v="North East"/>
  </r>
  <r>
    <x v="6"/>
    <x v="2"/>
    <n v="0.90704800817160369"/>
    <x v="99"/>
    <s v="91%"/>
    <s v="North East"/>
  </r>
  <r>
    <x v="6"/>
    <x v="0"/>
    <n v="1.036830357142857"/>
    <x v="100"/>
    <s v="1.04"/>
    <s v="Greater London"/>
  </r>
  <r>
    <x v="6"/>
    <x v="1"/>
    <n v="6.5886524822695032"/>
    <x v="100"/>
    <s v="6.59"/>
    <s v="Greater London"/>
  </r>
  <r>
    <x v="6"/>
    <x v="2"/>
    <n v="0.8426339285714286"/>
    <x v="100"/>
    <s v="84%"/>
    <s v="Greater London"/>
  </r>
  <r>
    <x v="6"/>
    <x v="0"/>
    <n v="0.66468590831918506"/>
    <x v="101"/>
    <s v="0.66"/>
    <s v="North West"/>
  </r>
  <r>
    <x v="6"/>
    <x v="1"/>
    <n v="7.9897959183673466"/>
    <x v="101"/>
    <s v="7.99"/>
    <s v="North West"/>
  </r>
  <r>
    <x v="6"/>
    <x v="2"/>
    <n v="0.91680814940577249"/>
    <x v="101"/>
    <s v="92%"/>
    <s v="North West"/>
  </r>
  <r>
    <x v="6"/>
    <x v="0"/>
    <n v="0.77490621092121714"/>
    <x v="102"/>
    <s v="0.77"/>
    <s v="Yorkshire &amp; Humber"/>
  </r>
  <r>
    <x v="6"/>
    <x v="1"/>
    <n v="4.5341463414634147"/>
    <x v="102"/>
    <s v="4.53"/>
    <s v="Yorkshire &amp; Humber"/>
  </r>
  <r>
    <x v="6"/>
    <x v="2"/>
    <n v="0.82909545644018334"/>
    <x v="102"/>
    <s v="83%"/>
    <s v="Yorkshire &amp; Humber"/>
  </r>
  <r>
    <x v="6"/>
    <x v="0"/>
    <n v="0.29351535836177473"/>
    <x v="103"/>
    <s v="0.29"/>
    <s v="East Midlands"/>
  </r>
  <r>
    <x v="6"/>
    <x v="1"/>
    <n v="3.0714285714285721"/>
    <x v="103"/>
    <s v="3.07"/>
    <s v="East Midlands"/>
  </r>
  <r>
    <x v="6"/>
    <x v="2"/>
    <n v="0.90443686006825941"/>
    <x v="103"/>
    <s v="90%"/>
    <s v="East Midlands"/>
  </r>
  <r>
    <x v="6"/>
    <x v="0"/>
    <n v="1.535175879396985"/>
    <x v="104"/>
    <s v="1.54"/>
    <s v="North West"/>
  </r>
  <r>
    <x v="6"/>
    <x v="1"/>
    <n v="7.9609120521172638"/>
    <x v="104"/>
    <s v="7.96"/>
    <s v="North West"/>
  </r>
  <r>
    <x v="6"/>
    <x v="2"/>
    <n v="0.80716080402010049"/>
    <x v="104"/>
    <s v="81%"/>
    <s v="North West"/>
  </r>
  <r>
    <x v="6"/>
    <x v="0"/>
    <n v="0.68010182435299105"/>
    <x v="105"/>
    <s v="0.68"/>
    <s v="West Midlands"/>
  </r>
  <r>
    <x v="6"/>
    <x v="1"/>
    <n v="5.1050955414012744"/>
    <x v="105"/>
    <s v="5.11"/>
    <s v="West Midlands"/>
  </r>
  <r>
    <x v="6"/>
    <x v="2"/>
    <n v="0.86677980483665673"/>
    <x v="105"/>
    <s v="87%"/>
    <s v="West Midlands"/>
  </r>
  <r>
    <x v="6"/>
    <x v="0"/>
    <n v="1.0332843857072931"/>
    <x v="106"/>
    <s v="1.03"/>
    <s v="North West"/>
  </r>
  <r>
    <x v="6"/>
    <x v="1"/>
    <n v="6.5356037151702786"/>
    <x v="106"/>
    <s v="6.54"/>
    <s v="North West"/>
  </r>
  <r>
    <x v="6"/>
    <x v="2"/>
    <n v="0.84189916789035735"/>
    <x v="106"/>
    <s v="84%"/>
    <s v="North West"/>
  </r>
  <r>
    <x v="6"/>
    <x v="0"/>
    <n v="0.83333333333333337"/>
    <x v="107"/>
    <s v="0.83"/>
    <s v="Yorkshire &amp; Humber"/>
  </r>
  <r>
    <x v="6"/>
    <x v="1"/>
    <n v="5.3800298062593148"/>
    <x v="107"/>
    <s v="5.38"/>
    <s v="Yorkshire &amp; Humber"/>
  </r>
  <r>
    <x v="6"/>
    <x v="2"/>
    <n v="0.84510618651892888"/>
    <x v="107"/>
    <s v="85%"/>
    <s v="Yorkshire &amp; Humber"/>
  </r>
  <r>
    <x v="6"/>
    <x v="0"/>
    <n v="0.34957264957264961"/>
    <x v="108"/>
    <s v="0.35"/>
    <s v="West Midlands"/>
  </r>
  <r>
    <x v="6"/>
    <x v="1"/>
    <n v="3.84037558685446"/>
    <x v="108"/>
    <s v="3.84"/>
    <s v="West Midlands"/>
  </r>
  <r>
    <x v="6"/>
    <x v="2"/>
    <n v="0.90897435897435896"/>
    <x v="108"/>
    <s v="91%"/>
    <s v="West Midlands"/>
  </r>
  <r>
    <x v="6"/>
    <x v="0"/>
    <n v="0.42444152431011828"/>
    <x v="109"/>
    <s v="0.42"/>
    <s v="South East"/>
  </r>
  <r>
    <x v="6"/>
    <x v="1"/>
    <n v="4.3066666666666666"/>
    <x v="109"/>
    <s v="4.31"/>
    <s v="South East"/>
  </r>
  <r>
    <x v="6"/>
    <x v="2"/>
    <n v="0.90144546649145862"/>
    <x v="109"/>
    <s v="90%"/>
    <s v="South East"/>
  </r>
  <r>
    <x v="6"/>
    <x v="0"/>
    <n v="0.55118601747815232"/>
    <x v="110"/>
    <s v="0.55"/>
    <s v="West Midlands"/>
  </r>
  <r>
    <x v="6"/>
    <x v="1"/>
    <n v="4.2047619047619049"/>
    <x v="110"/>
    <s v="4.20"/>
    <s v="West Midlands"/>
  </r>
  <r>
    <x v="6"/>
    <x v="2"/>
    <n v="0.86891385767790263"/>
    <x v="110"/>
    <s v="87%"/>
    <s v="West Midlands"/>
  </r>
  <r>
    <x v="6"/>
    <x v="0"/>
    <n v="1.548205489092189"/>
    <x v="111"/>
    <s v="1.55"/>
    <s v="South West"/>
  </r>
  <r>
    <x v="6"/>
    <x v="1"/>
    <n v="9.375"/>
    <x v="111"/>
    <s v="9.38"/>
    <s v="South West"/>
  </r>
  <r>
    <x v="6"/>
    <x v="2"/>
    <n v="0.83485808116349991"/>
    <x v="111"/>
    <s v="83%"/>
    <s v="South West"/>
  </r>
  <r>
    <x v="6"/>
    <x v="0"/>
    <n v="1.2377358490566039"/>
    <x v="112"/>
    <s v="1.24"/>
    <s v="South West"/>
  </r>
  <r>
    <x v="6"/>
    <x v="1"/>
    <n v="7.2888888888888888"/>
    <x v="112"/>
    <s v="7.29"/>
    <s v="South West"/>
  </r>
  <r>
    <x v="6"/>
    <x v="2"/>
    <n v="0.83018867924528306"/>
    <x v="112"/>
    <s v="83%"/>
    <s v="South West"/>
  </r>
  <r>
    <x v="6"/>
    <x v="0"/>
    <n v="1.281884646628757"/>
    <x v="113"/>
    <s v="1.28"/>
    <s v="North East"/>
  </r>
  <r>
    <x v="6"/>
    <x v="1"/>
    <n v="6.0459770114942533"/>
    <x v="113"/>
    <s v="6.05"/>
    <s v="North East"/>
  </r>
  <r>
    <x v="6"/>
    <x v="2"/>
    <n v="0.78797725426482534"/>
    <x v="113"/>
    <s v="79%"/>
    <s v="North East"/>
  </r>
  <r>
    <x v="6"/>
    <x v="0"/>
    <n v="1.145625366999413"/>
    <x v="114"/>
    <s v="1.15"/>
    <s v="South East"/>
  </r>
  <r>
    <x v="6"/>
    <x v="1"/>
    <n v="6.0216049382716053"/>
    <x v="114"/>
    <s v="6.02"/>
    <s v="South East"/>
  </r>
  <r>
    <x v="6"/>
    <x v="2"/>
    <n v="0.80974750440399301"/>
    <x v="114"/>
    <s v="81%"/>
    <s v="South East"/>
  </r>
  <r>
    <x v="6"/>
    <x v="0"/>
    <n v="0.48837209302325579"/>
    <x v="115"/>
    <s v="0.49"/>
    <s v="East of England"/>
  </r>
  <r>
    <x v="6"/>
    <x v="1"/>
    <n v="10.5"/>
    <x v="115"/>
    <s v="10.50"/>
    <s v="East of England"/>
  </r>
  <r>
    <x v="6"/>
    <x v="2"/>
    <n v="0.95348837209302328"/>
    <x v="115"/>
    <s v="95%"/>
    <s v="East of England"/>
  </r>
  <r>
    <x v="6"/>
    <x v="0"/>
    <n v="1.0741206030150749"/>
    <x v="116"/>
    <s v="1.07"/>
    <s v="Greater London"/>
  </r>
  <r>
    <x v="6"/>
    <x v="1"/>
    <n v="10.36363636363636"/>
    <x v="116"/>
    <s v="10.36"/>
    <s v="Greater London"/>
  </r>
  <r>
    <x v="6"/>
    <x v="2"/>
    <n v="0.89635678391959794"/>
    <x v="116"/>
    <s v="90%"/>
    <s v="Greater London"/>
  </r>
  <r>
    <x v="6"/>
    <x v="0"/>
    <n v="0.602979274611399"/>
    <x v="117"/>
    <s v="0.60"/>
    <s v="North West"/>
  </r>
  <r>
    <x v="6"/>
    <x v="1"/>
    <n v="14.77777777777778"/>
    <x v="117"/>
    <s v="14.78"/>
    <s v="North West"/>
  </r>
  <r>
    <x v="6"/>
    <x v="2"/>
    <n v="0.95919689119170981"/>
    <x v="117"/>
    <s v="96%"/>
    <s v="North West"/>
  </r>
  <r>
    <x v="6"/>
    <x v="0"/>
    <n v="0.72630111524163565"/>
    <x v="118"/>
    <s v="0.73"/>
    <s v="West Midlands"/>
  </r>
  <r>
    <x v="6"/>
    <x v="1"/>
    <n v="4.726814516129032"/>
    <x v="118"/>
    <s v="4.73"/>
    <s v="West Midlands"/>
  </r>
  <r>
    <x v="6"/>
    <x v="2"/>
    <n v="0.84634448574969023"/>
    <x v="118"/>
    <s v="85%"/>
    <s v="West Midlands"/>
  </r>
  <r>
    <x v="6"/>
    <x v="0"/>
    <n v="0.67104029990627934"/>
    <x v="119"/>
    <s v="0.67"/>
    <s v="North West"/>
  </r>
  <r>
    <x v="6"/>
    <x v="1"/>
    <n v="4.1627906976744189"/>
    <x v="119"/>
    <s v="4.16"/>
    <s v="North West"/>
  </r>
  <r>
    <x v="6"/>
    <x v="2"/>
    <n v="0.83880037488284909"/>
    <x v="119"/>
    <s v="84%"/>
    <s v="North West"/>
  </r>
  <r>
    <x v="6"/>
    <x v="0"/>
    <n v="0.56685860524632115"/>
    <x v="120"/>
    <s v="0.57"/>
    <s v="North East"/>
  </r>
  <r>
    <x v="6"/>
    <x v="1"/>
    <n v="3.1530249110320279"/>
    <x v="120"/>
    <s v="3.15"/>
    <s v="North East"/>
  </r>
  <r>
    <x v="6"/>
    <x v="2"/>
    <n v="0.82021753039027512"/>
    <x v="120"/>
    <s v="82%"/>
    <s v="North East"/>
  </r>
  <r>
    <x v="6"/>
    <x v="0"/>
    <n v="0.29569620253164558"/>
    <x v="121"/>
    <s v="0.30"/>
    <s v="West Midlands"/>
  </r>
  <r>
    <x v="6"/>
    <x v="1"/>
    <n v="3.3953488372093021"/>
    <x v="121"/>
    <s v="3.40"/>
    <s v="West Midlands"/>
  </r>
  <r>
    <x v="6"/>
    <x v="2"/>
    <n v="0.91291139240506325"/>
    <x v="121"/>
    <s v="91%"/>
    <s v="West Midlands"/>
  </r>
  <r>
    <x v="6"/>
    <x v="0"/>
    <n v="0.41634168987929432"/>
    <x v="122"/>
    <s v="0.42"/>
    <s v="East of England"/>
  </r>
  <r>
    <x v="6"/>
    <x v="1"/>
    <n v="4.2542694497153697"/>
    <x v="122"/>
    <s v="4.25"/>
    <s v="East of England"/>
  </r>
  <r>
    <x v="6"/>
    <x v="2"/>
    <n v="0.90213556174558962"/>
    <x v="122"/>
    <s v="90%"/>
    <s v="East of England"/>
  </r>
  <r>
    <x v="6"/>
    <x v="0"/>
    <n v="0.85570776255707759"/>
    <x v="123"/>
    <s v="0.86"/>
    <s v="North East"/>
  </r>
  <r>
    <x v="6"/>
    <x v="1"/>
    <n v="5.4161849710982661"/>
    <x v="123"/>
    <s v="5.42"/>
    <s v="North East"/>
  </r>
  <r>
    <x v="6"/>
    <x v="2"/>
    <n v="0.84200913242009134"/>
    <x v="123"/>
    <s v="84%"/>
    <s v="North East"/>
  </r>
  <r>
    <x v="6"/>
    <x v="0"/>
    <n v="0.71924661565626835"/>
    <x v="124"/>
    <s v="0.72"/>
    <s v="South East"/>
  </r>
  <r>
    <x v="6"/>
    <x v="1"/>
    <n v="6.7327823691460056"/>
    <x v="124"/>
    <s v="6.73"/>
    <s v="South East"/>
  </r>
  <r>
    <x v="6"/>
    <x v="2"/>
    <n v="0.89317245438493231"/>
    <x v="124"/>
    <s v="89%"/>
    <s v="South East"/>
  </r>
  <r>
    <x v="6"/>
    <x v="0"/>
    <n v="0.80757726819541376"/>
    <x v="125"/>
    <s v="0.81"/>
    <s v="Greater London"/>
  </r>
  <r>
    <x v="6"/>
    <x v="1"/>
    <n v="10.125"/>
    <x v="125"/>
    <s v="10.13"/>
    <s v="Greater London"/>
  </r>
  <r>
    <x v="6"/>
    <x v="2"/>
    <n v="0.92023928215353934"/>
    <x v="125"/>
    <s v="92%"/>
    <s v="Greater London"/>
  </r>
  <r>
    <x v="6"/>
    <x v="0"/>
    <n v="0.58723958333333337"/>
    <x v="126"/>
    <s v="0.59"/>
    <s v="South West"/>
  </r>
  <r>
    <x v="6"/>
    <x v="1"/>
    <n v="4.0630630630630629"/>
    <x v="126"/>
    <s v="4.06"/>
    <s v="South West"/>
  </r>
  <r>
    <x v="6"/>
    <x v="2"/>
    <n v="0.85546875"/>
    <x v="126"/>
    <s v="86%"/>
    <s v="South West"/>
  </r>
  <r>
    <x v="6"/>
    <x v="0"/>
    <n v="0.47981275599765938"/>
    <x v="127"/>
    <s v="0.48"/>
    <s v="North West"/>
  </r>
  <r>
    <x v="6"/>
    <x v="1"/>
    <n v="7.1304347826086953"/>
    <x v="127"/>
    <s v="7.13"/>
    <s v="North West"/>
  </r>
  <r>
    <x v="6"/>
    <x v="2"/>
    <n v="0.93270918665886482"/>
    <x v="127"/>
    <s v="93%"/>
    <s v="North West"/>
  </r>
  <r>
    <x v="6"/>
    <x v="0"/>
    <n v="0.25446747676912079"/>
    <x v="128"/>
    <s v="0.25"/>
    <s v="West Midlands"/>
  </r>
  <r>
    <x v="6"/>
    <x v="1"/>
    <n v="3.39047619047619"/>
    <x v="128"/>
    <s v="3.39"/>
    <s v="West Midlands"/>
  </r>
  <r>
    <x v="6"/>
    <x v="2"/>
    <n v="0.92494639027877057"/>
    <x v="128"/>
    <s v="92%"/>
    <s v="West Midlands"/>
  </r>
  <r>
    <x v="6"/>
    <x v="0"/>
    <n v="0.28333333333333333"/>
    <x v="129"/>
    <s v="0.28"/>
    <s v="East of England"/>
  </r>
  <r>
    <x v="6"/>
    <x v="1"/>
    <n v="8.5"/>
    <x v="129"/>
    <s v="8.50"/>
    <s v="East of England"/>
  </r>
  <r>
    <x v="6"/>
    <x v="2"/>
    <n v="0.96666666666666667"/>
    <x v="129"/>
    <s v="97%"/>
    <s v="East of England"/>
  </r>
  <r>
    <x v="6"/>
    <x v="0"/>
    <n v="0.31654676258992798"/>
    <x v="130"/>
    <s v="0.32"/>
    <s v="South West"/>
  </r>
  <r>
    <x v="6"/>
    <x v="1"/>
    <n v="3.7358490566037741"/>
    <x v="130"/>
    <s v="3.74"/>
    <s v="South West"/>
  </r>
  <r>
    <x v="6"/>
    <x v="2"/>
    <n v="0.9152677857713829"/>
    <x v="130"/>
    <s v="92%"/>
    <s v="South West"/>
  </r>
  <r>
    <x v="6"/>
    <x v="0"/>
    <n v="0.35751295336787559"/>
    <x v="131"/>
    <s v="0.36"/>
    <s v="Greater London"/>
  </r>
  <r>
    <x v="6"/>
    <x v="1"/>
    <n v="4.5999999999999996"/>
    <x v="131"/>
    <s v="4.60"/>
    <s v="Greater London"/>
  </r>
  <r>
    <x v="6"/>
    <x v="2"/>
    <n v="0.92227979274611394"/>
    <x v="131"/>
    <s v="92%"/>
    <s v="Greater London"/>
  </r>
  <r>
    <x v="6"/>
    <x v="0"/>
    <n v="1.277392510402219"/>
    <x v="132"/>
    <s v="1.28"/>
    <s v="North West"/>
  </r>
  <r>
    <x v="6"/>
    <x v="1"/>
    <n v="7.4574898785425114"/>
    <x v="132"/>
    <s v="7.46"/>
    <s v="North West"/>
  </r>
  <r>
    <x v="6"/>
    <x v="2"/>
    <n v="0.82871012482662965"/>
    <x v="132"/>
    <s v="83%"/>
    <s v="North West"/>
  </r>
  <r>
    <x v="6"/>
    <x v="0"/>
    <n v="0.82608695652173914"/>
    <x v="133"/>
    <s v="0.83"/>
    <s v="Yorkshire &amp; Humber"/>
  </r>
  <r>
    <x v="6"/>
    <x v="1"/>
    <n v="5.2911392405063289"/>
    <x v="133"/>
    <s v="5.29"/>
    <s v="Yorkshire &amp; Humber"/>
  </r>
  <r>
    <x v="6"/>
    <x v="2"/>
    <n v="0.84387351778656128"/>
    <x v="133"/>
    <s v="84%"/>
    <s v="Yorkshire &amp; Humber"/>
  </r>
  <r>
    <x v="6"/>
    <x v="0"/>
    <n v="0.45339578454332552"/>
    <x v="134"/>
    <s v="0.45"/>
    <s v="West Midlands"/>
  </r>
  <r>
    <x v="6"/>
    <x v="1"/>
    <n v="4.7920792079207919"/>
    <x v="134"/>
    <s v="4.79"/>
    <s v="West Midlands"/>
  </r>
  <r>
    <x v="6"/>
    <x v="2"/>
    <n v="0.90538641686182664"/>
    <x v="134"/>
    <s v="91%"/>
    <s v="West Midlands"/>
  </r>
  <r>
    <x v="6"/>
    <x v="0"/>
    <n v="0.23873873873873869"/>
    <x v="135"/>
    <s v="0.24"/>
    <s v="Greater London"/>
  </r>
  <r>
    <x v="6"/>
    <x v="1"/>
    <n v="5.3"/>
    <x v="135"/>
    <s v="5.30"/>
    <s v="Greater London"/>
  </r>
  <r>
    <x v="6"/>
    <x v="2"/>
    <n v="0.95495495495495497"/>
    <x v="135"/>
    <s v="95%"/>
    <s v="Greater London"/>
  </r>
  <r>
    <x v="6"/>
    <x v="0"/>
    <n v="0.8464592984778293"/>
    <x v="136"/>
    <s v="0.85"/>
    <s v="Greater London"/>
  </r>
  <r>
    <x v="6"/>
    <x v="1"/>
    <n v="5.9488372093023258"/>
    <x v="136"/>
    <s v="5.95"/>
    <s v="Greater London"/>
  </r>
  <r>
    <x v="6"/>
    <x v="2"/>
    <n v="0.85771012574454009"/>
    <x v="136"/>
    <s v="86%"/>
    <s v="Greater London"/>
  </r>
  <r>
    <x v="6"/>
    <x v="0"/>
    <n v="1.387210119465917"/>
    <x v="137"/>
    <s v="1.39"/>
    <s v="North West"/>
  </r>
  <r>
    <x v="6"/>
    <x v="1"/>
    <n v="8.2249999999999996"/>
    <x v="137"/>
    <s v="8.22"/>
    <s v="North West"/>
  </r>
  <r>
    <x v="6"/>
    <x v="2"/>
    <n v="0.83134223471539004"/>
    <x v="137"/>
    <s v="83%"/>
    <s v="North West"/>
  </r>
  <r>
    <x v="6"/>
    <x v="0"/>
    <n v="1.0939058772500541"/>
    <x v="138"/>
    <s v="1.09"/>
    <s v="West Midlands"/>
  </r>
  <r>
    <x v="6"/>
    <x v="1"/>
    <n v="5.524644030668127"/>
    <x v="138"/>
    <s v="5.52"/>
    <s v="West Midlands"/>
  </r>
  <r>
    <x v="6"/>
    <x v="2"/>
    <n v="0.80199522880069396"/>
    <x v="138"/>
    <s v="80%"/>
    <s v="West Midlands"/>
  </r>
  <r>
    <x v="6"/>
    <x v="0"/>
    <n v="1.1196682464454979"/>
    <x v="139"/>
    <s v="1.12"/>
    <s v="South East"/>
  </r>
  <r>
    <x v="6"/>
    <x v="1"/>
    <n v="5.2793296089385473"/>
    <x v="139"/>
    <s v="5.28"/>
    <s v="South East"/>
  </r>
  <r>
    <x v="6"/>
    <x v="2"/>
    <n v="0.78791469194312791"/>
    <x v="139"/>
    <s v="79%"/>
    <s v="South East"/>
  </r>
  <r>
    <x v="6"/>
    <x v="0"/>
    <n v="1.5599543205177011"/>
    <x v="140"/>
    <s v="1.56"/>
    <s v="East Midlands"/>
  </r>
  <r>
    <x v="6"/>
    <x v="1"/>
    <n v="7.397111913357401"/>
    <x v="140"/>
    <s v="7.40"/>
    <s v="East Midlands"/>
  </r>
  <r>
    <x v="6"/>
    <x v="2"/>
    <n v="0.78911305671869059"/>
    <x v="140"/>
    <s v="79%"/>
    <s v="East Midlands"/>
  </r>
  <r>
    <x v="6"/>
    <x v="0"/>
    <n v="1.452424595900683"/>
    <x v="141"/>
    <s v="1.45"/>
    <s v="South East"/>
  </r>
  <r>
    <x v="6"/>
    <x v="1"/>
    <n v="11.55968169761273"/>
    <x v="141"/>
    <s v="11.56"/>
    <s v="South East"/>
  </r>
  <r>
    <x v="6"/>
    <x v="2"/>
    <n v="0.87435427428761869"/>
    <x v="141"/>
    <s v="87%"/>
    <s v="South East"/>
  </r>
  <r>
    <x v="6"/>
    <x v="0"/>
    <n v="1.150093808630394"/>
    <x v="142"/>
    <s v="1.15"/>
    <s v="Greater London"/>
  </r>
  <r>
    <x v="6"/>
    <x v="1"/>
    <n v="6.7362637362637363"/>
    <x v="142"/>
    <s v="6.74"/>
    <s v="Greater London"/>
  </r>
  <r>
    <x v="6"/>
    <x v="2"/>
    <n v="0.82926829268292679"/>
    <x v="142"/>
    <s v="83%"/>
    <s v="Greater London"/>
  </r>
  <r>
    <x v="6"/>
    <x v="0"/>
    <n v="1.7593869731800771"/>
    <x v="143"/>
    <s v="1.76"/>
    <s v="North West"/>
  </r>
  <r>
    <x v="6"/>
    <x v="1"/>
    <n v="8.96875"/>
    <x v="143"/>
    <s v="8.97"/>
    <s v="North West"/>
  </r>
  <r>
    <x v="6"/>
    <x v="2"/>
    <n v="0.80383141762452104"/>
    <x v="143"/>
    <s v="80%"/>
    <s v="North West"/>
  </r>
  <r>
    <x v="6"/>
    <x v="0"/>
    <n v="0.69639468690702089"/>
    <x v="144"/>
    <s v="0.70"/>
    <s v="North West"/>
  </r>
  <r>
    <x v="6"/>
    <x v="1"/>
    <n v="9.6578947368421044"/>
    <x v="144"/>
    <s v="9.66"/>
    <s v="North West"/>
  </r>
  <r>
    <x v="6"/>
    <x v="2"/>
    <n v="0.92789373814041742"/>
    <x v="144"/>
    <s v="93%"/>
    <s v="North West"/>
  </r>
  <r>
    <x v="6"/>
    <x v="0"/>
    <n v="1.621487603305785"/>
    <x v="145"/>
    <s v="1.62"/>
    <s v="South West"/>
  </r>
  <r>
    <x v="6"/>
    <x v="1"/>
    <n v="10.682395644283121"/>
    <x v="145"/>
    <s v="10.68"/>
    <s v="South West"/>
  </r>
  <r>
    <x v="6"/>
    <x v="2"/>
    <n v="0.8482093663911846"/>
    <x v="145"/>
    <s v="85%"/>
    <s v="South West"/>
  </r>
  <r>
    <x v="6"/>
    <x v="0"/>
    <n v="0.37467362924281977"/>
    <x v="146"/>
    <s v="0.37"/>
    <s v="South East"/>
  </r>
  <r>
    <x v="6"/>
    <x v="1"/>
    <n v="2.6090909090909089"/>
    <x v="146"/>
    <s v="2.61"/>
    <s v="South East"/>
  </r>
  <r>
    <x v="6"/>
    <x v="2"/>
    <n v="0.85639686684073113"/>
    <x v="146"/>
    <s v="86%"/>
    <s v="South East"/>
  </r>
  <r>
    <x v="6"/>
    <x v="0"/>
    <n v="0.57907742998352552"/>
    <x v="147"/>
    <s v="0.58"/>
    <s v="North West"/>
  </r>
  <r>
    <x v="6"/>
    <x v="1"/>
    <n v="5.7154471544715451"/>
    <x v="147"/>
    <s v="5.72"/>
    <s v="North West"/>
  </r>
  <r>
    <x v="6"/>
    <x v="2"/>
    <n v="0.89868204283360786"/>
    <x v="147"/>
    <s v="90%"/>
    <s v="North West"/>
  </r>
  <r>
    <x v="6"/>
    <x v="0"/>
    <n v="0.92939666238767649"/>
    <x v="148"/>
    <s v="0.93"/>
    <s v="South East"/>
  </r>
  <r>
    <x v="6"/>
    <x v="1"/>
    <n v="3.956284153005464"/>
    <x v="148"/>
    <s v="3.96"/>
    <s v="South East"/>
  </r>
  <r>
    <x v="6"/>
    <x v="2"/>
    <n v="0.76508344030808728"/>
    <x v="148"/>
    <s v="77%"/>
    <s v="South East"/>
  </r>
  <r>
    <x v="6"/>
    <x v="0"/>
    <n v="0.52474364690147124"/>
    <x v="149"/>
    <s v="0.52"/>
    <s v="West Midlands"/>
  </r>
  <r>
    <x v="6"/>
    <x v="1"/>
    <n v="5.2079646017699117"/>
    <x v="149"/>
    <s v="5.21"/>
    <s v="West Midlands"/>
  </r>
  <r>
    <x v="6"/>
    <x v="2"/>
    <n v="0.89924208649130632"/>
    <x v="149"/>
    <s v="90%"/>
    <s v="West Midlands"/>
  </r>
  <r>
    <x v="6"/>
    <x v="0"/>
    <n v="0.6956287101996762"/>
    <x v="150"/>
    <s v="0.70"/>
    <s v="West Midlands"/>
  </r>
  <r>
    <x v="6"/>
    <x v="1"/>
    <n v="7.4080459770114944"/>
    <x v="150"/>
    <s v="7.41"/>
    <s v="West Midlands"/>
  </r>
  <r>
    <x v="6"/>
    <x v="2"/>
    <n v="0.90609821910415544"/>
    <x v="150"/>
    <s v="91%"/>
    <s v="West Midlands"/>
  </r>
  <r>
    <x v="6"/>
    <x v="0"/>
    <n v="0.60485021398002858"/>
    <x v="151"/>
    <s v="0.60"/>
    <s v="Yorkshire &amp; Humber"/>
  </r>
  <r>
    <x v="6"/>
    <x v="1"/>
    <n v="4.2189054726368163"/>
    <x v="151"/>
    <s v="4.22"/>
    <s v="Yorkshire &amp; Humber"/>
  </r>
  <r>
    <x v="6"/>
    <x v="2"/>
    <n v="0.85663338088445085"/>
    <x v="151"/>
    <s v="86%"/>
    <s v="Yorkshire &amp; Humber"/>
  </r>
  <r>
    <x v="6"/>
    <x v="3"/>
    <n v="0.955223881"/>
    <x v="152"/>
    <s v="96%"/>
    <s v="England"/>
  </r>
  <r>
    <x v="6"/>
    <x v="2"/>
    <n v="0.86111720400000002"/>
    <x v="152"/>
    <s v="86%"/>
    <s v="England"/>
  </r>
  <r>
    <x v="6"/>
    <x v="0"/>
    <n v="0.83848881200000003"/>
    <x v="152"/>
    <s v="0.84"/>
    <s v="England"/>
  </r>
  <r>
    <x v="6"/>
    <x v="1"/>
    <n v="6.0373842990000002"/>
    <x v="152"/>
    <s v="6.04"/>
    <s v="England"/>
  </r>
  <r>
    <x v="6"/>
    <x v="4"/>
    <n v="0.86111720400000002"/>
    <x v="152"/>
    <s v="86%"/>
    <s v="England"/>
  </r>
  <r>
    <x v="6"/>
    <x v="3"/>
    <n v="6.8222620999999997E-2"/>
    <x v="0"/>
    <s v="7%"/>
    <s v="Greater London"/>
  </r>
  <r>
    <x v="6"/>
    <x v="3"/>
    <n v="0.97581060200000003"/>
    <x v="1"/>
    <s v="98%"/>
    <s v="Greater London"/>
  </r>
  <r>
    <x v="6"/>
    <x v="3"/>
    <n v="0.99870689700000004"/>
    <x v="2"/>
    <s v="100%"/>
    <s v="Yorkshire &amp; Humber"/>
  </r>
  <r>
    <x v="6"/>
    <x v="3"/>
    <n v="0.99836199800000003"/>
    <x v="3"/>
    <s v="100%"/>
    <s v="South West"/>
  </r>
  <r>
    <x v="6"/>
    <x v="3"/>
    <n v="0.95431145399999995"/>
    <x v="4"/>
    <s v="95%"/>
    <s v="East of England"/>
  </r>
  <r>
    <x v="6"/>
    <x v="3"/>
    <n v="0.99019607799999998"/>
    <x v="5"/>
    <s v="99%"/>
    <s v="Greater London"/>
  </r>
  <r>
    <x v="6"/>
    <x v="3"/>
    <n v="0.99953725100000002"/>
    <x v="6"/>
    <s v="100%"/>
    <s v="West Midlands"/>
  </r>
  <r>
    <x v="6"/>
    <x v="3"/>
    <n v="0.97387173400000004"/>
    <x v="7"/>
    <s v="97%"/>
    <s v="North West"/>
  </r>
  <r>
    <x v="6"/>
    <x v="3"/>
    <n v="0.99237288099999998"/>
    <x v="8"/>
    <s v="99%"/>
    <s v="North West"/>
  </r>
  <r>
    <x v="6"/>
    <x v="3"/>
    <n v="0.18762183199999999"/>
    <x v="9"/>
    <s v="19%"/>
    <s v="North West"/>
  </r>
  <r>
    <x v="6"/>
    <x v="3"/>
    <n v="0.999019608"/>
    <x v="10"/>
    <s v="100%"/>
    <s v="South West"/>
  </r>
  <r>
    <x v="6"/>
    <x v="3"/>
    <n v="0.99859944"/>
    <x v="11"/>
    <s v="100%"/>
    <s v="South East"/>
  </r>
  <r>
    <x v="6"/>
    <x v="3"/>
    <n v="0.99835571400000001"/>
    <x v="12"/>
    <s v="100%"/>
    <s v="Yorkshire &amp; Humber"/>
  </r>
  <r>
    <x v="6"/>
    <x v="3"/>
    <n v="0.992051664"/>
    <x v="13"/>
    <s v="99%"/>
    <s v="Greater London"/>
  </r>
  <r>
    <x v="6"/>
    <x v="3"/>
    <n v="0.99806576400000002"/>
    <x v="14"/>
    <s v="100%"/>
    <s v="South East"/>
  </r>
  <r>
    <x v="6"/>
    <x v="3"/>
    <n v="0.99853210999999986"/>
    <x v="15"/>
    <s v="100%"/>
    <s v="South West"/>
  </r>
  <r>
    <x v="6"/>
    <x v="3"/>
    <n v="0.99209039499999996"/>
    <x v="16"/>
    <s v="99%"/>
    <s v="Greater London"/>
  </r>
  <r>
    <x v="6"/>
    <x v="3"/>
    <n v="0.99717425400000004"/>
    <x v="17"/>
    <s v="100%"/>
    <s v="South East"/>
  </r>
  <r>
    <x v="6"/>
    <x v="3"/>
    <n v="0.93567251500000004"/>
    <x v="18"/>
    <s v="94%"/>
    <s v="North West"/>
  </r>
  <r>
    <x v="6"/>
    <x v="3"/>
    <n v="0.99769408100000001"/>
    <x v="19"/>
    <s v="100%"/>
    <s v="Yorkshire &amp; Humber"/>
  </r>
  <r>
    <x v="6"/>
    <x v="3"/>
    <n v="0.41679873200000001"/>
    <x v="20"/>
    <s v="42%"/>
    <s v="East of England"/>
  </r>
  <r>
    <x v="6"/>
    <x v="3"/>
    <n v="0.97119712000000002"/>
    <x v="21"/>
    <s v="97%"/>
    <s v="Greater London"/>
  </r>
  <r>
    <x v="6"/>
    <x v="3"/>
    <n v="0.96204311200000003"/>
    <x v="22"/>
    <s v="96%"/>
    <s v="East of England"/>
  </r>
  <r>
    <x v="6"/>
    <x v="3"/>
    <n v="0.29149945300000002"/>
    <x v="23"/>
    <s v="29%"/>
    <s v="North West"/>
  </r>
  <r>
    <x v="6"/>
    <x v="3"/>
    <n v="0.74827446200000003"/>
    <x v="24"/>
    <s v="75%"/>
    <s v="North West"/>
  </r>
  <r>
    <x v="6"/>
    <x v="3"/>
    <n v="0.66666666699999999"/>
    <x v="25"/>
    <s v="67%"/>
    <s v="Greater London"/>
  </r>
  <r>
    <x v="6"/>
    <x v="3"/>
    <n v="0.99749863333519084"/>
    <x v="26"/>
    <s v="100%"/>
    <s v="South West"/>
  </r>
  <r>
    <x v="6"/>
    <x v="3"/>
    <n v="0.99976376099999986"/>
    <x v="27"/>
    <s v="100%"/>
    <s v="North East"/>
  </r>
  <r>
    <x v="6"/>
    <x v="3"/>
    <n v="0.99810964099999999"/>
    <x v="28"/>
    <s v="100%"/>
    <s v="West Midlands"/>
  </r>
  <r>
    <x v="6"/>
    <x v="3"/>
    <n v="0.99486916400000003"/>
    <x v="29"/>
    <s v="99%"/>
    <s v="Greater London"/>
  </r>
  <r>
    <x v="6"/>
    <x v="3"/>
    <n v="0.151863783"/>
    <x v="30"/>
    <s v="15%"/>
    <s v="North East"/>
  </r>
  <r>
    <x v="6"/>
    <x v="3"/>
    <n v="1"/>
    <x v="31"/>
    <s v="100%"/>
    <s v="North East"/>
  </r>
  <r>
    <x v="6"/>
    <x v="3"/>
    <n v="0.99947145900000001"/>
    <x v="32"/>
    <s v="100%"/>
    <s v="East Midlands"/>
  </r>
  <r>
    <x v="6"/>
    <x v="3"/>
    <n v="0.991168139"/>
    <x v="33"/>
    <s v="99%"/>
    <s v="East Midlands"/>
  </r>
  <r>
    <x v="6"/>
    <x v="3"/>
    <n v="0.99969609500000001"/>
    <x v="34"/>
    <s v="100%"/>
    <s v="South West"/>
  </r>
  <r>
    <x v="6"/>
    <x v="3"/>
    <n v="1"/>
    <x v="35"/>
    <s v="100%"/>
    <s v="Yorkshire &amp; Humber"/>
  </r>
  <r>
    <x v="6"/>
    <x v="3"/>
    <n v="0.99965217399999984"/>
    <x v="36"/>
    <s v="100%"/>
    <s v="South West"/>
  </r>
  <r>
    <x v="6"/>
    <x v="3"/>
    <n v="1"/>
    <x v="37"/>
    <s v="100%"/>
    <s v="West Midlands"/>
  </r>
  <r>
    <x v="6"/>
    <x v="3"/>
    <n v="0.99299999999999999"/>
    <x v="38"/>
    <s v="99%"/>
    <s v="Greater London"/>
  </r>
  <r>
    <x v="6"/>
    <x v="3"/>
    <n v="0.99960722700000004"/>
    <x v="39"/>
    <s v="100%"/>
    <s v="Yorkshire &amp; Humber"/>
  </r>
  <r>
    <x v="6"/>
    <x v="3"/>
    <n v="0.99634178200000001"/>
    <x v="40"/>
    <s v="100%"/>
    <s v="South East"/>
  </r>
  <r>
    <x v="6"/>
    <x v="3"/>
    <n v="0.95241379299999995"/>
    <x v="41"/>
    <s v="95%"/>
    <s v="Greater London"/>
  </r>
  <r>
    <x v="6"/>
    <x v="3"/>
    <n v="0.34881230499999999"/>
    <x v="42"/>
    <s v="35%"/>
    <s v="East of England"/>
  </r>
  <r>
    <x v="6"/>
    <x v="3"/>
    <n v="0.99875853499999989"/>
    <x v="43"/>
    <s v="100%"/>
    <s v="North East"/>
  </r>
  <r>
    <x v="6"/>
    <x v="3"/>
    <n v="0.99915611800000004"/>
    <x v="44"/>
    <s v="100%"/>
    <s v="South West"/>
  </r>
  <r>
    <x v="6"/>
    <x v="3"/>
    <n v="0.98615291999999999"/>
    <x v="45"/>
    <s v="99%"/>
    <s v="Greater London"/>
  </r>
  <r>
    <x v="6"/>
    <x v="3"/>
    <n v="0.787162162"/>
    <x v="46"/>
    <s v="79%"/>
    <s v="Greater London"/>
  </r>
  <r>
    <x v="6"/>
    <x v="3"/>
    <n v="0.99897013400000001"/>
    <x v="47"/>
    <s v="100%"/>
    <s v="North West"/>
  </r>
  <r>
    <x v="6"/>
    <x v="3"/>
    <n v="0.99798387099999997"/>
    <x v="48"/>
    <s v="100%"/>
    <s v="Greater London"/>
  </r>
  <r>
    <x v="6"/>
    <x v="3"/>
    <n v="0.99960151399999986"/>
    <x v="49"/>
    <s v="100%"/>
    <s v="South East"/>
  </r>
  <r>
    <x v="6"/>
    <x v="3"/>
    <n v="0.94127957900000003"/>
    <x v="50"/>
    <s v="94%"/>
    <s v="Greater London"/>
  </r>
  <r>
    <x v="6"/>
    <x v="3"/>
    <n v="0.99563046200000005"/>
    <x v="51"/>
    <s v="100%"/>
    <s v="Greater London"/>
  </r>
  <r>
    <x v="6"/>
    <x v="3"/>
    <n v="0.99877300599999996"/>
    <x v="52"/>
    <s v="100%"/>
    <s v="North East"/>
  </r>
  <r>
    <x v="6"/>
    <x v="3"/>
    <n v="5.0670641000000002E-2"/>
    <x v="53"/>
    <s v="5%"/>
    <s v="Greater London"/>
  </r>
  <r>
    <x v="6"/>
    <x v="3"/>
    <n v="0.99845320999999987"/>
    <x v="54"/>
    <s v="100%"/>
    <s v="West Midlands"/>
  </r>
  <r>
    <x v="6"/>
    <x v="3"/>
    <n v="0.86515130399999995"/>
    <x v="55"/>
    <s v="87%"/>
    <s v="East of England"/>
  </r>
  <r>
    <x v="6"/>
    <x v="3"/>
    <n v="0.99540816300000001"/>
    <x v="56"/>
    <s v="100%"/>
    <s v="Greater London"/>
  </r>
  <r>
    <x v="6"/>
    <x v="3"/>
    <n v="0.99703087899999998"/>
    <x v="57"/>
    <s v="100%"/>
    <s v="Greater London"/>
  </r>
  <r>
    <x v="6"/>
    <x v="3"/>
    <n v="0.99731663699999995"/>
    <x v="58"/>
    <s v="100%"/>
    <s v="South East"/>
  </r>
  <r>
    <x v="6"/>
    <x v="3"/>
    <n v="0.93478260899999999"/>
    <x v="59"/>
    <s v="93%"/>
    <s v="Greater London"/>
  </r>
  <r>
    <x v="6"/>
    <x v="3"/>
    <n v="0.99555555600000001"/>
    <x v="60"/>
    <s v="100%"/>
    <s v="Greater London"/>
  </r>
  <r>
    <x v="6"/>
    <x v="3"/>
    <n v="0.99631116399999997"/>
    <x v="61"/>
    <s v="100%"/>
    <s v="South East"/>
  </r>
  <r>
    <x v="6"/>
    <x v="3"/>
    <n v="0.99946149699999998"/>
    <x v="62"/>
    <s v="100%"/>
    <s v="Yorkshire &amp; Humber"/>
  </r>
  <r>
    <x v="6"/>
    <x v="3"/>
    <n v="0.99515151499999999"/>
    <x v="63"/>
    <s v="100%"/>
    <s v="Greater London"/>
  </r>
  <r>
    <x v="6"/>
    <x v="3"/>
    <n v="0.99926659299999998"/>
    <x v="64"/>
    <s v="100%"/>
    <s v="Yorkshire &amp; Humber"/>
  </r>
  <r>
    <x v="6"/>
    <x v="3"/>
    <n v="0.998488284"/>
    <x v="65"/>
    <s v="100%"/>
    <s v="North West"/>
  </r>
  <r>
    <x v="6"/>
    <x v="3"/>
    <n v="0.99170698000000002"/>
    <x v="66"/>
    <s v="99%"/>
    <s v="Greater London"/>
  </r>
  <r>
    <x v="6"/>
    <x v="3"/>
    <n v="0.97096660000000001"/>
    <x v="67"/>
    <s v="97%"/>
    <s v="North West"/>
  </r>
  <r>
    <x v="6"/>
    <x v="3"/>
    <n v="0.99817892100000005"/>
    <x v="68"/>
    <s v="100%"/>
    <s v="Yorkshire &amp; Humber"/>
  </r>
  <r>
    <x v="6"/>
    <x v="3"/>
    <n v="0.99920634900000005"/>
    <x v="69"/>
    <s v="100%"/>
    <s v="East Midlands"/>
  </r>
  <r>
    <x v="6"/>
    <x v="3"/>
    <n v="0.99876212100000006"/>
    <x v="70"/>
    <s v="100%"/>
    <s v="East Midlands"/>
  </r>
  <r>
    <x v="6"/>
    <x v="3"/>
    <n v="0.99237983600000002"/>
    <x v="71"/>
    <s v="99%"/>
    <s v="Greater London"/>
  </r>
  <r>
    <x v="6"/>
    <x v="3"/>
    <n v="0.96077719299999997"/>
    <x v="72"/>
    <s v="96%"/>
    <s v="East Midlands"/>
  </r>
  <r>
    <x v="6"/>
    <x v="3"/>
    <n v="0.99700329600000004"/>
    <x v="73"/>
    <s v="100%"/>
    <s v="North West"/>
  </r>
  <r>
    <x v="6"/>
    <x v="3"/>
    <n v="0.98564249800000003"/>
    <x v="74"/>
    <s v="99%"/>
    <s v="East of England"/>
  </r>
  <r>
    <x v="6"/>
    <x v="3"/>
    <n v="0.99328137599999999"/>
    <x v="75"/>
    <s v="99%"/>
    <s v="North West"/>
  </r>
  <r>
    <x v="6"/>
    <x v="3"/>
    <n v="0.99801455999999988"/>
    <x v="76"/>
    <s v="100%"/>
    <s v="South East"/>
  </r>
  <r>
    <x v="6"/>
    <x v="3"/>
    <n v="0.99584199600000001"/>
    <x v="77"/>
    <s v="100%"/>
    <s v="Greater London"/>
  </r>
  <r>
    <x v="6"/>
    <x v="3"/>
    <n v="1"/>
    <x v="78"/>
    <s v="100%"/>
    <s v="North East"/>
  </r>
  <r>
    <x v="6"/>
    <x v="3"/>
    <n v="0.99542857100000004"/>
    <x v="79"/>
    <s v="100%"/>
    <s v="East of England"/>
  </r>
  <r>
    <x v="6"/>
    <x v="3"/>
    <n v="1"/>
    <x v="80"/>
    <s v="100%"/>
    <s v="North East"/>
  </r>
  <r>
    <x v="6"/>
    <x v="3"/>
    <n v="0.21711229900000001"/>
    <x v="81"/>
    <s v="22%"/>
    <s v="Greater London"/>
  </r>
  <r>
    <x v="6"/>
    <x v="3"/>
    <n v="0.77623282100000002"/>
    <x v="82"/>
    <s v="78%"/>
    <s v="East of England"/>
  </r>
  <r>
    <x v="6"/>
    <x v="3"/>
    <n v="0.99829205800000009"/>
    <x v="83"/>
    <s v="100%"/>
    <s v="Yorkshire &amp; Humber"/>
  </r>
  <r>
    <x v="6"/>
    <x v="3"/>
    <n v="1"/>
    <x v="84"/>
    <s v="100%"/>
    <s v="Yorkshire &amp; Humber"/>
  </r>
  <r>
    <x v="6"/>
    <x v="3"/>
    <n v="0.99041267200000005"/>
    <x v="85"/>
    <s v="99%"/>
    <s v="East Midlands"/>
  </r>
  <r>
    <x v="6"/>
    <x v="3"/>
    <n v="1"/>
    <x v="86"/>
    <s v="100%"/>
    <s v="South West"/>
  </r>
  <r>
    <x v="6"/>
    <x v="3"/>
    <n v="0.99812617100000001"/>
    <x v="87"/>
    <s v="100%"/>
    <s v="North East"/>
  </r>
  <r>
    <x v="6"/>
    <x v="3"/>
    <n v="0.99873630999999996"/>
    <x v="88"/>
    <s v="100%"/>
    <s v="Yorkshire &amp; Humber"/>
  </r>
  <r>
    <x v="6"/>
    <x v="3"/>
    <n v="0.9936933389999999"/>
    <x v="89"/>
    <s v="99%"/>
    <s v="North East"/>
  </r>
  <r>
    <x v="6"/>
    <x v="3"/>
    <n v="0.99809523799999988"/>
    <x v="90"/>
    <s v="100%"/>
    <s v="East Midlands"/>
  </r>
  <r>
    <x v="6"/>
    <x v="3"/>
    <n v="0.99930843700000005"/>
    <x v="91"/>
    <s v="100%"/>
    <s v="East Midlands"/>
  </r>
  <r>
    <x v="6"/>
    <x v="3"/>
    <n v="0.99606299200000004"/>
    <x v="92"/>
    <s v="100%"/>
    <s v="North West"/>
  </r>
  <r>
    <x v="6"/>
    <x v="3"/>
    <n v="0.99862385300000012"/>
    <x v="93"/>
    <s v="100%"/>
    <s v="South East"/>
  </r>
  <r>
    <x v="6"/>
    <x v="3"/>
    <n v="0.93209876499999988"/>
    <x v="94"/>
    <s v="93%"/>
    <s v="East of England"/>
  </r>
  <r>
    <x v="6"/>
    <x v="3"/>
    <n v="0.99848178099999996"/>
    <x v="95"/>
    <s v="100%"/>
    <s v="South West"/>
  </r>
  <r>
    <x v="6"/>
    <x v="3"/>
    <n v="0.998265395"/>
    <x v="96"/>
    <s v="100%"/>
    <s v="South East"/>
  </r>
  <r>
    <x v="6"/>
    <x v="3"/>
    <n v="0.99598930499999994"/>
    <x v="97"/>
    <s v="100%"/>
    <s v="South East"/>
  </r>
  <r>
    <x v="6"/>
    <x v="3"/>
    <n v="7.9713848000000004E-2"/>
    <x v="98"/>
    <s v="8%"/>
    <s v="Greater London"/>
  </r>
  <r>
    <x v="6"/>
    <x v="3"/>
    <n v="1"/>
    <x v="99"/>
    <s v="100%"/>
    <s v="North East"/>
  </r>
  <r>
    <x v="6"/>
    <x v="3"/>
    <n v="0.99445061000000001"/>
    <x v="100"/>
    <s v="99%"/>
    <s v="Greater London"/>
  </r>
  <r>
    <x v="6"/>
    <x v="3"/>
    <n v="0.98494983300000016"/>
    <x v="101"/>
    <s v="98%"/>
    <s v="North West"/>
  </r>
  <r>
    <x v="6"/>
    <x v="3"/>
    <n v="1"/>
    <x v="102"/>
    <s v="100%"/>
    <s v="Yorkshire &amp; Humber"/>
  </r>
  <r>
    <x v="6"/>
    <x v="3"/>
    <n v="0.97342192699999985"/>
    <x v="103"/>
    <s v="97%"/>
    <s v="East Midlands"/>
  </r>
  <r>
    <x v="6"/>
    <x v="3"/>
    <n v="0.92450638799999996"/>
    <x v="104"/>
    <s v="92%"/>
    <s v="North West"/>
  </r>
  <r>
    <x v="6"/>
    <x v="3"/>
    <n v="0.99957591200000007"/>
    <x v="105"/>
    <s v="100%"/>
    <s v="West Midlands"/>
  </r>
  <r>
    <x v="6"/>
    <x v="3"/>
    <n v="0.98934624699999996"/>
    <x v="106"/>
    <s v="99%"/>
    <s v="North West"/>
  </r>
  <r>
    <x v="6"/>
    <x v="3"/>
    <n v="0.99907749099999998"/>
    <x v="107"/>
    <s v="100%"/>
    <s v="Yorkshire &amp; Humber"/>
  </r>
  <r>
    <x v="6"/>
    <x v="3"/>
    <n v="0.99532114000000016"/>
    <x v="108"/>
    <s v="100%"/>
    <s v="West Midlands"/>
  </r>
  <r>
    <x v="6"/>
    <x v="3"/>
    <n v="0.99868766399999997"/>
    <x v="109"/>
    <s v="100%"/>
    <s v="South East"/>
  </r>
  <r>
    <x v="6"/>
    <x v="3"/>
    <n v="1"/>
    <x v="110"/>
    <s v="100%"/>
    <s v="West Midlands"/>
  </r>
  <r>
    <x v="6"/>
    <x v="3"/>
    <n v="0.99859451899999996"/>
    <x v="111"/>
    <s v="100%"/>
    <s v="South West"/>
  </r>
  <r>
    <x v="6"/>
    <x v="3"/>
    <n v="0.99784830599999996"/>
    <x v="112"/>
    <s v="100%"/>
    <s v="South West"/>
  </r>
  <r>
    <x v="6"/>
    <x v="3"/>
    <n v="0.99756888200000005"/>
    <x v="113"/>
    <s v="100%"/>
    <s v="North East"/>
  </r>
  <r>
    <x v="6"/>
    <x v="3"/>
    <n v="0.99941314600000009"/>
    <x v="114"/>
    <s v="100%"/>
    <s v="South East"/>
  </r>
  <r>
    <x v="6"/>
    <x v="3"/>
    <n v="3.5390946999999999E-2"/>
    <x v="115"/>
    <s v="4%"/>
    <s v="East of England"/>
  </r>
  <r>
    <x v="6"/>
    <x v="3"/>
    <n v="0.98943443099999995"/>
    <x v="116"/>
    <s v="99%"/>
    <s v="Greater London"/>
  </r>
  <r>
    <x v="6"/>
    <x v="3"/>
    <n v="0.98094028"/>
    <x v="117"/>
    <s v="98%"/>
    <s v="North West"/>
  </r>
  <r>
    <x v="6"/>
    <x v="3"/>
    <n v="0.99384236499999989"/>
    <x v="118"/>
    <s v="99%"/>
    <s v="West Midlands"/>
  </r>
  <r>
    <x v="6"/>
    <x v="3"/>
    <n v="0.99071494900000001"/>
    <x v="119"/>
    <s v="99%"/>
    <s v="North West"/>
  </r>
  <r>
    <x v="6"/>
    <x v="3"/>
    <n v="0.99936061399999998"/>
    <x v="120"/>
    <s v="100%"/>
    <s v="North East"/>
  </r>
  <r>
    <x v="6"/>
    <x v="3"/>
    <n v="0.994461229"/>
    <x v="121"/>
    <s v="99%"/>
    <s v="West Midlands"/>
  </r>
  <r>
    <x v="6"/>
    <x v="3"/>
    <n v="0.92462225299999989"/>
    <x v="122"/>
    <s v="92%"/>
    <s v="East of England"/>
  </r>
  <r>
    <x v="6"/>
    <x v="3"/>
    <n v="0.999087591"/>
    <x v="123"/>
    <s v="100%"/>
    <s v="North East"/>
  </r>
  <r>
    <x v="6"/>
    <x v="3"/>
    <n v="0.99706572800000004"/>
    <x v="124"/>
    <s v="100%"/>
    <s v="South East"/>
  </r>
  <r>
    <x v="6"/>
    <x v="3"/>
    <n v="0.99701789299999999"/>
    <x v="125"/>
    <s v="100%"/>
    <s v="Greater London"/>
  </r>
  <r>
    <x v="6"/>
    <x v="3"/>
    <n v="0.99805068200000002"/>
    <x v="126"/>
    <s v="100%"/>
    <s v="South West"/>
  </r>
  <r>
    <x v="6"/>
    <x v="3"/>
    <n v="0.99418266399999999"/>
    <x v="127"/>
    <s v="99%"/>
    <s v="North West"/>
  </r>
  <r>
    <x v="6"/>
    <x v="3"/>
    <n v="0.998572448"/>
    <x v="128"/>
    <s v="100%"/>
    <s v="West Midlands"/>
  </r>
  <r>
    <x v="6"/>
    <x v="3"/>
    <n v="6.4655171999999997E-2"/>
    <x v="129"/>
    <s v="6%"/>
    <s v="East of England"/>
  </r>
  <r>
    <x v="6"/>
    <x v="3"/>
    <n v="1"/>
    <x v="130"/>
    <s v="100%"/>
    <s v="South West"/>
  </r>
  <r>
    <x v="6"/>
    <x v="3"/>
    <n v="0.146212121"/>
    <x v="131"/>
    <s v="15%"/>
    <s v="Greater London"/>
  </r>
  <r>
    <x v="6"/>
    <x v="3"/>
    <n v="0.99448275900000005"/>
    <x v="132"/>
    <s v="99%"/>
    <s v="North West"/>
  </r>
  <r>
    <x v="6"/>
    <x v="3"/>
    <n v="1"/>
    <x v="133"/>
    <s v="100%"/>
    <s v="Yorkshire &amp; Humber"/>
  </r>
  <r>
    <x v="6"/>
    <x v="3"/>
    <n v="0.99812996700000001"/>
    <x v="134"/>
    <s v="100%"/>
    <s v="West Midlands"/>
  </r>
  <r>
    <x v="6"/>
    <x v="3"/>
    <n v="0.18152085000000001"/>
    <x v="135"/>
    <s v="18%"/>
    <s v="Greater London"/>
  </r>
  <r>
    <x v="6"/>
    <x v="3"/>
    <n v="0.99342537799999997"/>
    <x v="136"/>
    <s v="99%"/>
    <s v="Greater London"/>
  </r>
  <r>
    <x v="6"/>
    <x v="3"/>
    <n v="0.98682385599999989"/>
    <x v="137"/>
    <s v="99%"/>
    <s v="North West"/>
  </r>
  <r>
    <x v="6"/>
    <x v="3"/>
    <n v="0.99805194800000008"/>
    <x v="138"/>
    <s v="100%"/>
    <s v="West Midlands"/>
  </r>
  <r>
    <x v="6"/>
    <x v="3"/>
    <n v="0.99645808700000005"/>
    <x v="139"/>
    <s v="100%"/>
    <s v="South East"/>
  </r>
  <r>
    <x v="6"/>
    <x v="3"/>
    <n v="0.99620781199999997"/>
    <x v="140"/>
    <s v="100%"/>
    <s v="East Midlands"/>
  </r>
  <r>
    <x v="6"/>
    <x v="3"/>
    <n v="0.998834887"/>
    <x v="141"/>
    <s v="100%"/>
    <s v="South East"/>
  </r>
  <r>
    <x v="6"/>
    <x v="3"/>
    <n v="0.98521256899999998"/>
    <x v="142"/>
    <s v="99%"/>
    <s v="Greater London"/>
  </r>
  <r>
    <x v="6"/>
    <x v="3"/>
    <n v="0.814098565"/>
    <x v="143"/>
    <s v="81%"/>
    <s v="North West"/>
  </r>
  <r>
    <x v="6"/>
    <x v="3"/>
    <n v="0.24964471799999999"/>
    <x v="144"/>
    <s v="25%"/>
    <s v="North West"/>
  </r>
  <r>
    <x v="6"/>
    <x v="3"/>
    <n v="0.99972459400000002"/>
    <x v="145"/>
    <s v="100%"/>
    <s v="South West"/>
  </r>
  <r>
    <x v="6"/>
    <x v="3"/>
    <n v="0.99869621899999994"/>
    <x v="146"/>
    <s v="100%"/>
    <s v="South East"/>
  </r>
  <r>
    <x v="6"/>
    <x v="3"/>
    <n v="0.99794492400000001"/>
    <x v="147"/>
    <s v="100%"/>
    <s v="North West"/>
  </r>
  <r>
    <x v="6"/>
    <x v="3"/>
    <n v="0.98732572900000004"/>
    <x v="148"/>
    <s v="99%"/>
    <s v="South East"/>
  </r>
  <r>
    <x v="6"/>
    <x v="3"/>
    <n v="0.99866429199999995"/>
    <x v="149"/>
    <s v="100%"/>
    <s v="West Midlands"/>
  </r>
  <r>
    <x v="6"/>
    <x v="3"/>
    <n v="0.99892183300000004"/>
    <x v="150"/>
    <s v="100%"/>
    <s v="West Midlands"/>
  </r>
  <r>
    <x v="6"/>
    <x v="3"/>
    <n v="0.99786476899999987"/>
    <x v="151"/>
    <s v="100%"/>
    <s v="Yorkshire &amp; Humber"/>
  </r>
  <r>
    <x v="6"/>
    <x v="6"/>
    <n v="299.82010793523892"/>
    <x v="0"/>
    <s v="300"/>
    <s v="Greater London"/>
  </r>
  <r>
    <x v="6"/>
    <x v="7"/>
    <n v="60"/>
    <x v="0"/>
    <s v="60"/>
    <s v="Greater London"/>
  </r>
  <r>
    <x v="6"/>
    <x v="5"/>
    <n v="20012"/>
    <x v="0"/>
    <s v="20012"/>
    <s v="Greater London"/>
  </r>
  <r>
    <x v="6"/>
    <x v="5"/>
    <n v="60658"/>
    <x v="1"/>
    <s v="60658"/>
    <s v="Greater London"/>
  </r>
  <r>
    <x v="6"/>
    <x v="6"/>
    <n v="140.1299086682713"/>
    <x v="1"/>
    <s v="140"/>
    <s v="Greater London"/>
  </r>
  <r>
    <x v="6"/>
    <x v="7"/>
    <n v="85"/>
    <x v="1"/>
    <s v="85"/>
    <s v="Greater London"/>
  </r>
  <r>
    <x v="6"/>
    <x v="5"/>
    <n v="50538"/>
    <x v="2"/>
    <s v="50538"/>
    <s v="Yorkshire &amp; Humber"/>
  </r>
  <r>
    <x v="6"/>
    <x v="7"/>
    <n v="195"/>
    <x v="2"/>
    <s v="195"/>
    <s v="Yorkshire &amp; Humber"/>
  </r>
  <r>
    <x v="6"/>
    <x v="6"/>
    <n v="385.84827258696419"/>
    <x v="2"/>
    <s v="386"/>
    <s v="Yorkshire &amp; Humber"/>
  </r>
  <r>
    <x v="6"/>
    <x v="6"/>
    <n v="191.8943813325146"/>
    <x v="3"/>
    <s v="192"/>
    <s v="South West"/>
  </r>
  <r>
    <x v="6"/>
    <x v="5"/>
    <n v="39084"/>
    <x v="3"/>
    <s v="39084"/>
    <s v="South West"/>
  </r>
  <r>
    <x v="6"/>
    <x v="7"/>
    <n v="75"/>
    <x v="3"/>
    <s v="75"/>
    <s v="South West"/>
  </r>
  <r>
    <x v="6"/>
    <x v="6"/>
    <n v="239.59986822007249"/>
    <x v="4"/>
    <s v="240"/>
    <s v="East of England"/>
  </r>
  <r>
    <x v="6"/>
    <x v="5"/>
    <n v="33389"/>
    <x v="4"/>
    <s v="33389"/>
    <s v="East of England"/>
  </r>
  <r>
    <x v="6"/>
    <x v="7"/>
    <n v="80"/>
    <x v="4"/>
    <s v="80"/>
    <s v="East of England"/>
  </r>
  <r>
    <x v="6"/>
    <x v="5"/>
    <n v="42451"/>
    <x v="5"/>
    <s v="42451"/>
    <s v="Greater London"/>
  </r>
  <r>
    <x v="6"/>
    <x v="6"/>
    <n v="223.78742550234389"/>
    <x v="5"/>
    <s v="224"/>
    <s v="Greater London"/>
  </r>
  <r>
    <x v="6"/>
    <x v="7"/>
    <n v="95"/>
    <x v="5"/>
    <s v="95"/>
    <s v="Greater London"/>
  </r>
  <r>
    <x v="6"/>
    <x v="6"/>
    <n v="327.05982928124553"/>
    <x v="6"/>
    <s v="327"/>
    <s v="West Midlands"/>
  </r>
  <r>
    <x v="6"/>
    <x v="7"/>
    <n v="505"/>
    <x v="6"/>
    <s v="505"/>
    <s v="West Midlands"/>
  </r>
  <r>
    <x v="6"/>
    <x v="5"/>
    <n v="154406"/>
    <x v="6"/>
    <s v="154406"/>
    <s v="West Midlands"/>
  </r>
  <r>
    <x v="6"/>
    <x v="7"/>
    <n v="55"/>
    <x v="7"/>
    <s v="55"/>
    <s v="North West"/>
  </r>
  <r>
    <x v="6"/>
    <x v="6"/>
    <n v="237.32470334412079"/>
    <x v="7"/>
    <s v="237"/>
    <s v="North West"/>
  </r>
  <r>
    <x v="6"/>
    <x v="5"/>
    <n v="23175"/>
    <x v="7"/>
    <s v="23175"/>
    <s v="North West"/>
  </r>
  <r>
    <x v="6"/>
    <x v="6"/>
    <n v="316.82507920626978"/>
    <x v="8"/>
    <s v="317"/>
    <s v="North West"/>
  </r>
  <r>
    <x v="6"/>
    <x v="7"/>
    <n v="95"/>
    <x v="8"/>
    <s v="95"/>
    <s v="North West"/>
  </r>
  <r>
    <x v="6"/>
    <x v="5"/>
    <n v="29985"/>
    <x v="8"/>
    <s v="29985"/>
    <s v="North West"/>
  </r>
  <r>
    <x v="6"/>
    <x v="6"/>
    <n v="210.10008404003361"/>
    <x v="9"/>
    <s v="210"/>
    <s v="North West"/>
  </r>
  <r>
    <x v="6"/>
    <x v="5"/>
    <n v="52356"/>
    <x v="9"/>
    <s v="52356"/>
    <s v="North West"/>
  </r>
  <r>
    <x v="6"/>
    <x v="7"/>
    <n v="110"/>
    <x v="9"/>
    <s v="110"/>
    <s v="North West"/>
  </r>
  <r>
    <x v="6"/>
    <x v="6"/>
    <n v="258.86033921959228"/>
    <x v="10"/>
    <s v="259"/>
    <s v="South West"/>
  </r>
  <r>
    <x v="6"/>
    <x v="7"/>
    <n v="230"/>
    <x v="10"/>
    <s v="230"/>
    <s v="South West"/>
  </r>
  <r>
    <x v="6"/>
    <x v="5"/>
    <n v="88851"/>
    <x v="10"/>
    <s v="88851"/>
    <s v="South West"/>
  </r>
  <r>
    <x v="6"/>
    <x v="6"/>
    <n v="215.4965999425342"/>
    <x v="11"/>
    <s v="215"/>
    <s v="South East"/>
  </r>
  <r>
    <x v="6"/>
    <x v="5"/>
    <n v="20882"/>
    <x v="11"/>
    <s v="20882"/>
    <s v="South East"/>
  </r>
  <r>
    <x v="6"/>
    <x v="7"/>
    <n v="45"/>
    <x v="11"/>
    <s v="45"/>
    <s v="South East"/>
  </r>
  <r>
    <x v="6"/>
    <x v="5"/>
    <n v="87497"/>
    <x v="12"/>
    <s v="87497"/>
    <s v="Yorkshire &amp; Humber"/>
  </r>
  <r>
    <x v="6"/>
    <x v="6"/>
    <n v="228.57926557481969"/>
    <x v="12"/>
    <s v="229"/>
    <s v="Yorkshire &amp; Humber"/>
  </r>
  <r>
    <x v="6"/>
    <x v="7"/>
    <n v="200"/>
    <x v="12"/>
    <s v="200"/>
    <s v="Yorkshire &amp; Humber"/>
  </r>
  <r>
    <x v="6"/>
    <x v="5"/>
    <n v="42947"/>
    <x v="13"/>
    <s v="42947"/>
    <s v="Greater London"/>
  </r>
  <r>
    <x v="6"/>
    <x v="7"/>
    <n v="30"/>
    <x v="13"/>
    <s v="30"/>
    <s v="Greater London"/>
  </r>
  <r>
    <x v="6"/>
    <x v="6"/>
    <n v="69.853540410273126"/>
    <x v="13"/>
    <s v="70"/>
    <s v="Greater London"/>
  </r>
  <r>
    <x v="6"/>
    <x v="6"/>
    <n v="148.06406238432501"/>
    <x v="14"/>
    <s v="148"/>
    <s v="South East"/>
  </r>
  <r>
    <x v="6"/>
    <x v="7"/>
    <n v="60"/>
    <x v="14"/>
    <s v="60"/>
    <s v="South East"/>
  </r>
  <r>
    <x v="6"/>
    <x v="5"/>
    <n v="40523"/>
    <x v="14"/>
    <s v="40523"/>
    <s v="South East"/>
  </r>
  <r>
    <x v="6"/>
    <x v="7"/>
    <n v="175"/>
    <x v="15"/>
    <s v="175"/>
    <s v="South West"/>
  </r>
  <r>
    <x v="6"/>
    <x v="6"/>
    <n v="280.96201393571579"/>
    <x v="15"/>
    <s v="281"/>
    <s v="South West"/>
  </r>
  <r>
    <x v="6"/>
    <x v="5"/>
    <n v="62286"/>
    <x v="15"/>
    <s v="62286"/>
    <s v="South West"/>
  </r>
  <r>
    <x v="6"/>
    <x v="7"/>
    <n v="115"/>
    <x v="16"/>
    <s v="115"/>
    <s v="Greater London"/>
  </r>
  <r>
    <x v="6"/>
    <x v="5"/>
    <n v="59984"/>
    <x v="16"/>
    <s v="59984"/>
    <s v="Greater London"/>
  </r>
  <r>
    <x v="6"/>
    <x v="6"/>
    <n v="191.71779141104301"/>
    <x v="16"/>
    <s v="192"/>
    <s v="Greater London"/>
  </r>
  <r>
    <x v="6"/>
    <x v="5"/>
    <n v="110535"/>
    <x v="17"/>
    <s v="110535"/>
    <s v="South East"/>
  </r>
  <r>
    <x v="6"/>
    <x v="7"/>
    <n v="145"/>
    <x v="17"/>
    <s v="145"/>
    <s v="South East"/>
  </r>
  <r>
    <x v="6"/>
    <x v="6"/>
    <n v="131.1801691771837"/>
    <x v="17"/>
    <s v="131"/>
    <s v="South East"/>
  </r>
  <r>
    <x v="6"/>
    <x v="7"/>
    <n v="70"/>
    <x v="18"/>
    <s v="70"/>
    <s v="North West"/>
  </r>
  <r>
    <x v="6"/>
    <x v="5"/>
    <n v="36500"/>
    <x v="18"/>
    <s v="36500"/>
    <s v="North West"/>
  </r>
  <r>
    <x v="6"/>
    <x v="6"/>
    <n v="191.7808219178082"/>
    <x v="18"/>
    <s v="192"/>
    <s v="North West"/>
  </r>
  <r>
    <x v="6"/>
    <x v="5"/>
    <n v="41290"/>
    <x v="19"/>
    <s v="41290"/>
    <s v="Yorkshire &amp; Humber"/>
  </r>
  <r>
    <x v="6"/>
    <x v="7"/>
    <n v="90"/>
    <x v="19"/>
    <s v="90"/>
    <s v="Yorkshire &amp; Humber"/>
  </r>
  <r>
    <x v="6"/>
    <x v="6"/>
    <n v="217.9704528941632"/>
    <x v="19"/>
    <s v="218"/>
    <s v="Yorkshire &amp; Humber"/>
  </r>
  <r>
    <x v="6"/>
    <x v="7"/>
    <n v="280"/>
    <x v="20"/>
    <s v="280"/>
    <s v="East of England"/>
  </r>
  <r>
    <x v="6"/>
    <x v="5"/>
    <n v="134730"/>
    <x v="20"/>
    <s v="134730"/>
    <s v="East of England"/>
  </r>
  <r>
    <x v="6"/>
    <x v="6"/>
    <n v="207.82305351443631"/>
    <x v="20"/>
    <s v="208"/>
    <s v="East of England"/>
  </r>
  <r>
    <x v="6"/>
    <x v="6"/>
    <n v="228.03283672848889"/>
    <x v="21"/>
    <s v="228"/>
    <s v="Greater London"/>
  </r>
  <r>
    <x v="6"/>
    <x v="7"/>
    <n v="60"/>
    <x v="21"/>
    <s v="60"/>
    <s v="Greater London"/>
  </r>
  <r>
    <x v="6"/>
    <x v="5"/>
    <n v="26312"/>
    <x v="21"/>
    <s v="26312"/>
    <s v="Greater London"/>
  </r>
  <r>
    <x v="6"/>
    <x v="7"/>
    <n v="115"/>
    <x v="22"/>
    <s v="115"/>
    <s v="East of England"/>
  </r>
  <r>
    <x v="6"/>
    <x v="5"/>
    <n v="57456"/>
    <x v="22"/>
    <s v="57456"/>
    <s v="East of England"/>
  </r>
  <r>
    <x v="6"/>
    <x v="6"/>
    <n v="200.15316067947651"/>
    <x v="22"/>
    <s v="200"/>
    <s v="East of England"/>
  </r>
  <r>
    <x v="6"/>
    <x v="6"/>
    <n v="179.11139675281581"/>
    <x v="23"/>
    <s v="179"/>
    <s v="North West"/>
  </r>
  <r>
    <x v="6"/>
    <x v="7"/>
    <n v="170"/>
    <x v="23"/>
    <s v="170"/>
    <s v="North West"/>
  </r>
  <r>
    <x v="6"/>
    <x v="5"/>
    <n v="94913"/>
    <x v="23"/>
    <s v="94913"/>
    <s v="North West"/>
  </r>
  <r>
    <x v="6"/>
    <x v="5"/>
    <n v="80283"/>
    <x v="24"/>
    <s v="80283"/>
    <s v="North West"/>
  </r>
  <r>
    <x v="6"/>
    <x v="7"/>
    <n v="175"/>
    <x v="24"/>
    <s v="175"/>
    <s v="North West"/>
  </r>
  <r>
    <x v="6"/>
    <x v="6"/>
    <n v="217.97889964251459"/>
    <x v="24"/>
    <s v="218"/>
    <s v="North West"/>
  </r>
  <r>
    <x v="6"/>
    <x v="7"/>
    <n v="0"/>
    <x v="25"/>
    <s v="0"/>
    <s v="Greater London"/>
  </r>
  <r>
    <x v="6"/>
    <x v="5"/>
    <n v="1399"/>
    <x v="25"/>
    <s v="1399"/>
    <s v="Greater London"/>
  </r>
  <r>
    <x v="6"/>
    <x v="6"/>
    <n v="0"/>
    <x v="25"/>
    <s v="0"/>
    <s v="Greater London"/>
  </r>
  <r>
    <x v="6"/>
    <x v="7"/>
    <n v="215"/>
    <x v="26"/>
    <s v="215"/>
    <s v="South West"/>
  </r>
  <r>
    <x v="6"/>
    <x v="5"/>
    <n v="152202"/>
    <x v="26"/>
    <s v="152202"/>
    <s v="South West"/>
  </r>
  <r>
    <x v="6"/>
    <x v="6"/>
    <n v="141.2596417918293"/>
    <x v="26"/>
    <s v="141"/>
    <s v="South West"/>
  </r>
  <r>
    <x v="6"/>
    <x v="6"/>
    <n v="237.81616810205711"/>
    <x v="27"/>
    <s v="238"/>
    <s v="North East"/>
  </r>
  <r>
    <x v="6"/>
    <x v="5"/>
    <n v="117738"/>
    <x v="27"/>
    <s v="117738"/>
    <s v="North East"/>
  </r>
  <r>
    <x v="6"/>
    <x v="7"/>
    <n v="280"/>
    <x v="27"/>
    <s v="280"/>
    <s v="North East"/>
  </r>
  <r>
    <x v="6"/>
    <x v="6"/>
    <n v="331.38401559454189"/>
    <x v="28"/>
    <s v="331"/>
    <s v="West Midlands"/>
  </r>
  <r>
    <x v="6"/>
    <x v="5"/>
    <n v="51300"/>
    <x v="28"/>
    <s v="51300"/>
    <s v="West Midlands"/>
  </r>
  <r>
    <x v="6"/>
    <x v="7"/>
    <n v="170"/>
    <x v="28"/>
    <s v="170"/>
    <s v="West Midlands"/>
  </r>
  <r>
    <x v="6"/>
    <x v="7"/>
    <n v="110"/>
    <x v="29"/>
    <s v="110"/>
    <s v="Greater London"/>
  </r>
  <r>
    <x v="6"/>
    <x v="6"/>
    <n v="193.88726336940809"/>
    <x v="29"/>
    <s v="194"/>
    <s v="Greater London"/>
  </r>
  <r>
    <x v="6"/>
    <x v="5"/>
    <n v="56734"/>
    <x v="29"/>
    <s v="56734"/>
    <s v="Greater London"/>
  </r>
  <r>
    <x v="6"/>
    <x v="7"/>
    <n v="170"/>
    <x v="30"/>
    <s v="170"/>
    <s v="North East"/>
  </r>
  <r>
    <x v="6"/>
    <x v="6"/>
    <n v="252.40902139537641"/>
    <x v="30"/>
    <s v="252"/>
    <s v="North East"/>
  </r>
  <r>
    <x v="6"/>
    <x v="5"/>
    <n v="67351"/>
    <x v="30"/>
    <s v="67351"/>
    <s v="North East"/>
  </r>
  <r>
    <x v="6"/>
    <x v="7"/>
    <n v="65"/>
    <x v="31"/>
    <s v="65"/>
    <s v="North East"/>
  </r>
  <r>
    <x v="6"/>
    <x v="5"/>
    <n v="23797"/>
    <x v="31"/>
    <s v="23797"/>
    <s v="North East"/>
  </r>
  <r>
    <x v="6"/>
    <x v="6"/>
    <n v="273.14367357229901"/>
    <x v="31"/>
    <s v="273"/>
    <s v="North East"/>
  </r>
  <r>
    <x v="6"/>
    <x v="7"/>
    <n v="160"/>
    <x v="32"/>
    <s v="160"/>
    <s v="East Midlands"/>
  </r>
  <r>
    <x v="6"/>
    <x v="6"/>
    <n v="359.41325785654919"/>
    <x v="32"/>
    <s v="359"/>
    <s v="East Midlands"/>
  </r>
  <r>
    <x v="6"/>
    <x v="5"/>
    <n v="44517"/>
    <x v="32"/>
    <s v="44517"/>
    <s v="East Midlands"/>
  </r>
  <r>
    <x v="6"/>
    <x v="6"/>
    <n v="220.40640791312759"/>
    <x v="33"/>
    <s v="220"/>
    <s v="East Midlands"/>
  </r>
  <r>
    <x v="6"/>
    <x v="7"/>
    <n v="410"/>
    <x v="33"/>
    <s v="410"/>
    <s v="East Midlands"/>
  </r>
  <r>
    <x v="6"/>
    <x v="5"/>
    <n v="186020"/>
    <x v="33"/>
    <s v="186020"/>
    <s v="East Midlands"/>
  </r>
  <r>
    <x v="6"/>
    <x v="6"/>
    <n v="205.20637898686681"/>
    <x v="34"/>
    <s v="205"/>
    <s v="South West"/>
  </r>
  <r>
    <x v="6"/>
    <x v="7"/>
    <n v="455"/>
    <x v="34"/>
    <s v="455"/>
    <s v="South West"/>
  </r>
  <r>
    <x v="6"/>
    <x v="5"/>
    <n v="221728"/>
    <x v="34"/>
    <s v="221728"/>
    <s v="South West"/>
  </r>
  <r>
    <x v="6"/>
    <x v="5"/>
    <n v="62691"/>
    <x v="35"/>
    <s v="62691"/>
    <s v="Yorkshire &amp; Humber"/>
  </r>
  <r>
    <x v="6"/>
    <x v="6"/>
    <n v="215.3419151074317"/>
    <x v="35"/>
    <s v="215"/>
    <s v="Yorkshire &amp; Humber"/>
  </r>
  <r>
    <x v="6"/>
    <x v="7"/>
    <n v="135"/>
    <x v="35"/>
    <s v="135"/>
    <s v="Yorkshire &amp; Humber"/>
  </r>
  <r>
    <x v="6"/>
    <x v="6"/>
    <n v="189.0025704349579"/>
    <x v="36"/>
    <s v="189"/>
    <s v="South West"/>
  </r>
  <r>
    <x v="6"/>
    <x v="5"/>
    <n v="119046"/>
    <x v="36"/>
    <s v="119046"/>
    <s v="South West"/>
  </r>
  <r>
    <x v="6"/>
    <x v="7"/>
    <n v="225"/>
    <x v="36"/>
    <s v="225"/>
    <s v="South West"/>
  </r>
  <r>
    <x v="6"/>
    <x v="6"/>
    <n v="193.81289601192699"/>
    <x v="37"/>
    <s v="194"/>
    <s v="West Midlands"/>
  </r>
  <r>
    <x v="6"/>
    <x v="5"/>
    <n v="67075"/>
    <x v="37"/>
    <s v="67075"/>
    <s v="West Midlands"/>
  </r>
  <r>
    <x v="6"/>
    <x v="7"/>
    <n v="130"/>
    <x v="37"/>
    <s v="130"/>
    <s v="West Midlands"/>
  </r>
  <r>
    <x v="6"/>
    <x v="5"/>
    <n v="48645"/>
    <x v="38"/>
    <s v="48645"/>
    <s v="Greater London"/>
  </r>
  <r>
    <x v="6"/>
    <x v="7"/>
    <n v="35"/>
    <x v="38"/>
    <s v="35"/>
    <s v="Greater London"/>
  </r>
  <r>
    <x v="6"/>
    <x v="6"/>
    <n v="71.949840682495633"/>
    <x v="38"/>
    <s v="72"/>
    <s v="Greater London"/>
  </r>
  <r>
    <x v="6"/>
    <x v="5"/>
    <n v="96404"/>
    <x v="39"/>
    <s v="96404"/>
    <s v="Yorkshire &amp; Humber"/>
  </r>
  <r>
    <x v="6"/>
    <x v="6"/>
    <n v="202.27376457408411"/>
    <x v="39"/>
    <s v="202"/>
    <s v="Yorkshire &amp; Humber"/>
  </r>
  <r>
    <x v="6"/>
    <x v="7"/>
    <n v="195"/>
    <x v="39"/>
    <s v="195"/>
    <s v="Yorkshire &amp; Humber"/>
  </r>
  <r>
    <x v="6"/>
    <x v="7"/>
    <n v="250"/>
    <x v="40"/>
    <s v="250"/>
    <s v="South East"/>
  </r>
  <r>
    <x v="6"/>
    <x v="5"/>
    <n v="149415"/>
    <x v="40"/>
    <s v="149415"/>
    <s v="South East"/>
  </r>
  <r>
    <x v="6"/>
    <x v="6"/>
    <n v="167.31921159187499"/>
    <x v="40"/>
    <s v="167"/>
    <s v="South East"/>
  </r>
  <r>
    <x v="6"/>
    <x v="6"/>
    <n v="197.76422341112061"/>
    <x v="41"/>
    <s v="198"/>
    <s v="Greater London"/>
  </r>
  <r>
    <x v="6"/>
    <x v="5"/>
    <n v="48037"/>
    <x v="41"/>
    <s v="48037"/>
    <s v="Greater London"/>
  </r>
  <r>
    <x v="6"/>
    <x v="7"/>
    <n v="95"/>
    <x v="41"/>
    <s v="95"/>
    <s v="Greater London"/>
  </r>
  <r>
    <x v="6"/>
    <x v="7"/>
    <n v="665"/>
    <x v="42"/>
    <s v="665"/>
    <s v="East of England"/>
  </r>
  <r>
    <x v="6"/>
    <x v="5"/>
    <n v="325861"/>
    <x v="42"/>
    <s v="325861"/>
    <s v="East of England"/>
  </r>
  <r>
    <x v="6"/>
    <x v="6"/>
    <n v="204.07474352561371"/>
    <x v="42"/>
    <s v="204"/>
    <s v="East of England"/>
  </r>
  <r>
    <x v="6"/>
    <x v="6"/>
    <n v="278.30885022143701"/>
    <x v="43"/>
    <s v="278"/>
    <s v="North East"/>
  </r>
  <r>
    <x v="6"/>
    <x v="5"/>
    <n v="41321"/>
    <x v="43"/>
    <s v="41321"/>
    <s v="North East"/>
  </r>
  <r>
    <x v="6"/>
    <x v="7"/>
    <n v="115"/>
    <x v="43"/>
    <s v="115"/>
    <s v="North East"/>
  </r>
  <r>
    <x v="6"/>
    <x v="7"/>
    <n v="285"/>
    <x v="44"/>
    <s v="285"/>
    <s v="South West"/>
  </r>
  <r>
    <x v="6"/>
    <x v="5"/>
    <n v="148036"/>
    <x v="44"/>
    <s v="148036"/>
    <s v="South West"/>
  </r>
  <r>
    <x v="6"/>
    <x v="6"/>
    <n v="192.5207381988165"/>
    <x v="44"/>
    <s v="193"/>
    <s v="South West"/>
  </r>
  <r>
    <x v="6"/>
    <x v="7"/>
    <n v="90"/>
    <x v="45"/>
    <s v="90"/>
    <s v="Greater London"/>
  </r>
  <r>
    <x v="6"/>
    <x v="6"/>
    <n v="279.20828938388041"/>
    <x v="45"/>
    <s v="279"/>
    <s v="Greater London"/>
  </r>
  <r>
    <x v="6"/>
    <x v="5"/>
    <n v="32234"/>
    <x v="45"/>
    <s v="32234"/>
    <s v="Greater London"/>
  </r>
  <r>
    <x v="6"/>
    <x v="7"/>
    <n v="50"/>
    <x v="46"/>
    <s v="50"/>
    <s v="Greater London"/>
  </r>
  <r>
    <x v="6"/>
    <x v="5"/>
    <n v="22600"/>
    <x v="46"/>
    <s v="22600"/>
    <s v="Greater London"/>
  </r>
  <r>
    <x v="6"/>
    <x v="6"/>
    <n v="221.23893805309731"/>
    <x v="46"/>
    <s v="221"/>
    <s v="Greater London"/>
  </r>
  <r>
    <x v="6"/>
    <x v="5"/>
    <n v="25379"/>
    <x v="47"/>
    <s v="25379"/>
    <s v="North West"/>
  </r>
  <r>
    <x v="6"/>
    <x v="7"/>
    <n v="65"/>
    <x v="47"/>
    <s v="65"/>
    <s v="North West"/>
  </r>
  <r>
    <x v="6"/>
    <x v="6"/>
    <n v="256.11726230347932"/>
    <x v="47"/>
    <s v="256"/>
    <s v="North West"/>
  </r>
  <r>
    <x v="6"/>
    <x v="7"/>
    <n v="0"/>
    <x v="48"/>
    <s v="0"/>
    <s v="Greater London"/>
  </r>
  <r>
    <x v="6"/>
    <x v="5"/>
    <n v="20499"/>
    <x v="48"/>
    <s v="20499"/>
    <s v="Greater London"/>
  </r>
  <r>
    <x v="6"/>
    <x v="6"/>
    <n v="0"/>
    <x v="48"/>
    <s v="0"/>
    <s v="Greater London"/>
  </r>
  <r>
    <x v="6"/>
    <x v="5"/>
    <n v="324772"/>
    <x v="49"/>
    <s v="324772"/>
    <s v="South East"/>
  </r>
  <r>
    <x v="6"/>
    <x v="6"/>
    <n v="217.07536363972261"/>
    <x v="49"/>
    <s v="217"/>
    <s v="South East"/>
  </r>
  <r>
    <x v="6"/>
    <x v="7"/>
    <n v="705"/>
    <x v="49"/>
    <s v="705"/>
    <s v="South East"/>
  </r>
  <r>
    <x v="6"/>
    <x v="7"/>
    <n v="60"/>
    <x v="50"/>
    <s v="60"/>
    <s v="Greater London"/>
  </r>
  <r>
    <x v="6"/>
    <x v="5"/>
    <n v="29751"/>
    <x v="50"/>
    <s v="29751"/>
    <s v="Greater London"/>
  </r>
  <r>
    <x v="6"/>
    <x v="6"/>
    <n v="201.67389331451039"/>
    <x v="50"/>
    <s v="202"/>
    <s v="Greater London"/>
  </r>
  <r>
    <x v="6"/>
    <x v="7"/>
    <n v="20"/>
    <x v="51"/>
    <s v="20"/>
    <s v="Greater London"/>
  </r>
  <r>
    <x v="6"/>
    <x v="5"/>
    <n v="42587"/>
    <x v="51"/>
    <s v="42587"/>
    <s v="Greater London"/>
  </r>
  <r>
    <x v="6"/>
    <x v="6"/>
    <n v="46.962688144269379"/>
    <x v="51"/>
    <s v="47"/>
    <s v="Greater London"/>
  </r>
  <r>
    <x v="6"/>
    <x v="5"/>
    <n v="19648"/>
    <x v="52"/>
    <s v="19648"/>
    <s v="North East"/>
  </r>
  <r>
    <x v="6"/>
    <x v="7"/>
    <n v="50"/>
    <x v="52"/>
    <s v="50"/>
    <s v="North East"/>
  </r>
  <r>
    <x v="6"/>
    <x v="6"/>
    <n v="254.4788273615635"/>
    <x v="52"/>
    <s v="254"/>
    <s v="North East"/>
  </r>
  <r>
    <x v="6"/>
    <x v="6"/>
    <n v="188.64365214110549"/>
    <x v="53"/>
    <s v="189"/>
    <s v="Greater London"/>
  </r>
  <r>
    <x v="6"/>
    <x v="5"/>
    <n v="47709"/>
    <x v="53"/>
    <s v="47709"/>
    <s v="Greater London"/>
  </r>
  <r>
    <x v="6"/>
    <x v="7"/>
    <n v="90"/>
    <x v="53"/>
    <s v="90"/>
    <s v="Greater London"/>
  </r>
  <r>
    <x v="6"/>
    <x v="7"/>
    <n v="105"/>
    <x v="54"/>
    <s v="105"/>
    <s v="West Midlands"/>
  </r>
  <r>
    <x v="6"/>
    <x v="6"/>
    <n v="203.82017237363149"/>
    <x v="54"/>
    <s v="204"/>
    <s v="West Midlands"/>
  </r>
  <r>
    <x v="6"/>
    <x v="5"/>
    <n v="51516"/>
    <x v="54"/>
    <s v="51516"/>
    <s v="West Midlands"/>
  </r>
  <r>
    <x v="6"/>
    <x v="7"/>
    <n v="400"/>
    <x v="55"/>
    <s v="400"/>
    <s v="East of England"/>
  </r>
  <r>
    <x v="6"/>
    <x v="6"/>
    <n v="184.91979104063611"/>
    <x v="55"/>
    <s v="185"/>
    <s v="East of England"/>
  </r>
  <r>
    <x v="6"/>
    <x v="5"/>
    <n v="216310"/>
    <x v="55"/>
    <s v="216310"/>
    <s v="East of England"/>
  </r>
  <r>
    <x v="6"/>
    <x v="6"/>
    <n v="34.723829806935512"/>
    <x v="56"/>
    <s v="35"/>
    <s v="Greater London"/>
  </r>
  <r>
    <x v="6"/>
    <x v="7"/>
    <n v="15"/>
    <x v="56"/>
    <s v="15"/>
    <s v="Greater London"/>
  </r>
  <r>
    <x v="6"/>
    <x v="5"/>
    <n v="43198"/>
    <x v="56"/>
    <s v="43198"/>
    <s v="Greater London"/>
  </r>
  <r>
    <x v="6"/>
    <x v="7"/>
    <n v="10"/>
    <x v="57"/>
    <s v="10"/>
    <s v="Greater London"/>
  </r>
  <r>
    <x v="6"/>
    <x v="5"/>
    <n v="36624"/>
    <x v="57"/>
    <s v="36624"/>
    <s v="Greater London"/>
  </r>
  <r>
    <x v="6"/>
    <x v="6"/>
    <n v="27.304499781564001"/>
    <x v="57"/>
    <s v="27"/>
    <s v="Greater London"/>
  </r>
  <r>
    <x v="6"/>
    <x v="6"/>
    <n v="210.56079358023541"/>
    <x v="58"/>
    <s v="211"/>
    <s v="South East"/>
  </r>
  <r>
    <x v="6"/>
    <x v="5"/>
    <n v="42743"/>
    <x v="58"/>
    <s v="42743"/>
    <s v="South East"/>
  </r>
  <r>
    <x v="6"/>
    <x v="7"/>
    <n v="90"/>
    <x v="58"/>
    <s v="90"/>
    <s v="South East"/>
  </r>
  <r>
    <x v="6"/>
    <x v="7"/>
    <n v="55"/>
    <x v="59"/>
    <s v="55"/>
    <s v="Greater London"/>
  </r>
  <r>
    <x v="6"/>
    <x v="5"/>
    <n v="21630"/>
    <x v="59"/>
    <s v="21630"/>
    <s v="Greater London"/>
  </r>
  <r>
    <x v="6"/>
    <x v="6"/>
    <n v="254.27646786870091"/>
    <x v="59"/>
    <s v="254"/>
    <s v="Greater London"/>
  </r>
  <r>
    <x v="6"/>
    <x v="7"/>
    <n v="0"/>
    <x v="60"/>
    <s v="0"/>
    <s v="Greater London"/>
  </r>
  <r>
    <x v="6"/>
    <x v="6"/>
    <n v="0"/>
    <x v="60"/>
    <s v="0"/>
    <s v="Greater London"/>
  </r>
  <r>
    <x v="6"/>
    <x v="5"/>
    <n v="22314"/>
    <x v="60"/>
    <s v="22314"/>
    <s v="Greater London"/>
  </r>
  <r>
    <x v="6"/>
    <x v="5"/>
    <n v="335964"/>
    <x v="61"/>
    <s v="335964"/>
    <s v="South East"/>
  </r>
  <r>
    <x v="6"/>
    <x v="7"/>
    <n v="525"/>
    <x v="61"/>
    <s v="525"/>
    <s v="South East"/>
  </r>
  <r>
    <x v="6"/>
    <x v="6"/>
    <n v="156.26674286530701"/>
    <x v="61"/>
    <s v="156"/>
    <s v="South East"/>
  </r>
  <r>
    <x v="6"/>
    <x v="6"/>
    <n v="304.45677884727979"/>
    <x v="62"/>
    <s v="304"/>
    <s v="Yorkshire &amp; Humber"/>
  </r>
  <r>
    <x v="6"/>
    <x v="5"/>
    <n v="42699"/>
    <x v="62"/>
    <s v="42699"/>
    <s v="Yorkshire &amp; Humber"/>
  </r>
  <r>
    <x v="6"/>
    <x v="7"/>
    <n v="130"/>
    <x v="62"/>
    <s v="130"/>
    <s v="Yorkshire &amp; Humber"/>
  </r>
  <r>
    <x v="6"/>
    <x v="7"/>
    <n v="55"/>
    <x v="63"/>
    <s v="55"/>
    <s v="Greater London"/>
  </r>
  <r>
    <x v="6"/>
    <x v="6"/>
    <n v="212.1422510221399"/>
    <x v="63"/>
    <s v="212"/>
    <s v="Greater London"/>
  </r>
  <r>
    <x v="6"/>
    <x v="5"/>
    <n v="25926"/>
    <x v="63"/>
    <s v="25926"/>
    <s v="Greater London"/>
  </r>
  <r>
    <x v="6"/>
    <x v="6"/>
    <n v="234.63742343410391"/>
    <x v="64"/>
    <s v="235"/>
    <s v="Yorkshire &amp; Humber"/>
  </r>
  <r>
    <x v="6"/>
    <x v="5"/>
    <n v="80976"/>
    <x v="64"/>
    <s v="80976"/>
    <s v="Yorkshire &amp; Humber"/>
  </r>
  <r>
    <x v="6"/>
    <x v="7"/>
    <n v="190"/>
    <x v="64"/>
    <s v="190"/>
    <s v="Yorkshire &amp; Humber"/>
  </r>
  <r>
    <x v="6"/>
    <x v="7"/>
    <n v="70"/>
    <x v="65"/>
    <s v="70"/>
    <s v="North West"/>
  </r>
  <r>
    <x v="6"/>
    <x v="5"/>
    <n v="28160"/>
    <x v="65"/>
    <s v="28160"/>
    <s v="North West"/>
  </r>
  <r>
    <x v="6"/>
    <x v="6"/>
    <n v="248.57954545454541"/>
    <x v="65"/>
    <s v="249"/>
    <s v="North West"/>
  </r>
  <r>
    <x v="6"/>
    <x v="6"/>
    <n v="183.24781768508029"/>
    <x v="66"/>
    <s v="183"/>
    <s v="Greater London"/>
  </r>
  <r>
    <x v="6"/>
    <x v="5"/>
    <n v="30014"/>
    <x v="66"/>
    <s v="30014"/>
    <s v="Greater London"/>
  </r>
  <r>
    <x v="6"/>
    <x v="7"/>
    <n v="55"/>
    <x v="66"/>
    <s v="55"/>
    <s v="Greater London"/>
  </r>
  <r>
    <x v="6"/>
    <x v="6"/>
    <n v="183.2575868640962"/>
    <x v="67"/>
    <s v="183"/>
    <s v="North West"/>
  </r>
  <r>
    <x v="6"/>
    <x v="7"/>
    <n v="500"/>
    <x v="67"/>
    <s v="500"/>
    <s v="North West"/>
  </r>
  <r>
    <x v="6"/>
    <x v="5"/>
    <n v="272840"/>
    <x v="67"/>
    <s v="272840"/>
    <s v="North West"/>
  </r>
  <r>
    <x v="6"/>
    <x v="5"/>
    <n v="131845"/>
    <x v="68"/>
    <s v="131845"/>
    <s v="Yorkshire &amp; Humber"/>
  </r>
  <r>
    <x v="6"/>
    <x v="7"/>
    <n v="285"/>
    <x v="68"/>
    <s v="285"/>
    <s v="Yorkshire &amp; Humber"/>
  </r>
  <r>
    <x v="6"/>
    <x v="6"/>
    <n v="216.16291857863399"/>
    <x v="68"/>
    <s v="216"/>
    <s v="Yorkshire &amp; Humber"/>
  </r>
  <r>
    <x v="6"/>
    <x v="6"/>
    <n v="21.448641228578168"/>
    <x v="69"/>
    <s v="21"/>
    <s v="East Midlands"/>
  </r>
  <r>
    <x v="6"/>
    <x v="5"/>
    <n v="46623"/>
    <x v="69"/>
    <s v="46623"/>
    <s v="East Midlands"/>
  </r>
  <r>
    <x v="6"/>
    <x v="7"/>
    <n v="10"/>
    <x v="69"/>
    <s v="10"/>
    <s v="East Midlands"/>
  </r>
  <r>
    <x v="6"/>
    <x v="7"/>
    <n v="85"/>
    <x v="70"/>
    <s v="85"/>
    <s v="East Midlands"/>
  </r>
  <r>
    <x v="6"/>
    <x v="5"/>
    <n v="157349"/>
    <x v="70"/>
    <s v="157349"/>
    <s v="East Midlands"/>
  </r>
  <r>
    <x v="6"/>
    <x v="6"/>
    <n v="54.020044614201552"/>
    <x v="70"/>
    <s v="54"/>
    <s v="East Midlands"/>
  </r>
  <r>
    <x v="6"/>
    <x v="5"/>
    <n v="31107"/>
    <x v="71"/>
    <s v="31107"/>
    <s v="Greater London"/>
  </r>
  <r>
    <x v="6"/>
    <x v="7"/>
    <n v="90"/>
    <x v="71"/>
    <s v="90"/>
    <s v="Greater London"/>
  </r>
  <r>
    <x v="6"/>
    <x v="6"/>
    <n v="289.32394637862859"/>
    <x v="71"/>
    <s v="289"/>
    <s v="Greater London"/>
  </r>
  <r>
    <x v="6"/>
    <x v="6"/>
    <n v="180.9997481742634"/>
    <x v="72"/>
    <s v="181"/>
    <s v="East Midlands"/>
  </r>
  <r>
    <x v="6"/>
    <x v="7"/>
    <n v="345"/>
    <x v="72"/>
    <s v="345"/>
    <s v="East Midlands"/>
  </r>
  <r>
    <x v="6"/>
    <x v="5"/>
    <n v="190608"/>
    <x v="72"/>
    <s v="190608"/>
    <s v="East Midlands"/>
  </r>
  <r>
    <x v="6"/>
    <x v="6"/>
    <n v="313.97375435718681"/>
    <x v="73"/>
    <s v="314"/>
    <s v="North West"/>
  </r>
  <r>
    <x v="6"/>
    <x v="5"/>
    <n v="78032"/>
    <x v="73"/>
    <s v="78032"/>
    <s v="North West"/>
  </r>
  <r>
    <x v="6"/>
    <x v="7"/>
    <n v="245"/>
    <x v="73"/>
    <s v="245"/>
    <s v="North West"/>
  </r>
  <r>
    <x v="6"/>
    <x v="7"/>
    <n v="80"/>
    <x v="74"/>
    <s v="80"/>
    <s v="East of England"/>
  </r>
  <r>
    <x v="6"/>
    <x v="6"/>
    <n v="294.19335858493002"/>
    <x v="74"/>
    <s v="294"/>
    <s v="East of England"/>
  </r>
  <r>
    <x v="6"/>
    <x v="5"/>
    <n v="27193"/>
    <x v="74"/>
    <s v="27193"/>
    <s v="East of England"/>
  </r>
  <r>
    <x v="6"/>
    <x v="5"/>
    <n v="55094"/>
    <x v="75"/>
    <s v="55094"/>
    <s v="North West"/>
  </r>
  <r>
    <x v="6"/>
    <x v="6"/>
    <n v="408.39292844955901"/>
    <x v="75"/>
    <s v="408"/>
    <s v="North West"/>
  </r>
  <r>
    <x v="6"/>
    <x v="7"/>
    <n v="225"/>
    <x v="75"/>
    <s v="225"/>
    <s v="North West"/>
  </r>
  <r>
    <x v="6"/>
    <x v="7"/>
    <n v="110"/>
    <x v="76"/>
    <s v="110"/>
    <s v="South East"/>
  </r>
  <r>
    <x v="6"/>
    <x v="6"/>
    <n v="228.83771245501259"/>
    <x v="76"/>
    <s v="229"/>
    <s v="South East"/>
  </r>
  <r>
    <x v="6"/>
    <x v="5"/>
    <n v="48069"/>
    <x v="76"/>
    <s v="48069"/>
    <s v="South East"/>
  </r>
  <r>
    <x v="6"/>
    <x v="5"/>
    <n v="28890"/>
    <x v="77"/>
    <s v="28890"/>
    <s v="Greater London"/>
  </r>
  <r>
    <x v="6"/>
    <x v="6"/>
    <n v="190.37729318103149"/>
    <x v="77"/>
    <s v="190"/>
    <s v="Greater London"/>
  </r>
  <r>
    <x v="6"/>
    <x v="7"/>
    <n v="55"/>
    <x v="77"/>
    <s v="55"/>
    <s v="Greater London"/>
  </r>
  <r>
    <x v="6"/>
    <x v="5"/>
    <n v="25981"/>
    <x v="78"/>
    <s v="25981"/>
    <s v="North East"/>
  </r>
  <r>
    <x v="6"/>
    <x v="7"/>
    <n v="75"/>
    <x v="78"/>
    <s v="75"/>
    <s v="North East"/>
  </r>
  <r>
    <x v="6"/>
    <x v="6"/>
    <n v="288.67249143604943"/>
    <x v="78"/>
    <s v="289"/>
    <s v="North East"/>
  </r>
  <r>
    <x v="6"/>
    <x v="6"/>
    <n v="172.39397770371221"/>
    <x v="79"/>
    <s v="172"/>
    <s v="East of England"/>
  </r>
  <r>
    <x v="6"/>
    <x v="5"/>
    <n v="43505"/>
    <x v="79"/>
    <s v="43505"/>
    <s v="East of England"/>
  </r>
  <r>
    <x v="6"/>
    <x v="7"/>
    <n v="75"/>
    <x v="79"/>
    <s v="75"/>
    <s v="East of England"/>
  </r>
  <r>
    <x v="6"/>
    <x v="5"/>
    <n v="47404"/>
    <x v="80"/>
    <s v="47404"/>
    <s v="North East"/>
  </r>
  <r>
    <x v="6"/>
    <x v="7"/>
    <n v="170"/>
    <x v="80"/>
    <s v="170"/>
    <s v="North East"/>
  </r>
  <r>
    <x v="6"/>
    <x v="6"/>
    <n v="358.61952577841532"/>
    <x v="80"/>
    <s v="359"/>
    <s v="North East"/>
  </r>
  <r>
    <x v="6"/>
    <x v="6"/>
    <n v="265.88201928530913"/>
    <x v="81"/>
    <s v="266"/>
    <s v="Greater London"/>
  </r>
  <r>
    <x v="6"/>
    <x v="7"/>
    <n v="75"/>
    <x v="81"/>
    <s v="75"/>
    <s v="Greater London"/>
  </r>
  <r>
    <x v="6"/>
    <x v="5"/>
    <n v="28208"/>
    <x v="81"/>
    <s v="28208"/>
    <s v="Greater London"/>
  </r>
  <r>
    <x v="6"/>
    <x v="7"/>
    <n v="380"/>
    <x v="82"/>
    <s v="380"/>
    <s v="East of England"/>
  </r>
  <r>
    <x v="6"/>
    <x v="5"/>
    <n v="234739"/>
    <x v="82"/>
    <s v="234739"/>
    <s v="East of England"/>
  </r>
  <r>
    <x v="6"/>
    <x v="6"/>
    <n v="161.88191991957029"/>
    <x v="82"/>
    <s v="162"/>
    <s v="East of England"/>
  </r>
  <r>
    <x v="6"/>
    <x v="5"/>
    <n v="34590"/>
    <x v="83"/>
    <s v="34590"/>
    <s v="Yorkshire &amp; Humber"/>
  </r>
  <r>
    <x v="6"/>
    <x v="7"/>
    <n v="80"/>
    <x v="83"/>
    <s v="80"/>
    <s v="Yorkshire &amp; Humber"/>
  </r>
  <r>
    <x v="6"/>
    <x v="6"/>
    <n v="231.28071697022261"/>
    <x v="83"/>
    <s v="231"/>
    <s v="Yorkshire &amp; Humber"/>
  </r>
  <r>
    <x v="6"/>
    <x v="6"/>
    <n v="280.14057963632661"/>
    <x v="84"/>
    <s v="280"/>
    <s v="Yorkshire &amp; Humber"/>
  </r>
  <r>
    <x v="6"/>
    <x v="5"/>
    <n v="39266"/>
    <x v="84"/>
    <s v="39266"/>
    <s v="Yorkshire &amp; Humber"/>
  </r>
  <r>
    <x v="6"/>
    <x v="7"/>
    <n v="110"/>
    <x v="84"/>
    <s v="110"/>
    <s v="Yorkshire &amp; Humber"/>
  </r>
  <r>
    <x v="6"/>
    <x v="5"/>
    <n v="68847"/>
    <x v="85"/>
    <s v="68847"/>
    <s v="East Midlands"/>
  </r>
  <r>
    <x v="6"/>
    <x v="7"/>
    <n v="180"/>
    <x v="85"/>
    <s v="180"/>
    <s v="East Midlands"/>
  </r>
  <r>
    <x v="6"/>
    <x v="6"/>
    <n v="261.44930062312079"/>
    <x v="85"/>
    <s v="261"/>
    <s v="East Midlands"/>
  </r>
  <r>
    <x v="6"/>
    <x v="7"/>
    <n v="110"/>
    <x v="86"/>
    <s v="110"/>
    <s v="South West"/>
  </r>
  <r>
    <x v="6"/>
    <x v="6"/>
    <n v="203.89249304911951"/>
    <x v="86"/>
    <s v="204"/>
    <s v="South West"/>
  </r>
  <r>
    <x v="6"/>
    <x v="5"/>
    <n v="53950"/>
    <x v="86"/>
    <s v="53950"/>
    <s v="South West"/>
  </r>
  <r>
    <x v="6"/>
    <x v="6"/>
    <n v="296.55990510083029"/>
    <x v="87"/>
    <s v="297"/>
    <s v="North East"/>
  </r>
  <r>
    <x v="6"/>
    <x v="5"/>
    <n v="45522"/>
    <x v="87"/>
    <s v="45522"/>
    <s v="North East"/>
  </r>
  <r>
    <x v="6"/>
    <x v="7"/>
    <n v="135"/>
    <x v="87"/>
    <s v="135"/>
    <s v="North East"/>
  </r>
  <r>
    <x v="6"/>
    <x v="5"/>
    <n v="165203"/>
    <x v="88"/>
    <s v="165203"/>
    <s v="Yorkshire &amp; Humber"/>
  </r>
  <r>
    <x v="6"/>
    <x v="6"/>
    <n v="202.7808211715284"/>
    <x v="88"/>
    <s v="203"/>
    <s v="Yorkshire &amp; Humber"/>
  </r>
  <r>
    <x v="6"/>
    <x v="7"/>
    <n v="335"/>
    <x v="88"/>
    <s v="335"/>
    <s v="Yorkshire &amp; Humber"/>
  </r>
  <r>
    <x v="6"/>
    <x v="6"/>
    <n v="209.7553232499603"/>
    <x v="89"/>
    <s v="210"/>
    <s v="North East"/>
  </r>
  <r>
    <x v="6"/>
    <x v="5"/>
    <n v="88198"/>
    <x v="89"/>
    <s v="88198"/>
    <s v="North East"/>
  </r>
  <r>
    <x v="6"/>
    <x v="7"/>
    <n v="185"/>
    <x v="89"/>
    <s v="185"/>
    <s v="North East"/>
  </r>
  <r>
    <x v="6"/>
    <x v="5"/>
    <n v="39162"/>
    <x v="90"/>
    <s v="39162"/>
    <s v="East Midlands"/>
  </r>
  <r>
    <x v="6"/>
    <x v="6"/>
    <n v="306.41948827945458"/>
    <x v="90"/>
    <s v="306"/>
    <s v="East Midlands"/>
  </r>
  <r>
    <x v="6"/>
    <x v="7"/>
    <n v="120"/>
    <x v="90"/>
    <s v="120"/>
    <s v="East Midlands"/>
  </r>
  <r>
    <x v="6"/>
    <x v="5"/>
    <n v="184642"/>
    <x v="91"/>
    <s v="184642"/>
    <s v="East Midlands"/>
  </r>
  <r>
    <x v="6"/>
    <x v="6"/>
    <n v="224.75926387279159"/>
    <x v="91"/>
    <s v="225"/>
    <s v="East Midlands"/>
  </r>
  <r>
    <x v="6"/>
    <x v="7"/>
    <n v="415"/>
    <x v="91"/>
    <s v="415"/>
    <s v="East Midlands"/>
  </r>
  <r>
    <x v="6"/>
    <x v="7"/>
    <n v="100"/>
    <x v="92"/>
    <s v="100"/>
    <s v="North West"/>
  </r>
  <r>
    <x v="6"/>
    <x v="6"/>
    <n v="252.7678074920378"/>
    <x v="92"/>
    <s v="253"/>
    <s v="North West"/>
  </r>
  <r>
    <x v="6"/>
    <x v="5"/>
    <n v="39562"/>
    <x v="92"/>
    <s v="39562"/>
    <s v="North West"/>
  </r>
  <r>
    <x v="6"/>
    <x v="6"/>
    <n v="125.00089286352041"/>
    <x v="93"/>
    <s v="125"/>
    <s v="South East"/>
  </r>
  <r>
    <x v="6"/>
    <x v="5"/>
    <n v="139999"/>
    <x v="93"/>
    <s v="139999"/>
    <s v="South East"/>
  </r>
  <r>
    <x v="6"/>
    <x v="7"/>
    <n v="175"/>
    <x v="93"/>
    <s v="175"/>
    <s v="South East"/>
  </r>
  <r>
    <x v="6"/>
    <x v="5"/>
    <n v="32168"/>
    <x v="94"/>
    <s v="32168"/>
    <s v="East of England"/>
  </r>
  <r>
    <x v="6"/>
    <x v="6"/>
    <n v="264.23775180303409"/>
    <x v="94"/>
    <s v="264"/>
    <s v="East of England"/>
  </r>
  <r>
    <x v="6"/>
    <x v="7"/>
    <n v="85"/>
    <x v="94"/>
    <s v="85"/>
    <s v="East of England"/>
  </r>
  <r>
    <x v="6"/>
    <x v="7"/>
    <n v="85"/>
    <x v="95"/>
    <s v="85"/>
    <s v="South West"/>
  </r>
  <r>
    <x v="6"/>
    <x v="6"/>
    <n v="165.5661388028594"/>
    <x v="95"/>
    <s v="166"/>
    <s v="South West"/>
  </r>
  <r>
    <x v="6"/>
    <x v="5"/>
    <n v="51339"/>
    <x v="95"/>
    <s v="51339"/>
    <s v="South West"/>
  </r>
  <r>
    <x v="6"/>
    <x v="5"/>
    <n v="31960"/>
    <x v="96"/>
    <s v="31960"/>
    <s v="South East"/>
  </r>
  <r>
    <x v="6"/>
    <x v="7"/>
    <n v="105"/>
    <x v="96"/>
    <s v="105"/>
    <s v="South East"/>
  </r>
  <r>
    <x v="6"/>
    <x v="6"/>
    <n v="328.53566958698372"/>
    <x v="96"/>
    <s v="329"/>
    <s v="South East"/>
  </r>
  <r>
    <x v="6"/>
    <x v="5"/>
    <n v="22227"/>
    <x v="97"/>
    <s v="22227"/>
    <s v="South East"/>
  </r>
  <r>
    <x v="6"/>
    <x v="7"/>
    <n v="35"/>
    <x v="97"/>
    <s v="35"/>
    <s v="South East"/>
  </r>
  <r>
    <x v="6"/>
    <x v="6"/>
    <n v="157.46614477887249"/>
    <x v="97"/>
    <s v="157"/>
    <s v="South East"/>
  </r>
  <r>
    <x v="6"/>
    <x v="6"/>
    <n v="198.19641264493109"/>
    <x v="98"/>
    <s v="198"/>
    <s v="Greater London"/>
  </r>
  <r>
    <x v="6"/>
    <x v="5"/>
    <n v="40364"/>
    <x v="98"/>
    <s v="40364"/>
    <s v="Greater London"/>
  </r>
  <r>
    <x v="6"/>
    <x v="7"/>
    <n v="80"/>
    <x v="98"/>
    <s v="80"/>
    <s v="Greater London"/>
  </r>
  <r>
    <x v="6"/>
    <x v="5"/>
    <n v="33484"/>
    <x v="99"/>
    <s v="33484"/>
    <s v="North East"/>
  </r>
  <r>
    <x v="6"/>
    <x v="7"/>
    <n v="75"/>
    <x v="99"/>
    <s v="75"/>
    <s v="North East"/>
  </r>
  <r>
    <x v="6"/>
    <x v="6"/>
    <n v="223.98757615577591"/>
    <x v="99"/>
    <s v="224"/>
    <s v="North East"/>
  </r>
  <r>
    <x v="6"/>
    <x v="5"/>
    <n v="33386"/>
    <x v="100"/>
    <s v="33386"/>
    <s v="Greater London"/>
  </r>
  <r>
    <x v="6"/>
    <x v="7"/>
    <n v="35"/>
    <x v="100"/>
    <s v="35"/>
    <s v="Greater London"/>
  </r>
  <r>
    <x v="6"/>
    <x v="6"/>
    <n v="104.83436170850059"/>
    <x v="100"/>
    <s v="105"/>
    <s v="Greater London"/>
  </r>
  <r>
    <x v="6"/>
    <x v="7"/>
    <n v="90"/>
    <x v="101"/>
    <s v="90"/>
    <s v="North West"/>
  </r>
  <r>
    <x v="6"/>
    <x v="6"/>
    <n v="233.341975628727"/>
    <x v="101"/>
    <s v="233"/>
    <s v="North West"/>
  </r>
  <r>
    <x v="6"/>
    <x v="5"/>
    <n v="38570"/>
    <x v="101"/>
    <s v="38570"/>
    <s v="North West"/>
  </r>
  <r>
    <x v="6"/>
    <x v="7"/>
    <n v="170"/>
    <x v="102"/>
    <s v="170"/>
    <s v="Yorkshire &amp; Humber"/>
  </r>
  <r>
    <x v="6"/>
    <x v="6"/>
    <n v="312.74720827124378"/>
    <x v="102"/>
    <s v="313"/>
    <s v="Yorkshire &amp; Humber"/>
  </r>
  <r>
    <x v="6"/>
    <x v="5"/>
    <n v="54357"/>
    <x v="102"/>
    <s v="54357"/>
    <s v="Yorkshire &amp; Humber"/>
  </r>
  <r>
    <x v="6"/>
    <x v="6"/>
    <n v="91.332541784637868"/>
    <x v="103"/>
    <s v="91"/>
    <s v="East Midlands"/>
  </r>
  <r>
    <x v="6"/>
    <x v="5"/>
    <n v="10949"/>
    <x v="103"/>
    <s v="10949"/>
    <s v="East Midlands"/>
  </r>
  <r>
    <x v="6"/>
    <x v="7"/>
    <n v="10"/>
    <x v="103"/>
    <s v="10"/>
    <s v="East Midlands"/>
  </r>
  <r>
    <x v="6"/>
    <x v="7"/>
    <n v="80"/>
    <x v="104"/>
    <s v="80"/>
    <s v="North West"/>
  </r>
  <r>
    <x v="6"/>
    <x v="5"/>
    <n v="36944"/>
    <x v="104"/>
    <s v="36944"/>
    <s v="North West"/>
  </r>
  <r>
    <x v="6"/>
    <x v="6"/>
    <n v="216.54395842356001"/>
    <x v="104"/>
    <s v="217"/>
    <s v="North West"/>
  </r>
  <r>
    <x v="6"/>
    <x v="7"/>
    <n v="155"/>
    <x v="105"/>
    <s v="155"/>
    <s v="West Midlands"/>
  </r>
  <r>
    <x v="6"/>
    <x v="5"/>
    <n v="51241"/>
    <x v="105"/>
    <s v="51241"/>
    <s v="West Midlands"/>
  </r>
  <r>
    <x v="6"/>
    <x v="6"/>
    <n v="302.49214496204212"/>
    <x v="105"/>
    <s v="302"/>
    <s v="West Midlands"/>
  </r>
  <r>
    <x v="6"/>
    <x v="6"/>
    <n v="169.4590572182191"/>
    <x v="106"/>
    <s v="169"/>
    <s v="North West"/>
  </r>
  <r>
    <x v="6"/>
    <x v="7"/>
    <n v="115"/>
    <x v="106"/>
    <s v="115"/>
    <s v="North West"/>
  </r>
  <r>
    <x v="6"/>
    <x v="5"/>
    <n v="67863"/>
    <x v="106"/>
    <s v="67863"/>
    <s v="North West"/>
  </r>
  <r>
    <x v="6"/>
    <x v="5"/>
    <n v="97761"/>
    <x v="107"/>
    <s v="97761"/>
    <s v="Yorkshire &amp; Humber"/>
  </r>
  <r>
    <x v="6"/>
    <x v="6"/>
    <n v="317.09986599973399"/>
    <x v="107"/>
    <s v="317"/>
    <s v="Yorkshire &amp; Humber"/>
  </r>
  <r>
    <x v="6"/>
    <x v="7"/>
    <n v="310"/>
    <x v="107"/>
    <s v="310"/>
    <s v="Yorkshire &amp; Humber"/>
  </r>
  <r>
    <x v="6"/>
    <x v="7"/>
    <n v="65"/>
    <x v="108"/>
    <s v="65"/>
    <s v="West Midlands"/>
  </r>
  <r>
    <x v="6"/>
    <x v="5"/>
    <n v="87796"/>
    <x v="108"/>
    <s v="87796"/>
    <s v="West Midlands"/>
  </r>
  <r>
    <x v="6"/>
    <x v="6"/>
    <n v="74.035263565538287"/>
    <x v="108"/>
    <s v="74"/>
    <s v="West Midlands"/>
  </r>
  <r>
    <x v="6"/>
    <x v="7"/>
    <n v="35"/>
    <x v="109"/>
    <s v="35"/>
    <s v="South East"/>
  </r>
  <r>
    <x v="6"/>
    <x v="5"/>
    <n v="16348"/>
    <x v="109"/>
    <s v="16348"/>
    <s v="South East"/>
  </r>
  <r>
    <x v="6"/>
    <x v="6"/>
    <n v="214.09346709077559"/>
    <x v="109"/>
    <s v="214"/>
    <s v="South East"/>
  </r>
  <r>
    <x v="6"/>
    <x v="7"/>
    <n v="115"/>
    <x v="110"/>
    <s v="115"/>
    <s v="West Midlands"/>
  </r>
  <r>
    <x v="6"/>
    <x v="5"/>
    <n v="47025"/>
    <x v="110"/>
    <s v="47025"/>
    <s v="West Midlands"/>
  </r>
  <r>
    <x v="6"/>
    <x v="6"/>
    <n v="244.55077086656041"/>
    <x v="110"/>
    <s v="245"/>
    <s v="West Midlands"/>
  </r>
  <r>
    <x v="6"/>
    <x v="6"/>
    <n v="183.84810803583369"/>
    <x v="111"/>
    <s v="184"/>
    <s v="South West"/>
  </r>
  <r>
    <x v="6"/>
    <x v="7"/>
    <n v="275"/>
    <x v="111"/>
    <s v="275"/>
    <s v="South West"/>
  </r>
  <r>
    <x v="6"/>
    <x v="5"/>
    <n v="149580"/>
    <x v="111"/>
    <s v="149580"/>
    <s v="South West"/>
  </r>
  <r>
    <x v="6"/>
    <x v="7"/>
    <n v="125"/>
    <x v="112"/>
    <s v="125"/>
    <s v="South West"/>
  </r>
  <r>
    <x v="6"/>
    <x v="6"/>
    <n v="218.90651816048481"/>
    <x v="112"/>
    <s v="219"/>
    <s v="South West"/>
  </r>
  <r>
    <x v="6"/>
    <x v="5"/>
    <n v="57102"/>
    <x v="112"/>
    <s v="57102"/>
    <s v="South West"/>
  </r>
  <r>
    <x v="6"/>
    <x v="5"/>
    <n v="32539"/>
    <x v="113"/>
    <s v="32539"/>
    <s v="North East"/>
  </r>
  <r>
    <x v="6"/>
    <x v="6"/>
    <n v="307.32351946894488"/>
    <x v="113"/>
    <s v="307"/>
    <s v="North East"/>
  </r>
  <r>
    <x v="6"/>
    <x v="7"/>
    <n v="100"/>
    <x v="113"/>
    <s v="100"/>
    <s v="North East"/>
  </r>
  <r>
    <x v="6"/>
    <x v="5"/>
    <n v="35555"/>
    <x v="114"/>
    <s v="35555"/>
    <s v="South East"/>
  </r>
  <r>
    <x v="6"/>
    <x v="7"/>
    <n v="105"/>
    <x v="114"/>
    <s v="105"/>
    <s v="South East"/>
  </r>
  <r>
    <x v="6"/>
    <x v="6"/>
    <n v="295.31711432991142"/>
    <x v="114"/>
    <s v="295"/>
    <s v="South East"/>
  </r>
  <r>
    <x v="6"/>
    <x v="7"/>
    <n v="80"/>
    <x v="115"/>
    <s v="80"/>
    <s v="East of England"/>
  </r>
  <r>
    <x v="6"/>
    <x v="5"/>
    <n v="35809"/>
    <x v="115"/>
    <s v="35809"/>
    <s v="East of England"/>
  </r>
  <r>
    <x v="6"/>
    <x v="6"/>
    <n v="223.4075232483454"/>
    <x v="115"/>
    <s v="223"/>
    <s v="East of England"/>
  </r>
  <r>
    <x v="6"/>
    <x v="5"/>
    <n v="28682"/>
    <x v="116"/>
    <s v="28682"/>
    <s v="Greater London"/>
  </r>
  <r>
    <x v="6"/>
    <x v="7"/>
    <n v="75"/>
    <x v="116"/>
    <s v="75"/>
    <s v="Greater London"/>
  </r>
  <r>
    <x v="6"/>
    <x v="6"/>
    <n v="261.48804128024551"/>
    <x v="116"/>
    <s v="261"/>
    <s v="Greater London"/>
  </r>
  <r>
    <x v="6"/>
    <x v="5"/>
    <n v="38821"/>
    <x v="117"/>
    <s v="38821"/>
    <s v="North West"/>
  </r>
  <r>
    <x v="6"/>
    <x v="6"/>
    <n v="231.83328610803429"/>
    <x v="117"/>
    <s v="232"/>
    <s v="North West"/>
  </r>
  <r>
    <x v="6"/>
    <x v="7"/>
    <n v="90"/>
    <x v="117"/>
    <s v="90"/>
    <s v="North West"/>
  </r>
  <r>
    <x v="6"/>
    <x v="7"/>
    <n v="510"/>
    <x v="118"/>
    <s v="510"/>
    <s v="West Midlands"/>
  </r>
  <r>
    <x v="6"/>
    <x v="5"/>
    <n v="204911"/>
    <x v="118"/>
    <s v="204911"/>
    <s v="West Midlands"/>
  </r>
  <r>
    <x v="6"/>
    <x v="6"/>
    <n v="248.8885418547564"/>
    <x v="118"/>
    <s v="249"/>
    <s v="West Midlands"/>
  </r>
  <r>
    <x v="6"/>
    <x v="5"/>
    <n v="61235"/>
    <x v="119"/>
    <s v="61235"/>
    <s v="North West"/>
  </r>
  <r>
    <x v="6"/>
    <x v="7"/>
    <n v="140"/>
    <x v="119"/>
    <s v="140"/>
    <s v="North West"/>
  </r>
  <r>
    <x v="6"/>
    <x v="6"/>
    <n v="228.6274189597452"/>
    <x v="119"/>
    <s v="229"/>
    <s v="North West"/>
  </r>
  <r>
    <x v="6"/>
    <x v="7"/>
    <n v="85"/>
    <x v="120"/>
    <s v="85"/>
    <s v="North East"/>
  </r>
  <r>
    <x v="6"/>
    <x v="6"/>
    <n v="210.88148460565159"/>
    <x v="120"/>
    <s v="211"/>
    <s v="North East"/>
  </r>
  <r>
    <x v="6"/>
    <x v="5"/>
    <n v="40307"/>
    <x v="120"/>
    <s v="40307"/>
    <s v="North East"/>
  </r>
  <r>
    <x v="6"/>
    <x v="5"/>
    <n v="46030"/>
    <x v="121"/>
    <s v="46030"/>
    <s v="West Midlands"/>
  </r>
  <r>
    <x v="6"/>
    <x v="6"/>
    <n v="304.14946773843138"/>
    <x v="121"/>
    <s v="304"/>
    <s v="West Midlands"/>
  </r>
  <r>
    <x v="6"/>
    <x v="7"/>
    <n v="140"/>
    <x v="121"/>
    <s v="140"/>
    <s v="West Midlands"/>
  </r>
  <r>
    <x v="6"/>
    <x v="7"/>
    <n v="435"/>
    <x v="122"/>
    <s v="435"/>
    <s v="East of England"/>
  </r>
  <r>
    <x v="6"/>
    <x v="5"/>
    <n v="190540"/>
    <x v="122"/>
    <s v="190540"/>
    <s v="East of England"/>
  </r>
  <r>
    <x v="6"/>
    <x v="6"/>
    <n v="228.2985199958014"/>
    <x v="122"/>
    <s v="228"/>
    <s v="East of England"/>
  </r>
  <r>
    <x v="6"/>
    <x v="6"/>
    <n v="250.6475060573147"/>
    <x v="123"/>
    <s v="251"/>
    <s v="North East"/>
  </r>
  <r>
    <x v="6"/>
    <x v="7"/>
    <n v="150"/>
    <x v="123"/>
    <s v="150"/>
    <s v="North East"/>
  </r>
  <r>
    <x v="6"/>
    <x v="5"/>
    <n v="59845"/>
    <x v="123"/>
    <s v="59845"/>
    <s v="North East"/>
  </r>
  <r>
    <x v="6"/>
    <x v="5"/>
    <n v="239223"/>
    <x v="124"/>
    <s v="239223"/>
    <s v="South East"/>
  </r>
  <r>
    <x v="6"/>
    <x v="7"/>
    <n v="400"/>
    <x v="124"/>
    <s v="400"/>
    <s v="South East"/>
  </r>
  <r>
    <x v="6"/>
    <x v="6"/>
    <n v="167.20800257500321"/>
    <x v="124"/>
    <s v="167"/>
    <s v="South East"/>
  </r>
  <r>
    <x v="6"/>
    <x v="7"/>
    <n v="70"/>
    <x v="125"/>
    <s v="70"/>
    <s v="Greater London"/>
  </r>
  <r>
    <x v="6"/>
    <x v="5"/>
    <n v="32890"/>
    <x v="125"/>
    <s v="32890"/>
    <s v="Greater London"/>
  </r>
  <r>
    <x v="6"/>
    <x v="6"/>
    <n v="212.8306476132563"/>
    <x v="125"/>
    <s v="213"/>
    <s v="Greater London"/>
  </r>
  <r>
    <x v="6"/>
    <x v="7"/>
    <n v="85"/>
    <x v="126"/>
    <s v="85"/>
    <s v="South West"/>
  </r>
  <r>
    <x v="6"/>
    <x v="6"/>
    <n v="213.73969020317841"/>
    <x v="126"/>
    <s v="214"/>
    <s v="South West"/>
  </r>
  <r>
    <x v="6"/>
    <x v="5"/>
    <n v="39768"/>
    <x v="126"/>
    <s v="39768"/>
    <s v="South West"/>
  </r>
  <r>
    <x v="6"/>
    <x v="5"/>
    <n v="42169"/>
    <x v="127"/>
    <s v="42169"/>
    <s v="North West"/>
  </r>
  <r>
    <x v="6"/>
    <x v="6"/>
    <n v="272.71218193459652"/>
    <x v="127"/>
    <s v="273"/>
    <s v="North West"/>
  </r>
  <r>
    <x v="6"/>
    <x v="7"/>
    <n v="115"/>
    <x v="127"/>
    <s v="115"/>
    <s v="North West"/>
  </r>
  <r>
    <x v="6"/>
    <x v="5"/>
    <n v="34994"/>
    <x v="128"/>
    <s v="34994"/>
    <s v="West Midlands"/>
  </r>
  <r>
    <x v="6"/>
    <x v="7"/>
    <n v="30"/>
    <x v="128"/>
    <s v="30"/>
    <s v="West Midlands"/>
  </r>
  <r>
    <x v="6"/>
    <x v="6"/>
    <n v="85.728982111219068"/>
    <x v="128"/>
    <s v="86"/>
    <s v="West Midlands"/>
  </r>
  <r>
    <x v="6"/>
    <x v="7"/>
    <n v="75"/>
    <x v="129"/>
    <s v="75"/>
    <s v="East of England"/>
  </r>
  <r>
    <x v="6"/>
    <x v="6"/>
    <n v="305.9226627508566"/>
    <x v="129"/>
    <s v="306"/>
    <s v="East of England"/>
  </r>
  <r>
    <x v="6"/>
    <x v="5"/>
    <n v="24516"/>
    <x v="129"/>
    <s v="24516"/>
    <s v="East of England"/>
  </r>
  <r>
    <x v="6"/>
    <x v="5"/>
    <n v="38234"/>
    <x v="130"/>
    <s v="38234"/>
    <s v="South West"/>
  </r>
  <r>
    <x v="6"/>
    <x v="6"/>
    <n v="261.54731390908609"/>
    <x v="130"/>
    <s v="262"/>
    <s v="South West"/>
  </r>
  <r>
    <x v="6"/>
    <x v="7"/>
    <n v="100"/>
    <x v="130"/>
    <s v="100"/>
    <s v="South West"/>
  </r>
  <r>
    <x v="6"/>
    <x v="5"/>
    <n v="19559"/>
    <x v="131"/>
    <s v="19559"/>
    <s v="Greater London"/>
  </r>
  <r>
    <x v="6"/>
    <x v="7"/>
    <n v="20"/>
    <x v="131"/>
    <s v="20"/>
    <s v="Greater London"/>
  </r>
  <r>
    <x v="6"/>
    <x v="6"/>
    <n v="102.2547164987985"/>
    <x v="131"/>
    <s v="102"/>
    <s v="Greater London"/>
  </r>
  <r>
    <x v="6"/>
    <x v="7"/>
    <n v="85"/>
    <x v="132"/>
    <s v="85"/>
    <s v="North West"/>
  </r>
  <r>
    <x v="6"/>
    <x v="6"/>
    <n v="199.92943666941079"/>
    <x v="132"/>
    <s v="200"/>
    <s v="North West"/>
  </r>
  <r>
    <x v="6"/>
    <x v="5"/>
    <n v="42515"/>
    <x v="132"/>
    <s v="42515"/>
    <s v="North West"/>
  </r>
  <r>
    <x v="6"/>
    <x v="6"/>
    <n v="263.4539525213255"/>
    <x v="133"/>
    <s v="263"/>
    <s v="Yorkshire &amp; Humber"/>
  </r>
  <r>
    <x v="6"/>
    <x v="7"/>
    <n v="185"/>
    <x v="133"/>
    <s v="185"/>
    <s v="Yorkshire &amp; Humber"/>
  </r>
  <r>
    <x v="6"/>
    <x v="5"/>
    <n v="70221"/>
    <x v="133"/>
    <s v="70221"/>
    <s v="Yorkshire &amp; Humber"/>
  </r>
  <r>
    <x v="6"/>
    <x v="5"/>
    <n v="50588"/>
    <x v="134"/>
    <s v="50588"/>
    <s v="West Midlands"/>
  </r>
  <r>
    <x v="6"/>
    <x v="7"/>
    <n v="150"/>
    <x v="134"/>
    <s v="150"/>
    <s v="West Midlands"/>
  </r>
  <r>
    <x v="6"/>
    <x v="6"/>
    <n v="296.51300703724212"/>
    <x v="134"/>
    <s v="297"/>
    <s v="West Midlands"/>
  </r>
  <r>
    <x v="6"/>
    <x v="7"/>
    <n v="65"/>
    <x v="135"/>
    <s v="65"/>
    <s v="Greater London"/>
  </r>
  <r>
    <x v="6"/>
    <x v="6"/>
    <n v="216.18385605481089"/>
    <x v="135"/>
    <s v="216"/>
    <s v="Greater London"/>
  </r>
  <r>
    <x v="6"/>
    <x v="5"/>
    <n v="30067"/>
    <x v="135"/>
    <s v="30067"/>
    <s v="Greater London"/>
  </r>
  <r>
    <x v="6"/>
    <x v="5"/>
    <n v="33551"/>
    <x v="136"/>
    <s v="33551"/>
    <s v="Greater London"/>
  </r>
  <r>
    <x v="6"/>
    <x v="6"/>
    <n v="163.92954010312661"/>
    <x v="136"/>
    <s v="164"/>
    <s v="Greater London"/>
  </r>
  <r>
    <x v="6"/>
    <x v="7"/>
    <n v="55"/>
    <x v="136"/>
    <s v="55"/>
    <s v="Greater London"/>
  </r>
  <r>
    <x v="6"/>
    <x v="6"/>
    <n v="281.12920229588849"/>
    <x v="137"/>
    <s v="281"/>
    <s v="North West"/>
  </r>
  <r>
    <x v="6"/>
    <x v="5"/>
    <n v="42685"/>
    <x v="137"/>
    <s v="42685"/>
    <s v="North West"/>
  </r>
  <r>
    <x v="6"/>
    <x v="7"/>
    <n v="120"/>
    <x v="137"/>
    <s v="120"/>
    <s v="North West"/>
  </r>
  <r>
    <x v="6"/>
    <x v="6"/>
    <n v="207.51990653918281"/>
    <x v="138"/>
    <s v="208"/>
    <s v="West Midlands"/>
  </r>
  <r>
    <x v="6"/>
    <x v="5"/>
    <n v="130108"/>
    <x v="138"/>
    <s v="130108"/>
    <s v="West Midlands"/>
  </r>
  <r>
    <x v="6"/>
    <x v="7"/>
    <n v="270"/>
    <x v="138"/>
    <s v="270"/>
    <s v="West Midlands"/>
  </r>
  <r>
    <x v="6"/>
    <x v="7"/>
    <n v="45"/>
    <x v="139"/>
    <s v="45"/>
    <s v="South East"/>
  </r>
  <r>
    <x v="6"/>
    <x v="5"/>
    <n v="33561"/>
    <x v="139"/>
    <s v="33561"/>
    <s v="South East"/>
  </r>
  <r>
    <x v="6"/>
    <x v="6"/>
    <n v="134.08420488066511"/>
    <x v="139"/>
    <s v="134"/>
    <s v="South East"/>
  </r>
  <r>
    <x v="6"/>
    <x v="7"/>
    <n v="180"/>
    <x v="140"/>
    <s v="180"/>
    <s v="East Midlands"/>
  </r>
  <r>
    <x v="6"/>
    <x v="6"/>
    <n v="233.8391186863438"/>
    <x v="140"/>
    <s v="234"/>
    <s v="East Midlands"/>
  </r>
  <r>
    <x v="6"/>
    <x v="5"/>
    <n v="76976"/>
    <x v="140"/>
    <s v="76976"/>
    <s v="East Midlands"/>
  </r>
  <r>
    <x v="6"/>
    <x v="7"/>
    <n v="285"/>
    <x v="141"/>
    <s v="285"/>
    <s v="South East"/>
  </r>
  <r>
    <x v="6"/>
    <x v="6"/>
    <n v="133.86692218809009"/>
    <x v="141"/>
    <s v="134"/>
    <s v="South East"/>
  </r>
  <r>
    <x v="6"/>
    <x v="5"/>
    <n v="212898"/>
    <x v="141"/>
    <s v="212898"/>
    <s v="South East"/>
  </r>
  <r>
    <x v="6"/>
    <x v="5"/>
    <n v="26528"/>
    <x v="142"/>
    <s v="26528"/>
    <s v="Greater London"/>
  </r>
  <r>
    <x v="6"/>
    <x v="7"/>
    <n v="10"/>
    <x v="142"/>
    <s v="10"/>
    <s v="Greater London"/>
  </r>
  <r>
    <x v="6"/>
    <x v="6"/>
    <n v="37.696019300361883"/>
    <x v="142"/>
    <s v="38"/>
    <s v="Greater London"/>
  </r>
  <r>
    <x v="6"/>
    <x v="6"/>
    <n v="73.595551557772509"/>
    <x v="143"/>
    <s v="74"/>
    <s v="North West"/>
  </r>
  <r>
    <x v="6"/>
    <x v="5"/>
    <n v="61145"/>
    <x v="143"/>
    <s v="61145"/>
    <s v="North West"/>
  </r>
  <r>
    <x v="6"/>
    <x v="7"/>
    <n v="45"/>
    <x v="143"/>
    <s v="45"/>
    <s v="North West"/>
  </r>
  <r>
    <x v="6"/>
    <x v="7"/>
    <n v="140"/>
    <x v="144"/>
    <s v="140"/>
    <s v="North West"/>
  </r>
  <r>
    <x v="6"/>
    <x v="5"/>
    <n v="66487"/>
    <x v="144"/>
    <s v="66487"/>
    <s v="North West"/>
  </r>
  <r>
    <x v="6"/>
    <x v="6"/>
    <n v="210.56747935686681"/>
    <x v="144"/>
    <s v="211"/>
    <s v="North West"/>
  </r>
  <r>
    <x v="6"/>
    <x v="5"/>
    <n v="120151"/>
    <x v="145"/>
    <s v="120151"/>
    <s v="South West"/>
  </r>
  <r>
    <x v="6"/>
    <x v="6"/>
    <n v="183.10292881457499"/>
    <x v="145"/>
    <s v="183"/>
    <s v="South West"/>
  </r>
  <r>
    <x v="6"/>
    <x v="7"/>
    <n v="220"/>
    <x v="145"/>
    <s v="220"/>
    <s v="South West"/>
  </r>
  <r>
    <x v="6"/>
    <x v="6"/>
    <n v="200.20688044312459"/>
    <x v="146"/>
    <s v="200"/>
    <s v="South East"/>
  </r>
  <r>
    <x v="6"/>
    <x v="7"/>
    <n v="60"/>
    <x v="146"/>
    <s v="60"/>
    <s v="South East"/>
  </r>
  <r>
    <x v="6"/>
    <x v="5"/>
    <n v="29969"/>
    <x v="146"/>
    <s v="29969"/>
    <s v="South East"/>
  </r>
  <r>
    <x v="6"/>
    <x v="6"/>
    <n v="202.3909112988099"/>
    <x v="147"/>
    <s v="202"/>
    <s v="North West"/>
  </r>
  <r>
    <x v="6"/>
    <x v="5"/>
    <n v="74114"/>
    <x v="147"/>
    <s v="74114"/>
    <s v="North West"/>
  </r>
  <r>
    <x v="6"/>
    <x v="7"/>
    <n v="150"/>
    <x v="147"/>
    <s v="150"/>
    <s v="North West"/>
  </r>
  <r>
    <x v="6"/>
    <x v="6"/>
    <n v="153.75626556782191"/>
    <x v="148"/>
    <s v="154"/>
    <s v="South East"/>
  </r>
  <r>
    <x v="6"/>
    <x v="7"/>
    <n v="50"/>
    <x v="148"/>
    <s v="50"/>
    <s v="South East"/>
  </r>
  <r>
    <x v="6"/>
    <x v="5"/>
    <n v="32519"/>
    <x v="148"/>
    <s v="32519"/>
    <s v="South East"/>
  </r>
  <r>
    <x v="6"/>
    <x v="5"/>
    <n v="45108"/>
    <x v="149"/>
    <s v="45108"/>
    <s v="West Midlands"/>
  </r>
  <r>
    <x v="6"/>
    <x v="6"/>
    <n v="299.28172386272951"/>
    <x v="149"/>
    <s v="299"/>
    <s v="West Midlands"/>
  </r>
  <r>
    <x v="6"/>
    <x v="7"/>
    <n v="135"/>
    <x v="149"/>
    <s v="135"/>
    <s v="West Midlands"/>
  </r>
  <r>
    <x v="6"/>
    <x v="5"/>
    <n v="145551"/>
    <x v="150"/>
    <s v="145551"/>
    <s v="West Midlands"/>
  </r>
  <r>
    <x v="6"/>
    <x v="6"/>
    <n v="161.45543486475529"/>
    <x v="150"/>
    <s v="161"/>
    <s v="West Midlands"/>
  </r>
  <r>
    <x v="6"/>
    <x v="7"/>
    <n v="235"/>
    <x v="150"/>
    <s v="235"/>
    <s v="West Midlands"/>
  </r>
  <r>
    <x v="6"/>
    <x v="7"/>
    <n v="90"/>
    <x v="151"/>
    <s v="90"/>
    <s v="Yorkshire &amp; Humber"/>
  </r>
  <r>
    <x v="6"/>
    <x v="5"/>
    <n v="40218"/>
    <x v="151"/>
    <s v="40218"/>
    <s v="Yorkshire &amp; Humber"/>
  </r>
  <r>
    <x v="6"/>
    <x v="6"/>
    <n v="223.78039683723699"/>
    <x v="151"/>
    <s v="224"/>
    <s v="Yorkshire &amp; Humber"/>
  </r>
  <r>
    <x v="6"/>
    <x v="7"/>
    <n v="22485"/>
    <x v="152"/>
    <s v="22485"/>
    <s v="England"/>
  </r>
  <r>
    <x v="6"/>
    <x v="6"/>
    <n v="204.76105655065999"/>
    <x v="152"/>
    <s v="205"/>
    <s v="England"/>
  </r>
  <r>
    <x v="6"/>
    <x v="8"/>
    <n v="2373.575854487307"/>
    <x v="0"/>
    <s v="2374"/>
    <s v="Greater London"/>
  </r>
  <r>
    <x v="6"/>
    <x v="9"/>
    <n v="475"/>
    <x v="0"/>
    <s v="475"/>
    <s v="Greater London"/>
  </r>
  <r>
    <x v="6"/>
    <x v="9"/>
    <n v="905"/>
    <x v="1"/>
    <s v="905"/>
    <s v="Greater London"/>
  </r>
  <r>
    <x v="6"/>
    <x v="8"/>
    <n v="1491.971380526888"/>
    <x v="1"/>
    <s v="1492"/>
    <s v="Greater London"/>
  </r>
  <r>
    <x v="6"/>
    <x v="8"/>
    <n v="2473.386362736951"/>
    <x v="2"/>
    <s v="2473"/>
    <s v="Yorkshire &amp; Humber"/>
  </r>
  <r>
    <x v="6"/>
    <x v="9"/>
    <n v="1250"/>
    <x v="2"/>
    <s v="1250"/>
    <s v="Yorkshire &amp; Humber"/>
  </r>
  <r>
    <x v="6"/>
    <x v="8"/>
    <n v="1765.4283082591339"/>
    <x v="3"/>
    <s v="1765"/>
    <s v="South West"/>
  </r>
  <r>
    <x v="6"/>
    <x v="9"/>
    <n v="690"/>
    <x v="3"/>
    <s v="690"/>
    <s v="South West"/>
  </r>
  <r>
    <x v="6"/>
    <x v="8"/>
    <n v="1677.199077540507"/>
    <x v="4"/>
    <s v="1677"/>
    <s v="East of England"/>
  </r>
  <r>
    <x v="6"/>
    <x v="9"/>
    <n v="560"/>
    <x v="4"/>
    <s v="560"/>
    <s v="East of England"/>
  </r>
  <r>
    <x v="6"/>
    <x v="8"/>
    <n v="1766.742832913241"/>
    <x v="5"/>
    <s v="1767"/>
    <s v="Greater London"/>
  </r>
  <r>
    <x v="6"/>
    <x v="9"/>
    <n v="750"/>
    <x v="5"/>
    <s v="750"/>
    <s v="Greater London"/>
  </r>
  <r>
    <x v="6"/>
    <x v="9"/>
    <n v="3565"/>
    <x v="6"/>
    <s v="3565"/>
    <s v="West Midlands"/>
  </r>
  <r>
    <x v="6"/>
    <x v="8"/>
    <n v="2308.8481017577042"/>
    <x v="6"/>
    <s v="2309"/>
    <s v="West Midlands"/>
  </r>
  <r>
    <x v="6"/>
    <x v="8"/>
    <n v="1639.6979503775619"/>
    <x v="7"/>
    <s v="1640"/>
    <s v="North West"/>
  </r>
  <r>
    <x v="6"/>
    <x v="9"/>
    <n v="380"/>
    <x v="7"/>
    <s v="380"/>
    <s v="North West"/>
  </r>
  <r>
    <x v="6"/>
    <x v="8"/>
    <n v="1900.950475237619"/>
    <x v="8"/>
    <s v="1901"/>
    <s v="North West"/>
  </r>
  <r>
    <x v="6"/>
    <x v="9"/>
    <n v="570"/>
    <x v="8"/>
    <s v="570"/>
    <s v="North West"/>
  </r>
  <r>
    <x v="6"/>
    <x v="8"/>
    <n v="1699.9006799602721"/>
    <x v="9"/>
    <s v="1700"/>
    <s v="North West"/>
  </r>
  <r>
    <x v="6"/>
    <x v="9"/>
    <n v="890"/>
    <x v="9"/>
    <s v="890"/>
    <s v="North West"/>
  </r>
  <r>
    <x v="6"/>
    <x v="9"/>
    <n v="1695"/>
    <x v="10"/>
    <s v="1695"/>
    <s v="South West"/>
  </r>
  <r>
    <x v="6"/>
    <x v="8"/>
    <n v="1907.688152074822"/>
    <x v="10"/>
    <s v="1908"/>
    <s v="South West"/>
  </r>
  <r>
    <x v="6"/>
    <x v="9"/>
    <n v="330"/>
    <x v="11"/>
    <s v="330"/>
    <s v="South East"/>
  </r>
  <r>
    <x v="6"/>
    <x v="8"/>
    <n v="1580.3083995785851"/>
    <x v="11"/>
    <s v="1580"/>
    <s v="South East"/>
  </r>
  <r>
    <x v="6"/>
    <x v="8"/>
    <n v="1691.486565253666"/>
    <x v="12"/>
    <s v="1691"/>
    <s v="Yorkshire &amp; Humber"/>
  </r>
  <r>
    <x v="6"/>
    <x v="9"/>
    <n v="1480"/>
    <x v="12"/>
    <s v="1480"/>
    <s v="Yorkshire &amp; Humber"/>
  </r>
  <r>
    <x v="6"/>
    <x v="8"/>
    <n v="1804.549793932056"/>
    <x v="13"/>
    <s v="1805"/>
    <s v="Greater London"/>
  </r>
  <r>
    <x v="6"/>
    <x v="9"/>
    <n v="775"/>
    <x v="13"/>
    <s v="775"/>
    <s v="Greater London"/>
  </r>
  <r>
    <x v="6"/>
    <x v="8"/>
    <n v="1492.9792957086099"/>
    <x v="14"/>
    <s v="1493"/>
    <s v="South East"/>
  </r>
  <r>
    <x v="6"/>
    <x v="9"/>
    <n v="605"/>
    <x v="14"/>
    <s v="605"/>
    <s v="South East"/>
  </r>
  <r>
    <x v="6"/>
    <x v="9"/>
    <n v="1175"/>
    <x v="15"/>
    <s v="1175"/>
    <s v="South West"/>
  </r>
  <r>
    <x v="6"/>
    <x v="8"/>
    <n v="1886.4592364255211"/>
    <x v="15"/>
    <s v="1886"/>
    <s v="South West"/>
  </r>
  <r>
    <x v="6"/>
    <x v="8"/>
    <n v="1467.0578821018939"/>
    <x v="16"/>
    <s v="1467"/>
    <s v="Greater London"/>
  </r>
  <r>
    <x v="6"/>
    <x v="9"/>
    <n v="880"/>
    <x v="16"/>
    <s v="880"/>
    <s v="Greater London"/>
  </r>
  <r>
    <x v="6"/>
    <x v="8"/>
    <n v="1388.7004116343239"/>
    <x v="17"/>
    <s v="1389"/>
    <s v="South East"/>
  </r>
  <r>
    <x v="6"/>
    <x v="9"/>
    <n v="1535"/>
    <x v="17"/>
    <s v="1535"/>
    <s v="South East"/>
  </r>
  <r>
    <x v="6"/>
    <x v="9"/>
    <n v="540"/>
    <x v="18"/>
    <s v="540"/>
    <s v="North West"/>
  </r>
  <r>
    <x v="6"/>
    <x v="8"/>
    <n v="1479.452054794521"/>
    <x v="18"/>
    <s v="1479"/>
    <s v="North West"/>
  </r>
  <r>
    <x v="6"/>
    <x v="9"/>
    <n v="680"/>
    <x v="19"/>
    <s v="680"/>
    <s v="Yorkshire &amp; Humber"/>
  </r>
  <r>
    <x v="6"/>
    <x v="8"/>
    <n v="1646.887866311456"/>
    <x v="19"/>
    <s v="1647"/>
    <s v="Yorkshire &amp; Humber"/>
  </r>
  <r>
    <x v="6"/>
    <x v="8"/>
    <n v="1670.00668002672"/>
    <x v="20"/>
    <s v="1670"/>
    <s v="East of England"/>
  </r>
  <r>
    <x v="6"/>
    <x v="9"/>
    <n v="2250"/>
    <x v="20"/>
    <s v="2250"/>
    <s v="East of England"/>
  </r>
  <r>
    <x v="6"/>
    <x v="8"/>
    <n v="2014.290057768319"/>
    <x v="21"/>
    <s v="2014"/>
    <s v="Greater London"/>
  </r>
  <r>
    <x v="6"/>
    <x v="9"/>
    <n v="530"/>
    <x v="21"/>
    <s v="530"/>
    <s v="Greater London"/>
  </r>
  <r>
    <x v="6"/>
    <x v="9"/>
    <n v="925"/>
    <x v="22"/>
    <s v="925"/>
    <s v="East of England"/>
  </r>
  <r>
    <x v="6"/>
    <x v="8"/>
    <n v="1609.9275967697019"/>
    <x v="22"/>
    <s v="1610"/>
    <s v="East of England"/>
  </r>
  <r>
    <x v="6"/>
    <x v="8"/>
    <n v="1496.106961111755"/>
    <x v="23"/>
    <s v="1496"/>
    <s v="North West"/>
  </r>
  <r>
    <x v="6"/>
    <x v="9"/>
    <n v="1420"/>
    <x v="23"/>
    <s v="1420"/>
    <s v="North West"/>
  </r>
  <r>
    <x v="6"/>
    <x v="8"/>
    <n v="1556.992140303676"/>
    <x v="24"/>
    <s v="1557"/>
    <s v="North West"/>
  </r>
  <r>
    <x v="6"/>
    <x v="9"/>
    <n v="1250"/>
    <x v="24"/>
    <s v="1250"/>
    <s v="North West"/>
  </r>
  <r>
    <x v="6"/>
    <x v="8"/>
    <n v="1429.5925661186559"/>
    <x v="25"/>
    <s v="1430"/>
    <s v="Greater London"/>
  </r>
  <r>
    <x v="6"/>
    <x v="9"/>
    <n v="20"/>
    <x v="25"/>
    <s v="20"/>
    <s v="Greater London"/>
  </r>
  <r>
    <x v="6"/>
    <x v="9"/>
    <n v="2015"/>
    <x v="26"/>
    <s v="2015"/>
    <s v="South West"/>
  </r>
  <r>
    <x v="6"/>
    <x v="8"/>
    <n v="1323.8985033048191"/>
    <x v="26"/>
    <s v="1324"/>
    <s v="South West"/>
  </r>
  <r>
    <x v="6"/>
    <x v="8"/>
    <n v="1834.581868215869"/>
    <x v="27"/>
    <s v="1835"/>
    <s v="North East"/>
  </r>
  <r>
    <x v="6"/>
    <x v="9"/>
    <n v="2160"/>
    <x v="27"/>
    <s v="2160"/>
    <s v="North East"/>
  </r>
  <r>
    <x v="6"/>
    <x v="8"/>
    <n v="2124.756335282651"/>
    <x v="28"/>
    <s v="2125"/>
    <s v="West Midlands"/>
  </r>
  <r>
    <x v="6"/>
    <x v="9"/>
    <n v="1090"/>
    <x v="28"/>
    <s v="1090"/>
    <s v="West Midlands"/>
  </r>
  <r>
    <x v="6"/>
    <x v="9"/>
    <n v="830"/>
    <x v="29"/>
    <s v="830"/>
    <s v="Greater London"/>
  </r>
  <r>
    <x v="6"/>
    <x v="8"/>
    <n v="1462.967532696443"/>
    <x v="29"/>
    <s v="1463"/>
    <s v="Greater London"/>
  </r>
  <r>
    <x v="6"/>
    <x v="9"/>
    <n v="1120"/>
    <x v="30"/>
    <s v="1120"/>
    <s v="North East"/>
  </r>
  <r>
    <x v="6"/>
    <x v="8"/>
    <n v="1662.930023310716"/>
    <x v="30"/>
    <s v="1663"/>
    <s v="North East"/>
  </r>
  <r>
    <x v="6"/>
    <x v="8"/>
    <n v="1912.0057150060929"/>
    <x v="31"/>
    <s v="1912"/>
    <s v="North East"/>
  </r>
  <r>
    <x v="6"/>
    <x v="9"/>
    <n v="455"/>
    <x v="31"/>
    <s v="455"/>
    <s v="North East"/>
  </r>
  <r>
    <x v="6"/>
    <x v="8"/>
    <n v="2100.3212255992089"/>
    <x v="32"/>
    <s v="2100"/>
    <s v="East Midlands"/>
  </r>
  <r>
    <x v="6"/>
    <x v="9"/>
    <n v="935"/>
    <x v="32"/>
    <s v="935"/>
    <s v="East Midlands"/>
  </r>
  <r>
    <x v="6"/>
    <x v="8"/>
    <n v="1835.8241049349531"/>
    <x v="33"/>
    <s v="1836"/>
    <s v="East Midlands"/>
  </r>
  <r>
    <x v="6"/>
    <x v="9"/>
    <n v="3415"/>
    <x v="33"/>
    <s v="3415"/>
    <s v="East Midlands"/>
  </r>
  <r>
    <x v="6"/>
    <x v="8"/>
    <n v="1623.61091066532"/>
    <x v="34"/>
    <s v="1624"/>
    <s v="South West"/>
  </r>
  <r>
    <x v="6"/>
    <x v="9"/>
    <n v="3600"/>
    <x v="34"/>
    <s v="3600"/>
    <s v="South West"/>
  </r>
  <r>
    <x v="6"/>
    <x v="8"/>
    <n v="1698.808441403072"/>
    <x v="35"/>
    <s v="1699"/>
    <s v="Yorkshire &amp; Humber"/>
  </r>
  <r>
    <x v="6"/>
    <x v="9"/>
    <n v="1065"/>
    <x v="35"/>
    <s v="1065"/>
    <s v="Yorkshire &amp; Humber"/>
  </r>
  <r>
    <x v="6"/>
    <x v="8"/>
    <n v="1474.2200493926721"/>
    <x v="36"/>
    <s v="1474"/>
    <s v="South West"/>
  </r>
  <r>
    <x v="6"/>
    <x v="9"/>
    <n v="1755"/>
    <x v="36"/>
    <s v="1755"/>
    <s v="South West"/>
  </r>
  <r>
    <x v="6"/>
    <x v="8"/>
    <n v="1699.5900111815131"/>
    <x v="37"/>
    <s v="1700"/>
    <s v="West Midlands"/>
  </r>
  <r>
    <x v="6"/>
    <x v="9"/>
    <n v="1140"/>
    <x v="37"/>
    <s v="1140"/>
    <s v="West Midlands"/>
  </r>
  <r>
    <x v="6"/>
    <x v="8"/>
    <n v="1767.9103710556069"/>
    <x v="38"/>
    <s v="1768"/>
    <s v="Greater London"/>
  </r>
  <r>
    <x v="6"/>
    <x v="9"/>
    <n v="860"/>
    <x v="38"/>
    <s v="860"/>
    <s v="Greater London"/>
  </r>
  <r>
    <x v="6"/>
    <x v="8"/>
    <n v="1488.5274469939011"/>
    <x v="39"/>
    <s v="1489"/>
    <s v="Yorkshire &amp; Humber"/>
  </r>
  <r>
    <x v="6"/>
    <x v="9"/>
    <n v="1435"/>
    <x v="39"/>
    <s v="1435"/>
    <s v="Yorkshire &amp; Humber"/>
  </r>
  <r>
    <x v="6"/>
    <x v="8"/>
    <n v="1422.213298530937"/>
    <x v="40"/>
    <s v="1422"/>
    <s v="South East"/>
  </r>
  <r>
    <x v="6"/>
    <x v="9"/>
    <n v="2125"/>
    <x v="40"/>
    <s v="2125"/>
    <s v="South East"/>
  </r>
  <r>
    <x v="6"/>
    <x v="8"/>
    <n v="1478.027353914691"/>
    <x v="41"/>
    <s v="1478"/>
    <s v="Greater London"/>
  </r>
  <r>
    <x v="6"/>
    <x v="9"/>
    <n v="710"/>
    <x v="41"/>
    <s v="710"/>
    <s v="Greater London"/>
  </r>
  <r>
    <x v="6"/>
    <x v="8"/>
    <n v="1618.7883790941539"/>
    <x v="42"/>
    <s v="1619"/>
    <s v="East of England"/>
  </r>
  <r>
    <x v="6"/>
    <x v="9"/>
    <n v="5275"/>
    <x v="42"/>
    <s v="5275"/>
    <s v="East of England"/>
  </r>
  <r>
    <x v="6"/>
    <x v="8"/>
    <n v="2226.4708017714961"/>
    <x v="43"/>
    <s v="2226"/>
    <s v="North East"/>
  </r>
  <r>
    <x v="6"/>
    <x v="9"/>
    <n v="920"/>
    <x v="43"/>
    <s v="920"/>
    <s v="North East"/>
  </r>
  <r>
    <x v="6"/>
    <x v="8"/>
    <n v="1486.1249966224429"/>
    <x v="44"/>
    <s v="1486"/>
    <s v="South West"/>
  </r>
  <r>
    <x v="6"/>
    <x v="9"/>
    <n v="2200"/>
    <x v="44"/>
    <s v="2200"/>
    <s v="South West"/>
  </r>
  <r>
    <x v="6"/>
    <x v="8"/>
    <n v="2000.992740584476"/>
    <x v="45"/>
    <s v="2001"/>
    <s v="Greater London"/>
  </r>
  <r>
    <x v="6"/>
    <x v="9"/>
    <n v="645"/>
    <x v="45"/>
    <s v="645"/>
    <s v="Greater London"/>
  </r>
  <r>
    <x v="6"/>
    <x v="9"/>
    <n v="390"/>
    <x v="46"/>
    <s v="390"/>
    <s v="Greater London"/>
  </r>
  <r>
    <x v="6"/>
    <x v="8"/>
    <n v="1725.663716814159"/>
    <x v="46"/>
    <s v="1726"/>
    <s v="Greater London"/>
  </r>
  <r>
    <x v="6"/>
    <x v="9"/>
    <n v="440"/>
    <x v="47"/>
    <s v="440"/>
    <s v="North West"/>
  </r>
  <r>
    <x v="6"/>
    <x v="8"/>
    <n v="1733.71685251586"/>
    <x v="47"/>
    <s v="1734"/>
    <s v="North West"/>
  </r>
  <r>
    <x v="6"/>
    <x v="9"/>
    <n v="420"/>
    <x v="48"/>
    <s v="420"/>
    <s v="Greater London"/>
  </r>
  <r>
    <x v="6"/>
    <x v="8"/>
    <n v="2048.8804331918632"/>
    <x v="48"/>
    <s v="2049"/>
    <s v="Greater London"/>
  </r>
  <r>
    <x v="6"/>
    <x v="9"/>
    <n v="5505"/>
    <x v="49"/>
    <s v="5505"/>
    <s v="South East"/>
  </r>
  <r>
    <x v="6"/>
    <x v="8"/>
    <n v="1695.0352862931529"/>
    <x v="49"/>
    <s v="1695"/>
    <s v="South East"/>
  </r>
  <r>
    <x v="6"/>
    <x v="9"/>
    <n v="450"/>
    <x v="50"/>
    <s v="450"/>
    <s v="Greater London"/>
  </r>
  <r>
    <x v="6"/>
    <x v="8"/>
    <n v="1512.554199858828"/>
    <x v="50"/>
    <s v="1513"/>
    <s v="Greater London"/>
  </r>
  <r>
    <x v="6"/>
    <x v="8"/>
    <n v="1690.656773193698"/>
    <x v="51"/>
    <s v="1691"/>
    <s v="Greater London"/>
  </r>
  <r>
    <x v="6"/>
    <x v="9"/>
    <n v="720"/>
    <x v="51"/>
    <s v="720"/>
    <s v="Greater London"/>
  </r>
  <r>
    <x v="6"/>
    <x v="8"/>
    <n v="1883.1433224755699"/>
    <x v="52"/>
    <s v="1883"/>
    <s v="North East"/>
  </r>
  <r>
    <x v="6"/>
    <x v="9"/>
    <n v="370"/>
    <x v="52"/>
    <s v="370"/>
    <s v="North East"/>
  </r>
  <r>
    <x v="6"/>
    <x v="8"/>
    <n v="1991.238550378335"/>
    <x v="53"/>
    <s v="1991"/>
    <s v="Greater London"/>
  </r>
  <r>
    <x v="6"/>
    <x v="9"/>
    <n v="950"/>
    <x v="53"/>
    <s v="950"/>
    <s v="Greater London"/>
  </r>
  <r>
    <x v="6"/>
    <x v="8"/>
    <n v="1368.5068716515259"/>
    <x v="54"/>
    <s v="1369"/>
    <s v="West Midlands"/>
  </r>
  <r>
    <x v="6"/>
    <x v="9"/>
    <n v="705"/>
    <x v="54"/>
    <s v="705"/>
    <s v="West Midlands"/>
  </r>
  <r>
    <x v="6"/>
    <x v="8"/>
    <n v="1678.147103693773"/>
    <x v="55"/>
    <s v="1678"/>
    <s v="East of England"/>
  </r>
  <r>
    <x v="6"/>
    <x v="9"/>
    <n v="3630"/>
    <x v="55"/>
    <s v="3630"/>
    <s v="East of England"/>
  </r>
  <r>
    <x v="6"/>
    <x v="8"/>
    <n v="1944.5344691883879"/>
    <x v="56"/>
    <s v="1945"/>
    <s v="Greater London"/>
  </r>
  <r>
    <x v="6"/>
    <x v="9"/>
    <n v="840"/>
    <x v="56"/>
    <s v="840"/>
    <s v="Greater London"/>
  </r>
  <r>
    <x v="6"/>
    <x v="9"/>
    <n v="680"/>
    <x v="57"/>
    <s v="680"/>
    <s v="Greater London"/>
  </r>
  <r>
    <x v="6"/>
    <x v="8"/>
    <n v="1856.7059851463521"/>
    <x v="57"/>
    <s v="1857"/>
    <s v="Greater London"/>
  </r>
  <r>
    <x v="6"/>
    <x v="8"/>
    <n v="1579.2059518517649"/>
    <x v="58"/>
    <s v="1579"/>
    <s v="South East"/>
  </r>
  <r>
    <x v="6"/>
    <x v="9"/>
    <n v="675"/>
    <x v="58"/>
    <s v="675"/>
    <s v="South East"/>
  </r>
  <r>
    <x v="6"/>
    <x v="9"/>
    <n v="420"/>
    <x v="59"/>
    <s v="420"/>
    <s v="Greater London"/>
  </r>
  <r>
    <x v="6"/>
    <x v="8"/>
    <n v="1941.7475728155341"/>
    <x v="59"/>
    <s v="1942"/>
    <s v="Greater London"/>
  </r>
  <r>
    <x v="6"/>
    <x v="8"/>
    <n v="1680.5592901317559"/>
    <x v="60"/>
    <s v="1681"/>
    <s v="Greater London"/>
  </r>
  <r>
    <x v="6"/>
    <x v="9"/>
    <n v="375"/>
    <x v="60"/>
    <s v="375"/>
    <s v="Greater London"/>
  </r>
  <r>
    <x v="6"/>
    <x v="9"/>
    <n v="4425"/>
    <x v="61"/>
    <s v="4425"/>
    <s v="South East"/>
  </r>
  <r>
    <x v="6"/>
    <x v="8"/>
    <n v="1317.1054041504451"/>
    <x v="61"/>
    <s v="1317"/>
    <s v="South East"/>
  </r>
  <r>
    <x v="6"/>
    <x v="8"/>
    <n v="1920.4196819597651"/>
    <x v="62"/>
    <s v="1920"/>
    <s v="Yorkshire &amp; Humber"/>
  </r>
  <r>
    <x v="6"/>
    <x v="9"/>
    <n v="820"/>
    <x v="62"/>
    <s v="820"/>
    <s v="Yorkshire &amp; Humber"/>
  </r>
  <r>
    <x v="6"/>
    <x v="8"/>
    <n v="1774.280644912443"/>
    <x v="63"/>
    <s v="1774"/>
    <s v="Greater London"/>
  </r>
  <r>
    <x v="6"/>
    <x v="9"/>
    <n v="460"/>
    <x v="63"/>
    <s v="460"/>
    <s v="Greater London"/>
  </r>
  <r>
    <x v="6"/>
    <x v="8"/>
    <n v="1870.924718435092"/>
    <x v="64"/>
    <s v="1871"/>
    <s v="Yorkshire &amp; Humber"/>
  </r>
  <r>
    <x v="6"/>
    <x v="9"/>
    <n v="1515"/>
    <x v="64"/>
    <s v="1515"/>
    <s v="Yorkshire &amp; Humber"/>
  </r>
  <r>
    <x v="6"/>
    <x v="8"/>
    <n v="2041.903409090909"/>
    <x v="65"/>
    <s v="2042"/>
    <s v="North West"/>
  </r>
  <r>
    <x v="6"/>
    <x v="9"/>
    <n v="575"/>
    <x v="65"/>
    <s v="575"/>
    <s v="North West"/>
  </r>
  <r>
    <x v="6"/>
    <x v="8"/>
    <n v="1699.2070367161989"/>
    <x v="66"/>
    <s v="1699"/>
    <s v="Greater London"/>
  </r>
  <r>
    <x v="6"/>
    <x v="9"/>
    <n v="510"/>
    <x v="66"/>
    <s v="510"/>
    <s v="Greater London"/>
  </r>
  <r>
    <x v="6"/>
    <x v="8"/>
    <n v="1610.834188535405"/>
    <x v="67"/>
    <s v="1611"/>
    <s v="North West"/>
  </r>
  <r>
    <x v="6"/>
    <x v="9"/>
    <n v="4395"/>
    <x v="67"/>
    <s v="4395"/>
    <s v="North West"/>
  </r>
  <r>
    <x v="6"/>
    <x v="8"/>
    <n v="1626.9103871970869"/>
    <x v="68"/>
    <s v="1627"/>
    <s v="Yorkshire &amp; Humber"/>
  </r>
  <r>
    <x v="6"/>
    <x v="9"/>
    <n v="2145"/>
    <x v="68"/>
    <s v="2145"/>
    <s v="Yorkshire &amp; Humber"/>
  </r>
  <r>
    <x v="6"/>
    <x v="8"/>
    <n v="1908.9290693434571"/>
    <x v="69"/>
    <s v="1909"/>
    <s v="East Midlands"/>
  </r>
  <r>
    <x v="6"/>
    <x v="9"/>
    <n v="890"/>
    <x v="69"/>
    <s v="890"/>
    <s v="East Midlands"/>
  </r>
  <r>
    <x v="6"/>
    <x v="8"/>
    <n v="1531.627147296773"/>
    <x v="70"/>
    <s v="1532"/>
    <s v="East Midlands"/>
  </r>
  <r>
    <x v="6"/>
    <x v="9"/>
    <n v="2410"/>
    <x v="70"/>
    <s v="2410"/>
    <s v="East Midlands"/>
  </r>
  <r>
    <x v="6"/>
    <x v="9"/>
    <n v="625"/>
    <x v="71"/>
    <s v="625"/>
    <s v="Greater London"/>
  </r>
  <r>
    <x v="6"/>
    <x v="8"/>
    <n v="2009.19407207381"/>
    <x v="71"/>
    <s v="2009"/>
    <s v="Greater London"/>
  </r>
  <r>
    <x v="6"/>
    <x v="8"/>
    <n v="1552.9253756400569"/>
    <x v="72"/>
    <s v="1553"/>
    <s v="East Midlands"/>
  </r>
  <r>
    <x v="6"/>
    <x v="9"/>
    <n v="2960"/>
    <x v="72"/>
    <s v="2960"/>
    <s v="East Midlands"/>
  </r>
  <r>
    <x v="6"/>
    <x v="8"/>
    <n v="2063.2561000615128"/>
    <x v="73"/>
    <s v="2063"/>
    <s v="North West"/>
  </r>
  <r>
    <x v="6"/>
    <x v="9"/>
    <n v="1610"/>
    <x v="73"/>
    <s v="1610"/>
    <s v="North West"/>
  </r>
  <r>
    <x v="6"/>
    <x v="8"/>
    <n v="1875.4826609789279"/>
    <x v="74"/>
    <s v="1875"/>
    <s v="East of England"/>
  </r>
  <r>
    <x v="6"/>
    <x v="9"/>
    <n v="510"/>
    <x v="74"/>
    <s v="510"/>
    <s v="East of England"/>
  </r>
  <r>
    <x v="6"/>
    <x v="9"/>
    <n v="1285"/>
    <x v="75"/>
    <s v="1285"/>
    <s v="North West"/>
  </r>
  <r>
    <x v="6"/>
    <x v="8"/>
    <n v="2332.3773913674809"/>
    <x v="75"/>
    <s v="2332"/>
    <s v="North West"/>
  </r>
  <r>
    <x v="6"/>
    <x v="8"/>
    <n v="1435.4365599450789"/>
    <x v="76"/>
    <s v="1435"/>
    <s v="South East"/>
  </r>
  <r>
    <x v="6"/>
    <x v="9"/>
    <n v="690"/>
    <x v="76"/>
    <s v="690"/>
    <s v="South East"/>
  </r>
  <r>
    <x v="6"/>
    <x v="8"/>
    <n v="1505.711318795431"/>
    <x v="77"/>
    <s v="1506"/>
    <s v="Greater London"/>
  </r>
  <r>
    <x v="6"/>
    <x v="9"/>
    <n v="435"/>
    <x v="77"/>
    <s v="435"/>
    <s v="Greater London"/>
  </r>
  <r>
    <x v="6"/>
    <x v="8"/>
    <n v="1847.503945190716"/>
    <x v="78"/>
    <s v="1848"/>
    <s v="North East"/>
  </r>
  <r>
    <x v="6"/>
    <x v="9"/>
    <n v="480"/>
    <x v="78"/>
    <s v="480"/>
    <s v="North East"/>
  </r>
  <r>
    <x v="6"/>
    <x v="8"/>
    <n v="1781.4044362716929"/>
    <x v="79"/>
    <s v="1781"/>
    <s v="East of England"/>
  </r>
  <r>
    <x v="6"/>
    <x v="9"/>
    <n v="775"/>
    <x v="79"/>
    <s v="775"/>
    <s v="East of England"/>
  </r>
  <r>
    <x v="6"/>
    <x v="8"/>
    <n v="2331.0269175597"/>
    <x v="80"/>
    <s v="2331"/>
    <s v="North East"/>
  </r>
  <r>
    <x v="6"/>
    <x v="9"/>
    <n v="1105"/>
    <x v="80"/>
    <s v="1105"/>
    <s v="North East"/>
  </r>
  <r>
    <x v="6"/>
    <x v="8"/>
    <n v="1683.919455473625"/>
    <x v="81"/>
    <s v="1684"/>
    <s v="Greater London"/>
  </r>
  <r>
    <x v="6"/>
    <x v="9"/>
    <n v="475"/>
    <x v="81"/>
    <s v="475"/>
    <s v="Greater London"/>
  </r>
  <r>
    <x v="6"/>
    <x v="9"/>
    <n v="3430"/>
    <x v="82"/>
    <s v="3430"/>
    <s v="East of England"/>
  </r>
  <r>
    <x v="6"/>
    <x v="8"/>
    <n v="1461.197329800332"/>
    <x v="82"/>
    <s v="1461"/>
    <s v="East of England"/>
  </r>
  <r>
    <x v="6"/>
    <x v="8"/>
    <n v="1575.599884359641"/>
    <x v="83"/>
    <s v="1576"/>
    <s v="Yorkshire &amp; Humber"/>
  </r>
  <r>
    <x v="6"/>
    <x v="9"/>
    <n v="545"/>
    <x v="83"/>
    <s v="545"/>
    <s v="Yorkshire &amp; Humber"/>
  </r>
  <r>
    <x v="6"/>
    <x v="8"/>
    <n v="1706.3108032394441"/>
    <x v="84"/>
    <s v="1706"/>
    <s v="Yorkshire &amp; Humber"/>
  </r>
  <r>
    <x v="6"/>
    <x v="9"/>
    <n v="670"/>
    <x v="84"/>
    <s v="670"/>
    <s v="Yorkshire &amp; Humber"/>
  </r>
  <r>
    <x v="6"/>
    <x v="8"/>
    <n v="1663.1080511859629"/>
    <x v="85"/>
    <s v="1663"/>
    <s v="East Midlands"/>
  </r>
  <r>
    <x v="6"/>
    <x v="9"/>
    <n v="1145"/>
    <x v="85"/>
    <s v="1145"/>
    <s v="East Midlands"/>
  </r>
  <r>
    <x v="6"/>
    <x v="8"/>
    <n v="1612.6042632066731"/>
    <x v="86"/>
    <s v="1613"/>
    <s v="South West"/>
  </r>
  <r>
    <x v="6"/>
    <x v="9"/>
    <n v="870"/>
    <x v="86"/>
    <s v="870"/>
    <s v="South West"/>
  </r>
  <r>
    <x v="6"/>
    <x v="9"/>
    <n v="945"/>
    <x v="87"/>
    <s v="945"/>
    <s v="North East"/>
  </r>
  <r>
    <x v="6"/>
    <x v="8"/>
    <n v="2075.919335705813"/>
    <x v="87"/>
    <s v="2076"/>
    <s v="North East"/>
  </r>
  <r>
    <x v="6"/>
    <x v="8"/>
    <n v="1519.3428690762271"/>
    <x v="88"/>
    <s v="1519"/>
    <s v="Yorkshire &amp; Humber"/>
  </r>
  <r>
    <x v="6"/>
    <x v="9"/>
    <n v="2510"/>
    <x v="88"/>
    <s v="2510"/>
    <s v="Yorkshire &amp; Humber"/>
  </r>
  <r>
    <x v="6"/>
    <x v="8"/>
    <n v="1746.0713394861559"/>
    <x v="89"/>
    <s v="1746"/>
    <s v="North East"/>
  </r>
  <r>
    <x v="6"/>
    <x v="9"/>
    <n v="1540"/>
    <x v="89"/>
    <s v="1540"/>
    <s v="North East"/>
  </r>
  <r>
    <x v="6"/>
    <x v="9"/>
    <n v="825"/>
    <x v="90"/>
    <s v="825"/>
    <s v="East Midlands"/>
  </r>
  <r>
    <x v="6"/>
    <x v="8"/>
    <n v="2106.6339819212499"/>
    <x v="90"/>
    <s v="2107"/>
    <s v="East Midlands"/>
  </r>
  <r>
    <x v="6"/>
    <x v="8"/>
    <n v="1681.6325646385981"/>
    <x v="91"/>
    <s v="1682"/>
    <s v="East Midlands"/>
  </r>
  <r>
    <x v="6"/>
    <x v="9"/>
    <n v="3105"/>
    <x v="91"/>
    <s v="3105"/>
    <s v="East Midlands"/>
  </r>
  <r>
    <x v="6"/>
    <x v="8"/>
    <n v="1718.8210909458569"/>
    <x v="92"/>
    <s v="1719"/>
    <s v="North West"/>
  </r>
  <r>
    <x v="6"/>
    <x v="9"/>
    <n v="680"/>
    <x v="92"/>
    <s v="680"/>
    <s v="North West"/>
  </r>
  <r>
    <x v="6"/>
    <x v="8"/>
    <n v="1392.867091907799"/>
    <x v="93"/>
    <s v="1393"/>
    <s v="South East"/>
  </r>
  <r>
    <x v="6"/>
    <x v="9"/>
    <n v="1950"/>
    <x v="93"/>
    <s v="1950"/>
    <s v="South East"/>
  </r>
  <r>
    <x v="6"/>
    <x v="8"/>
    <n v="1865.207659786123"/>
    <x v="94"/>
    <s v="1865"/>
    <s v="East of England"/>
  </r>
  <r>
    <x v="6"/>
    <x v="9"/>
    <n v="600"/>
    <x v="94"/>
    <s v="600"/>
    <s v="East of England"/>
  </r>
  <r>
    <x v="6"/>
    <x v="8"/>
    <n v="1723.83568047683"/>
    <x v="95"/>
    <s v="1724"/>
    <s v="South West"/>
  </r>
  <r>
    <x v="6"/>
    <x v="9"/>
    <n v="885"/>
    <x v="95"/>
    <s v="885"/>
    <s v="South West"/>
  </r>
  <r>
    <x v="6"/>
    <x v="8"/>
    <n v="2033.7922403003749"/>
    <x v="96"/>
    <s v="2034"/>
    <s v="South East"/>
  </r>
  <r>
    <x v="6"/>
    <x v="9"/>
    <n v="650"/>
    <x v="96"/>
    <s v="650"/>
    <s v="South East"/>
  </r>
  <r>
    <x v="6"/>
    <x v="9"/>
    <n v="350"/>
    <x v="97"/>
    <s v="350"/>
    <s v="South East"/>
  </r>
  <r>
    <x v="6"/>
    <x v="8"/>
    <n v="1574.6614477887249"/>
    <x v="97"/>
    <s v="1575"/>
    <s v="South East"/>
  </r>
  <r>
    <x v="6"/>
    <x v="8"/>
    <n v="1833.316816965613"/>
    <x v="98"/>
    <s v="1833"/>
    <s v="Greater London"/>
  </r>
  <r>
    <x v="6"/>
    <x v="9"/>
    <n v="740"/>
    <x v="98"/>
    <s v="740"/>
    <s v="Greater London"/>
  </r>
  <r>
    <x v="6"/>
    <x v="8"/>
    <n v="1538.0480229363279"/>
    <x v="99"/>
    <s v="1538"/>
    <s v="North East"/>
  </r>
  <r>
    <x v="6"/>
    <x v="9"/>
    <n v="515"/>
    <x v="99"/>
    <s v="515"/>
    <s v="North East"/>
  </r>
  <r>
    <x v="6"/>
    <x v="8"/>
    <n v="1587.4917630144371"/>
    <x v="100"/>
    <s v="1587"/>
    <s v="Greater London"/>
  </r>
  <r>
    <x v="6"/>
    <x v="9"/>
    <n v="530"/>
    <x v="100"/>
    <s v="530"/>
    <s v="Greater London"/>
  </r>
  <r>
    <x v="6"/>
    <x v="8"/>
    <n v="1646.3572724915739"/>
    <x v="101"/>
    <s v="1646"/>
    <s v="North West"/>
  </r>
  <r>
    <x v="6"/>
    <x v="9"/>
    <n v="635"/>
    <x v="101"/>
    <s v="635"/>
    <s v="North West"/>
  </r>
  <r>
    <x v="6"/>
    <x v="8"/>
    <n v="2060.4521956693711"/>
    <x v="102"/>
    <s v="2060"/>
    <s v="Yorkshire &amp; Humber"/>
  </r>
  <r>
    <x v="6"/>
    <x v="9"/>
    <n v="1120"/>
    <x v="102"/>
    <s v="1120"/>
    <s v="Yorkshire &amp; Humber"/>
  </r>
  <r>
    <x v="6"/>
    <x v="8"/>
    <n v="1461.3206685542059"/>
    <x v="103"/>
    <s v="1461"/>
    <s v="East Midlands"/>
  </r>
  <r>
    <x v="6"/>
    <x v="9"/>
    <n v="160"/>
    <x v="103"/>
    <s v="160"/>
    <s v="East Midlands"/>
  </r>
  <r>
    <x v="6"/>
    <x v="8"/>
    <n v="1813.555651797315"/>
    <x v="104"/>
    <s v="1814"/>
    <s v="North West"/>
  </r>
  <r>
    <x v="6"/>
    <x v="9"/>
    <n v="670"/>
    <x v="104"/>
    <s v="670"/>
    <s v="North West"/>
  </r>
  <r>
    <x v="6"/>
    <x v="8"/>
    <n v="2136.9606369899102"/>
    <x v="105"/>
    <s v="2137"/>
    <s v="West Midlands"/>
  </r>
  <r>
    <x v="6"/>
    <x v="9"/>
    <n v="1095"/>
    <x v="105"/>
    <s v="1095"/>
    <s v="West Midlands"/>
  </r>
  <r>
    <x v="6"/>
    <x v="9"/>
    <n v="1085"/>
    <x v="106"/>
    <s v="1085"/>
    <s v="North West"/>
  </r>
  <r>
    <x v="6"/>
    <x v="8"/>
    <n v="1598.809365928415"/>
    <x v="106"/>
    <s v="1599"/>
    <s v="North West"/>
  </r>
  <r>
    <x v="6"/>
    <x v="8"/>
    <n v="2117.4087826433852"/>
    <x v="107"/>
    <s v="2117"/>
    <s v="Yorkshire &amp; Humber"/>
  </r>
  <r>
    <x v="6"/>
    <x v="9"/>
    <n v="2070"/>
    <x v="107"/>
    <s v="2070"/>
    <s v="Yorkshire &amp; Humber"/>
  </r>
  <r>
    <x v="6"/>
    <x v="8"/>
    <n v="1799.626406670008"/>
    <x v="108"/>
    <s v="1800"/>
    <s v="West Midlands"/>
  </r>
  <r>
    <x v="6"/>
    <x v="9"/>
    <n v="1580"/>
    <x v="108"/>
    <s v="1580"/>
    <s v="West Midlands"/>
  </r>
  <r>
    <x v="6"/>
    <x v="8"/>
    <n v="1957.4259848299489"/>
    <x v="109"/>
    <s v="1957"/>
    <s v="South East"/>
  </r>
  <r>
    <x v="6"/>
    <x v="9"/>
    <n v="320"/>
    <x v="109"/>
    <s v="320"/>
    <s v="South East"/>
  </r>
  <r>
    <x v="6"/>
    <x v="8"/>
    <n v="1828.8144603934079"/>
    <x v="110"/>
    <s v="1829"/>
    <s v="West Midlands"/>
  </r>
  <r>
    <x v="6"/>
    <x v="9"/>
    <n v="860"/>
    <x v="110"/>
    <s v="860"/>
    <s v="West Midlands"/>
  </r>
  <r>
    <x v="6"/>
    <x v="9"/>
    <n v="2495"/>
    <x v="111"/>
    <s v="2495"/>
    <s v="South West"/>
  </r>
  <r>
    <x v="6"/>
    <x v="8"/>
    <n v="1668.003743816018"/>
    <x v="111"/>
    <s v="1668"/>
    <s v="South West"/>
  </r>
  <r>
    <x v="6"/>
    <x v="8"/>
    <n v="1576.1269307554901"/>
    <x v="112"/>
    <s v="1576"/>
    <s v="South West"/>
  </r>
  <r>
    <x v="6"/>
    <x v="9"/>
    <n v="900"/>
    <x v="112"/>
    <s v="900"/>
    <s v="South West"/>
  </r>
  <r>
    <x v="6"/>
    <x v="8"/>
    <n v="2135.8984603091681"/>
    <x v="113"/>
    <s v="2136"/>
    <s v="North East"/>
  </r>
  <r>
    <x v="6"/>
    <x v="9"/>
    <n v="695"/>
    <x v="113"/>
    <s v="695"/>
    <s v="North East"/>
  </r>
  <r>
    <x v="6"/>
    <x v="8"/>
    <n v="2221.9097173393329"/>
    <x v="114"/>
    <s v="2222"/>
    <s v="South East"/>
  </r>
  <r>
    <x v="6"/>
    <x v="9"/>
    <n v="790"/>
    <x v="114"/>
    <s v="790"/>
    <s v="South East"/>
  </r>
  <r>
    <x v="6"/>
    <x v="8"/>
    <n v="1619.704543550504"/>
    <x v="115"/>
    <s v="1620"/>
    <s v="East of England"/>
  </r>
  <r>
    <x v="6"/>
    <x v="9"/>
    <n v="580"/>
    <x v="115"/>
    <s v="580"/>
    <s v="East of England"/>
  </r>
  <r>
    <x v="6"/>
    <x v="8"/>
    <n v="1882.713897217767"/>
    <x v="116"/>
    <s v="1883"/>
    <s v="Greater London"/>
  </r>
  <r>
    <x v="6"/>
    <x v="9"/>
    <n v="540"/>
    <x v="116"/>
    <s v="540"/>
    <s v="Greater London"/>
  </r>
  <r>
    <x v="6"/>
    <x v="8"/>
    <n v="1880.425542876279"/>
    <x v="117"/>
    <s v="1880"/>
    <s v="North West"/>
  </r>
  <r>
    <x v="6"/>
    <x v="9"/>
    <n v="730"/>
    <x v="117"/>
    <s v="730"/>
    <s v="North West"/>
  </r>
  <r>
    <x v="6"/>
    <x v="9"/>
    <n v="3825"/>
    <x v="118"/>
    <s v="3825"/>
    <s v="West Midlands"/>
  </r>
  <r>
    <x v="6"/>
    <x v="8"/>
    <n v="1866.6640639106729"/>
    <x v="118"/>
    <s v="1867"/>
    <s v="West Midlands"/>
  </r>
  <r>
    <x v="6"/>
    <x v="8"/>
    <n v="1878.01094145505"/>
    <x v="119"/>
    <s v="1878"/>
    <s v="North West"/>
  </r>
  <r>
    <x v="6"/>
    <x v="9"/>
    <n v="1150"/>
    <x v="119"/>
    <s v="1150"/>
    <s v="North West"/>
  </r>
  <r>
    <x v="6"/>
    <x v="9"/>
    <n v="735"/>
    <x v="120"/>
    <s v="735"/>
    <s v="North East"/>
  </r>
  <r>
    <x v="6"/>
    <x v="8"/>
    <n v="1823.5046021782821"/>
    <x v="120"/>
    <s v="1824"/>
    <s v="North East"/>
  </r>
  <r>
    <x v="6"/>
    <x v="9"/>
    <n v="1055"/>
    <x v="121"/>
    <s v="1055"/>
    <s v="West Midlands"/>
  </r>
  <r>
    <x v="6"/>
    <x v="8"/>
    <n v="2291.9834890288939"/>
    <x v="121"/>
    <s v="2292"/>
    <s v="West Midlands"/>
  </r>
  <r>
    <x v="6"/>
    <x v="8"/>
    <n v="1637.45145376299"/>
    <x v="122"/>
    <s v="1637"/>
    <s v="East of England"/>
  </r>
  <r>
    <x v="6"/>
    <x v="9"/>
    <n v="3120"/>
    <x v="122"/>
    <s v="3120"/>
    <s v="East of England"/>
  </r>
  <r>
    <x v="6"/>
    <x v="8"/>
    <n v="1888.2112122984381"/>
    <x v="123"/>
    <s v="1888"/>
    <s v="North East"/>
  </r>
  <r>
    <x v="6"/>
    <x v="9"/>
    <n v="1130"/>
    <x v="123"/>
    <s v="1130"/>
    <s v="North East"/>
  </r>
  <r>
    <x v="6"/>
    <x v="8"/>
    <n v="1532.043323593467"/>
    <x v="124"/>
    <s v="1532"/>
    <s v="South East"/>
  </r>
  <r>
    <x v="6"/>
    <x v="9"/>
    <n v="3665"/>
    <x v="124"/>
    <s v="3665"/>
    <s v="South East"/>
  </r>
  <r>
    <x v="6"/>
    <x v="8"/>
    <n v="1657.038613560353"/>
    <x v="125"/>
    <s v="1657"/>
    <s v="Greater London"/>
  </r>
  <r>
    <x v="6"/>
    <x v="9"/>
    <n v="545"/>
    <x v="125"/>
    <s v="545"/>
    <s v="Greater London"/>
  </r>
  <r>
    <x v="6"/>
    <x v="8"/>
    <n v="1684.7716757191711"/>
    <x v="126"/>
    <s v="1685"/>
    <s v="South West"/>
  </r>
  <r>
    <x v="6"/>
    <x v="9"/>
    <n v="670"/>
    <x v="126"/>
    <s v="670"/>
    <s v="South West"/>
  </r>
  <r>
    <x v="6"/>
    <x v="8"/>
    <n v="2051.2698902037041"/>
    <x v="127"/>
    <s v="2051"/>
    <s v="North West"/>
  </r>
  <r>
    <x v="6"/>
    <x v="9"/>
    <n v="865"/>
    <x v="127"/>
    <s v="865"/>
    <s v="North West"/>
  </r>
  <r>
    <x v="6"/>
    <x v="9"/>
    <n v="720"/>
    <x v="128"/>
    <s v="720"/>
    <s v="West Midlands"/>
  </r>
  <r>
    <x v="6"/>
    <x v="8"/>
    <n v="2057.4955706692581"/>
    <x v="128"/>
    <s v="2057"/>
    <s v="West Midlands"/>
  </r>
  <r>
    <x v="6"/>
    <x v="8"/>
    <n v="1835.5359765051401"/>
    <x v="129"/>
    <s v="1836"/>
    <s v="East of England"/>
  </r>
  <r>
    <x v="6"/>
    <x v="9"/>
    <n v="450"/>
    <x v="129"/>
    <s v="450"/>
    <s v="East of England"/>
  </r>
  <r>
    <x v="6"/>
    <x v="8"/>
    <n v="1883.14066014542"/>
    <x v="130"/>
    <s v="1883"/>
    <s v="South West"/>
  </r>
  <r>
    <x v="6"/>
    <x v="9"/>
    <n v="720"/>
    <x v="130"/>
    <s v="720"/>
    <s v="South West"/>
  </r>
  <r>
    <x v="6"/>
    <x v="8"/>
    <n v="1712.7665013548749"/>
    <x v="131"/>
    <s v="1713"/>
    <s v="Greater London"/>
  </r>
  <r>
    <x v="6"/>
    <x v="9"/>
    <n v="335"/>
    <x v="131"/>
    <s v="335"/>
    <s v="Greater London"/>
  </r>
  <r>
    <x v="6"/>
    <x v="8"/>
    <n v="1822.886040221098"/>
    <x v="132"/>
    <s v="1823"/>
    <s v="North West"/>
  </r>
  <r>
    <x v="6"/>
    <x v="9"/>
    <n v="775"/>
    <x v="132"/>
    <s v="775"/>
    <s v="North West"/>
  </r>
  <r>
    <x v="6"/>
    <x v="8"/>
    <n v="1886.899930220304"/>
    <x v="133"/>
    <s v="1887"/>
    <s v="Yorkshire &amp; Humber"/>
  </r>
  <r>
    <x v="6"/>
    <x v="9"/>
    <n v="1325"/>
    <x v="133"/>
    <s v="1325"/>
    <s v="Yorkshire &amp; Humber"/>
  </r>
  <r>
    <x v="6"/>
    <x v="8"/>
    <n v="1976.7533802482801"/>
    <x v="134"/>
    <s v="1977"/>
    <s v="West Midlands"/>
  </r>
  <r>
    <x v="6"/>
    <x v="9"/>
    <n v="1000"/>
    <x v="134"/>
    <s v="1000"/>
    <s v="West Midlands"/>
  </r>
  <r>
    <x v="6"/>
    <x v="8"/>
    <n v="1613.064156716666"/>
    <x v="135"/>
    <s v="1613"/>
    <s v="Greater London"/>
  </r>
  <r>
    <x v="6"/>
    <x v="9"/>
    <n v="485"/>
    <x v="135"/>
    <s v="485"/>
    <s v="Greater London"/>
  </r>
  <r>
    <x v="6"/>
    <x v="8"/>
    <n v="1847.9329975261539"/>
    <x v="136"/>
    <s v="1848"/>
    <s v="Greater London"/>
  </r>
  <r>
    <x v="6"/>
    <x v="9"/>
    <n v="620"/>
    <x v="136"/>
    <s v="620"/>
    <s v="Greater London"/>
  </r>
  <r>
    <x v="6"/>
    <x v="8"/>
    <n v="1803.912381398618"/>
    <x v="137"/>
    <s v="1804"/>
    <s v="North West"/>
  </r>
  <r>
    <x v="6"/>
    <x v="9"/>
    <n v="770"/>
    <x v="137"/>
    <s v="770"/>
    <s v="North West"/>
  </r>
  <r>
    <x v="6"/>
    <x v="8"/>
    <n v="1694.7459034033261"/>
    <x v="138"/>
    <s v="1695"/>
    <s v="West Midlands"/>
  </r>
  <r>
    <x v="6"/>
    <x v="9"/>
    <n v="2205"/>
    <x v="138"/>
    <s v="2205"/>
    <s v="West Midlands"/>
  </r>
  <r>
    <x v="6"/>
    <x v="8"/>
    <n v="1206.757843925986"/>
    <x v="139"/>
    <s v="1207"/>
    <s v="South East"/>
  </r>
  <r>
    <x v="6"/>
    <x v="9"/>
    <n v="405"/>
    <x v="139"/>
    <s v="405"/>
    <s v="South East"/>
  </r>
  <r>
    <x v="6"/>
    <x v="8"/>
    <n v="1675.8470172521299"/>
    <x v="140"/>
    <s v="1676"/>
    <s v="East Midlands"/>
  </r>
  <r>
    <x v="6"/>
    <x v="9"/>
    <n v="1290"/>
    <x v="140"/>
    <s v="1290"/>
    <s v="East Midlands"/>
  </r>
  <r>
    <x v="6"/>
    <x v="8"/>
    <n v="1561.780758861051"/>
    <x v="141"/>
    <s v="1562"/>
    <s v="South East"/>
  </r>
  <r>
    <x v="6"/>
    <x v="9"/>
    <n v="3325"/>
    <x v="141"/>
    <s v="3325"/>
    <s v="South East"/>
  </r>
  <r>
    <x v="6"/>
    <x v="8"/>
    <n v="1771.7129071170091"/>
    <x v="142"/>
    <s v="1772"/>
    <s v="Greater London"/>
  </r>
  <r>
    <x v="6"/>
    <x v="9"/>
    <n v="470"/>
    <x v="142"/>
    <s v="470"/>
    <s v="Greater London"/>
  </r>
  <r>
    <x v="6"/>
    <x v="9"/>
    <n v="835"/>
    <x v="143"/>
    <s v="835"/>
    <s v="North West"/>
  </r>
  <r>
    <x v="6"/>
    <x v="8"/>
    <n v="1365.6063455720009"/>
    <x v="143"/>
    <s v="1366"/>
    <s v="North West"/>
  </r>
  <r>
    <x v="6"/>
    <x v="8"/>
    <n v="1692.0601019748219"/>
    <x v="144"/>
    <s v="1692"/>
    <s v="North West"/>
  </r>
  <r>
    <x v="6"/>
    <x v="9"/>
    <n v="1125"/>
    <x v="144"/>
    <s v="1125"/>
    <s v="North West"/>
  </r>
  <r>
    <x v="6"/>
    <x v="8"/>
    <n v="1518.922023120906"/>
    <x v="145"/>
    <s v="1519"/>
    <s v="South West"/>
  </r>
  <r>
    <x v="6"/>
    <x v="9"/>
    <n v="1825"/>
    <x v="145"/>
    <s v="1825"/>
    <s v="South West"/>
  </r>
  <r>
    <x v="6"/>
    <x v="8"/>
    <n v="1551.6033234342151"/>
    <x v="146"/>
    <s v="1552"/>
    <s v="South East"/>
  </r>
  <r>
    <x v="6"/>
    <x v="9"/>
    <n v="465"/>
    <x v="146"/>
    <s v="465"/>
    <s v="South East"/>
  </r>
  <r>
    <x v="6"/>
    <x v="8"/>
    <n v="1565.1563807107971"/>
    <x v="147"/>
    <s v="1565"/>
    <s v="North West"/>
  </r>
  <r>
    <x v="6"/>
    <x v="9"/>
    <n v="1160"/>
    <x v="147"/>
    <s v="1160"/>
    <s v="North West"/>
  </r>
  <r>
    <x v="6"/>
    <x v="8"/>
    <n v="1168.547618315446"/>
    <x v="148"/>
    <s v="1169"/>
    <s v="South East"/>
  </r>
  <r>
    <x v="6"/>
    <x v="9"/>
    <n v="380"/>
    <x v="148"/>
    <s v="380"/>
    <s v="South East"/>
  </r>
  <r>
    <x v="6"/>
    <x v="8"/>
    <n v="2061.7185421654699"/>
    <x v="149"/>
    <s v="2062"/>
    <s v="West Midlands"/>
  </r>
  <r>
    <x v="6"/>
    <x v="9"/>
    <n v="930"/>
    <x v="149"/>
    <s v="930"/>
    <s v="West Midlands"/>
  </r>
  <r>
    <x v="6"/>
    <x v="9"/>
    <n v="2250"/>
    <x v="150"/>
    <s v="2250"/>
    <s v="West Midlands"/>
  </r>
  <r>
    <x v="6"/>
    <x v="8"/>
    <n v="1545.849908279572"/>
    <x v="150"/>
    <s v="1546"/>
    <s v="West Midlands"/>
  </r>
  <r>
    <x v="6"/>
    <x v="8"/>
    <n v="1765.378686160426"/>
    <x v="151"/>
    <s v="1765"/>
    <s v="Yorkshire &amp; Humber"/>
  </r>
  <r>
    <x v="6"/>
    <x v="9"/>
    <n v="710"/>
    <x v="151"/>
    <s v="710"/>
    <s v="Yorkshire &amp; Humber"/>
  </r>
  <r>
    <x v="6"/>
    <x v="9"/>
    <n v="185685"/>
    <x v="152"/>
    <s v="185685"/>
    <s v="England"/>
  </r>
  <r>
    <x v="6"/>
    <x v="8"/>
    <n v="1690.9520473920079"/>
    <x v="152"/>
    <s v="1691"/>
    <s v="England"/>
  </r>
  <r>
    <x v="6"/>
    <x v="10"/>
    <n v="149.9100539676194"/>
    <x v="0"/>
    <s v="150"/>
    <s v="Greater London"/>
  </r>
  <r>
    <x v="6"/>
    <x v="11"/>
    <n v="30"/>
    <x v="0"/>
    <s v="30"/>
    <s v="Greater London"/>
  </r>
  <r>
    <x v="6"/>
    <x v="11"/>
    <n v="85"/>
    <x v="1"/>
    <s v="85"/>
    <s v="Greater London"/>
  </r>
  <r>
    <x v="6"/>
    <x v="10"/>
    <n v="140.1299086682713"/>
    <x v="1"/>
    <s v="140"/>
    <s v="Greater London"/>
  </r>
  <r>
    <x v="6"/>
    <x v="10"/>
    <n v="168.19027266611261"/>
    <x v="2"/>
    <s v="168"/>
    <s v="Yorkshire &amp; Humber"/>
  </r>
  <r>
    <x v="6"/>
    <x v="11"/>
    <n v="85"/>
    <x v="2"/>
    <s v="85"/>
    <s v="Yorkshire &amp; Humber"/>
  </r>
  <r>
    <x v="6"/>
    <x v="11"/>
    <n v="75"/>
    <x v="3"/>
    <s v="75"/>
    <s v="South West"/>
  </r>
  <r>
    <x v="6"/>
    <x v="10"/>
    <n v="191.8943813325146"/>
    <x v="3"/>
    <s v="192"/>
    <s v="South West"/>
  </r>
  <r>
    <x v="6"/>
    <x v="10"/>
    <n v="119.7999341100362"/>
    <x v="4"/>
    <s v="120"/>
    <s v="East of England"/>
  </r>
  <r>
    <x v="6"/>
    <x v="11"/>
    <n v="40"/>
    <x v="4"/>
    <s v="40"/>
    <s v="East of England"/>
  </r>
  <r>
    <x v="6"/>
    <x v="11"/>
    <n v="75"/>
    <x v="5"/>
    <s v="75"/>
    <s v="Greater London"/>
  </r>
  <r>
    <x v="6"/>
    <x v="10"/>
    <n v="176.67428329132409"/>
    <x v="5"/>
    <s v="177"/>
    <s v="Greater London"/>
  </r>
  <r>
    <x v="6"/>
    <x v="11"/>
    <n v="275"/>
    <x v="6"/>
    <s v="275"/>
    <s v="West Midlands"/>
  </r>
  <r>
    <x v="6"/>
    <x v="10"/>
    <n v="178.10188723236141"/>
    <x v="6"/>
    <s v="178"/>
    <s v="West Midlands"/>
  </r>
  <r>
    <x v="6"/>
    <x v="10"/>
    <n v="172.59978425026969"/>
    <x v="7"/>
    <s v="173"/>
    <s v="North West"/>
  </r>
  <r>
    <x v="6"/>
    <x v="11"/>
    <n v="40"/>
    <x v="7"/>
    <s v="40"/>
    <s v="North West"/>
  </r>
  <r>
    <x v="6"/>
    <x v="10"/>
    <n v="66.700016675004164"/>
    <x v="8"/>
    <s v="67"/>
    <s v="North West"/>
  </r>
  <r>
    <x v="6"/>
    <x v="11"/>
    <n v="20"/>
    <x v="8"/>
    <s v="20"/>
    <s v="North West"/>
  </r>
  <r>
    <x v="6"/>
    <x v="11"/>
    <n v="70"/>
    <x v="9"/>
    <s v="70"/>
    <s v="North West"/>
  </r>
  <r>
    <x v="6"/>
    <x v="10"/>
    <n v="133.70005348002141"/>
    <x v="9"/>
    <s v="134"/>
    <s v="North West"/>
  </r>
  <r>
    <x v="6"/>
    <x v="11"/>
    <n v="165"/>
    <x v="10"/>
    <s v="165"/>
    <s v="South West"/>
  </r>
  <r>
    <x v="6"/>
    <x v="10"/>
    <n v="185.7041563966641"/>
    <x v="10"/>
    <s v="186"/>
    <s v="South West"/>
  </r>
  <r>
    <x v="6"/>
    <x v="10"/>
    <n v="143.6643999616895"/>
    <x v="11"/>
    <s v="144"/>
    <s v="South East"/>
  </r>
  <r>
    <x v="6"/>
    <x v="11"/>
    <n v="30"/>
    <x v="11"/>
    <s v="30"/>
    <s v="South East"/>
  </r>
  <r>
    <x v="6"/>
    <x v="11"/>
    <n v="155"/>
    <x v="12"/>
    <s v="155"/>
    <s v="Yorkshire &amp; Humber"/>
  </r>
  <r>
    <x v="6"/>
    <x v="10"/>
    <n v="177.1489308204853"/>
    <x v="12"/>
    <s v="177"/>
    <s v="Yorkshire &amp; Humber"/>
  </r>
  <r>
    <x v="6"/>
    <x v="11"/>
    <n v="50"/>
    <x v="13"/>
    <s v="50"/>
    <s v="Greater London"/>
  </r>
  <r>
    <x v="6"/>
    <x v="10"/>
    <n v="116.4225673504552"/>
    <x v="13"/>
    <s v="116"/>
    <s v="Greater London"/>
  </r>
  <r>
    <x v="6"/>
    <x v="11"/>
    <n v="60"/>
    <x v="14"/>
    <s v="60"/>
    <s v="South East"/>
  </r>
  <r>
    <x v="6"/>
    <x v="10"/>
    <n v="148.06406238432501"/>
    <x v="14"/>
    <s v="148"/>
    <s v="South East"/>
  </r>
  <r>
    <x v="6"/>
    <x v="11"/>
    <n v="125"/>
    <x v="15"/>
    <s v="125"/>
    <s v="South West"/>
  </r>
  <r>
    <x v="6"/>
    <x v="10"/>
    <n v="200.68715281122559"/>
    <x v="15"/>
    <s v="201"/>
    <s v="South West"/>
  </r>
  <r>
    <x v="6"/>
    <x v="10"/>
    <n v="158.37556681781811"/>
    <x v="16"/>
    <s v="158"/>
    <s v="Greater London"/>
  </r>
  <r>
    <x v="6"/>
    <x v="11"/>
    <n v="95"/>
    <x v="16"/>
    <s v="95"/>
    <s v="Greater London"/>
  </r>
  <r>
    <x v="6"/>
    <x v="11"/>
    <n v="155"/>
    <x v="17"/>
    <s v="155"/>
    <s v="South East"/>
  </r>
  <r>
    <x v="6"/>
    <x v="10"/>
    <n v="140.22707739629979"/>
    <x v="17"/>
    <s v="140"/>
    <s v="South East"/>
  </r>
  <r>
    <x v="6"/>
    <x v="11"/>
    <n v="60"/>
    <x v="18"/>
    <s v="60"/>
    <s v="North West"/>
  </r>
  <r>
    <x v="6"/>
    <x v="10"/>
    <n v="164.38356164383561"/>
    <x v="18"/>
    <s v="164"/>
    <s v="North West"/>
  </r>
  <r>
    <x v="6"/>
    <x v="11"/>
    <n v="60"/>
    <x v="19"/>
    <s v="60"/>
    <s v="Yorkshire &amp; Humber"/>
  </r>
  <r>
    <x v="6"/>
    <x v="10"/>
    <n v="145.31363526277551"/>
    <x v="19"/>
    <s v="145"/>
    <s v="Yorkshire &amp; Humber"/>
  </r>
  <r>
    <x v="6"/>
    <x v="11"/>
    <n v="175"/>
    <x v="20"/>
    <s v="175"/>
    <s v="East of England"/>
  </r>
  <r>
    <x v="6"/>
    <x v="10"/>
    <n v="129.88940844652271"/>
    <x v="20"/>
    <s v="130"/>
    <s v="East of England"/>
  </r>
  <r>
    <x v="6"/>
    <x v="10"/>
    <n v="152.02189115232591"/>
    <x v="21"/>
    <s v="152"/>
    <s v="Greater London"/>
  </r>
  <r>
    <x v="6"/>
    <x v="11"/>
    <n v="40"/>
    <x v="21"/>
    <s v="40"/>
    <s v="Greater London"/>
  </r>
  <r>
    <x v="6"/>
    <x v="11"/>
    <n v="75"/>
    <x v="22"/>
    <s v="75"/>
    <s v="East of England"/>
  </r>
  <r>
    <x v="6"/>
    <x v="10"/>
    <n v="130.5346700083542"/>
    <x v="22"/>
    <s v="131"/>
    <s v="East of England"/>
  </r>
  <r>
    <x v="6"/>
    <x v="10"/>
    <n v="131.6995564358939"/>
    <x v="23"/>
    <s v="132"/>
    <s v="North West"/>
  </r>
  <r>
    <x v="6"/>
    <x v="11"/>
    <n v="125"/>
    <x v="23"/>
    <s v="125"/>
    <s v="North West"/>
  </r>
  <r>
    <x v="6"/>
    <x v="10"/>
    <n v="143.2432769079382"/>
    <x v="24"/>
    <s v="143"/>
    <s v="North West"/>
  </r>
  <r>
    <x v="6"/>
    <x v="11"/>
    <n v="115"/>
    <x v="24"/>
    <s v="115"/>
    <s v="North West"/>
  </r>
  <r>
    <x v="6"/>
    <x v="10"/>
    <n v="0"/>
    <x v="25"/>
    <s v="0"/>
    <s v="Greater London"/>
  </r>
  <r>
    <x v="6"/>
    <x v="11"/>
    <n v="0"/>
    <x v="25"/>
    <s v="0"/>
    <s v="Greater London"/>
  </r>
  <r>
    <x v="6"/>
    <x v="11"/>
    <n v="185"/>
    <x v="26"/>
    <s v="185"/>
    <s v="South West"/>
  </r>
  <r>
    <x v="6"/>
    <x v="10"/>
    <n v="121.5489940999461"/>
    <x v="26"/>
    <s v="122"/>
    <s v="South West"/>
  </r>
  <r>
    <x v="6"/>
    <x v="10"/>
    <n v="106.16793218841831"/>
    <x v="27"/>
    <s v="106"/>
    <s v="North East"/>
  </r>
  <r>
    <x v="6"/>
    <x v="11"/>
    <n v="125"/>
    <x v="27"/>
    <s v="125"/>
    <s v="North East"/>
  </r>
  <r>
    <x v="6"/>
    <x v="11"/>
    <n v="85"/>
    <x v="28"/>
    <s v="85"/>
    <s v="West Midlands"/>
  </r>
  <r>
    <x v="6"/>
    <x v="10"/>
    <n v="165.69200779727089"/>
    <x v="28"/>
    <s v="166"/>
    <s v="West Midlands"/>
  </r>
  <r>
    <x v="6"/>
    <x v="11"/>
    <n v="75"/>
    <x v="29"/>
    <s v="75"/>
    <s v="Greater London"/>
  </r>
  <r>
    <x v="6"/>
    <x v="10"/>
    <n v="132.1958613882328"/>
    <x v="29"/>
    <s v="132"/>
    <s v="Greater London"/>
  </r>
  <r>
    <x v="6"/>
    <x v="10"/>
    <n v="133.6283054446111"/>
    <x v="30"/>
    <s v="134"/>
    <s v="North East"/>
  </r>
  <r>
    <x v="6"/>
    <x v="11"/>
    <n v="90"/>
    <x v="30"/>
    <s v="90"/>
    <s v="North East"/>
  </r>
  <r>
    <x v="6"/>
    <x v="11"/>
    <n v="25"/>
    <x v="31"/>
    <s v="25"/>
    <s v="North East"/>
  </r>
  <r>
    <x v="6"/>
    <x v="10"/>
    <n v="105.0552590662689"/>
    <x v="31"/>
    <s v="105"/>
    <s v="North East"/>
  </r>
  <r>
    <x v="6"/>
    <x v="11"/>
    <n v="100"/>
    <x v="32"/>
    <s v="100"/>
    <s v="East Midlands"/>
  </r>
  <r>
    <x v="6"/>
    <x v="10"/>
    <n v="224.6332861603432"/>
    <x v="32"/>
    <s v="225"/>
    <s v="East Midlands"/>
  </r>
  <r>
    <x v="6"/>
    <x v="11"/>
    <n v="320"/>
    <x v="33"/>
    <s v="320"/>
    <s v="East Midlands"/>
  </r>
  <r>
    <x v="6"/>
    <x v="10"/>
    <n v="172.0245134931728"/>
    <x v="33"/>
    <s v="172"/>
    <s v="East Midlands"/>
  </r>
  <r>
    <x v="6"/>
    <x v="11"/>
    <n v="330"/>
    <x v="34"/>
    <s v="330"/>
    <s v="South West"/>
  </r>
  <r>
    <x v="6"/>
    <x v="10"/>
    <n v="148.831000144321"/>
    <x v="34"/>
    <s v="149"/>
    <s v="South West"/>
  </r>
  <r>
    <x v="6"/>
    <x v="10"/>
    <n v="159.51252970920859"/>
    <x v="35"/>
    <s v="160"/>
    <s v="Yorkshire &amp; Humber"/>
  </r>
  <r>
    <x v="6"/>
    <x v="11"/>
    <n v="100"/>
    <x v="35"/>
    <s v="100"/>
    <s v="Yorkshire &amp; Humber"/>
  </r>
  <r>
    <x v="6"/>
    <x v="10"/>
    <n v="147.00199922718949"/>
    <x v="36"/>
    <s v="147"/>
    <s v="South West"/>
  </r>
  <r>
    <x v="6"/>
    <x v="11"/>
    <n v="175"/>
    <x v="36"/>
    <s v="175"/>
    <s v="South West"/>
  </r>
  <r>
    <x v="6"/>
    <x v="11"/>
    <n v="100"/>
    <x v="37"/>
    <s v="100"/>
    <s v="West Midlands"/>
  </r>
  <r>
    <x v="6"/>
    <x v="10"/>
    <n v="149.08684308609759"/>
    <x v="37"/>
    <s v="149"/>
    <s v="West Midlands"/>
  </r>
  <r>
    <x v="6"/>
    <x v="11"/>
    <n v="80"/>
    <x v="38"/>
    <s v="80"/>
    <s v="Greater London"/>
  </r>
  <r>
    <x v="6"/>
    <x v="10"/>
    <n v="164.4567787028472"/>
    <x v="38"/>
    <s v="164"/>
    <s v="Greater London"/>
  </r>
  <r>
    <x v="6"/>
    <x v="10"/>
    <n v="140.03568316667361"/>
    <x v="39"/>
    <s v="140"/>
    <s v="Yorkshire &amp; Humber"/>
  </r>
  <r>
    <x v="6"/>
    <x v="11"/>
    <n v="135"/>
    <x v="39"/>
    <s v="135"/>
    <s v="Yorkshire &amp; Humber"/>
  </r>
  <r>
    <x v="6"/>
    <x v="11"/>
    <n v="265"/>
    <x v="40"/>
    <s v="265"/>
    <s v="South East"/>
  </r>
  <r>
    <x v="6"/>
    <x v="10"/>
    <n v="177.3583642873875"/>
    <x v="40"/>
    <s v="177"/>
    <s v="South East"/>
  </r>
  <r>
    <x v="6"/>
    <x v="10"/>
    <n v="104.08643337427399"/>
    <x v="41"/>
    <s v="104"/>
    <s v="Greater London"/>
  </r>
  <r>
    <x v="6"/>
    <x v="11"/>
    <n v="50"/>
    <x v="41"/>
    <s v="50"/>
    <s v="Greater London"/>
  </r>
  <r>
    <x v="6"/>
    <x v="10"/>
    <n v="156.5084499218992"/>
    <x v="42"/>
    <s v="157"/>
    <s v="East of England"/>
  </r>
  <r>
    <x v="6"/>
    <x v="11"/>
    <n v="510"/>
    <x v="42"/>
    <s v="510"/>
    <s v="East of England"/>
  </r>
  <r>
    <x v="6"/>
    <x v="11"/>
    <n v="80"/>
    <x v="43"/>
    <s v="80"/>
    <s v="North East"/>
  </r>
  <r>
    <x v="6"/>
    <x v="10"/>
    <n v="193.6061566757823"/>
    <x v="43"/>
    <s v="194"/>
    <s v="North East"/>
  </r>
  <r>
    <x v="6"/>
    <x v="11"/>
    <n v="180"/>
    <x v="44"/>
    <s v="180"/>
    <s v="South West"/>
  </r>
  <r>
    <x v="6"/>
    <x v="10"/>
    <n v="121.5920451781999"/>
    <x v="44"/>
    <s v="122"/>
    <s v="South West"/>
  </r>
  <r>
    <x v="6"/>
    <x v="11"/>
    <n v="45"/>
    <x v="45"/>
    <s v="45"/>
    <s v="Greater London"/>
  </r>
  <r>
    <x v="6"/>
    <x v="10"/>
    <n v="139.60414469194021"/>
    <x v="45"/>
    <s v="140"/>
    <s v="Greater London"/>
  </r>
  <r>
    <x v="6"/>
    <x v="11"/>
    <n v="25"/>
    <x v="46"/>
    <s v="25"/>
    <s v="Greater London"/>
  </r>
  <r>
    <x v="6"/>
    <x v="10"/>
    <n v="110.6194690265487"/>
    <x v="46"/>
    <s v="111"/>
    <s v="Greater London"/>
  </r>
  <r>
    <x v="6"/>
    <x v="10"/>
    <n v="137.90929508648881"/>
    <x v="47"/>
    <s v="138"/>
    <s v="North West"/>
  </r>
  <r>
    <x v="6"/>
    <x v="11"/>
    <n v="35"/>
    <x v="47"/>
    <s v="35"/>
    <s v="North West"/>
  </r>
  <r>
    <x v="6"/>
    <x v="10"/>
    <n v="146.34860237084729"/>
    <x v="48"/>
    <s v="146"/>
    <s v="Greater London"/>
  </r>
  <r>
    <x v="6"/>
    <x v="11"/>
    <n v="30"/>
    <x v="48"/>
    <s v="30"/>
    <s v="Greater London"/>
  </r>
  <r>
    <x v="6"/>
    <x v="11"/>
    <n v="415"/>
    <x v="49"/>
    <s v="415"/>
    <s v="South East"/>
  </r>
  <r>
    <x v="6"/>
    <x v="10"/>
    <n v="127.7819516460779"/>
    <x v="49"/>
    <s v="128"/>
    <s v="South East"/>
  </r>
  <r>
    <x v="6"/>
    <x v="10"/>
    <n v="134.44926220967361"/>
    <x v="50"/>
    <s v="134"/>
    <s v="Greater London"/>
  </r>
  <r>
    <x v="6"/>
    <x v="11"/>
    <n v="40"/>
    <x v="50"/>
    <s v="40"/>
    <s v="Greater London"/>
  </r>
  <r>
    <x v="6"/>
    <x v="10"/>
    <n v="176.11008054101021"/>
    <x v="51"/>
    <s v="176"/>
    <s v="Greater London"/>
  </r>
  <r>
    <x v="6"/>
    <x v="11"/>
    <n v="75"/>
    <x v="51"/>
    <s v="75"/>
    <s v="Greater London"/>
  </r>
  <r>
    <x v="6"/>
    <x v="10"/>
    <n v="152.6872964169381"/>
    <x v="52"/>
    <s v="153"/>
    <s v="North East"/>
  </r>
  <r>
    <x v="6"/>
    <x v="11"/>
    <n v="30"/>
    <x v="52"/>
    <s v="30"/>
    <s v="North East"/>
  </r>
  <r>
    <x v="6"/>
    <x v="11"/>
    <n v="60"/>
    <x v="53"/>
    <s v="60"/>
    <s v="Greater London"/>
  </r>
  <r>
    <x v="6"/>
    <x v="10"/>
    <n v="125.76243476073699"/>
    <x v="53"/>
    <s v="126"/>
    <s v="Greater London"/>
  </r>
  <r>
    <x v="6"/>
    <x v="10"/>
    <n v="145.5858374097368"/>
    <x v="54"/>
    <s v="146"/>
    <s v="West Midlands"/>
  </r>
  <r>
    <x v="6"/>
    <x v="11"/>
    <n v="75"/>
    <x v="54"/>
    <s v="75"/>
    <s v="West Midlands"/>
  </r>
  <r>
    <x v="6"/>
    <x v="11"/>
    <n v="340"/>
    <x v="55"/>
    <s v="340"/>
    <s v="East of England"/>
  </r>
  <r>
    <x v="6"/>
    <x v="10"/>
    <n v="157.18182238454071"/>
    <x v="55"/>
    <s v="157"/>
    <s v="East of England"/>
  </r>
  <r>
    <x v="6"/>
    <x v="10"/>
    <n v="196.76836890596789"/>
    <x v="56"/>
    <s v="197"/>
    <s v="Greater London"/>
  </r>
  <r>
    <x v="6"/>
    <x v="11"/>
    <n v="85"/>
    <x v="56"/>
    <s v="85"/>
    <s v="Greater London"/>
  </r>
  <r>
    <x v="6"/>
    <x v="11"/>
    <n v="60"/>
    <x v="57"/>
    <s v="60"/>
    <s v="Greater London"/>
  </r>
  <r>
    <x v="6"/>
    <x v="10"/>
    <n v="163.826998689384"/>
    <x v="57"/>
    <s v="164"/>
    <s v="Greater London"/>
  </r>
  <r>
    <x v="6"/>
    <x v="10"/>
    <n v="116.97821865568631"/>
    <x v="58"/>
    <s v="117"/>
    <s v="South East"/>
  </r>
  <r>
    <x v="6"/>
    <x v="11"/>
    <n v="50"/>
    <x v="58"/>
    <s v="50"/>
    <s v="South East"/>
  </r>
  <r>
    <x v="6"/>
    <x v="10"/>
    <n v="115.5802126675913"/>
    <x v="59"/>
    <s v="116"/>
    <s v="Greater London"/>
  </r>
  <r>
    <x v="6"/>
    <x v="11"/>
    <n v="25"/>
    <x v="59"/>
    <s v="25"/>
    <s v="Greater London"/>
  </r>
  <r>
    <x v="6"/>
    <x v="11"/>
    <n v="40"/>
    <x v="60"/>
    <s v="40"/>
    <s v="Greater London"/>
  </r>
  <r>
    <x v="6"/>
    <x v="10"/>
    <n v="179.25965761405399"/>
    <x v="60"/>
    <s v="179"/>
    <s v="Greater London"/>
  </r>
  <r>
    <x v="6"/>
    <x v="10"/>
    <n v="133.9429224559774"/>
    <x v="61"/>
    <s v="134"/>
    <s v="South East"/>
  </r>
  <r>
    <x v="6"/>
    <x v="11"/>
    <n v="450"/>
    <x v="61"/>
    <s v="450"/>
    <s v="South East"/>
  </r>
  <r>
    <x v="6"/>
    <x v="10"/>
    <n v="152.2283894236399"/>
    <x v="62"/>
    <s v="152"/>
    <s v="Yorkshire &amp; Humber"/>
  </r>
  <r>
    <x v="6"/>
    <x v="11"/>
    <n v="65"/>
    <x v="62"/>
    <s v="65"/>
    <s v="Yorkshire &amp; Humber"/>
  </r>
  <r>
    <x v="6"/>
    <x v="10"/>
    <n v="134.9996142868163"/>
    <x v="63"/>
    <s v="135"/>
    <s v="Greater London"/>
  </r>
  <r>
    <x v="6"/>
    <x v="11"/>
    <n v="35"/>
    <x v="63"/>
    <s v="35"/>
    <s v="Greater London"/>
  </r>
  <r>
    <x v="6"/>
    <x v="11"/>
    <n v="125"/>
    <x v="64"/>
    <s v="125"/>
    <s v="Yorkshire &amp; Humber"/>
  </r>
  <r>
    <x v="6"/>
    <x v="10"/>
    <n v="154.3667259434894"/>
    <x v="64"/>
    <s v="154"/>
    <s v="Yorkshire &amp; Humber"/>
  </r>
  <r>
    <x v="6"/>
    <x v="11"/>
    <n v="40"/>
    <x v="65"/>
    <s v="40"/>
    <s v="North West"/>
  </r>
  <r>
    <x v="6"/>
    <x v="10"/>
    <n v="142.04545454545459"/>
    <x v="65"/>
    <s v="142"/>
    <s v="North West"/>
  </r>
  <r>
    <x v="6"/>
    <x v="11"/>
    <n v="40"/>
    <x v="66"/>
    <s v="40"/>
    <s v="Greater London"/>
  </r>
  <r>
    <x v="6"/>
    <x v="10"/>
    <n v="133.27114013460391"/>
    <x v="66"/>
    <s v="133"/>
    <s v="Greater London"/>
  </r>
  <r>
    <x v="6"/>
    <x v="11"/>
    <n v="335"/>
    <x v="67"/>
    <s v="335"/>
    <s v="North West"/>
  </r>
  <r>
    <x v="6"/>
    <x v="10"/>
    <n v="122.78258319894449"/>
    <x v="67"/>
    <s v="123"/>
    <s v="North West"/>
  </r>
  <r>
    <x v="6"/>
    <x v="11"/>
    <n v="195"/>
    <x v="68"/>
    <s v="195"/>
    <s v="Yorkshire &amp; Humber"/>
  </r>
  <r>
    <x v="6"/>
    <x v="10"/>
    <n v="147.9009442906443"/>
    <x v="68"/>
    <s v="148"/>
    <s v="Yorkshire &amp; Humber"/>
  </r>
  <r>
    <x v="6"/>
    <x v="10"/>
    <n v="32.172961842867259"/>
    <x v="69"/>
    <s v="32"/>
    <s v="East Midlands"/>
  </r>
  <r>
    <x v="6"/>
    <x v="11"/>
    <n v="15"/>
    <x v="69"/>
    <s v="15"/>
    <s v="East Midlands"/>
  </r>
  <r>
    <x v="6"/>
    <x v="11"/>
    <n v="80"/>
    <x v="70"/>
    <s v="80"/>
    <s v="East Midlands"/>
  </r>
  <r>
    <x v="6"/>
    <x v="10"/>
    <n v="50.842394931013217"/>
    <x v="70"/>
    <s v="51"/>
    <s v="East Midlands"/>
  </r>
  <r>
    <x v="6"/>
    <x v="11"/>
    <n v="45"/>
    <x v="71"/>
    <s v="45"/>
    <s v="Greater London"/>
  </r>
  <r>
    <x v="6"/>
    <x v="10"/>
    <n v="144.6619731893143"/>
    <x v="71"/>
    <s v="145"/>
    <s v="Greater London"/>
  </r>
  <r>
    <x v="6"/>
    <x v="10"/>
    <n v="133.78242256358601"/>
    <x v="72"/>
    <s v="134"/>
    <s v="East Midlands"/>
  </r>
  <r>
    <x v="6"/>
    <x v="11"/>
    <n v="255"/>
    <x v="72"/>
    <s v="255"/>
    <s v="East Midlands"/>
  </r>
  <r>
    <x v="6"/>
    <x v="11"/>
    <n v="145"/>
    <x v="73"/>
    <s v="145"/>
    <s v="North West"/>
  </r>
  <r>
    <x v="6"/>
    <x v="10"/>
    <n v="185.82120155833499"/>
    <x v="73"/>
    <s v="186"/>
    <s v="North West"/>
  </r>
  <r>
    <x v="6"/>
    <x v="11"/>
    <n v="35"/>
    <x v="74"/>
    <s v="35"/>
    <s v="East of England"/>
  </r>
  <r>
    <x v="6"/>
    <x v="10"/>
    <n v="128.70959438090691"/>
    <x v="74"/>
    <s v="129"/>
    <s v="East of England"/>
  </r>
  <r>
    <x v="6"/>
    <x v="11"/>
    <n v="95"/>
    <x v="75"/>
    <s v="95"/>
    <s v="North West"/>
  </r>
  <r>
    <x v="6"/>
    <x v="10"/>
    <n v="172.43256978981381"/>
    <x v="75"/>
    <s v="172"/>
    <s v="North West"/>
  </r>
  <r>
    <x v="6"/>
    <x v="10"/>
    <n v="124.8205704300069"/>
    <x v="76"/>
    <s v="125"/>
    <s v="South East"/>
  </r>
  <r>
    <x v="6"/>
    <x v="11"/>
    <n v="60"/>
    <x v="76"/>
    <s v="60"/>
    <s v="South East"/>
  </r>
  <r>
    <x v="6"/>
    <x v="11"/>
    <n v="30"/>
    <x v="77"/>
    <s v="30"/>
    <s v="Greater London"/>
  </r>
  <r>
    <x v="6"/>
    <x v="10"/>
    <n v="103.84215991692631"/>
    <x v="77"/>
    <s v="104"/>
    <s v="Greater London"/>
  </r>
  <r>
    <x v="6"/>
    <x v="10"/>
    <n v="134.7138293368231"/>
    <x v="78"/>
    <s v="135"/>
    <s v="North East"/>
  </r>
  <r>
    <x v="6"/>
    <x v="11"/>
    <n v="35"/>
    <x v="78"/>
    <s v="35"/>
    <s v="North East"/>
  </r>
  <r>
    <x v="6"/>
    <x v="10"/>
    <n v="172.39397770371221"/>
    <x v="79"/>
    <s v="172"/>
    <s v="East of England"/>
  </r>
  <r>
    <x v="6"/>
    <x v="11"/>
    <n v="75"/>
    <x v="79"/>
    <s v="75"/>
    <s v="East of England"/>
  </r>
  <r>
    <x v="6"/>
    <x v="10"/>
    <n v="210.9526622225973"/>
    <x v="80"/>
    <s v="211"/>
    <s v="North East"/>
  </r>
  <r>
    <x v="6"/>
    <x v="11"/>
    <n v="100"/>
    <x v="80"/>
    <s v="100"/>
    <s v="North East"/>
  </r>
  <r>
    <x v="6"/>
    <x v="11"/>
    <n v="30"/>
    <x v="81"/>
    <s v="30"/>
    <s v="Greater London"/>
  </r>
  <r>
    <x v="6"/>
    <x v="10"/>
    <n v="106.3528077141237"/>
    <x v="81"/>
    <s v="106"/>
    <s v="Greater London"/>
  </r>
  <r>
    <x v="6"/>
    <x v="11"/>
    <n v="275"/>
    <x v="82"/>
    <s v="275"/>
    <s v="East of England"/>
  </r>
  <r>
    <x v="6"/>
    <x v="10"/>
    <n v="117.1513894154785"/>
    <x v="82"/>
    <s v="117"/>
    <s v="East of England"/>
  </r>
  <r>
    <x v="6"/>
    <x v="11"/>
    <n v="40"/>
    <x v="83"/>
    <s v="40"/>
    <s v="Yorkshire &amp; Humber"/>
  </r>
  <r>
    <x v="6"/>
    <x v="10"/>
    <n v="115.64035848511131"/>
    <x v="83"/>
    <s v="116"/>
    <s v="Yorkshire &amp; Humber"/>
  </r>
  <r>
    <x v="6"/>
    <x v="11"/>
    <n v="65"/>
    <x v="84"/>
    <s v="65"/>
    <s v="Yorkshire &amp; Humber"/>
  </r>
  <r>
    <x v="6"/>
    <x v="10"/>
    <n v="165.53761523964749"/>
    <x v="84"/>
    <s v="166"/>
    <s v="Yorkshire &amp; Humber"/>
  </r>
  <r>
    <x v="6"/>
    <x v="10"/>
    <n v="116.1996891658315"/>
    <x v="85"/>
    <s v="116"/>
    <s v="East Midlands"/>
  </r>
  <r>
    <x v="6"/>
    <x v="11"/>
    <n v="80"/>
    <x v="85"/>
    <s v="80"/>
    <s v="East Midlands"/>
  </r>
  <r>
    <x v="6"/>
    <x v="11"/>
    <n v="90"/>
    <x v="86"/>
    <s v="90"/>
    <s v="South West"/>
  </r>
  <r>
    <x v="6"/>
    <x v="10"/>
    <n v="166.82113067655229"/>
    <x v="86"/>
    <s v="167"/>
    <s v="South West"/>
  </r>
  <r>
    <x v="6"/>
    <x v="11"/>
    <n v="90"/>
    <x v="87"/>
    <s v="90"/>
    <s v="North East"/>
  </r>
  <r>
    <x v="6"/>
    <x v="10"/>
    <n v="197.7066034005536"/>
    <x v="87"/>
    <s v="198"/>
    <s v="North East"/>
  </r>
  <r>
    <x v="6"/>
    <x v="11"/>
    <n v="230"/>
    <x v="88"/>
    <s v="230"/>
    <s v="Yorkshire &amp; Humber"/>
  </r>
  <r>
    <x v="6"/>
    <x v="10"/>
    <n v="139.22265334164629"/>
    <x v="88"/>
    <s v="139"/>
    <s v="Yorkshire &amp; Humber"/>
  </r>
  <r>
    <x v="6"/>
    <x v="11"/>
    <n v="155"/>
    <x v="89"/>
    <s v="155"/>
    <s v="North East"/>
  </r>
  <r>
    <x v="6"/>
    <x v="10"/>
    <n v="175.7409465067235"/>
    <x v="89"/>
    <s v="176"/>
    <s v="North East"/>
  </r>
  <r>
    <x v="6"/>
    <x v="10"/>
    <n v="140.4422654614167"/>
    <x v="90"/>
    <s v="140"/>
    <s v="East Midlands"/>
  </r>
  <r>
    <x v="6"/>
    <x v="11"/>
    <n v="55"/>
    <x v="90"/>
    <s v="55"/>
    <s v="East Midlands"/>
  </r>
  <r>
    <x v="6"/>
    <x v="11"/>
    <n v="275"/>
    <x v="91"/>
    <s v="275"/>
    <s v="East Midlands"/>
  </r>
  <r>
    <x v="6"/>
    <x v="10"/>
    <n v="148.9368616024523"/>
    <x v="91"/>
    <s v="149"/>
    <s v="East Midlands"/>
  </r>
  <r>
    <x v="6"/>
    <x v="10"/>
    <n v="164.29907486982461"/>
    <x v="92"/>
    <s v="164"/>
    <s v="North West"/>
  </r>
  <r>
    <x v="6"/>
    <x v="11"/>
    <n v="65"/>
    <x v="92"/>
    <s v="65"/>
    <s v="North West"/>
  </r>
  <r>
    <x v="6"/>
    <x v="11"/>
    <n v="215"/>
    <x v="93"/>
    <s v="215"/>
    <s v="South East"/>
  </r>
  <r>
    <x v="6"/>
    <x v="10"/>
    <n v="153.57252551803941"/>
    <x v="93"/>
    <s v="154"/>
    <s v="South East"/>
  </r>
  <r>
    <x v="6"/>
    <x v="11"/>
    <n v="55"/>
    <x v="94"/>
    <s v="55"/>
    <s v="East of England"/>
  </r>
  <r>
    <x v="6"/>
    <x v="10"/>
    <n v="170.97736881372791"/>
    <x v="94"/>
    <s v="171"/>
    <s v="East of England"/>
  </r>
  <r>
    <x v="6"/>
    <x v="10"/>
    <n v="77.913477083698552"/>
    <x v="95"/>
    <s v="78"/>
    <s v="South West"/>
  </r>
  <r>
    <x v="6"/>
    <x v="11"/>
    <n v="40"/>
    <x v="95"/>
    <s v="40"/>
    <s v="South West"/>
  </r>
  <r>
    <x v="6"/>
    <x v="10"/>
    <n v="140.80100125156449"/>
    <x v="96"/>
    <s v="141"/>
    <s v="South East"/>
  </r>
  <r>
    <x v="6"/>
    <x v="11"/>
    <n v="45"/>
    <x v="96"/>
    <s v="45"/>
    <s v="South East"/>
  </r>
  <r>
    <x v="6"/>
    <x v="11"/>
    <n v="30"/>
    <x v="97"/>
    <s v="30"/>
    <s v="South East"/>
  </r>
  <r>
    <x v="6"/>
    <x v="10"/>
    <n v="134.97098123903359"/>
    <x v="97"/>
    <s v="135"/>
    <s v="South East"/>
  </r>
  <r>
    <x v="6"/>
    <x v="11"/>
    <n v="60"/>
    <x v="98"/>
    <s v="60"/>
    <s v="Greater London"/>
  </r>
  <r>
    <x v="6"/>
    <x v="10"/>
    <n v="148.64730948369831"/>
    <x v="98"/>
    <s v="149"/>
    <s v="Greater London"/>
  </r>
  <r>
    <x v="6"/>
    <x v="10"/>
    <n v="134.39254569346551"/>
    <x v="99"/>
    <s v="134"/>
    <s v="North East"/>
  </r>
  <r>
    <x v="6"/>
    <x v="11"/>
    <n v="45"/>
    <x v="99"/>
    <s v="45"/>
    <s v="North East"/>
  </r>
  <r>
    <x v="6"/>
    <x v="10"/>
    <n v="149.76337386928651"/>
    <x v="100"/>
    <s v="150"/>
    <s v="Greater London"/>
  </r>
  <r>
    <x v="6"/>
    <x v="11"/>
    <n v="50"/>
    <x v="100"/>
    <s v="50"/>
    <s v="Greater London"/>
  </r>
  <r>
    <x v="6"/>
    <x v="11"/>
    <n v="65"/>
    <x v="101"/>
    <s v="65"/>
    <s v="North West"/>
  </r>
  <r>
    <x v="6"/>
    <x v="10"/>
    <n v="168.52476017630281"/>
    <x v="101"/>
    <s v="169"/>
    <s v="North West"/>
  </r>
  <r>
    <x v="6"/>
    <x v="11"/>
    <n v="65"/>
    <x v="102"/>
    <s v="65"/>
    <s v="Yorkshire &amp; Humber"/>
  </r>
  <r>
    <x v="6"/>
    <x v="10"/>
    <n v="119.57981492724031"/>
    <x v="102"/>
    <s v="120"/>
    <s v="Yorkshire &amp; Humber"/>
  </r>
  <r>
    <x v="6"/>
    <x v="11"/>
    <n v="20"/>
    <x v="103"/>
    <s v="20"/>
    <s v="East Midlands"/>
  </r>
  <r>
    <x v="6"/>
    <x v="10"/>
    <n v="182.66508356927571"/>
    <x v="103"/>
    <s v="183"/>
    <s v="East Midlands"/>
  </r>
  <r>
    <x v="6"/>
    <x v="11"/>
    <n v="75"/>
    <x v="104"/>
    <s v="75"/>
    <s v="North West"/>
  </r>
  <r>
    <x v="6"/>
    <x v="10"/>
    <n v="203.00996102208751"/>
    <x v="104"/>
    <s v="203"/>
    <s v="North West"/>
  </r>
  <r>
    <x v="6"/>
    <x v="11"/>
    <n v="95"/>
    <x v="105"/>
    <s v="95"/>
    <s v="West Midlands"/>
  </r>
  <r>
    <x v="6"/>
    <x v="10"/>
    <n v="185.3984114283484"/>
    <x v="105"/>
    <s v="185"/>
    <s v="West Midlands"/>
  </r>
  <r>
    <x v="6"/>
    <x v="11"/>
    <n v="105"/>
    <x v="106"/>
    <s v="105"/>
    <s v="North West"/>
  </r>
  <r>
    <x v="6"/>
    <x v="10"/>
    <n v="154.72348702533051"/>
    <x v="106"/>
    <s v="155"/>
    <s v="North West"/>
  </r>
  <r>
    <x v="6"/>
    <x v="11"/>
    <n v="160"/>
    <x v="107"/>
    <s v="160"/>
    <s v="Yorkshire &amp; Humber"/>
  </r>
  <r>
    <x v="6"/>
    <x v="10"/>
    <n v="163.6644469676047"/>
    <x v="107"/>
    <s v="164"/>
    <s v="Yorkshire &amp; Humber"/>
  </r>
  <r>
    <x v="6"/>
    <x v="11"/>
    <n v="100"/>
    <x v="108"/>
    <s v="100"/>
    <s v="West Midlands"/>
  </r>
  <r>
    <x v="6"/>
    <x v="10"/>
    <n v="113.9004054854435"/>
    <x v="108"/>
    <s v="114"/>
    <s v="West Midlands"/>
  </r>
  <r>
    <x v="6"/>
    <x v="10"/>
    <n v="91.754343038903841"/>
    <x v="109"/>
    <s v="92"/>
    <s v="South East"/>
  </r>
  <r>
    <x v="6"/>
    <x v="11"/>
    <n v="15"/>
    <x v="109"/>
    <s v="15"/>
    <s v="South East"/>
  </r>
  <r>
    <x v="6"/>
    <x v="10"/>
    <n v="202.02020202020199"/>
    <x v="110"/>
    <s v="202"/>
    <s v="West Midlands"/>
  </r>
  <r>
    <x v="6"/>
    <x v="11"/>
    <n v="95"/>
    <x v="110"/>
    <s v="95"/>
    <s v="West Midlands"/>
  </r>
  <r>
    <x v="6"/>
    <x v="10"/>
    <n v="173.82002941569729"/>
    <x v="111"/>
    <s v="174"/>
    <s v="South West"/>
  </r>
  <r>
    <x v="6"/>
    <x v="11"/>
    <n v="260"/>
    <x v="111"/>
    <s v="260"/>
    <s v="South West"/>
  </r>
  <r>
    <x v="6"/>
    <x v="10"/>
    <n v="140.10017162271021"/>
    <x v="112"/>
    <s v="140"/>
    <s v="South West"/>
  </r>
  <r>
    <x v="6"/>
    <x v="11"/>
    <n v="80"/>
    <x v="112"/>
    <s v="80"/>
    <s v="South West"/>
  </r>
  <r>
    <x v="6"/>
    <x v="11"/>
    <n v="45"/>
    <x v="113"/>
    <s v="45"/>
    <s v="North East"/>
  </r>
  <r>
    <x v="6"/>
    <x v="10"/>
    <n v="138.2955837610252"/>
    <x v="113"/>
    <s v="138"/>
    <s v="North East"/>
  </r>
  <r>
    <x v="6"/>
    <x v="10"/>
    <n v="182.81535648994509"/>
    <x v="114"/>
    <s v="183"/>
    <s v="South East"/>
  </r>
  <r>
    <x v="6"/>
    <x v="11"/>
    <n v="65"/>
    <x v="114"/>
    <s v="65"/>
    <s v="South East"/>
  </r>
  <r>
    <x v="6"/>
    <x v="10"/>
    <n v="167.55564243625901"/>
    <x v="115"/>
    <s v="168"/>
    <s v="East of England"/>
  </r>
  <r>
    <x v="6"/>
    <x v="11"/>
    <n v="60"/>
    <x v="115"/>
    <s v="60"/>
    <s v="East of England"/>
  </r>
  <r>
    <x v="6"/>
    <x v="11"/>
    <n v="45"/>
    <x v="116"/>
    <s v="45"/>
    <s v="Greater London"/>
  </r>
  <r>
    <x v="6"/>
    <x v="10"/>
    <n v="156.89282476814731"/>
    <x v="116"/>
    <s v="157"/>
    <s v="Greater London"/>
  </r>
  <r>
    <x v="6"/>
    <x v="10"/>
    <n v="180.3147780840267"/>
    <x v="117"/>
    <s v="180"/>
    <s v="North West"/>
  </r>
  <r>
    <x v="6"/>
    <x v="11"/>
    <n v="70"/>
    <x v="117"/>
    <s v="70"/>
    <s v="North West"/>
  </r>
  <r>
    <x v="6"/>
    <x v="11"/>
    <n v="310"/>
    <x v="118"/>
    <s v="310"/>
    <s v="West Midlands"/>
  </r>
  <r>
    <x v="6"/>
    <x v="10"/>
    <n v="151.28519210779311"/>
    <x v="118"/>
    <s v="151"/>
    <s v="West Midlands"/>
  </r>
  <r>
    <x v="6"/>
    <x v="10"/>
    <n v="171.47056421980889"/>
    <x v="119"/>
    <s v="171"/>
    <s v="North West"/>
  </r>
  <r>
    <x v="6"/>
    <x v="11"/>
    <n v="105"/>
    <x v="119"/>
    <s v="105"/>
    <s v="North West"/>
  </r>
  <r>
    <x v="6"/>
    <x v="10"/>
    <n v="124.0479321209715"/>
    <x v="120"/>
    <s v="124"/>
    <s v="North East"/>
  </r>
  <r>
    <x v="6"/>
    <x v="11"/>
    <n v="50"/>
    <x v="120"/>
    <s v="50"/>
    <s v="North East"/>
  </r>
  <r>
    <x v="6"/>
    <x v="11"/>
    <n v="70"/>
    <x v="121"/>
    <s v="70"/>
    <s v="West Midlands"/>
  </r>
  <r>
    <x v="6"/>
    <x v="10"/>
    <n v="152.07473386921569"/>
    <x v="121"/>
    <s v="152"/>
    <s v="West Midlands"/>
  </r>
  <r>
    <x v="6"/>
    <x v="11"/>
    <n v="295"/>
    <x v="122"/>
    <s v="295"/>
    <s v="East of England"/>
  </r>
  <r>
    <x v="6"/>
    <x v="10"/>
    <n v="154.82313425002619"/>
    <x v="122"/>
    <s v="155"/>
    <s v="East of England"/>
  </r>
  <r>
    <x v="6"/>
    <x v="11"/>
    <n v="80"/>
    <x v="123"/>
    <s v="80"/>
    <s v="North East"/>
  </r>
  <r>
    <x v="6"/>
    <x v="10"/>
    <n v="133.6786698972345"/>
    <x v="123"/>
    <s v="134"/>
    <s v="North East"/>
  </r>
  <r>
    <x v="6"/>
    <x v="11"/>
    <n v="350"/>
    <x v="124"/>
    <s v="350"/>
    <s v="South East"/>
  </r>
  <r>
    <x v="6"/>
    <x v="10"/>
    <n v="146.30700225312779"/>
    <x v="124"/>
    <s v="146"/>
    <s v="South East"/>
  </r>
  <r>
    <x v="6"/>
    <x v="11"/>
    <n v="50"/>
    <x v="125"/>
    <s v="50"/>
    <s v="Greater London"/>
  </r>
  <r>
    <x v="6"/>
    <x v="10"/>
    <n v="152.02189115232591"/>
    <x v="125"/>
    <s v="152"/>
    <s v="Greater London"/>
  </r>
  <r>
    <x v="6"/>
    <x v="11"/>
    <n v="55"/>
    <x v="126"/>
    <s v="55"/>
    <s v="South West"/>
  </r>
  <r>
    <x v="6"/>
    <x v="10"/>
    <n v="138.30215248440959"/>
    <x v="126"/>
    <s v="138"/>
    <s v="South West"/>
  </r>
  <r>
    <x v="6"/>
    <x v="11"/>
    <n v="60"/>
    <x v="127"/>
    <s v="60"/>
    <s v="North West"/>
  </r>
  <r>
    <x v="6"/>
    <x v="10"/>
    <n v="142.28461666152859"/>
    <x v="127"/>
    <s v="142"/>
    <s v="North West"/>
  </r>
  <r>
    <x v="6"/>
    <x v="10"/>
    <n v="142.88163685203179"/>
    <x v="128"/>
    <s v="143"/>
    <s v="West Midlands"/>
  </r>
  <r>
    <x v="6"/>
    <x v="11"/>
    <n v="50"/>
    <x v="128"/>
    <s v="50"/>
    <s v="West Midlands"/>
  </r>
  <r>
    <x v="6"/>
    <x v="10"/>
    <n v="163.15875346712349"/>
    <x v="129"/>
    <s v="163"/>
    <s v="East of England"/>
  </r>
  <r>
    <x v="6"/>
    <x v="11"/>
    <n v="40"/>
    <x v="129"/>
    <s v="40"/>
    <s v="East of England"/>
  </r>
  <r>
    <x v="6"/>
    <x v="11"/>
    <n v="60"/>
    <x v="130"/>
    <s v="60"/>
    <s v="South West"/>
  </r>
  <r>
    <x v="6"/>
    <x v="10"/>
    <n v="156.92838834545171"/>
    <x v="130"/>
    <s v="157"/>
    <s v="South West"/>
  </r>
  <r>
    <x v="6"/>
    <x v="11"/>
    <n v="20"/>
    <x v="131"/>
    <s v="20"/>
    <s v="Greater London"/>
  </r>
  <r>
    <x v="6"/>
    <x v="10"/>
    <n v="102.2547164987985"/>
    <x v="131"/>
    <s v="102"/>
    <s v="Greater London"/>
  </r>
  <r>
    <x v="6"/>
    <x v="11"/>
    <n v="80"/>
    <x v="132"/>
    <s v="80"/>
    <s v="North West"/>
  </r>
  <r>
    <x v="6"/>
    <x v="10"/>
    <n v="188.16888157121019"/>
    <x v="132"/>
    <s v="188"/>
    <s v="North West"/>
  </r>
  <r>
    <x v="6"/>
    <x v="11"/>
    <n v="90"/>
    <x v="133"/>
    <s v="90"/>
    <s v="Yorkshire &amp; Humber"/>
  </r>
  <r>
    <x v="6"/>
    <x v="10"/>
    <n v="128.1667877130773"/>
    <x v="133"/>
    <s v="128"/>
    <s v="Yorkshire &amp; Humber"/>
  </r>
  <r>
    <x v="6"/>
    <x v="11"/>
    <n v="75"/>
    <x v="134"/>
    <s v="75"/>
    <s v="West Midlands"/>
  </r>
  <r>
    <x v="6"/>
    <x v="10"/>
    <n v="148.256503518621"/>
    <x v="134"/>
    <s v="148"/>
    <s v="West Midlands"/>
  </r>
  <r>
    <x v="6"/>
    <x v="10"/>
    <n v="166.2952738883161"/>
    <x v="135"/>
    <s v="166"/>
    <s v="Greater London"/>
  </r>
  <r>
    <x v="6"/>
    <x v="11"/>
    <n v="50"/>
    <x v="135"/>
    <s v="50"/>
    <s v="Greater London"/>
  </r>
  <r>
    <x v="6"/>
    <x v="10"/>
    <n v="163.92954010312661"/>
    <x v="136"/>
    <s v="164"/>
    <s v="Greater London"/>
  </r>
  <r>
    <x v="6"/>
    <x v="11"/>
    <n v="55"/>
    <x v="136"/>
    <s v="55"/>
    <s v="Greater London"/>
  </r>
  <r>
    <x v="6"/>
    <x v="11"/>
    <n v="55"/>
    <x v="137"/>
    <s v="55"/>
    <s v="North West"/>
  </r>
  <r>
    <x v="6"/>
    <x v="10"/>
    <n v="128.85088438561559"/>
    <x v="137"/>
    <s v="129"/>
    <s v="North West"/>
  </r>
  <r>
    <x v="6"/>
    <x v="11"/>
    <n v="220"/>
    <x v="138"/>
    <s v="220"/>
    <s v="West Midlands"/>
  </r>
  <r>
    <x v="6"/>
    <x v="10"/>
    <n v="169.0902942171119"/>
    <x v="138"/>
    <s v="169"/>
    <s v="West Midlands"/>
  </r>
  <r>
    <x v="6"/>
    <x v="10"/>
    <n v="148.98244986740559"/>
    <x v="139"/>
    <s v="149"/>
    <s v="South East"/>
  </r>
  <r>
    <x v="6"/>
    <x v="11"/>
    <n v="50"/>
    <x v="139"/>
    <s v="50"/>
    <s v="South East"/>
  </r>
  <r>
    <x v="6"/>
    <x v="10"/>
    <n v="136.4061525670339"/>
    <x v="140"/>
    <s v="136"/>
    <s v="East Midlands"/>
  </r>
  <r>
    <x v="6"/>
    <x v="11"/>
    <n v="105"/>
    <x v="140"/>
    <s v="105"/>
    <s v="East Midlands"/>
  </r>
  <r>
    <x v="6"/>
    <x v="10"/>
    <n v="164.39797461695269"/>
    <x v="141"/>
    <s v="164"/>
    <s v="South East"/>
  </r>
  <r>
    <x v="6"/>
    <x v="11"/>
    <n v="350"/>
    <x v="141"/>
    <s v="350"/>
    <s v="South East"/>
  </r>
  <r>
    <x v="6"/>
    <x v="11"/>
    <n v="40"/>
    <x v="142"/>
    <s v="40"/>
    <s v="Greater London"/>
  </r>
  <r>
    <x v="6"/>
    <x v="10"/>
    <n v="150.7840772014475"/>
    <x v="142"/>
    <s v="151"/>
    <s v="Greater London"/>
  </r>
  <r>
    <x v="6"/>
    <x v="11"/>
    <n v="50"/>
    <x v="143"/>
    <s v="50"/>
    <s v="North West"/>
  </r>
  <r>
    <x v="6"/>
    <x v="10"/>
    <n v="81.772835064191682"/>
    <x v="143"/>
    <s v="82"/>
    <s v="North West"/>
  </r>
  <r>
    <x v="6"/>
    <x v="11"/>
    <n v="110"/>
    <x v="144"/>
    <s v="110"/>
    <s v="North West"/>
  </r>
  <r>
    <x v="6"/>
    <x v="10"/>
    <n v="165.44587663753819"/>
    <x v="144"/>
    <s v="165"/>
    <s v="North West"/>
  </r>
  <r>
    <x v="6"/>
    <x v="11"/>
    <n v="170"/>
    <x v="145"/>
    <s v="170"/>
    <s v="South West"/>
  </r>
  <r>
    <x v="6"/>
    <x v="10"/>
    <n v="141.48862681126249"/>
    <x v="145"/>
    <s v="141"/>
    <s v="South West"/>
  </r>
  <r>
    <x v="6"/>
    <x v="10"/>
    <n v="100.10344022156229"/>
    <x v="146"/>
    <s v="100"/>
    <s v="South East"/>
  </r>
  <r>
    <x v="6"/>
    <x v="11"/>
    <n v="30"/>
    <x v="146"/>
    <s v="30"/>
    <s v="South East"/>
  </r>
  <r>
    <x v="6"/>
    <x v="11"/>
    <n v="95"/>
    <x v="147"/>
    <s v="95"/>
    <s v="North West"/>
  </r>
  <r>
    <x v="6"/>
    <x v="10"/>
    <n v="128.18091048924629"/>
    <x v="147"/>
    <s v="128"/>
    <s v="North West"/>
  </r>
  <r>
    <x v="6"/>
    <x v="11"/>
    <n v="40"/>
    <x v="148"/>
    <s v="40"/>
    <s v="South East"/>
  </r>
  <r>
    <x v="6"/>
    <x v="10"/>
    <n v="123.0050124542575"/>
    <x v="148"/>
    <s v="123"/>
    <s v="South East"/>
  </r>
  <r>
    <x v="6"/>
    <x v="10"/>
    <n v="133.0140994945464"/>
    <x v="149"/>
    <s v="133"/>
    <s v="West Midlands"/>
  </r>
  <r>
    <x v="6"/>
    <x v="11"/>
    <n v="60"/>
    <x v="149"/>
    <s v="60"/>
    <s v="West Midlands"/>
  </r>
  <r>
    <x v="6"/>
    <x v="10"/>
    <n v="147.71454679115911"/>
    <x v="150"/>
    <s v="148"/>
    <s v="West Midlands"/>
  </r>
  <r>
    <x v="6"/>
    <x v="11"/>
    <n v="215"/>
    <x v="150"/>
    <s v="215"/>
    <s v="West Midlands"/>
  </r>
  <r>
    <x v="6"/>
    <x v="10"/>
    <n v="149.18693122482469"/>
    <x v="151"/>
    <s v="149"/>
    <s v="Yorkshire &amp; Humber"/>
  </r>
  <r>
    <x v="6"/>
    <x v="11"/>
    <n v="60"/>
    <x v="151"/>
    <s v="60"/>
    <s v="Yorkshire &amp; Humber"/>
  </r>
  <r>
    <x v="6"/>
    <x v="11"/>
    <n v="15980"/>
    <x v="152"/>
    <s v="15980"/>
    <s v="England"/>
  </r>
  <r>
    <x v="6"/>
    <x v="10"/>
    <n v="145.5228678532153"/>
    <x v="152"/>
    <s v="146"/>
    <s v="England"/>
  </r>
  <r>
    <x v="6"/>
    <x v="12"/>
    <n v="375"/>
    <x v="0"/>
    <s v="375"/>
    <s v="Greater London"/>
  </r>
  <r>
    <x v="6"/>
    <x v="13"/>
    <n v="78.94736842105263"/>
    <x v="0"/>
    <s v="79"/>
    <s v="Greater London"/>
  </r>
  <r>
    <x v="6"/>
    <x v="12"/>
    <n v="705"/>
    <x v="1"/>
    <s v="705"/>
    <s v="Greater London"/>
  </r>
  <r>
    <x v="6"/>
    <x v="13"/>
    <n v="77.900552486187848"/>
    <x v="1"/>
    <s v="78"/>
    <s v="Greater London"/>
  </r>
  <r>
    <x v="6"/>
    <x v="12"/>
    <n v="1055"/>
    <x v="2"/>
    <s v="1055"/>
    <s v="Yorkshire &amp; Humber"/>
  </r>
  <r>
    <x v="6"/>
    <x v="13"/>
    <n v="84.399999999999991"/>
    <x v="2"/>
    <s v="84"/>
    <s v="Yorkshire &amp; Humber"/>
  </r>
  <r>
    <x v="6"/>
    <x v="12"/>
    <n v="565"/>
    <x v="3"/>
    <s v="565"/>
    <s v="South West"/>
  </r>
  <r>
    <x v="6"/>
    <x v="13"/>
    <n v="81.884057971014485"/>
    <x v="3"/>
    <s v="82"/>
    <s v="South West"/>
  </r>
  <r>
    <x v="6"/>
    <x v="12"/>
    <n v="495"/>
    <x v="4"/>
    <s v="495"/>
    <s v="East of England"/>
  </r>
  <r>
    <x v="6"/>
    <x v="13"/>
    <n v="88.392857142857139"/>
    <x v="4"/>
    <s v="88"/>
    <s v="East of England"/>
  </r>
  <r>
    <x v="6"/>
    <x v="12"/>
    <n v="625"/>
    <x v="5"/>
    <s v="625"/>
    <s v="Greater London"/>
  </r>
  <r>
    <x v="6"/>
    <x v="13"/>
    <n v="83.333333333333343"/>
    <x v="5"/>
    <s v="83"/>
    <s v="Greater London"/>
  </r>
  <r>
    <x v="6"/>
    <x v="12"/>
    <n v="2920"/>
    <x v="6"/>
    <s v="2920"/>
    <s v="West Midlands"/>
  </r>
  <r>
    <x v="6"/>
    <x v="13"/>
    <n v="81.907433380084143"/>
    <x v="6"/>
    <s v="82"/>
    <s v="West Midlands"/>
  </r>
  <r>
    <x v="6"/>
    <x v="12"/>
    <n v="310"/>
    <x v="7"/>
    <s v="310"/>
    <s v="North West"/>
  </r>
  <r>
    <x v="6"/>
    <x v="13"/>
    <n v="81.578947368421055"/>
    <x v="7"/>
    <s v="82"/>
    <s v="North West"/>
  </r>
  <r>
    <x v="6"/>
    <x v="12"/>
    <n v="485"/>
    <x v="8"/>
    <s v="485"/>
    <s v="North West"/>
  </r>
  <r>
    <x v="6"/>
    <x v="13"/>
    <n v="85.087719298245617"/>
    <x v="8"/>
    <s v="85"/>
    <s v="North West"/>
  </r>
  <r>
    <x v="6"/>
    <x v="12"/>
    <n v="715"/>
    <x v="9"/>
    <s v="715"/>
    <s v="North West"/>
  </r>
  <r>
    <x v="6"/>
    <x v="13"/>
    <n v="80.337078651685388"/>
    <x v="9"/>
    <s v="80"/>
    <s v="North West"/>
  </r>
  <r>
    <x v="6"/>
    <x v="12"/>
    <n v="1420"/>
    <x v="10"/>
    <s v="1420"/>
    <s v="South West"/>
  </r>
  <r>
    <x v="6"/>
    <x v="13"/>
    <n v="83.775811209439539"/>
    <x v="10"/>
    <s v="84"/>
    <s v="South West"/>
  </r>
  <r>
    <x v="6"/>
    <x v="12"/>
    <n v="265"/>
    <x v="11"/>
    <s v="265"/>
    <s v="South East"/>
  </r>
  <r>
    <x v="6"/>
    <x v="13"/>
    <n v="80.303030303030297"/>
    <x v="11"/>
    <s v="80"/>
    <s v="South East"/>
  </r>
  <r>
    <x v="6"/>
    <x v="12"/>
    <n v="1235"/>
    <x v="12"/>
    <s v="1235"/>
    <s v="Yorkshire &amp; Humber"/>
  </r>
  <r>
    <x v="6"/>
    <x v="13"/>
    <n v="83.445945945945937"/>
    <x v="12"/>
    <s v="83"/>
    <s v="Yorkshire &amp; Humber"/>
  </r>
  <r>
    <x v="6"/>
    <x v="12"/>
    <n v="650"/>
    <x v="13"/>
    <s v="650"/>
    <s v="Greater London"/>
  </r>
  <r>
    <x v="6"/>
    <x v="13"/>
    <n v="83.870967741935488"/>
    <x v="13"/>
    <s v="84"/>
    <s v="Greater London"/>
  </r>
  <r>
    <x v="6"/>
    <x v="12"/>
    <n v="485"/>
    <x v="14"/>
    <s v="485"/>
    <s v="South East"/>
  </r>
  <r>
    <x v="6"/>
    <x v="13"/>
    <n v="80.165289256198349"/>
    <x v="14"/>
    <s v="80"/>
    <s v="South East"/>
  </r>
  <r>
    <x v="6"/>
    <x v="12"/>
    <n v="1005"/>
    <x v="15"/>
    <s v="1005"/>
    <s v="South West"/>
  </r>
  <r>
    <x v="6"/>
    <x v="13"/>
    <n v="85.531914893617028"/>
    <x v="15"/>
    <s v="86"/>
    <s v="South West"/>
  </r>
  <r>
    <x v="6"/>
    <x v="12"/>
    <n v="730"/>
    <x v="16"/>
    <s v="730"/>
    <s v="Greater London"/>
  </r>
  <r>
    <x v="6"/>
    <x v="13"/>
    <n v="82.954545454545453"/>
    <x v="16"/>
    <s v="83"/>
    <s v="Greater London"/>
  </r>
  <r>
    <x v="6"/>
    <x v="12"/>
    <n v="1220"/>
    <x v="17"/>
    <s v="1220"/>
    <s v="South East"/>
  </r>
  <r>
    <x v="6"/>
    <x v="13"/>
    <n v="79.478827361563518"/>
    <x v="17"/>
    <s v="79"/>
    <s v="South East"/>
  </r>
  <r>
    <x v="6"/>
    <x v="12"/>
    <n v="405"/>
    <x v="18"/>
    <s v="405"/>
    <s v="North West"/>
  </r>
  <r>
    <x v="6"/>
    <x v="13"/>
    <n v="75"/>
    <x v="18"/>
    <s v="75"/>
    <s v="North West"/>
  </r>
  <r>
    <x v="6"/>
    <x v="12"/>
    <n v="570"/>
    <x v="19"/>
    <s v="570"/>
    <s v="Yorkshire &amp; Humber"/>
  </r>
  <r>
    <x v="6"/>
    <x v="13"/>
    <n v="83.82352941176471"/>
    <x v="19"/>
    <s v="84"/>
    <s v="Yorkshire &amp; Humber"/>
  </r>
  <r>
    <x v="6"/>
    <x v="12"/>
    <n v="1830"/>
    <x v="20"/>
    <s v="1830"/>
    <s v="East of England"/>
  </r>
  <r>
    <x v="6"/>
    <x v="13"/>
    <n v="81.333333333333329"/>
    <x v="20"/>
    <s v="81"/>
    <s v="East of England"/>
  </r>
  <r>
    <x v="6"/>
    <x v="12"/>
    <n v="445"/>
    <x v="21"/>
    <s v="445"/>
    <s v="Greater London"/>
  </r>
  <r>
    <x v="6"/>
    <x v="13"/>
    <n v="83.962264150943398"/>
    <x v="21"/>
    <s v="84"/>
    <s v="Greater London"/>
  </r>
  <r>
    <x v="6"/>
    <x v="12"/>
    <n v="810"/>
    <x v="22"/>
    <s v="810"/>
    <s v="East of England"/>
  </r>
  <r>
    <x v="6"/>
    <x v="13"/>
    <n v="87.567567567567579"/>
    <x v="22"/>
    <s v="88"/>
    <s v="East of England"/>
  </r>
  <r>
    <x v="6"/>
    <x v="12"/>
    <n v="1075"/>
    <x v="23"/>
    <s v="1075"/>
    <s v="North West"/>
  </r>
  <r>
    <x v="6"/>
    <x v="13"/>
    <n v="75.704225352112672"/>
    <x v="23"/>
    <s v="76"/>
    <s v="North West"/>
  </r>
  <r>
    <x v="6"/>
    <x v="12"/>
    <n v="975"/>
    <x v="24"/>
    <s v="975"/>
    <s v="North West"/>
  </r>
  <r>
    <x v="6"/>
    <x v="13"/>
    <n v="78"/>
    <x v="24"/>
    <s v="78"/>
    <s v="North West"/>
  </r>
  <r>
    <x v="6"/>
    <x v="12"/>
    <n v="20"/>
    <x v="25"/>
    <s v="20"/>
    <s v="Greater London"/>
  </r>
  <r>
    <x v="6"/>
    <x v="13"/>
    <n v="100"/>
    <x v="25"/>
    <s v="100"/>
    <s v="Greater London"/>
  </r>
  <r>
    <x v="6"/>
    <x v="12"/>
    <n v="1565"/>
    <x v="26"/>
    <s v="1565"/>
    <s v="South West"/>
  </r>
  <r>
    <x v="6"/>
    <x v="13"/>
    <n v="77.66749379652606"/>
    <x v="26"/>
    <s v="78"/>
    <s v="South West"/>
  </r>
  <r>
    <x v="6"/>
    <x v="12"/>
    <n v="1730"/>
    <x v="27"/>
    <s v="1730"/>
    <s v="North East"/>
  </r>
  <r>
    <x v="6"/>
    <x v="13"/>
    <n v="80.092592592592595"/>
    <x v="27"/>
    <s v="80"/>
    <s v="North East"/>
  </r>
  <r>
    <x v="6"/>
    <x v="12"/>
    <n v="875"/>
    <x v="28"/>
    <s v="875"/>
    <s v="West Midlands"/>
  </r>
  <r>
    <x v="6"/>
    <x v="13"/>
    <n v="80.275229357798167"/>
    <x v="28"/>
    <s v="80"/>
    <s v="West Midlands"/>
  </r>
  <r>
    <x v="6"/>
    <x v="12"/>
    <n v="640"/>
    <x v="29"/>
    <s v="640"/>
    <s v="Greater London"/>
  </r>
  <r>
    <x v="6"/>
    <x v="13"/>
    <n v="77.108433734939766"/>
    <x v="29"/>
    <s v="77"/>
    <s v="Greater London"/>
  </r>
  <r>
    <x v="6"/>
    <x v="12"/>
    <n v="895"/>
    <x v="30"/>
    <s v="895"/>
    <s v="North East"/>
  </r>
  <r>
    <x v="6"/>
    <x v="13"/>
    <n v="79.910714285714292"/>
    <x v="30"/>
    <s v="80"/>
    <s v="North East"/>
  </r>
  <r>
    <x v="6"/>
    <x v="12"/>
    <n v="375"/>
    <x v="31"/>
    <s v="375"/>
    <s v="North East"/>
  </r>
  <r>
    <x v="6"/>
    <x v="13"/>
    <n v="82.417582417582409"/>
    <x v="31"/>
    <s v="82"/>
    <s v="North East"/>
  </r>
  <r>
    <x v="6"/>
    <x v="12"/>
    <n v="805"/>
    <x v="32"/>
    <s v="805"/>
    <s v="East Midlands"/>
  </r>
  <r>
    <x v="6"/>
    <x v="13"/>
    <n v="86.096256684491976"/>
    <x v="32"/>
    <s v="86"/>
    <s v="East Midlands"/>
  </r>
  <r>
    <x v="6"/>
    <x v="12"/>
    <n v="2785"/>
    <x v="33"/>
    <s v="2785"/>
    <s v="East Midlands"/>
  </r>
  <r>
    <x v="6"/>
    <x v="13"/>
    <n v="81.551976573938518"/>
    <x v="33"/>
    <s v="82"/>
    <s v="East Midlands"/>
  </r>
  <r>
    <x v="6"/>
    <x v="12"/>
    <n v="3050"/>
    <x v="34"/>
    <s v="3050"/>
    <s v="South West"/>
  </r>
  <r>
    <x v="6"/>
    <x v="13"/>
    <n v="84.722222222222214"/>
    <x v="34"/>
    <s v="85"/>
    <s v="South West"/>
  </r>
  <r>
    <x v="6"/>
    <x v="12"/>
    <n v="880"/>
    <x v="35"/>
    <s v="880"/>
    <s v="Yorkshire &amp; Humber"/>
  </r>
  <r>
    <x v="6"/>
    <x v="13"/>
    <n v="82.629107981220656"/>
    <x v="35"/>
    <s v="83"/>
    <s v="Yorkshire &amp; Humber"/>
  </r>
  <r>
    <x v="6"/>
    <x v="12"/>
    <n v="1395"/>
    <x v="36"/>
    <s v="1395"/>
    <s v="South West"/>
  </r>
  <r>
    <x v="6"/>
    <x v="13"/>
    <n v="79.487179487179489"/>
    <x v="36"/>
    <s v="79"/>
    <s v="South West"/>
  </r>
  <r>
    <x v="6"/>
    <x v="12"/>
    <n v="930"/>
    <x v="37"/>
    <s v="930"/>
    <s v="West Midlands"/>
  </r>
  <r>
    <x v="6"/>
    <x v="13"/>
    <n v="81.578947368421055"/>
    <x v="37"/>
    <s v="82"/>
    <s v="West Midlands"/>
  </r>
  <r>
    <x v="6"/>
    <x v="12"/>
    <n v="680"/>
    <x v="38"/>
    <s v="680"/>
    <s v="Greater London"/>
  </r>
  <r>
    <x v="6"/>
    <x v="13"/>
    <n v="79.069767441860463"/>
    <x v="38"/>
    <s v="79"/>
    <s v="Greater London"/>
  </r>
  <r>
    <x v="6"/>
    <x v="12"/>
    <n v="1240"/>
    <x v="39"/>
    <s v="1240"/>
    <s v="Yorkshire &amp; Humber"/>
  </r>
  <r>
    <x v="6"/>
    <x v="13"/>
    <n v="86.41114982578398"/>
    <x v="39"/>
    <s v="86"/>
    <s v="Yorkshire &amp; Humber"/>
  </r>
  <r>
    <x v="6"/>
    <x v="12"/>
    <n v="1650"/>
    <x v="40"/>
    <s v="1650"/>
    <s v="South East"/>
  </r>
  <r>
    <x v="6"/>
    <x v="13"/>
    <n v="77.64705882352942"/>
    <x v="40"/>
    <s v="78"/>
    <s v="South East"/>
  </r>
  <r>
    <x v="6"/>
    <x v="12"/>
    <n v="565"/>
    <x v="41"/>
    <s v="565"/>
    <s v="Greater London"/>
  </r>
  <r>
    <x v="6"/>
    <x v="13"/>
    <n v="79.577464788732399"/>
    <x v="41"/>
    <s v="80"/>
    <s v="Greater London"/>
  </r>
  <r>
    <x v="6"/>
    <x v="12"/>
    <n v="4300"/>
    <x v="42"/>
    <s v="4300"/>
    <s v="East of England"/>
  </r>
  <r>
    <x v="6"/>
    <x v="13"/>
    <n v="81.516587677725113"/>
    <x v="42"/>
    <s v="82"/>
    <s v="East of England"/>
  </r>
  <r>
    <x v="6"/>
    <x v="12"/>
    <n v="745"/>
    <x v="43"/>
    <s v="745"/>
    <s v="North East"/>
  </r>
  <r>
    <x v="6"/>
    <x v="13"/>
    <n v="80.978260869565219"/>
    <x v="43"/>
    <s v="81"/>
    <s v="North East"/>
  </r>
  <r>
    <x v="6"/>
    <x v="12"/>
    <n v="1820"/>
    <x v="44"/>
    <s v="1820"/>
    <s v="South West"/>
  </r>
  <r>
    <x v="6"/>
    <x v="13"/>
    <n v="82.727272727272734"/>
    <x v="44"/>
    <s v="83"/>
    <s v="South West"/>
  </r>
  <r>
    <x v="6"/>
    <x v="12"/>
    <n v="555"/>
    <x v="45"/>
    <s v="555"/>
    <s v="Greater London"/>
  </r>
  <r>
    <x v="6"/>
    <x v="13"/>
    <n v="86.04651162790698"/>
    <x v="45"/>
    <s v="86"/>
    <s v="Greater London"/>
  </r>
  <r>
    <x v="6"/>
    <x v="12"/>
    <n v="310"/>
    <x v="46"/>
    <s v="310"/>
    <s v="Greater London"/>
  </r>
  <r>
    <x v="6"/>
    <x v="13"/>
    <n v="79.487179487179489"/>
    <x v="46"/>
    <s v="79"/>
    <s v="Greater London"/>
  </r>
  <r>
    <x v="6"/>
    <x v="12"/>
    <n v="375"/>
    <x v="47"/>
    <s v="375"/>
    <s v="North West"/>
  </r>
  <r>
    <x v="6"/>
    <x v="13"/>
    <n v="85.227272727272734"/>
    <x v="47"/>
    <s v="85"/>
    <s v="North West"/>
  </r>
  <r>
    <x v="6"/>
    <x v="12"/>
    <n v="355"/>
    <x v="48"/>
    <s v="355"/>
    <s v="Greater London"/>
  </r>
  <r>
    <x v="6"/>
    <x v="13"/>
    <n v="84.523809523809518"/>
    <x v="48"/>
    <s v="85"/>
    <s v="Greater London"/>
  </r>
  <r>
    <x v="6"/>
    <x v="12"/>
    <n v="4480"/>
    <x v="49"/>
    <s v="4480"/>
    <s v="South East"/>
  </r>
  <r>
    <x v="6"/>
    <x v="13"/>
    <n v="81.380563124432342"/>
    <x v="49"/>
    <s v="81"/>
    <s v="South East"/>
  </r>
  <r>
    <x v="6"/>
    <x v="12"/>
    <n v="355"/>
    <x v="50"/>
    <s v="355"/>
    <s v="Greater London"/>
  </r>
  <r>
    <x v="6"/>
    <x v="13"/>
    <n v="78.888888888888886"/>
    <x v="50"/>
    <s v="79"/>
    <s v="Greater London"/>
  </r>
  <r>
    <x v="6"/>
    <x v="12"/>
    <n v="625"/>
    <x v="51"/>
    <s v="625"/>
    <s v="Greater London"/>
  </r>
  <r>
    <x v="6"/>
    <x v="13"/>
    <n v="86.805555555555557"/>
    <x v="51"/>
    <s v="87"/>
    <s v="Greater London"/>
  </r>
  <r>
    <x v="6"/>
    <x v="12"/>
    <n v="320"/>
    <x v="52"/>
    <s v="320"/>
    <s v="North East"/>
  </r>
  <r>
    <x v="6"/>
    <x v="13"/>
    <n v="86.486486486486484"/>
    <x v="52"/>
    <s v="86"/>
    <s v="North East"/>
  </r>
  <r>
    <x v="6"/>
    <x v="12"/>
    <n v="755"/>
    <x v="53"/>
    <s v="755"/>
    <s v="Greater London"/>
  </r>
  <r>
    <x v="6"/>
    <x v="13"/>
    <n v="79.473684210526315"/>
    <x v="53"/>
    <s v="79"/>
    <s v="Greater London"/>
  </r>
  <r>
    <x v="6"/>
    <x v="12"/>
    <n v="560"/>
    <x v="54"/>
    <s v="560"/>
    <s v="West Midlands"/>
  </r>
  <r>
    <x v="6"/>
    <x v="13"/>
    <n v="79.432624113475185"/>
    <x v="54"/>
    <s v="79"/>
    <s v="West Midlands"/>
  </r>
  <r>
    <x v="6"/>
    <x v="12"/>
    <n v="3005"/>
    <x v="55"/>
    <s v="3005"/>
    <s v="East of England"/>
  </r>
  <r>
    <x v="6"/>
    <x v="13"/>
    <n v="82.782369146005507"/>
    <x v="55"/>
    <s v="83"/>
    <s v="East of England"/>
  </r>
  <r>
    <x v="6"/>
    <x v="12"/>
    <n v="690"/>
    <x v="56"/>
    <s v="690"/>
    <s v="Greater London"/>
  </r>
  <r>
    <x v="6"/>
    <x v="13"/>
    <n v="82.142857142857139"/>
    <x v="56"/>
    <s v="82"/>
    <s v="Greater London"/>
  </r>
  <r>
    <x v="6"/>
    <x v="12"/>
    <n v="560"/>
    <x v="57"/>
    <s v="560"/>
    <s v="Greater London"/>
  </r>
  <r>
    <x v="6"/>
    <x v="13"/>
    <n v="82.35294117647058"/>
    <x v="57"/>
    <s v="82"/>
    <s v="Greater London"/>
  </r>
  <r>
    <x v="6"/>
    <x v="12"/>
    <n v="555"/>
    <x v="58"/>
    <s v="555"/>
    <s v="South East"/>
  </r>
  <r>
    <x v="6"/>
    <x v="13"/>
    <n v="82.222222222222214"/>
    <x v="58"/>
    <s v="82"/>
    <s v="South East"/>
  </r>
  <r>
    <x v="6"/>
    <x v="12"/>
    <n v="340"/>
    <x v="59"/>
    <s v="340"/>
    <s v="Greater London"/>
  </r>
  <r>
    <x v="6"/>
    <x v="13"/>
    <n v="80.952380952380949"/>
    <x v="59"/>
    <s v="81"/>
    <s v="Greater London"/>
  </r>
  <r>
    <x v="6"/>
    <x v="12"/>
    <n v="300"/>
    <x v="60"/>
    <s v="300"/>
    <s v="Greater London"/>
  </r>
  <r>
    <x v="6"/>
    <x v="13"/>
    <n v="80"/>
    <x v="60"/>
    <s v="80"/>
    <s v="Greater London"/>
  </r>
  <r>
    <x v="6"/>
    <x v="12"/>
    <n v="3385"/>
    <x v="61"/>
    <s v="3385"/>
    <s v="South East"/>
  </r>
  <r>
    <x v="6"/>
    <x v="13"/>
    <n v="76.497175141242934"/>
    <x v="61"/>
    <s v="76"/>
    <s v="South East"/>
  </r>
  <r>
    <x v="6"/>
    <x v="12"/>
    <n v="730"/>
    <x v="62"/>
    <s v="730"/>
    <s v="Yorkshire &amp; Humber"/>
  </r>
  <r>
    <x v="6"/>
    <x v="13"/>
    <n v="89.024390243902445"/>
    <x v="62"/>
    <s v="89"/>
    <s v="Yorkshire &amp; Humber"/>
  </r>
  <r>
    <x v="6"/>
    <x v="12"/>
    <n v="350"/>
    <x v="63"/>
    <s v="350"/>
    <s v="Greater London"/>
  </r>
  <r>
    <x v="6"/>
    <x v="13"/>
    <n v="76.08695652173914"/>
    <x v="63"/>
    <s v="76"/>
    <s v="Greater London"/>
  </r>
  <r>
    <x v="6"/>
    <x v="12"/>
    <n v="1225"/>
    <x v="64"/>
    <s v="1225"/>
    <s v="Yorkshire &amp; Humber"/>
  </r>
  <r>
    <x v="6"/>
    <x v="13"/>
    <n v="80.858085808580853"/>
    <x v="64"/>
    <s v="81"/>
    <s v="Yorkshire &amp; Humber"/>
  </r>
  <r>
    <x v="6"/>
    <x v="12"/>
    <n v="475"/>
    <x v="65"/>
    <s v="475"/>
    <s v="North West"/>
  </r>
  <r>
    <x v="6"/>
    <x v="13"/>
    <n v="82.608695652173907"/>
    <x v="65"/>
    <s v="83"/>
    <s v="North West"/>
  </r>
  <r>
    <x v="6"/>
    <x v="12"/>
    <n v="420"/>
    <x v="66"/>
    <s v="420"/>
    <s v="Greater London"/>
  </r>
  <r>
    <x v="6"/>
    <x v="13"/>
    <n v="82.35294117647058"/>
    <x v="66"/>
    <s v="82"/>
    <s v="Greater London"/>
  </r>
  <r>
    <x v="6"/>
    <x v="12"/>
    <n v="3620"/>
    <x v="67"/>
    <s v="3620"/>
    <s v="North West"/>
  </r>
  <r>
    <x v="6"/>
    <x v="13"/>
    <n v="82.366325369738334"/>
    <x v="67"/>
    <s v="82"/>
    <s v="North West"/>
  </r>
  <r>
    <x v="6"/>
    <x v="12"/>
    <n v="1640"/>
    <x v="68"/>
    <s v="1640"/>
    <s v="Yorkshire &amp; Humber"/>
  </r>
  <r>
    <x v="6"/>
    <x v="13"/>
    <n v="76.456876456876458"/>
    <x v="68"/>
    <s v="76"/>
    <s v="Yorkshire &amp; Humber"/>
  </r>
  <r>
    <x v="6"/>
    <x v="12"/>
    <n v="645"/>
    <x v="69"/>
    <s v="645"/>
    <s v="East Midlands"/>
  </r>
  <r>
    <x v="6"/>
    <x v="13"/>
    <n v="72.471910112359552"/>
    <x v="69"/>
    <s v="72"/>
    <s v="East Midlands"/>
  </r>
  <r>
    <x v="6"/>
    <x v="12"/>
    <n v="1765"/>
    <x v="70"/>
    <s v="1765"/>
    <s v="East Midlands"/>
  </r>
  <r>
    <x v="6"/>
    <x v="13"/>
    <n v="73.236514522821565"/>
    <x v="70"/>
    <s v="73"/>
    <s v="East Midlands"/>
  </r>
  <r>
    <x v="6"/>
    <x v="12"/>
    <n v="545"/>
    <x v="71"/>
    <s v="545"/>
    <s v="Greater London"/>
  </r>
  <r>
    <x v="6"/>
    <x v="13"/>
    <n v="87.2"/>
    <x v="71"/>
    <s v="87"/>
    <s v="Greater London"/>
  </r>
  <r>
    <x v="6"/>
    <x v="12"/>
    <n v="2415"/>
    <x v="72"/>
    <s v="2415"/>
    <s v="East Midlands"/>
  </r>
  <r>
    <x v="6"/>
    <x v="13"/>
    <n v="81.587837837837839"/>
    <x v="72"/>
    <s v="82"/>
    <s v="East Midlands"/>
  </r>
  <r>
    <x v="6"/>
    <x v="12"/>
    <n v="1350"/>
    <x v="73"/>
    <s v="1350"/>
    <s v="North West"/>
  </r>
  <r>
    <x v="6"/>
    <x v="13"/>
    <n v="83.850931677018636"/>
    <x v="73"/>
    <s v="84"/>
    <s v="North West"/>
  </r>
  <r>
    <x v="6"/>
    <x v="12"/>
    <n v="450"/>
    <x v="74"/>
    <s v="450"/>
    <s v="East of England"/>
  </r>
  <r>
    <x v="6"/>
    <x v="13"/>
    <n v="88.235294117647058"/>
    <x v="74"/>
    <s v="88"/>
    <s v="East of England"/>
  </r>
  <r>
    <x v="6"/>
    <x v="12"/>
    <n v="1035"/>
    <x v="75"/>
    <s v="1035"/>
    <s v="North West"/>
  </r>
  <r>
    <x v="6"/>
    <x v="13"/>
    <n v="80.54474708171206"/>
    <x v="75"/>
    <s v="81"/>
    <s v="North West"/>
  </r>
  <r>
    <x v="6"/>
    <x v="12"/>
    <n v="530"/>
    <x v="76"/>
    <s v="530"/>
    <s v="South East"/>
  </r>
  <r>
    <x v="6"/>
    <x v="13"/>
    <n v="76.811594202898547"/>
    <x v="76"/>
    <s v="77"/>
    <s v="South East"/>
  </r>
  <r>
    <x v="6"/>
    <x v="12"/>
    <n v="360"/>
    <x v="77"/>
    <s v="360"/>
    <s v="Greater London"/>
  </r>
  <r>
    <x v="6"/>
    <x v="13"/>
    <n v="82.758620689655174"/>
    <x v="77"/>
    <s v="83"/>
    <s v="Greater London"/>
  </r>
  <r>
    <x v="6"/>
    <x v="12"/>
    <n v="350"/>
    <x v="78"/>
    <s v="350"/>
    <s v="North East"/>
  </r>
  <r>
    <x v="6"/>
    <x v="13"/>
    <n v="72.916666666666657"/>
    <x v="78"/>
    <s v="73"/>
    <s v="North East"/>
  </r>
  <r>
    <x v="6"/>
    <x v="12"/>
    <n v="640"/>
    <x v="79"/>
    <s v="640"/>
    <s v="East of England"/>
  </r>
  <r>
    <x v="6"/>
    <x v="13"/>
    <n v="82.58064516129032"/>
    <x v="79"/>
    <s v="83"/>
    <s v="East of England"/>
  </r>
  <r>
    <x v="6"/>
    <x v="12"/>
    <n v="905"/>
    <x v="80"/>
    <s v="905"/>
    <s v="North East"/>
  </r>
  <r>
    <x v="6"/>
    <x v="13"/>
    <n v="81.900452488687776"/>
    <x v="80"/>
    <s v="82"/>
    <s v="North East"/>
  </r>
  <r>
    <x v="6"/>
    <x v="12"/>
    <n v="410"/>
    <x v="81"/>
    <s v="410"/>
    <s v="Greater London"/>
  </r>
  <r>
    <x v="6"/>
    <x v="13"/>
    <n v="86.31578947368422"/>
    <x v="81"/>
    <s v="86"/>
    <s v="Greater London"/>
  </r>
  <r>
    <x v="6"/>
    <x v="12"/>
    <n v="2735"/>
    <x v="82"/>
    <s v="2735"/>
    <s v="East of England"/>
  </r>
  <r>
    <x v="6"/>
    <x v="13"/>
    <n v="79.737609329446073"/>
    <x v="82"/>
    <s v="80"/>
    <s v="East of England"/>
  </r>
  <r>
    <x v="6"/>
    <x v="12"/>
    <n v="465"/>
    <x v="83"/>
    <s v="465"/>
    <s v="Yorkshire &amp; Humber"/>
  </r>
  <r>
    <x v="6"/>
    <x v="13"/>
    <n v="85.321100917431195"/>
    <x v="83"/>
    <s v="85"/>
    <s v="Yorkshire &amp; Humber"/>
  </r>
  <r>
    <x v="6"/>
    <x v="12"/>
    <n v="600"/>
    <x v="84"/>
    <s v="600"/>
    <s v="Yorkshire &amp; Humber"/>
  </r>
  <r>
    <x v="6"/>
    <x v="13"/>
    <n v="89.552238805970148"/>
    <x v="84"/>
    <s v="90"/>
    <s v="Yorkshire &amp; Humber"/>
  </r>
  <r>
    <x v="6"/>
    <x v="12"/>
    <n v="920"/>
    <x v="85"/>
    <s v="920"/>
    <s v="East Midlands"/>
  </r>
  <r>
    <x v="6"/>
    <x v="13"/>
    <n v="80.349344978165931"/>
    <x v="85"/>
    <s v="80"/>
    <s v="East Midlands"/>
  </r>
  <r>
    <x v="6"/>
    <x v="12"/>
    <n v="740"/>
    <x v="86"/>
    <s v="740"/>
    <s v="South West"/>
  </r>
  <r>
    <x v="6"/>
    <x v="13"/>
    <n v="85.057471264367805"/>
    <x v="86"/>
    <s v="85"/>
    <s v="South West"/>
  </r>
  <r>
    <x v="6"/>
    <x v="12"/>
    <n v="720"/>
    <x v="87"/>
    <s v="720"/>
    <s v="North East"/>
  </r>
  <r>
    <x v="6"/>
    <x v="13"/>
    <n v="76.19047619047619"/>
    <x v="87"/>
    <s v="76"/>
    <s v="North East"/>
  </r>
  <r>
    <x v="6"/>
    <x v="12"/>
    <n v="2050"/>
    <x v="88"/>
    <s v="2050"/>
    <s v="Yorkshire &amp; Humber"/>
  </r>
  <r>
    <x v="6"/>
    <x v="13"/>
    <n v="81.673306772908376"/>
    <x v="88"/>
    <s v="82"/>
    <s v="Yorkshire &amp; Humber"/>
  </r>
  <r>
    <x v="6"/>
    <x v="12"/>
    <n v="1130"/>
    <x v="89"/>
    <s v="1130"/>
    <s v="North East"/>
  </r>
  <r>
    <x v="6"/>
    <x v="13"/>
    <n v="73.376623376623371"/>
    <x v="89"/>
    <s v="73"/>
    <s v="North East"/>
  </r>
  <r>
    <x v="6"/>
    <x v="12"/>
    <n v="635"/>
    <x v="90"/>
    <s v="635"/>
    <s v="East Midlands"/>
  </r>
  <r>
    <x v="6"/>
    <x v="13"/>
    <n v="76.969696969696969"/>
    <x v="90"/>
    <s v="77"/>
    <s v="East Midlands"/>
  </r>
  <r>
    <x v="6"/>
    <x v="12"/>
    <n v="2465"/>
    <x v="91"/>
    <s v="2465"/>
    <s v="East Midlands"/>
  </r>
  <r>
    <x v="6"/>
    <x v="13"/>
    <n v="79.388083735909817"/>
    <x v="91"/>
    <s v="79"/>
    <s v="East Midlands"/>
  </r>
  <r>
    <x v="6"/>
    <x v="12"/>
    <n v="525"/>
    <x v="92"/>
    <s v="525"/>
    <s v="North West"/>
  </r>
  <r>
    <x v="6"/>
    <x v="13"/>
    <n v="77.205882352941174"/>
    <x v="92"/>
    <s v="77"/>
    <s v="North West"/>
  </r>
  <r>
    <x v="6"/>
    <x v="12"/>
    <n v="1525"/>
    <x v="93"/>
    <s v="1525"/>
    <s v="South East"/>
  </r>
  <r>
    <x v="6"/>
    <x v="13"/>
    <n v="78.205128205128204"/>
    <x v="93"/>
    <s v="78"/>
    <s v="South East"/>
  </r>
  <r>
    <x v="6"/>
    <x v="12"/>
    <n v="485"/>
    <x v="94"/>
    <s v="485"/>
    <s v="East of England"/>
  </r>
  <r>
    <x v="6"/>
    <x v="13"/>
    <n v="80.833333333333329"/>
    <x v="94"/>
    <s v="81"/>
    <s v="East of England"/>
  </r>
  <r>
    <x v="6"/>
    <x v="12"/>
    <n v="730"/>
    <x v="95"/>
    <s v="730"/>
    <s v="South West"/>
  </r>
  <r>
    <x v="6"/>
    <x v="13"/>
    <n v="82.485875706214685"/>
    <x v="95"/>
    <s v="82"/>
    <s v="South West"/>
  </r>
  <r>
    <x v="6"/>
    <x v="12"/>
    <n v="510"/>
    <x v="96"/>
    <s v="510"/>
    <s v="South East"/>
  </r>
  <r>
    <x v="6"/>
    <x v="13"/>
    <n v="78.461538461538467"/>
    <x v="96"/>
    <s v="78"/>
    <s v="South East"/>
  </r>
  <r>
    <x v="6"/>
    <x v="12"/>
    <n v="260"/>
    <x v="97"/>
    <s v="260"/>
    <s v="South East"/>
  </r>
  <r>
    <x v="6"/>
    <x v="13"/>
    <n v="74.285714285714292"/>
    <x v="97"/>
    <s v="74"/>
    <s v="South East"/>
  </r>
  <r>
    <x v="6"/>
    <x v="12"/>
    <n v="590"/>
    <x v="98"/>
    <s v="590"/>
    <s v="Greater London"/>
  </r>
  <r>
    <x v="6"/>
    <x v="13"/>
    <n v="79.729729729729726"/>
    <x v="98"/>
    <s v="80"/>
    <s v="Greater London"/>
  </r>
  <r>
    <x v="6"/>
    <x v="12"/>
    <n v="390"/>
    <x v="99"/>
    <s v="390"/>
    <s v="North East"/>
  </r>
  <r>
    <x v="6"/>
    <x v="13"/>
    <n v="75.728155339805824"/>
    <x v="99"/>
    <s v="76"/>
    <s v="North East"/>
  </r>
  <r>
    <x v="6"/>
    <x v="12"/>
    <n v="395"/>
    <x v="100"/>
    <s v="395"/>
    <s v="Greater London"/>
  </r>
  <r>
    <x v="6"/>
    <x v="13"/>
    <n v="74.528301886792448"/>
    <x v="100"/>
    <s v="75"/>
    <s v="Greater London"/>
  </r>
  <r>
    <x v="6"/>
    <x v="12"/>
    <n v="480"/>
    <x v="101"/>
    <s v="480"/>
    <s v="North West"/>
  </r>
  <r>
    <x v="6"/>
    <x v="13"/>
    <n v="75.590551181102356"/>
    <x v="101"/>
    <s v="76"/>
    <s v="North West"/>
  </r>
  <r>
    <x v="6"/>
    <x v="12"/>
    <n v="945"/>
    <x v="102"/>
    <s v="945"/>
    <s v="Yorkshire &amp; Humber"/>
  </r>
  <r>
    <x v="6"/>
    <x v="13"/>
    <n v="84.375"/>
    <x v="102"/>
    <s v="84"/>
    <s v="Yorkshire &amp; Humber"/>
  </r>
  <r>
    <x v="6"/>
    <x v="12"/>
    <n v="130"/>
    <x v="103"/>
    <s v="130"/>
    <s v="East Midlands"/>
  </r>
  <r>
    <x v="6"/>
    <x v="13"/>
    <n v="81.25"/>
    <x v="103"/>
    <s v="81"/>
    <s v="East Midlands"/>
  </r>
  <r>
    <x v="6"/>
    <x v="12"/>
    <n v="535"/>
    <x v="104"/>
    <s v="535"/>
    <s v="North West"/>
  </r>
  <r>
    <x v="6"/>
    <x v="13"/>
    <n v="79.850746268656707"/>
    <x v="104"/>
    <s v="80"/>
    <s v="North West"/>
  </r>
  <r>
    <x v="6"/>
    <x v="12"/>
    <n v="895"/>
    <x v="105"/>
    <s v="895"/>
    <s v="West Midlands"/>
  </r>
  <r>
    <x v="6"/>
    <x v="13"/>
    <n v="81.735159817351601"/>
    <x v="105"/>
    <s v="82"/>
    <s v="West Midlands"/>
  </r>
  <r>
    <x v="6"/>
    <x v="12"/>
    <n v="870"/>
    <x v="106"/>
    <s v="870"/>
    <s v="North West"/>
  </r>
  <r>
    <x v="6"/>
    <x v="13"/>
    <n v="80.184331797235018"/>
    <x v="106"/>
    <s v="80"/>
    <s v="North West"/>
  </r>
  <r>
    <x v="6"/>
    <x v="12"/>
    <n v="1845"/>
    <x v="107"/>
    <s v="1845"/>
    <s v="Yorkshire &amp; Humber"/>
  </r>
  <r>
    <x v="6"/>
    <x v="13"/>
    <n v="89.130434782608688"/>
    <x v="107"/>
    <s v="89"/>
    <s v="Yorkshire &amp; Humber"/>
  </r>
  <r>
    <x v="6"/>
    <x v="12"/>
    <n v="1210"/>
    <x v="108"/>
    <s v="1210"/>
    <s v="West Midlands"/>
  </r>
  <r>
    <x v="6"/>
    <x v="13"/>
    <n v="76.582278481012651"/>
    <x v="108"/>
    <s v="77"/>
    <s v="West Midlands"/>
  </r>
  <r>
    <x v="6"/>
    <x v="12"/>
    <n v="255"/>
    <x v="109"/>
    <s v="255"/>
    <s v="South East"/>
  </r>
  <r>
    <x v="6"/>
    <x v="13"/>
    <n v="79.6875"/>
    <x v="109"/>
    <s v="80"/>
    <s v="South East"/>
  </r>
  <r>
    <x v="6"/>
    <x v="12"/>
    <n v="715"/>
    <x v="110"/>
    <s v="715"/>
    <s v="West Midlands"/>
  </r>
  <r>
    <x v="6"/>
    <x v="13"/>
    <n v="83.139534883720927"/>
    <x v="110"/>
    <s v="83"/>
    <s v="West Midlands"/>
  </r>
  <r>
    <x v="6"/>
    <x v="12"/>
    <n v="2000"/>
    <x v="111"/>
    <s v="2000"/>
    <s v="South West"/>
  </r>
  <r>
    <x v="6"/>
    <x v="13"/>
    <n v="80.160320641282567"/>
    <x v="111"/>
    <s v="80"/>
    <s v="South West"/>
  </r>
  <r>
    <x v="6"/>
    <x v="12"/>
    <n v="765"/>
    <x v="112"/>
    <s v="765"/>
    <s v="South West"/>
  </r>
  <r>
    <x v="6"/>
    <x v="13"/>
    <n v="85"/>
    <x v="112"/>
    <s v="85"/>
    <s v="South West"/>
  </r>
  <r>
    <x v="6"/>
    <x v="12"/>
    <n v="535"/>
    <x v="113"/>
    <s v="535"/>
    <s v="North East"/>
  </r>
  <r>
    <x v="6"/>
    <x v="13"/>
    <n v="76.978417266187051"/>
    <x v="113"/>
    <s v="77"/>
    <s v="North East"/>
  </r>
  <r>
    <x v="6"/>
    <x v="12"/>
    <n v="685"/>
    <x v="114"/>
    <s v="685"/>
    <s v="South East"/>
  </r>
  <r>
    <x v="6"/>
    <x v="13"/>
    <n v="86.70886075949366"/>
    <x v="114"/>
    <s v="87"/>
    <s v="South East"/>
  </r>
  <r>
    <x v="6"/>
    <x v="12"/>
    <n v="490"/>
    <x v="115"/>
    <s v="490"/>
    <s v="East of England"/>
  </r>
  <r>
    <x v="6"/>
    <x v="13"/>
    <n v="84.482758620689651"/>
    <x v="115"/>
    <s v="84"/>
    <s v="East of England"/>
  </r>
  <r>
    <x v="6"/>
    <x v="12"/>
    <n v="450"/>
    <x v="116"/>
    <s v="450"/>
    <s v="Greater London"/>
  </r>
  <r>
    <x v="6"/>
    <x v="13"/>
    <n v="83.333333333333343"/>
    <x v="116"/>
    <s v="83"/>
    <s v="Greater London"/>
  </r>
  <r>
    <x v="6"/>
    <x v="12"/>
    <n v="610"/>
    <x v="117"/>
    <s v="610"/>
    <s v="North West"/>
  </r>
  <r>
    <x v="6"/>
    <x v="13"/>
    <n v="83.561643835616437"/>
    <x v="117"/>
    <s v="84"/>
    <s v="North West"/>
  </r>
  <r>
    <x v="6"/>
    <x v="12"/>
    <n v="3125"/>
    <x v="118"/>
    <s v="3125"/>
    <s v="West Midlands"/>
  </r>
  <r>
    <x v="6"/>
    <x v="13"/>
    <n v="81.699346405228752"/>
    <x v="118"/>
    <s v="82"/>
    <s v="West Midlands"/>
  </r>
  <r>
    <x v="6"/>
    <x v="12"/>
    <n v="915"/>
    <x v="119"/>
    <s v="915"/>
    <s v="North West"/>
  </r>
  <r>
    <x v="6"/>
    <x v="13"/>
    <n v="79.565217391304344"/>
    <x v="119"/>
    <s v="80"/>
    <s v="North West"/>
  </r>
  <r>
    <x v="6"/>
    <x v="12"/>
    <n v="600"/>
    <x v="120"/>
    <s v="600"/>
    <s v="North East"/>
  </r>
  <r>
    <x v="6"/>
    <x v="13"/>
    <n v="81.632653061224488"/>
    <x v="120"/>
    <s v="82"/>
    <s v="North East"/>
  </r>
  <r>
    <x v="6"/>
    <x v="12"/>
    <n v="895"/>
    <x v="121"/>
    <s v="895"/>
    <s v="West Midlands"/>
  </r>
  <r>
    <x v="6"/>
    <x v="13"/>
    <n v="84.834123222748815"/>
    <x v="121"/>
    <s v="85"/>
    <s v="West Midlands"/>
  </r>
  <r>
    <x v="6"/>
    <x v="12"/>
    <n v="2640"/>
    <x v="122"/>
    <s v="2640"/>
    <s v="East of England"/>
  </r>
  <r>
    <x v="6"/>
    <x v="13"/>
    <n v="84.615384615384613"/>
    <x v="122"/>
    <s v="85"/>
    <s v="East of England"/>
  </r>
  <r>
    <x v="6"/>
    <x v="12"/>
    <n v="905"/>
    <x v="123"/>
    <s v="905"/>
    <s v="North East"/>
  </r>
  <r>
    <x v="6"/>
    <x v="13"/>
    <n v="80.088495575221245"/>
    <x v="123"/>
    <s v="80"/>
    <s v="North East"/>
  </r>
  <r>
    <x v="6"/>
    <x v="12"/>
    <n v="2960"/>
    <x v="124"/>
    <s v="2960"/>
    <s v="South East"/>
  </r>
  <r>
    <x v="6"/>
    <x v="13"/>
    <n v="80.763983628922247"/>
    <x v="124"/>
    <s v="81"/>
    <s v="South East"/>
  </r>
  <r>
    <x v="6"/>
    <x v="12"/>
    <n v="395"/>
    <x v="125"/>
    <s v="395"/>
    <s v="Greater London"/>
  </r>
  <r>
    <x v="6"/>
    <x v="13"/>
    <n v="72.477064220183479"/>
    <x v="125"/>
    <s v="72"/>
    <s v="Greater London"/>
  </r>
  <r>
    <x v="6"/>
    <x v="12"/>
    <n v="520"/>
    <x v="126"/>
    <s v="520"/>
    <s v="South West"/>
  </r>
  <r>
    <x v="6"/>
    <x v="13"/>
    <n v="77.611940298507463"/>
    <x v="126"/>
    <s v="78"/>
    <s v="South West"/>
  </r>
  <r>
    <x v="6"/>
    <x v="12"/>
    <n v="735"/>
    <x v="127"/>
    <s v="735"/>
    <s v="North West"/>
  </r>
  <r>
    <x v="6"/>
    <x v="13"/>
    <n v="84.971098265895947"/>
    <x v="127"/>
    <s v="85"/>
    <s v="North West"/>
  </r>
  <r>
    <x v="6"/>
    <x v="12"/>
    <n v="580"/>
    <x v="128"/>
    <s v="580"/>
    <s v="West Midlands"/>
  </r>
  <r>
    <x v="6"/>
    <x v="13"/>
    <n v="80.555555555555557"/>
    <x v="128"/>
    <s v="81"/>
    <s v="West Midlands"/>
  </r>
  <r>
    <x v="6"/>
    <x v="12"/>
    <n v="355"/>
    <x v="129"/>
    <s v="355"/>
    <s v="East of England"/>
  </r>
  <r>
    <x v="6"/>
    <x v="13"/>
    <n v="78.888888888888886"/>
    <x v="129"/>
    <s v="79"/>
    <s v="East of England"/>
  </r>
  <r>
    <x v="6"/>
    <x v="12"/>
    <n v="575"/>
    <x v="130"/>
    <s v="575"/>
    <s v="South West"/>
  </r>
  <r>
    <x v="6"/>
    <x v="13"/>
    <n v="79.861111111111114"/>
    <x v="130"/>
    <s v="80"/>
    <s v="South West"/>
  </r>
  <r>
    <x v="6"/>
    <x v="12"/>
    <n v="280"/>
    <x v="131"/>
    <s v="280"/>
    <s v="Greater London"/>
  </r>
  <r>
    <x v="6"/>
    <x v="13"/>
    <n v="83.582089552238799"/>
    <x v="131"/>
    <s v="84"/>
    <s v="Greater London"/>
  </r>
  <r>
    <x v="6"/>
    <x v="12"/>
    <n v="625"/>
    <x v="132"/>
    <s v="625"/>
    <s v="North West"/>
  </r>
  <r>
    <x v="6"/>
    <x v="13"/>
    <n v="80.645161290322577"/>
    <x v="132"/>
    <s v="81"/>
    <s v="North West"/>
  </r>
  <r>
    <x v="6"/>
    <x v="12"/>
    <n v="1050"/>
    <x v="133"/>
    <s v="1050"/>
    <s v="Yorkshire &amp; Humber"/>
  </r>
  <r>
    <x v="6"/>
    <x v="13"/>
    <n v="79.245283018867923"/>
    <x v="133"/>
    <s v="79"/>
    <s v="Yorkshire &amp; Humber"/>
  </r>
  <r>
    <x v="6"/>
    <x v="12"/>
    <n v="885"/>
    <x v="134"/>
    <s v="885"/>
    <s v="West Midlands"/>
  </r>
  <r>
    <x v="6"/>
    <x v="13"/>
    <n v="88.5"/>
    <x v="134"/>
    <s v="89"/>
    <s v="West Midlands"/>
  </r>
  <r>
    <x v="6"/>
    <x v="12"/>
    <n v="385"/>
    <x v="135"/>
    <s v="385"/>
    <s v="Greater London"/>
  </r>
  <r>
    <x v="6"/>
    <x v="13"/>
    <n v="79.381443298969074"/>
    <x v="135"/>
    <s v="79"/>
    <s v="Greater London"/>
  </r>
  <r>
    <x v="6"/>
    <x v="12"/>
    <n v="510"/>
    <x v="136"/>
    <s v="510"/>
    <s v="Greater London"/>
  </r>
  <r>
    <x v="6"/>
    <x v="13"/>
    <n v="82.258064516129039"/>
    <x v="136"/>
    <s v="82"/>
    <s v="Greater London"/>
  </r>
  <r>
    <x v="6"/>
    <x v="12"/>
    <n v="660"/>
    <x v="137"/>
    <s v="660"/>
    <s v="North West"/>
  </r>
  <r>
    <x v="6"/>
    <x v="13"/>
    <n v="85.714285714285708"/>
    <x v="137"/>
    <s v="86"/>
    <s v="North West"/>
  </r>
  <r>
    <x v="6"/>
    <x v="12"/>
    <n v="1870"/>
    <x v="138"/>
    <s v="1870"/>
    <s v="West Midlands"/>
  </r>
  <r>
    <x v="6"/>
    <x v="13"/>
    <n v="84.807256235827666"/>
    <x v="138"/>
    <s v="85"/>
    <s v="West Midlands"/>
  </r>
  <r>
    <x v="6"/>
    <x v="12"/>
    <n v="310"/>
    <x v="139"/>
    <s v="310"/>
    <s v="South East"/>
  </r>
  <r>
    <x v="6"/>
    <x v="13"/>
    <n v="76.543209876543202"/>
    <x v="139"/>
    <s v="77"/>
    <s v="South East"/>
  </r>
  <r>
    <x v="6"/>
    <x v="12"/>
    <n v="1070"/>
    <x v="140"/>
    <s v="1070"/>
    <s v="East Midlands"/>
  </r>
  <r>
    <x v="6"/>
    <x v="13"/>
    <n v="82.945736434108525"/>
    <x v="140"/>
    <s v="83"/>
    <s v="East Midlands"/>
  </r>
  <r>
    <x v="6"/>
    <x v="12"/>
    <n v="2630"/>
    <x v="141"/>
    <s v="2630"/>
    <s v="South East"/>
  </r>
  <r>
    <x v="6"/>
    <x v="13"/>
    <n v="79.097744360902254"/>
    <x v="141"/>
    <s v="79"/>
    <s v="South East"/>
  </r>
  <r>
    <x v="6"/>
    <x v="12"/>
    <n v="400"/>
    <x v="142"/>
    <s v="400"/>
    <s v="Greater London"/>
  </r>
  <r>
    <x v="6"/>
    <x v="13"/>
    <n v="85.106382978723403"/>
    <x v="142"/>
    <s v="85"/>
    <s v="Greater London"/>
  </r>
  <r>
    <x v="6"/>
    <x v="12"/>
    <n v="725"/>
    <x v="143"/>
    <s v="725"/>
    <s v="North West"/>
  </r>
  <r>
    <x v="6"/>
    <x v="13"/>
    <n v="86.82634730538922"/>
    <x v="143"/>
    <s v="87"/>
    <s v="North West"/>
  </r>
  <r>
    <x v="6"/>
    <x v="12"/>
    <n v="865"/>
    <x v="144"/>
    <s v="865"/>
    <s v="North West"/>
  </r>
  <r>
    <x v="6"/>
    <x v="13"/>
    <n v="76.888888888888886"/>
    <x v="144"/>
    <s v="77"/>
    <s v="North West"/>
  </r>
  <r>
    <x v="6"/>
    <x v="12"/>
    <n v="1490"/>
    <x v="145"/>
    <s v="1490"/>
    <s v="South West"/>
  </r>
  <r>
    <x v="6"/>
    <x v="13"/>
    <n v="81.643835616438352"/>
    <x v="145"/>
    <s v="82"/>
    <s v="South West"/>
  </r>
  <r>
    <x v="6"/>
    <x v="12"/>
    <n v="345"/>
    <x v="146"/>
    <s v="345"/>
    <s v="South East"/>
  </r>
  <r>
    <x v="6"/>
    <x v="13"/>
    <n v="74.193548387096769"/>
    <x v="146"/>
    <s v="74"/>
    <s v="South East"/>
  </r>
  <r>
    <x v="6"/>
    <x v="12"/>
    <n v="970"/>
    <x v="147"/>
    <s v="970"/>
    <s v="North West"/>
  </r>
  <r>
    <x v="6"/>
    <x v="13"/>
    <n v="83.620689655172413"/>
    <x v="147"/>
    <s v="84"/>
    <s v="North West"/>
  </r>
  <r>
    <x v="6"/>
    <x v="12"/>
    <n v="295"/>
    <x v="148"/>
    <s v="295"/>
    <s v="South East"/>
  </r>
  <r>
    <x v="6"/>
    <x v="13"/>
    <n v="77.631578947368425"/>
    <x v="148"/>
    <s v="78"/>
    <s v="South East"/>
  </r>
  <r>
    <x v="6"/>
    <x v="12"/>
    <n v="755"/>
    <x v="149"/>
    <s v="755"/>
    <s v="West Midlands"/>
  </r>
  <r>
    <x v="6"/>
    <x v="13"/>
    <n v="81.182795698924721"/>
    <x v="149"/>
    <s v="81"/>
    <s v="West Midlands"/>
  </r>
  <r>
    <x v="6"/>
    <x v="12"/>
    <n v="1680"/>
    <x v="150"/>
    <s v="1680"/>
    <s v="West Midlands"/>
  </r>
  <r>
    <x v="6"/>
    <x v="13"/>
    <n v="74.666666666666671"/>
    <x v="150"/>
    <s v="75"/>
    <s v="West Midlands"/>
  </r>
  <r>
    <x v="6"/>
    <x v="12"/>
    <n v="615"/>
    <x v="151"/>
    <s v="615"/>
    <s v="Yorkshire &amp; Humber"/>
  </r>
  <r>
    <x v="6"/>
    <x v="13"/>
    <n v="86.619718309859152"/>
    <x v="151"/>
    <s v="87"/>
    <s v="Yorkshire &amp; Humber"/>
  </r>
  <r>
    <x v="6"/>
    <x v="12"/>
    <n v="150600"/>
    <x v="152"/>
    <s v="150600"/>
    <s v="England"/>
  </r>
  <r>
    <x v="6"/>
    <x v="13"/>
    <n v="81.105097342273197"/>
    <x v="152"/>
    <s v="81"/>
    <s v="England"/>
  </r>
  <r>
    <x v="7"/>
    <x v="0"/>
    <n v="0.77500000000000002"/>
    <x v="0"/>
    <s v="0.78"/>
    <s v="Greater London"/>
  </r>
  <r>
    <x v="7"/>
    <x v="1"/>
    <n v="7.75"/>
    <x v="0"/>
    <s v="7.75"/>
    <s v="Greater London"/>
  </r>
  <r>
    <x v="7"/>
    <x v="2"/>
    <n v="0.9"/>
    <x v="0"/>
    <s v="90%"/>
    <s v="Greater London"/>
  </r>
  <r>
    <x v="7"/>
    <x v="0"/>
    <n v="0.43200436919716001"/>
    <x v="1"/>
    <s v="0.43"/>
    <s v="Greater London"/>
  </r>
  <r>
    <x v="7"/>
    <x v="1"/>
    <n v="4.0357142857142856"/>
    <x v="1"/>
    <s v="4.04"/>
    <s v="Greater London"/>
  </r>
  <r>
    <x v="7"/>
    <x v="2"/>
    <n v="0.89295466957946479"/>
    <x v="1"/>
    <s v="89%"/>
    <s v="Greater London"/>
  </r>
  <r>
    <x v="7"/>
    <x v="0"/>
    <n v="2.028466483011937"/>
    <x v="2"/>
    <s v="2.03"/>
    <s v="Yorkshire &amp; Humber"/>
  </r>
  <r>
    <x v="7"/>
    <x v="1"/>
    <n v="6.0603566529492454"/>
    <x v="2"/>
    <s v="6.06"/>
    <s v="Yorkshire &amp; Humber"/>
  </r>
  <r>
    <x v="7"/>
    <x v="2"/>
    <n v="0.66528925619834711"/>
    <x v="2"/>
    <s v="67%"/>
    <s v="Yorkshire &amp; Humber"/>
  </r>
  <r>
    <x v="7"/>
    <x v="0"/>
    <n v="0.44649122807017538"/>
    <x v="3"/>
    <s v="0.45"/>
    <s v="South West"/>
  </r>
  <r>
    <x v="7"/>
    <x v="1"/>
    <n v="4.4649122807017543"/>
    <x v="3"/>
    <s v="4.46"/>
    <s v="South West"/>
  </r>
  <r>
    <x v="7"/>
    <x v="2"/>
    <n v="0.9"/>
    <x v="3"/>
    <s v="90%"/>
    <s v="South West"/>
  </r>
  <r>
    <x v="7"/>
    <x v="0"/>
    <n v="0.74981870920957217"/>
    <x v="4"/>
    <s v="0.75"/>
    <s v="East of England"/>
  </r>
  <r>
    <x v="7"/>
    <x v="1"/>
    <n v="6.8476821192052979"/>
    <x v="4"/>
    <s v="6.85"/>
    <s v="East of England"/>
  </r>
  <r>
    <x v="7"/>
    <x v="2"/>
    <n v="0.89050036258158083"/>
    <x v="4"/>
    <s v="89%"/>
    <s v="East of England"/>
  </r>
  <r>
    <x v="7"/>
    <x v="0"/>
    <n v="0.55508771929824563"/>
    <x v="5"/>
    <s v="0.56"/>
    <s v="Greater London"/>
  </r>
  <r>
    <x v="7"/>
    <x v="1"/>
    <n v="6.4836065573770494"/>
    <x v="5"/>
    <s v="6.48"/>
    <s v="Greater London"/>
  </r>
  <r>
    <x v="7"/>
    <x v="2"/>
    <n v="0.91438596491228075"/>
    <x v="5"/>
    <s v="91%"/>
    <s v="Greater London"/>
  </r>
  <r>
    <x v="7"/>
    <x v="0"/>
    <n v="0.7258370183196462"/>
    <x v="6"/>
    <s v="0.73"/>
    <s v="West Midlands"/>
  </r>
  <r>
    <x v="7"/>
    <x v="1"/>
    <n v="6.2108108108108109"/>
    <x v="6"/>
    <s v="6.21"/>
    <s v="West Midlands"/>
  </r>
  <r>
    <x v="7"/>
    <x v="2"/>
    <n v="0.88313329121920403"/>
    <x v="6"/>
    <s v="88%"/>
    <s v="West Midlands"/>
  </r>
  <r>
    <x v="7"/>
    <x v="0"/>
    <n v="0.40973871733966738"/>
    <x v="7"/>
    <s v="0.41"/>
    <s v="North West"/>
  </r>
  <r>
    <x v="7"/>
    <x v="1"/>
    <n v="3.285714285714286"/>
    <x v="7"/>
    <s v="3.29"/>
    <s v="North West"/>
  </r>
  <r>
    <x v="7"/>
    <x v="2"/>
    <n v="0.87529691211401428"/>
    <x v="7"/>
    <s v="88%"/>
    <s v="North West"/>
  </r>
  <r>
    <x v="7"/>
    <x v="0"/>
    <n v="0.69447047797563266"/>
    <x v="8"/>
    <s v="0.69"/>
    <s v="North West"/>
  </r>
  <r>
    <x v="7"/>
    <x v="1"/>
    <n v="5.2553191489361701"/>
    <x v="8"/>
    <s v="5.26"/>
    <s v="North West"/>
  </r>
  <r>
    <x v="7"/>
    <x v="2"/>
    <n v="0.86785379568884724"/>
    <x v="8"/>
    <s v="87%"/>
    <s v="North West"/>
  </r>
  <r>
    <x v="7"/>
    <x v="0"/>
    <n v="1.4504249291784701"/>
    <x v="9"/>
    <s v="1.45"/>
    <s v="North West"/>
  </r>
  <r>
    <x v="7"/>
    <x v="1"/>
    <n v="19.69230769230769"/>
    <x v="9"/>
    <s v="19.69"/>
    <s v="North West"/>
  </r>
  <r>
    <x v="7"/>
    <x v="2"/>
    <n v="0.92634560906515584"/>
    <x v="9"/>
    <s v="93%"/>
    <s v="North West"/>
  </r>
  <r>
    <x v="7"/>
    <x v="0"/>
    <n v="0.99965552876334829"/>
    <x v="10"/>
    <s v="1.00"/>
    <s v="South West"/>
  </r>
  <r>
    <x v="7"/>
    <x v="1"/>
    <n v="7.3468354430379748"/>
    <x v="10"/>
    <s v="7.35"/>
    <s v="South West"/>
  </r>
  <r>
    <x v="7"/>
    <x v="2"/>
    <n v="0.86393386152256291"/>
    <x v="10"/>
    <s v="86%"/>
    <s v="South West"/>
  </r>
  <r>
    <x v="7"/>
    <x v="0"/>
    <n v="1.3019662921348309"/>
    <x v="11"/>
    <s v="1.30"/>
    <s v="South East"/>
  </r>
  <r>
    <x v="7"/>
    <x v="1"/>
    <n v="6.7173913043478262"/>
    <x v="11"/>
    <s v="6.72"/>
    <s v="South East"/>
  </r>
  <r>
    <x v="7"/>
    <x v="2"/>
    <n v="0.8061797752808989"/>
    <x v="11"/>
    <s v="81%"/>
    <s v="South East"/>
  </r>
  <r>
    <x v="7"/>
    <x v="0"/>
    <n v="0.66511762997386004"/>
    <x v="12"/>
    <s v="0.67"/>
    <s v="Yorkshire &amp; Humber"/>
  </r>
  <r>
    <x v="7"/>
    <x v="1"/>
    <n v="4.0034965034965033"/>
    <x v="12"/>
    <s v="4.00"/>
    <s v="Yorkshire &amp; Humber"/>
  </r>
  <r>
    <x v="7"/>
    <x v="2"/>
    <n v="0.83386581469648569"/>
    <x v="12"/>
    <s v="83%"/>
    <s v="Yorkshire &amp; Humber"/>
  </r>
  <r>
    <x v="7"/>
    <x v="0"/>
    <n v="0.52621167161226512"/>
    <x v="13"/>
    <s v="0.53"/>
    <s v="Greater London"/>
  </r>
  <r>
    <x v="7"/>
    <x v="1"/>
    <n v="6.4484848484848483"/>
    <x v="13"/>
    <s v="6.45"/>
    <s v="Greater London"/>
  </r>
  <r>
    <x v="7"/>
    <x v="2"/>
    <n v="0.91839762611275966"/>
    <x v="13"/>
    <s v="92%"/>
    <s v="Greater London"/>
  </r>
  <r>
    <x v="7"/>
    <x v="0"/>
    <n v="1.695158850226929"/>
    <x v="14"/>
    <s v="1.70"/>
    <s v="South East"/>
  </r>
  <r>
    <x v="7"/>
    <x v="1"/>
    <n v="11.551546391752581"/>
    <x v="14"/>
    <s v="11.55"/>
    <s v="South East"/>
  </r>
  <r>
    <x v="7"/>
    <x v="2"/>
    <n v="0.85325264750378216"/>
    <x v="14"/>
    <s v="85%"/>
    <s v="South East"/>
  </r>
  <r>
    <x v="7"/>
    <x v="0"/>
    <n v="1.351927809680066"/>
    <x v="15"/>
    <s v="1.35"/>
    <s v="South West"/>
  </r>
  <r>
    <x v="7"/>
    <x v="1"/>
    <n v="9.5260115606936413"/>
    <x v="15"/>
    <s v="9.53"/>
    <s v="South West"/>
  </r>
  <r>
    <x v="7"/>
    <x v="2"/>
    <n v="0.85808039376538148"/>
    <x v="15"/>
    <s v="86%"/>
    <s v="South West"/>
  </r>
  <r>
    <x v="7"/>
    <x v="0"/>
    <n v="0.92186652197504071"/>
    <x v="16"/>
    <s v="0.92"/>
    <s v="Greater London"/>
  </r>
  <r>
    <x v="7"/>
    <x v="1"/>
    <n v="8.3694581280788185"/>
    <x v="16"/>
    <s v="8.37"/>
    <s v="Greater London"/>
  </r>
  <r>
    <x v="7"/>
    <x v="2"/>
    <n v="0.8898534997287032"/>
    <x v="16"/>
    <s v="89%"/>
    <s v="Greater London"/>
  </r>
  <r>
    <x v="7"/>
    <x v="0"/>
    <n v="0.80883367839889575"/>
    <x v="17"/>
    <s v="0.81"/>
    <s v="South East"/>
  </r>
  <r>
    <x v="7"/>
    <x v="1"/>
    <n v="7.2569659442724461"/>
    <x v="17"/>
    <s v="7.26"/>
    <s v="South East"/>
  </r>
  <r>
    <x v="7"/>
    <x v="2"/>
    <n v="0.888543823326432"/>
    <x v="17"/>
    <s v="89%"/>
    <s v="South East"/>
  </r>
  <r>
    <x v="7"/>
    <x v="0"/>
    <n v="1.065887353878852"/>
    <x v="18"/>
    <s v="1.07"/>
    <s v="North West"/>
  </r>
  <r>
    <x v="7"/>
    <x v="1"/>
    <n v="7.4850746268656714"/>
    <x v="18"/>
    <s v="7.49"/>
    <s v="North West"/>
  </r>
  <r>
    <x v="7"/>
    <x v="2"/>
    <n v="0.85759829968119017"/>
    <x v="18"/>
    <s v="86%"/>
    <s v="North West"/>
  </r>
  <r>
    <x v="7"/>
    <x v="0"/>
    <n v="0.97102526002971767"/>
    <x v="19"/>
    <s v="0.97"/>
    <s v="Yorkshire &amp; Humber"/>
  </r>
  <r>
    <x v="7"/>
    <x v="1"/>
    <n v="13.61458333333333"/>
    <x v="19"/>
    <s v="13.61"/>
    <s v="Yorkshire &amp; Humber"/>
  </r>
  <r>
    <x v="7"/>
    <x v="2"/>
    <n v="0.92867756315007433"/>
    <x v="19"/>
    <s v="93%"/>
    <s v="Yorkshire &amp; Humber"/>
  </r>
  <r>
    <x v="7"/>
    <x v="0"/>
    <n v="0.47675070028011213"/>
    <x v="20"/>
    <s v="0.48"/>
    <s v="East of England"/>
  </r>
  <r>
    <x v="7"/>
    <x v="1"/>
    <n v="4.9476744186046524"/>
    <x v="20"/>
    <s v="4.95"/>
    <s v="East of England"/>
  </r>
  <r>
    <x v="7"/>
    <x v="2"/>
    <n v="0.90364145658263306"/>
    <x v="20"/>
    <s v="90%"/>
    <s v="East of England"/>
  </r>
  <r>
    <x v="7"/>
    <x v="0"/>
    <n v="0.6067415730337079"/>
    <x v="21"/>
    <s v="0.61"/>
    <s v="Greater London"/>
  </r>
  <r>
    <x v="7"/>
    <x v="1"/>
    <n v="3.8322580645161288"/>
    <x v="21"/>
    <s v="3.83"/>
    <s v="Greater London"/>
  </r>
  <r>
    <x v="7"/>
    <x v="2"/>
    <n v="0.84167517875383047"/>
    <x v="21"/>
    <s v="84%"/>
    <s v="Greater London"/>
  </r>
  <r>
    <x v="7"/>
    <x v="0"/>
    <n v="0.7849117174959872"/>
    <x v="22"/>
    <s v="0.78"/>
    <s v="East of England"/>
  </r>
  <r>
    <x v="7"/>
    <x v="1"/>
    <n v="6.4911504424778759"/>
    <x v="22"/>
    <s v="6.49"/>
    <s v="East of England"/>
  </r>
  <r>
    <x v="7"/>
    <x v="2"/>
    <n v="0.87907972177635096"/>
    <x v="22"/>
    <s v="88%"/>
    <s v="East of England"/>
  </r>
  <r>
    <x v="7"/>
    <x v="0"/>
    <n v="0.86258503401360542"/>
    <x v="23"/>
    <s v="0.86"/>
    <s v="North West"/>
  </r>
  <r>
    <x v="7"/>
    <x v="1"/>
    <n v="9.90625"/>
    <x v="23"/>
    <s v="9.91"/>
    <s v="North West"/>
  </r>
  <r>
    <x v="7"/>
    <x v="2"/>
    <n v="0.9129251700680272"/>
    <x v="23"/>
    <s v="91%"/>
    <s v="North West"/>
  </r>
  <r>
    <x v="7"/>
    <x v="0"/>
    <n v="1.6120440069484661"/>
    <x v="24"/>
    <s v="1.61"/>
    <s v="North West"/>
  </r>
  <r>
    <x v="7"/>
    <x v="1"/>
    <n v="17.29192546583851"/>
    <x v="24"/>
    <s v="17.29"/>
    <s v="North West"/>
  </r>
  <r>
    <x v="7"/>
    <x v="2"/>
    <n v="0.90677475390851181"/>
    <x v="24"/>
    <s v="91%"/>
    <s v="North West"/>
  </r>
  <r>
    <x v="7"/>
    <x v="0"/>
    <n v="0.2105263157894737"/>
    <x v="25"/>
    <s v="0.21"/>
    <s v="Greater London"/>
  </r>
  <r>
    <x v="7"/>
    <x v="1"/>
    <n v="2"/>
    <x v="25"/>
    <s v="2.00"/>
    <s v="Greater London"/>
  </r>
  <r>
    <x v="7"/>
    <x v="2"/>
    <n v="0.89473684210526316"/>
    <x v="25"/>
    <s v="89%"/>
    <s v="Greater London"/>
  </r>
  <r>
    <x v="7"/>
    <x v="0"/>
    <n v="0.75110848359444282"/>
    <x v="26"/>
    <s v="0.75"/>
    <s v="South West"/>
  </r>
  <r>
    <x v="7"/>
    <x v="1"/>
    <n v="5.7750000000000004"/>
    <x v="26"/>
    <s v="5.78"/>
    <s v="South West"/>
  </r>
  <r>
    <x v="7"/>
    <x v="2"/>
    <n v="0.86993792491871114"/>
    <x v="26"/>
    <s v="87%"/>
    <s v="South West"/>
  </r>
  <r>
    <x v="7"/>
    <x v="0"/>
    <n v="0.42505081300813008"/>
    <x v="27"/>
    <s v="0.43"/>
    <s v="North East"/>
  </r>
  <r>
    <x v="7"/>
    <x v="1"/>
    <n v="4.1720698254364086"/>
    <x v="27"/>
    <s v="4.17"/>
    <s v="North East"/>
  </r>
  <r>
    <x v="7"/>
    <x v="2"/>
    <n v="0.89811991869918695"/>
    <x v="27"/>
    <s v="90%"/>
    <s v="North East"/>
  </r>
  <r>
    <x v="7"/>
    <x v="0"/>
    <n v="0.96582587469487391"/>
    <x v="28"/>
    <s v="0.97"/>
    <s v="West Midlands"/>
  </r>
  <r>
    <x v="7"/>
    <x v="1"/>
    <n v="5.9949494949494948"/>
    <x v="28"/>
    <s v="5.99"/>
    <s v="West Midlands"/>
  </r>
  <r>
    <x v="7"/>
    <x v="2"/>
    <n v="0.838893409275834"/>
    <x v="28"/>
    <s v="84%"/>
    <s v="West Midlands"/>
  </r>
  <r>
    <x v="7"/>
    <x v="0"/>
    <n v="0.67820990942994142"/>
    <x v="29"/>
    <s v="0.68"/>
    <s v="Greater London"/>
  </r>
  <r>
    <x v="7"/>
    <x v="1"/>
    <n v="8.3202614379084974"/>
    <x v="29"/>
    <s v="8.32"/>
    <s v="Greater London"/>
  </r>
  <r>
    <x v="7"/>
    <x v="2"/>
    <n v="0.91848694725626001"/>
    <x v="29"/>
    <s v="92%"/>
    <s v="Greater London"/>
  </r>
  <r>
    <x v="7"/>
    <x v="0"/>
    <n v="0.54624277456647397"/>
    <x v="30"/>
    <s v="0.55"/>
    <s v="North East"/>
  </r>
  <r>
    <x v="7"/>
    <x v="1"/>
    <n v="9.9473684210526319"/>
    <x v="30"/>
    <s v="9.95"/>
    <s v="North East"/>
  </r>
  <r>
    <x v="7"/>
    <x v="2"/>
    <n v="0.94508670520231219"/>
    <x v="30"/>
    <s v="95%"/>
    <s v="North East"/>
  </r>
  <r>
    <x v="7"/>
    <x v="0"/>
    <n v="0.33882352941176469"/>
    <x v="31"/>
    <s v="0.34"/>
    <s v="North East"/>
  </r>
  <r>
    <x v="7"/>
    <x v="1"/>
    <n v="4.2985074626865671"/>
    <x v="31"/>
    <s v="4.30"/>
    <s v="North East"/>
  </r>
  <r>
    <x v="7"/>
    <x v="2"/>
    <n v="0.92117647058823526"/>
    <x v="31"/>
    <s v="92%"/>
    <s v="North East"/>
  </r>
  <r>
    <x v="7"/>
    <x v="0"/>
    <n v="0.51240135287485911"/>
    <x v="32"/>
    <s v="0.51"/>
    <s v="East Midlands"/>
  </r>
  <r>
    <x v="7"/>
    <x v="1"/>
    <n v="3.4827586206896548"/>
    <x v="32"/>
    <s v="3.48"/>
    <s v="East Midlands"/>
  </r>
  <r>
    <x v="7"/>
    <x v="2"/>
    <n v="0.85287485907553551"/>
    <x v="32"/>
    <s v="85%"/>
    <s v="East Midlands"/>
  </r>
  <r>
    <x v="7"/>
    <x v="0"/>
    <n v="0.58860319666435024"/>
    <x v="33"/>
    <s v="0.59"/>
    <s v="East Midlands"/>
  </r>
  <r>
    <x v="7"/>
    <x v="1"/>
    <n v="4.3214285714285712"/>
    <x v="33"/>
    <s v="4.32"/>
    <s v="East Midlands"/>
  </r>
  <r>
    <x v="7"/>
    <x v="2"/>
    <n v="0.86379430159833215"/>
    <x v="33"/>
    <s v="86%"/>
    <s v="East Midlands"/>
  </r>
  <r>
    <x v="7"/>
    <x v="0"/>
    <n v="0.82159772655509944"/>
    <x v="34"/>
    <s v="0.82"/>
    <s v="South West"/>
  </r>
  <r>
    <x v="7"/>
    <x v="1"/>
    <n v="5.3539094650205774"/>
    <x v="34"/>
    <s v="5.35"/>
    <s v="South West"/>
  </r>
  <r>
    <x v="7"/>
    <x v="2"/>
    <n v="0.84654246921376697"/>
    <x v="34"/>
    <s v="85%"/>
    <s v="South West"/>
  </r>
  <r>
    <x v="7"/>
    <x v="0"/>
    <n v="0.2213740458015267"/>
    <x v="35"/>
    <s v="0.22"/>
    <s v="Yorkshire &amp; Humber"/>
  </r>
  <r>
    <x v="7"/>
    <x v="1"/>
    <n v="2.343434343434343"/>
    <x v="35"/>
    <s v="2.34"/>
    <s v="Yorkshire &amp; Humber"/>
  </r>
  <r>
    <x v="7"/>
    <x v="2"/>
    <n v="0.90553435114503822"/>
    <x v="35"/>
    <s v="91%"/>
    <s v="Yorkshire &amp; Humber"/>
  </r>
  <r>
    <x v="7"/>
    <x v="0"/>
    <n v="1.0855425945563799"/>
    <x v="36"/>
    <s v="1.09"/>
    <s v="South West"/>
  </r>
  <r>
    <x v="7"/>
    <x v="1"/>
    <n v="8.2332439678284182"/>
    <x v="36"/>
    <s v="8.23"/>
    <s v="South West"/>
  </r>
  <r>
    <x v="7"/>
    <x v="2"/>
    <n v="0.86815129020855419"/>
    <x v="36"/>
    <s v="87%"/>
    <s v="South West"/>
  </r>
  <r>
    <x v="7"/>
    <x v="0"/>
    <n v="0.61828512396694213"/>
    <x v="37"/>
    <s v="0.62"/>
    <s v="West Midlands"/>
  </r>
  <r>
    <x v="7"/>
    <x v="1"/>
    <n v="6.8793103448275863"/>
    <x v="37"/>
    <s v="6.88"/>
    <s v="West Midlands"/>
  </r>
  <r>
    <x v="7"/>
    <x v="2"/>
    <n v="0.91012396694214881"/>
    <x v="37"/>
    <s v="91%"/>
    <s v="West Midlands"/>
  </r>
  <r>
    <x v="7"/>
    <x v="0"/>
    <n v="0.53699897225077087"/>
    <x v="38"/>
    <s v="0.54"/>
    <s v="Greater London"/>
  </r>
  <r>
    <x v="7"/>
    <x v="1"/>
    <n v="7.0608108108108114"/>
    <x v="38"/>
    <s v="7.06"/>
    <s v="Greater London"/>
  </r>
  <r>
    <x v="7"/>
    <x v="2"/>
    <n v="0.92394655704008222"/>
    <x v="38"/>
    <s v="92%"/>
    <s v="Greater London"/>
  </r>
  <r>
    <x v="7"/>
    <x v="0"/>
    <n v="0.61870503597122306"/>
    <x v="39"/>
    <s v="0.62"/>
    <s v="Yorkshire &amp; Humber"/>
  </r>
  <r>
    <x v="7"/>
    <x v="1"/>
    <n v="4.2065217391304346"/>
    <x v="39"/>
    <s v="4.21"/>
    <s v="Yorkshire &amp; Humber"/>
  </r>
  <r>
    <x v="7"/>
    <x v="2"/>
    <n v="0.85291766586730611"/>
    <x v="39"/>
    <s v="85%"/>
    <s v="Yorkshire &amp; Humber"/>
  </r>
  <r>
    <x v="7"/>
    <x v="0"/>
    <n v="1.7563547863710109"/>
    <x v="40"/>
    <s v="1.76"/>
    <s v="South East"/>
  </r>
  <r>
    <x v="7"/>
    <x v="1"/>
    <n v="9.3318965517241388"/>
    <x v="40"/>
    <s v="9.33"/>
    <s v="South East"/>
  </r>
  <r>
    <x v="7"/>
    <x v="2"/>
    <n v="0.81179015684153599"/>
    <x v="40"/>
    <s v="81%"/>
    <s v="South East"/>
  </r>
  <r>
    <x v="7"/>
    <x v="0"/>
    <n v="0.92331525948876836"/>
    <x v="41"/>
    <s v="0.92"/>
    <s v="Greater London"/>
  </r>
  <r>
    <x v="7"/>
    <x v="1"/>
    <n v="17.028571428571428"/>
    <x v="41"/>
    <s v="17.03"/>
    <s v="Greater London"/>
  </r>
  <r>
    <x v="7"/>
    <x v="2"/>
    <n v="0.9457784663051898"/>
    <x v="41"/>
    <s v="95%"/>
    <s v="Greater London"/>
  </r>
  <r>
    <x v="7"/>
    <x v="0"/>
    <n v="0.39888791337430501"/>
    <x v="42"/>
    <s v="0.40"/>
    <s v="East of England"/>
  </r>
  <r>
    <x v="7"/>
    <x v="1"/>
    <n v="5.0669144981412639"/>
    <x v="42"/>
    <s v="5.07"/>
    <s v="East of England"/>
  </r>
  <r>
    <x v="7"/>
    <x v="2"/>
    <n v="0.92127597307579745"/>
    <x v="42"/>
    <s v="92%"/>
    <s v="East of England"/>
  </r>
  <r>
    <x v="7"/>
    <x v="0"/>
    <n v="1.4783491204330179"/>
    <x v="43"/>
    <s v="1.48"/>
    <s v="North East"/>
  </r>
  <r>
    <x v="7"/>
    <x v="1"/>
    <n v="4.75"/>
    <x v="43"/>
    <s v="4.75"/>
    <s v="North East"/>
  </r>
  <r>
    <x v="7"/>
    <x v="2"/>
    <n v="0.68876860622462788"/>
    <x v="43"/>
    <s v="69%"/>
    <s v="North East"/>
  </r>
  <r>
    <x v="7"/>
    <x v="0"/>
    <n v="0.98704902867715083"/>
    <x v="44"/>
    <s v="0.99"/>
    <s v="South West"/>
  </r>
  <r>
    <x v="7"/>
    <x v="1"/>
    <n v="9.8341013824884786"/>
    <x v="44"/>
    <s v="9.83"/>
    <s v="South West"/>
  </r>
  <r>
    <x v="7"/>
    <x v="2"/>
    <n v="0.89962997224791863"/>
    <x v="44"/>
    <s v="90%"/>
    <s v="South West"/>
  </r>
  <r>
    <x v="7"/>
    <x v="0"/>
    <n v="0.41520136131593882"/>
    <x v="45"/>
    <s v="0.42"/>
    <s v="Greater London"/>
  </r>
  <r>
    <x v="7"/>
    <x v="1"/>
    <n v="6.4778761061946906"/>
    <x v="45"/>
    <s v="6.48"/>
    <s v="Greater London"/>
  </r>
  <r>
    <x v="7"/>
    <x v="2"/>
    <n v="0.93590470788428815"/>
    <x v="45"/>
    <s v="94%"/>
    <s v="Greater London"/>
  </r>
  <r>
    <x v="7"/>
    <x v="0"/>
    <n v="0.47489539748953968"/>
    <x v="46"/>
    <s v="0.47"/>
    <s v="Greater London"/>
  </r>
  <r>
    <x v="7"/>
    <x v="1"/>
    <n v="5.1590909090909092"/>
    <x v="46"/>
    <s v="5.16"/>
    <s v="Greater London"/>
  </r>
  <r>
    <x v="7"/>
    <x v="2"/>
    <n v="0.90794979079497906"/>
    <x v="46"/>
    <s v="91%"/>
    <s v="Greater London"/>
  </r>
  <r>
    <x v="7"/>
    <x v="0"/>
    <n v="1.071500503524673"/>
    <x v="47"/>
    <s v="1.07"/>
    <s v="North West"/>
  </r>
  <r>
    <x v="7"/>
    <x v="1"/>
    <n v="12.372093023255809"/>
    <x v="47"/>
    <s v="12.37"/>
    <s v="North West"/>
  </r>
  <r>
    <x v="7"/>
    <x v="2"/>
    <n v="0.91339375629405839"/>
    <x v="47"/>
    <s v="91%"/>
    <s v="North West"/>
  </r>
  <r>
    <x v="7"/>
    <x v="0"/>
    <n v="0.77348643006263051"/>
    <x v="48"/>
    <s v="0.77"/>
    <s v="Greater London"/>
  </r>
  <r>
    <x v="7"/>
    <x v="1"/>
    <n v="5.4087591240875916"/>
    <x v="48"/>
    <s v="5.41"/>
    <s v="Greater London"/>
  </r>
  <r>
    <x v="7"/>
    <x v="2"/>
    <n v="0.85699373695198333"/>
    <x v="48"/>
    <s v="86%"/>
    <s v="Greater London"/>
  </r>
  <r>
    <x v="7"/>
    <x v="0"/>
    <n v="1.3143365052807701"/>
    <x v="49"/>
    <s v="1.31"/>
    <s v="South East"/>
  </r>
  <r>
    <x v="7"/>
    <x v="1"/>
    <n v="7.0572711959573278"/>
    <x v="49"/>
    <s v="7.06"/>
    <s v="South East"/>
  </r>
  <r>
    <x v="7"/>
    <x v="2"/>
    <n v="0.81376137195440768"/>
    <x v="49"/>
    <s v="81%"/>
    <s v="South East"/>
  </r>
  <r>
    <x v="7"/>
    <x v="0"/>
    <n v="0.30308880308880309"/>
    <x v="50"/>
    <s v="0.30"/>
    <s v="Greater London"/>
  </r>
  <r>
    <x v="7"/>
    <x v="1"/>
    <n v="4.4857142857142858"/>
    <x v="50"/>
    <s v="4.49"/>
    <s v="Greater London"/>
  </r>
  <r>
    <x v="7"/>
    <x v="2"/>
    <n v="0.93243243243243246"/>
    <x v="50"/>
    <s v="93%"/>
    <s v="Greater London"/>
  </r>
  <r>
    <x v="7"/>
    <x v="0"/>
    <n v="0.39503546099290782"/>
    <x v="51"/>
    <s v="0.40"/>
    <s v="Greater London"/>
  </r>
  <r>
    <x v="7"/>
    <x v="1"/>
    <n v="9.9464285714285712"/>
    <x v="51"/>
    <s v="9.95"/>
    <s v="Greater London"/>
  </r>
  <r>
    <x v="7"/>
    <x v="2"/>
    <n v="0.96028368794326235"/>
    <x v="51"/>
    <s v="96%"/>
    <s v="Greater London"/>
  </r>
  <r>
    <x v="7"/>
    <x v="0"/>
    <n v="0.5271049596309112"/>
    <x v="52"/>
    <s v="0.53"/>
    <s v="North East"/>
  </r>
  <r>
    <x v="7"/>
    <x v="1"/>
    <n v="2.948387096774193"/>
    <x v="52"/>
    <s v="2.95"/>
    <s v="North East"/>
  </r>
  <r>
    <x v="7"/>
    <x v="2"/>
    <n v="0.82122260668973468"/>
    <x v="52"/>
    <s v="82%"/>
    <s v="North East"/>
  </r>
  <r>
    <x v="7"/>
    <x v="0"/>
    <n v="0.35185185185185192"/>
    <x v="53"/>
    <s v="0.35"/>
    <s v="Greater London"/>
  </r>
  <r>
    <x v="7"/>
    <x v="1"/>
    <n v="6.333333333333333"/>
    <x v="53"/>
    <s v="6.33"/>
    <s v="Greater London"/>
  </r>
  <r>
    <x v="7"/>
    <x v="2"/>
    <n v="0.94444444444444442"/>
    <x v="53"/>
    <s v="94%"/>
    <s v="Greater London"/>
  </r>
  <r>
    <x v="7"/>
    <x v="0"/>
    <n v="0.88155668358714045"/>
    <x v="54"/>
    <s v="0.88"/>
    <s v="West Midlands"/>
  </r>
  <r>
    <x v="7"/>
    <x v="1"/>
    <n v="6.8104575163398691"/>
    <x v="54"/>
    <s v="6.81"/>
    <s v="West Midlands"/>
  </r>
  <r>
    <x v="7"/>
    <x v="2"/>
    <n v="0.87055837563451777"/>
    <x v="54"/>
    <s v="87%"/>
    <s v="West Midlands"/>
  </r>
  <r>
    <x v="7"/>
    <x v="0"/>
    <n v="0.4127009646302251"/>
    <x v="55"/>
    <s v="0.41"/>
    <s v="East of England"/>
  </r>
  <r>
    <x v="7"/>
    <x v="1"/>
    <n v="2.7902173913043482"/>
    <x v="55"/>
    <s v="2.79"/>
    <s v="East of England"/>
  </r>
  <r>
    <x v="7"/>
    <x v="2"/>
    <n v="0.85209003215434087"/>
    <x v="55"/>
    <s v="85%"/>
    <s v="East of England"/>
  </r>
  <r>
    <x v="7"/>
    <x v="0"/>
    <n v="0.34865470852017938"/>
    <x v="56"/>
    <s v="0.35"/>
    <s v="Greater London"/>
  </r>
  <r>
    <x v="7"/>
    <x v="1"/>
    <n v="4.4113475177304968"/>
    <x v="56"/>
    <s v="4.41"/>
    <s v="Greater London"/>
  </r>
  <r>
    <x v="7"/>
    <x v="2"/>
    <n v="0.92096412556053808"/>
    <x v="56"/>
    <s v="92%"/>
    <s v="Greater London"/>
  </r>
  <r>
    <x v="7"/>
    <x v="0"/>
    <n v="0.71187500000000004"/>
    <x v="57"/>
    <s v="0.71"/>
    <s v="Greater London"/>
  </r>
  <r>
    <x v="7"/>
    <x v="1"/>
    <n v="6.1567567567567556"/>
    <x v="57"/>
    <s v="6.16"/>
    <s v="Greater London"/>
  </r>
  <r>
    <x v="7"/>
    <x v="2"/>
    <n v="0.88437500000000002"/>
    <x v="57"/>
    <s v="88%"/>
    <s v="Greater London"/>
  </r>
  <r>
    <x v="7"/>
    <x v="0"/>
    <n v="1.290178571428571"/>
    <x v="58"/>
    <s v="1.29"/>
    <s v="South East"/>
  </r>
  <r>
    <x v="7"/>
    <x v="1"/>
    <n v="5.7114624505928857"/>
    <x v="58"/>
    <s v="5.71"/>
    <s v="South East"/>
  </r>
  <r>
    <x v="7"/>
    <x v="2"/>
    <n v="0.77410714285714288"/>
    <x v="58"/>
    <s v="77%"/>
    <s v="South East"/>
  </r>
  <r>
    <x v="7"/>
    <x v="0"/>
    <n v="0.84623323013415896"/>
    <x v="59"/>
    <s v="0.85"/>
    <s v="Greater London"/>
  </r>
  <r>
    <x v="7"/>
    <x v="1"/>
    <n v="6.4566929133858268"/>
    <x v="59"/>
    <s v="6.46"/>
    <s v="Greater London"/>
  </r>
  <r>
    <x v="7"/>
    <x v="2"/>
    <n v="0.86893704850361198"/>
    <x v="59"/>
    <s v="87%"/>
    <s v="Greater London"/>
  </r>
  <r>
    <x v="7"/>
    <x v="0"/>
    <n v="1.727138643067847"/>
    <x v="60"/>
    <s v="1.73"/>
    <s v="Greater London"/>
  </r>
  <r>
    <x v="7"/>
    <x v="1"/>
    <n v="11.36893203883495"/>
    <x v="60"/>
    <s v="11.37"/>
    <s v="Greater London"/>
  </r>
  <r>
    <x v="7"/>
    <x v="2"/>
    <n v="0.84808259587020651"/>
    <x v="60"/>
    <s v="85%"/>
    <s v="Greater London"/>
  </r>
  <r>
    <x v="7"/>
    <x v="0"/>
    <n v="0.93372025536854319"/>
    <x v="61"/>
    <s v="0.93"/>
    <s v="South East"/>
  </r>
  <r>
    <x v="7"/>
    <x v="1"/>
    <n v="5.7912167026637871"/>
    <x v="61"/>
    <s v="5.79"/>
    <s v="South East"/>
  </r>
  <r>
    <x v="7"/>
    <x v="2"/>
    <n v="0.83876958792803247"/>
    <x v="61"/>
    <s v="84%"/>
    <s v="South East"/>
  </r>
  <r>
    <x v="7"/>
    <x v="0"/>
    <n v="0.69834490122797654"/>
    <x v="62"/>
    <s v="0.70"/>
    <s v="Yorkshire &amp; Humber"/>
  </r>
  <r>
    <x v="7"/>
    <x v="1"/>
    <n v="4.7050359712230216"/>
    <x v="62"/>
    <s v="4.71"/>
    <s v="Yorkshire &amp; Humber"/>
  </r>
  <r>
    <x v="7"/>
    <x v="2"/>
    <n v="0.8515750133475708"/>
    <x v="62"/>
    <s v="85%"/>
    <s v="Yorkshire &amp; Humber"/>
  </r>
  <r>
    <x v="7"/>
    <x v="0"/>
    <n v="0.26445264452644529"/>
    <x v="63"/>
    <s v="0.26"/>
    <s v="Greater London"/>
  </r>
  <r>
    <x v="7"/>
    <x v="1"/>
    <n v="3.2089552238805972"/>
    <x v="63"/>
    <s v="3.21"/>
    <s v="Greater London"/>
  </r>
  <r>
    <x v="7"/>
    <x v="2"/>
    <n v="0.91758917589175892"/>
    <x v="63"/>
    <s v="92%"/>
    <s v="Greater London"/>
  </r>
  <r>
    <x v="7"/>
    <x v="0"/>
    <n v="1.284770784770785"/>
    <x v="64"/>
    <s v="1.28"/>
    <s v="Yorkshire &amp; Humber"/>
  </r>
  <r>
    <x v="7"/>
    <x v="1"/>
    <n v="7.6374133949191689"/>
    <x v="64"/>
    <s v="7.64"/>
    <s v="Yorkshire &amp; Humber"/>
  </r>
  <r>
    <x v="7"/>
    <x v="2"/>
    <n v="0.83177933177933183"/>
    <x v="64"/>
    <s v="83%"/>
    <s v="Yorkshire &amp; Humber"/>
  </r>
  <r>
    <x v="7"/>
    <x v="0"/>
    <n v="0.42456406368460953"/>
    <x v="65"/>
    <s v="0.42"/>
    <s v="North West"/>
  </r>
  <r>
    <x v="7"/>
    <x v="1"/>
    <n v="6.2921348314606744"/>
    <x v="65"/>
    <s v="6.29"/>
    <s v="North West"/>
  </r>
  <r>
    <x v="7"/>
    <x v="2"/>
    <n v="0.93252463987869594"/>
    <x v="65"/>
    <s v="93%"/>
    <s v="North West"/>
  </r>
  <r>
    <x v="7"/>
    <x v="0"/>
    <n v="1.0716312056737589"/>
    <x v="66"/>
    <s v="1.07"/>
    <s v="Greater London"/>
  </r>
  <r>
    <x v="7"/>
    <x v="1"/>
    <n v="9.6242038216560513"/>
    <x v="66"/>
    <s v="9.62"/>
    <s v="Greater London"/>
  </r>
  <r>
    <x v="7"/>
    <x v="2"/>
    <n v="0.88865248226950355"/>
    <x v="66"/>
    <s v="89%"/>
    <s v="Greater London"/>
  </r>
  <r>
    <x v="7"/>
    <x v="0"/>
    <n v="0.80829342072094779"/>
    <x v="67"/>
    <s v="0.81"/>
    <s v="North West"/>
  </r>
  <r>
    <x v="7"/>
    <x v="1"/>
    <n v="5.0179968701095463"/>
    <x v="67"/>
    <s v="5.02"/>
    <s v="North West"/>
  </r>
  <r>
    <x v="7"/>
    <x v="2"/>
    <n v="0.83892109906730528"/>
    <x v="67"/>
    <s v="84%"/>
    <s v="North West"/>
  </r>
  <r>
    <x v="7"/>
    <x v="0"/>
    <n v="1.628058727569331"/>
    <x v="68"/>
    <s v="1.63"/>
    <s v="Yorkshire &amp; Humber"/>
  </r>
  <r>
    <x v="7"/>
    <x v="1"/>
    <n v="8.0669745958429555"/>
    <x v="68"/>
    <s v="8.07"/>
    <s v="Yorkshire &amp; Humber"/>
  </r>
  <r>
    <x v="7"/>
    <x v="2"/>
    <n v="0.79818224190165465"/>
    <x v="68"/>
    <s v="80%"/>
    <s v="Yorkshire &amp; Humber"/>
  </r>
  <r>
    <x v="7"/>
    <x v="0"/>
    <n v="0.47399366802351878"/>
    <x v="69"/>
    <s v="0.47"/>
    <s v="East Midlands"/>
  </r>
  <r>
    <x v="7"/>
    <x v="1"/>
    <n v="4.09375"/>
    <x v="69"/>
    <s v="4.09"/>
    <s v="East Midlands"/>
  </r>
  <r>
    <x v="7"/>
    <x v="2"/>
    <n v="0.8842152872003618"/>
    <x v="69"/>
    <s v="88%"/>
    <s v="East Midlands"/>
  </r>
  <r>
    <x v="7"/>
    <x v="0"/>
    <n v="0.71077383497221036"/>
    <x v="70"/>
    <s v="0.71"/>
    <s v="East Midlands"/>
  </r>
  <r>
    <x v="7"/>
    <x v="1"/>
    <n v="4.7364672364672362"/>
    <x v="70"/>
    <s v="4.74"/>
    <s v="East Midlands"/>
  </r>
  <r>
    <x v="7"/>
    <x v="2"/>
    <n v="0.84993587002992732"/>
    <x v="70"/>
    <s v="85%"/>
    <s v="East Midlands"/>
  </r>
  <r>
    <x v="7"/>
    <x v="0"/>
    <n v="0.41715628672150412"/>
    <x v="71"/>
    <s v="0.42"/>
    <s v="Greater London"/>
  </r>
  <r>
    <x v="7"/>
    <x v="1"/>
    <n v="6.9607843137254903"/>
    <x v="71"/>
    <s v="6.96"/>
    <s v="Greater London"/>
  </r>
  <r>
    <x v="7"/>
    <x v="2"/>
    <n v="0.9400705052878966"/>
    <x v="71"/>
    <s v="94%"/>
    <s v="Greater London"/>
  </r>
  <r>
    <x v="7"/>
    <x v="0"/>
    <n v="0.8324147785262298"/>
    <x v="72"/>
    <s v="0.83"/>
    <s v="East Midlands"/>
  </r>
  <r>
    <x v="7"/>
    <x v="1"/>
    <n v="4.6981566820276486"/>
    <x v="72"/>
    <s v="4.70"/>
    <s v="East Midlands"/>
  </r>
  <r>
    <x v="7"/>
    <x v="2"/>
    <n v="0.82282098387426006"/>
    <x v="72"/>
    <s v="82%"/>
    <s v="East Midlands"/>
  </r>
  <r>
    <x v="7"/>
    <x v="0"/>
    <n v="1.490789884483297"/>
    <x v="73"/>
    <s v="1.49"/>
    <s v="North West"/>
  </r>
  <r>
    <x v="7"/>
    <x v="1"/>
    <n v="9.326171875"/>
    <x v="73"/>
    <s v="9.33"/>
    <s v="North West"/>
  </r>
  <r>
    <x v="7"/>
    <x v="2"/>
    <n v="0.8401498595067125"/>
    <x v="73"/>
    <s v="84%"/>
    <s v="North West"/>
  </r>
  <r>
    <x v="7"/>
    <x v="0"/>
    <n v="0.44772891131939441"/>
    <x v="74"/>
    <s v="0.45"/>
    <s v="East of England"/>
  </r>
  <r>
    <x v="7"/>
    <x v="1"/>
    <n v="6.1485148514851486"/>
    <x v="74"/>
    <s v="6.15"/>
    <s v="East of England"/>
  </r>
  <r>
    <x v="7"/>
    <x v="2"/>
    <n v="0.92718096611391498"/>
    <x v="74"/>
    <s v="93%"/>
    <s v="East of England"/>
  </r>
  <r>
    <x v="7"/>
    <x v="0"/>
    <n v="0.97973165857836142"/>
    <x v="75"/>
    <s v="0.98"/>
    <s v="North West"/>
  </r>
  <r>
    <x v="7"/>
    <x v="1"/>
    <n v="7.6607142857142856"/>
    <x v="75"/>
    <s v="7.66"/>
    <s v="North West"/>
  </r>
  <r>
    <x v="7"/>
    <x v="2"/>
    <n v="0.87210962032543538"/>
    <x v="75"/>
    <s v="87%"/>
    <s v="North West"/>
  </r>
  <r>
    <x v="7"/>
    <x v="0"/>
    <n v="1.416044776119403"/>
    <x v="76"/>
    <s v="1.42"/>
    <s v="South East"/>
  </r>
  <r>
    <x v="7"/>
    <x v="1"/>
    <n v="7.8788927335640144"/>
    <x v="76"/>
    <s v="7.88"/>
    <s v="South East"/>
  </r>
  <r>
    <x v="7"/>
    <x v="2"/>
    <n v="0.82027363184079605"/>
    <x v="76"/>
    <s v="82%"/>
    <s v="South East"/>
  </r>
  <r>
    <x v="7"/>
    <x v="0"/>
    <n v="0.90441932168550876"/>
    <x v="77"/>
    <s v="0.90"/>
    <s v="Greater London"/>
  </r>
  <r>
    <x v="7"/>
    <x v="1"/>
    <n v="7.7192982456140351"/>
    <x v="77"/>
    <s v="7.72"/>
    <s v="Greater London"/>
  </r>
  <r>
    <x v="7"/>
    <x v="2"/>
    <n v="0.88283658787255914"/>
    <x v="77"/>
    <s v="88%"/>
    <s v="Greater London"/>
  </r>
  <r>
    <x v="7"/>
    <x v="0"/>
    <n v="0.36585365853658541"/>
    <x v="78"/>
    <s v="0.37"/>
    <s v="North East"/>
  </r>
  <r>
    <x v="7"/>
    <x v="1"/>
    <n v="5.0649350649350646"/>
    <x v="78"/>
    <s v="5.06"/>
    <s v="North East"/>
  </r>
  <r>
    <x v="7"/>
    <x v="2"/>
    <n v="0.92776735459662285"/>
    <x v="78"/>
    <s v="93%"/>
    <s v="North East"/>
  </r>
  <r>
    <x v="7"/>
    <x v="0"/>
    <n v="0.86470234515935052"/>
    <x v="79"/>
    <s v="0.86"/>
    <s v="East of England"/>
  </r>
  <r>
    <x v="7"/>
    <x v="1"/>
    <n v="8.3121387283236992"/>
    <x v="79"/>
    <s v="8.31"/>
    <s v="East of England"/>
  </r>
  <r>
    <x v="7"/>
    <x v="2"/>
    <n v="0.89597113650030069"/>
    <x v="79"/>
    <s v="90%"/>
    <s v="East of England"/>
  </r>
  <r>
    <x v="7"/>
    <x v="0"/>
    <n v="0.94361750112764997"/>
    <x v="80"/>
    <s v="0.94"/>
    <s v="North East"/>
  </r>
  <r>
    <x v="7"/>
    <x v="1"/>
    <n v="7.3403508771929822"/>
    <x v="80"/>
    <s v="7.34"/>
    <s v="North East"/>
  </r>
  <r>
    <x v="7"/>
    <x v="2"/>
    <n v="0.87144790257104199"/>
    <x v="80"/>
    <s v="87%"/>
    <s v="North East"/>
  </r>
  <r>
    <x v="7"/>
    <x v="0"/>
    <n v="6.6115702479338845E-2"/>
    <x v="81"/>
    <s v="0.07"/>
    <s v="Greater London"/>
  </r>
  <r>
    <x v="7"/>
    <x v="1"/>
    <n v="1.6"/>
    <x v="81"/>
    <s v="1.60"/>
    <s v="Greater London"/>
  </r>
  <r>
    <x v="7"/>
    <x v="2"/>
    <n v="0.95867768595041325"/>
    <x v="81"/>
    <s v="96%"/>
    <s v="Greater London"/>
  </r>
  <r>
    <x v="7"/>
    <x v="0"/>
    <n v="0.90425761832720986"/>
    <x v="82"/>
    <s v="0.90"/>
    <s v="East of England"/>
  </r>
  <r>
    <x v="7"/>
    <x v="1"/>
    <n v="5.8517482517482513"/>
    <x v="82"/>
    <s v="5.85"/>
    <s v="East of England"/>
  </r>
  <r>
    <x v="7"/>
    <x v="2"/>
    <n v="0.84547222822563217"/>
    <x v="82"/>
    <s v="85%"/>
    <s v="East of England"/>
  </r>
  <r>
    <x v="7"/>
    <x v="0"/>
    <n v="0.33796296296296302"/>
    <x v="83"/>
    <s v="0.34"/>
    <s v="Yorkshire &amp; Humber"/>
  </r>
  <r>
    <x v="7"/>
    <x v="1"/>
    <n v="2.8968253968253972"/>
    <x v="83"/>
    <s v="2.90"/>
    <s v="Yorkshire &amp; Humber"/>
  </r>
  <r>
    <x v="7"/>
    <x v="2"/>
    <n v="0.8833333333333333"/>
    <x v="83"/>
    <s v="88%"/>
    <s v="Yorkshire &amp; Humber"/>
  </r>
  <r>
    <x v="7"/>
    <x v="0"/>
    <n v="0.48340874811463053"/>
    <x v="84"/>
    <s v="0.48"/>
    <s v="Yorkshire &amp; Humber"/>
  </r>
  <r>
    <x v="7"/>
    <x v="1"/>
    <n v="3.6628571428571428"/>
    <x v="84"/>
    <s v="3.66"/>
    <s v="Yorkshire &amp; Humber"/>
  </r>
  <r>
    <x v="7"/>
    <x v="2"/>
    <n v="0.86802413273001511"/>
    <x v="84"/>
    <s v="87%"/>
    <s v="Yorkshire &amp; Humber"/>
  </r>
  <r>
    <x v="7"/>
    <x v="0"/>
    <n v="1.4660320207702291"/>
    <x v="85"/>
    <s v="1.47"/>
    <s v="East Midlands"/>
  </r>
  <r>
    <x v="7"/>
    <x v="1"/>
    <n v="7.6478555304740414"/>
    <x v="85"/>
    <s v="7.65"/>
    <s v="East Midlands"/>
  </r>
  <r>
    <x v="7"/>
    <x v="2"/>
    <n v="0.80830809173517959"/>
    <x v="85"/>
    <s v="81%"/>
    <s v="East Midlands"/>
  </r>
  <r>
    <x v="7"/>
    <x v="0"/>
    <n v="1.1910039113428941"/>
    <x v="86"/>
    <s v="1.19"/>
    <s v="South West"/>
  </r>
  <r>
    <x v="7"/>
    <x v="1"/>
    <n v="7.9090909090909092"/>
    <x v="86"/>
    <s v="7.91"/>
    <s v="South West"/>
  </r>
  <r>
    <x v="7"/>
    <x v="2"/>
    <n v="0.84941329856584091"/>
    <x v="86"/>
    <s v="85%"/>
    <s v="South West"/>
  </r>
  <r>
    <x v="7"/>
    <x v="0"/>
    <n v="0.77220812182741116"/>
    <x v="87"/>
    <s v="0.77"/>
    <s v="North East"/>
  </r>
  <r>
    <x v="7"/>
    <x v="1"/>
    <n v="9.361538461538462"/>
    <x v="87"/>
    <s v="9.36"/>
    <s v="North East"/>
  </r>
  <r>
    <x v="7"/>
    <x v="2"/>
    <n v="0.9175126903553299"/>
    <x v="87"/>
    <s v="92%"/>
    <s v="North East"/>
  </r>
  <r>
    <x v="7"/>
    <x v="0"/>
    <n v="0.59306887532693986"/>
    <x v="88"/>
    <s v="0.59"/>
    <s v="Yorkshire &amp; Humber"/>
  </r>
  <r>
    <x v="7"/>
    <x v="1"/>
    <n v="4.876344086021505"/>
    <x v="88"/>
    <s v="4.88"/>
    <s v="Yorkshire &amp; Humber"/>
  </r>
  <r>
    <x v="7"/>
    <x v="2"/>
    <n v="0.8783783783783784"/>
    <x v="88"/>
    <s v="88%"/>
    <s v="Yorkshire &amp; Humber"/>
  </r>
  <r>
    <x v="7"/>
    <x v="0"/>
    <n v="0.54093686354378823"/>
    <x v="89"/>
    <s v="0.54"/>
    <s v="North East"/>
  </r>
  <r>
    <x v="7"/>
    <x v="1"/>
    <n v="9.91044776119403"/>
    <x v="89"/>
    <s v="9.91"/>
    <s v="North East"/>
  </r>
  <r>
    <x v="7"/>
    <x v="2"/>
    <n v="0.94541751527494911"/>
    <x v="89"/>
    <s v="95%"/>
    <s v="North East"/>
  </r>
  <r>
    <x v="7"/>
    <x v="0"/>
    <n v="0.57079207920792074"/>
    <x v="90"/>
    <s v="0.57"/>
    <s v="East Midlands"/>
  </r>
  <r>
    <x v="7"/>
    <x v="1"/>
    <n v="3.361516034985423"/>
    <x v="90"/>
    <s v="3.36"/>
    <s v="East Midlands"/>
  </r>
  <r>
    <x v="7"/>
    <x v="2"/>
    <n v="0.83019801980198016"/>
    <x v="90"/>
    <s v="83%"/>
    <s v="East Midlands"/>
  </r>
  <r>
    <x v="7"/>
    <x v="0"/>
    <n v="0.5467625899280576"/>
    <x v="91"/>
    <s v="0.55"/>
    <s v="East Midlands"/>
  </r>
  <r>
    <x v="7"/>
    <x v="1"/>
    <n v="3.2765509989484749"/>
    <x v="91"/>
    <s v="3.28"/>
    <s v="East Midlands"/>
  </r>
  <r>
    <x v="7"/>
    <x v="2"/>
    <n v="0.8331286190559748"/>
    <x v="91"/>
    <s v="83%"/>
    <s v="East Midlands"/>
  </r>
  <r>
    <x v="7"/>
    <x v="0"/>
    <n v="0.48812849162011168"/>
    <x v="92"/>
    <s v="0.49"/>
    <s v="North West"/>
  </r>
  <r>
    <x v="7"/>
    <x v="1"/>
    <n v="8.1279069767441854"/>
    <x v="92"/>
    <s v="8.13"/>
    <s v="North West"/>
  </r>
  <r>
    <x v="7"/>
    <x v="2"/>
    <n v="0.93994413407821231"/>
    <x v="92"/>
    <s v="94%"/>
    <s v="North West"/>
  </r>
  <r>
    <x v="7"/>
    <x v="0"/>
    <n v="0.67737397420867529"/>
    <x v="93"/>
    <s v="0.68"/>
    <s v="South East"/>
  </r>
  <r>
    <x v="7"/>
    <x v="1"/>
    <n v="4.7438423645320196"/>
    <x v="93"/>
    <s v="4.74"/>
    <s v="South East"/>
  </r>
  <r>
    <x v="7"/>
    <x v="2"/>
    <n v="0.85720984759671748"/>
    <x v="93"/>
    <s v="86%"/>
    <s v="South East"/>
  </r>
  <r>
    <x v="7"/>
    <x v="0"/>
    <n v="0.32171156893819342"/>
    <x v="94"/>
    <s v="0.32"/>
    <s v="East of England"/>
  </r>
  <r>
    <x v="7"/>
    <x v="1"/>
    <n v="3.1230769230769231"/>
    <x v="94"/>
    <s v="3.12"/>
    <s v="East of England"/>
  </r>
  <r>
    <x v="7"/>
    <x v="2"/>
    <n v="0.89698890649762286"/>
    <x v="94"/>
    <s v="90%"/>
    <s v="East of England"/>
  </r>
  <r>
    <x v="7"/>
    <x v="0"/>
    <n v="0.73832734735761929"/>
    <x v="95"/>
    <s v="0.74"/>
    <s v="South West"/>
  </r>
  <r>
    <x v="7"/>
    <x v="1"/>
    <n v="4.3738601823708203"/>
    <x v="95"/>
    <s v="4.37"/>
    <s v="South West"/>
  </r>
  <r>
    <x v="7"/>
    <x v="2"/>
    <n v="0.83119548486403283"/>
    <x v="95"/>
    <s v="83%"/>
    <s v="South West"/>
  </r>
  <r>
    <x v="7"/>
    <x v="0"/>
    <n v="1.169429097605893"/>
    <x v="96"/>
    <s v="1.17"/>
    <s v="South East"/>
  </r>
  <r>
    <x v="7"/>
    <x v="1"/>
    <n v="4.884615384615385"/>
    <x v="96"/>
    <s v="4.88"/>
    <s v="South East"/>
  </r>
  <r>
    <x v="7"/>
    <x v="2"/>
    <n v="0.76058931860036827"/>
    <x v="96"/>
    <s v="76%"/>
    <s v="South East"/>
  </r>
  <r>
    <x v="7"/>
    <x v="0"/>
    <n v="0.85318559556786699"/>
    <x v="97"/>
    <s v="0.85"/>
    <s v="South East"/>
  </r>
  <r>
    <x v="7"/>
    <x v="1"/>
    <n v="3.6235294117647059"/>
    <x v="97"/>
    <s v="3.62"/>
    <s v="South East"/>
  </r>
  <r>
    <x v="7"/>
    <x v="2"/>
    <n v="0.76454293628808867"/>
    <x v="97"/>
    <s v="76%"/>
    <s v="South East"/>
  </r>
  <r>
    <x v="7"/>
    <x v="0"/>
    <n v="0.1751824817518248"/>
    <x v="98"/>
    <s v="0.18"/>
    <s v="Greater London"/>
  </r>
  <r>
    <x v="7"/>
    <x v="1"/>
    <n v="2.666666666666667"/>
    <x v="98"/>
    <s v="2.67"/>
    <s v="Greater London"/>
  </r>
  <r>
    <x v="7"/>
    <x v="2"/>
    <n v="0.93430656934306566"/>
    <x v="98"/>
    <s v="93%"/>
    <s v="Greater London"/>
  </r>
  <r>
    <x v="7"/>
    <x v="0"/>
    <n v="0.59843290891283052"/>
    <x v="99"/>
    <s v="0.60"/>
    <s v="North East"/>
  </r>
  <r>
    <x v="7"/>
    <x v="1"/>
    <n v="7.1882352941176473"/>
    <x v="99"/>
    <s v="7.19"/>
    <s v="North East"/>
  </r>
  <r>
    <x v="7"/>
    <x v="2"/>
    <n v="0.91674828599412339"/>
    <x v="99"/>
    <s v="92%"/>
    <s v="North East"/>
  </r>
  <r>
    <x v="7"/>
    <x v="0"/>
    <n v="0.77172653534183078"/>
    <x v="100"/>
    <s v="0.77"/>
    <s v="Greater London"/>
  </r>
  <r>
    <x v="7"/>
    <x v="1"/>
    <n v="5.7913043478260873"/>
    <x v="100"/>
    <s v="5.79"/>
    <s v="Greater London"/>
  </r>
  <r>
    <x v="7"/>
    <x v="2"/>
    <n v="0.8667439165701043"/>
    <x v="100"/>
    <s v="87%"/>
    <s v="Greater London"/>
  </r>
  <r>
    <x v="7"/>
    <x v="0"/>
    <n v="0.70397111913357402"/>
    <x v="101"/>
    <s v="0.70"/>
    <s v="North West"/>
  </r>
  <r>
    <x v="7"/>
    <x v="1"/>
    <n v="7.7380952380952381"/>
    <x v="101"/>
    <s v="7.74"/>
    <s v="North West"/>
  </r>
  <r>
    <x v="7"/>
    <x v="2"/>
    <n v="0.90902527075812278"/>
    <x v="101"/>
    <s v="91%"/>
    <s v="North West"/>
  </r>
  <r>
    <x v="7"/>
    <x v="0"/>
    <n v="0.69347631814119748"/>
    <x v="102"/>
    <s v="0.69"/>
    <s v="Yorkshire &amp; Humber"/>
  </r>
  <r>
    <x v="7"/>
    <x v="1"/>
    <n v="4.4597701149425291"/>
    <x v="102"/>
    <s v="4.46"/>
    <s v="Yorkshire &amp; Humber"/>
  </r>
  <r>
    <x v="7"/>
    <x v="2"/>
    <n v="0.84450402144772119"/>
    <x v="102"/>
    <s v="84%"/>
    <s v="Yorkshire &amp; Humber"/>
  </r>
  <r>
    <x v="7"/>
    <x v="0"/>
    <n v="1.270627062706271"/>
    <x v="103"/>
    <s v="1.27"/>
    <s v="East Midlands"/>
  </r>
  <r>
    <x v="7"/>
    <x v="1"/>
    <n v="7.8571428571428568"/>
    <x v="103"/>
    <s v="7.86"/>
    <s v="East Midlands"/>
  </r>
  <r>
    <x v="7"/>
    <x v="2"/>
    <n v="0.83828382838283833"/>
    <x v="103"/>
    <s v="84%"/>
    <s v="East Midlands"/>
  </r>
  <r>
    <x v="7"/>
    <x v="0"/>
    <n v="1.6443980514961729"/>
    <x v="104"/>
    <s v="1.64"/>
    <s v="North West"/>
  </r>
  <r>
    <x v="7"/>
    <x v="1"/>
    <n v="8.7195571955719551"/>
    <x v="104"/>
    <s v="8.72"/>
    <s v="North West"/>
  </r>
  <r>
    <x v="7"/>
    <x v="2"/>
    <n v="0.81141266527487821"/>
    <x v="104"/>
    <s v="81%"/>
    <s v="North West"/>
  </r>
  <r>
    <x v="7"/>
    <x v="0"/>
    <n v="0.80811232449297976"/>
    <x v="105"/>
    <s v="0.81"/>
    <s v="West Midlands"/>
  </r>
  <r>
    <x v="7"/>
    <x v="1"/>
    <n v="5.4526315789473676"/>
    <x v="105"/>
    <s v="5.45"/>
    <s v="West Midlands"/>
  </r>
  <r>
    <x v="7"/>
    <x v="2"/>
    <n v="0.85179407176287047"/>
    <x v="105"/>
    <s v="85%"/>
    <s v="West Midlands"/>
  </r>
  <r>
    <x v="7"/>
    <x v="0"/>
    <n v="1.329039184111648"/>
    <x v="106"/>
    <s v="1.33"/>
    <s v="North West"/>
  </r>
  <r>
    <x v="7"/>
    <x v="1"/>
    <n v="7.595092024539877"/>
    <x v="106"/>
    <s v="7.60"/>
    <s v="North West"/>
  </r>
  <r>
    <x v="7"/>
    <x v="2"/>
    <n v="0.82501341921631777"/>
    <x v="106"/>
    <s v="83%"/>
    <s v="North West"/>
  </r>
  <r>
    <x v="7"/>
    <x v="0"/>
    <n v="1.0045346062052509"/>
    <x v="107"/>
    <s v="1.00"/>
    <s v="Yorkshire &amp; Humber"/>
  </r>
  <r>
    <x v="7"/>
    <x v="1"/>
    <n v="6.1266375545851526"/>
    <x v="107"/>
    <s v="6.13"/>
    <s v="Yorkshire &amp; Humber"/>
  </r>
  <r>
    <x v="7"/>
    <x v="2"/>
    <n v="0.8360381861575179"/>
    <x v="107"/>
    <s v="84%"/>
    <s v="Yorkshire &amp; Humber"/>
  </r>
  <r>
    <x v="7"/>
    <x v="0"/>
    <n v="0.36350974930362118"/>
    <x v="108"/>
    <s v="0.36"/>
    <s v="West Midlands"/>
  </r>
  <r>
    <x v="7"/>
    <x v="1"/>
    <n v="3.8382352941176472"/>
    <x v="108"/>
    <s v="3.84"/>
    <s v="West Midlands"/>
  </r>
  <r>
    <x v="7"/>
    <x v="2"/>
    <n v="0.90529247910863508"/>
    <x v="108"/>
    <s v="91%"/>
    <s v="West Midlands"/>
  </r>
  <r>
    <x v="7"/>
    <x v="0"/>
    <n v="0.47452692867540031"/>
    <x v="109"/>
    <s v="0.47"/>
    <s v="South East"/>
  </r>
  <r>
    <x v="7"/>
    <x v="1"/>
    <n v="4.2337662337662341"/>
    <x v="109"/>
    <s v="4.23"/>
    <s v="South East"/>
  </r>
  <r>
    <x v="7"/>
    <x v="2"/>
    <n v="0.88791848617176128"/>
    <x v="109"/>
    <s v="89%"/>
    <s v="South East"/>
  </r>
  <r>
    <x v="7"/>
    <x v="0"/>
    <n v="0.70813397129186606"/>
    <x v="110"/>
    <s v="0.71"/>
    <s v="West Midlands"/>
  </r>
  <r>
    <x v="7"/>
    <x v="1"/>
    <n v="5.92"/>
    <x v="110"/>
    <s v="5.92"/>
    <s v="West Midlands"/>
  </r>
  <r>
    <x v="7"/>
    <x v="2"/>
    <n v="0.88038277511961727"/>
    <x v="110"/>
    <s v="88%"/>
    <s v="West Midlands"/>
  </r>
  <r>
    <x v="7"/>
    <x v="0"/>
    <n v="1.4956672443674179"/>
    <x v="111"/>
    <s v="1.50"/>
    <s v="South West"/>
  </r>
  <r>
    <x v="7"/>
    <x v="1"/>
    <n v="8.4489510489510486"/>
    <x v="111"/>
    <s v="8.45"/>
    <s v="South West"/>
  </r>
  <r>
    <x v="7"/>
    <x v="2"/>
    <n v="0.82297598415449369"/>
    <x v="111"/>
    <s v="82%"/>
    <s v="South West"/>
  </r>
  <r>
    <x v="7"/>
    <x v="0"/>
    <n v="1.2615876398508259"/>
    <x v="112"/>
    <s v="1.26"/>
    <s v="South West"/>
  </r>
  <r>
    <x v="7"/>
    <x v="1"/>
    <n v="7.3769470404984423"/>
    <x v="112"/>
    <s v="7.38"/>
    <s v="South West"/>
  </r>
  <r>
    <x v="7"/>
    <x v="2"/>
    <n v="0.82898241875332979"/>
    <x v="112"/>
    <s v="83%"/>
    <s v="South West"/>
  </r>
  <r>
    <x v="7"/>
    <x v="0"/>
    <n v="1.0258397932816541"/>
    <x v="113"/>
    <s v="1.03"/>
    <s v="North East"/>
  </r>
  <r>
    <x v="7"/>
    <x v="1"/>
    <n v="5.7536231884057969"/>
    <x v="113"/>
    <s v="5.75"/>
    <s v="North East"/>
  </r>
  <r>
    <x v="7"/>
    <x v="2"/>
    <n v="0.82170542635658916"/>
    <x v="113"/>
    <s v="82%"/>
    <s v="North East"/>
  </r>
  <r>
    <x v="7"/>
    <x v="0"/>
    <n v="1.4786641929499069"/>
    <x v="114"/>
    <s v="1.48"/>
    <s v="South East"/>
  </r>
  <r>
    <x v="7"/>
    <x v="1"/>
    <n v="8.4787234042553195"/>
    <x v="114"/>
    <s v="8.48"/>
    <s v="South East"/>
  </r>
  <r>
    <x v="7"/>
    <x v="2"/>
    <n v="0.82560296846011139"/>
    <x v="114"/>
    <s v="83%"/>
    <s v="South East"/>
  </r>
  <r>
    <x v="7"/>
    <x v="0"/>
    <n v="0"/>
    <x v="115"/>
    <s v="0.00"/>
    <s v="East of England"/>
  </r>
  <r>
    <x v="7"/>
    <x v="1"/>
    <m/>
    <x v="115"/>
    <m/>
    <s v="East of England"/>
  </r>
  <r>
    <x v="7"/>
    <x v="2"/>
    <n v="1"/>
    <x v="115"/>
    <s v="100%"/>
    <s v="East of England"/>
  </r>
  <r>
    <x v="7"/>
    <x v="0"/>
    <n v="0.94782608695652171"/>
    <x v="116"/>
    <s v="0.95"/>
    <s v="Greater London"/>
  </r>
  <r>
    <x v="7"/>
    <x v="1"/>
    <n v="9.2614379084967329"/>
    <x v="116"/>
    <s v="9.26"/>
    <s v="Greater London"/>
  </r>
  <r>
    <x v="7"/>
    <x v="2"/>
    <n v="0.89765886287625418"/>
    <x v="116"/>
    <s v="90%"/>
    <s v="Greater London"/>
  </r>
  <r>
    <x v="7"/>
    <x v="0"/>
    <n v="0.7188841201716738"/>
    <x v="117"/>
    <s v="0.72"/>
    <s v="North West"/>
  </r>
  <r>
    <x v="7"/>
    <x v="1"/>
    <n v="15.22727272727273"/>
    <x v="117"/>
    <s v="15.23"/>
    <s v="North West"/>
  </r>
  <r>
    <x v="7"/>
    <x v="2"/>
    <n v="0.9527896995708155"/>
    <x v="117"/>
    <s v="95%"/>
    <s v="North West"/>
  </r>
  <r>
    <x v="7"/>
    <x v="0"/>
    <n v="0.73020158387329015"/>
    <x v="118"/>
    <s v="0.73"/>
    <s v="West Midlands"/>
  </r>
  <r>
    <x v="7"/>
    <x v="1"/>
    <n v="4.767332549941246"/>
    <x v="118"/>
    <s v="4.77"/>
    <s v="West Midlands"/>
  </r>
  <r>
    <x v="7"/>
    <x v="2"/>
    <n v="0.84683225341972646"/>
    <x v="118"/>
    <s v="85%"/>
    <s v="West Midlands"/>
  </r>
  <r>
    <x v="7"/>
    <x v="0"/>
    <n v="1.059760956175299"/>
    <x v="119"/>
    <s v="1.06"/>
    <s v="North West"/>
  </r>
  <r>
    <x v="7"/>
    <x v="1"/>
    <n v="5.5853018372703414"/>
    <x v="119"/>
    <s v="5.59"/>
    <s v="North West"/>
  </r>
  <r>
    <x v="7"/>
    <x v="2"/>
    <n v="0.81025896414342635"/>
    <x v="119"/>
    <s v="81%"/>
    <s v="North West"/>
  </r>
  <r>
    <x v="7"/>
    <x v="0"/>
    <n v="0.59127725856697821"/>
    <x v="120"/>
    <s v="0.59"/>
    <s v="North East"/>
  </r>
  <r>
    <x v="7"/>
    <x v="1"/>
    <n v="3.2951388888888888"/>
    <x v="120"/>
    <s v="3.30"/>
    <s v="North East"/>
  </r>
  <r>
    <x v="7"/>
    <x v="2"/>
    <n v="0.82056074766355147"/>
    <x v="120"/>
    <s v="82%"/>
    <s v="North East"/>
  </r>
  <r>
    <x v="7"/>
    <x v="0"/>
    <n v="0.40793047256925591"/>
    <x v="121"/>
    <s v="0.41"/>
    <s v="West Midlands"/>
  </r>
  <r>
    <x v="7"/>
    <x v="1"/>
    <n v="3.7929292929292928"/>
    <x v="121"/>
    <s v="3.79"/>
    <s v="West Midlands"/>
  </r>
  <r>
    <x v="7"/>
    <x v="2"/>
    <n v="0.89244975556762629"/>
    <x v="121"/>
    <s v="89%"/>
    <s v="West Midlands"/>
  </r>
  <r>
    <x v="7"/>
    <x v="0"/>
    <n v="0.39813404417364812"/>
    <x v="122"/>
    <s v="0.40"/>
    <s v="East of England"/>
  </r>
  <r>
    <x v="7"/>
    <x v="1"/>
    <n v="4.6466666666666674"/>
    <x v="122"/>
    <s v="4.65"/>
    <s v="East of England"/>
  </r>
  <r>
    <x v="7"/>
    <x v="2"/>
    <n v="0.91431835491241431"/>
    <x v="122"/>
    <s v="91%"/>
    <s v="East of England"/>
  </r>
  <r>
    <x v="7"/>
    <x v="0"/>
    <n v="1.079307201458523"/>
    <x v="123"/>
    <s v="1.08"/>
    <s v="North East"/>
  </r>
  <r>
    <x v="7"/>
    <x v="1"/>
    <n v="6.5961002785515319"/>
    <x v="123"/>
    <s v="6.60"/>
    <s v="North East"/>
  </r>
  <r>
    <x v="7"/>
    <x v="2"/>
    <n v="0.83637192342752964"/>
    <x v="123"/>
    <s v="84%"/>
    <s v="North East"/>
  </r>
  <r>
    <x v="7"/>
    <x v="0"/>
    <n v="0.94285285735713209"/>
    <x v="124"/>
    <s v="0.94"/>
    <s v="South East"/>
  </r>
  <r>
    <x v="7"/>
    <x v="1"/>
    <n v="6.6730360934182587"/>
    <x v="124"/>
    <s v="6.67"/>
    <s v="South East"/>
  </r>
  <r>
    <x v="7"/>
    <x v="2"/>
    <n v="0.8587070646467676"/>
    <x v="124"/>
    <s v="86%"/>
    <s v="South East"/>
  </r>
  <r>
    <x v="7"/>
    <x v="0"/>
    <n v="1.864185110663984"/>
    <x v="125"/>
    <s v="1.86"/>
    <s v="Greater London"/>
  </r>
  <r>
    <x v="7"/>
    <x v="1"/>
    <n v="10.237569060773479"/>
    <x v="125"/>
    <s v="10.24"/>
    <s v="Greater London"/>
  </r>
  <r>
    <x v="7"/>
    <x v="2"/>
    <n v="0.81790744466800802"/>
    <x v="125"/>
    <s v="82%"/>
    <s v="Greater London"/>
  </r>
  <r>
    <x v="7"/>
    <x v="0"/>
    <n v="0.75994946304485156"/>
    <x v="126"/>
    <s v="0.76"/>
    <s v="South West"/>
  </r>
  <r>
    <x v="7"/>
    <x v="1"/>
    <n v="4.9102040816326529"/>
    <x v="126"/>
    <s v="4.91"/>
    <s v="South West"/>
  </r>
  <r>
    <x v="7"/>
    <x v="2"/>
    <n v="0.84523057485786479"/>
    <x v="126"/>
    <s v="85%"/>
    <s v="South West"/>
  </r>
  <r>
    <x v="7"/>
    <x v="0"/>
    <n v="0.55121042830540035"/>
    <x v="127"/>
    <s v="0.55"/>
    <s v="North West"/>
  </r>
  <r>
    <x v="7"/>
    <x v="1"/>
    <n v="9.97752808988764"/>
    <x v="127"/>
    <s v="9.98"/>
    <s v="North West"/>
  </r>
  <r>
    <x v="7"/>
    <x v="2"/>
    <n v="0.94475481067659839"/>
    <x v="127"/>
    <s v="94%"/>
    <s v="North West"/>
  </r>
  <r>
    <x v="7"/>
    <x v="0"/>
    <n v="0.24852941176470589"/>
    <x v="128"/>
    <s v="0.25"/>
    <s v="West Midlands"/>
  </r>
  <r>
    <x v="7"/>
    <x v="1"/>
    <n v="2.725806451612903"/>
    <x v="128"/>
    <s v="2.73"/>
    <s v="West Midlands"/>
  </r>
  <r>
    <x v="7"/>
    <x v="2"/>
    <n v="0.9088235294117647"/>
    <x v="128"/>
    <s v="91%"/>
    <s v="West Midlands"/>
  </r>
  <r>
    <x v="7"/>
    <x v="0"/>
    <n v="0"/>
    <x v="129"/>
    <s v="0.00"/>
    <s v="East of England"/>
  </r>
  <r>
    <x v="7"/>
    <x v="1"/>
    <m/>
    <x v="129"/>
    <m/>
    <s v="East of England"/>
  </r>
  <r>
    <x v="7"/>
    <x v="2"/>
    <n v="1"/>
    <x v="129"/>
    <s v="100%"/>
    <s v="East of England"/>
  </r>
  <r>
    <x v="7"/>
    <x v="0"/>
    <n v="0.33187772925764192"/>
    <x v="130"/>
    <s v="0.33"/>
    <s v="South West"/>
  </r>
  <r>
    <x v="7"/>
    <x v="1"/>
    <n v="3.8775510204081631"/>
    <x v="130"/>
    <s v="3.88"/>
    <s v="South West"/>
  </r>
  <r>
    <x v="7"/>
    <x v="2"/>
    <n v="0.91441048034934502"/>
    <x v="130"/>
    <s v="91%"/>
    <s v="South West"/>
  </r>
  <r>
    <x v="7"/>
    <x v="0"/>
    <n v="0.1157407407407407"/>
    <x v="131"/>
    <s v="0.12"/>
    <s v="Greater London"/>
  </r>
  <r>
    <x v="7"/>
    <x v="1"/>
    <n v="2.5"/>
    <x v="131"/>
    <s v="2.50"/>
    <s v="Greater London"/>
  </r>
  <r>
    <x v="7"/>
    <x v="2"/>
    <n v="0.95370370370370372"/>
    <x v="131"/>
    <s v="95%"/>
    <s v="Greater London"/>
  </r>
  <r>
    <x v="7"/>
    <x v="0"/>
    <n v="1.013708513708514"/>
    <x v="132"/>
    <s v="1.01"/>
    <s v="North West"/>
  </r>
  <r>
    <x v="7"/>
    <x v="1"/>
    <n v="6.1086956521739131"/>
    <x v="132"/>
    <s v="6.11"/>
    <s v="North West"/>
  </r>
  <r>
    <x v="7"/>
    <x v="2"/>
    <n v="0.83405483405483405"/>
    <x v="132"/>
    <s v="83%"/>
    <s v="North West"/>
  </r>
  <r>
    <x v="7"/>
    <x v="0"/>
    <n v="0.82686810943242139"/>
    <x v="133"/>
    <s v="0.83"/>
    <s v="Yorkshire &amp; Humber"/>
  </r>
  <r>
    <x v="7"/>
    <x v="1"/>
    <n v="6.0089020771513351"/>
    <x v="133"/>
    <s v="6.01"/>
    <s v="Yorkshire &amp; Humber"/>
  </r>
  <r>
    <x v="7"/>
    <x v="2"/>
    <n v="0.86239281339322171"/>
    <x v="133"/>
    <s v="86%"/>
    <s v="Yorkshire &amp; Humber"/>
  </r>
  <r>
    <x v="7"/>
    <x v="0"/>
    <n v="0.51349831271091118"/>
    <x v="134"/>
    <s v="0.51"/>
    <s v="West Midlands"/>
  </r>
  <r>
    <x v="7"/>
    <x v="1"/>
    <n v="5.3705882352941172"/>
    <x v="134"/>
    <s v="5.37"/>
    <s v="West Midlands"/>
  </r>
  <r>
    <x v="7"/>
    <x v="2"/>
    <n v="0.9043869516310461"/>
    <x v="134"/>
    <s v="90%"/>
    <s v="West Midlands"/>
  </r>
  <r>
    <x v="7"/>
    <x v="0"/>
    <n v="0.39285714285714279"/>
    <x v="135"/>
    <s v="0.39"/>
    <s v="Greater London"/>
  </r>
  <r>
    <x v="7"/>
    <x v="1"/>
    <n v="5.8666666666666663"/>
    <x v="135"/>
    <s v="5.87"/>
    <s v="Greater London"/>
  </r>
  <r>
    <x v="7"/>
    <x v="2"/>
    <n v="0.9330357142857143"/>
    <x v="135"/>
    <s v="93%"/>
    <s v="Greater London"/>
  </r>
  <r>
    <x v="7"/>
    <x v="0"/>
    <n v="0.5301659125188537"/>
    <x v="136"/>
    <s v="0.53"/>
    <s v="Greater London"/>
  </r>
  <r>
    <x v="7"/>
    <x v="1"/>
    <n v="4.9160839160839158"/>
    <x v="136"/>
    <s v="4.92"/>
    <s v="Greater London"/>
  </r>
  <r>
    <x v="7"/>
    <x v="2"/>
    <n v="0.89215686274509798"/>
    <x v="136"/>
    <s v="89%"/>
    <s v="Greater London"/>
  </r>
  <r>
    <x v="7"/>
    <x v="0"/>
    <n v="1.0241648898365321"/>
    <x v="137"/>
    <s v="1.02"/>
    <s v="North West"/>
  </r>
  <r>
    <x v="7"/>
    <x v="1"/>
    <n v="7.2777777777777777"/>
    <x v="137"/>
    <s v="7.28"/>
    <s v="North West"/>
  </r>
  <r>
    <x v="7"/>
    <x v="2"/>
    <n v="0.85927505330490406"/>
    <x v="137"/>
    <s v="86%"/>
    <s v="North West"/>
  </r>
  <r>
    <x v="7"/>
    <x v="0"/>
    <n v="1.1986628462273159"/>
    <x v="138"/>
    <s v="1.20"/>
    <s v="West Midlands"/>
  </r>
  <r>
    <x v="7"/>
    <x v="1"/>
    <n v="5.7568807339449544"/>
    <x v="138"/>
    <s v="5.76"/>
    <s v="West Midlands"/>
  </r>
  <r>
    <x v="7"/>
    <x v="2"/>
    <n v="0.79178605539637059"/>
    <x v="138"/>
    <s v="79%"/>
    <s v="West Midlands"/>
  </r>
  <r>
    <x v="7"/>
    <x v="0"/>
    <n v="0.84363636363636363"/>
    <x v="139"/>
    <s v="0.84"/>
    <s v="South East"/>
  </r>
  <r>
    <x v="7"/>
    <x v="1"/>
    <n v="3.8241758241758239"/>
    <x v="139"/>
    <s v="3.82"/>
    <s v="South East"/>
  </r>
  <r>
    <x v="7"/>
    <x v="2"/>
    <n v="0.77939393939393942"/>
    <x v="139"/>
    <s v="78%"/>
    <s v="South East"/>
  </r>
  <r>
    <x v="7"/>
    <x v="0"/>
    <n v="1.2553846153846151"/>
    <x v="140"/>
    <s v="1.26"/>
    <s v="East Midlands"/>
  </r>
  <r>
    <x v="7"/>
    <x v="1"/>
    <n v="6.3501945525291834"/>
    <x v="140"/>
    <s v="6.35"/>
    <s v="East Midlands"/>
  </r>
  <r>
    <x v="7"/>
    <x v="2"/>
    <n v="0.80230769230769228"/>
    <x v="140"/>
    <s v="80%"/>
    <s v="East Midlands"/>
  </r>
  <r>
    <x v="7"/>
    <x v="0"/>
    <n v="1.418060200668896"/>
    <x v="141"/>
    <s v="1.42"/>
    <s v="South East"/>
  </r>
  <r>
    <x v="7"/>
    <x v="1"/>
    <n v="11.020519835841309"/>
    <x v="141"/>
    <s v="11.02"/>
    <s v="South East"/>
  </r>
  <r>
    <x v="7"/>
    <x v="2"/>
    <n v="0.87132547086780499"/>
    <x v="141"/>
    <s v="87%"/>
    <s v="South East"/>
  </r>
  <r>
    <x v="7"/>
    <x v="0"/>
    <n v="0.91567460317460314"/>
    <x v="142"/>
    <s v="0.92"/>
    <s v="Greater London"/>
  </r>
  <r>
    <x v="7"/>
    <x v="1"/>
    <n v="5.9935064935064926"/>
    <x v="142"/>
    <s v="5.99"/>
    <s v="Greater London"/>
  </r>
  <r>
    <x v="7"/>
    <x v="2"/>
    <n v="0.84722222222222221"/>
    <x v="142"/>
    <s v="85%"/>
    <s v="Greater London"/>
  </r>
  <r>
    <x v="7"/>
    <x v="0"/>
    <n v="1.4447154471544721"/>
    <x v="143"/>
    <s v="1.44"/>
    <s v="North West"/>
  </r>
  <r>
    <x v="7"/>
    <x v="1"/>
    <n v="8.1513761467889907"/>
    <x v="143"/>
    <s v="8.15"/>
    <s v="North West"/>
  </r>
  <r>
    <x v="7"/>
    <x v="2"/>
    <n v="0.82276422764227641"/>
    <x v="143"/>
    <s v="82%"/>
    <s v="North West"/>
  </r>
  <r>
    <x v="7"/>
    <x v="0"/>
    <n v="0.42430703624733468"/>
    <x v="144"/>
    <s v="0.42"/>
    <s v="North West"/>
  </r>
  <r>
    <x v="7"/>
    <x v="1"/>
    <n v="6.8620689655172411"/>
    <x v="144"/>
    <s v="6.86"/>
    <s v="North West"/>
  </r>
  <r>
    <x v="7"/>
    <x v="2"/>
    <n v="0.93816631130063965"/>
    <x v="144"/>
    <s v="94%"/>
    <s v="North West"/>
  </r>
  <r>
    <x v="7"/>
    <x v="0"/>
    <n v="1.7705589698565991"/>
    <x v="145"/>
    <s v="1.77"/>
    <s v="South West"/>
  </r>
  <r>
    <x v="7"/>
    <x v="1"/>
    <n v="10.84229390681004"/>
    <x v="145"/>
    <s v="10.84"/>
    <s v="South West"/>
  </r>
  <r>
    <x v="7"/>
    <x v="2"/>
    <n v="0.83669885864793681"/>
    <x v="145"/>
    <s v="84%"/>
    <s v="South West"/>
  </r>
  <r>
    <x v="7"/>
    <x v="0"/>
    <n v="0.69559412550066757"/>
    <x v="146"/>
    <s v="0.70"/>
    <s v="South East"/>
  </r>
  <r>
    <x v="7"/>
    <x v="1"/>
    <n v="4.9150943396226419"/>
    <x v="146"/>
    <s v="4.92"/>
    <s v="South East"/>
  </r>
  <r>
    <x v="7"/>
    <x v="2"/>
    <n v="0.85847797062750331"/>
    <x v="146"/>
    <s v="86%"/>
    <s v="South East"/>
  </r>
  <r>
    <x v="7"/>
    <x v="0"/>
    <n v="0.55687397708674302"/>
    <x v="147"/>
    <s v="0.56"/>
    <s v="North West"/>
  </r>
  <r>
    <x v="7"/>
    <x v="1"/>
    <n v="6.1583710407239822"/>
    <x v="147"/>
    <s v="6.16"/>
    <s v="North West"/>
  </r>
  <r>
    <x v="7"/>
    <x v="2"/>
    <n v="0.90957446808510634"/>
    <x v="147"/>
    <s v="91%"/>
    <s v="North West"/>
  </r>
  <r>
    <x v="7"/>
    <x v="0"/>
    <n v="0.97842639593908631"/>
    <x v="148"/>
    <s v="0.98"/>
    <s v="South East"/>
  </r>
  <r>
    <x v="7"/>
    <x v="1"/>
    <n v="3.874371859296482"/>
    <x v="148"/>
    <s v="3.87"/>
    <s v="South East"/>
  </r>
  <r>
    <x v="7"/>
    <x v="2"/>
    <n v="0.74746192893401009"/>
    <x v="148"/>
    <s v="75%"/>
    <s v="South East"/>
  </r>
  <r>
    <x v="7"/>
    <x v="0"/>
    <n v="0.45246221355436372"/>
    <x v="149"/>
    <s v="0.45"/>
    <s v="West Midlands"/>
  </r>
  <r>
    <x v="7"/>
    <x v="1"/>
    <n v="4.1428571428571432"/>
    <x v="149"/>
    <s v="4.14"/>
    <s v="West Midlands"/>
  </r>
  <r>
    <x v="7"/>
    <x v="2"/>
    <n v="0.89078498293515362"/>
    <x v="149"/>
    <s v="89%"/>
    <s v="West Midlands"/>
  </r>
  <r>
    <x v="7"/>
    <x v="0"/>
    <n v="0.80391537732870222"/>
    <x v="150"/>
    <s v="0.80"/>
    <s v="West Midlands"/>
  </r>
  <r>
    <x v="7"/>
    <x v="1"/>
    <n v="8.0062893081761004"/>
    <x v="150"/>
    <s v="8.01"/>
    <s v="West Midlands"/>
  </r>
  <r>
    <x v="7"/>
    <x v="2"/>
    <n v="0.89958951689295863"/>
    <x v="150"/>
    <s v="90%"/>
    <s v="West Midlands"/>
  </r>
  <r>
    <x v="7"/>
    <x v="0"/>
    <n v="0.41309090909090912"/>
    <x v="151"/>
    <s v="0.41"/>
    <s v="Yorkshire &amp; Humber"/>
  </r>
  <r>
    <x v="7"/>
    <x v="1"/>
    <n v="3.4424242424242419"/>
    <x v="151"/>
    <s v="3.44"/>
    <s v="Yorkshire &amp; Humber"/>
  </r>
  <r>
    <x v="7"/>
    <x v="2"/>
    <n v="0.88"/>
    <x v="151"/>
    <s v="88%"/>
    <s v="Yorkshire &amp; Humber"/>
  </r>
  <r>
    <x v="7"/>
    <x v="3"/>
    <n v="0.96268656699999999"/>
    <x v="152"/>
    <s v="96%"/>
    <s v="England"/>
  </r>
  <r>
    <x v="7"/>
    <x v="2"/>
    <n v="0.86327031799999998"/>
    <x v="152"/>
    <s v="86%"/>
    <s v="England"/>
  </r>
  <r>
    <x v="7"/>
    <x v="0"/>
    <n v="0.84630761300000001"/>
    <x v="152"/>
    <s v="0.85"/>
    <s v="England"/>
  </r>
  <r>
    <x v="7"/>
    <x v="1"/>
    <n v="6.1896407690000004"/>
    <x v="152"/>
    <s v="6.19"/>
    <s v="England"/>
  </r>
  <r>
    <x v="7"/>
    <x v="4"/>
    <n v="0.86327031799999998"/>
    <x v="152"/>
    <s v="86%"/>
    <s v="England"/>
  </r>
  <r>
    <x v="7"/>
    <x v="3"/>
    <n v="5.3120849999999997E-2"/>
    <x v="0"/>
    <s v="5%"/>
    <s v="Greater London"/>
  </r>
  <r>
    <x v="7"/>
    <x v="3"/>
    <n v="0.97549280800000004"/>
    <x v="1"/>
    <s v="98%"/>
    <s v="Greater London"/>
  </r>
  <r>
    <x v="7"/>
    <x v="3"/>
    <n v="0.99908256900000014"/>
    <x v="2"/>
    <s v="100%"/>
    <s v="Yorkshire &amp; Humber"/>
  </r>
  <r>
    <x v="7"/>
    <x v="3"/>
    <n v="0.99912357600000012"/>
    <x v="3"/>
    <s v="100%"/>
    <s v="South West"/>
  </r>
  <r>
    <x v="7"/>
    <x v="3"/>
    <n v="0.94065484299999991"/>
    <x v="4"/>
    <s v="94%"/>
    <s v="East of England"/>
  </r>
  <r>
    <x v="7"/>
    <x v="3"/>
    <n v="0.9937238490000001"/>
    <x v="5"/>
    <s v="99%"/>
    <s v="Greater London"/>
  </r>
  <r>
    <x v="7"/>
    <x v="3"/>
    <n v="0.18894724299999999"/>
    <x v="6"/>
    <s v="19%"/>
    <s v="West Midlands"/>
  </r>
  <r>
    <x v="7"/>
    <x v="3"/>
    <n v="0.97004608299999995"/>
    <x v="7"/>
    <s v="97%"/>
    <s v="North West"/>
  </r>
  <r>
    <x v="7"/>
    <x v="3"/>
    <n v="0.989795918"/>
    <x v="8"/>
    <s v="99%"/>
    <s v="North West"/>
  </r>
  <r>
    <x v="7"/>
    <x v="3"/>
    <n v="0.19070772599999999"/>
    <x v="9"/>
    <s v="19%"/>
    <s v="North West"/>
  </r>
  <r>
    <x v="7"/>
    <x v="3"/>
    <n v="0.999311532"/>
    <x v="10"/>
    <s v="100%"/>
    <s v="South West"/>
  </r>
  <r>
    <x v="7"/>
    <x v="3"/>
    <n v="0.99580419600000003"/>
    <x v="11"/>
    <s v="100%"/>
    <s v="South East"/>
  </r>
  <r>
    <x v="7"/>
    <x v="3"/>
    <n v="0.99883957099999998"/>
    <x v="12"/>
    <s v="100%"/>
    <s v="Yorkshire &amp; Humber"/>
  </r>
  <r>
    <x v="7"/>
    <x v="3"/>
    <n v="0.99361179399999999"/>
    <x v="13"/>
    <s v="99%"/>
    <s v="Greater London"/>
  </r>
  <r>
    <x v="7"/>
    <x v="3"/>
    <n v="0.99773584900000001"/>
    <x v="14"/>
    <s v="100%"/>
    <s v="South East"/>
  </r>
  <r>
    <x v="7"/>
    <x v="3"/>
    <n v="0.99877099500000011"/>
    <x v="15"/>
    <s v="100%"/>
    <s v="South West"/>
  </r>
  <r>
    <x v="7"/>
    <x v="3"/>
    <n v="0.99729437200000004"/>
    <x v="16"/>
    <s v="100%"/>
    <s v="Greater London"/>
  </r>
  <r>
    <x v="7"/>
    <x v="3"/>
    <n v="0.99862163999999998"/>
    <x v="17"/>
    <s v="100%"/>
    <s v="South East"/>
  </r>
  <r>
    <x v="7"/>
    <x v="3"/>
    <n v="0.93912175600000003"/>
    <x v="18"/>
    <s v="94%"/>
    <s v="North West"/>
  </r>
  <r>
    <x v="7"/>
    <x v="3"/>
    <n v="0.9985163199999999"/>
    <x v="19"/>
    <s v="100%"/>
    <s v="Yorkshire &amp; Humber"/>
  </r>
  <r>
    <x v="7"/>
    <x v="3"/>
    <n v="0.41871921200000001"/>
    <x v="20"/>
    <s v="42%"/>
    <s v="East of England"/>
  </r>
  <r>
    <x v="7"/>
    <x v="3"/>
    <n v="0.97412935300000003"/>
    <x v="21"/>
    <s v="97%"/>
    <s v="Greater London"/>
  </r>
  <r>
    <x v="7"/>
    <x v="3"/>
    <n v="0.96739130399999995"/>
    <x v="22"/>
    <s v="97%"/>
    <s v="East of England"/>
  </r>
  <r>
    <x v="7"/>
    <x v="3"/>
    <n v="0.28722157100000001"/>
    <x v="23"/>
    <s v="29%"/>
    <s v="North West"/>
  </r>
  <r>
    <x v="7"/>
    <x v="3"/>
    <n v="0.74215728400000003"/>
    <x v="24"/>
    <s v="74%"/>
    <s v="North West"/>
  </r>
  <r>
    <x v="7"/>
    <x v="3"/>
    <n v="0.61290322600000002"/>
    <x v="25"/>
    <s v="61%"/>
    <s v="Greater London"/>
  </r>
  <r>
    <x v="7"/>
    <x v="3"/>
    <n v="0.99852420930594143"/>
    <x v="26"/>
    <s v="100%"/>
    <s v="South West"/>
  </r>
  <r>
    <x v="7"/>
    <x v="3"/>
    <n v="0.99923838499999995"/>
    <x v="27"/>
    <s v="100%"/>
    <s v="North East"/>
  </r>
  <r>
    <x v="7"/>
    <x v="3"/>
    <n v="0.98675230800000002"/>
    <x v="28"/>
    <s v="99%"/>
    <s v="West Midlands"/>
  </r>
  <r>
    <x v="7"/>
    <x v="3"/>
    <n v="0.995227996"/>
    <x v="29"/>
    <s v="100%"/>
    <s v="Greater London"/>
  </r>
  <r>
    <x v="7"/>
    <x v="3"/>
    <n v="0.17061144"/>
    <x v="30"/>
    <s v="17%"/>
    <s v="North East"/>
  </r>
  <r>
    <x v="7"/>
    <x v="3"/>
    <n v="0.99882491200000001"/>
    <x v="31"/>
    <s v="100%"/>
    <s v="North East"/>
  </r>
  <r>
    <x v="7"/>
    <x v="3"/>
    <n v="0.99775028099999996"/>
    <x v="32"/>
    <s v="100%"/>
    <s v="East Midlands"/>
  </r>
  <r>
    <x v="7"/>
    <x v="3"/>
    <n v="0.99002407999999997"/>
    <x v="33"/>
    <s v="99%"/>
    <s v="East Midlands"/>
  </r>
  <r>
    <x v="7"/>
    <x v="3"/>
    <n v="0.99795178799999984"/>
    <x v="34"/>
    <s v="100%"/>
    <s v="South West"/>
  </r>
  <r>
    <x v="7"/>
    <x v="3"/>
    <n v="0.9985707479999999"/>
    <x v="35"/>
    <s v="100%"/>
    <s v="Yorkshire &amp; Humber"/>
  </r>
  <r>
    <x v="7"/>
    <x v="3"/>
    <n v="0.99894067799999986"/>
    <x v="36"/>
    <s v="100%"/>
    <s v="South West"/>
  </r>
  <r>
    <x v="7"/>
    <x v="3"/>
    <n v="0.93889427700000005"/>
    <x v="37"/>
    <s v="94%"/>
    <s v="West Midlands"/>
  </r>
  <r>
    <x v="7"/>
    <x v="3"/>
    <n v="0.99743721200000002"/>
    <x v="38"/>
    <s v="100%"/>
    <s v="Greater London"/>
  </r>
  <r>
    <x v="7"/>
    <x v="3"/>
    <n v="0.99920127800000003"/>
    <x v="39"/>
    <s v="100%"/>
    <s v="Yorkshire &amp; Humber"/>
  </r>
  <r>
    <x v="7"/>
    <x v="3"/>
    <n v="0.99757216100000001"/>
    <x v="40"/>
    <s v="100%"/>
    <s v="South East"/>
  </r>
  <r>
    <x v="7"/>
    <x v="3"/>
    <n v="0.94233576600000002"/>
    <x v="41"/>
    <s v="94%"/>
    <s v="Greater London"/>
  </r>
  <r>
    <x v="7"/>
    <x v="3"/>
    <n v="0.35586336200000002"/>
    <x v="42"/>
    <s v="36%"/>
    <s v="East of England"/>
  </r>
  <r>
    <x v="7"/>
    <x v="3"/>
    <n v="1"/>
    <x v="43"/>
    <s v="100%"/>
    <s v="North East"/>
  </r>
  <r>
    <x v="7"/>
    <x v="3"/>
    <n v="0.99106119599999987"/>
    <x v="44"/>
    <s v="99%"/>
    <s v="South West"/>
  </r>
  <r>
    <x v="7"/>
    <x v="3"/>
    <n v="0.98822869999999996"/>
    <x v="45"/>
    <s v="99%"/>
    <s v="Greater London"/>
  </r>
  <r>
    <x v="7"/>
    <x v="3"/>
    <n v="0.804713805"/>
    <x v="46"/>
    <s v="80%"/>
    <s v="Greater London"/>
  </r>
  <r>
    <x v="7"/>
    <x v="3"/>
    <n v="0.99798995000000001"/>
    <x v="47"/>
    <s v="100%"/>
    <s v="North West"/>
  </r>
  <r>
    <x v="7"/>
    <x v="3"/>
    <n v="0.99171842700000001"/>
    <x v="48"/>
    <s v="99%"/>
    <s v="Greater London"/>
  </r>
  <r>
    <x v="7"/>
    <x v="3"/>
    <n v="0.99895539499999986"/>
    <x v="49"/>
    <s v="100%"/>
    <s v="South East"/>
  </r>
  <r>
    <x v="7"/>
    <x v="3"/>
    <n v="0.95045871599999998"/>
    <x v="50"/>
    <s v="95%"/>
    <s v="Greater London"/>
  </r>
  <r>
    <x v="7"/>
    <x v="3"/>
    <n v="0.99435825099999997"/>
    <x v="51"/>
    <s v="99%"/>
    <s v="Greater London"/>
  </r>
  <r>
    <x v="7"/>
    <x v="3"/>
    <n v="1"/>
    <x v="52"/>
    <s v="100%"/>
    <s v="North East"/>
  </r>
  <r>
    <x v="7"/>
    <x v="3"/>
    <n v="5.7355283999999999E-2"/>
    <x v="53"/>
    <s v="6%"/>
    <s v="Greater London"/>
  </r>
  <r>
    <x v="7"/>
    <x v="3"/>
    <n v="0.95553759099999991"/>
    <x v="54"/>
    <s v="96%"/>
    <s v="West Midlands"/>
  </r>
  <r>
    <x v="7"/>
    <x v="3"/>
    <n v="0.879773692"/>
    <x v="55"/>
    <s v="88%"/>
    <s v="East of England"/>
  </r>
  <r>
    <x v="7"/>
    <x v="3"/>
    <n v="0.99609156899999995"/>
    <x v="56"/>
    <s v="100%"/>
    <s v="Greater London"/>
  </r>
  <r>
    <x v="7"/>
    <x v="3"/>
    <n v="0.992555831"/>
    <x v="57"/>
    <s v="99%"/>
    <s v="Greater London"/>
  </r>
  <r>
    <x v="7"/>
    <x v="3"/>
    <n v="1"/>
    <x v="58"/>
    <s v="100%"/>
    <s v="South East"/>
  </r>
  <r>
    <x v="7"/>
    <x v="3"/>
    <n v="0.938953488"/>
    <x v="59"/>
    <s v="94%"/>
    <s v="Greater London"/>
  </r>
  <r>
    <x v="7"/>
    <x v="3"/>
    <n v="0.99705882400000001"/>
    <x v="60"/>
    <s v="100%"/>
    <s v="Greater London"/>
  </r>
  <r>
    <x v="7"/>
    <x v="3"/>
    <n v="0.996760384"/>
    <x v="61"/>
    <s v="100%"/>
    <s v="South East"/>
  </r>
  <r>
    <x v="7"/>
    <x v="3"/>
    <n v="0.99893333299999987"/>
    <x v="62"/>
    <s v="100%"/>
    <s v="Yorkshire &amp; Humber"/>
  </r>
  <r>
    <x v="7"/>
    <x v="3"/>
    <n v="0.99877149899999995"/>
    <x v="63"/>
    <s v="100%"/>
    <s v="Greater London"/>
  </r>
  <r>
    <x v="7"/>
    <x v="3"/>
    <n v="0.99728787299999999"/>
    <x v="64"/>
    <s v="100%"/>
    <s v="Yorkshire &amp; Humber"/>
  </r>
  <r>
    <x v="7"/>
    <x v="3"/>
    <n v="0.99622356499999987"/>
    <x v="65"/>
    <s v="100%"/>
    <s v="North West"/>
  </r>
  <r>
    <x v="7"/>
    <x v="3"/>
    <n v="0.99016853900000001"/>
    <x v="66"/>
    <s v="99%"/>
    <s v="Greater London"/>
  </r>
  <r>
    <x v="7"/>
    <x v="3"/>
    <n v="0.97421414500000003"/>
    <x v="67"/>
    <s v="97%"/>
    <s v="North West"/>
  </r>
  <r>
    <x v="7"/>
    <x v="3"/>
    <n v="0.998139102"/>
    <x v="68"/>
    <s v="100%"/>
    <s v="Yorkshire &amp; Humber"/>
  </r>
  <r>
    <x v="7"/>
    <x v="3"/>
    <n v="0.992369838"/>
    <x v="69"/>
    <s v="99%"/>
    <s v="East Midlands"/>
  </r>
  <r>
    <x v="7"/>
    <x v="3"/>
    <n v="0.994684244"/>
    <x v="70"/>
    <s v="99%"/>
    <s v="East Midlands"/>
  </r>
  <r>
    <x v="7"/>
    <x v="3"/>
    <n v="0.99126383200000001"/>
    <x v="71"/>
    <s v="99%"/>
    <s v="Greater London"/>
  </r>
  <r>
    <x v="7"/>
    <x v="3"/>
    <n v="0.96532019700000005"/>
    <x v="72"/>
    <s v="97%"/>
    <s v="East Midlands"/>
  </r>
  <r>
    <x v="7"/>
    <x v="3"/>
    <n v="0.99688764399999996"/>
    <x v="73"/>
    <s v="100%"/>
    <s v="North West"/>
  </r>
  <r>
    <x v="7"/>
    <x v="3"/>
    <n v="0.98930099900000001"/>
    <x v="74"/>
    <s v="99%"/>
    <s v="East of England"/>
  </r>
  <r>
    <x v="7"/>
    <x v="3"/>
    <n v="0.99658606000000005"/>
    <x v="75"/>
    <s v="100%"/>
    <s v="North West"/>
  </r>
  <r>
    <x v="7"/>
    <x v="3"/>
    <n v="0.99566563499999994"/>
    <x v="76"/>
    <s v="100%"/>
    <s v="South East"/>
  </r>
  <r>
    <x v="7"/>
    <x v="3"/>
    <n v="0.99590583399999999"/>
    <x v="77"/>
    <s v="100%"/>
    <s v="Greater London"/>
  </r>
  <r>
    <x v="7"/>
    <x v="3"/>
    <n v="0.99906279300000012"/>
    <x v="78"/>
    <s v="100%"/>
    <s v="North East"/>
  </r>
  <r>
    <x v="7"/>
    <x v="3"/>
    <n v="0.99461722500000005"/>
    <x v="79"/>
    <s v="99%"/>
    <s v="East of England"/>
  </r>
  <r>
    <x v="7"/>
    <x v="3"/>
    <n v="1"/>
    <x v="80"/>
    <s v="100%"/>
    <s v="North East"/>
  </r>
  <r>
    <x v="7"/>
    <x v="3"/>
    <n v="0.14152046800000001"/>
    <x v="81"/>
    <s v="14%"/>
    <s v="Greater London"/>
  </r>
  <r>
    <x v="7"/>
    <x v="3"/>
    <n v="0.78185197699999998"/>
    <x v="82"/>
    <s v="78%"/>
    <s v="East of England"/>
  </r>
  <r>
    <x v="7"/>
    <x v="3"/>
    <n v="0.99815157099999985"/>
    <x v="83"/>
    <s v="100%"/>
    <s v="Yorkshire &amp; Humber"/>
  </r>
  <r>
    <x v="7"/>
    <x v="3"/>
    <n v="0.99849397600000012"/>
    <x v="84"/>
    <s v="100%"/>
    <s v="Yorkshire &amp; Humber"/>
  </r>
  <r>
    <x v="7"/>
    <x v="3"/>
    <n v="0.9880290719999999"/>
    <x v="85"/>
    <s v="99%"/>
    <s v="East Midlands"/>
  </r>
  <r>
    <x v="7"/>
    <x v="3"/>
    <n v="0.99869791699999988"/>
    <x v="86"/>
    <s v="100%"/>
    <s v="South West"/>
  </r>
  <r>
    <x v="7"/>
    <x v="3"/>
    <n v="0.99810006299999998"/>
    <x v="87"/>
    <s v="100%"/>
    <s v="North East"/>
  </r>
  <r>
    <x v="7"/>
    <x v="3"/>
    <n v="0.99782514099999997"/>
    <x v="88"/>
    <s v="100%"/>
    <s v="Yorkshire &amp; Humber"/>
  </r>
  <r>
    <x v="7"/>
    <x v="3"/>
    <n v="0.99392712599999999"/>
    <x v="89"/>
    <s v="99%"/>
    <s v="North East"/>
  </r>
  <r>
    <x v="7"/>
    <x v="3"/>
    <n v="0.99605522700000004"/>
    <x v="90"/>
    <s v="100%"/>
    <s v="East Midlands"/>
  </r>
  <r>
    <x v="7"/>
    <x v="3"/>
    <n v="0.996328671"/>
    <x v="91"/>
    <s v="100%"/>
    <s v="East Midlands"/>
  </r>
  <r>
    <x v="7"/>
    <x v="3"/>
    <n v="0.99721448499999998"/>
    <x v="92"/>
    <s v="100%"/>
    <s v="North West"/>
  </r>
  <r>
    <x v="7"/>
    <x v="3"/>
    <n v="0.99859517700000011"/>
    <x v="93"/>
    <s v="100%"/>
    <s v="South East"/>
  </r>
  <r>
    <x v="7"/>
    <x v="3"/>
    <n v="0.94744744700000016"/>
    <x v="94"/>
    <s v="95%"/>
    <s v="East of England"/>
  </r>
  <r>
    <x v="7"/>
    <x v="3"/>
    <n v="0.99795186899999999"/>
    <x v="95"/>
    <s v="100%"/>
    <s v="South West"/>
  </r>
  <r>
    <x v="7"/>
    <x v="3"/>
    <n v="0.99816176499999987"/>
    <x v="96"/>
    <s v="100%"/>
    <s v="South East"/>
  </r>
  <r>
    <x v="7"/>
    <x v="3"/>
    <n v="0.99586206900000007"/>
    <x v="97"/>
    <s v="100%"/>
    <s v="South East"/>
  </r>
  <r>
    <x v="7"/>
    <x v="3"/>
    <n v="7.2105263000000003E-2"/>
    <x v="98"/>
    <s v="7%"/>
    <s v="Greater London"/>
  </r>
  <r>
    <x v="7"/>
    <x v="3"/>
    <n v="0.99902152600000005"/>
    <x v="99"/>
    <s v="100%"/>
    <s v="North East"/>
  </r>
  <r>
    <x v="7"/>
    <x v="3"/>
    <n v="0.99195402300000002"/>
    <x v="100"/>
    <s v="99%"/>
    <s v="Greater London"/>
  </r>
  <r>
    <x v="7"/>
    <x v="3"/>
    <n v="0.99283154099999993"/>
    <x v="101"/>
    <s v="99%"/>
    <s v="North West"/>
  </r>
  <r>
    <x v="7"/>
    <x v="3"/>
    <n v="0.99955337200000016"/>
    <x v="102"/>
    <s v="100%"/>
    <s v="Yorkshire &amp; Humber"/>
  </r>
  <r>
    <x v="7"/>
    <x v="3"/>
    <n v="0.96190476199999997"/>
    <x v="103"/>
    <s v="96%"/>
    <s v="East Midlands"/>
  </r>
  <r>
    <x v="7"/>
    <x v="3"/>
    <n v="0.92471042500000011"/>
    <x v="104"/>
    <s v="92%"/>
    <s v="North West"/>
  </r>
  <r>
    <x v="7"/>
    <x v="3"/>
    <n v="0.89483480699999995"/>
    <x v="105"/>
    <s v="89%"/>
    <s v="West Midlands"/>
  </r>
  <r>
    <x v="7"/>
    <x v="3"/>
    <n v="0.98780487800000005"/>
    <x v="106"/>
    <s v="99%"/>
    <s v="North West"/>
  </r>
  <r>
    <x v="7"/>
    <x v="3"/>
    <n v="0.99738157599999999"/>
    <x v="107"/>
    <s v="100%"/>
    <s v="Yorkshire &amp; Humber"/>
  </r>
  <r>
    <x v="7"/>
    <x v="3"/>
    <n v="0.97864607000000003"/>
    <x v="108"/>
    <s v="98%"/>
    <s v="West Midlands"/>
  </r>
  <r>
    <x v="7"/>
    <x v="3"/>
    <n v="0.99565217399999983"/>
    <x v="109"/>
    <s v="100%"/>
    <s v="South East"/>
  </r>
  <r>
    <x v="7"/>
    <x v="3"/>
    <n v="0.13536269400000001"/>
    <x v="110"/>
    <s v="14%"/>
    <s v="West Midlands"/>
  </r>
  <r>
    <x v="7"/>
    <x v="3"/>
    <n v="0.99826989600000005"/>
    <x v="111"/>
    <s v="100%"/>
    <s v="South West"/>
  </r>
  <r>
    <x v="7"/>
    <x v="3"/>
    <n v="0.99787347199999998"/>
    <x v="112"/>
    <s v="100%"/>
    <s v="South West"/>
  </r>
  <r>
    <x v="7"/>
    <x v="3"/>
    <n v="1"/>
    <x v="113"/>
    <s v="100%"/>
    <s v="North East"/>
  </r>
  <r>
    <x v="7"/>
    <x v="3"/>
    <n v="0.99876467000000002"/>
    <x v="114"/>
    <s v="100%"/>
    <s v="South East"/>
  </r>
  <r>
    <x v="7"/>
    <x v="3"/>
    <n v="3.9532794000000003E-2"/>
    <x v="115"/>
    <s v="4%"/>
    <s v="East of England"/>
  </r>
  <r>
    <x v="7"/>
    <x v="3"/>
    <n v="0.98679868000000004"/>
    <x v="116"/>
    <s v="99%"/>
    <s v="Greater London"/>
  </r>
  <r>
    <x v="7"/>
    <x v="3"/>
    <n v="0.9796776450000001"/>
    <x v="117"/>
    <s v="98%"/>
    <s v="North West"/>
  </r>
  <r>
    <x v="7"/>
    <x v="3"/>
    <n v="0.87758647899999997"/>
    <x v="118"/>
    <s v="88%"/>
    <s v="West Midlands"/>
  </r>
  <r>
    <x v="7"/>
    <x v="3"/>
    <n v="0.98916256199999997"/>
    <x v="119"/>
    <s v="99%"/>
    <s v="North West"/>
  </r>
  <r>
    <x v="7"/>
    <x v="3"/>
    <n v="0.99937733500000014"/>
    <x v="120"/>
    <s v="100%"/>
    <s v="North East"/>
  </r>
  <r>
    <x v="7"/>
    <x v="3"/>
    <n v="0.99138395300000004"/>
    <x v="121"/>
    <s v="99%"/>
    <s v="West Midlands"/>
  </r>
  <r>
    <x v="7"/>
    <x v="3"/>
    <n v="0.92758742500000002"/>
    <x v="122"/>
    <s v="93%"/>
    <s v="East of England"/>
  </r>
  <r>
    <x v="7"/>
    <x v="3"/>
    <n v="0.99772623900000013"/>
    <x v="123"/>
    <s v="100%"/>
    <s v="North East"/>
  </r>
  <r>
    <x v="7"/>
    <x v="3"/>
    <n v="0.99730740500000004"/>
    <x v="124"/>
    <s v="100%"/>
    <s v="South East"/>
  </r>
  <r>
    <x v="7"/>
    <x v="3"/>
    <n v="0.99201596800000003"/>
    <x v="125"/>
    <s v="99%"/>
    <s v="Greater London"/>
  </r>
  <r>
    <x v="7"/>
    <x v="3"/>
    <n v="1"/>
    <x v="126"/>
    <s v="100%"/>
    <s v="South West"/>
  </r>
  <r>
    <x v="7"/>
    <x v="3"/>
    <n v="0.993218249"/>
    <x v="127"/>
    <s v="99%"/>
    <s v="North West"/>
  </r>
  <r>
    <x v="7"/>
    <x v="3"/>
    <n v="0.97912167000000006"/>
    <x v="128"/>
    <s v="98%"/>
    <s v="West Midlands"/>
  </r>
  <r>
    <x v="7"/>
    <x v="3"/>
    <n v="6.7216980999999995E-2"/>
    <x v="129"/>
    <s v="7%"/>
    <s v="East of England"/>
  </r>
  <r>
    <x v="7"/>
    <x v="3"/>
    <n v="0.9991274"/>
    <x v="130"/>
    <s v="100%"/>
    <s v="South West"/>
  </r>
  <r>
    <x v="7"/>
    <x v="3"/>
    <n v="0.180300501"/>
    <x v="131"/>
    <s v="18%"/>
    <s v="Greater London"/>
  </r>
  <r>
    <x v="7"/>
    <x v="3"/>
    <n v="0.99426111899999992"/>
    <x v="132"/>
    <s v="99%"/>
    <s v="North West"/>
  </r>
  <r>
    <x v="7"/>
    <x v="3"/>
    <n v="0.99877650900000015"/>
    <x v="133"/>
    <s v="100%"/>
    <s v="Yorkshire &amp; Humber"/>
  </r>
  <r>
    <x v="7"/>
    <x v="3"/>
    <n v="0.89843355199999997"/>
    <x v="134"/>
    <s v="90%"/>
    <s v="West Midlands"/>
  </r>
  <r>
    <x v="7"/>
    <x v="3"/>
    <n v="0.18466611699999999"/>
    <x v="135"/>
    <s v="18%"/>
    <s v="Greater London"/>
  </r>
  <r>
    <x v="7"/>
    <x v="3"/>
    <n v="0.99624342600000015"/>
    <x v="136"/>
    <s v="100%"/>
    <s v="Greater London"/>
  </r>
  <r>
    <x v="7"/>
    <x v="3"/>
    <n v="0.99084506999999999"/>
    <x v="137"/>
    <s v="99%"/>
    <s v="North West"/>
  </r>
  <r>
    <x v="7"/>
    <x v="3"/>
    <n v="0.962095107"/>
    <x v="138"/>
    <s v="96%"/>
    <s v="West Midlands"/>
  </r>
  <r>
    <x v="7"/>
    <x v="3"/>
    <n v="0.99277978300000003"/>
    <x v="139"/>
    <s v="99%"/>
    <s v="South East"/>
  </r>
  <r>
    <x v="7"/>
    <x v="3"/>
    <n v="0.99578705499999998"/>
    <x v="140"/>
    <s v="100%"/>
    <s v="East Midlands"/>
  </r>
  <r>
    <x v="7"/>
    <x v="3"/>
    <n v="0.99719150400000001"/>
    <x v="141"/>
    <s v="100%"/>
    <s v="South East"/>
  </r>
  <r>
    <x v="7"/>
    <x v="3"/>
    <n v="0.98920510299999997"/>
    <x v="142"/>
    <s v="99%"/>
    <s v="Greater London"/>
  </r>
  <r>
    <x v="7"/>
    <x v="3"/>
    <n v="0.82661290300000001"/>
    <x v="143"/>
    <s v="83%"/>
    <s v="North West"/>
  </r>
  <r>
    <x v="7"/>
    <x v="3"/>
    <n v="0.244908616"/>
    <x v="144"/>
    <s v="24%"/>
    <s v="North West"/>
  </r>
  <r>
    <x v="7"/>
    <x v="3"/>
    <n v="0.99853886599999997"/>
    <x v="145"/>
    <s v="100%"/>
    <s v="South West"/>
  </r>
  <r>
    <x v="7"/>
    <x v="3"/>
    <n v="0.99336869999999999"/>
    <x v="146"/>
    <s v="99%"/>
    <s v="South East"/>
  </r>
  <r>
    <x v="7"/>
    <x v="3"/>
    <n v="0.99795835000000011"/>
    <x v="147"/>
    <s v="100%"/>
    <s v="North West"/>
  </r>
  <r>
    <x v="7"/>
    <x v="3"/>
    <n v="0.99244332499999999"/>
    <x v="148"/>
    <s v="99%"/>
    <s v="South East"/>
  </r>
  <r>
    <x v="7"/>
    <x v="3"/>
    <n v="0.98227969299999995"/>
    <x v="149"/>
    <s v="98%"/>
    <s v="West Midlands"/>
  </r>
  <r>
    <x v="7"/>
    <x v="3"/>
    <n v="0.91241717099999997"/>
    <x v="150"/>
    <s v="91%"/>
    <s v="West Midlands"/>
  </r>
  <r>
    <x v="7"/>
    <x v="3"/>
    <n v="0.99927325600000005"/>
    <x v="151"/>
    <s v="100%"/>
    <s v="Yorkshire &amp; Humber"/>
  </r>
  <r>
    <x v="7"/>
    <x v="7"/>
    <n v="50"/>
    <x v="0"/>
    <s v="50"/>
    <s v="Greater London"/>
  </r>
  <r>
    <x v="7"/>
    <x v="5"/>
    <n v="20012"/>
    <x v="0"/>
    <s v="20012"/>
    <s v="Greater London"/>
  </r>
  <r>
    <x v="7"/>
    <x v="6"/>
    <n v="249.8500899460324"/>
    <x v="0"/>
    <s v="250"/>
    <s v="Greater London"/>
  </r>
  <r>
    <x v="7"/>
    <x v="7"/>
    <n v="85"/>
    <x v="1"/>
    <s v="85"/>
    <s v="Greater London"/>
  </r>
  <r>
    <x v="7"/>
    <x v="5"/>
    <n v="60658"/>
    <x v="1"/>
    <s v="60658"/>
    <s v="Greater London"/>
  </r>
  <r>
    <x v="7"/>
    <x v="6"/>
    <n v="140.1299086682713"/>
    <x v="1"/>
    <s v="140"/>
    <s v="Greater London"/>
  </r>
  <r>
    <x v="7"/>
    <x v="7"/>
    <n v="170"/>
    <x v="2"/>
    <s v="170"/>
    <s v="Yorkshire &amp; Humber"/>
  </r>
  <r>
    <x v="7"/>
    <x v="6"/>
    <n v="336.38054533222532"/>
    <x v="2"/>
    <s v="336"/>
    <s v="Yorkshire &amp; Humber"/>
  </r>
  <r>
    <x v="7"/>
    <x v="5"/>
    <n v="50538"/>
    <x v="2"/>
    <s v="50538"/>
    <s v="Yorkshire &amp; Humber"/>
  </r>
  <r>
    <x v="7"/>
    <x v="6"/>
    <n v="179.10142257701361"/>
    <x v="3"/>
    <s v="179"/>
    <s v="South West"/>
  </r>
  <r>
    <x v="7"/>
    <x v="5"/>
    <n v="39084"/>
    <x v="3"/>
    <s v="39084"/>
    <s v="South West"/>
  </r>
  <r>
    <x v="7"/>
    <x v="7"/>
    <n v="70"/>
    <x v="3"/>
    <s v="70"/>
    <s v="South West"/>
  </r>
  <r>
    <x v="7"/>
    <x v="5"/>
    <n v="33389"/>
    <x v="4"/>
    <s v="33389"/>
    <s v="East of England"/>
  </r>
  <r>
    <x v="7"/>
    <x v="6"/>
    <n v="209.6498846925634"/>
    <x v="4"/>
    <s v="210"/>
    <s v="East of England"/>
  </r>
  <r>
    <x v="7"/>
    <x v="7"/>
    <n v="70"/>
    <x v="4"/>
    <s v="70"/>
    <s v="East of England"/>
  </r>
  <r>
    <x v="7"/>
    <x v="6"/>
    <n v="306.23542437162848"/>
    <x v="5"/>
    <s v="306"/>
    <s v="Greater London"/>
  </r>
  <r>
    <x v="7"/>
    <x v="7"/>
    <n v="130"/>
    <x v="5"/>
    <s v="130"/>
    <s v="Greater London"/>
  </r>
  <r>
    <x v="7"/>
    <x v="5"/>
    <n v="42451"/>
    <x v="5"/>
    <s v="42451"/>
    <s v="Greater London"/>
  </r>
  <r>
    <x v="7"/>
    <x v="5"/>
    <n v="154406"/>
    <x v="6"/>
    <s v="154406"/>
    <s v="West Midlands"/>
  </r>
  <r>
    <x v="7"/>
    <x v="6"/>
    <n v="327.05982928124553"/>
    <x v="6"/>
    <s v="327"/>
    <s v="West Midlands"/>
  </r>
  <r>
    <x v="7"/>
    <x v="7"/>
    <n v="505"/>
    <x v="6"/>
    <s v="505"/>
    <s v="West Midlands"/>
  </r>
  <r>
    <x v="7"/>
    <x v="6"/>
    <n v="302.04962243797189"/>
    <x v="7"/>
    <s v="302"/>
    <s v="North West"/>
  </r>
  <r>
    <x v="7"/>
    <x v="7"/>
    <n v="70"/>
    <x v="7"/>
    <s v="70"/>
    <s v="North West"/>
  </r>
  <r>
    <x v="7"/>
    <x v="5"/>
    <n v="23175"/>
    <x v="7"/>
    <s v="23175"/>
    <s v="North West"/>
  </r>
  <r>
    <x v="7"/>
    <x v="5"/>
    <n v="29985"/>
    <x v="8"/>
    <s v="29985"/>
    <s v="North West"/>
  </r>
  <r>
    <x v="7"/>
    <x v="7"/>
    <n v="95"/>
    <x v="8"/>
    <s v="95"/>
    <s v="North West"/>
  </r>
  <r>
    <x v="7"/>
    <x v="6"/>
    <n v="316.82507920626978"/>
    <x v="8"/>
    <s v="317"/>
    <s v="North West"/>
  </r>
  <r>
    <x v="7"/>
    <x v="7"/>
    <n v="125"/>
    <x v="9"/>
    <s v="125"/>
    <s v="North West"/>
  </r>
  <r>
    <x v="7"/>
    <x v="5"/>
    <n v="52356"/>
    <x v="9"/>
    <s v="52356"/>
    <s v="North West"/>
  </r>
  <r>
    <x v="7"/>
    <x v="6"/>
    <n v="238.75009550003821"/>
    <x v="9"/>
    <s v="239"/>
    <s v="North West"/>
  </r>
  <r>
    <x v="7"/>
    <x v="6"/>
    <n v="247.60554186221879"/>
    <x v="10"/>
    <s v="248"/>
    <s v="South West"/>
  </r>
  <r>
    <x v="7"/>
    <x v="5"/>
    <n v="88851"/>
    <x v="10"/>
    <s v="88851"/>
    <s v="South West"/>
  </r>
  <r>
    <x v="7"/>
    <x v="7"/>
    <n v="220"/>
    <x v="10"/>
    <s v="220"/>
    <s v="South West"/>
  </r>
  <r>
    <x v="7"/>
    <x v="6"/>
    <n v="191.55253328225271"/>
    <x v="11"/>
    <s v="192"/>
    <s v="South East"/>
  </r>
  <r>
    <x v="7"/>
    <x v="5"/>
    <n v="20882"/>
    <x v="11"/>
    <s v="20882"/>
    <s v="South East"/>
  </r>
  <r>
    <x v="7"/>
    <x v="7"/>
    <n v="40"/>
    <x v="11"/>
    <s v="40"/>
    <s v="South East"/>
  </r>
  <r>
    <x v="7"/>
    <x v="6"/>
    <n v="222.8647839354492"/>
    <x v="12"/>
    <s v="223"/>
    <s v="Yorkshire &amp; Humber"/>
  </r>
  <r>
    <x v="7"/>
    <x v="7"/>
    <n v="195"/>
    <x v="12"/>
    <s v="195"/>
    <s v="Yorkshire &amp; Humber"/>
  </r>
  <r>
    <x v="7"/>
    <x v="5"/>
    <n v="87497"/>
    <x v="12"/>
    <s v="87497"/>
    <s v="Yorkshire &amp; Humber"/>
  </r>
  <r>
    <x v="7"/>
    <x v="5"/>
    <n v="42947"/>
    <x v="13"/>
    <s v="42947"/>
    <s v="Greater London"/>
  </r>
  <r>
    <x v="7"/>
    <x v="6"/>
    <n v="81.495797145318647"/>
    <x v="13"/>
    <s v="81"/>
    <s v="Greater London"/>
  </r>
  <r>
    <x v="7"/>
    <x v="7"/>
    <n v="35"/>
    <x v="13"/>
    <s v="35"/>
    <s v="Greater London"/>
  </r>
  <r>
    <x v="7"/>
    <x v="7"/>
    <n v="65"/>
    <x v="14"/>
    <s v="65"/>
    <s v="South East"/>
  </r>
  <r>
    <x v="7"/>
    <x v="5"/>
    <n v="40523"/>
    <x v="14"/>
    <s v="40523"/>
    <s v="South East"/>
  </r>
  <r>
    <x v="7"/>
    <x v="6"/>
    <n v="160.40273424968541"/>
    <x v="14"/>
    <s v="160"/>
    <s v="South East"/>
  </r>
  <r>
    <x v="7"/>
    <x v="5"/>
    <n v="62286"/>
    <x v="15"/>
    <s v="62286"/>
    <s v="South West"/>
  </r>
  <r>
    <x v="7"/>
    <x v="6"/>
    <n v="232.79709726102169"/>
    <x v="15"/>
    <s v="233"/>
    <s v="South West"/>
  </r>
  <r>
    <x v="7"/>
    <x v="7"/>
    <n v="145"/>
    <x v="15"/>
    <s v="145"/>
    <s v="South West"/>
  </r>
  <r>
    <x v="7"/>
    <x v="6"/>
    <n v="200.05334755934919"/>
    <x v="16"/>
    <s v="200"/>
    <s v="Greater London"/>
  </r>
  <r>
    <x v="7"/>
    <x v="7"/>
    <n v="120"/>
    <x v="16"/>
    <s v="120"/>
    <s v="Greater London"/>
  </r>
  <r>
    <x v="7"/>
    <x v="5"/>
    <n v="59984"/>
    <x v="16"/>
    <s v="59984"/>
    <s v="Greater London"/>
  </r>
  <r>
    <x v="7"/>
    <x v="6"/>
    <n v="140.22707739629979"/>
    <x v="17"/>
    <s v="140"/>
    <s v="South East"/>
  </r>
  <r>
    <x v="7"/>
    <x v="5"/>
    <n v="110535"/>
    <x v="17"/>
    <s v="110535"/>
    <s v="South East"/>
  </r>
  <r>
    <x v="7"/>
    <x v="7"/>
    <n v="155"/>
    <x v="17"/>
    <s v="155"/>
    <s v="South East"/>
  </r>
  <r>
    <x v="7"/>
    <x v="6"/>
    <n v="164.38356164383561"/>
    <x v="18"/>
    <s v="164"/>
    <s v="North West"/>
  </r>
  <r>
    <x v="7"/>
    <x v="5"/>
    <n v="36500"/>
    <x v="18"/>
    <s v="36500"/>
    <s v="North West"/>
  </r>
  <r>
    <x v="7"/>
    <x v="7"/>
    <n v="60"/>
    <x v="18"/>
    <s v="60"/>
    <s v="North West"/>
  </r>
  <r>
    <x v="7"/>
    <x v="7"/>
    <n v="85"/>
    <x v="19"/>
    <s v="85"/>
    <s v="Yorkshire &amp; Humber"/>
  </r>
  <r>
    <x v="7"/>
    <x v="5"/>
    <n v="41290"/>
    <x v="19"/>
    <s v="41290"/>
    <s v="Yorkshire &amp; Humber"/>
  </r>
  <r>
    <x v="7"/>
    <x v="6"/>
    <n v="205.86098328893189"/>
    <x v="19"/>
    <s v="206"/>
    <s v="Yorkshire &amp; Humber"/>
  </r>
  <r>
    <x v="7"/>
    <x v="7"/>
    <n v="300"/>
    <x v="20"/>
    <s v="300"/>
    <s v="East of England"/>
  </r>
  <r>
    <x v="7"/>
    <x v="5"/>
    <n v="134730"/>
    <x v="20"/>
    <s v="134730"/>
    <s v="East of England"/>
  </r>
  <r>
    <x v="7"/>
    <x v="6"/>
    <n v="222.66755733689601"/>
    <x v="20"/>
    <s v="223"/>
    <s v="East of England"/>
  </r>
  <r>
    <x v="7"/>
    <x v="7"/>
    <n v="60"/>
    <x v="21"/>
    <s v="60"/>
    <s v="Greater London"/>
  </r>
  <r>
    <x v="7"/>
    <x v="6"/>
    <n v="228.03283672848889"/>
    <x v="21"/>
    <s v="228"/>
    <s v="Greater London"/>
  </r>
  <r>
    <x v="7"/>
    <x v="5"/>
    <n v="26312"/>
    <x v="21"/>
    <s v="26312"/>
    <s v="Greater London"/>
  </r>
  <r>
    <x v="7"/>
    <x v="7"/>
    <n v="105"/>
    <x v="22"/>
    <s v="105"/>
    <s v="East of England"/>
  </r>
  <r>
    <x v="7"/>
    <x v="5"/>
    <n v="57456"/>
    <x v="22"/>
    <s v="57456"/>
    <s v="East of England"/>
  </r>
  <r>
    <x v="7"/>
    <x v="6"/>
    <n v="182.7485380116959"/>
    <x v="22"/>
    <s v="183"/>
    <s v="East of England"/>
  </r>
  <r>
    <x v="7"/>
    <x v="6"/>
    <n v="163.30744998050849"/>
    <x v="23"/>
    <s v="163"/>
    <s v="North West"/>
  </r>
  <r>
    <x v="7"/>
    <x v="7"/>
    <n v="155"/>
    <x v="23"/>
    <s v="155"/>
    <s v="North West"/>
  </r>
  <r>
    <x v="7"/>
    <x v="5"/>
    <n v="94913"/>
    <x v="23"/>
    <s v="94913"/>
    <s v="North West"/>
  </r>
  <r>
    <x v="7"/>
    <x v="7"/>
    <n v="155"/>
    <x v="24"/>
    <s v="155"/>
    <s v="North West"/>
  </r>
  <r>
    <x v="7"/>
    <x v="5"/>
    <n v="80283"/>
    <x v="24"/>
    <s v="80283"/>
    <s v="North West"/>
  </r>
  <r>
    <x v="7"/>
    <x v="6"/>
    <n v="193.06702539765581"/>
    <x v="24"/>
    <s v="193"/>
    <s v="North West"/>
  </r>
  <r>
    <x v="7"/>
    <x v="7"/>
    <n v="0"/>
    <x v="25"/>
    <s v="0"/>
    <s v="Greater London"/>
  </r>
  <r>
    <x v="7"/>
    <x v="5"/>
    <n v="1399"/>
    <x v="25"/>
    <s v="1399"/>
    <s v="Greater London"/>
  </r>
  <r>
    <x v="7"/>
    <x v="6"/>
    <n v="0"/>
    <x v="25"/>
    <s v="0"/>
    <s v="Greater London"/>
  </r>
  <r>
    <x v="7"/>
    <x v="6"/>
    <n v="164.25539743235959"/>
    <x v="26"/>
    <s v="164"/>
    <s v="South West"/>
  </r>
  <r>
    <x v="7"/>
    <x v="5"/>
    <n v="152202"/>
    <x v="26"/>
    <s v="152202"/>
    <s v="South West"/>
  </r>
  <r>
    <x v="7"/>
    <x v="7"/>
    <n v="250"/>
    <x v="26"/>
    <s v="250"/>
    <s v="South West"/>
  </r>
  <r>
    <x v="7"/>
    <x v="7"/>
    <n v="295"/>
    <x v="27"/>
    <s v="295"/>
    <s v="North East"/>
  </r>
  <r>
    <x v="7"/>
    <x v="5"/>
    <n v="117738"/>
    <x v="27"/>
    <s v="117738"/>
    <s v="North East"/>
  </r>
  <r>
    <x v="7"/>
    <x v="6"/>
    <n v="250.5563199646673"/>
    <x v="27"/>
    <s v="251"/>
    <s v="North East"/>
  </r>
  <r>
    <x v="7"/>
    <x v="6"/>
    <n v="311.89083820662768"/>
    <x v="28"/>
    <s v="312"/>
    <s v="West Midlands"/>
  </r>
  <r>
    <x v="7"/>
    <x v="7"/>
    <n v="160"/>
    <x v="28"/>
    <s v="160"/>
    <s v="West Midlands"/>
  </r>
  <r>
    <x v="7"/>
    <x v="5"/>
    <n v="51300"/>
    <x v="28"/>
    <s v="51300"/>
    <s v="West Midlands"/>
  </r>
  <r>
    <x v="7"/>
    <x v="7"/>
    <n v="105"/>
    <x v="29"/>
    <s v="105"/>
    <s v="Greater London"/>
  </r>
  <r>
    <x v="7"/>
    <x v="6"/>
    <n v="185.0742059435259"/>
    <x v="29"/>
    <s v="185"/>
    <s v="Greater London"/>
  </r>
  <r>
    <x v="7"/>
    <x v="5"/>
    <n v="56734"/>
    <x v="29"/>
    <s v="56734"/>
    <s v="Greater London"/>
  </r>
  <r>
    <x v="7"/>
    <x v="7"/>
    <n v="185"/>
    <x v="30"/>
    <s v="185"/>
    <s v="North East"/>
  </r>
  <r>
    <x v="7"/>
    <x v="5"/>
    <n v="67351"/>
    <x v="30"/>
    <s v="67351"/>
    <s v="North East"/>
  </r>
  <r>
    <x v="7"/>
    <x v="6"/>
    <n v="274.68040563614488"/>
    <x v="30"/>
    <s v="275"/>
    <s v="North East"/>
  </r>
  <r>
    <x v="7"/>
    <x v="7"/>
    <n v="55"/>
    <x v="31"/>
    <s v="55"/>
    <s v="North East"/>
  </r>
  <r>
    <x v="7"/>
    <x v="5"/>
    <n v="23797"/>
    <x v="31"/>
    <s v="23797"/>
    <s v="North East"/>
  </r>
  <r>
    <x v="7"/>
    <x v="6"/>
    <n v="231.12156994579149"/>
    <x v="31"/>
    <s v="231"/>
    <s v="North East"/>
  </r>
  <r>
    <x v="7"/>
    <x v="7"/>
    <n v="110"/>
    <x v="32"/>
    <s v="110"/>
    <s v="East Midlands"/>
  </r>
  <r>
    <x v="7"/>
    <x v="6"/>
    <n v="247.09661477637761"/>
    <x v="32"/>
    <s v="247"/>
    <s v="East Midlands"/>
  </r>
  <r>
    <x v="7"/>
    <x v="5"/>
    <n v="44517"/>
    <x v="32"/>
    <s v="44517"/>
    <s v="East Midlands"/>
  </r>
  <r>
    <x v="7"/>
    <x v="5"/>
    <n v="186020"/>
    <x v="33"/>
    <s v="186020"/>
    <s v="East Midlands"/>
  </r>
  <r>
    <x v="7"/>
    <x v="7"/>
    <n v="470"/>
    <x v="33"/>
    <s v="470"/>
    <s v="East Midlands"/>
  </r>
  <r>
    <x v="7"/>
    <x v="6"/>
    <n v="252.66100419309751"/>
    <x v="33"/>
    <s v="253"/>
    <s v="East Midlands"/>
  </r>
  <r>
    <x v="7"/>
    <x v="7"/>
    <n v="505"/>
    <x v="34"/>
    <s v="505"/>
    <s v="South West"/>
  </r>
  <r>
    <x v="7"/>
    <x v="6"/>
    <n v="227.75653052388509"/>
    <x v="34"/>
    <s v="228"/>
    <s v="South West"/>
  </r>
  <r>
    <x v="7"/>
    <x v="5"/>
    <n v="221728"/>
    <x v="34"/>
    <s v="221728"/>
    <s v="South West"/>
  </r>
  <r>
    <x v="7"/>
    <x v="5"/>
    <n v="62691"/>
    <x v="35"/>
    <s v="62691"/>
    <s v="Yorkshire &amp; Humber"/>
  </r>
  <r>
    <x v="7"/>
    <x v="6"/>
    <n v="247.2444210492734"/>
    <x v="35"/>
    <s v="247"/>
    <s v="Yorkshire &amp; Humber"/>
  </r>
  <r>
    <x v="7"/>
    <x v="7"/>
    <n v="155"/>
    <x v="35"/>
    <s v="155"/>
    <s v="Yorkshire &amp; Humber"/>
  </r>
  <r>
    <x v="7"/>
    <x v="6"/>
    <n v="176.40239907262739"/>
    <x v="36"/>
    <s v="176"/>
    <s v="South West"/>
  </r>
  <r>
    <x v="7"/>
    <x v="5"/>
    <n v="119046"/>
    <x v="36"/>
    <s v="119046"/>
    <s v="South West"/>
  </r>
  <r>
    <x v="7"/>
    <x v="7"/>
    <n v="210"/>
    <x v="36"/>
    <s v="210"/>
    <s v="South West"/>
  </r>
  <r>
    <x v="7"/>
    <x v="7"/>
    <n v="150"/>
    <x v="37"/>
    <s v="150"/>
    <s v="West Midlands"/>
  </r>
  <r>
    <x v="7"/>
    <x v="5"/>
    <n v="67075"/>
    <x v="37"/>
    <s v="67075"/>
    <s v="West Midlands"/>
  </r>
  <r>
    <x v="7"/>
    <x v="6"/>
    <n v="223.6302646291465"/>
    <x v="37"/>
    <s v="224"/>
    <s v="West Midlands"/>
  </r>
  <r>
    <x v="7"/>
    <x v="7"/>
    <n v="35"/>
    <x v="38"/>
    <s v="35"/>
    <s v="Greater London"/>
  </r>
  <r>
    <x v="7"/>
    <x v="5"/>
    <n v="48645"/>
    <x v="38"/>
    <s v="48645"/>
    <s v="Greater London"/>
  </r>
  <r>
    <x v="7"/>
    <x v="6"/>
    <n v="71.949840682495633"/>
    <x v="38"/>
    <s v="72"/>
    <s v="Greater London"/>
  </r>
  <r>
    <x v="7"/>
    <x v="6"/>
    <n v="207.4602713580349"/>
    <x v="39"/>
    <s v="207"/>
    <s v="Yorkshire &amp; Humber"/>
  </r>
  <r>
    <x v="7"/>
    <x v="7"/>
    <n v="200"/>
    <x v="39"/>
    <s v="200"/>
    <s v="Yorkshire &amp; Humber"/>
  </r>
  <r>
    <x v="7"/>
    <x v="5"/>
    <n v="96404"/>
    <x v="39"/>
    <s v="96404"/>
    <s v="Yorkshire &amp; Humber"/>
  </r>
  <r>
    <x v="7"/>
    <x v="5"/>
    <n v="149415"/>
    <x v="40"/>
    <s v="149415"/>
    <s v="South East"/>
  </r>
  <r>
    <x v="7"/>
    <x v="6"/>
    <n v="177.3583642873875"/>
    <x v="40"/>
    <s v="177"/>
    <s v="South East"/>
  </r>
  <r>
    <x v="7"/>
    <x v="7"/>
    <n v="265"/>
    <x v="40"/>
    <s v="265"/>
    <s v="South East"/>
  </r>
  <r>
    <x v="7"/>
    <x v="7"/>
    <n v="90"/>
    <x v="41"/>
    <s v="90"/>
    <s v="Greater London"/>
  </r>
  <r>
    <x v="7"/>
    <x v="6"/>
    <n v="187.3555800736932"/>
    <x v="41"/>
    <s v="187"/>
    <s v="Greater London"/>
  </r>
  <r>
    <x v="7"/>
    <x v="5"/>
    <n v="48037"/>
    <x v="41"/>
    <s v="48037"/>
    <s v="Greater London"/>
  </r>
  <r>
    <x v="7"/>
    <x v="5"/>
    <n v="325861"/>
    <x v="42"/>
    <s v="325861"/>
    <s v="East of England"/>
  </r>
  <r>
    <x v="7"/>
    <x v="6"/>
    <n v="205.60914009347539"/>
    <x v="42"/>
    <s v="206"/>
    <s v="East of England"/>
  </r>
  <r>
    <x v="7"/>
    <x v="7"/>
    <n v="670"/>
    <x v="42"/>
    <s v="670"/>
    <s v="East of England"/>
  </r>
  <r>
    <x v="7"/>
    <x v="5"/>
    <n v="41321"/>
    <x v="43"/>
    <s v="41321"/>
    <s v="North East"/>
  </r>
  <r>
    <x v="7"/>
    <x v="6"/>
    <n v="302.50961980590978"/>
    <x v="43"/>
    <s v="303"/>
    <s v="North East"/>
  </r>
  <r>
    <x v="7"/>
    <x v="7"/>
    <n v="125"/>
    <x v="43"/>
    <s v="125"/>
    <s v="North East"/>
  </r>
  <r>
    <x v="7"/>
    <x v="7"/>
    <n v="260"/>
    <x v="44"/>
    <s v="260"/>
    <s v="South West"/>
  </r>
  <r>
    <x v="7"/>
    <x v="5"/>
    <n v="148036"/>
    <x v="44"/>
    <s v="148036"/>
    <s v="South West"/>
  </r>
  <r>
    <x v="7"/>
    <x v="6"/>
    <n v="175.63295414628871"/>
    <x v="44"/>
    <s v="176"/>
    <s v="South West"/>
  </r>
  <r>
    <x v="7"/>
    <x v="6"/>
    <n v="279.20828938388041"/>
    <x v="45"/>
    <s v="279"/>
    <s v="Greater London"/>
  </r>
  <r>
    <x v="7"/>
    <x v="5"/>
    <n v="32234"/>
    <x v="45"/>
    <s v="32234"/>
    <s v="Greater London"/>
  </r>
  <r>
    <x v="7"/>
    <x v="7"/>
    <n v="90"/>
    <x v="45"/>
    <s v="90"/>
    <s v="Greater London"/>
  </r>
  <r>
    <x v="7"/>
    <x v="5"/>
    <n v="22600"/>
    <x v="46"/>
    <s v="22600"/>
    <s v="Greater London"/>
  </r>
  <r>
    <x v="7"/>
    <x v="6"/>
    <n v="243.36283185840711"/>
    <x v="46"/>
    <s v="243"/>
    <s v="Greater London"/>
  </r>
  <r>
    <x v="7"/>
    <x v="7"/>
    <n v="55"/>
    <x v="46"/>
    <s v="55"/>
    <s v="Greater London"/>
  </r>
  <r>
    <x v="7"/>
    <x v="5"/>
    <n v="25379"/>
    <x v="47"/>
    <s v="25379"/>
    <s v="North West"/>
  </r>
  <r>
    <x v="7"/>
    <x v="7"/>
    <n v="70"/>
    <x v="47"/>
    <s v="70"/>
    <s v="North West"/>
  </r>
  <r>
    <x v="7"/>
    <x v="6"/>
    <n v="275.81859017297768"/>
    <x v="47"/>
    <s v="276"/>
    <s v="North West"/>
  </r>
  <r>
    <x v="7"/>
    <x v="6"/>
    <n v="0"/>
    <x v="48"/>
    <s v="0"/>
    <s v="Greater London"/>
  </r>
  <r>
    <x v="7"/>
    <x v="5"/>
    <n v="20499"/>
    <x v="48"/>
    <s v="20499"/>
    <s v="Greater London"/>
  </r>
  <r>
    <x v="7"/>
    <x v="7"/>
    <n v="0"/>
    <x v="48"/>
    <s v="0"/>
    <s v="Greater London"/>
  </r>
  <r>
    <x v="7"/>
    <x v="7"/>
    <n v="650"/>
    <x v="49"/>
    <s v="650"/>
    <s v="South East"/>
  </r>
  <r>
    <x v="7"/>
    <x v="5"/>
    <n v="324772"/>
    <x v="49"/>
    <s v="324772"/>
    <s v="South East"/>
  </r>
  <r>
    <x v="7"/>
    <x v="6"/>
    <n v="200.14040619265211"/>
    <x v="49"/>
    <s v="200"/>
    <s v="South East"/>
  </r>
  <r>
    <x v="7"/>
    <x v="6"/>
    <n v="100.8369466572552"/>
    <x v="50"/>
    <s v="101"/>
    <s v="Greater London"/>
  </r>
  <r>
    <x v="7"/>
    <x v="5"/>
    <n v="29751"/>
    <x v="50"/>
    <s v="29751"/>
    <s v="Greater London"/>
  </r>
  <r>
    <x v="7"/>
    <x v="7"/>
    <n v="30"/>
    <x v="50"/>
    <s v="30"/>
    <s v="Greater London"/>
  </r>
  <r>
    <x v="7"/>
    <x v="6"/>
    <n v="70.444032216404068"/>
    <x v="51"/>
    <s v="70"/>
    <s v="Greater London"/>
  </r>
  <r>
    <x v="7"/>
    <x v="5"/>
    <n v="42587"/>
    <x v="51"/>
    <s v="42587"/>
    <s v="Greater London"/>
  </r>
  <r>
    <x v="7"/>
    <x v="7"/>
    <n v="30"/>
    <x v="51"/>
    <s v="30"/>
    <s v="Greater London"/>
  </r>
  <r>
    <x v="7"/>
    <x v="6"/>
    <n v="203.58306188925081"/>
    <x v="52"/>
    <s v="204"/>
    <s v="North East"/>
  </r>
  <r>
    <x v="7"/>
    <x v="7"/>
    <n v="40"/>
    <x v="52"/>
    <s v="40"/>
    <s v="North East"/>
  </r>
  <r>
    <x v="7"/>
    <x v="5"/>
    <n v="19648"/>
    <x v="52"/>
    <s v="19648"/>
    <s v="North East"/>
  </r>
  <r>
    <x v="7"/>
    <x v="7"/>
    <n v="100"/>
    <x v="53"/>
    <s v="100"/>
    <s v="Greater London"/>
  </r>
  <r>
    <x v="7"/>
    <x v="5"/>
    <n v="47709"/>
    <x v="53"/>
    <s v="47709"/>
    <s v="Greater London"/>
  </r>
  <r>
    <x v="7"/>
    <x v="6"/>
    <n v="209.60405793456161"/>
    <x v="53"/>
    <s v="210"/>
    <s v="Greater London"/>
  </r>
  <r>
    <x v="7"/>
    <x v="7"/>
    <n v="70"/>
    <x v="54"/>
    <s v="70"/>
    <s v="West Midlands"/>
  </r>
  <r>
    <x v="7"/>
    <x v="6"/>
    <n v="135.88011491575429"/>
    <x v="54"/>
    <s v="136"/>
    <s v="West Midlands"/>
  </r>
  <r>
    <x v="7"/>
    <x v="5"/>
    <n v="51516"/>
    <x v="54"/>
    <s v="51516"/>
    <s v="West Midlands"/>
  </r>
  <r>
    <x v="7"/>
    <x v="6"/>
    <n v="191.85428320465999"/>
    <x v="55"/>
    <s v="192"/>
    <s v="East of England"/>
  </r>
  <r>
    <x v="7"/>
    <x v="5"/>
    <n v="216310"/>
    <x v="55"/>
    <s v="216310"/>
    <s v="East of England"/>
  </r>
  <r>
    <x v="7"/>
    <x v="7"/>
    <n v="415"/>
    <x v="55"/>
    <s v="415"/>
    <s v="East of England"/>
  </r>
  <r>
    <x v="7"/>
    <x v="5"/>
    <n v="43198"/>
    <x v="56"/>
    <s v="43198"/>
    <s v="Greater London"/>
  </r>
  <r>
    <x v="7"/>
    <x v="6"/>
    <n v="0"/>
    <x v="56"/>
    <s v="0"/>
    <s v="Greater London"/>
  </r>
  <r>
    <x v="7"/>
    <x v="7"/>
    <n v="0"/>
    <x v="56"/>
    <s v="0"/>
    <s v="Greater London"/>
  </r>
  <r>
    <x v="7"/>
    <x v="5"/>
    <n v="36624"/>
    <x v="57"/>
    <s v="36624"/>
    <s v="Greater London"/>
  </r>
  <r>
    <x v="7"/>
    <x v="6"/>
    <n v="0"/>
    <x v="57"/>
    <s v="0"/>
    <s v="Greater London"/>
  </r>
  <r>
    <x v="7"/>
    <x v="7"/>
    <n v="0"/>
    <x v="57"/>
    <s v="0"/>
    <s v="Greater London"/>
  </r>
  <r>
    <x v="7"/>
    <x v="6"/>
    <n v="210.56079358023541"/>
    <x v="58"/>
    <s v="211"/>
    <s v="South East"/>
  </r>
  <r>
    <x v="7"/>
    <x v="5"/>
    <n v="42743"/>
    <x v="58"/>
    <s v="42743"/>
    <s v="South East"/>
  </r>
  <r>
    <x v="7"/>
    <x v="7"/>
    <n v="90"/>
    <x v="58"/>
    <s v="90"/>
    <s v="South East"/>
  </r>
  <r>
    <x v="7"/>
    <x v="6"/>
    <n v="254.27646786870091"/>
    <x v="59"/>
    <s v="254"/>
    <s v="Greater London"/>
  </r>
  <r>
    <x v="7"/>
    <x v="5"/>
    <n v="21630"/>
    <x v="59"/>
    <s v="21630"/>
    <s v="Greater London"/>
  </r>
  <r>
    <x v="7"/>
    <x v="7"/>
    <n v="55"/>
    <x v="59"/>
    <s v="55"/>
    <s v="Greater London"/>
  </r>
  <r>
    <x v="7"/>
    <x v="6"/>
    <n v="0"/>
    <x v="60"/>
    <s v="0"/>
    <s v="Greater London"/>
  </r>
  <r>
    <x v="7"/>
    <x v="5"/>
    <n v="22314"/>
    <x v="60"/>
    <s v="22314"/>
    <s v="Greater London"/>
  </r>
  <r>
    <x v="7"/>
    <x v="7"/>
    <n v="0"/>
    <x v="60"/>
    <s v="0"/>
    <s v="Greater London"/>
  </r>
  <r>
    <x v="7"/>
    <x v="6"/>
    <n v="151.80197878344109"/>
    <x v="61"/>
    <s v="152"/>
    <s v="South East"/>
  </r>
  <r>
    <x v="7"/>
    <x v="5"/>
    <n v="335964"/>
    <x v="61"/>
    <s v="335964"/>
    <s v="South East"/>
  </r>
  <r>
    <x v="7"/>
    <x v="7"/>
    <n v="510"/>
    <x v="61"/>
    <s v="510"/>
    <s v="South East"/>
  </r>
  <r>
    <x v="7"/>
    <x v="7"/>
    <n v="145"/>
    <x v="62"/>
    <s v="145"/>
    <s v="Yorkshire &amp; Humber"/>
  </r>
  <r>
    <x v="7"/>
    <x v="5"/>
    <n v="42699"/>
    <x v="62"/>
    <s v="42699"/>
    <s v="Yorkshire &amp; Humber"/>
  </r>
  <r>
    <x v="7"/>
    <x v="6"/>
    <n v="339.5864071758121"/>
    <x v="62"/>
    <s v="340"/>
    <s v="Yorkshire &amp; Humber"/>
  </r>
  <r>
    <x v="7"/>
    <x v="5"/>
    <n v="25926"/>
    <x v="63"/>
    <s v="25926"/>
    <s v="Greater London"/>
  </r>
  <r>
    <x v="7"/>
    <x v="7"/>
    <n v="60"/>
    <x v="63"/>
    <s v="60"/>
    <s v="Greater London"/>
  </r>
  <r>
    <x v="7"/>
    <x v="6"/>
    <n v="231.42791020597079"/>
    <x v="63"/>
    <s v="231"/>
    <s v="Greater London"/>
  </r>
  <r>
    <x v="7"/>
    <x v="6"/>
    <n v="240.8120924718435"/>
    <x v="64"/>
    <s v="241"/>
    <s v="Yorkshire &amp; Humber"/>
  </r>
  <r>
    <x v="7"/>
    <x v="7"/>
    <n v="195"/>
    <x v="64"/>
    <s v="195"/>
    <s v="Yorkshire &amp; Humber"/>
  </r>
  <r>
    <x v="7"/>
    <x v="5"/>
    <n v="80976"/>
    <x v="64"/>
    <s v="80976"/>
    <s v="Yorkshire &amp; Humber"/>
  </r>
  <r>
    <x v="7"/>
    <x v="7"/>
    <n v="80"/>
    <x v="65"/>
    <s v="80"/>
    <s v="North West"/>
  </r>
  <r>
    <x v="7"/>
    <x v="5"/>
    <n v="28160"/>
    <x v="65"/>
    <s v="28160"/>
    <s v="North West"/>
  </r>
  <r>
    <x v="7"/>
    <x v="6"/>
    <n v="284.09090909090912"/>
    <x v="65"/>
    <s v="284"/>
    <s v="North West"/>
  </r>
  <r>
    <x v="7"/>
    <x v="5"/>
    <n v="30014"/>
    <x v="66"/>
    <s v="30014"/>
    <s v="Greater London"/>
  </r>
  <r>
    <x v="7"/>
    <x v="7"/>
    <n v="80"/>
    <x v="66"/>
    <s v="80"/>
    <s v="Greater London"/>
  </r>
  <r>
    <x v="7"/>
    <x v="6"/>
    <n v="266.54228026920771"/>
    <x v="66"/>
    <s v="267"/>
    <s v="Greater London"/>
  </r>
  <r>
    <x v="7"/>
    <x v="6"/>
    <n v="207.08107315642869"/>
    <x v="67"/>
    <s v="207"/>
    <s v="North West"/>
  </r>
  <r>
    <x v="7"/>
    <x v="7"/>
    <n v="565"/>
    <x v="67"/>
    <s v="565"/>
    <s v="North West"/>
  </r>
  <r>
    <x v="7"/>
    <x v="5"/>
    <n v="272840"/>
    <x v="67"/>
    <s v="272840"/>
    <s v="North West"/>
  </r>
  <r>
    <x v="7"/>
    <x v="7"/>
    <n v="310"/>
    <x v="68"/>
    <s v="310"/>
    <s v="Yorkshire &amp; Humber"/>
  </r>
  <r>
    <x v="7"/>
    <x v="5"/>
    <n v="131845"/>
    <x v="68"/>
    <s v="131845"/>
    <s v="Yorkshire &amp; Humber"/>
  </r>
  <r>
    <x v="7"/>
    <x v="6"/>
    <n v="235.12457810307561"/>
    <x v="68"/>
    <s v="235"/>
    <s v="Yorkshire &amp; Humber"/>
  </r>
  <r>
    <x v="7"/>
    <x v="5"/>
    <n v="46623"/>
    <x v="69"/>
    <s v="46623"/>
    <s v="East Midlands"/>
  </r>
  <r>
    <x v="7"/>
    <x v="6"/>
    <n v="0"/>
    <x v="69"/>
    <s v="0"/>
    <s v="East Midlands"/>
  </r>
  <r>
    <x v="7"/>
    <x v="7"/>
    <n v="0"/>
    <x v="69"/>
    <s v="0"/>
    <s v="East Midlands"/>
  </r>
  <r>
    <x v="7"/>
    <x v="6"/>
    <n v="44.487095564636583"/>
    <x v="70"/>
    <s v="44"/>
    <s v="East Midlands"/>
  </r>
  <r>
    <x v="7"/>
    <x v="5"/>
    <n v="157349"/>
    <x v="70"/>
    <s v="157349"/>
    <s v="East Midlands"/>
  </r>
  <r>
    <x v="7"/>
    <x v="7"/>
    <n v="70"/>
    <x v="70"/>
    <s v="70"/>
    <s v="East Midlands"/>
  </r>
  <r>
    <x v="7"/>
    <x v="7"/>
    <n v="65"/>
    <x v="71"/>
    <s v="65"/>
    <s v="Greater London"/>
  </r>
  <r>
    <x v="7"/>
    <x v="5"/>
    <n v="31107"/>
    <x v="71"/>
    <s v="31107"/>
    <s v="Greater London"/>
  </r>
  <r>
    <x v="7"/>
    <x v="6"/>
    <n v="208.95618349567621"/>
    <x v="71"/>
    <s v="209"/>
    <s v="Greater London"/>
  </r>
  <r>
    <x v="7"/>
    <x v="5"/>
    <n v="190608"/>
    <x v="72"/>
    <s v="190608"/>
    <s v="East Midlands"/>
  </r>
  <r>
    <x v="7"/>
    <x v="7"/>
    <n v="350"/>
    <x v="72"/>
    <s v="350"/>
    <s v="East Midlands"/>
  </r>
  <r>
    <x v="7"/>
    <x v="6"/>
    <n v="183.62293293041219"/>
    <x v="72"/>
    <s v="184"/>
    <s v="East Midlands"/>
  </r>
  <r>
    <x v="7"/>
    <x v="7"/>
    <n v="245"/>
    <x v="73"/>
    <s v="245"/>
    <s v="North West"/>
  </r>
  <r>
    <x v="7"/>
    <x v="5"/>
    <n v="78032"/>
    <x v="73"/>
    <s v="78032"/>
    <s v="North West"/>
  </r>
  <r>
    <x v="7"/>
    <x v="6"/>
    <n v="313.97375435718681"/>
    <x v="73"/>
    <s v="314"/>
    <s v="North West"/>
  </r>
  <r>
    <x v="7"/>
    <x v="6"/>
    <n v="294.19335858493002"/>
    <x v="74"/>
    <s v="294"/>
    <s v="East of England"/>
  </r>
  <r>
    <x v="7"/>
    <x v="5"/>
    <n v="27193"/>
    <x v="74"/>
    <s v="27193"/>
    <s v="East of England"/>
  </r>
  <r>
    <x v="7"/>
    <x v="7"/>
    <n v="80"/>
    <x v="74"/>
    <s v="80"/>
    <s v="East of England"/>
  </r>
  <r>
    <x v="7"/>
    <x v="7"/>
    <n v="210"/>
    <x v="75"/>
    <s v="210"/>
    <s v="North West"/>
  </r>
  <r>
    <x v="7"/>
    <x v="5"/>
    <n v="55094"/>
    <x v="75"/>
    <s v="55094"/>
    <s v="North West"/>
  </r>
  <r>
    <x v="7"/>
    <x v="6"/>
    <n v="381.16673321958842"/>
    <x v="75"/>
    <s v="381"/>
    <s v="North West"/>
  </r>
  <r>
    <x v="7"/>
    <x v="5"/>
    <n v="48069"/>
    <x v="76"/>
    <s v="48069"/>
    <s v="South East"/>
  </r>
  <r>
    <x v="7"/>
    <x v="7"/>
    <n v="110"/>
    <x v="76"/>
    <s v="110"/>
    <s v="South East"/>
  </r>
  <r>
    <x v="7"/>
    <x v="6"/>
    <n v="228.83771245501259"/>
    <x v="76"/>
    <s v="229"/>
    <s v="South East"/>
  </r>
  <r>
    <x v="7"/>
    <x v="7"/>
    <n v="70"/>
    <x v="77"/>
    <s v="70"/>
    <s v="Greater London"/>
  </r>
  <r>
    <x v="7"/>
    <x v="6"/>
    <n v="242.2983731394946"/>
    <x v="77"/>
    <s v="242"/>
    <s v="Greater London"/>
  </r>
  <r>
    <x v="7"/>
    <x v="5"/>
    <n v="28890"/>
    <x v="77"/>
    <s v="28890"/>
    <s v="Greater London"/>
  </r>
  <r>
    <x v="7"/>
    <x v="5"/>
    <n v="25981"/>
    <x v="78"/>
    <s v="25981"/>
    <s v="North East"/>
  </r>
  <r>
    <x v="7"/>
    <x v="7"/>
    <n v="95"/>
    <x v="78"/>
    <s v="95"/>
    <s v="North East"/>
  </r>
  <r>
    <x v="7"/>
    <x v="6"/>
    <n v="365.65182248566259"/>
    <x v="78"/>
    <s v="366"/>
    <s v="North East"/>
  </r>
  <r>
    <x v="7"/>
    <x v="6"/>
    <n v="160.90104585679799"/>
    <x v="79"/>
    <s v="161"/>
    <s v="East of England"/>
  </r>
  <r>
    <x v="7"/>
    <x v="5"/>
    <n v="43505"/>
    <x v="79"/>
    <s v="43505"/>
    <s v="East of England"/>
  </r>
  <r>
    <x v="7"/>
    <x v="7"/>
    <n v="70"/>
    <x v="79"/>
    <s v="70"/>
    <s v="East of England"/>
  </r>
  <r>
    <x v="7"/>
    <x v="5"/>
    <n v="47404"/>
    <x v="80"/>
    <s v="47404"/>
    <s v="North East"/>
  </r>
  <r>
    <x v="7"/>
    <x v="6"/>
    <n v="326.97662644502572"/>
    <x v="80"/>
    <s v="327"/>
    <s v="North East"/>
  </r>
  <r>
    <x v="7"/>
    <x v="7"/>
    <n v="155"/>
    <x v="80"/>
    <s v="155"/>
    <s v="North East"/>
  </r>
  <r>
    <x v="7"/>
    <x v="6"/>
    <n v="301.332955190017"/>
    <x v="81"/>
    <s v="301"/>
    <s v="Greater London"/>
  </r>
  <r>
    <x v="7"/>
    <x v="7"/>
    <n v="85"/>
    <x v="81"/>
    <s v="85"/>
    <s v="Greater London"/>
  </r>
  <r>
    <x v="7"/>
    <x v="5"/>
    <n v="28208"/>
    <x v="81"/>
    <s v="28208"/>
    <s v="Greater London"/>
  </r>
  <r>
    <x v="7"/>
    <x v="5"/>
    <n v="234739"/>
    <x v="82"/>
    <s v="234739"/>
    <s v="East of England"/>
  </r>
  <r>
    <x v="7"/>
    <x v="6"/>
    <n v="164.01194518166989"/>
    <x v="82"/>
    <s v="164"/>
    <s v="East of England"/>
  </r>
  <r>
    <x v="7"/>
    <x v="7"/>
    <n v="385"/>
    <x v="82"/>
    <s v="385"/>
    <s v="East of England"/>
  </r>
  <r>
    <x v="7"/>
    <x v="5"/>
    <n v="34590"/>
    <x v="83"/>
    <s v="34590"/>
    <s v="Yorkshire &amp; Humber"/>
  </r>
  <r>
    <x v="7"/>
    <x v="7"/>
    <n v="80"/>
    <x v="83"/>
    <s v="80"/>
    <s v="Yorkshire &amp; Humber"/>
  </r>
  <r>
    <x v="7"/>
    <x v="6"/>
    <n v="231.28071697022261"/>
    <x v="83"/>
    <s v="231"/>
    <s v="Yorkshire &amp; Humber"/>
  </r>
  <r>
    <x v="7"/>
    <x v="6"/>
    <n v="254.67325421484239"/>
    <x v="84"/>
    <s v="255"/>
    <s v="Yorkshire &amp; Humber"/>
  </r>
  <r>
    <x v="7"/>
    <x v="5"/>
    <n v="39266"/>
    <x v="84"/>
    <s v="39266"/>
    <s v="Yorkshire &amp; Humber"/>
  </r>
  <r>
    <x v="7"/>
    <x v="7"/>
    <n v="100"/>
    <x v="84"/>
    <s v="100"/>
    <s v="Yorkshire &amp; Humber"/>
  </r>
  <r>
    <x v="7"/>
    <x v="5"/>
    <n v="68847"/>
    <x v="85"/>
    <s v="68847"/>
    <s v="East Midlands"/>
  </r>
  <r>
    <x v="7"/>
    <x v="7"/>
    <n v="185"/>
    <x v="85"/>
    <s v="185"/>
    <s v="East Midlands"/>
  </r>
  <r>
    <x v="7"/>
    <x v="6"/>
    <n v="268.71178119598528"/>
    <x v="85"/>
    <s v="269"/>
    <s v="East Midlands"/>
  </r>
  <r>
    <x v="7"/>
    <x v="5"/>
    <n v="53950"/>
    <x v="86"/>
    <s v="53950"/>
    <s v="South West"/>
  </r>
  <r>
    <x v="7"/>
    <x v="7"/>
    <n v="105"/>
    <x v="86"/>
    <s v="105"/>
    <s v="South West"/>
  </r>
  <r>
    <x v="7"/>
    <x v="6"/>
    <n v="194.62465245597781"/>
    <x v="86"/>
    <s v="195"/>
    <s v="South West"/>
  </r>
  <r>
    <x v="7"/>
    <x v="5"/>
    <n v="45522"/>
    <x v="87"/>
    <s v="45522"/>
    <s v="North East"/>
  </r>
  <r>
    <x v="7"/>
    <x v="6"/>
    <n v="285.57620491191068"/>
    <x v="87"/>
    <s v="286"/>
    <s v="North East"/>
  </r>
  <r>
    <x v="7"/>
    <x v="7"/>
    <n v="130"/>
    <x v="87"/>
    <s v="130"/>
    <s v="North East"/>
  </r>
  <r>
    <x v="7"/>
    <x v="7"/>
    <n v="340"/>
    <x v="88"/>
    <s v="340"/>
    <s v="Yorkshire &amp; Humber"/>
  </r>
  <r>
    <x v="7"/>
    <x v="5"/>
    <n v="165203"/>
    <x v="88"/>
    <s v="165203"/>
    <s v="Yorkshire &amp; Humber"/>
  </r>
  <r>
    <x v="7"/>
    <x v="6"/>
    <n v="205.80740059199891"/>
    <x v="88"/>
    <s v="206"/>
    <s v="Yorkshire &amp; Humber"/>
  </r>
  <r>
    <x v="7"/>
    <x v="6"/>
    <n v="209.7553232499603"/>
    <x v="89"/>
    <s v="210"/>
    <s v="North East"/>
  </r>
  <r>
    <x v="7"/>
    <x v="5"/>
    <n v="88198"/>
    <x v="89"/>
    <s v="88198"/>
    <s v="North East"/>
  </r>
  <r>
    <x v="7"/>
    <x v="7"/>
    <n v="185"/>
    <x v="89"/>
    <s v="185"/>
    <s v="North East"/>
  </r>
  <r>
    <x v="7"/>
    <x v="6"/>
    <n v="357.48940299269702"/>
    <x v="90"/>
    <s v="357"/>
    <s v="East Midlands"/>
  </r>
  <r>
    <x v="7"/>
    <x v="5"/>
    <n v="39162"/>
    <x v="90"/>
    <s v="39162"/>
    <s v="East Midlands"/>
  </r>
  <r>
    <x v="7"/>
    <x v="7"/>
    <n v="140"/>
    <x v="90"/>
    <s v="140"/>
    <s v="East Midlands"/>
  </r>
  <r>
    <x v="7"/>
    <x v="6"/>
    <n v="251.83869325505569"/>
    <x v="91"/>
    <s v="252"/>
    <s v="East Midlands"/>
  </r>
  <r>
    <x v="7"/>
    <x v="5"/>
    <n v="184642"/>
    <x v="91"/>
    <s v="184642"/>
    <s v="East Midlands"/>
  </r>
  <r>
    <x v="7"/>
    <x v="7"/>
    <n v="465"/>
    <x v="91"/>
    <s v="465"/>
    <s v="East Midlands"/>
  </r>
  <r>
    <x v="7"/>
    <x v="7"/>
    <n v="100"/>
    <x v="92"/>
    <s v="100"/>
    <s v="North West"/>
  </r>
  <r>
    <x v="7"/>
    <x v="5"/>
    <n v="39562"/>
    <x v="92"/>
    <s v="39562"/>
    <s v="North West"/>
  </r>
  <r>
    <x v="7"/>
    <x v="6"/>
    <n v="252.7678074920378"/>
    <x v="92"/>
    <s v="253"/>
    <s v="North West"/>
  </r>
  <r>
    <x v="7"/>
    <x v="6"/>
    <n v="142.85816327259479"/>
    <x v="93"/>
    <s v="143"/>
    <s v="South East"/>
  </r>
  <r>
    <x v="7"/>
    <x v="7"/>
    <n v="200"/>
    <x v="93"/>
    <s v="200"/>
    <s v="South East"/>
  </r>
  <r>
    <x v="7"/>
    <x v="5"/>
    <n v="139999"/>
    <x v="93"/>
    <s v="139999"/>
    <s v="South East"/>
  </r>
  <r>
    <x v="7"/>
    <x v="6"/>
    <n v="295.32454613280282"/>
    <x v="94"/>
    <s v="295"/>
    <s v="East of England"/>
  </r>
  <r>
    <x v="7"/>
    <x v="7"/>
    <n v="95"/>
    <x v="94"/>
    <s v="95"/>
    <s v="East of England"/>
  </r>
  <r>
    <x v="7"/>
    <x v="5"/>
    <n v="32168"/>
    <x v="94"/>
    <s v="32168"/>
    <s v="East of England"/>
  </r>
  <r>
    <x v="7"/>
    <x v="7"/>
    <n v="90"/>
    <x v="95"/>
    <s v="90"/>
    <s v="South West"/>
  </r>
  <r>
    <x v="7"/>
    <x v="5"/>
    <n v="51339"/>
    <x v="95"/>
    <s v="51339"/>
    <s v="South West"/>
  </r>
  <r>
    <x v="7"/>
    <x v="6"/>
    <n v="175.30532343832169"/>
    <x v="95"/>
    <s v="175"/>
    <s v="South West"/>
  </r>
  <r>
    <x v="7"/>
    <x v="5"/>
    <n v="31960"/>
    <x v="96"/>
    <s v="31960"/>
    <s v="South East"/>
  </r>
  <r>
    <x v="7"/>
    <x v="6"/>
    <n v="250.31289111389239"/>
    <x v="96"/>
    <s v="250"/>
    <s v="South East"/>
  </r>
  <r>
    <x v="7"/>
    <x v="7"/>
    <n v="80"/>
    <x v="96"/>
    <s v="80"/>
    <s v="South East"/>
  </r>
  <r>
    <x v="7"/>
    <x v="6"/>
    <n v="179.9613083187115"/>
    <x v="97"/>
    <s v="180"/>
    <s v="South East"/>
  </r>
  <r>
    <x v="7"/>
    <x v="7"/>
    <n v="40"/>
    <x v="97"/>
    <s v="40"/>
    <s v="South East"/>
  </r>
  <r>
    <x v="7"/>
    <x v="5"/>
    <n v="22227"/>
    <x v="97"/>
    <s v="22227"/>
    <s v="South East"/>
  </r>
  <r>
    <x v="7"/>
    <x v="5"/>
    <n v="40364"/>
    <x v="98"/>
    <s v="40364"/>
    <s v="Greater London"/>
  </r>
  <r>
    <x v="7"/>
    <x v="7"/>
    <n v="80"/>
    <x v="98"/>
    <s v="80"/>
    <s v="Greater London"/>
  </r>
  <r>
    <x v="7"/>
    <x v="6"/>
    <n v="198.19641264493109"/>
    <x v="98"/>
    <s v="198"/>
    <s v="Greater London"/>
  </r>
  <r>
    <x v="7"/>
    <x v="6"/>
    <n v="238.92008123282761"/>
    <x v="99"/>
    <s v="239"/>
    <s v="North East"/>
  </r>
  <r>
    <x v="7"/>
    <x v="5"/>
    <n v="33484"/>
    <x v="99"/>
    <s v="33484"/>
    <s v="North East"/>
  </r>
  <r>
    <x v="7"/>
    <x v="7"/>
    <n v="80"/>
    <x v="99"/>
    <s v="80"/>
    <s v="North East"/>
  </r>
  <r>
    <x v="7"/>
    <x v="6"/>
    <n v="89.858024321571918"/>
    <x v="100"/>
    <s v="90"/>
    <s v="Greater London"/>
  </r>
  <r>
    <x v="7"/>
    <x v="5"/>
    <n v="33386"/>
    <x v="100"/>
    <s v="33386"/>
    <s v="Greater London"/>
  </r>
  <r>
    <x v="7"/>
    <x v="7"/>
    <n v="30"/>
    <x v="100"/>
    <s v="30"/>
    <s v="Greater London"/>
  </r>
  <r>
    <x v="7"/>
    <x v="7"/>
    <n v="85"/>
    <x v="101"/>
    <s v="85"/>
    <s v="North West"/>
  </r>
  <r>
    <x v="7"/>
    <x v="5"/>
    <n v="38570"/>
    <x v="101"/>
    <s v="38570"/>
    <s v="North West"/>
  </r>
  <r>
    <x v="7"/>
    <x v="6"/>
    <n v="220.37853253824221"/>
    <x v="101"/>
    <s v="220"/>
    <s v="North West"/>
  </r>
  <r>
    <x v="7"/>
    <x v="5"/>
    <n v="54357"/>
    <x v="102"/>
    <s v="54357"/>
    <s v="Yorkshire &amp; Humber"/>
  </r>
  <r>
    <x v="7"/>
    <x v="7"/>
    <n v="165"/>
    <x v="102"/>
    <s v="165"/>
    <s v="Yorkshire &amp; Humber"/>
  </r>
  <r>
    <x v="7"/>
    <x v="6"/>
    <n v="303.54876096914842"/>
    <x v="102"/>
    <s v="304"/>
    <s v="Yorkshire &amp; Humber"/>
  </r>
  <r>
    <x v="7"/>
    <x v="7"/>
    <n v="0"/>
    <x v="103"/>
    <s v="0"/>
    <s v="East Midlands"/>
  </r>
  <r>
    <x v="7"/>
    <x v="6"/>
    <n v="0"/>
    <x v="103"/>
    <s v="0"/>
    <s v="East Midlands"/>
  </r>
  <r>
    <x v="7"/>
    <x v="5"/>
    <n v="10949"/>
    <x v="103"/>
    <s v="10949"/>
    <s v="East Midlands"/>
  </r>
  <r>
    <x v="7"/>
    <x v="7"/>
    <n v="95"/>
    <x v="104"/>
    <s v="95"/>
    <s v="North West"/>
  </r>
  <r>
    <x v="7"/>
    <x v="6"/>
    <n v="257.14595062797753"/>
    <x v="104"/>
    <s v="257"/>
    <s v="North West"/>
  </r>
  <r>
    <x v="7"/>
    <x v="5"/>
    <n v="36944"/>
    <x v="104"/>
    <s v="36944"/>
    <s v="North West"/>
  </r>
  <r>
    <x v="7"/>
    <x v="7"/>
    <n v="180"/>
    <x v="105"/>
    <s v="180"/>
    <s v="West Midlands"/>
  </r>
  <r>
    <x v="7"/>
    <x v="5"/>
    <n v="51241"/>
    <x v="105"/>
    <s v="51241"/>
    <s v="West Midlands"/>
  </r>
  <r>
    <x v="7"/>
    <x v="6"/>
    <n v="351.2812006010812"/>
    <x v="105"/>
    <s v="351"/>
    <s v="West Midlands"/>
  </r>
  <r>
    <x v="7"/>
    <x v="6"/>
    <n v="176.82684231466339"/>
    <x v="106"/>
    <s v="177"/>
    <s v="North West"/>
  </r>
  <r>
    <x v="7"/>
    <x v="7"/>
    <n v="120"/>
    <x v="106"/>
    <s v="120"/>
    <s v="North West"/>
  </r>
  <r>
    <x v="7"/>
    <x v="5"/>
    <n v="67863"/>
    <x v="106"/>
    <s v="67863"/>
    <s v="North West"/>
  </r>
  <r>
    <x v="7"/>
    <x v="6"/>
    <n v="363.1304917093729"/>
    <x v="107"/>
    <s v="363"/>
    <s v="Yorkshire &amp; Humber"/>
  </r>
  <r>
    <x v="7"/>
    <x v="5"/>
    <n v="97761"/>
    <x v="107"/>
    <s v="97761"/>
    <s v="Yorkshire &amp; Humber"/>
  </r>
  <r>
    <x v="7"/>
    <x v="7"/>
    <n v="355"/>
    <x v="107"/>
    <s v="355"/>
    <s v="Yorkshire &amp; Humber"/>
  </r>
  <r>
    <x v="7"/>
    <x v="5"/>
    <n v="87796"/>
    <x v="108"/>
    <s v="87796"/>
    <s v="West Midlands"/>
  </r>
  <r>
    <x v="7"/>
    <x v="6"/>
    <n v="79.730283839810468"/>
    <x v="108"/>
    <s v="80"/>
    <s v="West Midlands"/>
  </r>
  <r>
    <x v="7"/>
    <x v="7"/>
    <n v="70"/>
    <x v="108"/>
    <s v="70"/>
    <s v="West Midlands"/>
  </r>
  <r>
    <x v="7"/>
    <x v="7"/>
    <n v="55"/>
    <x v="109"/>
    <s v="55"/>
    <s v="South East"/>
  </r>
  <r>
    <x v="7"/>
    <x v="5"/>
    <n v="16348"/>
    <x v="109"/>
    <s v="16348"/>
    <s v="South East"/>
  </r>
  <r>
    <x v="7"/>
    <x v="6"/>
    <n v="336.43259114264742"/>
    <x v="109"/>
    <s v="336"/>
    <s v="South East"/>
  </r>
  <r>
    <x v="7"/>
    <x v="6"/>
    <n v="276.44869750132898"/>
    <x v="110"/>
    <s v="276"/>
    <s v="West Midlands"/>
  </r>
  <r>
    <x v="7"/>
    <x v="5"/>
    <n v="47025"/>
    <x v="110"/>
    <s v="47025"/>
    <s v="West Midlands"/>
  </r>
  <r>
    <x v="7"/>
    <x v="7"/>
    <n v="130"/>
    <x v="110"/>
    <s v="130"/>
    <s v="West Midlands"/>
  </r>
  <r>
    <x v="7"/>
    <x v="7"/>
    <n v="270"/>
    <x v="111"/>
    <s v="270"/>
    <s v="South West"/>
  </r>
  <r>
    <x v="7"/>
    <x v="5"/>
    <n v="149580"/>
    <x v="111"/>
    <s v="149580"/>
    <s v="South West"/>
  </r>
  <r>
    <x v="7"/>
    <x v="6"/>
    <n v="180.50541516245491"/>
    <x v="111"/>
    <s v="181"/>
    <s v="South West"/>
  </r>
  <r>
    <x v="7"/>
    <x v="7"/>
    <n v="125"/>
    <x v="112"/>
    <s v="125"/>
    <s v="South West"/>
  </r>
  <r>
    <x v="7"/>
    <x v="6"/>
    <n v="218.90651816048481"/>
    <x v="112"/>
    <s v="219"/>
    <s v="South West"/>
  </r>
  <r>
    <x v="7"/>
    <x v="5"/>
    <n v="57102"/>
    <x v="112"/>
    <s v="57102"/>
    <s v="South West"/>
  </r>
  <r>
    <x v="7"/>
    <x v="6"/>
    <n v="261.22499154860321"/>
    <x v="113"/>
    <s v="261"/>
    <s v="North East"/>
  </r>
  <r>
    <x v="7"/>
    <x v="7"/>
    <n v="85"/>
    <x v="113"/>
    <s v="85"/>
    <s v="North East"/>
  </r>
  <r>
    <x v="7"/>
    <x v="5"/>
    <n v="32539"/>
    <x v="113"/>
    <s v="32539"/>
    <s v="North East"/>
  </r>
  <r>
    <x v="7"/>
    <x v="5"/>
    <n v="35555"/>
    <x v="114"/>
    <s v="35555"/>
    <s v="South East"/>
  </r>
  <r>
    <x v="7"/>
    <x v="7"/>
    <n v="85"/>
    <x v="114"/>
    <s v="85"/>
    <s v="South East"/>
  </r>
  <r>
    <x v="7"/>
    <x v="6"/>
    <n v="239.06623540992831"/>
    <x v="114"/>
    <s v="239"/>
    <s v="South East"/>
  </r>
  <r>
    <x v="7"/>
    <x v="6"/>
    <n v="265.29643385741008"/>
    <x v="115"/>
    <s v="265"/>
    <s v="East of England"/>
  </r>
  <r>
    <x v="7"/>
    <x v="5"/>
    <n v="35809"/>
    <x v="115"/>
    <s v="35809"/>
    <s v="East of England"/>
  </r>
  <r>
    <x v="7"/>
    <x v="7"/>
    <n v="95"/>
    <x v="115"/>
    <s v="95"/>
    <s v="East of England"/>
  </r>
  <r>
    <x v="7"/>
    <x v="7"/>
    <n v="85"/>
    <x v="116"/>
    <s v="85"/>
    <s v="Greater London"/>
  </r>
  <r>
    <x v="7"/>
    <x v="6"/>
    <n v="296.35311345094482"/>
    <x v="116"/>
    <s v="296"/>
    <s v="Greater London"/>
  </r>
  <r>
    <x v="7"/>
    <x v="5"/>
    <n v="28682"/>
    <x v="116"/>
    <s v="28682"/>
    <s v="Greater London"/>
  </r>
  <r>
    <x v="7"/>
    <x v="7"/>
    <n v="100"/>
    <x v="117"/>
    <s v="100"/>
    <s v="North West"/>
  </r>
  <r>
    <x v="7"/>
    <x v="5"/>
    <n v="38821"/>
    <x v="117"/>
    <s v="38821"/>
    <s v="North West"/>
  </r>
  <r>
    <x v="7"/>
    <x v="6"/>
    <n v="257.59254012003811"/>
    <x v="117"/>
    <s v="258"/>
    <s v="North West"/>
  </r>
  <r>
    <x v="7"/>
    <x v="5"/>
    <n v="204911"/>
    <x v="118"/>
    <s v="204911"/>
    <s v="West Midlands"/>
  </r>
  <r>
    <x v="7"/>
    <x v="6"/>
    <n v="224.4877044180156"/>
    <x v="118"/>
    <s v="224"/>
    <s v="West Midlands"/>
  </r>
  <r>
    <x v="7"/>
    <x v="7"/>
    <n v="460"/>
    <x v="118"/>
    <s v="460"/>
    <s v="West Midlands"/>
  </r>
  <r>
    <x v="7"/>
    <x v="5"/>
    <n v="61235"/>
    <x v="119"/>
    <s v="61235"/>
    <s v="North West"/>
  </r>
  <r>
    <x v="7"/>
    <x v="6"/>
    <n v="220.4621539968972"/>
    <x v="119"/>
    <s v="220"/>
    <s v="North West"/>
  </r>
  <r>
    <x v="7"/>
    <x v="7"/>
    <n v="135"/>
    <x v="119"/>
    <s v="135"/>
    <s v="North West"/>
  </r>
  <r>
    <x v="7"/>
    <x v="7"/>
    <n v="110"/>
    <x v="120"/>
    <s v="110"/>
    <s v="North East"/>
  </r>
  <r>
    <x v="7"/>
    <x v="6"/>
    <n v="272.90545066613743"/>
    <x v="120"/>
    <s v="273"/>
    <s v="North East"/>
  </r>
  <r>
    <x v="7"/>
    <x v="5"/>
    <n v="40307"/>
    <x v="120"/>
    <s v="40307"/>
    <s v="North East"/>
  </r>
  <r>
    <x v="7"/>
    <x v="6"/>
    <n v="391.0493156636976"/>
    <x v="121"/>
    <s v="391"/>
    <s v="West Midlands"/>
  </r>
  <r>
    <x v="7"/>
    <x v="7"/>
    <n v="180"/>
    <x v="121"/>
    <s v="180"/>
    <s v="West Midlands"/>
  </r>
  <r>
    <x v="7"/>
    <x v="5"/>
    <n v="46030"/>
    <x v="121"/>
    <s v="46030"/>
    <s v="West Midlands"/>
  </r>
  <r>
    <x v="7"/>
    <x v="6"/>
    <n v="228.2985199958014"/>
    <x v="122"/>
    <s v="228"/>
    <s v="East of England"/>
  </r>
  <r>
    <x v="7"/>
    <x v="5"/>
    <n v="190540"/>
    <x v="122"/>
    <s v="190540"/>
    <s v="East of England"/>
  </r>
  <r>
    <x v="7"/>
    <x v="7"/>
    <n v="435"/>
    <x v="122"/>
    <s v="435"/>
    <s v="East of England"/>
  </r>
  <r>
    <x v="7"/>
    <x v="7"/>
    <n v="170"/>
    <x v="123"/>
    <s v="170"/>
    <s v="North East"/>
  </r>
  <r>
    <x v="7"/>
    <x v="6"/>
    <n v="284.06717353162338"/>
    <x v="123"/>
    <s v="284"/>
    <s v="North East"/>
  </r>
  <r>
    <x v="7"/>
    <x v="5"/>
    <n v="59845"/>
    <x v="123"/>
    <s v="59845"/>
    <s v="North East"/>
  </r>
  <r>
    <x v="7"/>
    <x v="5"/>
    <n v="239223"/>
    <x v="124"/>
    <s v="239223"/>
    <s v="South East"/>
  </r>
  <r>
    <x v="7"/>
    <x v="6"/>
    <n v="142.12680218875269"/>
    <x v="124"/>
    <s v="142"/>
    <s v="South East"/>
  </r>
  <r>
    <x v="7"/>
    <x v="7"/>
    <n v="340"/>
    <x v="124"/>
    <s v="340"/>
    <s v="South East"/>
  </r>
  <r>
    <x v="7"/>
    <x v="5"/>
    <n v="32890"/>
    <x v="125"/>
    <s v="32890"/>
    <s v="Greater London"/>
  </r>
  <r>
    <x v="7"/>
    <x v="6"/>
    <n v="197.62845849802369"/>
    <x v="125"/>
    <s v="198"/>
    <s v="Greater London"/>
  </r>
  <r>
    <x v="7"/>
    <x v="7"/>
    <n v="65"/>
    <x v="125"/>
    <s v="65"/>
    <s v="Greater London"/>
  </r>
  <r>
    <x v="7"/>
    <x v="6"/>
    <n v="238.8855361094347"/>
    <x v="126"/>
    <s v="239"/>
    <s v="South West"/>
  </r>
  <r>
    <x v="7"/>
    <x v="7"/>
    <n v="95"/>
    <x v="126"/>
    <s v="95"/>
    <s v="South West"/>
  </r>
  <r>
    <x v="7"/>
    <x v="5"/>
    <n v="39768"/>
    <x v="126"/>
    <s v="39768"/>
    <s v="South West"/>
  </r>
  <r>
    <x v="7"/>
    <x v="6"/>
    <n v="308.28333609997873"/>
    <x v="127"/>
    <s v="308"/>
    <s v="North West"/>
  </r>
  <r>
    <x v="7"/>
    <x v="5"/>
    <n v="42169"/>
    <x v="127"/>
    <s v="42169"/>
    <s v="North West"/>
  </r>
  <r>
    <x v="7"/>
    <x v="7"/>
    <n v="130"/>
    <x v="127"/>
    <s v="130"/>
    <s v="North West"/>
  </r>
  <r>
    <x v="7"/>
    <x v="5"/>
    <n v="34994"/>
    <x v="128"/>
    <s v="34994"/>
    <s v="West Midlands"/>
  </r>
  <r>
    <x v="7"/>
    <x v="6"/>
    <n v="85.728982111219068"/>
    <x v="128"/>
    <s v="86"/>
    <s v="West Midlands"/>
  </r>
  <r>
    <x v="7"/>
    <x v="7"/>
    <n v="30"/>
    <x v="128"/>
    <s v="30"/>
    <s v="West Midlands"/>
  </r>
  <r>
    <x v="7"/>
    <x v="5"/>
    <n v="24516"/>
    <x v="129"/>
    <s v="24516"/>
    <s v="East of England"/>
  </r>
  <r>
    <x v="7"/>
    <x v="7"/>
    <n v="45"/>
    <x v="129"/>
    <s v="45"/>
    <s v="East of England"/>
  </r>
  <r>
    <x v="7"/>
    <x v="6"/>
    <n v="183.55359765051401"/>
    <x v="129"/>
    <s v="184"/>
    <s v="East of England"/>
  </r>
  <r>
    <x v="7"/>
    <x v="6"/>
    <n v="235.39258251817759"/>
    <x v="130"/>
    <s v="235"/>
    <s v="South West"/>
  </r>
  <r>
    <x v="7"/>
    <x v="5"/>
    <n v="38234"/>
    <x v="130"/>
    <s v="38234"/>
    <s v="South West"/>
  </r>
  <r>
    <x v="7"/>
    <x v="7"/>
    <n v="90"/>
    <x v="130"/>
    <s v="90"/>
    <s v="South West"/>
  </r>
  <r>
    <x v="7"/>
    <x v="5"/>
    <n v="19559"/>
    <x v="131"/>
    <s v="19559"/>
    <s v="Greater London"/>
  </r>
  <r>
    <x v="7"/>
    <x v="7"/>
    <n v="25"/>
    <x v="131"/>
    <s v="25"/>
    <s v="Greater London"/>
  </r>
  <r>
    <x v="7"/>
    <x v="6"/>
    <n v="127.81839562349811"/>
    <x v="131"/>
    <s v="128"/>
    <s v="Greater London"/>
  </r>
  <r>
    <x v="7"/>
    <x v="5"/>
    <n v="42515"/>
    <x v="132"/>
    <s v="42515"/>
    <s v="North West"/>
  </r>
  <r>
    <x v="7"/>
    <x v="7"/>
    <n v="110"/>
    <x v="132"/>
    <s v="110"/>
    <s v="North West"/>
  </r>
  <r>
    <x v="7"/>
    <x v="6"/>
    <n v="258.73221216041401"/>
    <x v="132"/>
    <s v="259"/>
    <s v="North West"/>
  </r>
  <r>
    <x v="7"/>
    <x v="5"/>
    <n v="70221"/>
    <x v="133"/>
    <s v="70221"/>
    <s v="Yorkshire &amp; Humber"/>
  </r>
  <r>
    <x v="7"/>
    <x v="6"/>
    <n v="270.57432961649653"/>
    <x v="133"/>
    <s v="271"/>
    <s v="Yorkshire &amp; Humber"/>
  </r>
  <r>
    <x v="7"/>
    <x v="7"/>
    <n v="190"/>
    <x v="133"/>
    <s v="190"/>
    <s v="Yorkshire &amp; Humber"/>
  </r>
  <r>
    <x v="7"/>
    <x v="7"/>
    <n v="145"/>
    <x v="134"/>
    <s v="145"/>
    <s v="West Midlands"/>
  </r>
  <r>
    <x v="7"/>
    <x v="5"/>
    <n v="50588"/>
    <x v="134"/>
    <s v="50588"/>
    <s v="West Midlands"/>
  </r>
  <r>
    <x v="7"/>
    <x v="6"/>
    <n v="286.62924013600059"/>
    <x v="134"/>
    <s v="287"/>
    <s v="West Midlands"/>
  </r>
  <r>
    <x v="7"/>
    <x v="5"/>
    <n v="30067"/>
    <x v="135"/>
    <s v="30067"/>
    <s v="Greater London"/>
  </r>
  <r>
    <x v="7"/>
    <x v="7"/>
    <n v="60"/>
    <x v="135"/>
    <s v="60"/>
    <s v="Greater London"/>
  </r>
  <r>
    <x v="7"/>
    <x v="6"/>
    <n v="199.55432866597931"/>
    <x v="135"/>
    <s v="200"/>
    <s v="Greater London"/>
  </r>
  <r>
    <x v="7"/>
    <x v="7"/>
    <n v="45"/>
    <x v="136"/>
    <s v="45"/>
    <s v="Greater London"/>
  </r>
  <r>
    <x v="7"/>
    <x v="5"/>
    <n v="33551"/>
    <x v="136"/>
    <s v="33551"/>
    <s v="Greater London"/>
  </r>
  <r>
    <x v="7"/>
    <x v="6"/>
    <n v="134.1241691752854"/>
    <x v="136"/>
    <s v="134"/>
    <s v="Greater London"/>
  </r>
  <r>
    <x v="7"/>
    <x v="6"/>
    <n v="257.70176877123112"/>
    <x v="137"/>
    <s v="258"/>
    <s v="North West"/>
  </r>
  <r>
    <x v="7"/>
    <x v="7"/>
    <n v="110"/>
    <x v="137"/>
    <s v="110"/>
    <s v="North West"/>
  </r>
  <r>
    <x v="7"/>
    <x v="5"/>
    <n v="42685"/>
    <x v="137"/>
    <s v="42685"/>
    <s v="North West"/>
  </r>
  <r>
    <x v="7"/>
    <x v="5"/>
    <n v="130108"/>
    <x v="138"/>
    <s v="130108"/>
    <s v="West Midlands"/>
  </r>
  <r>
    <x v="7"/>
    <x v="6"/>
    <n v="269.00728625449631"/>
    <x v="138"/>
    <s v="269"/>
    <s v="West Midlands"/>
  </r>
  <r>
    <x v="7"/>
    <x v="7"/>
    <n v="350"/>
    <x v="138"/>
    <s v="350"/>
    <s v="West Midlands"/>
  </r>
  <r>
    <x v="7"/>
    <x v="6"/>
    <n v="163.88069485414621"/>
    <x v="139"/>
    <s v="164"/>
    <s v="South East"/>
  </r>
  <r>
    <x v="7"/>
    <x v="5"/>
    <n v="33561"/>
    <x v="139"/>
    <s v="33561"/>
    <s v="South East"/>
  </r>
  <r>
    <x v="7"/>
    <x v="7"/>
    <n v="55"/>
    <x v="139"/>
    <s v="55"/>
    <s v="South East"/>
  </r>
  <r>
    <x v="7"/>
    <x v="5"/>
    <n v="76976"/>
    <x v="140"/>
    <s v="76976"/>
    <s v="East Midlands"/>
  </r>
  <r>
    <x v="7"/>
    <x v="7"/>
    <n v="175"/>
    <x v="140"/>
    <s v="175"/>
    <s v="East Midlands"/>
  </r>
  <r>
    <x v="7"/>
    <x v="6"/>
    <n v="227.34358761172311"/>
    <x v="140"/>
    <s v="227"/>
    <s v="East Midlands"/>
  </r>
  <r>
    <x v="7"/>
    <x v="7"/>
    <n v="320"/>
    <x v="141"/>
    <s v="320"/>
    <s v="South East"/>
  </r>
  <r>
    <x v="7"/>
    <x v="5"/>
    <n v="212898"/>
    <x v="141"/>
    <s v="212898"/>
    <s v="South East"/>
  </r>
  <r>
    <x v="7"/>
    <x v="6"/>
    <n v="150.30671964978541"/>
    <x v="141"/>
    <s v="150"/>
    <s v="South East"/>
  </r>
  <r>
    <x v="7"/>
    <x v="7"/>
    <n v="10"/>
    <x v="142"/>
    <s v="10"/>
    <s v="Greater London"/>
  </r>
  <r>
    <x v="7"/>
    <x v="5"/>
    <n v="26528"/>
    <x v="142"/>
    <s v="26528"/>
    <s v="Greater London"/>
  </r>
  <r>
    <x v="7"/>
    <x v="6"/>
    <n v="37.696019300361883"/>
    <x v="142"/>
    <s v="38"/>
    <s v="Greater London"/>
  </r>
  <r>
    <x v="7"/>
    <x v="5"/>
    <n v="61145"/>
    <x v="143"/>
    <s v="61145"/>
    <s v="North West"/>
  </r>
  <r>
    <x v="7"/>
    <x v="7"/>
    <n v="80"/>
    <x v="143"/>
    <s v="80"/>
    <s v="North West"/>
  </r>
  <r>
    <x v="7"/>
    <x v="6"/>
    <n v="130.8365361027067"/>
    <x v="143"/>
    <s v="131"/>
    <s v="North West"/>
  </r>
  <r>
    <x v="7"/>
    <x v="6"/>
    <n v="180.4864108773144"/>
    <x v="144"/>
    <s v="180"/>
    <s v="North West"/>
  </r>
  <r>
    <x v="7"/>
    <x v="5"/>
    <n v="66487"/>
    <x v="144"/>
    <s v="66487"/>
    <s v="North West"/>
  </r>
  <r>
    <x v="7"/>
    <x v="7"/>
    <n v="120"/>
    <x v="144"/>
    <s v="120"/>
    <s v="North West"/>
  </r>
  <r>
    <x v="7"/>
    <x v="7"/>
    <n v="205"/>
    <x v="145"/>
    <s v="205"/>
    <s v="South West"/>
  </r>
  <r>
    <x v="7"/>
    <x v="6"/>
    <n v="170.61863821358119"/>
    <x v="145"/>
    <s v="171"/>
    <s v="South West"/>
  </r>
  <r>
    <x v="7"/>
    <x v="5"/>
    <n v="120151"/>
    <x v="145"/>
    <s v="120151"/>
    <s v="South West"/>
  </r>
  <r>
    <x v="7"/>
    <x v="5"/>
    <n v="29969"/>
    <x v="146"/>
    <s v="29969"/>
    <s v="South East"/>
  </r>
  <r>
    <x v="7"/>
    <x v="7"/>
    <n v="40"/>
    <x v="146"/>
    <s v="40"/>
    <s v="South East"/>
  </r>
  <r>
    <x v="7"/>
    <x v="6"/>
    <n v="133.47125362874971"/>
    <x v="146"/>
    <s v="133"/>
    <s v="South East"/>
  </r>
  <r>
    <x v="7"/>
    <x v="7"/>
    <n v="105"/>
    <x v="147"/>
    <s v="105"/>
    <s v="North West"/>
  </r>
  <r>
    <x v="7"/>
    <x v="6"/>
    <n v="141.67363790916701"/>
    <x v="147"/>
    <s v="142"/>
    <s v="North West"/>
  </r>
  <r>
    <x v="7"/>
    <x v="5"/>
    <n v="74114"/>
    <x v="147"/>
    <s v="74114"/>
    <s v="North West"/>
  </r>
  <r>
    <x v="7"/>
    <x v="6"/>
    <n v="153.75626556782191"/>
    <x v="148"/>
    <s v="154"/>
    <s v="South East"/>
  </r>
  <r>
    <x v="7"/>
    <x v="5"/>
    <n v="32519"/>
    <x v="148"/>
    <s v="32519"/>
    <s v="South East"/>
  </r>
  <r>
    <x v="7"/>
    <x v="7"/>
    <n v="50"/>
    <x v="148"/>
    <s v="50"/>
    <s v="South East"/>
  </r>
  <r>
    <x v="7"/>
    <x v="5"/>
    <n v="45108"/>
    <x v="149"/>
    <s v="45108"/>
    <s v="West Midlands"/>
  </r>
  <r>
    <x v="7"/>
    <x v="6"/>
    <n v="243.85918240666851"/>
    <x v="149"/>
    <s v="244"/>
    <s v="West Midlands"/>
  </r>
  <r>
    <x v="7"/>
    <x v="7"/>
    <n v="110"/>
    <x v="149"/>
    <s v="110"/>
    <s v="West Midlands"/>
  </r>
  <r>
    <x v="7"/>
    <x v="6"/>
    <n v="182.06676697514959"/>
    <x v="150"/>
    <s v="182"/>
    <s v="West Midlands"/>
  </r>
  <r>
    <x v="7"/>
    <x v="5"/>
    <n v="145551"/>
    <x v="150"/>
    <s v="145551"/>
    <s v="West Midlands"/>
  </r>
  <r>
    <x v="7"/>
    <x v="7"/>
    <n v="265"/>
    <x v="150"/>
    <s v="265"/>
    <s v="West Midlands"/>
  </r>
  <r>
    <x v="7"/>
    <x v="7"/>
    <n v="100"/>
    <x v="151"/>
    <s v="100"/>
    <s v="Yorkshire &amp; Humber"/>
  </r>
  <r>
    <x v="7"/>
    <x v="5"/>
    <n v="40218"/>
    <x v="151"/>
    <s v="40218"/>
    <s v="Yorkshire &amp; Humber"/>
  </r>
  <r>
    <x v="7"/>
    <x v="6"/>
    <n v="248.6448853747078"/>
    <x v="151"/>
    <s v="249"/>
    <s v="Yorkshire &amp; Humber"/>
  </r>
  <r>
    <x v="7"/>
    <x v="7"/>
    <n v="22770"/>
    <x v="152"/>
    <s v="22770"/>
    <s v="England"/>
  </r>
  <r>
    <x v="7"/>
    <x v="6"/>
    <n v="207.35642684716601"/>
    <x v="152"/>
    <s v="207"/>
    <s v="England"/>
  </r>
  <r>
    <x v="7"/>
    <x v="9"/>
    <n v="445"/>
    <x v="0"/>
    <s v="445"/>
    <s v="Greater London"/>
  </r>
  <r>
    <x v="7"/>
    <x v="8"/>
    <n v="2223.6658005196882"/>
    <x v="0"/>
    <s v="2224"/>
    <s v="Greater London"/>
  </r>
  <r>
    <x v="7"/>
    <x v="8"/>
    <n v="1508.457252134921"/>
    <x v="1"/>
    <s v="1508"/>
    <s v="Greater London"/>
  </r>
  <r>
    <x v="7"/>
    <x v="9"/>
    <n v="915"/>
    <x v="1"/>
    <s v="915"/>
    <s v="Greater London"/>
  </r>
  <r>
    <x v="7"/>
    <x v="8"/>
    <n v="2374.4509082274731"/>
    <x v="2"/>
    <s v="2374"/>
    <s v="Yorkshire &amp; Humber"/>
  </r>
  <r>
    <x v="7"/>
    <x v="9"/>
    <n v="1200"/>
    <x v="2"/>
    <s v="1200"/>
    <s v="Yorkshire &amp; Humber"/>
  </r>
  <r>
    <x v="7"/>
    <x v="8"/>
    <n v="1906.1508545696449"/>
    <x v="3"/>
    <s v="1906"/>
    <s v="South West"/>
  </r>
  <r>
    <x v="7"/>
    <x v="9"/>
    <n v="745"/>
    <x v="3"/>
    <s v="745"/>
    <s v="South West"/>
  </r>
  <r>
    <x v="7"/>
    <x v="8"/>
    <n v="1572.374135194226"/>
    <x v="4"/>
    <s v="1572"/>
    <s v="East of England"/>
  </r>
  <r>
    <x v="7"/>
    <x v="9"/>
    <n v="525"/>
    <x v="4"/>
    <s v="525"/>
    <s v="East of England"/>
  </r>
  <r>
    <x v="7"/>
    <x v="8"/>
    <n v="1743.1862618077309"/>
    <x v="5"/>
    <s v="1743"/>
    <s v="Greater London"/>
  </r>
  <r>
    <x v="7"/>
    <x v="9"/>
    <n v="740"/>
    <x v="5"/>
    <s v="740"/>
    <s v="Greater London"/>
  </r>
  <r>
    <x v="7"/>
    <x v="8"/>
    <n v="2240.8455629962559"/>
    <x v="6"/>
    <s v="2241"/>
    <s v="West Midlands"/>
  </r>
  <r>
    <x v="7"/>
    <x v="9"/>
    <n v="3460"/>
    <x v="6"/>
    <s v="3460"/>
    <s v="West Midlands"/>
  </r>
  <r>
    <x v="7"/>
    <x v="9"/>
    <n v="400"/>
    <x v="7"/>
    <s v="400"/>
    <s v="North West"/>
  </r>
  <r>
    <x v="7"/>
    <x v="8"/>
    <n v="1725.997842502697"/>
    <x v="7"/>
    <s v="1726"/>
    <s v="North West"/>
  </r>
  <r>
    <x v="7"/>
    <x v="9"/>
    <n v="560"/>
    <x v="8"/>
    <s v="560"/>
    <s v="North West"/>
  </r>
  <r>
    <x v="7"/>
    <x v="8"/>
    <n v="1867.600466900117"/>
    <x v="8"/>
    <s v="1868"/>
    <s v="North West"/>
  </r>
  <r>
    <x v="7"/>
    <x v="8"/>
    <n v="1652.150660860264"/>
    <x v="9"/>
    <s v="1652"/>
    <s v="North West"/>
  </r>
  <r>
    <x v="7"/>
    <x v="9"/>
    <n v="865"/>
    <x v="9"/>
    <s v="865"/>
    <s v="North West"/>
  </r>
  <r>
    <x v="7"/>
    <x v="9"/>
    <n v="1625"/>
    <x v="10"/>
    <s v="1625"/>
    <s v="South West"/>
  </r>
  <r>
    <x v="7"/>
    <x v="8"/>
    <n v="1828.9045705732069"/>
    <x v="10"/>
    <s v="1829"/>
    <s v="South West"/>
  </r>
  <r>
    <x v="7"/>
    <x v="9"/>
    <n v="335"/>
    <x v="11"/>
    <s v="335"/>
    <s v="South East"/>
  </r>
  <r>
    <x v="7"/>
    <x v="8"/>
    <n v="1604.252466238866"/>
    <x v="11"/>
    <s v="1604"/>
    <s v="South East"/>
  </r>
  <r>
    <x v="7"/>
    <x v="8"/>
    <n v="1697.2010468930359"/>
    <x v="12"/>
    <s v="1697"/>
    <s v="Yorkshire &amp; Humber"/>
  </r>
  <r>
    <x v="7"/>
    <x v="9"/>
    <n v="1485"/>
    <x v="12"/>
    <s v="1485"/>
    <s v="Yorkshire &amp; Humber"/>
  </r>
  <r>
    <x v="7"/>
    <x v="9"/>
    <n v="830"/>
    <x v="13"/>
    <s v="830"/>
    <s v="Greater London"/>
  </r>
  <r>
    <x v="7"/>
    <x v="8"/>
    <n v="1932.614618017556"/>
    <x v="13"/>
    <s v="1933"/>
    <s v="Greater London"/>
  </r>
  <r>
    <x v="7"/>
    <x v="8"/>
    <n v="1406.6085926510871"/>
    <x v="14"/>
    <s v="1407"/>
    <s v="South East"/>
  </r>
  <r>
    <x v="7"/>
    <x v="9"/>
    <n v="570"/>
    <x v="14"/>
    <s v="570"/>
    <s v="South East"/>
  </r>
  <r>
    <x v="7"/>
    <x v="9"/>
    <n v="1105"/>
    <x v="15"/>
    <s v="1105"/>
    <s v="South West"/>
  </r>
  <r>
    <x v="7"/>
    <x v="8"/>
    <n v="1774.0744308512351"/>
    <x v="15"/>
    <s v="1774"/>
    <s v="South West"/>
  </r>
  <r>
    <x v="7"/>
    <x v="8"/>
    <n v="1525.4067751400371"/>
    <x v="16"/>
    <s v="1525"/>
    <s v="Greater London"/>
  </r>
  <r>
    <x v="7"/>
    <x v="9"/>
    <n v="915"/>
    <x v="16"/>
    <s v="915"/>
    <s v="Greater London"/>
  </r>
  <r>
    <x v="7"/>
    <x v="8"/>
    <n v="1275.614058895372"/>
    <x v="17"/>
    <s v="1276"/>
    <s v="South East"/>
  </r>
  <r>
    <x v="7"/>
    <x v="9"/>
    <n v="1410"/>
    <x v="17"/>
    <s v="1410"/>
    <s v="South East"/>
  </r>
  <r>
    <x v="7"/>
    <x v="9"/>
    <n v="505"/>
    <x v="18"/>
    <s v="505"/>
    <s v="North West"/>
  </r>
  <r>
    <x v="7"/>
    <x v="8"/>
    <n v="1383.561643835616"/>
    <x v="18"/>
    <s v="1384"/>
    <s v="North West"/>
  </r>
  <r>
    <x v="7"/>
    <x v="8"/>
    <n v="1695.3257447323811"/>
    <x v="19"/>
    <s v="1695"/>
    <s v="Yorkshire &amp; Humber"/>
  </r>
  <r>
    <x v="7"/>
    <x v="9"/>
    <n v="700"/>
    <x v="19"/>
    <s v="700"/>
    <s v="Yorkshire &amp; Humber"/>
  </r>
  <r>
    <x v="7"/>
    <x v="8"/>
    <n v="1688.5623098047949"/>
    <x v="20"/>
    <s v="1689"/>
    <s v="East of England"/>
  </r>
  <r>
    <x v="7"/>
    <x v="9"/>
    <n v="2275"/>
    <x v="20"/>
    <s v="2275"/>
    <s v="East of England"/>
  </r>
  <r>
    <x v="7"/>
    <x v="8"/>
    <n v="1881.2709030100341"/>
    <x v="21"/>
    <s v="1881"/>
    <s v="Greater London"/>
  </r>
  <r>
    <x v="7"/>
    <x v="9"/>
    <n v="495"/>
    <x v="21"/>
    <s v="495"/>
    <s v="Greater London"/>
  </r>
  <r>
    <x v="7"/>
    <x v="8"/>
    <n v="1514.202172096909"/>
    <x v="22"/>
    <s v="1514"/>
    <s v="East of England"/>
  </r>
  <r>
    <x v="7"/>
    <x v="9"/>
    <n v="870"/>
    <x v="22"/>
    <s v="870"/>
    <s v="East of England"/>
  </r>
  <r>
    <x v="7"/>
    <x v="9"/>
    <n v="1360"/>
    <x v="23"/>
    <s v="1360"/>
    <s v="North West"/>
  </r>
  <r>
    <x v="7"/>
    <x v="8"/>
    <n v="1432.891174022526"/>
    <x v="23"/>
    <s v="1433"/>
    <s v="North West"/>
  </r>
  <r>
    <x v="7"/>
    <x v="8"/>
    <n v="1457.3446433242409"/>
    <x v="24"/>
    <s v="1457"/>
    <s v="North West"/>
  </r>
  <r>
    <x v="7"/>
    <x v="9"/>
    <n v="1170"/>
    <x v="24"/>
    <s v="1170"/>
    <s v="North West"/>
  </r>
  <r>
    <x v="7"/>
    <x v="8"/>
    <n v="1429.5925661186559"/>
    <x v="25"/>
    <s v="1430"/>
    <s v="Greater London"/>
  </r>
  <r>
    <x v="7"/>
    <x v="9"/>
    <n v="20"/>
    <x v="25"/>
    <s v="20"/>
    <s v="Greater London"/>
  </r>
  <r>
    <x v="7"/>
    <x v="9"/>
    <n v="2130"/>
    <x v="26"/>
    <s v="2130"/>
    <s v="South West"/>
  </r>
  <r>
    <x v="7"/>
    <x v="8"/>
    <n v="1399.455986123704"/>
    <x v="26"/>
    <s v="1399"/>
    <s v="South West"/>
  </r>
  <r>
    <x v="7"/>
    <x v="8"/>
    <n v="1745.400805177597"/>
    <x v="27"/>
    <s v="1745"/>
    <s v="North East"/>
  </r>
  <r>
    <x v="7"/>
    <x v="9"/>
    <n v="2055"/>
    <x v="27"/>
    <s v="2055"/>
    <s v="North East"/>
  </r>
  <r>
    <x v="7"/>
    <x v="8"/>
    <n v="2056.5302144249508"/>
    <x v="28"/>
    <s v="2057"/>
    <s v="West Midlands"/>
  </r>
  <r>
    <x v="7"/>
    <x v="9"/>
    <n v="1055"/>
    <x v="28"/>
    <s v="1055"/>
    <s v="West Midlands"/>
  </r>
  <r>
    <x v="7"/>
    <x v="8"/>
    <n v="1507.0328198258539"/>
    <x v="29"/>
    <s v="1507"/>
    <s v="Greater London"/>
  </r>
  <r>
    <x v="7"/>
    <x v="9"/>
    <n v="855"/>
    <x v="29"/>
    <s v="855"/>
    <s v="Greater London"/>
  </r>
  <r>
    <x v="7"/>
    <x v="8"/>
    <n v="1707.4727917922521"/>
    <x v="30"/>
    <s v="1707"/>
    <s v="North East"/>
  </r>
  <r>
    <x v="7"/>
    <x v="9"/>
    <n v="1150"/>
    <x v="30"/>
    <s v="1150"/>
    <s v="North East"/>
  </r>
  <r>
    <x v="7"/>
    <x v="9"/>
    <n v="440"/>
    <x v="31"/>
    <s v="440"/>
    <s v="North East"/>
  </r>
  <r>
    <x v="7"/>
    <x v="8"/>
    <n v="1848.9725595663319"/>
    <x v="31"/>
    <s v="1849"/>
    <s v="North East"/>
  </r>
  <r>
    <x v="7"/>
    <x v="9"/>
    <n v="885"/>
    <x v="32"/>
    <s v="885"/>
    <s v="East Midlands"/>
  </r>
  <r>
    <x v="7"/>
    <x v="8"/>
    <n v="1988.004582519038"/>
    <x v="32"/>
    <s v="1988"/>
    <s v="East Midlands"/>
  </r>
  <r>
    <x v="7"/>
    <x v="9"/>
    <n v="3350"/>
    <x v="33"/>
    <s v="3350"/>
    <s v="East Midlands"/>
  </r>
  <r>
    <x v="7"/>
    <x v="8"/>
    <n v="1800.881625631652"/>
    <x v="33"/>
    <s v="1801"/>
    <s v="East Midlands"/>
  </r>
  <r>
    <x v="7"/>
    <x v="8"/>
    <n v="1596.550728820898"/>
    <x v="34"/>
    <s v="1597"/>
    <s v="South West"/>
  </r>
  <r>
    <x v="7"/>
    <x v="9"/>
    <n v="3540"/>
    <x v="34"/>
    <s v="3540"/>
    <s v="South West"/>
  </r>
  <r>
    <x v="7"/>
    <x v="8"/>
    <n v="1635.0034295193891"/>
    <x v="35"/>
    <s v="1635"/>
    <s v="Yorkshire &amp; Humber"/>
  </r>
  <r>
    <x v="7"/>
    <x v="9"/>
    <n v="1025"/>
    <x v="35"/>
    <s v="1025"/>
    <s v="Yorkshire &amp; Humber"/>
  </r>
  <r>
    <x v="7"/>
    <x v="8"/>
    <n v="1495.2203349965559"/>
    <x v="36"/>
    <s v="1495"/>
    <s v="South West"/>
  </r>
  <r>
    <x v="7"/>
    <x v="9"/>
    <n v="1780"/>
    <x v="36"/>
    <s v="1780"/>
    <s v="South West"/>
  </r>
  <r>
    <x v="7"/>
    <x v="8"/>
    <n v="1729.407379798733"/>
    <x v="37"/>
    <s v="1729"/>
    <s v="West Midlands"/>
  </r>
  <r>
    <x v="7"/>
    <x v="9"/>
    <n v="1160"/>
    <x v="37"/>
    <s v="1160"/>
    <s v="West Midlands"/>
  </r>
  <r>
    <x v="7"/>
    <x v="8"/>
    <n v="1850.138760407031"/>
    <x v="38"/>
    <s v="1850"/>
    <s v="Greater London"/>
  </r>
  <r>
    <x v="7"/>
    <x v="9"/>
    <n v="900"/>
    <x v="38"/>
    <s v="900"/>
    <s v="Greater London"/>
  </r>
  <r>
    <x v="7"/>
    <x v="8"/>
    <n v="1452.2218995062451"/>
    <x v="39"/>
    <s v="1452"/>
    <s v="Yorkshire &amp; Humber"/>
  </r>
  <r>
    <x v="7"/>
    <x v="9"/>
    <n v="1400"/>
    <x v="39"/>
    <s v="1400"/>
    <s v="Yorkshire &amp; Humber"/>
  </r>
  <r>
    <x v="7"/>
    <x v="9"/>
    <n v="2180"/>
    <x v="40"/>
    <s v="2180"/>
    <s v="South East"/>
  </r>
  <r>
    <x v="7"/>
    <x v="8"/>
    <n v="1459.02352508115"/>
    <x v="40"/>
    <s v="1459"/>
    <s v="South East"/>
  </r>
  <r>
    <x v="7"/>
    <x v="8"/>
    <n v="1446.801423902408"/>
    <x v="41"/>
    <s v="1447"/>
    <s v="Greater London"/>
  </r>
  <r>
    <x v="7"/>
    <x v="9"/>
    <n v="695"/>
    <x v="41"/>
    <s v="695"/>
    <s v="Greater London"/>
  </r>
  <r>
    <x v="7"/>
    <x v="8"/>
    <n v="1546.671740404651"/>
    <x v="42"/>
    <s v="1547"/>
    <s v="East of England"/>
  </r>
  <r>
    <x v="7"/>
    <x v="9"/>
    <n v="5040"/>
    <x v="42"/>
    <s v="5040"/>
    <s v="East of England"/>
  </r>
  <r>
    <x v="7"/>
    <x v="8"/>
    <n v="2165.968877810315"/>
    <x v="43"/>
    <s v="2166"/>
    <s v="North East"/>
  </r>
  <r>
    <x v="7"/>
    <x v="9"/>
    <n v="895"/>
    <x v="43"/>
    <s v="895"/>
    <s v="North East"/>
  </r>
  <r>
    <x v="7"/>
    <x v="8"/>
    <n v="1448.971871706882"/>
    <x v="44"/>
    <s v="1449"/>
    <s v="South West"/>
  </r>
  <r>
    <x v="7"/>
    <x v="9"/>
    <n v="2145"/>
    <x v="44"/>
    <s v="2145"/>
    <s v="South West"/>
  </r>
  <r>
    <x v="7"/>
    <x v="8"/>
    <n v="2047.52745548179"/>
    <x v="45"/>
    <s v="2048"/>
    <s v="Greater London"/>
  </r>
  <r>
    <x v="7"/>
    <x v="9"/>
    <n v="660"/>
    <x v="45"/>
    <s v="660"/>
    <s v="Greater London"/>
  </r>
  <r>
    <x v="7"/>
    <x v="8"/>
    <n v="1924.7787610619471"/>
    <x v="46"/>
    <s v="1925"/>
    <s v="Greater London"/>
  </r>
  <r>
    <x v="7"/>
    <x v="9"/>
    <n v="435"/>
    <x v="46"/>
    <s v="435"/>
    <s v="Greater London"/>
  </r>
  <r>
    <x v="7"/>
    <x v="9"/>
    <n v="480"/>
    <x v="47"/>
    <s v="480"/>
    <s v="North West"/>
  </r>
  <r>
    <x v="7"/>
    <x v="8"/>
    <n v="1891.327475471847"/>
    <x v="47"/>
    <s v="1891"/>
    <s v="North West"/>
  </r>
  <r>
    <x v="7"/>
    <x v="9"/>
    <n v="415"/>
    <x v="48"/>
    <s v="415"/>
    <s v="Greater London"/>
  </r>
  <r>
    <x v="7"/>
    <x v="8"/>
    <n v="2024.4889994633879"/>
    <x v="48"/>
    <s v="2024"/>
    <s v="Greater London"/>
  </r>
  <r>
    <x v="7"/>
    <x v="9"/>
    <n v="5335"/>
    <x v="49"/>
    <s v="5335"/>
    <s v="South East"/>
  </r>
  <r>
    <x v="7"/>
    <x v="8"/>
    <n v="1642.6908723658439"/>
    <x v="49"/>
    <s v="1643"/>
    <s v="South East"/>
  </r>
  <r>
    <x v="7"/>
    <x v="8"/>
    <n v="1478.94188430641"/>
    <x v="50"/>
    <s v="1479"/>
    <s v="Greater London"/>
  </r>
  <r>
    <x v="7"/>
    <x v="9"/>
    <n v="440"/>
    <x v="50"/>
    <s v="440"/>
    <s v="Greater London"/>
  </r>
  <r>
    <x v="7"/>
    <x v="9"/>
    <n v="675"/>
    <x v="51"/>
    <s v="675"/>
    <s v="Greater London"/>
  </r>
  <r>
    <x v="7"/>
    <x v="8"/>
    <n v="1584.990724869092"/>
    <x v="51"/>
    <s v="1585"/>
    <s v="Greater London"/>
  </r>
  <r>
    <x v="7"/>
    <x v="8"/>
    <n v="1959.4869706840391"/>
    <x v="52"/>
    <s v="1959"/>
    <s v="North East"/>
  </r>
  <r>
    <x v="7"/>
    <x v="9"/>
    <n v="385"/>
    <x v="52"/>
    <s v="385"/>
    <s v="North East"/>
  </r>
  <r>
    <x v="7"/>
    <x v="9"/>
    <n v="930"/>
    <x v="53"/>
    <s v="930"/>
    <s v="Greater London"/>
  </r>
  <r>
    <x v="7"/>
    <x v="8"/>
    <n v="1949.3177387914229"/>
    <x v="53"/>
    <s v="1949"/>
    <s v="Greater London"/>
  </r>
  <r>
    <x v="7"/>
    <x v="8"/>
    <n v="1300.566814193649"/>
    <x v="54"/>
    <s v="1301"/>
    <s v="West Midlands"/>
  </r>
  <r>
    <x v="7"/>
    <x v="9"/>
    <n v="670"/>
    <x v="54"/>
    <s v="670"/>
    <s v="West Midlands"/>
  </r>
  <r>
    <x v="7"/>
    <x v="9"/>
    <n v="3535"/>
    <x v="55"/>
    <s v="3535"/>
    <s v="East of England"/>
  </r>
  <r>
    <x v="7"/>
    <x v="8"/>
    <n v="1634.228653321622"/>
    <x v="55"/>
    <s v="1634"/>
    <s v="East of England"/>
  </r>
  <r>
    <x v="7"/>
    <x v="8"/>
    <n v="1921.385249317098"/>
    <x v="56"/>
    <s v="1921"/>
    <s v="Greater London"/>
  </r>
  <r>
    <x v="7"/>
    <x v="9"/>
    <n v="830"/>
    <x v="56"/>
    <s v="830"/>
    <s v="Greater London"/>
  </r>
  <r>
    <x v="7"/>
    <x v="9"/>
    <n v="725"/>
    <x v="57"/>
    <s v="725"/>
    <s v="Greater London"/>
  </r>
  <r>
    <x v="7"/>
    <x v="8"/>
    <n v="1979.5762341633899"/>
    <x v="57"/>
    <s v="1980"/>
    <s v="Greater London"/>
  </r>
  <r>
    <x v="7"/>
    <x v="9"/>
    <n v="670"/>
    <x v="58"/>
    <s v="670"/>
    <s v="South East"/>
  </r>
  <r>
    <x v="7"/>
    <x v="8"/>
    <n v="1567.508129986197"/>
    <x v="58"/>
    <s v="1568"/>
    <s v="South East"/>
  </r>
  <r>
    <x v="7"/>
    <x v="8"/>
    <n v="1895.515487748497"/>
    <x v="59"/>
    <s v="1896"/>
    <s v="Greater London"/>
  </r>
  <r>
    <x v="7"/>
    <x v="9"/>
    <n v="410"/>
    <x v="59"/>
    <s v="410"/>
    <s v="Greater London"/>
  </r>
  <r>
    <x v="7"/>
    <x v="9"/>
    <n v="340"/>
    <x v="60"/>
    <s v="340"/>
    <s v="Greater London"/>
  </r>
  <r>
    <x v="7"/>
    <x v="8"/>
    <n v="1523.707089719459"/>
    <x v="60"/>
    <s v="1524"/>
    <s v="Greater London"/>
  </r>
  <r>
    <x v="7"/>
    <x v="9"/>
    <n v="4270"/>
    <x v="61"/>
    <s v="4270"/>
    <s v="South East"/>
  </r>
  <r>
    <x v="7"/>
    <x v="8"/>
    <n v="1270.9695086378299"/>
    <x v="61"/>
    <s v="1271"/>
    <s v="South East"/>
  </r>
  <r>
    <x v="7"/>
    <x v="9"/>
    <n v="810"/>
    <x v="62"/>
    <s v="810"/>
    <s v="Yorkshire &amp; Humber"/>
  </r>
  <r>
    <x v="7"/>
    <x v="8"/>
    <n v="1896.999929740743"/>
    <x v="62"/>
    <s v="1897"/>
    <s v="Yorkshire &amp; Humber"/>
  </r>
  <r>
    <x v="7"/>
    <x v="8"/>
    <n v="1735.7093265447811"/>
    <x v="63"/>
    <s v="1736"/>
    <s v="Greater London"/>
  </r>
  <r>
    <x v="7"/>
    <x v="9"/>
    <n v="450"/>
    <x v="63"/>
    <s v="450"/>
    <s v="Greater London"/>
  </r>
  <r>
    <x v="7"/>
    <x v="8"/>
    <n v="1747.4313376803"/>
    <x v="64"/>
    <s v="1747"/>
    <s v="Yorkshire &amp; Humber"/>
  </r>
  <r>
    <x v="7"/>
    <x v="9"/>
    <n v="1415"/>
    <x v="64"/>
    <s v="1415"/>
    <s v="Yorkshire &amp; Humber"/>
  </r>
  <r>
    <x v="7"/>
    <x v="8"/>
    <n v="1935.369318181818"/>
    <x v="65"/>
    <s v="1935"/>
    <s v="North West"/>
  </r>
  <r>
    <x v="7"/>
    <x v="9"/>
    <n v="545"/>
    <x v="65"/>
    <s v="545"/>
    <s v="North West"/>
  </r>
  <r>
    <x v="7"/>
    <x v="8"/>
    <n v="1649.230359165723"/>
    <x v="66"/>
    <s v="1649"/>
    <s v="Greater London"/>
  </r>
  <r>
    <x v="7"/>
    <x v="9"/>
    <n v="495"/>
    <x v="66"/>
    <s v="495"/>
    <s v="Greater London"/>
  </r>
  <r>
    <x v="7"/>
    <x v="8"/>
    <n v="1561.354640082099"/>
    <x v="67"/>
    <s v="1561"/>
    <s v="North West"/>
  </r>
  <r>
    <x v="7"/>
    <x v="9"/>
    <n v="4260"/>
    <x v="67"/>
    <s v="4260"/>
    <s v="North West"/>
  </r>
  <r>
    <x v="7"/>
    <x v="8"/>
    <n v="1623.118055292199"/>
    <x v="68"/>
    <s v="1623"/>
    <s v="Yorkshire &amp; Humber"/>
  </r>
  <r>
    <x v="7"/>
    <x v="9"/>
    <n v="2140"/>
    <x v="68"/>
    <s v="2140"/>
    <s v="Yorkshire &amp; Humber"/>
  </r>
  <r>
    <x v="7"/>
    <x v="8"/>
    <n v="1286.91847371469"/>
    <x v="69"/>
    <s v="1287"/>
    <s v="East Midlands"/>
  </r>
  <r>
    <x v="7"/>
    <x v="9"/>
    <n v="600"/>
    <x v="69"/>
    <s v="600"/>
    <s v="East Midlands"/>
  </r>
  <r>
    <x v="7"/>
    <x v="9"/>
    <n v="1845"/>
    <x v="70"/>
    <s v="1845"/>
    <s v="East Midlands"/>
  </r>
  <r>
    <x v="7"/>
    <x v="8"/>
    <n v="1172.5527330964931"/>
    <x v="70"/>
    <s v="1173"/>
    <s v="East Midlands"/>
  </r>
  <r>
    <x v="7"/>
    <x v="8"/>
    <n v="1993.120519497219"/>
    <x v="71"/>
    <s v="1993"/>
    <s v="Greater London"/>
  </r>
  <r>
    <x v="7"/>
    <x v="9"/>
    <n v="620"/>
    <x v="71"/>
    <s v="620"/>
    <s v="Greater London"/>
  </r>
  <r>
    <x v="7"/>
    <x v="8"/>
    <n v="1476.8530177117441"/>
    <x v="72"/>
    <s v="1477"/>
    <s v="East Midlands"/>
  </r>
  <r>
    <x v="7"/>
    <x v="9"/>
    <n v="2815"/>
    <x v="72"/>
    <s v="2815"/>
    <s v="East Midlands"/>
  </r>
  <r>
    <x v="7"/>
    <x v="9"/>
    <n v="1565"/>
    <x v="73"/>
    <s v="1565"/>
    <s v="North West"/>
  </r>
  <r>
    <x v="7"/>
    <x v="8"/>
    <n v="2005.5874513020301"/>
    <x v="73"/>
    <s v="2006"/>
    <s v="North West"/>
  </r>
  <r>
    <x v="7"/>
    <x v="9"/>
    <n v="510"/>
    <x v="74"/>
    <s v="510"/>
    <s v="East of England"/>
  </r>
  <r>
    <x v="7"/>
    <x v="8"/>
    <n v="1875.4826609789279"/>
    <x v="74"/>
    <s v="1875"/>
    <s v="East of England"/>
  </r>
  <r>
    <x v="7"/>
    <x v="8"/>
    <n v="2259.7742040875601"/>
    <x v="75"/>
    <s v="2260"/>
    <s v="North West"/>
  </r>
  <r>
    <x v="7"/>
    <x v="9"/>
    <n v="1245"/>
    <x v="75"/>
    <s v="1245"/>
    <s v="North West"/>
  </r>
  <r>
    <x v="7"/>
    <x v="8"/>
    <n v="1497.846845160082"/>
    <x v="76"/>
    <s v="1498"/>
    <s v="South East"/>
  </r>
  <r>
    <x v="7"/>
    <x v="9"/>
    <n v="720"/>
    <x v="76"/>
    <s v="720"/>
    <s v="South East"/>
  </r>
  <r>
    <x v="7"/>
    <x v="8"/>
    <n v="1696.0886119764621"/>
    <x v="77"/>
    <s v="1696"/>
    <s v="Greater London"/>
  </r>
  <r>
    <x v="7"/>
    <x v="9"/>
    <n v="490"/>
    <x v="77"/>
    <s v="490"/>
    <s v="Greater London"/>
  </r>
  <r>
    <x v="7"/>
    <x v="8"/>
    <n v="1847.503945190716"/>
    <x v="78"/>
    <s v="1848"/>
    <s v="North East"/>
  </r>
  <r>
    <x v="7"/>
    <x v="9"/>
    <n v="480"/>
    <x v="78"/>
    <s v="480"/>
    <s v="North East"/>
  </r>
  <r>
    <x v="7"/>
    <x v="8"/>
    <n v="1712.446845190208"/>
    <x v="79"/>
    <s v="1712"/>
    <s v="East of England"/>
  </r>
  <r>
    <x v="7"/>
    <x v="9"/>
    <n v="745"/>
    <x v="79"/>
    <s v="745"/>
    <s v="East of England"/>
  </r>
  <r>
    <x v="7"/>
    <x v="8"/>
    <n v="2204.4553202261409"/>
    <x v="80"/>
    <s v="2204"/>
    <s v="North East"/>
  </r>
  <r>
    <x v="7"/>
    <x v="9"/>
    <n v="1045"/>
    <x v="80"/>
    <s v="1045"/>
    <s v="North East"/>
  </r>
  <r>
    <x v="7"/>
    <x v="8"/>
    <n v="1683.919455473625"/>
    <x v="81"/>
    <s v="1684"/>
    <s v="Greater London"/>
  </r>
  <r>
    <x v="7"/>
    <x v="9"/>
    <n v="475"/>
    <x v="81"/>
    <s v="475"/>
    <s v="Greater London"/>
  </r>
  <r>
    <x v="7"/>
    <x v="9"/>
    <n v="3365"/>
    <x v="82"/>
    <s v="3365"/>
    <s v="East of England"/>
  </r>
  <r>
    <x v="7"/>
    <x v="8"/>
    <n v="1433.507001393036"/>
    <x v="82"/>
    <s v="1434"/>
    <s v="East of England"/>
  </r>
  <r>
    <x v="7"/>
    <x v="9"/>
    <n v="525"/>
    <x v="83"/>
    <s v="525"/>
    <s v="Yorkshire &amp; Humber"/>
  </r>
  <r>
    <x v="7"/>
    <x v="8"/>
    <n v="1517.779705117086"/>
    <x v="83"/>
    <s v="1518"/>
    <s v="Yorkshire &amp; Humber"/>
  </r>
  <r>
    <x v="7"/>
    <x v="9"/>
    <n v="690"/>
    <x v="84"/>
    <s v="690"/>
    <s v="Yorkshire &amp; Humber"/>
  </r>
  <r>
    <x v="7"/>
    <x v="8"/>
    <n v="1757.2454540824119"/>
    <x v="84"/>
    <s v="1757"/>
    <s v="Yorkshire &amp; Humber"/>
  </r>
  <r>
    <x v="7"/>
    <x v="8"/>
    <n v="1684.895492904556"/>
    <x v="85"/>
    <s v="1685"/>
    <s v="East Midlands"/>
  </r>
  <r>
    <x v="7"/>
    <x v="9"/>
    <n v="1160"/>
    <x v="85"/>
    <s v="1160"/>
    <s v="East Midlands"/>
  </r>
  <r>
    <x v="7"/>
    <x v="8"/>
    <n v="1492.122335495829"/>
    <x v="86"/>
    <s v="1492"/>
    <s v="South West"/>
  </r>
  <r>
    <x v="7"/>
    <x v="9"/>
    <n v="805"/>
    <x v="86"/>
    <s v="805"/>
    <s v="South West"/>
  </r>
  <r>
    <x v="7"/>
    <x v="8"/>
    <n v="2031.984534950134"/>
    <x v="87"/>
    <s v="2032"/>
    <s v="North East"/>
  </r>
  <r>
    <x v="7"/>
    <x v="9"/>
    <n v="925"/>
    <x v="87"/>
    <s v="925"/>
    <s v="North East"/>
  </r>
  <r>
    <x v="7"/>
    <x v="8"/>
    <n v="1519.3428690762271"/>
    <x v="88"/>
    <s v="1519"/>
    <s v="Yorkshire &amp; Humber"/>
  </r>
  <r>
    <x v="7"/>
    <x v="9"/>
    <n v="2510"/>
    <x v="88"/>
    <s v="2510"/>
    <s v="Yorkshire &amp; Humber"/>
  </r>
  <r>
    <x v="7"/>
    <x v="9"/>
    <n v="1535"/>
    <x v="89"/>
    <s v="1535"/>
    <s v="North East"/>
  </r>
  <r>
    <x v="7"/>
    <x v="8"/>
    <n v="1740.402276695617"/>
    <x v="89"/>
    <s v="1740"/>
    <s v="North East"/>
  </r>
  <r>
    <x v="7"/>
    <x v="9"/>
    <n v="815"/>
    <x v="90"/>
    <s v="815"/>
    <s v="East Midlands"/>
  </r>
  <r>
    <x v="7"/>
    <x v="8"/>
    <n v="2081.099024564629"/>
    <x v="90"/>
    <s v="2081"/>
    <s v="East Midlands"/>
  </r>
  <r>
    <x v="7"/>
    <x v="9"/>
    <n v="3125"/>
    <x v="91"/>
    <s v="3125"/>
    <s v="East Midlands"/>
  </r>
  <r>
    <x v="7"/>
    <x v="8"/>
    <n v="1692.464336391504"/>
    <x v="91"/>
    <s v="1692"/>
    <s v="East Midlands"/>
  </r>
  <r>
    <x v="7"/>
    <x v="8"/>
    <n v="1718.8210909458569"/>
    <x v="92"/>
    <s v="1719"/>
    <s v="North West"/>
  </r>
  <r>
    <x v="7"/>
    <x v="9"/>
    <n v="680"/>
    <x v="92"/>
    <s v="680"/>
    <s v="North West"/>
  </r>
  <r>
    <x v="7"/>
    <x v="8"/>
    <n v="1364.295459253281"/>
    <x v="93"/>
    <s v="1364"/>
    <s v="South East"/>
  </r>
  <r>
    <x v="7"/>
    <x v="9"/>
    <n v="1910"/>
    <x v="93"/>
    <s v="1910"/>
    <s v="South East"/>
  </r>
  <r>
    <x v="7"/>
    <x v="8"/>
    <n v="1865.207659786123"/>
    <x v="94"/>
    <s v="1865"/>
    <s v="East of England"/>
  </r>
  <r>
    <x v="7"/>
    <x v="9"/>
    <n v="600"/>
    <x v="94"/>
    <s v="600"/>
    <s v="East of England"/>
  </r>
  <r>
    <x v="7"/>
    <x v="8"/>
    <n v="1762.79241901868"/>
    <x v="95"/>
    <s v="1763"/>
    <s v="South West"/>
  </r>
  <r>
    <x v="7"/>
    <x v="9"/>
    <n v="905"/>
    <x v="95"/>
    <s v="905"/>
    <s v="South West"/>
  </r>
  <r>
    <x v="7"/>
    <x v="8"/>
    <n v="1799.123904881101"/>
    <x v="96"/>
    <s v="1799"/>
    <s v="South East"/>
  </r>
  <r>
    <x v="7"/>
    <x v="9"/>
    <n v="575"/>
    <x v="96"/>
    <s v="575"/>
    <s v="South East"/>
  </r>
  <r>
    <x v="7"/>
    <x v="9"/>
    <n v="320"/>
    <x v="97"/>
    <s v="320"/>
    <s v="South East"/>
  </r>
  <r>
    <x v="7"/>
    <x v="8"/>
    <n v="1439.690466549692"/>
    <x v="97"/>
    <s v="1440"/>
    <s v="South East"/>
  </r>
  <r>
    <x v="7"/>
    <x v="8"/>
    <n v="1845.704092755921"/>
    <x v="98"/>
    <s v="1846"/>
    <s v="Greater London"/>
  </r>
  <r>
    <x v="7"/>
    <x v="9"/>
    <n v="745"/>
    <x v="98"/>
    <s v="745"/>
    <s v="Greater London"/>
  </r>
  <r>
    <x v="7"/>
    <x v="9"/>
    <n v="515"/>
    <x v="99"/>
    <s v="515"/>
    <s v="North East"/>
  </r>
  <r>
    <x v="7"/>
    <x v="8"/>
    <n v="1538.0480229363279"/>
    <x v="99"/>
    <s v="1538"/>
    <s v="North East"/>
  </r>
  <r>
    <x v="7"/>
    <x v="8"/>
    <n v="1572.5154256275091"/>
    <x v="100"/>
    <s v="1573"/>
    <s v="Greater London"/>
  </r>
  <r>
    <x v="7"/>
    <x v="9"/>
    <n v="525"/>
    <x v="100"/>
    <s v="525"/>
    <s v="Greater London"/>
  </r>
  <r>
    <x v="7"/>
    <x v="8"/>
    <n v="1633.3938294010891"/>
    <x v="101"/>
    <s v="1633"/>
    <s v="North West"/>
  </r>
  <r>
    <x v="7"/>
    <x v="9"/>
    <n v="630"/>
    <x v="101"/>
    <s v="630"/>
    <s v="North West"/>
  </r>
  <r>
    <x v="7"/>
    <x v="8"/>
    <n v="2005.261511856799"/>
    <x v="102"/>
    <s v="2005"/>
    <s v="Yorkshire &amp; Humber"/>
  </r>
  <r>
    <x v="7"/>
    <x v="9"/>
    <n v="1090"/>
    <x v="102"/>
    <s v="1090"/>
    <s v="Yorkshire &amp; Humber"/>
  </r>
  <r>
    <x v="7"/>
    <x v="8"/>
    <n v="1187.323043200292"/>
    <x v="103"/>
    <s v="1187"/>
    <s v="East Midlands"/>
  </r>
  <r>
    <x v="7"/>
    <x v="9"/>
    <n v="130"/>
    <x v="103"/>
    <s v="130"/>
    <s v="East Midlands"/>
  </r>
  <r>
    <x v="7"/>
    <x v="8"/>
    <n v="1786.4876569943699"/>
    <x v="104"/>
    <s v="1786"/>
    <s v="North West"/>
  </r>
  <r>
    <x v="7"/>
    <x v="9"/>
    <n v="660"/>
    <x v="104"/>
    <s v="660"/>
    <s v="North West"/>
  </r>
  <r>
    <x v="7"/>
    <x v="8"/>
    <n v="1951.5622255615619"/>
    <x v="105"/>
    <s v="1952"/>
    <s v="West Midlands"/>
  </r>
  <r>
    <x v="7"/>
    <x v="9"/>
    <n v="1000"/>
    <x v="105"/>
    <s v="1000"/>
    <s v="West Midlands"/>
  </r>
  <r>
    <x v="7"/>
    <x v="8"/>
    <n v="1591.44158083197"/>
    <x v="106"/>
    <s v="1591"/>
    <s v="North West"/>
  </r>
  <r>
    <x v="7"/>
    <x v="9"/>
    <n v="1080"/>
    <x v="106"/>
    <s v="1080"/>
    <s v="North West"/>
  </r>
  <r>
    <x v="7"/>
    <x v="8"/>
    <n v="2127.6378105788599"/>
    <x v="107"/>
    <s v="2128"/>
    <s v="Yorkshire &amp; Humber"/>
  </r>
  <r>
    <x v="7"/>
    <x v="9"/>
    <n v="2080"/>
    <x v="107"/>
    <s v="2080"/>
    <s v="Yorkshire &amp; Humber"/>
  </r>
  <r>
    <x v="7"/>
    <x v="8"/>
    <n v="1617.385757893298"/>
    <x v="108"/>
    <s v="1617"/>
    <s v="West Midlands"/>
  </r>
  <r>
    <x v="7"/>
    <x v="9"/>
    <n v="1420"/>
    <x v="108"/>
    <s v="1420"/>
    <s v="West Midlands"/>
  </r>
  <r>
    <x v="7"/>
    <x v="8"/>
    <n v="1896.256422804013"/>
    <x v="109"/>
    <s v="1896"/>
    <s v="South East"/>
  </r>
  <r>
    <x v="7"/>
    <x v="9"/>
    <n v="310"/>
    <x v="109"/>
    <s v="310"/>
    <s v="South East"/>
  </r>
  <r>
    <x v="7"/>
    <x v="8"/>
    <n v="1828.8144603934079"/>
    <x v="110"/>
    <s v="1829"/>
    <s v="West Midlands"/>
  </r>
  <r>
    <x v="7"/>
    <x v="9"/>
    <n v="860"/>
    <x v="110"/>
    <s v="860"/>
    <s v="West Midlands"/>
  </r>
  <r>
    <x v="7"/>
    <x v="9"/>
    <n v="2305"/>
    <x v="111"/>
    <s v="2305"/>
    <s v="South West"/>
  </r>
  <r>
    <x v="7"/>
    <x v="8"/>
    <n v="1540.981414627624"/>
    <x v="111"/>
    <s v="1541"/>
    <s v="South West"/>
  </r>
  <r>
    <x v="7"/>
    <x v="8"/>
    <n v="1611.1519736611681"/>
    <x v="112"/>
    <s v="1611"/>
    <s v="South West"/>
  </r>
  <r>
    <x v="7"/>
    <x v="9"/>
    <n v="920"/>
    <x v="112"/>
    <s v="920"/>
    <s v="South West"/>
  </r>
  <r>
    <x v="7"/>
    <x v="8"/>
    <n v="1966.870524601248"/>
    <x v="113"/>
    <s v="1967"/>
    <s v="North East"/>
  </r>
  <r>
    <x v="7"/>
    <x v="9"/>
    <n v="640"/>
    <x v="113"/>
    <s v="640"/>
    <s v="North East"/>
  </r>
  <r>
    <x v="7"/>
    <x v="8"/>
    <n v="2010.9689213893971"/>
    <x v="114"/>
    <s v="2011"/>
    <s v="South East"/>
  </r>
  <r>
    <x v="7"/>
    <x v="9"/>
    <n v="715"/>
    <x v="114"/>
    <s v="715"/>
    <s v="South East"/>
  </r>
  <r>
    <x v="7"/>
    <x v="9"/>
    <n v="560"/>
    <x v="115"/>
    <s v="560"/>
    <s v="East of England"/>
  </r>
  <r>
    <x v="7"/>
    <x v="8"/>
    <n v="1563.8526627384181"/>
    <x v="115"/>
    <s v="1564"/>
    <s v="East of England"/>
  </r>
  <r>
    <x v="7"/>
    <x v="8"/>
    <n v="1917.5789693884669"/>
    <x v="116"/>
    <s v="1918"/>
    <s v="Greater London"/>
  </r>
  <r>
    <x v="7"/>
    <x v="9"/>
    <n v="550"/>
    <x v="116"/>
    <s v="550"/>
    <s v="Greater London"/>
  </r>
  <r>
    <x v="7"/>
    <x v="8"/>
    <n v="1751.6292728162589"/>
    <x v="117"/>
    <s v="1752"/>
    <s v="North West"/>
  </r>
  <r>
    <x v="7"/>
    <x v="9"/>
    <n v="680"/>
    <x v="117"/>
    <s v="680"/>
    <s v="North West"/>
  </r>
  <r>
    <x v="7"/>
    <x v="9"/>
    <n v="3760"/>
    <x v="118"/>
    <s v="3760"/>
    <s v="West Midlands"/>
  </r>
  <r>
    <x v="7"/>
    <x v="8"/>
    <n v="1834.9429752429101"/>
    <x v="118"/>
    <s v="1835"/>
    <s v="West Midlands"/>
  </r>
  <r>
    <x v="7"/>
    <x v="8"/>
    <n v="1804.5235567894181"/>
    <x v="119"/>
    <s v="1805"/>
    <s v="North West"/>
  </r>
  <r>
    <x v="7"/>
    <x v="9"/>
    <n v="1105"/>
    <x v="119"/>
    <s v="1105"/>
    <s v="North West"/>
  </r>
  <r>
    <x v="7"/>
    <x v="9"/>
    <n v="750"/>
    <x v="120"/>
    <s v="750"/>
    <s v="North East"/>
  </r>
  <r>
    <x v="7"/>
    <x v="8"/>
    <n v="1860.718981814573"/>
    <x v="120"/>
    <s v="1861"/>
    <s v="North East"/>
  </r>
  <r>
    <x v="7"/>
    <x v="9"/>
    <n v="1045"/>
    <x v="121"/>
    <s v="1045"/>
    <s v="West Midlands"/>
  </r>
  <r>
    <x v="7"/>
    <x v="8"/>
    <n v="2270.2585270475779"/>
    <x v="121"/>
    <s v="2270"/>
    <s v="West Midlands"/>
  </r>
  <r>
    <x v="7"/>
    <x v="9"/>
    <n v="3075"/>
    <x v="122"/>
    <s v="3075"/>
    <s v="East of England"/>
  </r>
  <r>
    <x v="7"/>
    <x v="8"/>
    <n v="1613.8343654875609"/>
    <x v="122"/>
    <s v="1614"/>
    <s v="East of England"/>
  </r>
  <r>
    <x v="7"/>
    <x v="9"/>
    <n v="1175"/>
    <x v="123"/>
    <s v="1175"/>
    <s v="North East"/>
  </r>
  <r>
    <x v="7"/>
    <x v="8"/>
    <n v="1963.405464115632"/>
    <x v="123"/>
    <s v="1963"/>
    <s v="North East"/>
  </r>
  <r>
    <x v="7"/>
    <x v="9"/>
    <n v="3560"/>
    <x v="124"/>
    <s v="3560"/>
    <s v="South East"/>
  </r>
  <r>
    <x v="7"/>
    <x v="8"/>
    <n v="1488.1512229175289"/>
    <x v="124"/>
    <s v="1488"/>
    <s v="South East"/>
  </r>
  <r>
    <x v="7"/>
    <x v="9"/>
    <n v="515"/>
    <x v="125"/>
    <s v="515"/>
    <s v="Greater London"/>
  </r>
  <r>
    <x v="7"/>
    <x v="8"/>
    <n v="1565.8254788689569"/>
    <x v="125"/>
    <s v="1566"/>
    <s v="Greater London"/>
  </r>
  <r>
    <x v="7"/>
    <x v="8"/>
    <n v="1709.917521625428"/>
    <x v="126"/>
    <s v="1710"/>
    <s v="South West"/>
  </r>
  <r>
    <x v="7"/>
    <x v="9"/>
    <n v="680"/>
    <x v="126"/>
    <s v="680"/>
    <s v="South West"/>
  </r>
  <r>
    <x v="7"/>
    <x v="8"/>
    <n v="1908.985273542175"/>
    <x v="127"/>
    <s v="1909"/>
    <s v="North West"/>
  </r>
  <r>
    <x v="7"/>
    <x v="9"/>
    <n v="805"/>
    <x v="127"/>
    <s v="805"/>
    <s v="North West"/>
  </r>
  <r>
    <x v="7"/>
    <x v="8"/>
    <n v="1971.7665885580391"/>
    <x v="128"/>
    <s v="1972"/>
    <s v="West Midlands"/>
  </r>
  <r>
    <x v="7"/>
    <x v="9"/>
    <n v="690"/>
    <x v="128"/>
    <s v="690"/>
    <s v="West Midlands"/>
  </r>
  <r>
    <x v="7"/>
    <x v="8"/>
    <n v="1529.6133137542829"/>
    <x v="129"/>
    <s v="1530"/>
    <s v="East of England"/>
  </r>
  <r>
    <x v="7"/>
    <x v="9"/>
    <n v="375"/>
    <x v="129"/>
    <s v="375"/>
    <s v="East of England"/>
  </r>
  <r>
    <x v="7"/>
    <x v="8"/>
    <n v="1713.1349061045139"/>
    <x v="130"/>
    <s v="1713"/>
    <s v="South West"/>
  </r>
  <r>
    <x v="7"/>
    <x v="9"/>
    <n v="655"/>
    <x v="130"/>
    <s v="655"/>
    <s v="South West"/>
  </r>
  <r>
    <x v="7"/>
    <x v="8"/>
    <n v="1533.8207474819781"/>
    <x v="131"/>
    <s v="1534"/>
    <s v="Greater London"/>
  </r>
  <r>
    <x v="7"/>
    <x v="9"/>
    <n v="300"/>
    <x v="131"/>
    <s v="300"/>
    <s v="Greater London"/>
  </r>
  <r>
    <x v="7"/>
    <x v="8"/>
    <n v="1717.041044337293"/>
    <x v="132"/>
    <s v="1717"/>
    <s v="North West"/>
  </r>
  <r>
    <x v="7"/>
    <x v="9"/>
    <n v="730"/>
    <x v="132"/>
    <s v="730"/>
    <s v="North West"/>
  </r>
  <r>
    <x v="7"/>
    <x v="9"/>
    <n v="1285"/>
    <x v="133"/>
    <s v="1285"/>
    <s v="Yorkshire &amp; Humber"/>
  </r>
  <r>
    <x v="7"/>
    <x v="8"/>
    <n v="1829.9369134589369"/>
    <x v="133"/>
    <s v="1830"/>
    <s v="Yorkshire &amp; Humber"/>
  </r>
  <r>
    <x v="7"/>
    <x v="9"/>
    <n v="965"/>
    <x v="134"/>
    <s v="965"/>
    <s v="West Midlands"/>
  </r>
  <r>
    <x v="7"/>
    <x v="8"/>
    <n v="1907.5670119395911"/>
    <x v="134"/>
    <s v="1908"/>
    <s v="West Midlands"/>
  </r>
  <r>
    <x v="7"/>
    <x v="9"/>
    <n v="465"/>
    <x v="135"/>
    <s v="465"/>
    <s v="Greater London"/>
  </r>
  <r>
    <x v="7"/>
    <x v="8"/>
    <n v="1546.5460471613401"/>
    <x v="135"/>
    <s v="1547"/>
    <s v="Greater London"/>
  </r>
  <r>
    <x v="7"/>
    <x v="8"/>
    <n v="1594.587344639504"/>
    <x v="136"/>
    <s v="1595"/>
    <s v="Greater London"/>
  </r>
  <r>
    <x v="7"/>
    <x v="9"/>
    <n v="535"/>
    <x v="136"/>
    <s v="535"/>
    <s v="Greater London"/>
  </r>
  <r>
    <x v="7"/>
    <x v="8"/>
    <n v="1698.4889305376601"/>
    <x v="137"/>
    <s v="1698"/>
    <s v="North West"/>
  </r>
  <r>
    <x v="7"/>
    <x v="9"/>
    <n v="725"/>
    <x v="137"/>
    <s v="725"/>
    <s v="North West"/>
  </r>
  <r>
    <x v="7"/>
    <x v="8"/>
    <n v="1671.688136010084"/>
    <x v="138"/>
    <s v="1672"/>
    <s v="West Midlands"/>
  </r>
  <r>
    <x v="7"/>
    <x v="9"/>
    <n v="2175"/>
    <x v="138"/>
    <s v="2175"/>
    <s v="West Midlands"/>
  </r>
  <r>
    <x v="7"/>
    <x v="8"/>
    <n v="1266.350823872948"/>
    <x v="139"/>
    <s v="1266"/>
    <s v="South East"/>
  </r>
  <r>
    <x v="7"/>
    <x v="9"/>
    <n v="425"/>
    <x v="139"/>
    <s v="425"/>
    <s v="South East"/>
  </r>
  <r>
    <x v="7"/>
    <x v="9"/>
    <n v="1280"/>
    <x v="140"/>
    <s v="1280"/>
    <s v="East Midlands"/>
  </r>
  <r>
    <x v="7"/>
    <x v="8"/>
    <n v="1662.8559551028891"/>
    <x v="140"/>
    <s v="1663"/>
    <s v="East Midlands"/>
  </r>
  <r>
    <x v="7"/>
    <x v="8"/>
    <n v="1514.8099089704931"/>
    <x v="141"/>
    <s v="1515"/>
    <s v="South East"/>
  </r>
  <r>
    <x v="7"/>
    <x v="9"/>
    <n v="3225"/>
    <x v="141"/>
    <s v="3225"/>
    <s v="South East"/>
  </r>
  <r>
    <x v="7"/>
    <x v="8"/>
    <n v="1771.7129071170091"/>
    <x v="142"/>
    <s v="1772"/>
    <s v="Greater London"/>
  </r>
  <r>
    <x v="7"/>
    <x v="9"/>
    <n v="470"/>
    <x v="142"/>
    <s v="470"/>
    <s v="Greater London"/>
  </r>
  <r>
    <x v="7"/>
    <x v="9"/>
    <n v="770"/>
    <x v="143"/>
    <s v="770"/>
    <s v="North West"/>
  </r>
  <r>
    <x v="7"/>
    <x v="8"/>
    <n v="1259.301659988552"/>
    <x v="143"/>
    <s v="1259"/>
    <s v="North West"/>
  </r>
  <r>
    <x v="7"/>
    <x v="9"/>
    <n v="1055"/>
    <x v="144"/>
    <s v="1055"/>
    <s v="North West"/>
  </r>
  <r>
    <x v="7"/>
    <x v="8"/>
    <n v="1586.7763622963889"/>
    <x v="144"/>
    <s v="1587"/>
    <s v="North West"/>
  </r>
  <r>
    <x v="7"/>
    <x v="8"/>
    <n v="1473.1462909172631"/>
    <x v="145"/>
    <s v="1473"/>
    <s v="South West"/>
  </r>
  <r>
    <x v="7"/>
    <x v="9"/>
    <n v="1770"/>
    <x v="145"/>
    <s v="1770"/>
    <s v="South West"/>
  </r>
  <r>
    <x v="7"/>
    <x v="8"/>
    <n v="1484.86769661984"/>
    <x v="146"/>
    <s v="1485"/>
    <s v="South East"/>
  </r>
  <r>
    <x v="7"/>
    <x v="9"/>
    <n v="445"/>
    <x v="146"/>
    <s v="445"/>
    <s v="South East"/>
  </r>
  <r>
    <x v="7"/>
    <x v="9"/>
    <n v="1220"/>
    <x v="147"/>
    <s v="1220"/>
    <s v="North West"/>
  </r>
  <r>
    <x v="7"/>
    <x v="8"/>
    <n v="1646.112745230321"/>
    <x v="147"/>
    <s v="1646"/>
    <s v="North West"/>
  </r>
  <r>
    <x v="7"/>
    <x v="8"/>
    <n v="1168.547618315446"/>
    <x v="148"/>
    <s v="1169"/>
    <s v="South East"/>
  </r>
  <r>
    <x v="7"/>
    <x v="9"/>
    <n v="380"/>
    <x v="148"/>
    <s v="380"/>
    <s v="South East"/>
  </r>
  <r>
    <x v="7"/>
    <x v="9"/>
    <n v="905"/>
    <x v="149"/>
    <s v="905"/>
    <s v="West Midlands"/>
  </r>
  <r>
    <x v="7"/>
    <x v="8"/>
    <n v="2006.2960007094091"/>
    <x v="149"/>
    <s v="2006"/>
    <s v="West Midlands"/>
  </r>
  <r>
    <x v="7"/>
    <x v="9"/>
    <n v="2180"/>
    <x v="150"/>
    <s v="2180"/>
    <s v="West Midlands"/>
  </r>
  <r>
    <x v="7"/>
    <x v="8"/>
    <n v="1497.7568000219851"/>
    <x v="150"/>
    <s v="1498"/>
    <s v="West Midlands"/>
  </r>
  <r>
    <x v="7"/>
    <x v="8"/>
    <n v="1728.0819533542201"/>
    <x v="151"/>
    <s v="1728"/>
    <s v="Yorkshire &amp; Humber"/>
  </r>
  <r>
    <x v="7"/>
    <x v="9"/>
    <n v="695"/>
    <x v="151"/>
    <s v="695"/>
    <s v="Yorkshire &amp; Humber"/>
  </r>
  <r>
    <x v="7"/>
    <x v="9"/>
    <n v="180730"/>
    <x v="152"/>
    <s v="180730"/>
    <s v="England"/>
  </r>
  <r>
    <x v="7"/>
    <x v="8"/>
    <n v="1645.8290304825789"/>
    <x v="152"/>
    <s v="1646"/>
    <s v="England"/>
  </r>
  <r>
    <x v="7"/>
    <x v="10"/>
    <n v="149.9100539676194"/>
    <x v="0"/>
    <s v="150"/>
    <s v="Greater London"/>
  </r>
  <r>
    <x v="7"/>
    <x v="11"/>
    <n v="30"/>
    <x v="0"/>
    <s v="30"/>
    <s v="Greater London"/>
  </r>
  <r>
    <x v="7"/>
    <x v="10"/>
    <n v="140.1299086682713"/>
    <x v="1"/>
    <s v="140"/>
    <s v="Greater London"/>
  </r>
  <r>
    <x v="7"/>
    <x v="11"/>
    <n v="85"/>
    <x v="1"/>
    <s v="85"/>
    <s v="Greater London"/>
  </r>
  <r>
    <x v="7"/>
    <x v="11"/>
    <n v="80"/>
    <x v="2"/>
    <s v="80"/>
    <s v="Yorkshire &amp; Humber"/>
  </r>
  <r>
    <x v="7"/>
    <x v="10"/>
    <n v="158.29672721516479"/>
    <x v="2"/>
    <s v="158"/>
    <s v="Yorkshire &amp; Humber"/>
  </r>
  <r>
    <x v="7"/>
    <x v="10"/>
    <n v="179.10142257701361"/>
    <x v="3"/>
    <s v="179"/>
    <s v="South West"/>
  </r>
  <r>
    <x v="7"/>
    <x v="11"/>
    <n v="70"/>
    <x v="3"/>
    <s v="70"/>
    <s v="South West"/>
  </r>
  <r>
    <x v="7"/>
    <x v="10"/>
    <n v="119.7999341100362"/>
    <x v="4"/>
    <s v="120"/>
    <s v="East of England"/>
  </r>
  <r>
    <x v="7"/>
    <x v="11"/>
    <n v="40"/>
    <x v="4"/>
    <s v="40"/>
    <s v="East of England"/>
  </r>
  <r>
    <x v="7"/>
    <x v="10"/>
    <n v="141.3394266330593"/>
    <x v="5"/>
    <s v="141"/>
    <s v="Greater London"/>
  </r>
  <r>
    <x v="7"/>
    <x v="11"/>
    <n v="60"/>
    <x v="5"/>
    <s v="60"/>
    <s v="Greater London"/>
  </r>
  <r>
    <x v="7"/>
    <x v="10"/>
    <n v="168.38723883786901"/>
    <x v="6"/>
    <s v="168"/>
    <s v="West Midlands"/>
  </r>
  <r>
    <x v="7"/>
    <x v="11"/>
    <n v="260"/>
    <x v="6"/>
    <s v="260"/>
    <s v="West Midlands"/>
  </r>
  <r>
    <x v="7"/>
    <x v="11"/>
    <n v="25"/>
    <x v="7"/>
    <s v="25"/>
    <s v="North West"/>
  </r>
  <r>
    <x v="7"/>
    <x v="10"/>
    <n v="107.87486515641859"/>
    <x v="7"/>
    <s v="108"/>
    <s v="North West"/>
  </r>
  <r>
    <x v="7"/>
    <x v="10"/>
    <n v="83.375020843755209"/>
    <x v="8"/>
    <s v="83"/>
    <s v="North West"/>
  </r>
  <r>
    <x v="7"/>
    <x v="11"/>
    <n v="25"/>
    <x v="8"/>
    <s v="25"/>
    <s v="North West"/>
  </r>
  <r>
    <x v="7"/>
    <x v="10"/>
    <n v="124.1500496600199"/>
    <x v="9"/>
    <s v="124"/>
    <s v="North West"/>
  </r>
  <r>
    <x v="7"/>
    <x v="11"/>
    <n v="65"/>
    <x v="9"/>
    <s v="65"/>
    <s v="North West"/>
  </r>
  <r>
    <x v="7"/>
    <x v="10"/>
    <n v="180.0767577179773"/>
    <x v="10"/>
    <s v="180"/>
    <s v="South West"/>
  </r>
  <r>
    <x v="7"/>
    <x v="11"/>
    <n v="160"/>
    <x v="10"/>
    <s v="160"/>
    <s v="South West"/>
  </r>
  <r>
    <x v="7"/>
    <x v="10"/>
    <n v="143.6643999616895"/>
    <x v="11"/>
    <s v="144"/>
    <s v="South East"/>
  </r>
  <r>
    <x v="7"/>
    <x v="11"/>
    <n v="30"/>
    <x v="11"/>
    <s v="30"/>
    <s v="South East"/>
  </r>
  <r>
    <x v="7"/>
    <x v="10"/>
    <n v="142.86204098426231"/>
    <x v="12"/>
    <s v="143"/>
    <s v="Yorkshire &amp; Humber"/>
  </r>
  <r>
    <x v="7"/>
    <x v="11"/>
    <n v="125"/>
    <x v="12"/>
    <s v="125"/>
    <s v="Yorkshire &amp; Humber"/>
  </r>
  <r>
    <x v="7"/>
    <x v="10"/>
    <n v="139.70708082054631"/>
    <x v="13"/>
    <s v="140"/>
    <s v="Greater London"/>
  </r>
  <r>
    <x v="7"/>
    <x v="11"/>
    <n v="60"/>
    <x v="13"/>
    <s v="60"/>
    <s v="Greater London"/>
  </r>
  <r>
    <x v="7"/>
    <x v="11"/>
    <n v="65"/>
    <x v="14"/>
    <s v="65"/>
    <s v="South East"/>
  </r>
  <r>
    <x v="7"/>
    <x v="10"/>
    <n v="160.40273424968541"/>
    <x v="14"/>
    <s v="160"/>
    <s v="South East"/>
  </r>
  <r>
    <x v="7"/>
    <x v="10"/>
    <n v="168.57720836142951"/>
    <x v="15"/>
    <s v="169"/>
    <s v="South West"/>
  </r>
  <r>
    <x v="7"/>
    <x v="11"/>
    <n v="105"/>
    <x v="15"/>
    <s v="105"/>
    <s v="South West"/>
  </r>
  <r>
    <x v="7"/>
    <x v="10"/>
    <n v="150.0400106695119"/>
    <x v="16"/>
    <s v="150"/>
    <s v="Greater London"/>
  </r>
  <r>
    <x v="7"/>
    <x v="11"/>
    <n v="90"/>
    <x v="16"/>
    <s v="90"/>
    <s v="Greater London"/>
  </r>
  <r>
    <x v="7"/>
    <x v="10"/>
    <n v="104.0394445198353"/>
    <x v="17"/>
    <s v="104"/>
    <s v="South East"/>
  </r>
  <r>
    <x v="7"/>
    <x v="11"/>
    <n v="115"/>
    <x v="17"/>
    <s v="115"/>
    <s v="South East"/>
  </r>
  <r>
    <x v="7"/>
    <x v="10"/>
    <n v="136.98630136986301"/>
    <x v="18"/>
    <s v="137"/>
    <s v="North West"/>
  </r>
  <r>
    <x v="7"/>
    <x v="11"/>
    <n v="50"/>
    <x v="18"/>
    <s v="50"/>
    <s v="North West"/>
  </r>
  <r>
    <x v="7"/>
    <x v="11"/>
    <n v="65"/>
    <x v="19"/>
    <s v="65"/>
    <s v="Yorkshire &amp; Humber"/>
  </r>
  <r>
    <x v="7"/>
    <x v="10"/>
    <n v="157.42310486800679"/>
    <x v="19"/>
    <s v="157"/>
    <s v="Yorkshire &amp; Humber"/>
  </r>
  <r>
    <x v="7"/>
    <x v="11"/>
    <n v="185"/>
    <x v="20"/>
    <s v="185"/>
    <s v="East of England"/>
  </r>
  <r>
    <x v="7"/>
    <x v="10"/>
    <n v="137.31166035775249"/>
    <x v="20"/>
    <s v="137"/>
    <s v="East of England"/>
  </r>
  <r>
    <x v="7"/>
    <x v="10"/>
    <n v="133.0191547582852"/>
    <x v="21"/>
    <s v="133"/>
    <s v="Greater London"/>
  </r>
  <r>
    <x v="7"/>
    <x v="11"/>
    <n v="35"/>
    <x v="21"/>
    <s v="35"/>
    <s v="Greater London"/>
  </r>
  <r>
    <x v="7"/>
    <x v="10"/>
    <n v="139.23698134224449"/>
    <x v="22"/>
    <s v="139"/>
    <s v="East of England"/>
  </r>
  <r>
    <x v="7"/>
    <x v="11"/>
    <n v="80"/>
    <x v="22"/>
    <s v="80"/>
    <s v="East of England"/>
  </r>
  <r>
    <x v="7"/>
    <x v="10"/>
    <n v="163.30744998050849"/>
    <x v="23"/>
    <s v="163"/>
    <s v="North West"/>
  </r>
  <r>
    <x v="7"/>
    <x v="11"/>
    <n v="155"/>
    <x v="23"/>
    <s v="155"/>
    <s v="North West"/>
  </r>
  <r>
    <x v="7"/>
    <x v="10"/>
    <n v="124.5593712242941"/>
    <x v="24"/>
    <s v="125"/>
    <s v="North West"/>
  </r>
  <r>
    <x v="7"/>
    <x v="11"/>
    <n v="100"/>
    <x v="24"/>
    <s v="100"/>
    <s v="North West"/>
  </r>
  <r>
    <x v="7"/>
    <x v="10"/>
    <n v="0"/>
    <x v="25"/>
    <s v="0"/>
    <s v="Greater London"/>
  </r>
  <r>
    <x v="7"/>
    <x v="11"/>
    <n v="0"/>
    <x v="25"/>
    <s v="0"/>
    <s v="Greater London"/>
  </r>
  <r>
    <x v="7"/>
    <x v="10"/>
    <n v="141.2596417918293"/>
    <x v="26"/>
    <s v="141"/>
    <s v="South West"/>
  </r>
  <r>
    <x v="7"/>
    <x v="11"/>
    <n v="215"/>
    <x v="26"/>
    <s v="215"/>
    <s v="South West"/>
  </r>
  <r>
    <x v="7"/>
    <x v="10"/>
    <n v="97.674497613344897"/>
    <x v="27"/>
    <s v="98"/>
    <s v="North East"/>
  </r>
  <r>
    <x v="7"/>
    <x v="11"/>
    <n v="115"/>
    <x v="27"/>
    <s v="115"/>
    <s v="North East"/>
  </r>
  <r>
    <x v="7"/>
    <x v="11"/>
    <n v="70"/>
    <x v="28"/>
    <s v="70"/>
    <s v="West Midlands"/>
  </r>
  <r>
    <x v="7"/>
    <x v="10"/>
    <n v="136.45224171539959"/>
    <x v="28"/>
    <s v="136"/>
    <s v="West Midlands"/>
  </r>
  <r>
    <x v="7"/>
    <x v="11"/>
    <n v="60"/>
    <x v="29"/>
    <s v="60"/>
    <s v="Greater London"/>
  </r>
  <r>
    <x v="7"/>
    <x v="10"/>
    <n v="105.75668911058629"/>
    <x v="29"/>
    <s v="106"/>
    <s v="Greater London"/>
  </r>
  <r>
    <x v="7"/>
    <x v="10"/>
    <n v="148.47589493845669"/>
    <x v="30"/>
    <s v="148"/>
    <s v="North East"/>
  </r>
  <r>
    <x v="7"/>
    <x v="11"/>
    <n v="100"/>
    <x v="30"/>
    <s v="100"/>
    <s v="North East"/>
  </r>
  <r>
    <x v="7"/>
    <x v="11"/>
    <n v="35"/>
    <x v="31"/>
    <s v="35"/>
    <s v="North East"/>
  </r>
  <r>
    <x v="7"/>
    <x v="10"/>
    <n v="147.0773626927764"/>
    <x v="31"/>
    <s v="147"/>
    <s v="North East"/>
  </r>
  <r>
    <x v="7"/>
    <x v="11"/>
    <n v="75"/>
    <x v="32"/>
    <s v="75"/>
    <s v="East Midlands"/>
  </r>
  <r>
    <x v="7"/>
    <x v="10"/>
    <n v="168.4749646202574"/>
    <x v="32"/>
    <s v="168"/>
    <s v="East Midlands"/>
  </r>
  <r>
    <x v="7"/>
    <x v="11"/>
    <n v="305"/>
    <x v="33"/>
    <s v="305"/>
    <s v="East Midlands"/>
  </r>
  <r>
    <x v="7"/>
    <x v="10"/>
    <n v="163.96086442318031"/>
    <x v="33"/>
    <s v="164"/>
    <s v="East Midlands"/>
  </r>
  <r>
    <x v="7"/>
    <x v="10"/>
    <n v="151.0860152980228"/>
    <x v="34"/>
    <s v="151"/>
    <s v="South West"/>
  </r>
  <r>
    <x v="7"/>
    <x v="11"/>
    <n v="335"/>
    <x v="34"/>
    <s v="335"/>
    <s v="South West"/>
  </r>
  <r>
    <x v="7"/>
    <x v="11"/>
    <n v="105"/>
    <x v="35"/>
    <s v="105"/>
    <s v="Yorkshire &amp; Humber"/>
  </r>
  <r>
    <x v="7"/>
    <x v="10"/>
    <n v="167.4881561946691"/>
    <x v="35"/>
    <s v="167"/>
    <s v="Yorkshire &amp; Humber"/>
  </r>
  <r>
    <x v="7"/>
    <x v="11"/>
    <n v="165"/>
    <x v="36"/>
    <s v="165"/>
    <s v="South West"/>
  </r>
  <r>
    <x v="7"/>
    <x v="10"/>
    <n v="138.60188498563579"/>
    <x v="36"/>
    <s v="139"/>
    <s v="South West"/>
  </r>
  <r>
    <x v="7"/>
    <x v="11"/>
    <n v="90"/>
    <x v="37"/>
    <s v="90"/>
    <s v="West Midlands"/>
  </r>
  <r>
    <x v="7"/>
    <x v="10"/>
    <n v="134.17815877748791"/>
    <x v="37"/>
    <s v="134"/>
    <s v="West Midlands"/>
  </r>
  <r>
    <x v="7"/>
    <x v="10"/>
    <n v="164.4567787028472"/>
    <x v="38"/>
    <s v="164"/>
    <s v="Greater London"/>
  </r>
  <r>
    <x v="7"/>
    <x v="11"/>
    <n v="80"/>
    <x v="38"/>
    <s v="80"/>
    <s v="Greater London"/>
  </r>
  <r>
    <x v="7"/>
    <x v="11"/>
    <n v="150"/>
    <x v="39"/>
    <s v="150"/>
    <s v="Yorkshire &amp; Humber"/>
  </r>
  <r>
    <x v="7"/>
    <x v="10"/>
    <n v="155.5952035185262"/>
    <x v="39"/>
    <s v="156"/>
    <s v="Yorkshire &amp; Humber"/>
  </r>
  <r>
    <x v="7"/>
    <x v="11"/>
    <n v="240"/>
    <x v="40"/>
    <s v="240"/>
    <s v="South East"/>
  </r>
  <r>
    <x v="7"/>
    <x v="10"/>
    <n v="160.62644312820001"/>
    <x v="40"/>
    <s v="161"/>
    <s v="South East"/>
  </r>
  <r>
    <x v="7"/>
    <x v="10"/>
    <n v="104.08643337427399"/>
    <x v="41"/>
    <s v="104"/>
    <s v="Greater London"/>
  </r>
  <r>
    <x v="7"/>
    <x v="11"/>
    <n v="50"/>
    <x v="41"/>
    <s v="50"/>
    <s v="Greater London"/>
  </r>
  <r>
    <x v="7"/>
    <x v="10"/>
    <n v="144.23327737900519"/>
    <x v="42"/>
    <s v="144"/>
    <s v="East of England"/>
  </r>
  <r>
    <x v="7"/>
    <x v="11"/>
    <n v="470"/>
    <x v="42"/>
    <s v="470"/>
    <s v="East of England"/>
  </r>
  <r>
    <x v="7"/>
    <x v="10"/>
    <n v="181.50577188354589"/>
    <x v="43"/>
    <s v="182"/>
    <s v="North East"/>
  </r>
  <r>
    <x v="7"/>
    <x v="11"/>
    <n v="75"/>
    <x v="43"/>
    <s v="75"/>
    <s v="North East"/>
  </r>
  <r>
    <x v="7"/>
    <x v="10"/>
    <n v="104.7042611256721"/>
    <x v="44"/>
    <s v="105"/>
    <s v="South West"/>
  </r>
  <r>
    <x v="7"/>
    <x v="11"/>
    <n v="155"/>
    <x v="44"/>
    <s v="155"/>
    <s v="South West"/>
  </r>
  <r>
    <x v="7"/>
    <x v="10"/>
    <n v="155.11571632437801"/>
    <x v="45"/>
    <s v="155"/>
    <s v="Greater London"/>
  </r>
  <r>
    <x v="7"/>
    <x v="11"/>
    <n v="50"/>
    <x v="45"/>
    <s v="50"/>
    <s v="Greater London"/>
  </r>
  <r>
    <x v="7"/>
    <x v="10"/>
    <n v="132.74336283185841"/>
    <x v="46"/>
    <s v="133"/>
    <s v="Greater London"/>
  </r>
  <r>
    <x v="7"/>
    <x v="11"/>
    <n v="30"/>
    <x v="46"/>
    <s v="30"/>
    <s v="Greater London"/>
  </r>
  <r>
    <x v="7"/>
    <x v="10"/>
    <n v="177.31195082548561"/>
    <x v="47"/>
    <s v="177"/>
    <s v="North West"/>
  </r>
  <r>
    <x v="7"/>
    <x v="11"/>
    <n v="45"/>
    <x v="47"/>
    <s v="45"/>
    <s v="North West"/>
  </r>
  <r>
    <x v="7"/>
    <x v="11"/>
    <n v="40"/>
    <x v="48"/>
    <s v="40"/>
    <s v="Greater London"/>
  </r>
  <r>
    <x v="7"/>
    <x v="10"/>
    <n v="195.13146982779651"/>
    <x v="48"/>
    <s v="195"/>
    <s v="Greater London"/>
  </r>
  <r>
    <x v="7"/>
    <x v="11"/>
    <n v="435"/>
    <x v="49"/>
    <s v="435"/>
    <s v="South East"/>
  </r>
  <r>
    <x v="7"/>
    <x v="10"/>
    <n v="133.94011799046709"/>
    <x v="49"/>
    <s v="134"/>
    <s v="South East"/>
  </r>
  <r>
    <x v="7"/>
    <x v="10"/>
    <n v="84.030788881046007"/>
    <x v="50"/>
    <s v="84"/>
    <s v="Greater London"/>
  </r>
  <r>
    <x v="7"/>
    <x v="11"/>
    <n v="25"/>
    <x v="50"/>
    <s v="25"/>
    <s v="Greater London"/>
  </r>
  <r>
    <x v="7"/>
    <x v="10"/>
    <n v="129.1473923967408"/>
    <x v="51"/>
    <s v="129"/>
    <s v="Greater London"/>
  </r>
  <r>
    <x v="7"/>
    <x v="11"/>
    <n v="55"/>
    <x v="51"/>
    <s v="55"/>
    <s v="Greater London"/>
  </r>
  <r>
    <x v="7"/>
    <x v="11"/>
    <n v="25"/>
    <x v="52"/>
    <s v="25"/>
    <s v="North East"/>
  </r>
  <r>
    <x v="7"/>
    <x v="10"/>
    <n v="127.23941368078179"/>
    <x v="52"/>
    <s v="127"/>
    <s v="North East"/>
  </r>
  <r>
    <x v="7"/>
    <x v="11"/>
    <n v="65"/>
    <x v="53"/>
    <s v="65"/>
    <s v="Greater London"/>
  </r>
  <r>
    <x v="7"/>
    <x v="10"/>
    <n v="136.24263765746511"/>
    <x v="53"/>
    <s v="136"/>
    <s v="Greater London"/>
  </r>
  <r>
    <x v="7"/>
    <x v="11"/>
    <n v="55"/>
    <x v="54"/>
    <s v="55"/>
    <s v="West Midlands"/>
  </r>
  <r>
    <x v="7"/>
    <x v="10"/>
    <n v="106.762947433807"/>
    <x v="54"/>
    <s v="107"/>
    <s v="West Midlands"/>
  </r>
  <r>
    <x v="7"/>
    <x v="10"/>
    <n v="150.24733022051689"/>
    <x v="55"/>
    <s v="150"/>
    <s v="East of England"/>
  </r>
  <r>
    <x v="7"/>
    <x v="11"/>
    <n v="325"/>
    <x v="55"/>
    <s v="325"/>
    <s v="East of England"/>
  </r>
  <r>
    <x v="7"/>
    <x v="10"/>
    <n v="173.61914903467749"/>
    <x v="56"/>
    <s v="174"/>
    <s v="Greater London"/>
  </r>
  <r>
    <x v="7"/>
    <x v="11"/>
    <n v="75"/>
    <x v="56"/>
    <s v="75"/>
    <s v="Greater London"/>
  </r>
  <r>
    <x v="7"/>
    <x v="10"/>
    <n v="163.826998689384"/>
    <x v="57"/>
    <s v="164"/>
    <s v="Greater London"/>
  </r>
  <r>
    <x v="7"/>
    <x v="11"/>
    <n v="60"/>
    <x v="57"/>
    <s v="60"/>
    <s v="Greater London"/>
  </r>
  <r>
    <x v="7"/>
    <x v="11"/>
    <n v="55"/>
    <x v="58"/>
    <s v="55"/>
    <s v="South East"/>
  </r>
  <r>
    <x v="7"/>
    <x v="10"/>
    <n v="128.67604052125489"/>
    <x v="58"/>
    <s v="129"/>
    <s v="South East"/>
  </r>
  <r>
    <x v="7"/>
    <x v="10"/>
    <n v="138.69625520110961"/>
    <x v="59"/>
    <s v="139"/>
    <s v="Greater London"/>
  </r>
  <r>
    <x v="7"/>
    <x v="11"/>
    <n v="30"/>
    <x v="59"/>
    <s v="30"/>
    <s v="Greater London"/>
  </r>
  <r>
    <x v="7"/>
    <x v="11"/>
    <n v="35"/>
    <x v="60"/>
    <s v="35"/>
    <s v="Greater London"/>
  </r>
  <r>
    <x v="7"/>
    <x v="10"/>
    <n v="156.85220041229721"/>
    <x v="60"/>
    <s v="157"/>
    <s v="Greater London"/>
  </r>
  <r>
    <x v="7"/>
    <x v="11"/>
    <n v="485"/>
    <x v="61"/>
    <s v="485"/>
    <s v="South East"/>
  </r>
  <r>
    <x v="7"/>
    <x v="10"/>
    <n v="144.3607053136646"/>
    <x v="61"/>
    <s v="144"/>
    <s v="South East"/>
  </r>
  <r>
    <x v="7"/>
    <x v="11"/>
    <n v="70"/>
    <x v="62"/>
    <s v="70"/>
    <s v="Yorkshire &amp; Humber"/>
  </r>
  <r>
    <x v="7"/>
    <x v="10"/>
    <n v="163.93826553315071"/>
    <x v="62"/>
    <s v="164"/>
    <s v="Yorkshire &amp; Humber"/>
  </r>
  <r>
    <x v="7"/>
    <x v="10"/>
    <n v="173.5709326544781"/>
    <x v="63"/>
    <s v="174"/>
    <s v="Greater London"/>
  </r>
  <r>
    <x v="7"/>
    <x v="11"/>
    <n v="45"/>
    <x v="63"/>
    <s v="45"/>
    <s v="Greater London"/>
  </r>
  <r>
    <x v="7"/>
    <x v="10"/>
    <n v="142.0173878680103"/>
    <x v="64"/>
    <s v="142"/>
    <s v="Yorkshire &amp; Humber"/>
  </r>
  <r>
    <x v="7"/>
    <x v="11"/>
    <n v="115"/>
    <x v="64"/>
    <s v="115"/>
    <s v="Yorkshire &amp; Humber"/>
  </r>
  <r>
    <x v="7"/>
    <x v="11"/>
    <n v="50"/>
    <x v="65"/>
    <s v="50"/>
    <s v="North West"/>
  </r>
  <r>
    <x v="7"/>
    <x v="10"/>
    <n v="177.55681818181819"/>
    <x v="65"/>
    <s v="178"/>
    <s v="North West"/>
  </r>
  <r>
    <x v="7"/>
    <x v="11"/>
    <n v="45"/>
    <x v="66"/>
    <s v="45"/>
    <s v="Greater London"/>
  </r>
  <r>
    <x v="7"/>
    <x v="10"/>
    <n v="149.93003265142929"/>
    <x v="66"/>
    <s v="150"/>
    <s v="Greater London"/>
  </r>
  <r>
    <x v="7"/>
    <x v="11"/>
    <n v="335"/>
    <x v="67"/>
    <s v="335"/>
    <s v="North West"/>
  </r>
  <r>
    <x v="7"/>
    <x v="10"/>
    <n v="122.78258319894449"/>
    <x v="67"/>
    <s v="123"/>
    <s v="North West"/>
  </r>
  <r>
    <x v="7"/>
    <x v="10"/>
    <n v="140.3162804808677"/>
    <x v="68"/>
    <s v="140"/>
    <s v="Yorkshire &amp; Humber"/>
  </r>
  <r>
    <x v="7"/>
    <x v="11"/>
    <n v="185"/>
    <x v="68"/>
    <s v="185"/>
    <s v="Yorkshire &amp; Humber"/>
  </r>
  <r>
    <x v="7"/>
    <x v="10"/>
    <n v="0"/>
    <x v="69"/>
    <s v="0"/>
    <s v="East Midlands"/>
  </r>
  <r>
    <x v="7"/>
    <x v="11"/>
    <n v="0"/>
    <x v="69"/>
    <s v="0"/>
    <s v="East Midlands"/>
  </r>
  <r>
    <x v="7"/>
    <x v="11"/>
    <n v="70"/>
    <x v="70"/>
    <s v="70"/>
    <s v="East Midlands"/>
  </r>
  <r>
    <x v="7"/>
    <x v="10"/>
    <n v="44.487095564636583"/>
    <x v="70"/>
    <s v="44"/>
    <s v="East Midlands"/>
  </r>
  <r>
    <x v="7"/>
    <x v="11"/>
    <n v="45"/>
    <x v="71"/>
    <s v="45"/>
    <s v="Greater London"/>
  </r>
  <r>
    <x v="7"/>
    <x v="10"/>
    <n v="144.6619731893143"/>
    <x v="71"/>
    <s v="145"/>
    <s v="Greater London"/>
  </r>
  <r>
    <x v="7"/>
    <x v="11"/>
    <n v="250"/>
    <x v="72"/>
    <s v="250"/>
    <s v="East Midlands"/>
  </r>
  <r>
    <x v="7"/>
    <x v="10"/>
    <n v="131.15923780743731"/>
    <x v="72"/>
    <s v="131"/>
    <s v="East Midlands"/>
  </r>
  <r>
    <x v="7"/>
    <x v="10"/>
    <n v="166.59831863850729"/>
    <x v="73"/>
    <s v="167"/>
    <s v="North West"/>
  </r>
  <r>
    <x v="7"/>
    <x v="11"/>
    <n v="130"/>
    <x v="73"/>
    <s v="130"/>
    <s v="North West"/>
  </r>
  <r>
    <x v="7"/>
    <x v="10"/>
    <n v="147.09667929246501"/>
    <x v="74"/>
    <s v="147"/>
    <s v="East of England"/>
  </r>
  <r>
    <x v="7"/>
    <x v="11"/>
    <n v="40"/>
    <x v="74"/>
    <s v="40"/>
    <s v="East of England"/>
  </r>
  <r>
    <x v="7"/>
    <x v="11"/>
    <n v="110"/>
    <x v="75"/>
    <s v="110"/>
    <s v="North West"/>
  </r>
  <r>
    <x v="7"/>
    <x v="10"/>
    <n v="199.6587650197844"/>
    <x v="75"/>
    <s v="200"/>
    <s v="North West"/>
  </r>
  <r>
    <x v="7"/>
    <x v="10"/>
    <n v="114.4188562275063"/>
    <x v="76"/>
    <s v="114"/>
    <s v="South East"/>
  </r>
  <r>
    <x v="7"/>
    <x v="11"/>
    <n v="55"/>
    <x v="76"/>
    <s v="55"/>
    <s v="South East"/>
  </r>
  <r>
    <x v="7"/>
    <x v="11"/>
    <n v="45"/>
    <x v="77"/>
    <s v="45"/>
    <s v="Greater London"/>
  </r>
  <r>
    <x v="7"/>
    <x v="10"/>
    <n v="155.76323987538939"/>
    <x v="77"/>
    <s v="156"/>
    <s v="Greater London"/>
  </r>
  <r>
    <x v="7"/>
    <x v="10"/>
    <n v="115.4689965744198"/>
    <x v="78"/>
    <s v="115"/>
    <s v="North East"/>
  </r>
  <r>
    <x v="7"/>
    <x v="11"/>
    <n v="30"/>
    <x v="78"/>
    <s v="30"/>
    <s v="North East"/>
  </r>
  <r>
    <x v="7"/>
    <x v="10"/>
    <n v="172.39397770371221"/>
    <x v="79"/>
    <s v="172"/>
    <s v="East of England"/>
  </r>
  <r>
    <x v="7"/>
    <x v="11"/>
    <n v="75"/>
    <x v="79"/>
    <s v="75"/>
    <s v="East of England"/>
  </r>
  <r>
    <x v="7"/>
    <x v="11"/>
    <n v="105"/>
    <x v="80"/>
    <s v="105"/>
    <s v="North East"/>
  </r>
  <r>
    <x v="7"/>
    <x v="10"/>
    <n v="221.50029533372711"/>
    <x v="80"/>
    <s v="222"/>
    <s v="North East"/>
  </r>
  <r>
    <x v="7"/>
    <x v="10"/>
    <n v="141.8037436188315"/>
    <x v="81"/>
    <s v="142"/>
    <s v="Greater London"/>
  </r>
  <r>
    <x v="7"/>
    <x v="11"/>
    <n v="40"/>
    <x v="81"/>
    <s v="40"/>
    <s v="Greater London"/>
  </r>
  <r>
    <x v="7"/>
    <x v="10"/>
    <n v="125.67149046387691"/>
    <x v="82"/>
    <s v="126"/>
    <s v="East of England"/>
  </r>
  <r>
    <x v="7"/>
    <x v="11"/>
    <n v="295"/>
    <x v="82"/>
    <s v="295"/>
    <s v="East of England"/>
  </r>
  <r>
    <x v="7"/>
    <x v="10"/>
    <n v="130.0954032957502"/>
    <x v="83"/>
    <s v="130"/>
    <s v="Yorkshire &amp; Humber"/>
  </r>
  <r>
    <x v="7"/>
    <x v="11"/>
    <n v="45"/>
    <x v="83"/>
    <s v="45"/>
    <s v="Yorkshire &amp; Humber"/>
  </r>
  <r>
    <x v="7"/>
    <x v="11"/>
    <n v="55"/>
    <x v="84"/>
    <s v="55"/>
    <s v="Yorkshire &amp; Humber"/>
  </r>
  <r>
    <x v="7"/>
    <x v="10"/>
    <n v="140.0702898181633"/>
    <x v="84"/>
    <s v="140"/>
    <s v="Yorkshire &amp; Humber"/>
  </r>
  <r>
    <x v="7"/>
    <x v="10"/>
    <n v="101.67472802010251"/>
    <x v="85"/>
    <s v="102"/>
    <s v="East Midlands"/>
  </r>
  <r>
    <x v="7"/>
    <x v="11"/>
    <n v="70"/>
    <x v="85"/>
    <s v="70"/>
    <s v="East Midlands"/>
  </r>
  <r>
    <x v="7"/>
    <x v="10"/>
    <n v="185.356811862836"/>
    <x v="86"/>
    <s v="185"/>
    <s v="South West"/>
  </r>
  <r>
    <x v="7"/>
    <x v="11"/>
    <n v="100"/>
    <x v="86"/>
    <s v="100"/>
    <s v="South West"/>
  </r>
  <r>
    <x v="7"/>
    <x v="11"/>
    <n v="90"/>
    <x v="87"/>
    <s v="90"/>
    <s v="North East"/>
  </r>
  <r>
    <x v="7"/>
    <x v="10"/>
    <n v="197.7066034005536"/>
    <x v="87"/>
    <s v="198"/>
    <s v="North East"/>
  </r>
  <r>
    <x v="7"/>
    <x v="11"/>
    <n v="190"/>
    <x v="88"/>
    <s v="190"/>
    <s v="Yorkshire &amp; Humber"/>
  </r>
  <r>
    <x v="7"/>
    <x v="10"/>
    <n v="115.0100179778818"/>
    <x v="88"/>
    <s v="115"/>
    <s v="Yorkshire &amp; Humber"/>
  </r>
  <r>
    <x v="7"/>
    <x v="10"/>
    <n v="147.39563255402621"/>
    <x v="89"/>
    <s v="147"/>
    <s v="North East"/>
  </r>
  <r>
    <x v="7"/>
    <x v="11"/>
    <n v="130"/>
    <x v="89"/>
    <s v="130"/>
    <s v="North East"/>
  </r>
  <r>
    <x v="7"/>
    <x v="10"/>
    <n v="165.97722281803789"/>
    <x v="90"/>
    <s v="166"/>
    <s v="East Midlands"/>
  </r>
  <r>
    <x v="7"/>
    <x v="11"/>
    <n v="65"/>
    <x v="90"/>
    <s v="65"/>
    <s v="East Midlands"/>
  </r>
  <r>
    <x v="7"/>
    <x v="11"/>
    <n v="245"/>
    <x v="91"/>
    <s v="245"/>
    <s v="East Midlands"/>
  </r>
  <r>
    <x v="7"/>
    <x v="10"/>
    <n v="132.6892039730939"/>
    <x v="91"/>
    <s v="133"/>
    <s v="East Midlands"/>
  </r>
  <r>
    <x v="7"/>
    <x v="10"/>
    <n v="164.29907486982461"/>
    <x v="92"/>
    <s v="164"/>
    <s v="North West"/>
  </r>
  <r>
    <x v="7"/>
    <x v="11"/>
    <n v="65"/>
    <x v="92"/>
    <s v="65"/>
    <s v="North West"/>
  </r>
  <r>
    <x v="7"/>
    <x v="10"/>
    <n v="142.85816327259479"/>
    <x v="93"/>
    <s v="143"/>
    <s v="South East"/>
  </r>
  <r>
    <x v="7"/>
    <x v="11"/>
    <n v="200"/>
    <x v="93"/>
    <s v="200"/>
    <s v="South East"/>
  </r>
  <r>
    <x v="7"/>
    <x v="10"/>
    <n v="155.4339716488436"/>
    <x v="94"/>
    <s v="155"/>
    <s v="East of England"/>
  </r>
  <r>
    <x v="7"/>
    <x v="11"/>
    <n v="50"/>
    <x v="94"/>
    <s v="50"/>
    <s v="East of England"/>
  </r>
  <r>
    <x v="7"/>
    <x v="10"/>
    <n v="87.652661719160861"/>
    <x v="95"/>
    <s v="88"/>
    <s v="South West"/>
  </r>
  <r>
    <x v="7"/>
    <x v="11"/>
    <n v="45"/>
    <x v="95"/>
    <s v="45"/>
    <s v="South West"/>
  </r>
  <r>
    <x v="7"/>
    <x v="11"/>
    <n v="30"/>
    <x v="96"/>
    <s v="30"/>
    <s v="South East"/>
  </r>
  <r>
    <x v="7"/>
    <x v="10"/>
    <n v="93.867334167709629"/>
    <x v="96"/>
    <s v="94"/>
    <s v="South East"/>
  </r>
  <r>
    <x v="7"/>
    <x v="11"/>
    <n v="25"/>
    <x v="97"/>
    <s v="25"/>
    <s v="South East"/>
  </r>
  <r>
    <x v="7"/>
    <x v="10"/>
    <n v="112.47581769919471"/>
    <x v="97"/>
    <s v="112"/>
    <s v="South East"/>
  </r>
  <r>
    <x v="7"/>
    <x v="11"/>
    <n v="55"/>
    <x v="98"/>
    <s v="55"/>
    <s v="Greater London"/>
  </r>
  <r>
    <x v="7"/>
    <x v="10"/>
    <n v="136.26003369339011"/>
    <x v="98"/>
    <s v="136"/>
    <s v="Greater London"/>
  </r>
  <r>
    <x v="7"/>
    <x v="11"/>
    <n v="40"/>
    <x v="99"/>
    <s v="40"/>
    <s v="North East"/>
  </r>
  <r>
    <x v="7"/>
    <x v="10"/>
    <n v="119.46004061641381"/>
    <x v="99"/>
    <s v="119"/>
    <s v="North East"/>
  </r>
  <r>
    <x v="7"/>
    <x v="10"/>
    <n v="209.6687234170011"/>
    <x v="100"/>
    <s v="210"/>
    <s v="Greater London"/>
  </r>
  <r>
    <x v="7"/>
    <x v="11"/>
    <n v="70"/>
    <x v="100"/>
    <s v="70"/>
    <s v="Greater London"/>
  </r>
  <r>
    <x v="7"/>
    <x v="10"/>
    <n v="129.6344309048483"/>
    <x v="101"/>
    <s v="130"/>
    <s v="North West"/>
  </r>
  <r>
    <x v="7"/>
    <x v="11"/>
    <n v="50"/>
    <x v="101"/>
    <s v="50"/>
    <s v="North West"/>
  </r>
  <r>
    <x v="7"/>
    <x v="10"/>
    <n v="183.96894604190811"/>
    <x v="102"/>
    <s v="184"/>
    <s v="Yorkshire &amp; Humber"/>
  </r>
  <r>
    <x v="7"/>
    <x v="11"/>
    <n v="100"/>
    <x v="102"/>
    <s v="100"/>
    <s v="Yorkshire &amp; Humber"/>
  </r>
  <r>
    <x v="7"/>
    <x v="11"/>
    <n v="10"/>
    <x v="103"/>
    <s v="10"/>
    <s v="East Midlands"/>
  </r>
  <r>
    <x v="7"/>
    <x v="10"/>
    <n v="91.332541784637868"/>
    <x v="103"/>
    <s v="91"/>
    <s v="East Midlands"/>
  </r>
  <r>
    <x v="7"/>
    <x v="11"/>
    <n v="70"/>
    <x v="104"/>
    <s v="70"/>
    <s v="North West"/>
  </r>
  <r>
    <x v="7"/>
    <x v="10"/>
    <n v="189.475963620615"/>
    <x v="104"/>
    <s v="189"/>
    <s v="North West"/>
  </r>
  <r>
    <x v="7"/>
    <x v="11"/>
    <n v="70"/>
    <x v="105"/>
    <s v="70"/>
    <s v="West Midlands"/>
  </r>
  <r>
    <x v="7"/>
    <x v="10"/>
    <n v="136.60935578930929"/>
    <x v="105"/>
    <s v="137"/>
    <s v="West Midlands"/>
  </r>
  <r>
    <x v="7"/>
    <x v="11"/>
    <n v="95"/>
    <x v="106"/>
    <s v="95"/>
    <s v="North West"/>
  </r>
  <r>
    <x v="7"/>
    <x v="10"/>
    <n v="139.98791683244181"/>
    <x v="106"/>
    <s v="140"/>
    <s v="North West"/>
  </r>
  <r>
    <x v="7"/>
    <x v="10"/>
    <n v="179.0079888708176"/>
    <x v="107"/>
    <s v="179"/>
    <s v="Yorkshire &amp; Humber"/>
  </r>
  <r>
    <x v="7"/>
    <x v="11"/>
    <n v="175"/>
    <x v="107"/>
    <s v="175"/>
    <s v="Yorkshire &amp; Humber"/>
  </r>
  <r>
    <x v="7"/>
    <x v="10"/>
    <n v="130.9854663082601"/>
    <x v="108"/>
    <s v="131"/>
    <s v="West Midlands"/>
  </r>
  <r>
    <x v="7"/>
    <x v="11"/>
    <n v="115"/>
    <x v="108"/>
    <s v="115"/>
    <s v="West Midlands"/>
  </r>
  <r>
    <x v="7"/>
    <x v="11"/>
    <n v="15"/>
    <x v="109"/>
    <s v="15"/>
    <s v="South East"/>
  </r>
  <r>
    <x v="7"/>
    <x v="10"/>
    <n v="91.754343038903841"/>
    <x v="109"/>
    <s v="92"/>
    <s v="South East"/>
  </r>
  <r>
    <x v="7"/>
    <x v="10"/>
    <n v="148.85699096225409"/>
    <x v="110"/>
    <s v="149"/>
    <s v="West Midlands"/>
  </r>
  <r>
    <x v="7"/>
    <x v="11"/>
    <n v="70"/>
    <x v="110"/>
    <s v="70"/>
    <s v="West Midlands"/>
  </r>
  <r>
    <x v="7"/>
    <x v="11"/>
    <n v="230"/>
    <x v="111"/>
    <s v="230"/>
    <s v="South West"/>
  </r>
  <r>
    <x v="7"/>
    <x v="10"/>
    <n v="153.7638721754245"/>
    <x v="111"/>
    <s v="154"/>
    <s v="South West"/>
  </r>
  <r>
    <x v="7"/>
    <x v="11"/>
    <n v="95"/>
    <x v="112"/>
    <s v="95"/>
    <s v="South West"/>
  </r>
  <r>
    <x v="7"/>
    <x v="10"/>
    <n v="166.36895380196839"/>
    <x v="112"/>
    <s v="166"/>
    <s v="South West"/>
  </r>
  <r>
    <x v="7"/>
    <x v="10"/>
    <n v="122.929407787578"/>
    <x v="113"/>
    <s v="123"/>
    <s v="North East"/>
  </r>
  <r>
    <x v="7"/>
    <x v="11"/>
    <n v="40"/>
    <x v="113"/>
    <s v="40"/>
    <s v="North East"/>
  </r>
  <r>
    <x v="7"/>
    <x v="10"/>
    <n v="196.87807621994091"/>
    <x v="114"/>
    <s v="197"/>
    <s v="South East"/>
  </r>
  <r>
    <x v="7"/>
    <x v="11"/>
    <n v="70"/>
    <x v="114"/>
    <s v="70"/>
    <s v="South East"/>
  </r>
  <r>
    <x v="7"/>
    <x v="11"/>
    <n v="65"/>
    <x v="115"/>
    <s v="65"/>
    <s v="East of England"/>
  </r>
  <r>
    <x v="7"/>
    <x v="10"/>
    <n v="181.5186126392806"/>
    <x v="115"/>
    <s v="182"/>
    <s v="East of England"/>
  </r>
  <r>
    <x v="7"/>
    <x v="10"/>
    <n v="156.89282476814731"/>
    <x v="116"/>
    <s v="157"/>
    <s v="Greater London"/>
  </r>
  <r>
    <x v="7"/>
    <x v="11"/>
    <n v="45"/>
    <x v="116"/>
    <s v="45"/>
    <s v="Greater London"/>
  </r>
  <r>
    <x v="7"/>
    <x v="11"/>
    <n v="65"/>
    <x v="117"/>
    <s v="65"/>
    <s v="North West"/>
  </r>
  <r>
    <x v="7"/>
    <x v="10"/>
    <n v="167.4351510780248"/>
    <x v="117"/>
    <s v="167"/>
    <s v="North West"/>
  </r>
  <r>
    <x v="7"/>
    <x v="10"/>
    <n v="148.84510836411911"/>
    <x v="118"/>
    <s v="149"/>
    <s v="West Midlands"/>
  </r>
  <r>
    <x v="7"/>
    <x v="11"/>
    <n v="305"/>
    <x v="118"/>
    <s v="305"/>
    <s v="West Midlands"/>
  </r>
  <r>
    <x v="7"/>
    <x v="11"/>
    <n v="115"/>
    <x v="119"/>
    <s v="115"/>
    <s v="North West"/>
  </r>
  <r>
    <x v="7"/>
    <x v="10"/>
    <n v="187.801094145505"/>
    <x v="119"/>
    <s v="188"/>
    <s v="North West"/>
  </r>
  <r>
    <x v="7"/>
    <x v="10"/>
    <n v="111.64313890887441"/>
    <x v="120"/>
    <s v="112"/>
    <s v="North East"/>
  </r>
  <r>
    <x v="7"/>
    <x v="11"/>
    <n v="45"/>
    <x v="120"/>
    <s v="45"/>
    <s v="North East"/>
  </r>
  <r>
    <x v="7"/>
    <x v="11"/>
    <n v="55"/>
    <x v="121"/>
    <s v="55"/>
    <s v="West Midlands"/>
  </r>
  <r>
    <x v="7"/>
    <x v="10"/>
    <n v="119.4872908972409"/>
    <x v="121"/>
    <s v="119"/>
    <s v="West Midlands"/>
  </r>
  <r>
    <x v="7"/>
    <x v="10"/>
    <n v="131.20604597459851"/>
    <x v="122"/>
    <s v="131"/>
    <s v="East of England"/>
  </r>
  <r>
    <x v="7"/>
    <x v="11"/>
    <n v="250"/>
    <x v="122"/>
    <s v="250"/>
    <s v="East of England"/>
  </r>
  <r>
    <x v="7"/>
    <x v="10"/>
    <n v="150.3885036343888"/>
    <x v="123"/>
    <s v="150"/>
    <s v="North East"/>
  </r>
  <r>
    <x v="7"/>
    <x v="11"/>
    <n v="90"/>
    <x v="123"/>
    <s v="90"/>
    <s v="North East"/>
  </r>
  <r>
    <x v="7"/>
    <x v="10"/>
    <n v="171.38820263937831"/>
    <x v="124"/>
    <s v="171"/>
    <s v="South East"/>
  </r>
  <r>
    <x v="7"/>
    <x v="11"/>
    <n v="410"/>
    <x v="124"/>
    <s v="410"/>
    <s v="South East"/>
  </r>
  <r>
    <x v="7"/>
    <x v="10"/>
    <n v="182.42626938279111"/>
    <x v="125"/>
    <s v="182"/>
    <s v="Greater London"/>
  </r>
  <r>
    <x v="7"/>
    <x v="11"/>
    <n v="60"/>
    <x v="125"/>
    <s v="60"/>
    <s v="Greater London"/>
  </r>
  <r>
    <x v="7"/>
    <x v="10"/>
    <n v="138.30215248440959"/>
    <x v="126"/>
    <s v="138"/>
    <s v="South West"/>
  </r>
  <r>
    <x v="7"/>
    <x v="11"/>
    <n v="55"/>
    <x v="126"/>
    <s v="55"/>
    <s v="South West"/>
  </r>
  <r>
    <x v="7"/>
    <x v="10"/>
    <n v="177.8557708269108"/>
    <x v="127"/>
    <s v="178"/>
    <s v="North West"/>
  </r>
  <r>
    <x v="7"/>
    <x v="11"/>
    <n v="75"/>
    <x v="127"/>
    <s v="75"/>
    <s v="North West"/>
  </r>
  <r>
    <x v="7"/>
    <x v="11"/>
    <n v="35"/>
    <x v="128"/>
    <s v="35"/>
    <s v="West Midlands"/>
  </r>
  <r>
    <x v="7"/>
    <x v="10"/>
    <n v="100.0171457964223"/>
    <x v="128"/>
    <s v="100"/>
    <s v="West Midlands"/>
  </r>
  <r>
    <x v="7"/>
    <x v="11"/>
    <n v="35"/>
    <x v="129"/>
    <s v="35"/>
    <s v="East of England"/>
  </r>
  <r>
    <x v="7"/>
    <x v="10"/>
    <n v="142.76390928373311"/>
    <x v="129"/>
    <s v="143"/>
    <s v="East of England"/>
  </r>
  <r>
    <x v="7"/>
    <x v="10"/>
    <n v="143.85102264999739"/>
    <x v="130"/>
    <s v="144"/>
    <s v="South West"/>
  </r>
  <r>
    <x v="7"/>
    <x v="11"/>
    <n v="55"/>
    <x v="130"/>
    <s v="55"/>
    <s v="South West"/>
  </r>
  <r>
    <x v="7"/>
    <x v="10"/>
    <n v="127.81839562349811"/>
    <x v="131"/>
    <s v="128"/>
    <s v="Greater London"/>
  </r>
  <r>
    <x v="7"/>
    <x v="11"/>
    <n v="25"/>
    <x v="131"/>
    <s v="25"/>
    <s v="Greater London"/>
  </r>
  <r>
    <x v="7"/>
    <x v="11"/>
    <n v="90"/>
    <x v="132"/>
    <s v="90"/>
    <s v="North West"/>
  </r>
  <r>
    <x v="7"/>
    <x v="10"/>
    <n v="211.68999176761139"/>
    <x v="132"/>
    <s v="212"/>
    <s v="North West"/>
  </r>
  <r>
    <x v="7"/>
    <x v="11"/>
    <n v="95"/>
    <x v="133"/>
    <s v="95"/>
    <s v="Yorkshire &amp; Humber"/>
  </r>
  <r>
    <x v="7"/>
    <x v="10"/>
    <n v="135.28716480824821"/>
    <x v="133"/>
    <s v="135"/>
    <s v="Yorkshire &amp; Humber"/>
  </r>
  <r>
    <x v="7"/>
    <x v="10"/>
    <n v="138.37273661737959"/>
    <x v="134"/>
    <s v="138"/>
    <s v="West Midlands"/>
  </r>
  <r>
    <x v="7"/>
    <x v="11"/>
    <n v="70"/>
    <x v="134"/>
    <s v="70"/>
    <s v="West Midlands"/>
  </r>
  <r>
    <x v="7"/>
    <x v="10"/>
    <n v="99.777164332989642"/>
    <x v="135"/>
    <s v="100"/>
    <s v="Greater London"/>
  </r>
  <r>
    <x v="7"/>
    <x v="11"/>
    <n v="30"/>
    <x v="135"/>
    <s v="30"/>
    <s v="Greater London"/>
  </r>
  <r>
    <x v="7"/>
    <x v="11"/>
    <n v="45"/>
    <x v="136"/>
    <s v="45"/>
    <s v="Greater London"/>
  </r>
  <r>
    <x v="7"/>
    <x v="10"/>
    <n v="134.1241691752854"/>
    <x v="136"/>
    <s v="134"/>
    <s v="Greater London"/>
  </r>
  <r>
    <x v="7"/>
    <x v="10"/>
    <n v="117.1371676232869"/>
    <x v="137"/>
    <s v="117"/>
    <s v="North West"/>
  </r>
  <r>
    <x v="7"/>
    <x v="11"/>
    <n v="50"/>
    <x v="137"/>
    <s v="50"/>
    <s v="North West"/>
  </r>
  <r>
    <x v="7"/>
    <x v="10"/>
    <n v="122.9747594306269"/>
    <x v="138"/>
    <s v="123"/>
    <s v="West Midlands"/>
  </r>
  <r>
    <x v="7"/>
    <x v="11"/>
    <n v="160"/>
    <x v="138"/>
    <s v="160"/>
    <s v="West Midlands"/>
  </r>
  <r>
    <x v="7"/>
    <x v="11"/>
    <n v="40"/>
    <x v="139"/>
    <s v="40"/>
    <s v="South East"/>
  </r>
  <r>
    <x v="7"/>
    <x v="10"/>
    <n v="119.1859598939245"/>
    <x v="139"/>
    <s v="119"/>
    <s v="South East"/>
  </r>
  <r>
    <x v="7"/>
    <x v="11"/>
    <n v="105"/>
    <x v="140"/>
    <s v="105"/>
    <s v="East Midlands"/>
  </r>
  <r>
    <x v="7"/>
    <x v="10"/>
    <n v="136.4061525670339"/>
    <x v="140"/>
    <s v="136"/>
    <s v="East Midlands"/>
  </r>
  <r>
    <x v="7"/>
    <x v="10"/>
    <n v="159.70088962789691"/>
    <x v="141"/>
    <s v="160"/>
    <s v="South East"/>
  </r>
  <r>
    <x v="7"/>
    <x v="11"/>
    <n v="340"/>
    <x v="141"/>
    <s v="340"/>
    <s v="South East"/>
  </r>
  <r>
    <x v="7"/>
    <x v="10"/>
    <n v="150.7840772014475"/>
    <x v="142"/>
    <s v="151"/>
    <s v="Greater London"/>
  </r>
  <r>
    <x v="7"/>
    <x v="11"/>
    <n v="40"/>
    <x v="142"/>
    <s v="40"/>
    <s v="Greater London"/>
  </r>
  <r>
    <x v="7"/>
    <x v="10"/>
    <n v="98.127402077029998"/>
    <x v="143"/>
    <s v="98"/>
    <s v="North West"/>
  </r>
  <r>
    <x v="7"/>
    <x v="11"/>
    <n v="60"/>
    <x v="143"/>
    <s v="60"/>
    <s v="North West"/>
  </r>
  <r>
    <x v="7"/>
    <x v="11"/>
    <n v="125"/>
    <x v="144"/>
    <s v="125"/>
    <s v="North West"/>
  </r>
  <r>
    <x v="7"/>
    <x v="10"/>
    <n v="188.00667799720239"/>
    <x v="144"/>
    <s v="188"/>
    <s v="North West"/>
  </r>
  <r>
    <x v="7"/>
    <x v="11"/>
    <n v="170"/>
    <x v="145"/>
    <s v="170"/>
    <s v="South West"/>
  </r>
  <r>
    <x v="7"/>
    <x v="10"/>
    <n v="141.48862681126249"/>
    <x v="145"/>
    <s v="141"/>
    <s v="South West"/>
  </r>
  <r>
    <x v="7"/>
    <x v="11"/>
    <n v="30"/>
    <x v="146"/>
    <s v="30"/>
    <s v="South East"/>
  </r>
  <r>
    <x v="7"/>
    <x v="10"/>
    <n v="100.10344022156229"/>
    <x v="146"/>
    <s v="100"/>
    <s v="South East"/>
  </r>
  <r>
    <x v="7"/>
    <x v="11"/>
    <n v="80"/>
    <x v="147"/>
    <s v="80"/>
    <s v="North West"/>
  </r>
  <r>
    <x v="7"/>
    <x v="10"/>
    <n v="107.9418193593653"/>
    <x v="147"/>
    <s v="108"/>
    <s v="North West"/>
  </r>
  <r>
    <x v="7"/>
    <x v="10"/>
    <n v="107.6293858974753"/>
    <x v="148"/>
    <s v="108"/>
    <s v="South East"/>
  </r>
  <r>
    <x v="7"/>
    <x v="11"/>
    <n v="35"/>
    <x v="148"/>
    <s v="35"/>
    <s v="South East"/>
  </r>
  <r>
    <x v="7"/>
    <x v="10"/>
    <n v="144.09860778575859"/>
    <x v="149"/>
    <s v="144"/>
    <s v="West Midlands"/>
  </r>
  <r>
    <x v="7"/>
    <x v="11"/>
    <n v="65"/>
    <x v="149"/>
    <s v="65"/>
    <s v="West Midlands"/>
  </r>
  <r>
    <x v="7"/>
    <x v="10"/>
    <n v="133.9736587175629"/>
    <x v="150"/>
    <s v="134"/>
    <s v="West Midlands"/>
  </r>
  <r>
    <x v="7"/>
    <x v="11"/>
    <n v="195"/>
    <x v="150"/>
    <s v="195"/>
    <s v="West Midlands"/>
  </r>
  <r>
    <x v="7"/>
    <x v="10"/>
    <n v="161.61917549356011"/>
    <x v="151"/>
    <s v="162"/>
    <s v="Yorkshire &amp; Humber"/>
  </r>
  <r>
    <x v="7"/>
    <x v="11"/>
    <n v="65"/>
    <x v="151"/>
    <s v="65"/>
    <s v="Yorkshire &amp; Humber"/>
  </r>
  <r>
    <x v="7"/>
    <x v="11"/>
    <n v="15525"/>
    <x v="152"/>
    <s v="15525"/>
    <s v="England"/>
  </r>
  <r>
    <x v="7"/>
    <x v="10"/>
    <n v="141.37938194124959"/>
    <x v="152"/>
    <s v="141"/>
    <s v="England"/>
  </r>
  <r>
    <x v="7"/>
    <x v="12"/>
    <n v="345"/>
    <x v="0"/>
    <s v="345"/>
    <s v="Greater London"/>
  </r>
  <r>
    <x v="7"/>
    <x v="13"/>
    <n v="77.528089887640448"/>
    <x v="0"/>
    <s v="78"/>
    <s v="Greater London"/>
  </r>
  <r>
    <x v="7"/>
    <x v="12"/>
    <n v="710"/>
    <x v="1"/>
    <s v="710"/>
    <s v="Greater London"/>
  </r>
  <r>
    <x v="7"/>
    <x v="13"/>
    <n v="77.595628415300538"/>
    <x v="1"/>
    <s v="78"/>
    <s v="Greater London"/>
  </r>
  <r>
    <x v="7"/>
    <x v="12"/>
    <n v="1000"/>
    <x v="2"/>
    <s v="1000"/>
    <s v="Yorkshire &amp; Humber"/>
  </r>
  <r>
    <x v="7"/>
    <x v="13"/>
    <n v="83.333333333333343"/>
    <x v="2"/>
    <s v="83"/>
    <s v="Yorkshire &amp; Humber"/>
  </r>
  <r>
    <x v="7"/>
    <x v="12"/>
    <n v="585"/>
    <x v="3"/>
    <s v="585"/>
    <s v="South West"/>
  </r>
  <r>
    <x v="7"/>
    <x v="13"/>
    <n v="78.523489932885909"/>
    <x v="3"/>
    <s v="79"/>
    <s v="South West"/>
  </r>
  <r>
    <x v="7"/>
    <x v="12"/>
    <n v="445"/>
    <x v="4"/>
    <s v="445"/>
    <s v="East of England"/>
  </r>
  <r>
    <x v="7"/>
    <x v="13"/>
    <n v="84.761904761904759"/>
    <x v="4"/>
    <s v="85"/>
    <s v="East of England"/>
  </r>
  <r>
    <x v="7"/>
    <x v="12"/>
    <n v="620"/>
    <x v="5"/>
    <s v="620"/>
    <s v="Greater London"/>
  </r>
  <r>
    <x v="7"/>
    <x v="13"/>
    <n v="83.78378378378379"/>
    <x v="5"/>
    <s v="84"/>
    <s v="Greater London"/>
  </r>
  <r>
    <x v="7"/>
    <x v="12"/>
    <n v="2870"/>
    <x v="6"/>
    <s v="2870"/>
    <s v="West Midlands"/>
  </r>
  <r>
    <x v="7"/>
    <x v="13"/>
    <n v="82.947976878612721"/>
    <x v="6"/>
    <s v="83"/>
    <s v="West Midlands"/>
  </r>
  <r>
    <x v="7"/>
    <x v="12"/>
    <n v="320"/>
    <x v="7"/>
    <s v="320"/>
    <s v="North West"/>
  </r>
  <r>
    <x v="7"/>
    <x v="13"/>
    <n v="80"/>
    <x v="7"/>
    <s v="80"/>
    <s v="North West"/>
  </r>
  <r>
    <x v="7"/>
    <x v="12"/>
    <n v="455"/>
    <x v="8"/>
    <s v="455"/>
    <s v="North West"/>
  </r>
  <r>
    <x v="7"/>
    <x v="13"/>
    <n v="81.25"/>
    <x v="8"/>
    <s v="81"/>
    <s v="North West"/>
  </r>
  <r>
    <x v="7"/>
    <x v="12"/>
    <n v="690"/>
    <x v="9"/>
    <s v="690"/>
    <s v="North West"/>
  </r>
  <r>
    <x v="7"/>
    <x v="13"/>
    <n v="79.76878612716763"/>
    <x v="9"/>
    <s v="80"/>
    <s v="North West"/>
  </r>
  <r>
    <x v="7"/>
    <x v="12"/>
    <n v="1355"/>
    <x v="10"/>
    <s v="1355"/>
    <s v="South West"/>
  </r>
  <r>
    <x v="7"/>
    <x v="13"/>
    <n v="83.384615384615373"/>
    <x v="10"/>
    <s v="83"/>
    <s v="South West"/>
  </r>
  <r>
    <x v="7"/>
    <x v="12"/>
    <n v="265"/>
    <x v="11"/>
    <s v="265"/>
    <s v="South East"/>
  </r>
  <r>
    <x v="7"/>
    <x v="13"/>
    <n v="79.104477611940297"/>
    <x v="11"/>
    <s v="79"/>
    <s v="South East"/>
  </r>
  <r>
    <x v="7"/>
    <x v="12"/>
    <n v="1235"/>
    <x v="12"/>
    <s v="1235"/>
    <s v="Yorkshire &amp; Humber"/>
  </r>
  <r>
    <x v="7"/>
    <x v="13"/>
    <n v="83.16498316498317"/>
    <x v="12"/>
    <s v="83"/>
    <s v="Yorkshire &amp; Humber"/>
  </r>
  <r>
    <x v="7"/>
    <x v="12"/>
    <n v="715"/>
    <x v="13"/>
    <s v="715"/>
    <s v="Greater London"/>
  </r>
  <r>
    <x v="7"/>
    <x v="13"/>
    <n v="86.144578313253021"/>
    <x v="13"/>
    <s v="86"/>
    <s v="Greater London"/>
  </r>
  <r>
    <x v="7"/>
    <x v="12"/>
    <n v="420"/>
    <x v="14"/>
    <s v="420"/>
    <s v="South East"/>
  </r>
  <r>
    <x v="7"/>
    <x v="13"/>
    <n v="73.68421052631578"/>
    <x v="14"/>
    <s v="74"/>
    <s v="South East"/>
  </r>
  <r>
    <x v="7"/>
    <x v="12"/>
    <n v="940"/>
    <x v="15"/>
    <s v="940"/>
    <s v="South West"/>
  </r>
  <r>
    <x v="7"/>
    <x v="13"/>
    <n v="85.067873303167417"/>
    <x v="15"/>
    <s v="85"/>
    <s v="South West"/>
  </r>
  <r>
    <x v="7"/>
    <x v="12"/>
    <n v="750"/>
    <x v="16"/>
    <s v="750"/>
    <s v="Greater London"/>
  </r>
  <r>
    <x v="7"/>
    <x v="13"/>
    <n v="81.967213114754102"/>
    <x v="16"/>
    <s v="82"/>
    <s v="Greater London"/>
  </r>
  <r>
    <x v="7"/>
    <x v="12"/>
    <n v="1130"/>
    <x v="17"/>
    <s v="1130"/>
    <s v="South East"/>
  </r>
  <r>
    <x v="7"/>
    <x v="13"/>
    <n v="80.141843971631204"/>
    <x v="17"/>
    <s v="80"/>
    <s v="South East"/>
  </r>
  <r>
    <x v="7"/>
    <x v="12"/>
    <n v="385"/>
    <x v="18"/>
    <s v="385"/>
    <s v="North West"/>
  </r>
  <r>
    <x v="7"/>
    <x v="13"/>
    <n v="76.237623762376245"/>
    <x v="18"/>
    <s v="76"/>
    <s v="North West"/>
  </r>
  <r>
    <x v="7"/>
    <x v="12"/>
    <n v="585"/>
    <x v="19"/>
    <s v="585"/>
    <s v="Yorkshire &amp; Humber"/>
  </r>
  <r>
    <x v="7"/>
    <x v="13"/>
    <n v="83.571428571428569"/>
    <x v="19"/>
    <s v="84"/>
    <s v="Yorkshire &amp; Humber"/>
  </r>
  <r>
    <x v="7"/>
    <x v="12"/>
    <n v="1880"/>
    <x v="20"/>
    <s v="1880"/>
    <s v="East of England"/>
  </r>
  <r>
    <x v="7"/>
    <x v="13"/>
    <n v="82.637362637362628"/>
    <x v="20"/>
    <s v="83"/>
    <s v="East of England"/>
  </r>
  <r>
    <x v="7"/>
    <x v="12"/>
    <n v="415"/>
    <x v="21"/>
    <s v="415"/>
    <s v="Greater London"/>
  </r>
  <r>
    <x v="7"/>
    <x v="13"/>
    <n v="83.838383838383834"/>
    <x v="21"/>
    <s v="84"/>
    <s v="Greater London"/>
  </r>
  <r>
    <x v="7"/>
    <x v="12"/>
    <n v="755"/>
    <x v="22"/>
    <s v="755"/>
    <s v="East of England"/>
  </r>
  <r>
    <x v="7"/>
    <x v="13"/>
    <n v="86.781609195402297"/>
    <x v="22"/>
    <s v="87"/>
    <s v="East of England"/>
  </r>
  <r>
    <x v="7"/>
    <x v="12"/>
    <n v="1010"/>
    <x v="23"/>
    <s v="1010"/>
    <s v="North West"/>
  </r>
  <r>
    <x v="7"/>
    <x v="13"/>
    <n v="74.264705882352942"/>
    <x v="23"/>
    <s v="74"/>
    <s v="North West"/>
  </r>
  <r>
    <x v="7"/>
    <x v="12"/>
    <n v="915"/>
    <x v="24"/>
    <s v="915"/>
    <s v="North West"/>
  </r>
  <r>
    <x v="7"/>
    <x v="13"/>
    <n v="78.205128205128204"/>
    <x v="24"/>
    <s v="78"/>
    <s v="North West"/>
  </r>
  <r>
    <x v="7"/>
    <x v="12"/>
    <n v="15"/>
    <x v="25"/>
    <s v="15"/>
    <s v="Greater London"/>
  </r>
  <r>
    <x v="7"/>
    <x v="13"/>
    <n v="75"/>
    <x v="25"/>
    <s v="75"/>
    <s v="Greater London"/>
  </r>
  <r>
    <x v="7"/>
    <x v="12"/>
    <n v="1585"/>
    <x v="26"/>
    <s v="1585"/>
    <s v="South West"/>
  </r>
  <r>
    <x v="7"/>
    <x v="13"/>
    <n v="74.413145539906097"/>
    <x v="26"/>
    <s v="74"/>
    <s v="South West"/>
  </r>
  <r>
    <x v="7"/>
    <x v="12"/>
    <n v="1600"/>
    <x v="27"/>
    <s v="1600"/>
    <s v="North East"/>
  </r>
  <r>
    <x v="7"/>
    <x v="13"/>
    <n v="77.858880778588812"/>
    <x v="27"/>
    <s v="78"/>
    <s v="North East"/>
  </r>
  <r>
    <x v="7"/>
    <x v="12"/>
    <n v="880"/>
    <x v="28"/>
    <s v="880"/>
    <s v="West Midlands"/>
  </r>
  <r>
    <x v="7"/>
    <x v="13"/>
    <n v="83.412322274881518"/>
    <x v="28"/>
    <s v="83"/>
    <s v="West Midlands"/>
  </r>
  <r>
    <x v="7"/>
    <x v="12"/>
    <n v="670"/>
    <x v="29"/>
    <s v="670"/>
    <s v="Greater London"/>
  </r>
  <r>
    <x v="7"/>
    <x v="13"/>
    <n v="78.362573099415201"/>
    <x v="29"/>
    <s v="78"/>
    <s v="Greater London"/>
  </r>
  <r>
    <x v="7"/>
    <x v="12"/>
    <n v="940"/>
    <x v="30"/>
    <s v="940"/>
    <s v="North East"/>
  </r>
  <r>
    <x v="7"/>
    <x v="13"/>
    <n v="81.739130434782609"/>
    <x v="30"/>
    <s v="82"/>
    <s v="North East"/>
  </r>
  <r>
    <x v="7"/>
    <x v="12"/>
    <n v="365"/>
    <x v="31"/>
    <s v="365"/>
    <s v="North East"/>
  </r>
  <r>
    <x v="7"/>
    <x v="13"/>
    <n v="82.954545454545453"/>
    <x v="31"/>
    <s v="83"/>
    <s v="North East"/>
  </r>
  <r>
    <x v="7"/>
    <x v="12"/>
    <n v="750"/>
    <x v="32"/>
    <s v="750"/>
    <s v="East Midlands"/>
  </r>
  <r>
    <x v="7"/>
    <x v="13"/>
    <n v="84.745762711864401"/>
    <x v="32"/>
    <s v="85"/>
    <s v="East Midlands"/>
  </r>
  <r>
    <x v="7"/>
    <x v="12"/>
    <n v="2720"/>
    <x v="33"/>
    <s v="2720"/>
    <s v="East Midlands"/>
  </r>
  <r>
    <x v="7"/>
    <x v="13"/>
    <n v="81.194029850746261"/>
    <x v="33"/>
    <s v="81"/>
    <s v="East Midlands"/>
  </r>
  <r>
    <x v="7"/>
    <x v="12"/>
    <n v="2975"/>
    <x v="34"/>
    <s v="2975"/>
    <s v="South West"/>
  </r>
  <r>
    <x v="7"/>
    <x v="13"/>
    <n v="84.039548022598879"/>
    <x v="34"/>
    <s v="84"/>
    <s v="South West"/>
  </r>
  <r>
    <x v="7"/>
    <x v="12"/>
    <n v="835"/>
    <x v="35"/>
    <s v="835"/>
    <s v="Yorkshire &amp; Humber"/>
  </r>
  <r>
    <x v="7"/>
    <x v="13"/>
    <n v="81.463414634146332"/>
    <x v="35"/>
    <s v="81"/>
    <s v="Yorkshire &amp; Humber"/>
  </r>
  <r>
    <x v="7"/>
    <x v="12"/>
    <n v="1465"/>
    <x v="36"/>
    <s v="1465"/>
    <s v="South West"/>
  </r>
  <r>
    <x v="7"/>
    <x v="13"/>
    <n v="82.303370786516851"/>
    <x v="36"/>
    <s v="82"/>
    <s v="South West"/>
  </r>
  <r>
    <x v="7"/>
    <x v="12"/>
    <n v="955"/>
    <x v="37"/>
    <s v="955"/>
    <s v="West Midlands"/>
  </r>
  <r>
    <x v="7"/>
    <x v="13"/>
    <n v="82.327586206896555"/>
    <x v="37"/>
    <s v="82"/>
    <s v="West Midlands"/>
  </r>
  <r>
    <x v="7"/>
    <x v="12"/>
    <n v="740"/>
    <x v="38"/>
    <s v="740"/>
    <s v="Greater London"/>
  </r>
  <r>
    <x v="7"/>
    <x v="13"/>
    <n v="82.222222222222214"/>
    <x v="38"/>
    <s v="82"/>
    <s v="Greater London"/>
  </r>
  <r>
    <x v="7"/>
    <x v="12"/>
    <n v="1250"/>
    <x v="39"/>
    <s v="1250"/>
    <s v="Yorkshire &amp; Humber"/>
  </r>
  <r>
    <x v="7"/>
    <x v="13"/>
    <n v="89.285714285714292"/>
    <x v="39"/>
    <s v="89"/>
    <s v="Yorkshire &amp; Humber"/>
  </r>
  <r>
    <x v="7"/>
    <x v="12"/>
    <n v="1670"/>
    <x v="40"/>
    <s v="1670"/>
    <s v="South East"/>
  </r>
  <r>
    <x v="7"/>
    <x v="13"/>
    <n v="76.605504587155963"/>
    <x v="40"/>
    <s v="77"/>
    <s v="South East"/>
  </r>
  <r>
    <x v="7"/>
    <x v="12"/>
    <n v="555"/>
    <x v="41"/>
    <s v="555"/>
    <s v="Greater London"/>
  </r>
  <r>
    <x v="7"/>
    <x v="13"/>
    <n v="79.856115107913666"/>
    <x v="41"/>
    <s v="80"/>
    <s v="Greater London"/>
  </r>
  <r>
    <x v="7"/>
    <x v="12"/>
    <n v="4110"/>
    <x v="42"/>
    <s v="4110"/>
    <s v="East of England"/>
  </r>
  <r>
    <x v="7"/>
    <x v="13"/>
    <n v="81.547619047619051"/>
    <x v="42"/>
    <s v="82"/>
    <s v="East of England"/>
  </r>
  <r>
    <x v="7"/>
    <x v="12"/>
    <n v="740"/>
    <x v="43"/>
    <s v="740"/>
    <s v="North East"/>
  </r>
  <r>
    <x v="7"/>
    <x v="13"/>
    <n v="82.681564245810051"/>
    <x v="43"/>
    <s v="83"/>
    <s v="North East"/>
  </r>
  <r>
    <x v="7"/>
    <x v="12"/>
    <n v="1755"/>
    <x v="44"/>
    <s v="1755"/>
    <s v="South West"/>
  </r>
  <r>
    <x v="7"/>
    <x v="13"/>
    <n v="81.818181818181827"/>
    <x v="44"/>
    <s v="82"/>
    <s v="South West"/>
  </r>
  <r>
    <x v="7"/>
    <x v="12"/>
    <n v="570"/>
    <x v="45"/>
    <s v="570"/>
    <s v="Greater London"/>
  </r>
  <r>
    <x v="7"/>
    <x v="13"/>
    <n v="86.36363636363636"/>
    <x v="45"/>
    <s v="86"/>
    <s v="Greater London"/>
  </r>
  <r>
    <x v="7"/>
    <x v="12"/>
    <n v="355"/>
    <x v="46"/>
    <s v="355"/>
    <s v="Greater London"/>
  </r>
  <r>
    <x v="7"/>
    <x v="13"/>
    <n v="81.609195402298852"/>
    <x v="46"/>
    <s v="82"/>
    <s v="Greater London"/>
  </r>
  <r>
    <x v="7"/>
    <x v="12"/>
    <n v="410"/>
    <x v="47"/>
    <s v="410"/>
    <s v="North West"/>
  </r>
  <r>
    <x v="7"/>
    <x v="13"/>
    <n v="85.416666666666657"/>
    <x v="47"/>
    <s v="85"/>
    <s v="North West"/>
  </r>
  <r>
    <x v="7"/>
    <x v="12"/>
    <n v="350"/>
    <x v="48"/>
    <s v="350"/>
    <s v="Greater London"/>
  </r>
  <r>
    <x v="7"/>
    <x v="13"/>
    <n v="84.337349397590373"/>
    <x v="48"/>
    <s v="84"/>
    <s v="Greater London"/>
  </r>
  <r>
    <x v="7"/>
    <x v="12"/>
    <n v="4325"/>
    <x v="49"/>
    <s v="4325"/>
    <s v="South East"/>
  </r>
  <r>
    <x v="7"/>
    <x v="13"/>
    <n v="81.068416119962521"/>
    <x v="49"/>
    <s v="81"/>
    <s v="South East"/>
  </r>
  <r>
    <x v="7"/>
    <x v="12"/>
    <n v="360"/>
    <x v="50"/>
    <s v="360"/>
    <s v="Greater London"/>
  </r>
  <r>
    <x v="7"/>
    <x v="13"/>
    <n v="81.818181818181827"/>
    <x v="50"/>
    <s v="82"/>
    <s v="Greater London"/>
  </r>
  <r>
    <x v="7"/>
    <x v="12"/>
    <n v="560"/>
    <x v="51"/>
    <s v="560"/>
    <s v="Greater London"/>
  </r>
  <r>
    <x v="7"/>
    <x v="13"/>
    <n v="82.962962962962962"/>
    <x v="51"/>
    <s v="83"/>
    <s v="Greater London"/>
  </r>
  <r>
    <x v="7"/>
    <x v="12"/>
    <n v="310"/>
    <x v="52"/>
    <s v="310"/>
    <s v="North East"/>
  </r>
  <r>
    <x v="7"/>
    <x v="13"/>
    <n v="80.519480519480524"/>
    <x v="52"/>
    <s v="81"/>
    <s v="North East"/>
  </r>
  <r>
    <x v="7"/>
    <x v="12"/>
    <n v="705"/>
    <x v="53"/>
    <s v="705"/>
    <s v="Greater London"/>
  </r>
  <r>
    <x v="7"/>
    <x v="13"/>
    <n v="75.806451612903231"/>
    <x v="53"/>
    <s v="76"/>
    <s v="Greater London"/>
  </r>
  <r>
    <x v="7"/>
    <x v="12"/>
    <n v="535"/>
    <x v="54"/>
    <s v="535"/>
    <s v="West Midlands"/>
  </r>
  <r>
    <x v="7"/>
    <x v="13"/>
    <n v="79.850746268656707"/>
    <x v="54"/>
    <s v="80"/>
    <s v="West Midlands"/>
  </r>
  <r>
    <x v="7"/>
    <x v="12"/>
    <n v="2975"/>
    <x v="55"/>
    <s v="2975"/>
    <s v="East of England"/>
  </r>
  <r>
    <x v="7"/>
    <x v="13"/>
    <n v="84.158415841584159"/>
    <x v="55"/>
    <s v="84"/>
    <s v="East of England"/>
  </r>
  <r>
    <x v="7"/>
    <x v="12"/>
    <n v="680"/>
    <x v="56"/>
    <s v="680"/>
    <s v="Greater London"/>
  </r>
  <r>
    <x v="7"/>
    <x v="13"/>
    <n v="81.92771084337349"/>
    <x v="56"/>
    <s v="82"/>
    <s v="Greater London"/>
  </r>
  <r>
    <x v="7"/>
    <x v="12"/>
    <n v="575"/>
    <x v="57"/>
    <s v="575"/>
    <s v="Greater London"/>
  </r>
  <r>
    <x v="7"/>
    <x v="13"/>
    <n v="79.310344827586206"/>
    <x v="57"/>
    <s v="79"/>
    <s v="Greater London"/>
  </r>
  <r>
    <x v="7"/>
    <x v="12"/>
    <n v="555"/>
    <x v="58"/>
    <s v="555"/>
    <s v="South East"/>
  </r>
  <r>
    <x v="7"/>
    <x v="13"/>
    <n v="82.835820895522389"/>
    <x v="58"/>
    <s v="83"/>
    <s v="South East"/>
  </r>
  <r>
    <x v="7"/>
    <x v="12"/>
    <n v="340"/>
    <x v="59"/>
    <s v="340"/>
    <s v="Greater London"/>
  </r>
  <r>
    <x v="7"/>
    <x v="13"/>
    <n v="82.926829268292678"/>
    <x v="59"/>
    <s v="83"/>
    <s v="Greater London"/>
  </r>
  <r>
    <x v="7"/>
    <x v="12"/>
    <n v="300"/>
    <x v="60"/>
    <s v="300"/>
    <s v="Greater London"/>
  </r>
  <r>
    <x v="7"/>
    <x v="13"/>
    <n v="88.235294117647058"/>
    <x v="60"/>
    <s v="88"/>
    <s v="Greater London"/>
  </r>
  <r>
    <x v="7"/>
    <x v="12"/>
    <n v="3290"/>
    <x v="61"/>
    <s v="3290"/>
    <s v="South East"/>
  </r>
  <r>
    <x v="7"/>
    <x v="13"/>
    <n v="77.049180327868854"/>
    <x v="61"/>
    <s v="77"/>
    <s v="South East"/>
  </r>
  <r>
    <x v="7"/>
    <x v="12"/>
    <n v="720"/>
    <x v="62"/>
    <s v="720"/>
    <s v="Yorkshire &amp; Humber"/>
  </r>
  <r>
    <x v="7"/>
    <x v="13"/>
    <n v="88.888888888888886"/>
    <x v="62"/>
    <s v="89"/>
    <s v="Yorkshire &amp; Humber"/>
  </r>
  <r>
    <x v="7"/>
    <x v="12"/>
    <n v="350"/>
    <x v="63"/>
    <s v="350"/>
    <s v="Greater London"/>
  </r>
  <r>
    <x v="7"/>
    <x v="13"/>
    <n v="77.777777777777786"/>
    <x v="63"/>
    <s v="78"/>
    <s v="Greater London"/>
  </r>
  <r>
    <x v="7"/>
    <x v="12"/>
    <n v="1140"/>
    <x v="64"/>
    <s v="1140"/>
    <s v="Yorkshire &amp; Humber"/>
  </r>
  <r>
    <x v="7"/>
    <x v="13"/>
    <n v="80.565371024734972"/>
    <x v="64"/>
    <s v="81"/>
    <s v="Yorkshire &amp; Humber"/>
  </r>
  <r>
    <x v="7"/>
    <x v="12"/>
    <n v="455"/>
    <x v="65"/>
    <s v="455"/>
    <s v="North West"/>
  </r>
  <r>
    <x v="7"/>
    <x v="13"/>
    <n v="83.486238532110093"/>
    <x v="65"/>
    <s v="83"/>
    <s v="North West"/>
  </r>
  <r>
    <x v="7"/>
    <x v="12"/>
    <n v="410"/>
    <x v="66"/>
    <s v="410"/>
    <s v="Greater London"/>
  </r>
  <r>
    <x v="7"/>
    <x v="13"/>
    <n v="82.828282828282823"/>
    <x v="66"/>
    <s v="83"/>
    <s v="Greater London"/>
  </r>
  <r>
    <x v="7"/>
    <x v="12"/>
    <n v="3485"/>
    <x v="67"/>
    <s v="3485"/>
    <s v="North West"/>
  </r>
  <r>
    <x v="7"/>
    <x v="13"/>
    <n v="81.8075117370892"/>
    <x v="67"/>
    <s v="82"/>
    <s v="North West"/>
  </r>
  <r>
    <x v="7"/>
    <x v="12"/>
    <n v="1635"/>
    <x v="68"/>
    <s v="1635"/>
    <s v="Yorkshire &amp; Humber"/>
  </r>
  <r>
    <x v="7"/>
    <x v="13"/>
    <n v="76.401869158878498"/>
    <x v="68"/>
    <s v="76"/>
    <s v="Yorkshire &amp; Humber"/>
  </r>
  <r>
    <x v="7"/>
    <x v="12"/>
    <n v="425"/>
    <x v="69"/>
    <s v="425"/>
    <s v="East Midlands"/>
  </r>
  <r>
    <x v="7"/>
    <x v="13"/>
    <n v="70.833333333333343"/>
    <x v="69"/>
    <s v="71"/>
    <s v="East Midlands"/>
  </r>
  <r>
    <x v="7"/>
    <x v="12"/>
    <n v="1360"/>
    <x v="70"/>
    <s v="1360"/>
    <s v="East Midlands"/>
  </r>
  <r>
    <x v="7"/>
    <x v="13"/>
    <n v="73.71273712737127"/>
    <x v="70"/>
    <s v="74"/>
    <s v="East Midlands"/>
  </r>
  <r>
    <x v="7"/>
    <x v="12"/>
    <n v="535"/>
    <x v="71"/>
    <s v="535"/>
    <s v="Greater London"/>
  </r>
  <r>
    <x v="7"/>
    <x v="13"/>
    <n v="86.290322580645167"/>
    <x v="71"/>
    <s v="86"/>
    <s v="Greater London"/>
  </r>
  <r>
    <x v="7"/>
    <x v="12"/>
    <n v="2280"/>
    <x v="72"/>
    <s v="2280"/>
    <s v="East Midlands"/>
  </r>
  <r>
    <x v="7"/>
    <x v="13"/>
    <n v="80.99467140319716"/>
    <x v="72"/>
    <s v="81"/>
    <s v="East Midlands"/>
  </r>
  <r>
    <x v="7"/>
    <x v="12"/>
    <n v="1325"/>
    <x v="73"/>
    <s v="1325"/>
    <s v="North West"/>
  </r>
  <r>
    <x v="7"/>
    <x v="13"/>
    <n v="84.664536741214064"/>
    <x v="73"/>
    <s v="85"/>
    <s v="North West"/>
  </r>
  <r>
    <x v="7"/>
    <x v="12"/>
    <n v="440"/>
    <x v="74"/>
    <s v="440"/>
    <s v="East of England"/>
  </r>
  <r>
    <x v="7"/>
    <x v="13"/>
    <n v="86.274509803921575"/>
    <x v="74"/>
    <s v="86"/>
    <s v="East of England"/>
  </r>
  <r>
    <x v="7"/>
    <x v="12"/>
    <n v="985"/>
    <x v="75"/>
    <s v="985"/>
    <s v="North West"/>
  </r>
  <r>
    <x v="7"/>
    <x v="13"/>
    <n v="79.116465863453811"/>
    <x v="75"/>
    <s v="79"/>
    <s v="North West"/>
  </r>
  <r>
    <x v="7"/>
    <x v="12"/>
    <n v="550"/>
    <x v="76"/>
    <s v="550"/>
    <s v="South East"/>
  </r>
  <r>
    <x v="7"/>
    <x v="13"/>
    <n v="76.388888888888886"/>
    <x v="76"/>
    <s v="76"/>
    <s v="South East"/>
  </r>
  <r>
    <x v="7"/>
    <x v="12"/>
    <n v="400"/>
    <x v="77"/>
    <s v="400"/>
    <s v="Greater London"/>
  </r>
  <r>
    <x v="7"/>
    <x v="13"/>
    <n v="81.632653061224488"/>
    <x v="77"/>
    <s v="82"/>
    <s v="Greater London"/>
  </r>
  <r>
    <x v="7"/>
    <x v="12"/>
    <n v="370"/>
    <x v="78"/>
    <s v="370"/>
    <s v="North East"/>
  </r>
  <r>
    <x v="7"/>
    <x v="13"/>
    <n v="77.083333333333343"/>
    <x v="78"/>
    <s v="77"/>
    <s v="North East"/>
  </r>
  <r>
    <x v="7"/>
    <x v="12"/>
    <n v="630"/>
    <x v="79"/>
    <s v="630"/>
    <s v="East of England"/>
  </r>
  <r>
    <x v="7"/>
    <x v="13"/>
    <n v="84.56375838926175"/>
    <x v="79"/>
    <s v="85"/>
    <s v="East of England"/>
  </r>
  <r>
    <x v="7"/>
    <x v="12"/>
    <n v="870"/>
    <x v="80"/>
    <s v="870"/>
    <s v="North East"/>
  </r>
  <r>
    <x v="7"/>
    <x v="13"/>
    <n v="83.253588516746419"/>
    <x v="80"/>
    <s v="83"/>
    <s v="North East"/>
  </r>
  <r>
    <x v="7"/>
    <x v="12"/>
    <n v="395"/>
    <x v="81"/>
    <s v="395"/>
    <s v="Greater London"/>
  </r>
  <r>
    <x v="7"/>
    <x v="13"/>
    <n v="83.15789473684211"/>
    <x v="81"/>
    <s v="83"/>
    <s v="Greater London"/>
  </r>
  <r>
    <x v="7"/>
    <x v="12"/>
    <n v="2675"/>
    <x v="82"/>
    <s v="2675"/>
    <s v="East of England"/>
  </r>
  <r>
    <x v="7"/>
    <x v="13"/>
    <n v="79.494799405646361"/>
    <x v="82"/>
    <s v="79"/>
    <s v="East of England"/>
  </r>
  <r>
    <x v="7"/>
    <x v="12"/>
    <n v="455"/>
    <x v="83"/>
    <s v="455"/>
    <s v="Yorkshire &amp; Humber"/>
  </r>
  <r>
    <x v="7"/>
    <x v="13"/>
    <n v="86.666666666666671"/>
    <x v="83"/>
    <s v="87"/>
    <s v="Yorkshire &amp; Humber"/>
  </r>
  <r>
    <x v="7"/>
    <x v="12"/>
    <n v="610"/>
    <x v="84"/>
    <s v="610"/>
    <s v="Yorkshire &amp; Humber"/>
  </r>
  <r>
    <x v="7"/>
    <x v="13"/>
    <n v="88.405797101449281"/>
    <x v="84"/>
    <s v="88"/>
    <s v="Yorkshire &amp; Humber"/>
  </r>
  <r>
    <x v="7"/>
    <x v="12"/>
    <n v="905"/>
    <x v="85"/>
    <s v="905"/>
    <s v="East Midlands"/>
  </r>
  <r>
    <x v="7"/>
    <x v="13"/>
    <n v="78.017241379310349"/>
    <x v="85"/>
    <s v="78"/>
    <s v="East Midlands"/>
  </r>
  <r>
    <x v="7"/>
    <x v="12"/>
    <n v="685"/>
    <x v="86"/>
    <s v="685"/>
    <s v="South West"/>
  </r>
  <r>
    <x v="7"/>
    <x v="13"/>
    <n v="85.093167701863365"/>
    <x v="86"/>
    <s v="85"/>
    <s v="South West"/>
  </r>
  <r>
    <x v="7"/>
    <x v="12"/>
    <n v="660"/>
    <x v="87"/>
    <s v="660"/>
    <s v="North East"/>
  </r>
  <r>
    <x v="7"/>
    <x v="13"/>
    <n v="71.351351351351354"/>
    <x v="87"/>
    <s v="71"/>
    <s v="North East"/>
  </r>
  <r>
    <x v="7"/>
    <x v="12"/>
    <n v="2050"/>
    <x v="88"/>
    <s v="2050"/>
    <s v="Yorkshire &amp; Humber"/>
  </r>
  <r>
    <x v="7"/>
    <x v="13"/>
    <n v="81.673306772908376"/>
    <x v="88"/>
    <s v="82"/>
    <s v="Yorkshire &amp; Humber"/>
  </r>
  <r>
    <x v="7"/>
    <x v="12"/>
    <n v="1105"/>
    <x v="89"/>
    <s v="1105"/>
    <s v="North East"/>
  </r>
  <r>
    <x v="7"/>
    <x v="13"/>
    <n v="71.986970684039093"/>
    <x v="89"/>
    <s v="72"/>
    <s v="North East"/>
  </r>
  <r>
    <x v="7"/>
    <x v="12"/>
    <n v="620"/>
    <x v="90"/>
    <s v="620"/>
    <s v="East Midlands"/>
  </r>
  <r>
    <x v="7"/>
    <x v="13"/>
    <n v="76.073619631901849"/>
    <x v="90"/>
    <s v="76"/>
    <s v="East Midlands"/>
  </r>
  <r>
    <x v="7"/>
    <x v="12"/>
    <n v="2445"/>
    <x v="91"/>
    <s v="2445"/>
    <s v="East Midlands"/>
  </r>
  <r>
    <x v="7"/>
    <x v="13"/>
    <n v="78.239999999999995"/>
    <x v="91"/>
    <s v="78"/>
    <s v="East Midlands"/>
  </r>
  <r>
    <x v="7"/>
    <x v="12"/>
    <n v="530"/>
    <x v="92"/>
    <s v="530"/>
    <s v="North West"/>
  </r>
  <r>
    <x v="7"/>
    <x v="13"/>
    <n v="77.941176470588232"/>
    <x v="92"/>
    <s v="78"/>
    <s v="North West"/>
  </r>
  <r>
    <x v="7"/>
    <x v="12"/>
    <n v="1530"/>
    <x v="93"/>
    <s v="1530"/>
    <s v="South East"/>
  </r>
  <r>
    <x v="7"/>
    <x v="13"/>
    <n v="80.104712041884824"/>
    <x v="93"/>
    <s v="80"/>
    <s v="South East"/>
  </r>
  <r>
    <x v="7"/>
    <x v="12"/>
    <n v="495"/>
    <x v="94"/>
    <s v="495"/>
    <s v="East of England"/>
  </r>
  <r>
    <x v="7"/>
    <x v="13"/>
    <n v="82.5"/>
    <x v="94"/>
    <s v="83"/>
    <s v="East of England"/>
  </r>
  <r>
    <x v="7"/>
    <x v="12"/>
    <n v="740"/>
    <x v="95"/>
    <s v="740"/>
    <s v="South West"/>
  </r>
  <r>
    <x v="7"/>
    <x v="13"/>
    <n v="81.767955801104975"/>
    <x v="95"/>
    <s v="82"/>
    <s v="South West"/>
  </r>
  <r>
    <x v="7"/>
    <x v="12"/>
    <n v="445"/>
    <x v="96"/>
    <s v="445"/>
    <s v="South East"/>
  </r>
  <r>
    <x v="7"/>
    <x v="13"/>
    <n v="77.391304347826079"/>
    <x v="96"/>
    <s v="77"/>
    <s v="South East"/>
  </r>
  <r>
    <x v="7"/>
    <x v="12"/>
    <n v="235"/>
    <x v="97"/>
    <s v="235"/>
    <s v="South East"/>
  </r>
  <r>
    <x v="7"/>
    <x v="13"/>
    <n v="73.4375"/>
    <x v="97"/>
    <s v="73"/>
    <s v="South East"/>
  </r>
  <r>
    <x v="7"/>
    <x v="12"/>
    <n v="570"/>
    <x v="98"/>
    <s v="570"/>
    <s v="Greater London"/>
  </r>
  <r>
    <x v="7"/>
    <x v="13"/>
    <n v="76.510067114093957"/>
    <x v="98"/>
    <s v="77"/>
    <s v="Greater London"/>
  </r>
  <r>
    <x v="7"/>
    <x v="12"/>
    <n v="385"/>
    <x v="99"/>
    <s v="385"/>
    <s v="North East"/>
  </r>
  <r>
    <x v="7"/>
    <x v="13"/>
    <n v="74.757281553398059"/>
    <x v="99"/>
    <s v="75"/>
    <s v="North East"/>
  </r>
  <r>
    <x v="7"/>
    <x v="12"/>
    <n v="405"/>
    <x v="100"/>
    <s v="405"/>
    <s v="Greater London"/>
  </r>
  <r>
    <x v="7"/>
    <x v="13"/>
    <n v="77.142857142857153"/>
    <x v="100"/>
    <s v="77"/>
    <s v="Greater London"/>
  </r>
  <r>
    <x v="7"/>
    <x v="12"/>
    <n v="475"/>
    <x v="101"/>
    <s v="475"/>
    <s v="North West"/>
  </r>
  <r>
    <x v="7"/>
    <x v="13"/>
    <n v="75.396825396825392"/>
    <x v="101"/>
    <s v="75"/>
    <s v="North West"/>
  </r>
  <r>
    <x v="7"/>
    <x v="12"/>
    <n v="925"/>
    <x v="102"/>
    <s v="925"/>
    <s v="Yorkshire &amp; Humber"/>
  </r>
  <r>
    <x v="7"/>
    <x v="13"/>
    <n v="84.862385321100916"/>
    <x v="102"/>
    <s v="85"/>
    <s v="Yorkshire &amp; Humber"/>
  </r>
  <r>
    <x v="7"/>
    <x v="12"/>
    <n v="95"/>
    <x v="103"/>
    <s v="95"/>
    <s v="East Midlands"/>
  </r>
  <r>
    <x v="7"/>
    <x v="13"/>
    <n v="73.076923076923066"/>
    <x v="103"/>
    <s v="73"/>
    <s v="East Midlands"/>
  </r>
  <r>
    <x v="7"/>
    <x v="12"/>
    <n v="510"/>
    <x v="104"/>
    <s v="510"/>
    <s v="North West"/>
  </r>
  <r>
    <x v="7"/>
    <x v="13"/>
    <n v="77.272727272727266"/>
    <x v="104"/>
    <s v="77"/>
    <s v="North West"/>
  </r>
  <r>
    <x v="7"/>
    <x v="12"/>
    <n v="825"/>
    <x v="105"/>
    <s v="825"/>
    <s v="West Midlands"/>
  </r>
  <r>
    <x v="7"/>
    <x v="13"/>
    <n v="82.5"/>
    <x v="105"/>
    <s v="83"/>
    <s v="West Midlands"/>
  </r>
  <r>
    <x v="7"/>
    <x v="12"/>
    <n v="855"/>
    <x v="106"/>
    <s v="855"/>
    <s v="North West"/>
  </r>
  <r>
    <x v="7"/>
    <x v="13"/>
    <n v="79.166666666666657"/>
    <x v="106"/>
    <s v="79"/>
    <s v="North West"/>
  </r>
  <r>
    <x v="7"/>
    <x v="12"/>
    <n v="1855"/>
    <x v="107"/>
    <s v="1855"/>
    <s v="Yorkshire &amp; Humber"/>
  </r>
  <r>
    <x v="7"/>
    <x v="13"/>
    <n v="89.182692307692307"/>
    <x v="107"/>
    <s v="89"/>
    <s v="Yorkshire &amp; Humber"/>
  </r>
  <r>
    <x v="7"/>
    <x v="12"/>
    <n v="1080"/>
    <x v="108"/>
    <s v="1080"/>
    <s v="West Midlands"/>
  </r>
  <r>
    <x v="7"/>
    <x v="13"/>
    <n v="76.056338028169009"/>
    <x v="108"/>
    <s v="76"/>
    <s v="West Midlands"/>
  </r>
  <r>
    <x v="7"/>
    <x v="12"/>
    <n v="240"/>
    <x v="109"/>
    <s v="240"/>
    <s v="South East"/>
  </r>
  <r>
    <x v="7"/>
    <x v="13"/>
    <n v="77.41935483870968"/>
    <x v="109"/>
    <s v="77"/>
    <s v="South East"/>
  </r>
  <r>
    <x v="7"/>
    <x v="12"/>
    <n v="715"/>
    <x v="110"/>
    <s v="715"/>
    <s v="West Midlands"/>
  </r>
  <r>
    <x v="7"/>
    <x v="13"/>
    <n v="83.139534883720927"/>
    <x v="110"/>
    <s v="83"/>
    <s v="West Midlands"/>
  </r>
  <r>
    <x v="7"/>
    <x v="12"/>
    <n v="1845"/>
    <x v="111"/>
    <s v="1845"/>
    <s v="South West"/>
  </r>
  <r>
    <x v="7"/>
    <x v="13"/>
    <n v="80.043383947939262"/>
    <x v="111"/>
    <s v="80"/>
    <s v="South West"/>
  </r>
  <r>
    <x v="7"/>
    <x v="12"/>
    <n v="810"/>
    <x v="112"/>
    <s v="810"/>
    <s v="South West"/>
  </r>
  <r>
    <x v="7"/>
    <x v="13"/>
    <n v="88.043478260869563"/>
    <x v="112"/>
    <s v="88"/>
    <s v="South West"/>
  </r>
  <r>
    <x v="7"/>
    <x v="12"/>
    <n v="485"/>
    <x v="113"/>
    <s v="485"/>
    <s v="North East"/>
  </r>
  <r>
    <x v="7"/>
    <x v="13"/>
    <n v="75.78125"/>
    <x v="113"/>
    <s v="76"/>
    <s v="North East"/>
  </r>
  <r>
    <x v="7"/>
    <x v="12"/>
    <n v="605"/>
    <x v="114"/>
    <s v="605"/>
    <s v="South East"/>
  </r>
  <r>
    <x v="7"/>
    <x v="13"/>
    <n v="84.615384615384613"/>
    <x v="114"/>
    <s v="85"/>
    <s v="South East"/>
  </r>
  <r>
    <x v="7"/>
    <x v="12"/>
    <n v="475"/>
    <x v="115"/>
    <s v="475"/>
    <s v="East of England"/>
  </r>
  <r>
    <x v="7"/>
    <x v="13"/>
    <n v="84.821428571428569"/>
    <x v="115"/>
    <s v="85"/>
    <s v="East of England"/>
  </r>
  <r>
    <x v="7"/>
    <x v="12"/>
    <n v="475"/>
    <x v="116"/>
    <s v="475"/>
    <s v="Greater London"/>
  </r>
  <r>
    <x v="7"/>
    <x v="13"/>
    <n v="86.36363636363636"/>
    <x v="116"/>
    <s v="86"/>
    <s v="Greater London"/>
  </r>
  <r>
    <x v="7"/>
    <x v="12"/>
    <n v="570"/>
    <x v="117"/>
    <s v="570"/>
    <s v="North West"/>
  </r>
  <r>
    <x v="7"/>
    <x v="13"/>
    <n v="83.82352941176471"/>
    <x v="117"/>
    <s v="84"/>
    <s v="North West"/>
  </r>
  <r>
    <x v="7"/>
    <x v="12"/>
    <n v="3060"/>
    <x v="118"/>
    <s v="3060"/>
    <s v="West Midlands"/>
  </r>
  <r>
    <x v="7"/>
    <x v="13"/>
    <n v="81.38297872340425"/>
    <x v="118"/>
    <s v="81"/>
    <s v="West Midlands"/>
  </r>
  <r>
    <x v="7"/>
    <x v="12"/>
    <n v="870"/>
    <x v="119"/>
    <s v="870"/>
    <s v="North West"/>
  </r>
  <r>
    <x v="7"/>
    <x v="13"/>
    <n v="78.733031674208149"/>
    <x v="119"/>
    <s v="79"/>
    <s v="North West"/>
  </r>
  <r>
    <x v="7"/>
    <x v="12"/>
    <n v="640"/>
    <x v="120"/>
    <s v="640"/>
    <s v="North East"/>
  </r>
  <r>
    <x v="7"/>
    <x v="13"/>
    <n v="85.333333333333343"/>
    <x v="120"/>
    <s v="85"/>
    <s v="North East"/>
  </r>
  <r>
    <x v="7"/>
    <x v="12"/>
    <n v="845"/>
    <x v="121"/>
    <s v="845"/>
    <s v="West Midlands"/>
  </r>
  <r>
    <x v="7"/>
    <x v="13"/>
    <n v="80.861244019138752"/>
    <x v="121"/>
    <s v="81"/>
    <s v="West Midlands"/>
  </r>
  <r>
    <x v="7"/>
    <x v="12"/>
    <n v="2590"/>
    <x v="122"/>
    <s v="2590"/>
    <s v="East of England"/>
  </r>
  <r>
    <x v="7"/>
    <x v="13"/>
    <n v="84.22764227642277"/>
    <x v="122"/>
    <s v="84"/>
    <s v="East of England"/>
  </r>
  <r>
    <x v="7"/>
    <x v="12"/>
    <n v="935"/>
    <x v="123"/>
    <s v="935"/>
    <s v="North East"/>
  </r>
  <r>
    <x v="7"/>
    <x v="13"/>
    <n v="79.574468085106389"/>
    <x v="123"/>
    <s v="80"/>
    <s v="North East"/>
  </r>
  <r>
    <x v="7"/>
    <x v="12"/>
    <n v="2860"/>
    <x v="124"/>
    <s v="2860"/>
    <s v="South East"/>
  </r>
  <r>
    <x v="7"/>
    <x v="13"/>
    <n v="80.337078651685388"/>
    <x v="124"/>
    <s v="80"/>
    <s v="South East"/>
  </r>
  <r>
    <x v="7"/>
    <x v="12"/>
    <n v="420"/>
    <x v="125"/>
    <s v="420"/>
    <s v="Greater London"/>
  </r>
  <r>
    <x v="7"/>
    <x v="13"/>
    <n v="81.553398058252426"/>
    <x v="125"/>
    <s v="82"/>
    <s v="Greater London"/>
  </r>
  <r>
    <x v="7"/>
    <x v="12"/>
    <n v="515"/>
    <x v="126"/>
    <s v="515"/>
    <s v="South West"/>
  </r>
  <r>
    <x v="7"/>
    <x v="13"/>
    <n v="75.735294117647058"/>
    <x v="126"/>
    <s v="76"/>
    <s v="South West"/>
  </r>
  <r>
    <x v="7"/>
    <x v="12"/>
    <n v="695"/>
    <x v="127"/>
    <s v="695"/>
    <s v="North West"/>
  </r>
  <r>
    <x v="7"/>
    <x v="13"/>
    <n v="86.335403726708066"/>
    <x v="127"/>
    <s v="86"/>
    <s v="North West"/>
  </r>
  <r>
    <x v="7"/>
    <x v="12"/>
    <n v="550"/>
    <x v="128"/>
    <s v="550"/>
    <s v="West Midlands"/>
  </r>
  <r>
    <x v="7"/>
    <x v="13"/>
    <n v="79.710144927536234"/>
    <x v="128"/>
    <s v="80"/>
    <s v="West Midlands"/>
  </r>
  <r>
    <x v="7"/>
    <x v="12"/>
    <n v="290"/>
    <x v="129"/>
    <s v="290"/>
    <s v="East of England"/>
  </r>
  <r>
    <x v="7"/>
    <x v="13"/>
    <n v="77.333333333333329"/>
    <x v="129"/>
    <s v="77"/>
    <s v="East of England"/>
  </r>
  <r>
    <x v="7"/>
    <x v="12"/>
    <n v="550"/>
    <x v="130"/>
    <s v="550"/>
    <s v="South West"/>
  </r>
  <r>
    <x v="7"/>
    <x v="13"/>
    <n v="83.969465648854964"/>
    <x v="130"/>
    <s v="84"/>
    <s v="South West"/>
  </r>
  <r>
    <x v="7"/>
    <x v="12"/>
    <n v="245"/>
    <x v="131"/>
    <s v="245"/>
    <s v="Greater London"/>
  </r>
  <r>
    <x v="7"/>
    <x v="13"/>
    <n v="81.666666666666671"/>
    <x v="131"/>
    <s v="82"/>
    <s v="Greater London"/>
  </r>
  <r>
    <x v="7"/>
    <x v="12"/>
    <n v="580"/>
    <x v="132"/>
    <s v="580"/>
    <s v="North West"/>
  </r>
  <r>
    <x v="7"/>
    <x v="13"/>
    <n v="79.452054794520549"/>
    <x v="132"/>
    <s v="79"/>
    <s v="North West"/>
  </r>
  <r>
    <x v="7"/>
    <x v="12"/>
    <n v="1025"/>
    <x v="133"/>
    <s v="1025"/>
    <s v="Yorkshire &amp; Humber"/>
  </r>
  <r>
    <x v="7"/>
    <x v="13"/>
    <n v="79.766536964980546"/>
    <x v="133"/>
    <s v="80"/>
    <s v="Yorkshire &amp; Humber"/>
  </r>
  <r>
    <x v="7"/>
    <x v="12"/>
    <n v="795"/>
    <x v="134"/>
    <s v="795"/>
    <s v="West Midlands"/>
  </r>
  <r>
    <x v="7"/>
    <x v="13"/>
    <n v="82.383419689119179"/>
    <x v="134"/>
    <s v="82"/>
    <s v="West Midlands"/>
  </r>
  <r>
    <x v="7"/>
    <x v="12"/>
    <n v="370"/>
    <x v="135"/>
    <s v="370"/>
    <s v="Greater London"/>
  </r>
  <r>
    <x v="7"/>
    <x v="13"/>
    <n v="79.569892473118273"/>
    <x v="135"/>
    <s v="80"/>
    <s v="Greater London"/>
  </r>
  <r>
    <x v="7"/>
    <x v="12"/>
    <n v="450"/>
    <x v="136"/>
    <s v="450"/>
    <s v="Greater London"/>
  </r>
  <r>
    <x v="7"/>
    <x v="13"/>
    <n v="84.112149532710276"/>
    <x v="136"/>
    <s v="84"/>
    <s v="Greater London"/>
  </r>
  <r>
    <x v="7"/>
    <x v="12"/>
    <n v="620"/>
    <x v="137"/>
    <s v="620"/>
    <s v="North West"/>
  </r>
  <r>
    <x v="7"/>
    <x v="13"/>
    <n v="85.517241379310349"/>
    <x v="137"/>
    <s v="86"/>
    <s v="North West"/>
  </r>
  <r>
    <x v="7"/>
    <x v="12"/>
    <n v="1815"/>
    <x v="138"/>
    <s v="1815"/>
    <s v="West Midlands"/>
  </r>
  <r>
    <x v="7"/>
    <x v="13"/>
    <n v="83.448275862068968"/>
    <x v="138"/>
    <s v="83"/>
    <s v="West Midlands"/>
  </r>
  <r>
    <x v="7"/>
    <x v="12"/>
    <n v="325"/>
    <x v="139"/>
    <s v="325"/>
    <s v="South East"/>
  </r>
  <r>
    <x v="7"/>
    <x v="13"/>
    <n v="76.470588235294116"/>
    <x v="139"/>
    <s v="76"/>
    <s v="South East"/>
  </r>
  <r>
    <x v="7"/>
    <x v="12"/>
    <n v="1060"/>
    <x v="140"/>
    <s v="1060"/>
    <s v="East Midlands"/>
  </r>
  <r>
    <x v="7"/>
    <x v="13"/>
    <n v="82.8125"/>
    <x v="140"/>
    <s v="83"/>
    <s v="East Midlands"/>
  </r>
  <r>
    <x v="7"/>
    <x v="12"/>
    <n v="2535"/>
    <x v="141"/>
    <s v="2535"/>
    <s v="South East"/>
  </r>
  <r>
    <x v="7"/>
    <x v="13"/>
    <n v="78.604651162790702"/>
    <x v="141"/>
    <s v="79"/>
    <s v="South East"/>
  </r>
  <r>
    <x v="7"/>
    <x v="12"/>
    <n v="385"/>
    <x v="142"/>
    <s v="385"/>
    <s v="Greater London"/>
  </r>
  <r>
    <x v="7"/>
    <x v="13"/>
    <n v="81.914893617021278"/>
    <x v="142"/>
    <s v="82"/>
    <s v="Greater London"/>
  </r>
  <r>
    <x v="7"/>
    <x v="12"/>
    <n v="650"/>
    <x v="143"/>
    <s v="650"/>
    <s v="North West"/>
  </r>
  <r>
    <x v="7"/>
    <x v="13"/>
    <n v="84.415584415584405"/>
    <x v="143"/>
    <s v="84"/>
    <s v="North West"/>
  </r>
  <r>
    <x v="7"/>
    <x v="12"/>
    <n v="815"/>
    <x v="144"/>
    <s v="815"/>
    <s v="North West"/>
  </r>
  <r>
    <x v="7"/>
    <x v="13"/>
    <n v="77.251184834123222"/>
    <x v="144"/>
    <s v="77"/>
    <s v="North West"/>
  </r>
  <r>
    <x v="7"/>
    <x v="12"/>
    <n v="1480"/>
    <x v="145"/>
    <s v="1480"/>
    <s v="South West"/>
  </r>
  <r>
    <x v="7"/>
    <x v="13"/>
    <n v="83.615819209039543"/>
    <x v="145"/>
    <s v="84"/>
    <s v="South West"/>
  </r>
  <r>
    <x v="7"/>
    <x v="12"/>
    <n v="330"/>
    <x v="146"/>
    <s v="330"/>
    <s v="South East"/>
  </r>
  <r>
    <x v="7"/>
    <x v="13"/>
    <n v="74.157303370786522"/>
    <x v="146"/>
    <s v="74"/>
    <s v="South East"/>
  </r>
  <r>
    <x v="7"/>
    <x v="12"/>
    <n v="1030"/>
    <x v="147"/>
    <s v="1030"/>
    <s v="North West"/>
  </r>
  <r>
    <x v="7"/>
    <x v="13"/>
    <n v="84.426229508196727"/>
    <x v="147"/>
    <s v="84"/>
    <s v="North West"/>
  </r>
  <r>
    <x v="7"/>
    <x v="12"/>
    <n v="290"/>
    <x v="148"/>
    <s v="290"/>
    <s v="South East"/>
  </r>
  <r>
    <x v="7"/>
    <x v="13"/>
    <n v="76.31578947368422"/>
    <x v="148"/>
    <s v="76"/>
    <s v="South East"/>
  </r>
  <r>
    <x v="7"/>
    <x v="12"/>
    <n v="735"/>
    <x v="149"/>
    <s v="735"/>
    <s v="West Midlands"/>
  </r>
  <r>
    <x v="7"/>
    <x v="13"/>
    <n v="81.215469613259671"/>
    <x v="149"/>
    <s v="81"/>
    <s v="West Midlands"/>
  </r>
  <r>
    <x v="7"/>
    <x v="12"/>
    <n v="1650"/>
    <x v="150"/>
    <s v="1650"/>
    <s v="West Midlands"/>
  </r>
  <r>
    <x v="7"/>
    <x v="13"/>
    <n v="75.688073394495419"/>
    <x v="150"/>
    <s v="76"/>
    <s v="West Midlands"/>
  </r>
  <r>
    <x v="7"/>
    <x v="12"/>
    <n v="595"/>
    <x v="151"/>
    <s v="595"/>
    <s v="Yorkshire &amp; Humber"/>
  </r>
  <r>
    <x v="7"/>
    <x v="13"/>
    <n v="85.611510791366911"/>
    <x v="151"/>
    <s v="86"/>
    <s v="Yorkshire &amp; Humber"/>
  </r>
  <r>
    <x v="7"/>
    <x v="12"/>
    <n v="146310"/>
    <x v="152"/>
    <s v="146310"/>
    <s v="England"/>
  </r>
  <r>
    <x v="7"/>
    <x v="13"/>
    <n v="80.955015769379742"/>
    <x v="152"/>
    <s v="81"/>
    <s v="Englan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1748122-1CD1-4A32-9A77-9FD564FB02FF}" name="PivotTable1" cacheId="96" applyNumberFormats="0" applyBorderFormats="0" applyFontFormats="0" applyPatternFormats="0" applyAlignmentFormats="0" applyWidthHeightFormats="1" dataCaption="Values" updatedVersion="8" minRefreshableVersion="3" useAutoFormatting="1" colGrandTotals="0" itemPrintTitles="1" createdVersion="8" indent="0" outline="1" outlineData="1" multipleFieldFilters="0">
  <location ref="A3:E160" firstHeaderRow="1" firstDataRow="5" firstDataCol="1"/>
  <pivotFields count="7">
    <pivotField axis="axisCol" numFmtId="14" showAll="0">
      <items count="5">
        <item x="3"/>
        <item x="2"/>
        <item x="1"/>
        <item x="0"/>
        <item t="default"/>
      </items>
    </pivotField>
    <pivotField showAll="0"/>
    <pivotField dataField="1" showAll="0"/>
    <pivotField axis="axisRow" showAll="0">
      <items count="153">
        <item x="0"/>
        <item x="1"/>
        <item x="2"/>
        <item x="3"/>
        <item x="4"/>
        <item x="5"/>
        <item x="6"/>
        <item x="7"/>
        <item x="8"/>
        <item x="9"/>
        <item x="10"/>
        <item x="11"/>
        <item x="12"/>
        <item x="13"/>
        <item x="14"/>
        <item x="15"/>
        <item x="16"/>
        <item x="17"/>
        <item x="18"/>
        <item x="19"/>
        <item x="20"/>
        <item x="21"/>
        <item x="22"/>
        <item x="23"/>
        <item x="24"/>
        <item x="25"/>
        <item x="26"/>
        <item x="37"/>
        <item x="27"/>
        <item x="28"/>
        <item x="29"/>
        <item x="30"/>
        <item x="31"/>
        <item x="32"/>
        <item x="33"/>
        <item x="34"/>
        <item x="35"/>
        <item x="36"/>
        <item x="38"/>
        <item x="39"/>
        <item x="40"/>
        <item x="41"/>
        <item x="42"/>
        <item x="43"/>
        <item x="44"/>
        <item x="45"/>
        <item x="46"/>
        <item x="47"/>
        <item x="48"/>
        <item x="49"/>
        <item x="50"/>
        <item x="51"/>
        <item x="52"/>
        <item x="53"/>
        <item x="54"/>
        <item x="55"/>
        <item x="56"/>
        <item x="57"/>
        <item x="58"/>
        <item x="59"/>
        <item x="102"/>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03"/>
        <item x="147"/>
        <item x="148"/>
        <item x="149"/>
        <item x="150"/>
        <item x="151"/>
        <item t="default"/>
      </items>
    </pivotField>
    <pivotField axis="axisCol" showAll="0">
      <items count="15">
        <item sd="0" x="0"/>
        <item sd="0" x="1"/>
        <item sd="0" x="2"/>
        <item sd="0" x="3"/>
        <item sd="0" x="4"/>
        <item sd="0" x="5"/>
        <item sd="0" x="6"/>
        <item sd="0" x="7"/>
        <item sd="0" x="8"/>
        <item sd="0" x="9"/>
        <item sd="0" x="10"/>
        <item sd="0" x="11"/>
        <item sd="0" x="12"/>
        <item sd="0" x="13"/>
        <item t="default"/>
      </items>
    </pivotField>
    <pivotField axis="axisCol" showAll="0">
      <items count="7">
        <item sd="0" x="0"/>
        <item sd="0" x="1"/>
        <item sd="0" x="2"/>
        <item sd="0" x="3"/>
        <item sd="0" x="4"/>
        <item sd="0" x="5"/>
        <item t="default"/>
      </items>
    </pivotField>
    <pivotField axis="axisCol" showAll="0" defaultSubtotal="0">
      <items count="4">
        <item sd="0" x="0"/>
        <item x="1"/>
        <item x="2"/>
        <item sd="0" x="3"/>
      </items>
    </pivotField>
  </pivotFields>
  <rowFields count="1">
    <field x="3"/>
  </rowFields>
  <rowItems count="1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t="grand">
      <x/>
    </i>
  </rowItems>
  <colFields count="4">
    <field x="6"/>
    <field x="5"/>
    <field x="4"/>
    <field x="0"/>
  </colFields>
  <colItems count="4">
    <i>
      <x v="1"/>
      <x v="4"/>
    </i>
    <i>
      <x v="2"/>
      <x v="1"/>
    </i>
    <i r="1">
      <x v="2"/>
    </i>
    <i r="1">
      <x v="3"/>
    </i>
  </colItems>
  <dataFields count="1">
    <dataField name="Sum of Value"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96DEFDB5-909D-7047-BE1C-7263301F7492}" name="PivotTable1" cacheId="9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AX161" firstHeaderRow="1" firstDataRow="5" firstDataCol="1"/>
  <pivotFields count="8">
    <pivotField axis="axisCol" numFmtId="14" showAll="0">
      <items count="9">
        <item x="7"/>
        <item x="6"/>
        <item x="5"/>
        <item x="4"/>
        <item x="3"/>
        <item x="2"/>
        <item x="1"/>
        <item x="0"/>
        <item t="default"/>
      </items>
    </pivotField>
    <pivotField axis="axisCol" showAll="0" defaultSubtotal="0">
      <items count="16">
        <item h="1" x="3"/>
        <item h="1" x="4"/>
        <item h="1" x="7"/>
        <item x="1"/>
        <item x="0"/>
        <item x="2"/>
        <item x="9"/>
        <item x="8"/>
        <item h="1" x="10"/>
        <item h="1" x="11"/>
        <item x="15"/>
        <item h="1" x="12"/>
        <item h="1" x="14"/>
        <item h="1" x="13"/>
        <item x="5"/>
        <item h="1" x="6"/>
      </items>
    </pivotField>
    <pivotField dataField="1" showAll="0"/>
    <pivotField axis="axisRow" showAll="0">
      <items count="1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152"/>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t="default"/>
      </items>
    </pivotField>
    <pivotField showAll="0"/>
    <pivotField showAll="0"/>
    <pivotField axis="axisCol" showAll="0">
      <items count="369">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367"/>
        <item t="default"/>
      </items>
    </pivotField>
    <pivotField axis="axisCol" showAll="0">
      <items count="15">
        <item sd="0" x="0"/>
        <item sd="0" x="1"/>
        <item sd="0" x="2"/>
        <item sd="0" x="3"/>
        <item sd="0" x="4"/>
        <item sd="0" x="5"/>
        <item sd="0" x="6"/>
        <item sd="0" x="7"/>
        <item sd="0" x="8"/>
        <item sd="0" x="9"/>
        <item sd="0" x="10"/>
        <item sd="0" x="11"/>
        <item sd="0" x="12"/>
        <item sd="0" x="13"/>
        <item t="default"/>
      </items>
    </pivotField>
  </pivotFields>
  <rowFields count="1">
    <field x="3"/>
  </rowFields>
  <rowItems count="15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t="grand">
      <x/>
    </i>
  </rowItems>
  <colFields count="4">
    <field x="1"/>
    <field x="7"/>
    <field x="6"/>
    <field x="0"/>
  </colFields>
  <colItems count="49">
    <i>
      <x v="3"/>
      <x v="4"/>
    </i>
    <i r="1">
      <x v="5"/>
    </i>
    <i r="1">
      <x v="6"/>
    </i>
    <i r="1">
      <x v="7"/>
    </i>
    <i r="1">
      <x v="8"/>
    </i>
    <i r="1">
      <x v="9"/>
    </i>
    <i r="1">
      <x v="10"/>
    </i>
    <i r="1">
      <x v="11"/>
    </i>
    <i>
      <x v="4"/>
      <x v="4"/>
    </i>
    <i r="1">
      <x v="5"/>
    </i>
    <i r="1">
      <x v="6"/>
    </i>
    <i r="1">
      <x v="7"/>
    </i>
    <i r="1">
      <x v="8"/>
    </i>
    <i r="1">
      <x v="9"/>
    </i>
    <i r="1">
      <x v="10"/>
    </i>
    <i r="1">
      <x v="11"/>
    </i>
    <i>
      <x v="5"/>
      <x v="4"/>
    </i>
    <i r="1">
      <x v="5"/>
    </i>
    <i r="1">
      <x v="6"/>
    </i>
    <i r="1">
      <x v="7"/>
    </i>
    <i r="1">
      <x v="8"/>
    </i>
    <i r="1">
      <x v="9"/>
    </i>
    <i r="1">
      <x v="10"/>
    </i>
    <i r="1">
      <x v="11"/>
    </i>
    <i>
      <x v="6"/>
      <x v="4"/>
    </i>
    <i r="1">
      <x v="5"/>
    </i>
    <i r="1">
      <x v="6"/>
    </i>
    <i r="1">
      <x v="7"/>
    </i>
    <i r="1">
      <x v="8"/>
    </i>
    <i r="1">
      <x v="9"/>
    </i>
    <i r="1">
      <x v="10"/>
    </i>
    <i>
      <x v="7"/>
      <x v="4"/>
    </i>
    <i r="1">
      <x v="5"/>
    </i>
    <i r="1">
      <x v="6"/>
    </i>
    <i r="1">
      <x v="7"/>
    </i>
    <i r="1">
      <x v="8"/>
    </i>
    <i r="1">
      <x v="9"/>
    </i>
    <i r="1">
      <x v="10"/>
    </i>
    <i>
      <x v="10"/>
      <x v="6"/>
    </i>
    <i r="1">
      <x v="9"/>
    </i>
    <i>
      <x v="14"/>
      <x v="4"/>
    </i>
    <i r="1">
      <x v="5"/>
    </i>
    <i r="1">
      <x v="6"/>
    </i>
    <i r="1">
      <x v="7"/>
    </i>
    <i r="1">
      <x v="8"/>
    </i>
    <i r="1">
      <x v="9"/>
    </i>
    <i r="1">
      <x v="10"/>
    </i>
    <i r="1">
      <x v="11"/>
    </i>
    <i t="grand">
      <x/>
    </i>
  </colItems>
  <dataFields count="1">
    <dataField name="Sum of Value" fld="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england.nhs.uk/statistics/statistical-work-areas/discharge-delays/discharge-ready-date/" TargetMode="External"/><Relationship Id="rId2" Type="http://schemas.openxmlformats.org/officeDocument/2006/relationships/hyperlink" Target="https://digital.nhs.uk/supplementary-information/2025/non-elective-inpatient-spells-at-english-hospitals-occurring-between-01-04-2020-and-30-11-2024-for-patients-aged-18-and-65" TargetMode="External"/><Relationship Id="rId1" Type="http://schemas.openxmlformats.org/officeDocument/2006/relationships/hyperlink" Target="https://digital.nhs.uk/data-and-information/publications/statistical/nhs-outcomes-framework/february-2021/domain-2-enhancing-quality-of-life-for-people-with-long-term-conditions-nof/2.3.i-unplanned-hospitalisation-for-chronic-ambulatory-care-sensitive-conditions" TargetMode="External"/><Relationship Id="rId4"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england.bettercarefundteam@nhs.net"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115E2-714A-4A84-A6ED-D76BAE2AC001}">
  <sheetPr codeName="Sheet4">
    <tabColor rgb="FFFFFF00"/>
  </sheetPr>
  <dimension ref="A1:F153"/>
  <sheetViews>
    <sheetView topLeftCell="A11" workbookViewId="0"/>
  </sheetViews>
  <sheetFormatPr defaultColWidth="8.85546875" defaultRowHeight="14.45"/>
  <cols>
    <col min="1" max="1" width="12.28515625" customWidth="1"/>
    <col min="2" max="2" width="44" customWidth="1"/>
    <col min="4" max="4" width="13.85546875" customWidth="1"/>
    <col min="6" max="6" width="15.42578125" customWidth="1"/>
  </cols>
  <sheetData>
    <row r="1" spans="1:6">
      <c r="B1" t="s">
        <v>0</v>
      </c>
      <c r="D1" t="s">
        <v>1</v>
      </c>
      <c r="F1" t="s">
        <v>1</v>
      </c>
    </row>
    <row r="2" spans="1:6">
      <c r="A2" t="s">
        <v>2</v>
      </c>
      <c r="B2" t="s">
        <v>3</v>
      </c>
      <c r="D2" t="s">
        <v>4</v>
      </c>
      <c r="F2" t="s">
        <v>5</v>
      </c>
    </row>
    <row r="3" spans="1:6">
      <c r="A3" t="s">
        <v>6</v>
      </c>
      <c r="B3" t="s">
        <v>7</v>
      </c>
      <c r="D3" t="s">
        <v>8</v>
      </c>
      <c r="F3" t="s">
        <v>9</v>
      </c>
    </row>
    <row r="4" spans="1:6">
      <c r="A4" t="s">
        <v>10</v>
      </c>
      <c r="B4" t="s">
        <v>11</v>
      </c>
      <c r="F4" t="s">
        <v>12</v>
      </c>
    </row>
    <row r="5" spans="1:6">
      <c r="A5" t="s">
        <v>13</v>
      </c>
      <c r="B5" t="s">
        <v>14</v>
      </c>
    </row>
    <row r="6" spans="1:6">
      <c r="A6" t="s">
        <v>15</v>
      </c>
      <c r="B6" t="s">
        <v>16</v>
      </c>
    </row>
    <row r="7" spans="1:6">
      <c r="A7" t="s">
        <v>17</v>
      </c>
      <c r="B7" t="s">
        <v>18</v>
      </c>
    </row>
    <row r="8" spans="1:6">
      <c r="A8" t="s">
        <v>19</v>
      </c>
      <c r="B8" t="s">
        <v>20</v>
      </c>
    </row>
    <row r="9" spans="1:6">
      <c r="A9" t="s">
        <v>21</v>
      </c>
      <c r="B9" t="s">
        <v>22</v>
      </c>
    </row>
    <row r="10" spans="1:6">
      <c r="A10" t="s">
        <v>23</v>
      </c>
      <c r="B10" t="s">
        <v>24</v>
      </c>
    </row>
    <row r="11" spans="1:6">
      <c r="A11" t="s">
        <v>25</v>
      </c>
      <c r="B11" t="s">
        <v>26</v>
      </c>
    </row>
    <row r="12" spans="1:6">
      <c r="A12" t="s">
        <v>27</v>
      </c>
      <c r="B12" t="s">
        <v>28</v>
      </c>
    </row>
    <row r="13" spans="1:6">
      <c r="A13" t="s">
        <v>29</v>
      </c>
      <c r="B13" t="s">
        <v>30</v>
      </c>
    </row>
    <row r="14" spans="1:6">
      <c r="A14" t="s">
        <v>31</v>
      </c>
      <c r="B14" t="s">
        <v>32</v>
      </c>
    </row>
    <row r="15" spans="1:6">
      <c r="A15" t="s">
        <v>33</v>
      </c>
      <c r="B15" t="s">
        <v>34</v>
      </c>
    </row>
    <row r="16" spans="1:6">
      <c r="A16" t="s">
        <v>35</v>
      </c>
      <c r="B16" t="s">
        <v>36</v>
      </c>
    </row>
    <row r="17" spans="1:2">
      <c r="A17" t="s">
        <v>37</v>
      </c>
      <c r="B17" t="s">
        <v>38</v>
      </c>
    </row>
    <row r="18" spans="1:2">
      <c r="A18" t="s">
        <v>39</v>
      </c>
      <c r="B18" t="s">
        <v>40</v>
      </c>
    </row>
    <row r="19" spans="1:2">
      <c r="A19" t="s">
        <v>41</v>
      </c>
      <c r="B19" t="s">
        <v>42</v>
      </c>
    </row>
    <row r="20" spans="1:2">
      <c r="A20" t="s">
        <v>43</v>
      </c>
      <c r="B20" t="s">
        <v>44</v>
      </c>
    </row>
    <row r="21" spans="1:2">
      <c r="A21" t="s">
        <v>45</v>
      </c>
      <c r="B21" t="s">
        <v>46</v>
      </c>
    </row>
    <row r="22" spans="1:2">
      <c r="A22" t="s">
        <v>47</v>
      </c>
      <c r="B22" t="s">
        <v>48</v>
      </c>
    </row>
    <row r="23" spans="1:2">
      <c r="A23" t="s">
        <v>49</v>
      </c>
      <c r="B23" t="s">
        <v>50</v>
      </c>
    </row>
    <row r="24" spans="1:2">
      <c r="A24" t="s">
        <v>51</v>
      </c>
      <c r="B24" t="s">
        <v>52</v>
      </c>
    </row>
    <row r="25" spans="1:2">
      <c r="A25" t="s">
        <v>53</v>
      </c>
      <c r="B25" t="s">
        <v>54</v>
      </c>
    </row>
    <row r="26" spans="1:2">
      <c r="A26" t="s">
        <v>55</v>
      </c>
      <c r="B26" t="s">
        <v>56</v>
      </c>
    </row>
    <row r="27" spans="1:2">
      <c r="A27" t="s">
        <v>57</v>
      </c>
      <c r="B27" t="s">
        <v>58</v>
      </c>
    </row>
    <row r="28" spans="1:2">
      <c r="A28" t="s">
        <v>59</v>
      </c>
      <c r="B28" t="s">
        <v>60</v>
      </c>
    </row>
    <row r="29" spans="1:2">
      <c r="A29" t="s">
        <v>61</v>
      </c>
      <c r="B29" t="s">
        <v>62</v>
      </c>
    </row>
    <row r="30" spans="1:2">
      <c r="A30" t="s">
        <v>63</v>
      </c>
      <c r="B30" t="s">
        <v>64</v>
      </c>
    </row>
    <row r="31" spans="1:2">
      <c r="A31" t="s">
        <v>65</v>
      </c>
      <c r="B31" t="s">
        <v>66</v>
      </c>
    </row>
    <row r="32" spans="1:2">
      <c r="A32" t="s">
        <v>67</v>
      </c>
      <c r="B32" t="s">
        <v>68</v>
      </c>
    </row>
    <row r="33" spans="1:2">
      <c r="A33" t="s">
        <v>69</v>
      </c>
      <c r="B33" t="s">
        <v>70</v>
      </c>
    </row>
    <row r="34" spans="1:2">
      <c r="A34" t="s">
        <v>71</v>
      </c>
      <c r="B34" t="s">
        <v>72</v>
      </c>
    </row>
    <row r="35" spans="1:2" ht="15">
      <c r="A35" t="s">
        <v>73</v>
      </c>
      <c r="B35" t="s">
        <v>74</v>
      </c>
    </row>
    <row r="36" spans="1:2" ht="15">
      <c r="A36" t="s">
        <v>75</v>
      </c>
      <c r="B36" t="s">
        <v>76</v>
      </c>
    </row>
    <row r="37" spans="1:2" ht="15">
      <c r="A37" t="s">
        <v>77</v>
      </c>
      <c r="B37" t="s">
        <v>78</v>
      </c>
    </row>
    <row r="38" spans="1:2" ht="15">
      <c r="A38" t="s">
        <v>79</v>
      </c>
      <c r="B38" t="s">
        <v>80</v>
      </c>
    </row>
    <row r="39" spans="1:2" ht="15">
      <c r="A39" t="s">
        <v>81</v>
      </c>
      <c r="B39" t="s">
        <v>82</v>
      </c>
    </row>
    <row r="40" spans="1:2" ht="15">
      <c r="A40" t="s">
        <v>83</v>
      </c>
      <c r="B40" t="s">
        <v>84</v>
      </c>
    </row>
    <row r="41" spans="1:2" ht="15">
      <c r="A41" t="s">
        <v>85</v>
      </c>
      <c r="B41" t="s">
        <v>86</v>
      </c>
    </row>
    <row r="42" spans="1:2" ht="15">
      <c r="A42" t="s">
        <v>87</v>
      </c>
      <c r="B42" t="s">
        <v>88</v>
      </c>
    </row>
    <row r="43" spans="1:2" ht="15">
      <c r="A43" t="s">
        <v>89</v>
      </c>
      <c r="B43" t="s">
        <v>90</v>
      </c>
    </row>
    <row r="44" spans="1:2" ht="15">
      <c r="A44" t="s">
        <v>91</v>
      </c>
      <c r="B44" t="s">
        <v>92</v>
      </c>
    </row>
    <row r="45" spans="1:2" ht="15">
      <c r="A45" t="s">
        <v>93</v>
      </c>
      <c r="B45" t="s">
        <v>94</v>
      </c>
    </row>
    <row r="46" spans="1:2" ht="15">
      <c r="A46" t="s">
        <v>95</v>
      </c>
      <c r="B46" t="s">
        <v>96</v>
      </c>
    </row>
    <row r="47" spans="1:2" ht="15">
      <c r="A47" t="s">
        <v>97</v>
      </c>
      <c r="B47" t="s">
        <v>98</v>
      </c>
    </row>
    <row r="48" spans="1:2" ht="15">
      <c r="A48" t="s">
        <v>99</v>
      </c>
      <c r="B48" t="s">
        <v>100</v>
      </c>
    </row>
    <row r="49" spans="1:2" ht="15">
      <c r="A49" t="s">
        <v>101</v>
      </c>
      <c r="B49" t="s">
        <v>102</v>
      </c>
    </row>
    <row r="50" spans="1:2" ht="15">
      <c r="A50" t="s">
        <v>103</v>
      </c>
      <c r="B50" t="s">
        <v>104</v>
      </c>
    </row>
    <row r="51" spans="1:2" ht="15">
      <c r="A51" t="s">
        <v>105</v>
      </c>
      <c r="B51" t="s">
        <v>106</v>
      </c>
    </row>
    <row r="52" spans="1:2" ht="15">
      <c r="A52" t="s">
        <v>107</v>
      </c>
      <c r="B52" t="s">
        <v>108</v>
      </c>
    </row>
    <row r="53" spans="1:2" ht="15">
      <c r="A53" t="s">
        <v>109</v>
      </c>
      <c r="B53" t="s">
        <v>110</v>
      </c>
    </row>
    <row r="54" spans="1:2" ht="15">
      <c r="A54" t="s">
        <v>111</v>
      </c>
      <c r="B54" t="s">
        <v>112</v>
      </c>
    </row>
    <row r="55" spans="1:2" ht="15">
      <c r="A55" t="s">
        <v>113</v>
      </c>
      <c r="B55" t="s">
        <v>114</v>
      </c>
    </row>
    <row r="56" spans="1:2" ht="15">
      <c r="A56" t="s">
        <v>115</v>
      </c>
      <c r="B56" t="s">
        <v>116</v>
      </c>
    </row>
    <row r="57" spans="1:2" ht="15">
      <c r="A57" t="s">
        <v>117</v>
      </c>
      <c r="B57" t="s">
        <v>118</v>
      </c>
    </row>
    <row r="58" spans="1:2" ht="15">
      <c r="A58" t="s">
        <v>119</v>
      </c>
      <c r="B58" t="s">
        <v>120</v>
      </c>
    </row>
    <row r="59" spans="1:2" ht="15">
      <c r="A59" t="s">
        <v>121</v>
      </c>
      <c r="B59" t="s">
        <v>122</v>
      </c>
    </row>
    <row r="60" spans="1:2" ht="15">
      <c r="A60" t="s">
        <v>123</v>
      </c>
      <c r="B60" t="s">
        <v>124</v>
      </c>
    </row>
    <row r="61" spans="1:2" ht="15">
      <c r="A61" t="s">
        <v>125</v>
      </c>
      <c r="B61" t="s">
        <v>126</v>
      </c>
    </row>
    <row r="62" spans="1:2" ht="15">
      <c r="A62" t="s">
        <v>127</v>
      </c>
      <c r="B62" t="s">
        <v>128</v>
      </c>
    </row>
    <row r="63" spans="1:2" ht="15">
      <c r="A63" t="s">
        <v>129</v>
      </c>
      <c r="B63" t="s">
        <v>130</v>
      </c>
    </row>
    <row r="64" spans="1:2" ht="15">
      <c r="A64" t="s">
        <v>131</v>
      </c>
      <c r="B64" t="s">
        <v>132</v>
      </c>
    </row>
    <row r="65" spans="1:2" ht="15">
      <c r="A65" t="s">
        <v>133</v>
      </c>
      <c r="B65" t="s">
        <v>134</v>
      </c>
    </row>
    <row r="66" spans="1:2" ht="15">
      <c r="A66" t="s">
        <v>135</v>
      </c>
      <c r="B66" t="s">
        <v>136</v>
      </c>
    </row>
    <row r="67" spans="1:2" ht="15">
      <c r="A67" t="s">
        <v>137</v>
      </c>
      <c r="B67" t="s">
        <v>138</v>
      </c>
    </row>
    <row r="68" spans="1:2" ht="15">
      <c r="A68" t="s">
        <v>139</v>
      </c>
      <c r="B68" t="s">
        <v>140</v>
      </c>
    </row>
    <row r="69" spans="1:2" ht="15">
      <c r="A69" t="s">
        <v>141</v>
      </c>
      <c r="B69" t="s">
        <v>142</v>
      </c>
    </row>
    <row r="70" spans="1:2" ht="15">
      <c r="A70" t="s">
        <v>143</v>
      </c>
      <c r="B70" t="s">
        <v>144</v>
      </c>
    </row>
    <row r="71" spans="1:2" ht="15">
      <c r="A71" t="s">
        <v>145</v>
      </c>
      <c r="B71" t="s">
        <v>146</v>
      </c>
    </row>
    <row r="72" spans="1:2" ht="15">
      <c r="A72" t="s">
        <v>147</v>
      </c>
      <c r="B72" t="s">
        <v>148</v>
      </c>
    </row>
    <row r="73" spans="1:2" ht="15">
      <c r="A73" t="s">
        <v>149</v>
      </c>
      <c r="B73" t="s">
        <v>150</v>
      </c>
    </row>
    <row r="74" spans="1:2" ht="15">
      <c r="A74" t="s">
        <v>151</v>
      </c>
      <c r="B74" t="s">
        <v>152</v>
      </c>
    </row>
    <row r="75" spans="1:2" ht="15">
      <c r="A75" t="s">
        <v>153</v>
      </c>
      <c r="B75" t="s">
        <v>154</v>
      </c>
    </row>
    <row r="76" spans="1:2" ht="15">
      <c r="A76" t="s">
        <v>155</v>
      </c>
      <c r="B76" t="s">
        <v>156</v>
      </c>
    </row>
    <row r="77" spans="1:2" ht="15">
      <c r="A77" t="s">
        <v>157</v>
      </c>
      <c r="B77" t="s">
        <v>158</v>
      </c>
    </row>
    <row r="78" spans="1:2" ht="15">
      <c r="A78" t="s">
        <v>159</v>
      </c>
      <c r="B78" t="s">
        <v>160</v>
      </c>
    </row>
    <row r="79" spans="1:2" ht="15">
      <c r="A79" t="s">
        <v>161</v>
      </c>
      <c r="B79" t="s">
        <v>162</v>
      </c>
    </row>
    <row r="80" spans="1:2" ht="15">
      <c r="A80" t="s">
        <v>163</v>
      </c>
      <c r="B80" t="s">
        <v>164</v>
      </c>
    </row>
    <row r="81" spans="1:2" ht="15">
      <c r="A81" t="s">
        <v>165</v>
      </c>
      <c r="B81" t="s">
        <v>166</v>
      </c>
    </row>
    <row r="82" spans="1:2" ht="15">
      <c r="A82" t="s">
        <v>167</v>
      </c>
      <c r="B82" t="s">
        <v>168</v>
      </c>
    </row>
    <row r="83" spans="1:2" ht="15">
      <c r="A83" t="s">
        <v>169</v>
      </c>
      <c r="B83" t="s">
        <v>170</v>
      </c>
    </row>
    <row r="84" spans="1:2" ht="15">
      <c r="A84" t="s">
        <v>171</v>
      </c>
      <c r="B84" t="s">
        <v>172</v>
      </c>
    </row>
    <row r="85" spans="1:2" ht="15">
      <c r="A85" t="s">
        <v>173</v>
      </c>
      <c r="B85" t="s">
        <v>174</v>
      </c>
    </row>
    <row r="86" spans="1:2" ht="15">
      <c r="A86" t="s">
        <v>175</v>
      </c>
      <c r="B86" t="s">
        <v>176</v>
      </c>
    </row>
    <row r="87" spans="1:2" ht="15">
      <c r="A87" t="s">
        <v>177</v>
      </c>
      <c r="B87" t="s">
        <v>178</v>
      </c>
    </row>
    <row r="88" spans="1:2" ht="15">
      <c r="A88" t="s">
        <v>179</v>
      </c>
      <c r="B88" t="s">
        <v>180</v>
      </c>
    </row>
    <row r="89" spans="1:2" ht="15">
      <c r="A89" t="s">
        <v>181</v>
      </c>
      <c r="B89" t="s">
        <v>182</v>
      </c>
    </row>
    <row r="90" spans="1:2" ht="15">
      <c r="A90" t="s">
        <v>183</v>
      </c>
      <c r="B90" t="s">
        <v>184</v>
      </c>
    </row>
    <row r="91" spans="1:2" ht="15">
      <c r="A91" t="s">
        <v>185</v>
      </c>
      <c r="B91" t="s">
        <v>186</v>
      </c>
    </row>
    <row r="92" spans="1:2" ht="15">
      <c r="A92" t="s">
        <v>187</v>
      </c>
      <c r="B92" t="s">
        <v>188</v>
      </c>
    </row>
    <row r="93" spans="1:2" ht="15">
      <c r="A93" t="s">
        <v>189</v>
      </c>
      <c r="B93" t="s">
        <v>190</v>
      </c>
    </row>
    <row r="94" spans="1:2" ht="15">
      <c r="A94" t="s">
        <v>191</v>
      </c>
      <c r="B94" t="s">
        <v>192</v>
      </c>
    </row>
    <row r="95" spans="1:2" ht="15">
      <c r="A95" t="s">
        <v>193</v>
      </c>
      <c r="B95" t="s">
        <v>194</v>
      </c>
    </row>
    <row r="96" spans="1:2" ht="15">
      <c r="A96" t="s">
        <v>195</v>
      </c>
      <c r="B96" t="s">
        <v>196</v>
      </c>
    </row>
    <row r="97" spans="1:2" ht="15">
      <c r="A97" t="s">
        <v>197</v>
      </c>
      <c r="B97" t="s">
        <v>198</v>
      </c>
    </row>
    <row r="98" spans="1:2" ht="15">
      <c r="A98" t="s">
        <v>199</v>
      </c>
      <c r="B98" t="s">
        <v>200</v>
      </c>
    </row>
    <row r="99" spans="1:2" ht="15">
      <c r="A99" t="s">
        <v>201</v>
      </c>
      <c r="B99" t="s">
        <v>202</v>
      </c>
    </row>
    <row r="100" spans="1:2" ht="15">
      <c r="A100" t="s">
        <v>203</v>
      </c>
      <c r="B100" t="s">
        <v>204</v>
      </c>
    </row>
    <row r="101" spans="1:2" ht="15">
      <c r="A101" t="s">
        <v>205</v>
      </c>
      <c r="B101" t="s">
        <v>206</v>
      </c>
    </row>
    <row r="102" spans="1:2" ht="15">
      <c r="A102" t="s">
        <v>207</v>
      </c>
      <c r="B102" t="s">
        <v>208</v>
      </c>
    </row>
    <row r="103" spans="1:2" ht="15">
      <c r="A103" t="s">
        <v>209</v>
      </c>
      <c r="B103" t="s">
        <v>210</v>
      </c>
    </row>
    <row r="104" spans="1:2" ht="15">
      <c r="A104" t="s">
        <v>211</v>
      </c>
      <c r="B104" t="s">
        <v>212</v>
      </c>
    </row>
    <row r="105" spans="1:2" ht="15">
      <c r="A105" t="s">
        <v>213</v>
      </c>
      <c r="B105" t="s">
        <v>214</v>
      </c>
    </row>
    <row r="106" spans="1:2" ht="15">
      <c r="A106" t="s">
        <v>215</v>
      </c>
      <c r="B106" t="s">
        <v>216</v>
      </c>
    </row>
    <row r="107" spans="1:2" ht="15">
      <c r="A107" t="s">
        <v>217</v>
      </c>
      <c r="B107" t="s">
        <v>218</v>
      </c>
    </row>
    <row r="108" spans="1:2" ht="15">
      <c r="A108" t="s">
        <v>219</v>
      </c>
      <c r="B108" t="s">
        <v>220</v>
      </c>
    </row>
    <row r="109" spans="1:2" ht="15">
      <c r="A109" t="s">
        <v>221</v>
      </c>
      <c r="B109" t="s">
        <v>222</v>
      </c>
    </row>
    <row r="110" spans="1:2" ht="15">
      <c r="A110" t="s">
        <v>223</v>
      </c>
      <c r="B110" t="s">
        <v>224</v>
      </c>
    </row>
    <row r="111" spans="1:2" ht="15">
      <c r="A111" t="s">
        <v>225</v>
      </c>
      <c r="B111" t="s">
        <v>226</v>
      </c>
    </row>
    <row r="112" spans="1:2" ht="15">
      <c r="A112" t="s">
        <v>227</v>
      </c>
      <c r="B112" t="s">
        <v>228</v>
      </c>
    </row>
    <row r="113" spans="1:2" ht="15">
      <c r="A113" t="s">
        <v>229</v>
      </c>
      <c r="B113" t="s">
        <v>230</v>
      </c>
    </row>
    <row r="114" spans="1:2" ht="15">
      <c r="A114" t="s">
        <v>231</v>
      </c>
      <c r="B114" t="s">
        <v>232</v>
      </c>
    </row>
    <row r="115" spans="1:2" ht="15">
      <c r="A115" t="s">
        <v>233</v>
      </c>
      <c r="B115" t="s">
        <v>234</v>
      </c>
    </row>
    <row r="116" spans="1:2" ht="15">
      <c r="A116" t="s">
        <v>235</v>
      </c>
      <c r="B116" t="s">
        <v>236</v>
      </c>
    </row>
    <row r="117" spans="1:2" ht="15">
      <c r="A117" t="s">
        <v>237</v>
      </c>
      <c r="B117" t="s">
        <v>238</v>
      </c>
    </row>
    <row r="118" spans="1:2" ht="15">
      <c r="A118" t="s">
        <v>239</v>
      </c>
      <c r="B118" t="s">
        <v>240</v>
      </c>
    </row>
    <row r="119" spans="1:2" ht="15">
      <c r="A119" t="s">
        <v>241</v>
      </c>
      <c r="B119" t="s">
        <v>242</v>
      </c>
    </row>
    <row r="120" spans="1:2" ht="15">
      <c r="A120" t="s">
        <v>243</v>
      </c>
      <c r="B120" t="s">
        <v>244</v>
      </c>
    </row>
    <row r="121" spans="1:2" ht="15">
      <c r="A121" t="s">
        <v>245</v>
      </c>
      <c r="B121" t="s">
        <v>246</v>
      </c>
    </row>
    <row r="122" spans="1:2" ht="15">
      <c r="A122" t="s">
        <v>247</v>
      </c>
      <c r="B122" t="s">
        <v>248</v>
      </c>
    </row>
    <row r="123" spans="1:2" ht="15">
      <c r="A123" t="s">
        <v>249</v>
      </c>
      <c r="B123" t="s">
        <v>250</v>
      </c>
    </row>
    <row r="124" spans="1:2" ht="15">
      <c r="A124" t="s">
        <v>251</v>
      </c>
      <c r="B124" t="s">
        <v>252</v>
      </c>
    </row>
    <row r="125" spans="1:2" ht="15">
      <c r="A125" t="s">
        <v>253</v>
      </c>
      <c r="B125" t="s">
        <v>254</v>
      </c>
    </row>
    <row r="126" spans="1:2" ht="15">
      <c r="A126" t="s">
        <v>255</v>
      </c>
      <c r="B126" t="s">
        <v>256</v>
      </c>
    </row>
    <row r="127" spans="1:2" ht="15">
      <c r="A127" t="s">
        <v>257</v>
      </c>
      <c r="B127" t="s">
        <v>258</v>
      </c>
    </row>
    <row r="128" spans="1:2" ht="15">
      <c r="A128" t="s">
        <v>259</v>
      </c>
      <c r="B128" t="s">
        <v>260</v>
      </c>
    </row>
    <row r="129" spans="1:2" ht="15">
      <c r="A129" t="s">
        <v>261</v>
      </c>
      <c r="B129" t="s">
        <v>262</v>
      </c>
    </row>
    <row r="130" spans="1:2" ht="15">
      <c r="A130" t="s">
        <v>263</v>
      </c>
      <c r="B130" t="s">
        <v>264</v>
      </c>
    </row>
    <row r="131" spans="1:2" ht="15">
      <c r="A131" t="s">
        <v>265</v>
      </c>
      <c r="B131" t="s">
        <v>266</v>
      </c>
    </row>
    <row r="132" spans="1:2" ht="15">
      <c r="A132" t="s">
        <v>267</v>
      </c>
      <c r="B132" t="s">
        <v>268</v>
      </c>
    </row>
    <row r="133" spans="1:2" ht="15">
      <c r="A133" t="s">
        <v>269</v>
      </c>
      <c r="B133" t="s">
        <v>270</v>
      </c>
    </row>
    <row r="134" spans="1:2" ht="15">
      <c r="A134" t="s">
        <v>271</v>
      </c>
      <c r="B134" t="s">
        <v>272</v>
      </c>
    </row>
    <row r="135" spans="1:2" ht="15">
      <c r="A135" t="s">
        <v>273</v>
      </c>
      <c r="B135" t="s">
        <v>274</v>
      </c>
    </row>
    <row r="136" spans="1:2" ht="15">
      <c r="A136" t="s">
        <v>275</v>
      </c>
      <c r="B136" t="s">
        <v>276</v>
      </c>
    </row>
    <row r="137" spans="1:2" ht="15">
      <c r="A137" t="s">
        <v>277</v>
      </c>
      <c r="B137" t="s">
        <v>278</v>
      </c>
    </row>
    <row r="138" spans="1:2" ht="15">
      <c r="A138" t="s">
        <v>279</v>
      </c>
      <c r="B138" t="s">
        <v>280</v>
      </c>
    </row>
    <row r="139" spans="1:2" ht="15">
      <c r="A139" t="s">
        <v>281</v>
      </c>
      <c r="B139" t="s">
        <v>282</v>
      </c>
    </row>
    <row r="140" spans="1:2" ht="15">
      <c r="A140" t="s">
        <v>283</v>
      </c>
      <c r="B140" t="s">
        <v>284</v>
      </c>
    </row>
    <row r="141" spans="1:2" ht="15">
      <c r="A141" t="s">
        <v>285</v>
      </c>
      <c r="B141" t="s">
        <v>286</v>
      </c>
    </row>
    <row r="142" spans="1:2" ht="15">
      <c r="A142" t="s">
        <v>287</v>
      </c>
      <c r="B142" t="s">
        <v>288</v>
      </c>
    </row>
    <row r="143" spans="1:2" ht="15">
      <c r="A143" t="s">
        <v>289</v>
      </c>
      <c r="B143" t="s">
        <v>290</v>
      </c>
    </row>
    <row r="144" spans="1:2" ht="15">
      <c r="A144" t="s">
        <v>291</v>
      </c>
      <c r="B144" t="s">
        <v>292</v>
      </c>
    </row>
    <row r="145" spans="1:2" ht="15">
      <c r="A145" t="s">
        <v>293</v>
      </c>
      <c r="B145" t="s">
        <v>294</v>
      </c>
    </row>
    <row r="146" spans="1:2" ht="15">
      <c r="A146" t="s">
        <v>295</v>
      </c>
      <c r="B146" t="s">
        <v>296</v>
      </c>
    </row>
    <row r="147" spans="1:2" ht="15">
      <c r="A147" t="s">
        <v>297</v>
      </c>
      <c r="B147" t="s">
        <v>298</v>
      </c>
    </row>
    <row r="148" spans="1:2" ht="15">
      <c r="A148" t="s">
        <v>299</v>
      </c>
      <c r="B148" t="s">
        <v>300</v>
      </c>
    </row>
    <row r="149" spans="1:2" ht="15">
      <c r="A149" t="s">
        <v>301</v>
      </c>
      <c r="B149" t="s">
        <v>302</v>
      </c>
    </row>
    <row r="150" spans="1:2" ht="15">
      <c r="A150" t="s">
        <v>303</v>
      </c>
      <c r="B150" t="s">
        <v>304</v>
      </c>
    </row>
    <row r="151" spans="1:2" ht="15">
      <c r="A151" t="s">
        <v>305</v>
      </c>
      <c r="B151" t="s">
        <v>306</v>
      </c>
    </row>
    <row r="152" spans="1:2" ht="15">
      <c r="A152" t="s">
        <v>307</v>
      </c>
      <c r="B152" t="s">
        <v>308</v>
      </c>
    </row>
    <row r="153" spans="1:2" ht="15">
      <c r="A153" t="s">
        <v>309</v>
      </c>
      <c r="B153" t="s">
        <v>310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3F4ED-9B4B-4028-AFA9-9DDC2F107A68}">
  <sheetPr codeName="Sheet11">
    <tabColor rgb="FFFFFF00"/>
  </sheetPr>
  <dimension ref="C1:E18"/>
  <sheetViews>
    <sheetView workbookViewId="0">
      <selection activeCell="E2" sqref="E2:E6"/>
    </sheetView>
  </sheetViews>
  <sheetFormatPr defaultColWidth="8.85546875" defaultRowHeight="14.45"/>
  <cols>
    <col min="1" max="1" width="6.85546875" customWidth="1"/>
    <col min="2" max="2" width="7.42578125" customWidth="1"/>
    <col min="3" max="3" width="98" bestFit="1" customWidth="1"/>
    <col min="4" max="4" width="15.28515625" customWidth="1"/>
    <col min="5" max="5" width="26.7109375" bestFit="1" customWidth="1"/>
  </cols>
  <sheetData>
    <row r="1" spans="3:5" s="1" customFormat="1">
      <c r="C1" s="1" t="s">
        <v>1196</v>
      </c>
      <c r="D1" s="1" t="s">
        <v>1197</v>
      </c>
      <c r="E1" s="1" t="s">
        <v>1198</v>
      </c>
    </row>
    <row r="2" spans="3:5">
      <c r="C2" t="s">
        <v>1117</v>
      </c>
      <c r="D2" s="170" t="s">
        <v>1199</v>
      </c>
      <c r="E2" t="s">
        <v>432</v>
      </c>
    </row>
    <row r="3" spans="3:5">
      <c r="C3" t="s">
        <v>1200</v>
      </c>
      <c r="D3" s="170" t="s">
        <v>1201</v>
      </c>
      <c r="E3" t="s">
        <v>433</v>
      </c>
    </row>
    <row r="4" spans="3:5">
      <c r="C4" t="s">
        <v>1149</v>
      </c>
      <c r="E4" t="s">
        <v>434</v>
      </c>
    </row>
    <row r="5" spans="3:5">
      <c r="C5" t="s">
        <v>1134</v>
      </c>
      <c r="E5" t="s">
        <v>435</v>
      </c>
    </row>
    <row r="6" spans="3:5">
      <c r="C6" t="s">
        <v>1136</v>
      </c>
      <c r="E6" t="s">
        <v>1105</v>
      </c>
    </row>
    <row r="7" spans="3:5">
      <c r="C7" t="s">
        <v>1176</v>
      </c>
    </row>
    <row r="8" spans="3:5">
      <c r="C8" t="s">
        <v>1143</v>
      </c>
    </row>
    <row r="9" spans="3:5">
      <c r="C9" t="s">
        <v>1127</v>
      </c>
    </row>
    <row r="10" spans="3:5">
      <c r="C10" t="s">
        <v>1153</v>
      </c>
    </row>
    <row r="11" spans="3:5">
      <c r="C11" t="s">
        <v>1163</v>
      </c>
    </row>
    <row r="12" spans="3:5">
      <c r="C12" t="s">
        <v>1141</v>
      </c>
    </row>
    <row r="13" spans="3:5">
      <c r="C13" t="s">
        <v>1191</v>
      </c>
    </row>
    <row r="14" spans="3:5">
      <c r="C14" t="s">
        <v>1122</v>
      </c>
    </row>
    <row r="15" spans="3:5">
      <c r="C15" t="s">
        <v>1119</v>
      </c>
    </row>
    <row r="16" spans="3:5">
      <c r="C16" t="s">
        <v>1172</v>
      </c>
    </row>
    <row r="17" spans="3:3">
      <c r="C17" t="s">
        <v>1181</v>
      </c>
    </row>
    <row r="18" spans="3:3">
      <c r="C18" t="s">
        <v>1157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rgb="FFFFFF00"/>
  </sheetPr>
  <dimension ref="A1:FV413"/>
  <sheetViews>
    <sheetView workbookViewId="0">
      <selection activeCell="BW8" sqref="BW8"/>
    </sheetView>
  </sheetViews>
  <sheetFormatPr defaultColWidth="8.85546875" defaultRowHeight="14.45"/>
  <cols>
    <col min="20" max="20" width="21.42578125" bestFit="1" customWidth="1"/>
    <col min="21" max="21" width="42.42578125" bestFit="1" customWidth="1"/>
    <col min="22" max="22" width="6.85546875" bestFit="1" customWidth="1"/>
    <col min="23" max="23" width="7.42578125" bestFit="1" customWidth="1"/>
    <col min="24" max="24" width="6.7109375" bestFit="1" customWidth="1"/>
    <col min="25" max="25" width="6.140625" bestFit="1" customWidth="1"/>
    <col min="26" max="26" width="7.140625" bestFit="1" customWidth="1"/>
    <col min="27" max="27" width="7" bestFit="1" customWidth="1"/>
    <col min="28" max="28" width="6.7109375" bestFit="1" customWidth="1"/>
    <col min="29" max="29" width="7.28515625" bestFit="1" customWidth="1"/>
    <col min="30" max="30" width="7" bestFit="1" customWidth="1"/>
    <col min="31" max="31" width="6.42578125" bestFit="1" customWidth="1"/>
    <col min="32" max="32" width="7" bestFit="1" customWidth="1"/>
    <col min="33" max="33" width="7.140625" bestFit="1" customWidth="1"/>
    <col min="34" max="34" width="29.42578125" customWidth="1"/>
    <col min="35" max="49" width="7.140625" customWidth="1"/>
    <col min="50" max="50" width="36.85546875" customWidth="1"/>
    <col min="51" max="74" width="7.140625" customWidth="1"/>
  </cols>
  <sheetData>
    <row r="1" spans="2:178">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row>
    <row r="4" spans="2:178">
      <c r="D4" t="s">
        <v>335</v>
      </c>
      <c r="T4" t="s">
        <v>1202</v>
      </c>
      <c r="BN4" t="s">
        <v>1203</v>
      </c>
      <c r="CH4" t="s">
        <v>1204</v>
      </c>
      <c r="CZ4" t="s">
        <v>1205</v>
      </c>
      <c r="EL4" t="s">
        <v>1206</v>
      </c>
      <c r="FV4" t="s">
        <v>335</v>
      </c>
    </row>
    <row r="5" spans="2:178">
      <c r="D5" t="s">
        <v>335</v>
      </c>
      <c r="E5" t="s">
        <v>335</v>
      </c>
      <c r="F5" t="s">
        <v>335</v>
      </c>
      <c r="G5" t="s">
        <v>335</v>
      </c>
      <c r="J5" t="s">
        <v>335</v>
      </c>
      <c r="K5" t="s">
        <v>335</v>
      </c>
      <c r="L5" t="s">
        <v>335</v>
      </c>
      <c r="M5" t="s">
        <v>335</v>
      </c>
      <c r="N5" t="s">
        <v>335</v>
      </c>
      <c r="O5" t="s">
        <v>335</v>
      </c>
      <c r="P5" t="s">
        <v>335</v>
      </c>
      <c r="Q5" t="s">
        <v>335</v>
      </c>
      <c r="R5" t="s">
        <v>335</v>
      </c>
      <c r="S5" t="s">
        <v>335</v>
      </c>
      <c r="T5" t="s">
        <v>1202</v>
      </c>
      <c r="U5" t="s">
        <v>1207</v>
      </c>
      <c r="V5" t="s">
        <v>1207</v>
      </c>
      <c r="W5" t="s">
        <v>1207</v>
      </c>
      <c r="X5" t="s">
        <v>1207</v>
      </c>
      <c r="Y5" t="s">
        <v>1207</v>
      </c>
      <c r="Z5" t="s">
        <v>1207</v>
      </c>
      <c r="AA5" t="s">
        <v>1207</v>
      </c>
      <c r="AB5" t="s">
        <v>1207</v>
      </c>
      <c r="AC5" t="s">
        <v>1207</v>
      </c>
      <c r="AD5" t="s">
        <v>1207</v>
      </c>
      <c r="AE5" t="s">
        <v>1207</v>
      </c>
      <c r="AF5" t="s">
        <v>1207</v>
      </c>
      <c r="AG5" t="s">
        <v>1207</v>
      </c>
      <c r="AH5" t="s">
        <v>1208</v>
      </c>
      <c r="AI5" t="s">
        <v>1208</v>
      </c>
      <c r="AJ5" t="s">
        <v>1208</v>
      </c>
      <c r="AK5" t="s">
        <v>1208</v>
      </c>
      <c r="AL5" t="s">
        <v>1208</v>
      </c>
      <c r="AM5" t="s">
        <v>1208</v>
      </c>
      <c r="AN5" t="s">
        <v>1208</v>
      </c>
      <c r="AO5" t="s">
        <v>1208</v>
      </c>
      <c r="AP5" t="s">
        <v>1208</v>
      </c>
      <c r="AQ5" t="s">
        <v>1208</v>
      </c>
      <c r="AR5" t="s">
        <v>1208</v>
      </c>
      <c r="AS5" t="s">
        <v>1208</v>
      </c>
      <c r="AT5" t="s">
        <v>1208</v>
      </c>
      <c r="AU5" t="s">
        <v>1208</v>
      </c>
      <c r="AV5" t="s">
        <v>1208</v>
      </c>
      <c r="AW5" t="s">
        <v>1208</v>
      </c>
      <c r="AX5" t="s">
        <v>1209</v>
      </c>
      <c r="AY5" t="s">
        <v>1209</v>
      </c>
      <c r="AZ5" t="s">
        <v>1209</v>
      </c>
      <c r="BA5" t="s">
        <v>1209</v>
      </c>
      <c r="BB5" t="s">
        <v>1209</v>
      </c>
      <c r="BC5" t="s">
        <v>1209</v>
      </c>
      <c r="BD5" t="s">
        <v>1209</v>
      </c>
      <c r="BE5" t="s">
        <v>1209</v>
      </c>
      <c r="BF5" t="s">
        <v>1209</v>
      </c>
      <c r="BG5" t="s">
        <v>1209</v>
      </c>
      <c r="BH5" t="s">
        <v>1209</v>
      </c>
      <c r="BI5" t="s">
        <v>1209</v>
      </c>
      <c r="BJ5" t="s">
        <v>1209</v>
      </c>
      <c r="BK5" t="s">
        <v>1209</v>
      </c>
      <c r="BL5" t="s">
        <v>1209</v>
      </c>
      <c r="BM5" t="s">
        <v>1209</v>
      </c>
      <c r="BN5" t="s">
        <v>1203</v>
      </c>
      <c r="BO5" t="s">
        <v>1203</v>
      </c>
      <c r="BP5" t="s">
        <v>1203</v>
      </c>
      <c r="BQ5" t="s">
        <v>1203</v>
      </c>
      <c r="BR5" t="s">
        <v>1203</v>
      </c>
      <c r="BS5" t="s">
        <v>1203</v>
      </c>
      <c r="BT5" t="s">
        <v>1203</v>
      </c>
      <c r="BU5" t="s">
        <v>1203</v>
      </c>
      <c r="BV5" t="s">
        <v>1203</v>
      </c>
      <c r="BW5" t="s">
        <v>1203</v>
      </c>
      <c r="BX5" t="s">
        <v>1203</v>
      </c>
      <c r="BY5" t="s">
        <v>1203</v>
      </c>
      <c r="BZ5" t="s">
        <v>1203</v>
      </c>
      <c r="CA5" t="s">
        <v>1203</v>
      </c>
      <c r="CB5" t="s">
        <v>1203</v>
      </c>
      <c r="CC5" t="s">
        <v>1203</v>
      </c>
      <c r="CD5" t="s">
        <v>1203</v>
      </c>
      <c r="CE5" t="s">
        <v>1203</v>
      </c>
      <c r="CF5" t="s">
        <v>1203</v>
      </c>
      <c r="CG5" t="s">
        <v>1203</v>
      </c>
      <c r="CH5" t="s">
        <v>1204</v>
      </c>
      <c r="CI5" t="s">
        <v>1204</v>
      </c>
      <c r="CJ5" t="s">
        <v>1204</v>
      </c>
      <c r="CK5" t="s">
        <v>1204</v>
      </c>
      <c r="CL5" t="s">
        <v>1204</v>
      </c>
      <c r="CM5" t="s">
        <v>1204</v>
      </c>
      <c r="CN5" t="s">
        <v>1204</v>
      </c>
      <c r="CP5" t="s">
        <v>1204</v>
      </c>
      <c r="CQ5" t="s">
        <v>1204</v>
      </c>
      <c r="CR5" t="s">
        <v>1204</v>
      </c>
      <c r="CS5" t="s">
        <v>1204</v>
      </c>
      <c r="CT5" t="s">
        <v>1204</v>
      </c>
      <c r="CU5" t="s">
        <v>1204</v>
      </c>
      <c r="CV5" t="s">
        <v>1204</v>
      </c>
      <c r="CW5" t="s">
        <v>1204</v>
      </c>
      <c r="CX5" t="s">
        <v>1204</v>
      </c>
      <c r="CY5" t="s">
        <v>1204</v>
      </c>
      <c r="CZ5" t="s">
        <v>1205</v>
      </c>
      <c r="DA5" t="s">
        <v>1205</v>
      </c>
      <c r="DB5" t="s">
        <v>1205</v>
      </c>
      <c r="DC5" t="s">
        <v>1205</v>
      </c>
      <c r="DD5" t="s">
        <v>1205</v>
      </c>
      <c r="DE5" t="s">
        <v>1205</v>
      </c>
      <c r="DF5" t="s">
        <v>1205</v>
      </c>
      <c r="DG5" t="s">
        <v>1205</v>
      </c>
      <c r="DH5" t="s">
        <v>1205</v>
      </c>
      <c r="DI5" t="s">
        <v>1205</v>
      </c>
      <c r="DJ5" t="s">
        <v>1205</v>
      </c>
      <c r="DK5" t="s">
        <v>1205</v>
      </c>
      <c r="DL5" t="s">
        <v>1205</v>
      </c>
      <c r="DM5" t="s">
        <v>1205</v>
      </c>
      <c r="DN5" t="s">
        <v>1205</v>
      </c>
      <c r="DO5" t="s">
        <v>1205</v>
      </c>
      <c r="DP5" t="s">
        <v>1205</v>
      </c>
      <c r="DQ5" t="s">
        <v>1205</v>
      </c>
      <c r="DR5" t="s">
        <v>1205</v>
      </c>
      <c r="DS5" t="s">
        <v>1205</v>
      </c>
      <c r="DT5" t="s">
        <v>1205</v>
      </c>
      <c r="DU5" t="s">
        <v>1205</v>
      </c>
      <c r="DV5" t="s">
        <v>1205</v>
      </c>
      <c r="DW5" t="s">
        <v>1205</v>
      </c>
      <c r="DX5" t="s">
        <v>1205</v>
      </c>
      <c r="DY5" t="s">
        <v>1205</v>
      </c>
      <c r="DZ5" t="s">
        <v>1205</v>
      </c>
      <c r="EA5" t="s">
        <v>1205</v>
      </c>
      <c r="EB5" t="s">
        <v>1205</v>
      </c>
      <c r="EC5" t="s">
        <v>1205</v>
      </c>
      <c r="ED5" t="s">
        <v>1205</v>
      </c>
      <c r="EE5" t="s">
        <v>1205</v>
      </c>
      <c r="EF5" t="s">
        <v>1205</v>
      </c>
      <c r="EG5" t="s">
        <v>1205</v>
      </c>
      <c r="EH5" t="s">
        <v>1205</v>
      </c>
      <c r="EI5" t="s">
        <v>1205</v>
      </c>
      <c r="EJ5" t="s">
        <v>1205</v>
      </c>
      <c r="EK5" t="s">
        <v>1205</v>
      </c>
      <c r="EL5" t="s">
        <v>1206</v>
      </c>
      <c r="EM5" t="s">
        <v>1206</v>
      </c>
      <c r="EN5" t="s">
        <v>1206</v>
      </c>
      <c r="EO5" t="s">
        <v>1206</v>
      </c>
      <c r="EP5" t="s">
        <v>1206</v>
      </c>
      <c r="EQ5" t="s">
        <v>1206</v>
      </c>
      <c r="ER5" t="s">
        <v>1206</v>
      </c>
      <c r="ES5" t="s">
        <v>1206</v>
      </c>
      <c r="EU5" t="s">
        <v>1206</v>
      </c>
      <c r="EV5" t="s">
        <v>1206</v>
      </c>
      <c r="EW5" t="s">
        <v>1206</v>
      </c>
      <c r="EX5" t="s">
        <v>1206</v>
      </c>
      <c r="EZ5" t="s">
        <v>1206</v>
      </c>
      <c r="FA5" t="s">
        <v>1206</v>
      </c>
      <c r="FB5" t="s">
        <v>1206</v>
      </c>
      <c r="FC5" t="s">
        <v>1206</v>
      </c>
      <c r="FD5" t="s">
        <v>1206</v>
      </c>
      <c r="FE5" t="s">
        <v>1206</v>
      </c>
      <c r="FF5" t="s">
        <v>1206</v>
      </c>
      <c r="FG5" t="s">
        <v>1206</v>
      </c>
      <c r="FI5" t="s">
        <v>1206</v>
      </c>
      <c r="FJ5" t="s">
        <v>1206</v>
      </c>
      <c r="FK5" t="s">
        <v>1206</v>
      </c>
      <c r="FL5" t="s">
        <v>1206</v>
      </c>
      <c r="FM5" t="s">
        <v>1206</v>
      </c>
      <c r="FN5" t="s">
        <v>1206</v>
      </c>
      <c r="FO5" t="s">
        <v>1206</v>
      </c>
      <c r="FP5" t="s">
        <v>1206</v>
      </c>
      <c r="FR5" t="s">
        <v>1206</v>
      </c>
      <c r="FS5" t="s">
        <v>1206</v>
      </c>
      <c r="FT5" t="s">
        <v>1206</v>
      </c>
      <c r="FU5" t="s">
        <v>1206</v>
      </c>
      <c r="FV5" t="s">
        <v>335</v>
      </c>
    </row>
    <row r="6" spans="2:178">
      <c r="D6" t="s">
        <v>1210</v>
      </c>
      <c r="E6" t="s">
        <v>1211</v>
      </c>
      <c r="F6" t="s">
        <v>1212</v>
      </c>
      <c r="G6" t="s">
        <v>1213</v>
      </c>
      <c r="J6" t="s">
        <v>1214</v>
      </c>
      <c r="K6" t="s">
        <v>1215</v>
      </c>
      <c r="L6" t="s">
        <v>1216</v>
      </c>
      <c r="M6" t="s">
        <v>1217</v>
      </c>
      <c r="N6" t="s">
        <v>1218</v>
      </c>
      <c r="O6" t="s">
        <v>1219</v>
      </c>
      <c r="P6" t="s">
        <v>1220</v>
      </c>
      <c r="Q6" t="s">
        <v>1221</v>
      </c>
      <c r="R6" t="s">
        <v>1222</v>
      </c>
      <c r="S6" t="s">
        <v>1223</v>
      </c>
      <c r="CH6" t="s">
        <v>1224</v>
      </c>
      <c r="CI6" t="s">
        <v>1225</v>
      </c>
      <c r="CJ6" t="s">
        <v>1226</v>
      </c>
      <c r="CK6" t="s">
        <v>1227</v>
      </c>
      <c r="CL6" t="s">
        <v>1228</v>
      </c>
      <c r="CM6" t="s">
        <v>1229</v>
      </c>
      <c r="CN6" t="s">
        <v>1229</v>
      </c>
      <c r="CP6" t="s">
        <v>1230</v>
      </c>
      <c r="CQ6" t="s">
        <v>1231</v>
      </c>
      <c r="CR6" t="s">
        <v>1232</v>
      </c>
      <c r="CS6" t="s">
        <v>1233</v>
      </c>
      <c r="CT6" t="s">
        <v>1234</v>
      </c>
      <c r="CU6" t="s">
        <v>1235</v>
      </c>
      <c r="CV6" t="s">
        <v>1236</v>
      </c>
      <c r="CW6" t="s">
        <v>1237</v>
      </c>
      <c r="EL6" t="s">
        <v>1238</v>
      </c>
      <c r="EM6" t="s">
        <v>1239</v>
      </c>
      <c r="EN6" t="s">
        <v>1240</v>
      </c>
      <c r="EO6" t="s">
        <v>1241</v>
      </c>
      <c r="EP6" t="s">
        <v>1242</v>
      </c>
      <c r="EQ6" t="s">
        <v>1243</v>
      </c>
      <c r="ER6" t="s">
        <v>1244</v>
      </c>
      <c r="ES6" t="s">
        <v>1245</v>
      </c>
      <c r="ET6" t="s">
        <v>1246</v>
      </c>
      <c r="EU6" t="s">
        <v>1247</v>
      </c>
      <c r="EV6" t="s">
        <v>1248</v>
      </c>
      <c r="EW6" t="s">
        <v>1249</v>
      </c>
      <c r="EX6" t="s">
        <v>1250</v>
      </c>
      <c r="EY6" t="s">
        <v>1251</v>
      </c>
      <c r="EZ6" t="s">
        <v>1252</v>
      </c>
      <c r="FA6" t="s">
        <v>1253</v>
      </c>
      <c r="FB6" t="s">
        <v>1254</v>
      </c>
      <c r="FC6" t="s">
        <v>1255</v>
      </c>
      <c r="FD6" t="s">
        <v>1256</v>
      </c>
      <c r="FE6" t="s">
        <v>1257</v>
      </c>
      <c r="FF6" t="s">
        <v>1258</v>
      </c>
      <c r="FG6" t="s">
        <v>1259</v>
      </c>
      <c r="FH6" t="s">
        <v>1260</v>
      </c>
      <c r="FI6" t="s">
        <v>1261</v>
      </c>
      <c r="FJ6" t="s">
        <v>1262</v>
      </c>
      <c r="FK6" t="s">
        <v>1263</v>
      </c>
      <c r="FL6" t="s">
        <v>1264</v>
      </c>
      <c r="FM6" t="s">
        <v>1265</v>
      </c>
      <c r="FN6" t="s">
        <v>1266</v>
      </c>
      <c r="FO6" t="s">
        <v>1267</v>
      </c>
      <c r="FP6" t="s">
        <v>1268</v>
      </c>
      <c r="FQ6" t="s">
        <v>1269</v>
      </c>
      <c r="FR6" t="s">
        <v>1270</v>
      </c>
      <c r="FS6" t="s">
        <v>1271</v>
      </c>
      <c r="FT6" t="s">
        <v>1272</v>
      </c>
      <c r="FU6" t="s">
        <v>1273</v>
      </c>
      <c r="FV6" t="s">
        <v>1274</v>
      </c>
    </row>
    <row r="8" spans="2:178">
      <c r="B8" t="s">
        <v>754</v>
      </c>
      <c r="C8" t="s">
        <v>1275</v>
      </c>
      <c r="D8" t="s">
        <v>1276</v>
      </c>
      <c r="E8" t="s">
        <v>1277</v>
      </c>
      <c r="F8" t="s">
        <v>350</v>
      </c>
      <c r="G8" t="s">
        <v>352</v>
      </c>
      <c r="H8" t="s">
        <v>1278</v>
      </c>
      <c r="I8" t="s">
        <v>345</v>
      </c>
      <c r="J8" t="s">
        <v>1279</v>
      </c>
      <c r="K8" t="s">
        <v>1280</v>
      </c>
      <c r="L8" t="s">
        <v>1281</v>
      </c>
      <c r="M8" t="s">
        <v>1282</v>
      </c>
      <c r="N8" t="s">
        <v>1283</v>
      </c>
      <c r="O8" t="s">
        <v>1284</v>
      </c>
      <c r="P8" t="s">
        <v>1285</v>
      </c>
      <c r="Q8" t="s">
        <v>1286</v>
      </c>
      <c r="R8" t="s">
        <v>1287</v>
      </c>
      <c r="S8" t="s">
        <v>1288</v>
      </c>
      <c r="T8" t="s">
        <v>1289</v>
      </c>
      <c r="U8" t="s">
        <v>1290</v>
      </c>
      <c r="V8" s="84">
        <v>45017</v>
      </c>
      <c r="W8" s="84">
        <v>45047</v>
      </c>
      <c r="X8" s="84">
        <v>45078</v>
      </c>
      <c r="Y8" s="84">
        <v>45108</v>
      </c>
      <c r="Z8" s="84">
        <v>45139</v>
      </c>
      <c r="AA8" s="84">
        <v>45170</v>
      </c>
      <c r="AB8" s="84">
        <v>45200</v>
      </c>
      <c r="AC8" s="84">
        <v>45231</v>
      </c>
      <c r="AD8" s="84">
        <v>45261</v>
      </c>
      <c r="AE8" s="84">
        <v>45292</v>
      </c>
      <c r="AF8" s="84">
        <v>45323</v>
      </c>
      <c r="AG8" s="84">
        <v>45352</v>
      </c>
      <c r="AH8" s="84" t="s">
        <v>1291</v>
      </c>
      <c r="AI8" s="84">
        <v>45017</v>
      </c>
      <c r="AJ8" s="84">
        <v>45047</v>
      </c>
      <c r="AK8" s="84">
        <v>45078</v>
      </c>
      <c r="AL8" s="84">
        <v>45108</v>
      </c>
      <c r="AM8" s="84">
        <v>45139</v>
      </c>
      <c r="AN8" s="84">
        <v>45170</v>
      </c>
      <c r="AO8" s="84">
        <v>45200</v>
      </c>
      <c r="AP8" s="84">
        <v>45231</v>
      </c>
      <c r="AQ8" s="84">
        <v>45261</v>
      </c>
      <c r="AR8" s="84">
        <v>45292</v>
      </c>
      <c r="AS8" s="84">
        <v>45323</v>
      </c>
      <c r="AT8" s="84">
        <v>45352</v>
      </c>
      <c r="AU8" s="84" t="s">
        <v>1292</v>
      </c>
      <c r="AV8" s="84" t="s">
        <v>1293</v>
      </c>
      <c r="AW8" s="84" t="s">
        <v>1294</v>
      </c>
      <c r="AX8" s="84" t="s">
        <v>1295</v>
      </c>
      <c r="AY8" s="84">
        <v>45017</v>
      </c>
      <c r="AZ8" s="84">
        <v>45047</v>
      </c>
      <c r="BA8" s="84">
        <v>45078</v>
      </c>
      <c r="BB8" s="84">
        <v>45108</v>
      </c>
      <c r="BC8" s="84">
        <v>45139</v>
      </c>
      <c r="BD8" s="84">
        <v>45170</v>
      </c>
      <c r="BE8" s="84">
        <v>45200</v>
      </c>
      <c r="BF8" s="84">
        <v>45231</v>
      </c>
      <c r="BG8" s="84">
        <v>45261</v>
      </c>
      <c r="BH8" s="84">
        <v>45292</v>
      </c>
      <c r="BI8" s="84">
        <v>45323</v>
      </c>
      <c r="BJ8" s="84">
        <v>45352</v>
      </c>
      <c r="BK8" s="84" t="s">
        <v>1292</v>
      </c>
      <c r="BL8" s="84" t="s">
        <v>1293</v>
      </c>
      <c r="BM8" s="84" t="s">
        <v>1294</v>
      </c>
      <c r="BN8" s="84" t="s">
        <v>432</v>
      </c>
      <c r="BO8" s="84" t="s">
        <v>1296</v>
      </c>
      <c r="BP8" s="84" t="s">
        <v>1297</v>
      </c>
      <c r="BQ8" s="84" t="s">
        <v>1298</v>
      </c>
      <c r="BR8" s="84" t="s">
        <v>1299</v>
      </c>
      <c r="BS8" s="84" t="s">
        <v>1300</v>
      </c>
      <c r="BT8" s="84" t="s">
        <v>1301</v>
      </c>
      <c r="BU8" s="84" t="s">
        <v>1302</v>
      </c>
      <c r="BV8" s="84" t="s">
        <v>1303</v>
      </c>
      <c r="BW8" t="s">
        <v>1304</v>
      </c>
      <c r="BX8" t="s">
        <v>1305</v>
      </c>
      <c r="BY8" t="s">
        <v>1306</v>
      </c>
      <c r="BZ8" t="s">
        <v>1307</v>
      </c>
      <c r="CA8" t="s">
        <v>1308</v>
      </c>
      <c r="CB8" t="s">
        <v>1309</v>
      </c>
      <c r="CC8" t="s">
        <v>436</v>
      </c>
      <c r="CD8" t="s">
        <v>1310</v>
      </c>
      <c r="CE8" t="s">
        <v>1311</v>
      </c>
      <c r="CF8" t="s">
        <v>1312</v>
      </c>
      <c r="CG8" t="s">
        <v>1313</v>
      </c>
      <c r="CH8" t="s">
        <v>1314</v>
      </c>
      <c r="CI8" t="s">
        <v>1315</v>
      </c>
      <c r="CJ8" t="s">
        <v>1316</v>
      </c>
      <c r="CK8" t="s">
        <v>1196</v>
      </c>
      <c r="CL8" t="s">
        <v>1317</v>
      </c>
      <c r="CM8" t="s">
        <v>1318</v>
      </c>
      <c r="CN8" t="s">
        <v>1319</v>
      </c>
      <c r="CO8" t="s">
        <v>1320</v>
      </c>
      <c r="CP8" t="s">
        <v>1197</v>
      </c>
      <c r="CQ8" t="s">
        <v>1321</v>
      </c>
      <c r="CR8" t="s">
        <v>1322</v>
      </c>
      <c r="CS8" t="s">
        <v>1323</v>
      </c>
      <c r="CT8" t="s">
        <v>1324</v>
      </c>
      <c r="CU8" t="s">
        <v>1325</v>
      </c>
      <c r="CV8" t="s">
        <v>1326</v>
      </c>
      <c r="CW8" t="s">
        <v>1327</v>
      </c>
      <c r="CX8" t="s">
        <v>1328</v>
      </c>
      <c r="CY8" t="s">
        <v>1329</v>
      </c>
      <c r="CZ8" t="s">
        <v>1330</v>
      </c>
      <c r="DA8" t="s">
        <v>1331</v>
      </c>
      <c r="DB8" t="s">
        <v>1332</v>
      </c>
      <c r="DC8" t="s">
        <v>1333</v>
      </c>
      <c r="DD8" t="s">
        <v>1334</v>
      </c>
      <c r="DE8" t="s">
        <v>1335</v>
      </c>
      <c r="DF8" t="s">
        <v>1336</v>
      </c>
      <c r="DG8" t="s">
        <v>1337</v>
      </c>
      <c r="DH8" t="s">
        <v>1338</v>
      </c>
      <c r="DI8" t="s">
        <v>1339</v>
      </c>
      <c r="DJ8" t="s">
        <v>1340</v>
      </c>
      <c r="DK8" t="s">
        <v>1341</v>
      </c>
      <c r="DL8" t="s">
        <v>1342</v>
      </c>
      <c r="DM8" t="s">
        <v>1343</v>
      </c>
      <c r="DN8" t="s">
        <v>1344</v>
      </c>
      <c r="DO8" t="s">
        <v>1344</v>
      </c>
      <c r="DP8" t="s">
        <v>1344</v>
      </c>
      <c r="DQ8" t="s">
        <v>1344</v>
      </c>
      <c r="DR8" t="s">
        <v>1345</v>
      </c>
      <c r="DS8" t="s">
        <v>1346</v>
      </c>
      <c r="DT8" t="s">
        <v>1347</v>
      </c>
      <c r="DU8" t="s">
        <v>1348</v>
      </c>
      <c r="DV8" t="s">
        <v>1349</v>
      </c>
      <c r="DW8" t="s">
        <v>1350</v>
      </c>
      <c r="DX8" t="s">
        <v>1351</v>
      </c>
      <c r="DY8" t="s">
        <v>1352</v>
      </c>
      <c r="DZ8" t="s">
        <v>1353</v>
      </c>
      <c r="EA8" t="s">
        <v>1354</v>
      </c>
      <c r="EB8" t="s">
        <v>1355</v>
      </c>
      <c r="EC8" t="s">
        <v>1356</v>
      </c>
      <c r="ED8" t="s">
        <v>1357</v>
      </c>
      <c r="EE8" t="s">
        <v>1358</v>
      </c>
      <c r="EF8" t="s">
        <v>1359</v>
      </c>
      <c r="EG8" t="s">
        <v>1360</v>
      </c>
      <c r="EH8" t="s">
        <v>1361</v>
      </c>
      <c r="EI8" t="s">
        <v>1362</v>
      </c>
      <c r="EJ8" t="s">
        <v>1363</v>
      </c>
      <c r="EK8" t="s">
        <v>1364</v>
      </c>
      <c r="EL8" t="s">
        <v>1365</v>
      </c>
      <c r="EM8" t="s">
        <v>1366</v>
      </c>
      <c r="EN8" t="s">
        <v>1367</v>
      </c>
      <c r="EO8" t="s">
        <v>1368</v>
      </c>
      <c r="EP8" t="s">
        <v>1369</v>
      </c>
      <c r="EQ8" t="s">
        <v>1370</v>
      </c>
      <c r="ER8" t="s">
        <v>1371</v>
      </c>
      <c r="ES8" t="s">
        <v>1372</v>
      </c>
      <c r="ET8" t="s">
        <v>1373</v>
      </c>
      <c r="EU8" t="s">
        <v>1374</v>
      </c>
      <c r="EV8" t="s">
        <v>1375</v>
      </c>
      <c r="EW8" t="s">
        <v>1376</v>
      </c>
      <c r="EX8" t="s">
        <v>1377</v>
      </c>
      <c r="EY8" t="s">
        <v>1378</v>
      </c>
      <c r="EZ8" t="s">
        <v>1379</v>
      </c>
      <c r="FA8" t="s">
        <v>1380</v>
      </c>
      <c r="FB8" t="s">
        <v>1381</v>
      </c>
      <c r="FC8" t="s">
        <v>1382</v>
      </c>
      <c r="FD8" t="s">
        <v>1383</v>
      </c>
      <c r="FE8" t="s">
        <v>1384</v>
      </c>
      <c r="FF8" t="s">
        <v>1385</v>
      </c>
      <c r="FG8" t="s">
        <v>1386</v>
      </c>
      <c r="FH8" t="s">
        <v>1387</v>
      </c>
      <c r="FI8" t="s">
        <v>1388</v>
      </c>
      <c r="FJ8" t="s">
        <v>1389</v>
      </c>
      <c r="FK8" t="s">
        <v>1390</v>
      </c>
      <c r="FL8" t="s">
        <v>1391</v>
      </c>
      <c r="FM8" t="s">
        <v>1392</v>
      </c>
      <c r="FN8" t="s">
        <v>1393</v>
      </c>
      <c r="FO8" t="s">
        <v>1394</v>
      </c>
      <c r="FP8" t="s">
        <v>1395</v>
      </c>
      <c r="FQ8" t="s">
        <v>1396</v>
      </c>
      <c r="FR8" t="s">
        <v>1397</v>
      </c>
      <c r="FS8" t="s">
        <v>1398</v>
      </c>
      <c r="FT8" t="s">
        <v>1399</v>
      </c>
      <c r="FU8" t="s">
        <v>1400</v>
      </c>
      <c r="FV8" t="s">
        <v>1401</v>
      </c>
    </row>
    <row r="9" spans="2:178">
      <c r="B9" t="str">
        <f>IFERROR(VLOOKUP($D$9,$B$261:$C$413,2,FALSE),"")</f>
        <v>E10000028</v>
      </c>
      <c r="C9">
        <v>1</v>
      </c>
      <c r="D9" t="str">
        <f>IF('2. Cover'!$D$15="","",'2. Cover'!$D$15)</f>
        <v>Staffordshire</v>
      </c>
      <c r="E9" t="str">
        <f>IF('2. Cover'!$D$21="","",'2. Cover'!$D$21)</f>
        <v>Rosanne Cororan and Xanthe Townend</v>
      </c>
      <c r="F9" t="str">
        <f>IF('2. Cover'!$D$23="","",'2. Cover'!$D$23)</f>
        <v>rosanne.cororan@staffordshire.gov.uk;Xanthe.Townend@StaffsStoke.ICB.nhs.uk</v>
      </c>
      <c r="G9" t="str">
        <f>IF('2. Cover'!$D$24="","",'2. Cover'!$D$24)</f>
        <v>Rosanne - 07817 244653; Xanthe - 07599 500 839</v>
      </c>
      <c r="H9" t="str">
        <f>IF('2. Cover'!$D$16="","",'2. Cover'!$D$16)</f>
        <v>Yes</v>
      </c>
      <c r="I9" t="str">
        <f>IF('2. Cover'!$D$18="","",'2. Cover'!$D$18)</f>
        <v/>
      </c>
      <c r="J9" t="str">
        <f>IF('2. Cover'!C32="","",'2. Cover'!C32)</f>
        <v>Health and wellbeing board chair</v>
      </c>
      <c r="K9" t="str">
        <f>IF('2. Cover'!E32="","",'2. Cover'!E32)</f>
        <v>Cllr</v>
      </c>
      <c r="L9" t="str">
        <f>IF('2. Cover'!F32="","",'2. Cover'!F32)</f>
        <v>Martin</v>
      </c>
      <c r="M9" t="str">
        <f>IF('2. Cover'!G32="","",'2. Cover'!G32)</f>
        <v xml:space="preserve">Rogerson </v>
      </c>
      <c r="N9" t="str">
        <f>IF('2. Cover'!H32="","",'2. Cover'!H32)</f>
        <v>martin.rogerson@staffordshire.gov.uk</v>
      </c>
      <c r="O9" t="str">
        <f>IF('2. Cover'!C70="","",'2. Cover'!C70)</f>
        <v>Yes</v>
      </c>
      <c r="P9" t="str">
        <f>IF('2. Cover'!C71="","",'2. Cover'!C71)</f>
        <v>No</v>
      </c>
      <c r="Q9" t="str">
        <f>IF('2. Cover'!C72="","",'2. Cover'!C72)</f>
        <v>Yes</v>
      </c>
      <c r="R9" t="str">
        <f>IF('2. Cover'!C73="","",'2. Cover'!C73)</f>
        <v>Yes</v>
      </c>
      <c r="S9" t="str">
        <f>IF('2. Cover'!C74="","",'2. Cover'!C74)</f>
        <v>Yes</v>
      </c>
      <c r="T9" t="e">
        <f>#REF!</f>
        <v>#REF!</v>
      </c>
      <c r="U9" t="s">
        <v>1402</v>
      </c>
      <c r="V9" t="e">
        <f>#REF!</f>
        <v>#REF!</v>
      </c>
      <c r="W9" t="e">
        <f>#REF!</f>
        <v>#REF!</v>
      </c>
      <c r="X9" t="e">
        <f>#REF!</f>
        <v>#REF!</v>
      </c>
      <c r="Y9" t="e">
        <f>#REF!</f>
        <v>#REF!</v>
      </c>
      <c r="Z9" t="e">
        <f>#REF!</f>
        <v>#REF!</v>
      </c>
      <c r="AA9" t="e">
        <f>#REF!</f>
        <v>#REF!</v>
      </c>
      <c r="AB9" t="e">
        <f>#REF!</f>
        <v>#REF!</v>
      </c>
      <c r="AC9" t="e">
        <f>#REF!</f>
        <v>#REF!</v>
      </c>
      <c r="AD9" t="e">
        <f>#REF!</f>
        <v>#REF!</v>
      </c>
      <c r="AE9" t="e">
        <f>#REF!</f>
        <v>#REF!</v>
      </c>
      <c r="AF9" t="e">
        <f>#REF!</f>
        <v>#REF!</v>
      </c>
      <c r="AG9" t="e">
        <f>#REF!</f>
        <v>#REF!</v>
      </c>
      <c r="AH9" t="s">
        <v>1403</v>
      </c>
      <c r="AI9" t="e">
        <f>#REF!</f>
        <v>#REF!</v>
      </c>
      <c r="AJ9" t="e">
        <f>#REF!</f>
        <v>#REF!</v>
      </c>
      <c r="AK9" t="e">
        <f>#REF!</f>
        <v>#REF!</v>
      </c>
      <c r="AL9" t="e">
        <f>#REF!</f>
        <v>#REF!</v>
      </c>
      <c r="AM9" t="e">
        <f>#REF!</f>
        <v>#REF!</v>
      </c>
      <c r="AN9" t="e">
        <f>#REF!</f>
        <v>#REF!</v>
      </c>
      <c r="AO9" t="e">
        <f>#REF!</f>
        <v>#REF!</v>
      </c>
      <c r="AP9" t="e">
        <f>#REF!</f>
        <v>#REF!</v>
      </c>
      <c r="AQ9" t="e">
        <f>#REF!</f>
        <v>#REF!</v>
      </c>
      <c r="AR9" t="e">
        <f>#REF!</f>
        <v>#REF!</v>
      </c>
      <c r="AS9" t="e">
        <f>#REF!</f>
        <v>#REF!</v>
      </c>
      <c r="AT9" t="e">
        <f>#REF!</f>
        <v>#REF!</v>
      </c>
      <c r="AU9" t="e">
        <f>#REF!</f>
        <v>#REF!</v>
      </c>
      <c r="AV9" t="e">
        <f>#REF!</f>
        <v>#REF!</v>
      </c>
      <c r="AW9" t="e">
        <f>#REF!</f>
        <v>#REF!</v>
      </c>
      <c r="AX9" t="s">
        <v>1402</v>
      </c>
      <c r="AY9" t="e">
        <f>#REF!</f>
        <v>#REF!</v>
      </c>
      <c r="AZ9" t="e">
        <f>#REF!</f>
        <v>#REF!</v>
      </c>
      <c r="BA9" t="e">
        <f>#REF!</f>
        <v>#REF!</v>
      </c>
      <c r="BB9" t="e">
        <f>#REF!</f>
        <v>#REF!</v>
      </c>
      <c r="BC9" t="e">
        <f>#REF!</f>
        <v>#REF!</v>
      </c>
      <c r="BD9" t="e">
        <f>#REF!</f>
        <v>#REF!</v>
      </c>
      <c r="BE9" t="e">
        <f>#REF!</f>
        <v>#REF!</v>
      </c>
      <c r="BF9" t="e">
        <f>#REF!</f>
        <v>#REF!</v>
      </c>
      <c r="BG9" t="e">
        <f>#REF!</f>
        <v>#REF!</v>
      </c>
      <c r="BH9" t="e">
        <f>#REF!</f>
        <v>#REF!</v>
      </c>
      <c r="BI9" t="e">
        <f>#REF!</f>
        <v>#REF!</v>
      </c>
      <c r="BJ9" t="e">
        <f>#REF!</f>
        <v>#REF!</v>
      </c>
      <c r="BK9" t="e">
        <f>#REF!</f>
        <v>#REF!</v>
      </c>
      <c r="BL9" t="e">
        <f>#REF!</f>
        <v>#REF!</v>
      </c>
      <c r="BM9" t="e">
        <f>#REF!</f>
        <v>#REF!</v>
      </c>
      <c r="BN9" t="str">
        <f>'3. Income'!B9</f>
        <v>Staffordshire</v>
      </c>
      <c r="BO9">
        <f>'3. Income'!C9</f>
        <v>12439394</v>
      </c>
      <c r="BP9">
        <f>'3. Income'!D9</f>
        <v>0</v>
      </c>
      <c r="BQ9" t="e">
        <f>'3. Income'!#REF!</f>
        <v>#REF!</v>
      </c>
      <c r="BR9" t="e">
        <f>'3. Income'!#REF!</f>
        <v>#REF!</v>
      </c>
      <c r="BS9" t="e">
        <f>'3. Income'!#REF!</f>
        <v>#REF!</v>
      </c>
      <c r="BT9" t="str">
        <f>'3. Income'!B28</f>
        <v>Staffordshire</v>
      </c>
      <c r="BU9">
        <f>'3. Income'!C28</f>
        <v>40352013</v>
      </c>
      <c r="BV9">
        <f>'3. Income'!D28</f>
        <v>0</v>
      </c>
      <c r="BW9" t="e">
        <f>IF('3. Income'!#REF!="","",'3. Income'!#REF!)</f>
        <v>#REF!</v>
      </c>
      <c r="BX9" t="str">
        <f>IF('3. Income'!B36="","",'3. Income'!B36)</f>
        <v/>
      </c>
      <c r="BY9" t="str">
        <f>IF('3. Income'!C36="","",'3. Income'!C36)</f>
        <v/>
      </c>
      <c r="BZ9" t="str">
        <f>IF('3. Income'!D36="","",'3. Income'!D36)</f>
        <v/>
      </c>
      <c r="CA9" t="str">
        <f>IF('3. Income'!E36="","",'3. Income'!E36)</f>
        <v/>
      </c>
      <c r="CB9" t="e">
        <f>IF('3. Income'!#REF!="","",'3. Income'!#REF!)</f>
        <v>#REF!</v>
      </c>
      <c r="CC9" t="str">
        <f>IF('3. Income'!B56="","",'3. Income'!B56)</f>
        <v>NHS Staffordshire and Stoke-On-Trent ICB</v>
      </c>
      <c r="CD9">
        <f>IF('3. Income'!C56="","",'3. Income'!C56)</f>
        <v>19868687</v>
      </c>
      <c r="CE9" t="str">
        <f>IF('3. Income'!D56="","",'3. Income'!D56)</f>
        <v>Schemes detailed in expenditure tab</v>
      </c>
      <c r="CF9" t="str">
        <f>IF('3. Income'!E56="","",'3. Income'!E56)</f>
        <v/>
      </c>
      <c r="CG9" t="str">
        <f>IF('3. Income'!B77="","",'3. Income'!B77)</f>
        <v/>
      </c>
      <c r="CH9" t="e">
        <f>IF(#REF!="","",#REF!)</f>
        <v>#REF!</v>
      </c>
      <c r="CI9" t="e">
        <f>IF(#REF!="","",#REF!)</f>
        <v>#REF!</v>
      </c>
      <c r="CJ9" t="e">
        <f>IF(#REF!="","",#REF!)</f>
        <v>#REF!</v>
      </c>
      <c r="CK9" t="e">
        <f>IF(#REF!="","",#REF!)</f>
        <v>#REF!</v>
      </c>
      <c r="CL9" t="e">
        <f>IF(#REF!="","",#REF!)</f>
        <v>#REF!</v>
      </c>
      <c r="CM9" t="e">
        <f>IF(#REF!="","",#REF!)</f>
        <v>#REF!</v>
      </c>
      <c r="CN9" t="e">
        <f>IF(#REF!="","",#REF!)</f>
        <v>#REF!</v>
      </c>
      <c r="CO9" t="e">
        <f>IF(#REF!="","",#REF!)</f>
        <v>#REF!</v>
      </c>
      <c r="CP9" t="e">
        <f>IF(#REF!="","",#REF!)</f>
        <v>#REF!</v>
      </c>
      <c r="CQ9" t="e">
        <f>IF(#REF!="","",#REF!)</f>
        <v>#REF!</v>
      </c>
      <c r="CR9" t="e">
        <f>IF(#REF!="","",#REF!)</f>
        <v>#REF!</v>
      </c>
      <c r="CS9" t="e">
        <f>IF(#REF!="","",#REF!)</f>
        <v>#REF!</v>
      </c>
      <c r="CT9" t="e">
        <f>IF(#REF!="","",#REF!)</f>
        <v>#REF!</v>
      </c>
      <c r="CU9" t="e">
        <f>IF(#REF!="","",#REF!)</f>
        <v>#REF!</v>
      </c>
      <c r="CV9" t="e">
        <f>IF(#REF!="","",#REF!)</f>
        <v>#REF!</v>
      </c>
      <c r="CW9" t="e">
        <f>IF(#REF!="","",#REF!)</f>
        <v>#REF!</v>
      </c>
      <c r="CX9" t="e">
        <f>IF(#REF!="","",#REF!)</f>
        <v>#REF!</v>
      </c>
      <c r="CY9" t="e">
        <f>IF(#REF!="","",#REF!)</f>
        <v>#REF!</v>
      </c>
      <c r="CZ9">
        <f>IF('5. Metrics'!F16="","",'5. Metrics'!F16)</f>
        <v>204911</v>
      </c>
      <c r="DA9">
        <f>IF('5. Metrics'!G16="","",'5. Metrics'!G16)</f>
        <v>204911</v>
      </c>
      <c r="DB9">
        <f>IF('5. Metrics'!H16="","",'5. Metrics'!H16)</f>
        <v>204911</v>
      </c>
      <c r="DC9">
        <f>IF('5. Metrics'!I16="","",'5. Metrics'!I16)</f>
        <v>204911</v>
      </c>
      <c r="DD9" t="e">
        <f>IF('5. Metrics'!#REF!="","",'5. Metrics'!#REF!)</f>
        <v>#REF!</v>
      </c>
      <c r="DE9" t="e">
        <f>IF('5. Metrics'!#REF!="","",'5. Metrics'!#REF!)</f>
        <v>#REF!</v>
      </c>
      <c r="DF9" t="e">
        <f>'5. Metrics'!#REF!</f>
        <v>#REF!</v>
      </c>
      <c r="DG9" t="e">
        <f>'5. Metrics'!#REF!</f>
        <v>#REF!</v>
      </c>
      <c r="DH9" t="e">
        <f>'5. Metrics'!#REF!</f>
        <v>#REF!</v>
      </c>
      <c r="DI9" t="e">
        <f>'5. Metrics'!#REF!</f>
        <v>#REF!</v>
      </c>
      <c r="DJ9" t="e">
        <f>'5. Metrics'!#REF!</f>
        <v>#REF!</v>
      </c>
      <c r="DK9" t="e">
        <f>'5. Metrics'!#REF!</f>
        <v>#REF!</v>
      </c>
      <c r="DL9" t="e">
        <f>'5. Metrics'!#REF!</f>
        <v>#REF!</v>
      </c>
      <c r="DM9" t="e">
        <f>'5. Metrics'!#REF!</f>
        <v>#REF!</v>
      </c>
      <c r="DN9">
        <f>IF('5. Metrics'!F30="","",'5. Metrics'!F30)</f>
        <v>0.76337545669499995</v>
      </c>
      <c r="DO9">
        <f>IF('5. Metrics'!G30="","",'5. Metrics'!G30)</f>
        <v>0.67628267902800021</v>
      </c>
      <c r="DP9">
        <f>IF('5. Metrics'!H30="","",'5. Metrics'!H30)</f>
        <v>0.76473865452299972</v>
      </c>
      <c r="DQ9">
        <f>IF('5. Metrics'!I30="","",'5. Metrics'!I30)</f>
        <v>0.76309688527200015</v>
      </c>
      <c r="DR9">
        <f>IF('5. Metrics'!F31="","",'5. Metrics'!F31)</f>
        <v>0.84778900000000001</v>
      </c>
      <c r="DS9">
        <f>IF('5. Metrics'!G31="","",'5. Metrics'!G31)</f>
        <v>0.85214199999999996</v>
      </c>
      <c r="DT9">
        <f>IF('5. Metrics'!H31="","",'5. Metrics'!H31)</f>
        <v>0.85682100000000005</v>
      </c>
      <c r="DU9">
        <f>IF('5. Metrics'!I31="","",'5. Metrics'!I31)</f>
        <v>0.84951699999999997</v>
      </c>
      <c r="DV9">
        <f>IF('5. Metrics'!F32="","",'5. Metrics'!F32)</f>
        <v>5.0152450000000002</v>
      </c>
      <c r="DW9">
        <f>IF('5. Metrics'!G32="","",'5. Metrics'!G32)</f>
        <v>4.5738659999999998</v>
      </c>
      <c r="DX9">
        <f>IF('5. Metrics'!H32="","",'5. Metrics'!H32)</f>
        <v>5.3411369999999998</v>
      </c>
      <c r="DY9">
        <f>IF('5. Metrics'!I32="","",'5. Metrics'!I32)</f>
        <v>5.0709840000000002</v>
      </c>
      <c r="DZ9" t="e">
        <f>IF('5. Metrics'!#REF!="","",'5. Metrics'!#REF!)</f>
        <v>#REF!</v>
      </c>
      <c r="EA9" t="e">
        <f>IF('5. Metrics'!#REF!="","",'5. Metrics'!#REF!)</f>
        <v>#REF!</v>
      </c>
      <c r="EB9" t="e">
        <f>IF('5. Metrics'!#REF!="","",'5. Metrics'!#REF!)</f>
        <v>#REF!</v>
      </c>
      <c r="EC9" t="e">
        <f>IF('5. Metrics'!#REF!="","",'5. Metrics'!#REF!)</f>
        <v>#REF!</v>
      </c>
      <c r="ED9" t="e">
        <f>IF('5. Metrics'!#REF!="","",'5. Metrics'!#REF!)</f>
        <v>#REF!</v>
      </c>
      <c r="EE9" t="e">
        <f>IF('5. Metrics'!#REF!="","",'5. Metrics'!#REF!)</f>
        <v>#REF!</v>
      </c>
      <c r="EF9" t="e">
        <f>IF('5. Metrics'!#REF!="","",'5. Metrics'!#REF!)</f>
        <v>#REF!</v>
      </c>
      <c r="EG9" t="e">
        <f>IF('5. Metrics'!#REF!="","",'5. Metrics'!#REF!)</f>
        <v>#REF!</v>
      </c>
      <c r="EH9" t="e">
        <f>IF('5. Metrics'!#REF!="","",'5. Metrics'!#REF!)</f>
        <v>#REF!</v>
      </c>
      <c r="EI9" t="e">
        <f>IF('5. Metrics'!#REF!="","",'5. Metrics'!#REF!)</f>
        <v>#REF!</v>
      </c>
      <c r="EJ9" t="e">
        <f>IF('5. Metrics'!#REF!="","",'5. Metrics'!#REF!)</f>
        <v>#REF!</v>
      </c>
      <c r="EK9" t="e">
        <f>IF('5. Metrics'!#REF!="","",'5. Metrics'!#REF!)</f>
        <v>#REF!</v>
      </c>
      <c r="EL9" t="e">
        <f>IF(#REF!="","",#REF!)</f>
        <v>#REF!</v>
      </c>
      <c r="EM9" t="e">
        <f>IF(#REF!="","",#REF!)</f>
        <v>#REF!</v>
      </c>
      <c r="EN9" t="e">
        <f>IF(#REF!="","",#REF!)</f>
        <v>#REF!</v>
      </c>
      <c r="EO9" t="e">
        <f>IF(#REF!="","",#REF!)</f>
        <v>#REF!</v>
      </c>
      <c r="EP9" t="e">
        <f>IF(#REF!="","",#REF!)</f>
        <v>#REF!</v>
      </c>
      <c r="EQ9" t="e">
        <f>IF(#REF!="","",#REF!)</f>
        <v>#REF!</v>
      </c>
      <c r="ER9" t="e">
        <f>IF(#REF!="","",#REF!)</f>
        <v>#REF!</v>
      </c>
      <c r="ES9" t="e">
        <f>IF(#REF!="","",#REF!)</f>
        <v>#REF!</v>
      </c>
      <c r="ET9" t="e">
        <f>IF(#REF!="","",#REF!)</f>
        <v>#REF!</v>
      </c>
      <c r="EU9" t="e">
        <f>IF(#REF!="","",#REF!)</f>
        <v>#REF!</v>
      </c>
      <c r="EV9" t="e">
        <f>IF(#REF!="","",#REF!)</f>
        <v>#REF!</v>
      </c>
      <c r="EW9" t="e">
        <f>IF(#REF!="","",#REF!)</f>
        <v>#REF!</v>
      </c>
      <c r="EX9" t="e">
        <f>IF(#REF!="","",#REF!)</f>
        <v>#REF!</v>
      </c>
      <c r="EY9" t="e">
        <f>IF(#REF!="","",#REF!)</f>
        <v>#REF!</v>
      </c>
      <c r="EZ9" t="e">
        <f>IF(#REF!="","",#REF!)</f>
        <v>#REF!</v>
      </c>
      <c r="FA9" t="e">
        <f>IF(#REF!="","",#REF!)</f>
        <v>#REF!</v>
      </c>
      <c r="FB9" t="e">
        <f>IF(#REF!="","",#REF!)</f>
        <v>#REF!</v>
      </c>
      <c r="FC9" t="e">
        <f>IF(#REF!="","",#REF!)</f>
        <v>#REF!</v>
      </c>
      <c r="FD9" t="e">
        <f>IF(#REF!="","",#REF!)</f>
        <v>#REF!</v>
      </c>
      <c r="FE9" t="e">
        <f>IF(#REF!="","",#REF!)</f>
        <v>#REF!</v>
      </c>
      <c r="FF9" t="e">
        <f>IF(#REF!="","",#REF!)</f>
        <v>#REF!</v>
      </c>
      <c r="FG9" t="e">
        <f>IF(#REF!="","",#REF!)</f>
        <v>#REF!</v>
      </c>
      <c r="FH9" t="e">
        <f>IF(#REF!="","",#REF!)</f>
        <v>#REF!</v>
      </c>
      <c r="FI9" t="e">
        <f>IF(#REF!="","",#REF!)</f>
        <v>#REF!</v>
      </c>
      <c r="FJ9" t="e">
        <f>IF(#REF!="","",#REF!)</f>
        <v>#REF!</v>
      </c>
      <c r="FK9" t="e">
        <f>IF(#REF!="","",#REF!)</f>
        <v>#REF!</v>
      </c>
      <c r="FL9" t="e">
        <f>IF(#REF!="","",#REF!)</f>
        <v>#REF!</v>
      </c>
      <c r="FM9" t="e">
        <f>IF(#REF!="","",#REF!)</f>
        <v>#REF!</v>
      </c>
      <c r="FN9" t="e">
        <f>IF(#REF!="","",#REF!)</f>
        <v>#REF!</v>
      </c>
      <c r="FO9" t="e">
        <f>IF(#REF!="","",#REF!)</f>
        <v>#REF!</v>
      </c>
      <c r="FP9" t="e">
        <f>IF(#REF!="","",#REF!)</f>
        <v>#REF!</v>
      </c>
      <c r="FQ9" t="e">
        <f>IF(#REF!="","",#REF!)</f>
        <v>#REF!</v>
      </c>
      <c r="FR9" t="e">
        <f>IF(#REF!="","",#REF!)</f>
        <v>#REF!</v>
      </c>
      <c r="FS9" t="e">
        <f>IF(#REF!="","",#REF!)</f>
        <v>#REF!</v>
      </c>
      <c r="FT9" t="e">
        <f>IF(#REF!="","",#REF!)</f>
        <v>#REF!</v>
      </c>
      <c r="FU9" t="e">
        <f>IF(#REF!="","",#REF!)</f>
        <v>#REF!</v>
      </c>
      <c r="FV9" t="str">
        <f>IF('2. Cover'!$B$10="","",'2. Cover'!$B$10)</f>
        <v>Version 1.0</v>
      </c>
    </row>
    <row r="10" spans="2:178">
      <c r="B10" t="str">
        <f>$B$9</f>
        <v>E10000028</v>
      </c>
      <c r="C10">
        <v>2</v>
      </c>
      <c r="D10" t="str">
        <f>D$9</f>
        <v>Staffordshire</v>
      </c>
      <c r="J10" t="str">
        <f>IF('2. Cover'!C35="","",'2. Cover'!C35)</f>
        <v>Local authority chief executive</v>
      </c>
      <c r="K10" t="str">
        <f>IF('2. Cover'!E35="","",'2. Cover'!E35)</f>
        <v>n/a</v>
      </c>
      <c r="L10" t="str">
        <f>IF('2. Cover'!F35="","",'2. Cover'!F35)</f>
        <v>Patrick</v>
      </c>
      <c r="M10" t="str">
        <f>IF('2. Cover'!G35="","",'2. Cover'!G35)</f>
        <v>Flaherty</v>
      </c>
      <c r="N10" t="str">
        <f>IF('2. Cover'!H35="","",'2. Cover'!H35)</f>
        <v xml:space="preserve">patrick.flaherty@staffordshire.gov.uk </v>
      </c>
      <c r="U10" t="s">
        <v>1404</v>
      </c>
      <c r="V10" t="e">
        <f>#REF!</f>
        <v>#REF!</v>
      </c>
      <c r="W10" t="e">
        <f>#REF!</f>
        <v>#REF!</v>
      </c>
      <c r="X10" t="e">
        <f>#REF!</f>
        <v>#REF!</v>
      </c>
      <c r="Y10" t="e">
        <f>#REF!</f>
        <v>#REF!</v>
      </c>
      <c r="Z10" t="e">
        <f>#REF!</f>
        <v>#REF!</v>
      </c>
      <c r="AA10" t="e">
        <f>#REF!</f>
        <v>#REF!</v>
      </c>
      <c r="AB10" t="e">
        <f>#REF!</f>
        <v>#REF!</v>
      </c>
      <c r="AC10" t="e">
        <f>#REF!</f>
        <v>#REF!</v>
      </c>
      <c r="AD10" t="e">
        <f>#REF!</f>
        <v>#REF!</v>
      </c>
      <c r="AE10" t="e">
        <f>#REF!</f>
        <v>#REF!</v>
      </c>
      <c r="AF10" t="e">
        <f>#REF!</f>
        <v>#REF!</v>
      </c>
      <c r="AG10" t="e">
        <f>#REF!</f>
        <v>#REF!</v>
      </c>
      <c r="AH10" t="s">
        <v>1405</v>
      </c>
      <c r="AI10" t="e">
        <f>#REF!</f>
        <v>#REF!</v>
      </c>
      <c r="AJ10" t="e">
        <f>#REF!</f>
        <v>#REF!</v>
      </c>
      <c r="AK10" t="e">
        <f>#REF!</f>
        <v>#REF!</v>
      </c>
      <c r="AL10" t="e">
        <f>#REF!</f>
        <v>#REF!</v>
      </c>
      <c r="AM10" t="e">
        <f>#REF!</f>
        <v>#REF!</v>
      </c>
      <c r="AN10" t="e">
        <f>#REF!</f>
        <v>#REF!</v>
      </c>
      <c r="AO10" t="e">
        <f>#REF!</f>
        <v>#REF!</v>
      </c>
      <c r="AP10" t="e">
        <f>#REF!</f>
        <v>#REF!</v>
      </c>
      <c r="AQ10" t="e">
        <f>#REF!</f>
        <v>#REF!</v>
      </c>
      <c r="AR10" t="e">
        <f>#REF!</f>
        <v>#REF!</v>
      </c>
      <c r="AS10" t="e">
        <f>#REF!</f>
        <v>#REF!</v>
      </c>
      <c r="AT10" t="e">
        <f>#REF!</f>
        <v>#REF!</v>
      </c>
      <c r="AU10" t="e">
        <f>#REF!</f>
        <v>#REF!</v>
      </c>
      <c r="AV10" t="e">
        <f>#REF!</f>
        <v>#REF!</v>
      </c>
      <c r="AW10" t="e">
        <f>#REF!</f>
        <v>#REF!</v>
      </c>
      <c r="AX10" t="s">
        <v>1404</v>
      </c>
      <c r="AY10" t="e">
        <f>#REF!</f>
        <v>#REF!</v>
      </c>
      <c r="AZ10" t="e">
        <f>#REF!</f>
        <v>#REF!</v>
      </c>
      <c r="BA10" t="e">
        <f>#REF!</f>
        <v>#REF!</v>
      </c>
      <c r="BB10" t="e">
        <f>#REF!</f>
        <v>#REF!</v>
      </c>
      <c r="BC10" t="e">
        <f>#REF!</f>
        <v>#REF!</v>
      </c>
      <c r="BD10" t="e">
        <f>#REF!</f>
        <v>#REF!</v>
      </c>
      <c r="BE10" t="e">
        <f>#REF!</f>
        <v>#REF!</v>
      </c>
      <c r="BF10" t="e">
        <f>#REF!</f>
        <v>#REF!</v>
      </c>
      <c r="BG10" t="e">
        <f>#REF!</f>
        <v>#REF!</v>
      </c>
      <c r="BH10" t="e">
        <f>#REF!</f>
        <v>#REF!</v>
      </c>
      <c r="BI10" t="e">
        <f>#REF!</f>
        <v>#REF!</v>
      </c>
      <c r="BJ10" t="e">
        <f>#REF!</f>
        <v>#REF!</v>
      </c>
      <c r="BK10" t="e">
        <f>#REF!</f>
        <v>#REF!</v>
      </c>
      <c r="BL10" t="e">
        <f>#REF!</f>
        <v>#REF!</v>
      </c>
      <c r="BM10" t="e">
        <f>#REF!</f>
        <v>#REF!</v>
      </c>
      <c r="BN10" t="str">
        <f>'3. Income'!B10</f>
        <v/>
      </c>
      <c r="BO10" t="str">
        <f>'3. Income'!C10</f>
        <v/>
      </c>
      <c r="BP10">
        <f>'3. Income'!D10</f>
        <v>0</v>
      </c>
      <c r="BT10" t="str">
        <f>'3. Income'!B29</f>
        <v/>
      </c>
      <c r="BU10" t="str">
        <f>'3. Income'!C29</f>
        <v/>
      </c>
      <c r="BV10">
        <f>'3. Income'!D29</f>
        <v>0</v>
      </c>
      <c r="BX10" t="str">
        <f>IF('3. Income'!B37="","",'3. Income'!B37)</f>
        <v/>
      </c>
      <c r="BY10" t="str">
        <f>IF('3. Income'!C37="","",'3. Income'!C37)</f>
        <v/>
      </c>
      <c r="BZ10" t="str">
        <f>IF('3. Income'!D37="","",'3. Income'!D37)</f>
        <v/>
      </c>
      <c r="CA10" t="str">
        <f>IF('3. Income'!E37="","",'3. Income'!E37)</f>
        <v/>
      </c>
      <c r="CC10" t="str">
        <f>IF('3. Income'!B57="","",'3. Income'!B57)</f>
        <v/>
      </c>
      <c r="CD10" t="str">
        <f>IF('3. Income'!C57="","",'3. Income'!C57)</f>
        <v/>
      </c>
      <c r="CE10" t="str">
        <f>IF('3. Income'!D57="","",'3. Income'!D57)</f>
        <v/>
      </c>
      <c r="CF10" t="str">
        <f>IF('3. Income'!E57="","",'3. Income'!E57)</f>
        <v/>
      </c>
      <c r="CH10" t="e">
        <f>IF(#REF!="","",#REF!)</f>
        <v>#REF!</v>
      </c>
      <c r="CI10" t="e">
        <f>IF(#REF!="","",#REF!)</f>
        <v>#REF!</v>
      </c>
      <c r="CJ10" t="e">
        <f>IF(#REF!="","",#REF!)</f>
        <v>#REF!</v>
      </c>
      <c r="CK10" t="e">
        <f>IF(#REF!="","",#REF!)</f>
        <v>#REF!</v>
      </c>
      <c r="CL10" t="e">
        <f>IF(#REF!="","",#REF!)</f>
        <v>#REF!</v>
      </c>
      <c r="CM10" t="e">
        <f>IF(#REF!="","",#REF!)</f>
        <v>#REF!</v>
      </c>
      <c r="CN10" t="e">
        <f>IF(#REF!="","",#REF!)</f>
        <v>#REF!</v>
      </c>
      <c r="CO10" t="e">
        <f>IF(#REF!="","",#REF!)</f>
        <v>#REF!</v>
      </c>
      <c r="CP10" t="e">
        <f>IF(#REF!="","",#REF!)</f>
        <v>#REF!</v>
      </c>
      <c r="CQ10" t="e">
        <f>IF(#REF!="","",#REF!)</f>
        <v>#REF!</v>
      </c>
      <c r="CR10" t="e">
        <f>IF(#REF!="","",#REF!)</f>
        <v>#REF!</v>
      </c>
      <c r="CS10" t="e">
        <f>IF(#REF!="","",#REF!)</f>
        <v>#REF!</v>
      </c>
      <c r="CT10" t="e">
        <f>IF(#REF!="","",#REF!)</f>
        <v>#REF!</v>
      </c>
      <c r="CU10" t="e">
        <f>IF(#REF!="","",#REF!)</f>
        <v>#REF!</v>
      </c>
      <c r="CV10" t="e">
        <f>IF(#REF!="","",#REF!)</f>
        <v>#REF!</v>
      </c>
      <c r="CW10" t="e">
        <f>IF(#REF!="","",#REF!)</f>
        <v>#REF!</v>
      </c>
      <c r="CX10" t="e">
        <f>IF(#REF!="","",#REF!)</f>
        <v>#REF!</v>
      </c>
      <c r="CY10" t="e">
        <f>IF(#REF!="","",#REF!)</f>
        <v>#REF!</v>
      </c>
    </row>
    <row r="11" spans="2:178">
      <c r="B11" t="str">
        <f t="shared" ref="B11:B74" si="0">$B$9</f>
        <v>E10000028</v>
      </c>
      <c r="C11">
        <v>3</v>
      </c>
      <c r="D11" t="str">
        <f t="shared" ref="D11:D74" si="1">D$9</f>
        <v>Staffordshire</v>
      </c>
      <c r="J11" t="str">
        <f>IF('2. Cover'!C36="","",'2. Cover'!C36)</f>
        <v>ICB chief executive 1</v>
      </c>
      <c r="K11" t="str">
        <f>IF('2. Cover'!E36="","",'2. Cover'!E36)</f>
        <v>n/a</v>
      </c>
      <c r="L11" t="str">
        <f>IF('2. Cover'!F36="","",'2. Cover'!F36)</f>
        <v>Simon</v>
      </c>
      <c r="M11" t="str">
        <f>IF('2. Cover'!G36="","",'2. Cover'!G36)</f>
        <v>Whitehouse</v>
      </c>
      <c r="N11" t="str">
        <f>IF('2. Cover'!H36="","",'2. Cover'!H36)</f>
        <v>simon.whitehouse@nhs.net</v>
      </c>
      <c r="U11" t="s">
        <v>1406</v>
      </c>
      <c r="V11" t="e">
        <f>#REF!</f>
        <v>#REF!</v>
      </c>
      <c r="W11" t="e">
        <f>#REF!</f>
        <v>#REF!</v>
      </c>
      <c r="X11" t="e">
        <f>#REF!</f>
        <v>#REF!</v>
      </c>
      <c r="Y11" t="e">
        <f>#REF!</f>
        <v>#REF!</v>
      </c>
      <c r="Z11" t="e">
        <f>#REF!</f>
        <v>#REF!</v>
      </c>
      <c r="AA11" t="e">
        <f>#REF!</f>
        <v>#REF!</v>
      </c>
      <c r="AB11" t="e">
        <f>#REF!</f>
        <v>#REF!</v>
      </c>
      <c r="AC11" t="e">
        <f>#REF!</f>
        <v>#REF!</v>
      </c>
      <c r="AD11" t="e">
        <f>#REF!</f>
        <v>#REF!</v>
      </c>
      <c r="AE11" t="e">
        <f>#REF!</f>
        <v>#REF!</v>
      </c>
      <c r="AF11" t="e">
        <f>#REF!</f>
        <v>#REF!</v>
      </c>
      <c r="AG11" t="e">
        <f>#REF!</f>
        <v>#REF!</v>
      </c>
      <c r="AH11" t="s">
        <v>1407</v>
      </c>
      <c r="AI11" t="e">
        <f>#REF!</f>
        <v>#REF!</v>
      </c>
      <c r="AJ11" t="e">
        <f>#REF!</f>
        <v>#REF!</v>
      </c>
      <c r="AK11" t="e">
        <f>#REF!</f>
        <v>#REF!</v>
      </c>
      <c r="AL11" t="e">
        <f>#REF!</f>
        <v>#REF!</v>
      </c>
      <c r="AM11" t="e">
        <f>#REF!</f>
        <v>#REF!</v>
      </c>
      <c r="AN11" t="e">
        <f>#REF!</f>
        <v>#REF!</v>
      </c>
      <c r="AO11" t="e">
        <f>#REF!</f>
        <v>#REF!</v>
      </c>
      <c r="AP11" t="e">
        <f>#REF!</f>
        <v>#REF!</v>
      </c>
      <c r="AQ11" t="e">
        <f>#REF!</f>
        <v>#REF!</v>
      </c>
      <c r="AR11" t="e">
        <f>#REF!</f>
        <v>#REF!</v>
      </c>
      <c r="AS11" t="e">
        <f>#REF!</f>
        <v>#REF!</v>
      </c>
      <c r="AT11" t="e">
        <f>#REF!</f>
        <v>#REF!</v>
      </c>
      <c r="AU11" t="e">
        <f>#REF!</f>
        <v>#REF!</v>
      </c>
      <c r="AV11" t="e">
        <f>#REF!</f>
        <v>#REF!</v>
      </c>
      <c r="AW11" t="e">
        <f>#REF!</f>
        <v>#REF!</v>
      </c>
      <c r="AX11" t="s">
        <v>1408</v>
      </c>
      <c r="AY11" t="e">
        <f>#REF!</f>
        <v>#REF!</v>
      </c>
      <c r="AZ11" t="e">
        <f>#REF!</f>
        <v>#REF!</v>
      </c>
      <c r="BA11" t="e">
        <f>#REF!</f>
        <v>#REF!</v>
      </c>
      <c r="BB11" t="e">
        <f>#REF!</f>
        <v>#REF!</v>
      </c>
      <c r="BC11" t="e">
        <f>#REF!</f>
        <v>#REF!</v>
      </c>
      <c r="BD11" t="e">
        <f>#REF!</f>
        <v>#REF!</v>
      </c>
      <c r="BE11" t="e">
        <f>#REF!</f>
        <v>#REF!</v>
      </c>
      <c r="BF11" t="e">
        <f>#REF!</f>
        <v>#REF!</v>
      </c>
      <c r="BG11" t="e">
        <f>#REF!</f>
        <v>#REF!</v>
      </c>
      <c r="BH11" t="e">
        <f>#REF!</f>
        <v>#REF!</v>
      </c>
      <c r="BI11" t="e">
        <f>#REF!</f>
        <v>#REF!</v>
      </c>
      <c r="BJ11" t="e">
        <f>#REF!</f>
        <v>#REF!</v>
      </c>
      <c r="BK11" t="e">
        <f>#REF!</f>
        <v>#REF!</v>
      </c>
      <c r="BL11" t="e">
        <f>#REF!</f>
        <v>#REF!</v>
      </c>
      <c r="BM11" t="e">
        <f>#REF!</f>
        <v>#REF!</v>
      </c>
      <c r="BN11" t="str">
        <f>'3. Income'!B11</f>
        <v>DFG breakdown for two-tier areas only (where applicable)</v>
      </c>
      <c r="BX11" t="str">
        <f>IF('3. Income'!B38="","",'3. Income'!B38)</f>
        <v/>
      </c>
      <c r="BY11" t="str">
        <f>IF('3. Income'!C38="","",'3. Income'!C38)</f>
        <v/>
      </c>
      <c r="BZ11" t="str">
        <f>IF('3. Income'!D38="","",'3. Income'!D38)</f>
        <v/>
      </c>
      <c r="CA11" t="str">
        <f>IF('3. Income'!E38="","",'3. Income'!E38)</f>
        <v/>
      </c>
      <c r="CC11" t="str">
        <f>IF('3. Income'!B58="","",'3. Income'!B58)</f>
        <v/>
      </c>
      <c r="CD11" t="str">
        <f>IF('3. Income'!C58="","",'3. Income'!C58)</f>
        <v/>
      </c>
      <c r="CE11" t="str">
        <f>IF('3. Income'!D58="","",'3. Income'!D58)</f>
        <v/>
      </c>
      <c r="CF11" t="str">
        <f>IF('3. Income'!E58="","",'3. Income'!E58)</f>
        <v/>
      </c>
      <c r="CH11" t="e">
        <f>IF(#REF!="","",#REF!)</f>
        <v>#REF!</v>
      </c>
      <c r="CI11" t="e">
        <f>IF(#REF!="","",#REF!)</f>
        <v>#REF!</v>
      </c>
      <c r="CJ11" t="e">
        <f>IF(#REF!="","",#REF!)</f>
        <v>#REF!</v>
      </c>
      <c r="CK11" t="e">
        <f>IF(#REF!="","",#REF!)</f>
        <v>#REF!</v>
      </c>
      <c r="CL11" t="e">
        <f>IF(#REF!="","",#REF!)</f>
        <v>#REF!</v>
      </c>
      <c r="CM11" t="e">
        <f>IF(#REF!="","",#REF!)</f>
        <v>#REF!</v>
      </c>
      <c r="CN11" t="e">
        <f>IF(#REF!="","",#REF!)</f>
        <v>#REF!</v>
      </c>
      <c r="CO11" t="e">
        <f>IF(#REF!="","",#REF!)</f>
        <v>#REF!</v>
      </c>
      <c r="CP11" t="e">
        <f>IF(#REF!="","",#REF!)</f>
        <v>#REF!</v>
      </c>
      <c r="CQ11" t="e">
        <f>IF(#REF!="","",#REF!)</f>
        <v>#REF!</v>
      </c>
      <c r="CR11" t="e">
        <f>IF(#REF!="","",#REF!)</f>
        <v>#REF!</v>
      </c>
      <c r="CS11" t="e">
        <f>IF(#REF!="","",#REF!)</f>
        <v>#REF!</v>
      </c>
      <c r="CT11" t="e">
        <f>IF(#REF!="","",#REF!)</f>
        <v>#REF!</v>
      </c>
      <c r="CU11" t="e">
        <f>IF(#REF!="","",#REF!)</f>
        <v>#REF!</v>
      </c>
      <c r="CV11" t="e">
        <f>IF(#REF!="","",#REF!)</f>
        <v>#REF!</v>
      </c>
      <c r="CW11" t="e">
        <f>IF(#REF!="","",#REF!)</f>
        <v>#REF!</v>
      </c>
      <c r="CX11" t="e">
        <f>IF(#REF!="","",#REF!)</f>
        <v>#REF!</v>
      </c>
      <c r="CY11" t="e">
        <f>IF(#REF!="","",#REF!)</f>
        <v>#REF!</v>
      </c>
    </row>
    <row r="12" spans="2:178">
      <c r="B12" t="str">
        <f t="shared" si="0"/>
        <v>E10000028</v>
      </c>
      <c r="C12">
        <v>4</v>
      </c>
      <c r="D12" t="str">
        <f t="shared" si="1"/>
        <v>Staffordshire</v>
      </c>
      <c r="J12" t="str">
        <f>IF('2. Cover'!C40="","",'2. Cover'!C40)</f>
        <v>LA section 151 officer</v>
      </c>
      <c r="K12" t="str">
        <f>IF('2. Cover'!E40="","",'2. Cover'!E40)</f>
        <v>n/a</v>
      </c>
      <c r="L12" t="str">
        <f>IF('2. Cover'!F40="","",'2. Cover'!F40)</f>
        <v>Peter</v>
      </c>
      <c r="M12" t="str">
        <f>IF('2. Cover'!G40="","",'2. Cover'!G40)</f>
        <v>Shakespeare</v>
      </c>
      <c r="N12" t="str">
        <f>IF('2. Cover'!H40="","",'2. Cover'!H40)</f>
        <v>peter.shakespear2@staffordshire.gov.uk</v>
      </c>
      <c r="U12" t="s">
        <v>1407</v>
      </c>
      <c r="V12" t="e">
        <f>#REF!</f>
        <v>#REF!</v>
      </c>
      <c r="W12" t="e">
        <f>#REF!</f>
        <v>#REF!</v>
      </c>
      <c r="X12" t="e">
        <f>#REF!</f>
        <v>#REF!</v>
      </c>
      <c r="Y12" t="e">
        <f>#REF!</f>
        <v>#REF!</v>
      </c>
      <c r="Z12" t="e">
        <f>#REF!</f>
        <v>#REF!</v>
      </c>
      <c r="AA12" t="e">
        <f>#REF!</f>
        <v>#REF!</v>
      </c>
      <c r="AB12" t="e">
        <f>#REF!</f>
        <v>#REF!</v>
      </c>
      <c r="AC12" t="e">
        <f>#REF!</f>
        <v>#REF!</v>
      </c>
      <c r="AD12" t="e">
        <f>#REF!</f>
        <v>#REF!</v>
      </c>
      <c r="AE12" t="e">
        <f>#REF!</f>
        <v>#REF!</v>
      </c>
      <c r="AF12" t="e">
        <f>#REF!</f>
        <v>#REF!</v>
      </c>
      <c r="AG12" t="e">
        <f>#REF!</f>
        <v>#REF!</v>
      </c>
      <c r="AH12" t="s">
        <v>1409</v>
      </c>
      <c r="AI12" t="e">
        <f>#REF!</f>
        <v>#REF!</v>
      </c>
      <c r="AJ12" t="e">
        <f>#REF!</f>
        <v>#REF!</v>
      </c>
      <c r="AK12" t="e">
        <f>#REF!</f>
        <v>#REF!</v>
      </c>
      <c r="AL12" t="e">
        <f>#REF!</f>
        <v>#REF!</v>
      </c>
      <c r="AM12" t="e">
        <f>#REF!</f>
        <v>#REF!</v>
      </c>
      <c r="AN12" t="e">
        <f>#REF!</f>
        <v>#REF!</v>
      </c>
      <c r="AO12" t="e">
        <f>#REF!</f>
        <v>#REF!</v>
      </c>
      <c r="AP12" t="e">
        <f>#REF!</f>
        <v>#REF!</v>
      </c>
      <c r="AQ12" t="e">
        <f>#REF!</f>
        <v>#REF!</v>
      </c>
      <c r="AR12" t="e">
        <f>#REF!</f>
        <v>#REF!</v>
      </c>
      <c r="AS12" t="e">
        <f>#REF!</f>
        <v>#REF!</v>
      </c>
      <c r="AT12" t="e">
        <f>#REF!</f>
        <v>#REF!</v>
      </c>
      <c r="AU12" t="e">
        <f>#REF!</f>
        <v>#REF!</v>
      </c>
      <c r="AV12" t="e">
        <f>#REF!</f>
        <v>#REF!</v>
      </c>
      <c r="AW12" t="e">
        <f>#REF!</f>
        <v>#REF!</v>
      </c>
      <c r="AX12" t="s">
        <v>1410</v>
      </c>
      <c r="AY12" t="e">
        <f>#REF!</f>
        <v>#REF!</v>
      </c>
      <c r="AZ12" t="e">
        <f>#REF!</f>
        <v>#REF!</v>
      </c>
      <c r="BA12" t="e">
        <f>#REF!</f>
        <v>#REF!</v>
      </c>
      <c r="BB12" t="e">
        <f>#REF!</f>
        <v>#REF!</v>
      </c>
      <c r="BC12" t="e">
        <f>#REF!</f>
        <v>#REF!</v>
      </c>
      <c r="BD12" t="e">
        <f>#REF!</f>
        <v>#REF!</v>
      </c>
      <c r="BE12" t="e">
        <f>#REF!</f>
        <v>#REF!</v>
      </c>
      <c r="BF12" t="e">
        <f>#REF!</f>
        <v>#REF!</v>
      </c>
      <c r="BG12" t="e">
        <f>#REF!</f>
        <v>#REF!</v>
      </c>
      <c r="BH12" t="e">
        <f>#REF!</f>
        <v>#REF!</v>
      </c>
      <c r="BI12" t="e">
        <f>#REF!</f>
        <v>#REF!</v>
      </c>
      <c r="BJ12" t="e">
        <f>#REF!</f>
        <v>#REF!</v>
      </c>
      <c r="BK12" t="e">
        <f>#REF!</f>
        <v>#REF!</v>
      </c>
      <c r="BL12" t="e">
        <f>#REF!</f>
        <v>#REF!</v>
      </c>
      <c r="BM12" t="e">
        <f>#REF!</f>
        <v>#REF!</v>
      </c>
      <c r="BN12" t="str">
        <f>'3. Income'!B12</f>
        <v>Cannock Chase </v>
      </c>
      <c r="BO12">
        <f>'3. Income'!C12</f>
        <v>1304398</v>
      </c>
      <c r="BP12">
        <f>'3. Income'!D12</f>
        <v>0</v>
      </c>
      <c r="CC12" t="str">
        <f>IF('3. Income'!B59="","",'3. Income'!B59)</f>
        <v/>
      </c>
      <c r="CD12" t="str">
        <f>IF('3. Income'!C59="","",'3. Income'!C59)</f>
        <v/>
      </c>
      <c r="CE12" t="str">
        <f>IF('3. Income'!D59="","",'3. Income'!D59)</f>
        <v/>
      </c>
      <c r="CF12" t="str">
        <f>IF('3. Income'!E59="","",'3. Income'!E59)</f>
        <v/>
      </c>
      <c r="CH12" t="e">
        <f>IF(#REF!="","",#REF!)</f>
        <v>#REF!</v>
      </c>
      <c r="CI12" t="e">
        <f>IF(#REF!="","",#REF!)</f>
        <v>#REF!</v>
      </c>
      <c r="CJ12" t="e">
        <f>IF(#REF!="","",#REF!)</f>
        <v>#REF!</v>
      </c>
      <c r="CK12" t="e">
        <f>IF(#REF!="","",#REF!)</f>
        <v>#REF!</v>
      </c>
      <c r="CL12" t="e">
        <f>IF(#REF!="","",#REF!)</f>
        <v>#REF!</v>
      </c>
      <c r="CM12" t="e">
        <f>IF(#REF!="","",#REF!)</f>
        <v>#REF!</v>
      </c>
      <c r="CN12" t="e">
        <f>IF(#REF!="","",#REF!)</f>
        <v>#REF!</v>
      </c>
      <c r="CO12" t="e">
        <f>IF(#REF!="","",#REF!)</f>
        <v>#REF!</v>
      </c>
      <c r="CP12" t="e">
        <f>IF(#REF!="","",#REF!)</f>
        <v>#REF!</v>
      </c>
      <c r="CQ12" t="e">
        <f>IF(#REF!="","",#REF!)</f>
        <v>#REF!</v>
      </c>
      <c r="CR12" t="e">
        <f>IF(#REF!="","",#REF!)</f>
        <v>#REF!</v>
      </c>
      <c r="CS12" t="e">
        <f>IF(#REF!="","",#REF!)</f>
        <v>#REF!</v>
      </c>
      <c r="CT12" t="e">
        <f>IF(#REF!="","",#REF!)</f>
        <v>#REF!</v>
      </c>
      <c r="CU12" t="e">
        <f>IF(#REF!="","",#REF!)</f>
        <v>#REF!</v>
      </c>
      <c r="CV12" t="e">
        <f>IF(#REF!="","",#REF!)</f>
        <v>#REF!</v>
      </c>
      <c r="CW12" t="e">
        <f>IF(#REF!="","",#REF!)</f>
        <v>#REF!</v>
      </c>
      <c r="CX12" t="e">
        <f>IF(#REF!="","",#REF!)</f>
        <v>#REF!</v>
      </c>
      <c r="CY12" t="e">
        <f>IF(#REF!="","",#REF!)</f>
        <v>#REF!</v>
      </c>
    </row>
    <row r="13" spans="2:178">
      <c r="B13" t="str">
        <f t="shared" si="0"/>
        <v>E10000028</v>
      </c>
      <c r="C13">
        <v>5</v>
      </c>
      <c r="D13" t="str">
        <f t="shared" si="1"/>
        <v>Staffordshire</v>
      </c>
      <c r="J13" t="str">
        <f>IF('2. Cover'!C41="","",'2. Cover'!C41)</f>
        <v>ICB finance director 1</v>
      </c>
      <c r="K13" t="str">
        <f>IF('2. Cover'!E41="","",'2. Cover'!E41)</f>
        <v>n/a</v>
      </c>
      <c r="L13" t="str">
        <f>IF('2. Cover'!F41="","",'2. Cover'!F41)</f>
        <v xml:space="preserve">Claire </v>
      </c>
      <c r="M13" t="str">
        <f>IF('2. Cover'!G41="","",'2. Cover'!G41)</f>
        <v>Skidmore</v>
      </c>
      <c r="N13" t="str">
        <f>IF('2. Cover'!H41="","",'2. Cover'!H41)</f>
        <v>claire.skidmore@nhs.net</v>
      </c>
      <c r="U13" t="s">
        <v>1411</v>
      </c>
      <c r="V13" t="e">
        <f>#REF!</f>
        <v>#REF!</v>
      </c>
      <c r="W13" t="e">
        <f>#REF!</f>
        <v>#REF!</v>
      </c>
      <c r="X13" t="e">
        <f>#REF!</f>
        <v>#REF!</v>
      </c>
      <c r="Y13" t="e">
        <f>#REF!</f>
        <v>#REF!</v>
      </c>
      <c r="Z13" t="e">
        <f>#REF!</f>
        <v>#REF!</v>
      </c>
      <c r="AA13" t="e">
        <f>#REF!</f>
        <v>#REF!</v>
      </c>
      <c r="AB13" t="e">
        <f>#REF!</f>
        <v>#REF!</v>
      </c>
      <c r="AC13" t="e">
        <f>#REF!</f>
        <v>#REF!</v>
      </c>
      <c r="AD13" t="e">
        <f>#REF!</f>
        <v>#REF!</v>
      </c>
      <c r="AE13" t="e">
        <f>#REF!</f>
        <v>#REF!</v>
      </c>
      <c r="AF13" t="e">
        <f>#REF!</f>
        <v>#REF!</v>
      </c>
      <c r="AG13" t="e">
        <f>#REF!</f>
        <v>#REF!</v>
      </c>
      <c r="AH13" t="s">
        <v>1412</v>
      </c>
      <c r="AI13" t="e">
        <f>#REF!</f>
        <v>#REF!</v>
      </c>
      <c r="AJ13" t="e">
        <f>#REF!</f>
        <v>#REF!</v>
      </c>
      <c r="AK13" t="e">
        <f>#REF!</f>
        <v>#REF!</v>
      </c>
      <c r="AL13" t="e">
        <f>#REF!</f>
        <v>#REF!</v>
      </c>
      <c r="AM13" t="e">
        <f>#REF!</f>
        <v>#REF!</v>
      </c>
      <c r="AN13" t="e">
        <f>#REF!</f>
        <v>#REF!</v>
      </c>
      <c r="AO13" t="e">
        <f>#REF!</f>
        <v>#REF!</v>
      </c>
      <c r="AP13" t="e">
        <f>#REF!</f>
        <v>#REF!</v>
      </c>
      <c r="AQ13" t="e">
        <f>#REF!</f>
        <v>#REF!</v>
      </c>
      <c r="AR13" t="e">
        <f>#REF!</f>
        <v>#REF!</v>
      </c>
      <c r="AS13" t="e">
        <f>#REF!</f>
        <v>#REF!</v>
      </c>
      <c r="AT13" t="e">
        <f>#REF!</f>
        <v>#REF!</v>
      </c>
      <c r="AU13" t="e">
        <f>#REF!</f>
        <v>#REF!</v>
      </c>
      <c r="AV13" t="e">
        <f>#REF!</f>
        <v>#REF!</v>
      </c>
      <c r="AW13" t="e">
        <f>#REF!</f>
        <v>#REF!</v>
      </c>
      <c r="AX13" t="s">
        <v>1411</v>
      </c>
      <c r="AY13" t="e">
        <f>#REF!</f>
        <v>#REF!</v>
      </c>
      <c r="AZ13" t="e">
        <f>#REF!</f>
        <v>#REF!</v>
      </c>
      <c r="BA13" t="e">
        <f>#REF!</f>
        <v>#REF!</v>
      </c>
      <c r="BB13" t="e">
        <f>#REF!</f>
        <v>#REF!</v>
      </c>
      <c r="BC13" t="e">
        <f>#REF!</f>
        <v>#REF!</v>
      </c>
      <c r="BD13" t="e">
        <f>#REF!</f>
        <v>#REF!</v>
      </c>
      <c r="BE13" t="e">
        <f>#REF!</f>
        <v>#REF!</v>
      </c>
      <c r="BF13" t="e">
        <f>#REF!</f>
        <v>#REF!</v>
      </c>
      <c r="BG13" t="e">
        <f>#REF!</f>
        <v>#REF!</v>
      </c>
      <c r="BH13" t="e">
        <f>#REF!</f>
        <v>#REF!</v>
      </c>
      <c r="BI13" t="e">
        <f>#REF!</f>
        <v>#REF!</v>
      </c>
      <c r="BJ13" t="e">
        <f>#REF!</f>
        <v>#REF!</v>
      </c>
      <c r="BK13" t="e">
        <f>#REF!</f>
        <v>#REF!</v>
      </c>
      <c r="BL13" t="e">
        <f>#REF!</f>
        <v>#REF!</v>
      </c>
      <c r="BM13" t="e">
        <f>#REF!</f>
        <v>#REF!</v>
      </c>
      <c r="BN13" t="str">
        <f>'3. Income'!B13</f>
        <v>East Staffordshire </v>
      </c>
      <c r="BO13">
        <f>'3. Income'!C13</f>
        <v>1439858</v>
      </c>
      <c r="BP13">
        <f>'3. Income'!D13</f>
        <v>0</v>
      </c>
      <c r="CC13" t="str">
        <f>IF('3. Income'!B60="","",'3. Income'!B60)</f>
        <v/>
      </c>
      <c r="CD13" t="str">
        <f>IF('3. Income'!C60="","",'3. Income'!C60)</f>
        <v/>
      </c>
      <c r="CE13" t="str">
        <f>IF('3. Income'!D60="","",'3. Income'!D60)</f>
        <v/>
      </c>
      <c r="CF13" t="str">
        <f>IF('3. Income'!E60="","",'3. Income'!E60)</f>
        <v/>
      </c>
      <c r="CH13" t="e">
        <f>IF(#REF!="","",#REF!)</f>
        <v>#REF!</v>
      </c>
      <c r="CI13" t="e">
        <f>IF(#REF!="","",#REF!)</f>
        <v>#REF!</v>
      </c>
      <c r="CJ13" t="e">
        <f>IF(#REF!="","",#REF!)</f>
        <v>#REF!</v>
      </c>
      <c r="CK13" t="e">
        <f>IF(#REF!="","",#REF!)</f>
        <v>#REF!</v>
      </c>
      <c r="CL13" t="e">
        <f>IF(#REF!="","",#REF!)</f>
        <v>#REF!</v>
      </c>
      <c r="CM13" t="e">
        <f>IF(#REF!="","",#REF!)</f>
        <v>#REF!</v>
      </c>
      <c r="CN13" t="e">
        <f>IF(#REF!="","",#REF!)</f>
        <v>#REF!</v>
      </c>
      <c r="CO13" t="e">
        <f>IF(#REF!="","",#REF!)</f>
        <v>#REF!</v>
      </c>
      <c r="CP13" t="e">
        <f>IF(#REF!="","",#REF!)</f>
        <v>#REF!</v>
      </c>
      <c r="CQ13" t="e">
        <f>IF(#REF!="","",#REF!)</f>
        <v>#REF!</v>
      </c>
      <c r="CR13" t="e">
        <f>IF(#REF!="","",#REF!)</f>
        <v>#REF!</v>
      </c>
      <c r="CS13" t="e">
        <f>IF(#REF!="","",#REF!)</f>
        <v>#REF!</v>
      </c>
      <c r="CT13" t="e">
        <f>IF(#REF!="","",#REF!)</f>
        <v>#REF!</v>
      </c>
      <c r="CU13" t="e">
        <f>IF(#REF!="","",#REF!)</f>
        <v>#REF!</v>
      </c>
      <c r="CV13" t="e">
        <f>IF(#REF!="","",#REF!)</f>
        <v>#REF!</v>
      </c>
      <c r="CW13" t="e">
        <f>IF(#REF!="","",#REF!)</f>
        <v>#REF!</v>
      </c>
      <c r="CX13" t="e">
        <f>IF(#REF!="","",#REF!)</f>
        <v>#REF!</v>
      </c>
      <c r="CY13" t="e">
        <f>IF(#REF!="","",#REF!)</f>
        <v>#REF!</v>
      </c>
    </row>
    <row r="14" spans="2:178">
      <c r="B14" t="str">
        <f t="shared" si="0"/>
        <v>E10000028</v>
      </c>
      <c r="C14">
        <v>6</v>
      </c>
      <c r="D14" t="str">
        <f t="shared" si="1"/>
        <v>Staffordshire</v>
      </c>
      <c r="J14" t="str">
        <f>IF('2. Cover'!C45="","",'2. Cover'!C45)</f>
        <v>Local authority director of adult social services</v>
      </c>
      <c r="K14" t="str">
        <f>IF('2. Cover'!E45="","",'2. Cover'!E45)</f>
        <v>Dr</v>
      </c>
      <c r="L14" t="str">
        <f>IF('2. Cover'!F45="","",'2. Cover'!F45)</f>
        <v>Richard</v>
      </c>
      <c r="M14" t="str">
        <f>IF('2. Cover'!G45="","",'2. Cover'!G45)</f>
        <v>Harling</v>
      </c>
      <c r="N14" t="str">
        <f>IF('2. Cover'!H45="","",'2. Cover'!H45)</f>
        <v>richard.harling@staffordshire.gov.uk</v>
      </c>
      <c r="U14" t="s">
        <v>1412</v>
      </c>
      <c r="V14" t="e">
        <f>#REF!</f>
        <v>#REF!</v>
      </c>
      <c r="W14" t="e">
        <f>#REF!</f>
        <v>#REF!</v>
      </c>
      <c r="X14" t="e">
        <f>#REF!</f>
        <v>#REF!</v>
      </c>
      <c r="Y14" t="e">
        <f>#REF!</f>
        <v>#REF!</v>
      </c>
      <c r="Z14" t="e">
        <f>#REF!</f>
        <v>#REF!</v>
      </c>
      <c r="AA14" t="e">
        <f>#REF!</f>
        <v>#REF!</v>
      </c>
      <c r="AB14" t="e">
        <f>#REF!</f>
        <v>#REF!</v>
      </c>
      <c r="AC14" t="e">
        <f>#REF!</f>
        <v>#REF!</v>
      </c>
      <c r="AD14" t="e">
        <f>#REF!</f>
        <v>#REF!</v>
      </c>
      <c r="AE14" t="e">
        <f>#REF!</f>
        <v>#REF!</v>
      </c>
      <c r="AF14" t="e">
        <f>#REF!</f>
        <v>#REF!</v>
      </c>
      <c r="AG14" t="e">
        <f>#REF!</f>
        <v>#REF!</v>
      </c>
      <c r="AH14" t="s">
        <v>1413</v>
      </c>
      <c r="AI14" t="e">
        <f>#REF!</f>
        <v>#REF!</v>
      </c>
      <c r="AJ14" t="e">
        <f>#REF!</f>
        <v>#REF!</v>
      </c>
      <c r="AK14" t="e">
        <f>#REF!</f>
        <v>#REF!</v>
      </c>
      <c r="AL14" t="e">
        <f>#REF!</f>
        <v>#REF!</v>
      </c>
      <c r="AM14" t="e">
        <f>#REF!</f>
        <v>#REF!</v>
      </c>
      <c r="AN14" t="e">
        <f>#REF!</f>
        <v>#REF!</v>
      </c>
      <c r="AO14" t="e">
        <f>#REF!</f>
        <v>#REF!</v>
      </c>
      <c r="AP14" t="e">
        <f>#REF!</f>
        <v>#REF!</v>
      </c>
      <c r="AQ14" t="e">
        <f>#REF!</f>
        <v>#REF!</v>
      </c>
      <c r="AR14" t="e">
        <f>#REF!</f>
        <v>#REF!</v>
      </c>
      <c r="AS14" t="e">
        <f>#REF!</f>
        <v>#REF!</v>
      </c>
      <c r="AT14" t="e">
        <f>#REF!</f>
        <v>#REF!</v>
      </c>
      <c r="AU14" t="e">
        <f>#REF!</f>
        <v>#REF!</v>
      </c>
      <c r="AV14" t="e">
        <f>#REF!</f>
        <v>#REF!</v>
      </c>
      <c r="AW14" t="e">
        <f>#REF!</f>
        <v>#REF!</v>
      </c>
      <c r="AX14" t="s">
        <v>1412</v>
      </c>
      <c r="AY14" t="e">
        <f>#REF!</f>
        <v>#REF!</v>
      </c>
      <c r="AZ14" t="e">
        <f>#REF!</f>
        <v>#REF!</v>
      </c>
      <c r="BA14" t="e">
        <f>#REF!</f>
        <v>#REF!</v>
      </c>
      <c r="BB14" t="e">
        <f>#REF!</f>
        <v>#REF!</v>
      </c>
      <c r="BC14" t="e">
        <f>#REF!</f>
        <v>#REF!</v>
      </c>
      <c r="BD14" t="e">
        <f>#REF!</f>
        <v>#REF!</v>
      </c>
      <c r="BE14" t="e">
        <f>#REF!</f>
        <v>#REF!</v>
      </c>
      <c r="BF14" t="e">
        <f>#REF!</f>
        <v>#REF!</v>
      </c>
      <c r="BG14" t="e">
        <f>#REF!</f>
        <v>#REF!</v>
      </c>
      <c r="BH14" t="e">
        <f>#REF!</f>
        <v>#REF!</v>
      </c>
      <c r="BI14" t="e">
        <f>#REF!</f>
        <v>#REF!</v>
      </c>
      <c r="BJ14" t="e">
        <f>#REF!</f>
        <v>#REF!</v>
      </c>
      <c r="BK14" t="e">
        <f>#REF!</f>
        <v>#REF!</v>
      </c>
      <c r="BL14" t="e">
        <f>#REF!</f>
        <v>#REF!</v>
      </c>
      <c r="BM14" t="e">
        <f>#REF!</f>
        <v>#REF!</v>
      </c>
      <c r="BN14" t="str">
        <f>'3. Income'!B14</f>
        <v>Lichfield </v>
      </c>
      <c r="BO14">
        <f>'3. Income'!C14</f>
        <v>1376330</v>
      </c>
      <c r="BP14">
        <f>'3. Income'!D14</f>
        <v>0</v>
      </c>
      <c r="CC14" t="str">
        <f>IF('3. Income'!B61="","",'3. Income'!B61)</f>
        <v/>
      </c>
      <c r="CD14" t="str">
        <f>IF('3. Income'!C61="","",'3. Income'!C61)</f>
        <v/>
      </c>
      <c r="CE14" t="str">
        <f>IF('3. Income'!D61="","",'3. Income'!D61)</f>
        <v/>
      </c>
      <c r="CF14" t="str">
        <f>IF('3. Income'!E61="","",'3. Income'!E61)</f>
        <v/>
      </c>
      <c r="CH14" t="e">
        <f>IF(#REF!="","",#REF!)</f>
        <v>#REF!</v>
      </c>
      <c r="CI14" t="e">
        <f>IF(#REF!="","",#REF!)</f>
        <v>#REF!</v>
      </c>
      <c r="CJ14" t="e">
        <f>IF(#REF!="","",#REF!)</f>
        <v>#REF!</v>
      </c>
      <c r="CK14" t="e">
        <f>IF(#REF!="","",#REF!)</f>
        <v>#REF!</v>
      </c>
      <c r="CL14" t="e">
        <f>IF(#REF!="","",#REF!)</f>
        <v>#REF!</v>
      </c>
      <c r="CM14" t="e">
        <f>IF(#REF!="","",#REF!)</f>
        <v>#REF!</v>
      </c>
      <c r="CN14" t="e">
        <f>IF(#REF!="","",#REF!)</f>
        <v>#REF!</v>
      </c>
      <c r="CO14" t="e">
        <f>IF(#REF!="","",#REF!)</f>
        <v>#REF!</v>
      </c>
      <c r="CP14" t="e">
        <f>IF(#REF!="","",#REF!)</f>
        <v>#REF!</v>
      </c>
      <c r="CQ14" t="e">
        <f>IF(#REF!="","",#REF!)</f>
        <v>#REF!</v>
      </c>
      <c r="CR14" t="e">
        <f>IF(#REF!="","",#REF!)</f>
        <v>#REF!</v>
      </c>
      <c r="CS14" t="e">
        <f>IF(#REF!="","",#REF!)</f>
        <v>#REF!</v>
      </c>
      <c r="CT14" t="e">
        <f>IF(#REF!="","",#REF!)</f>
        <v>#REF!</v>
      </c>
      <c r="CU14" t="e">
        <f>IF(#REF!="","",#REF!)</f>
        <v>#REF!</v>
      </c>
      <c r="CV14" t="e">
        <f>IF(#REF!="","",#REF!)</f>
        <v>#REF!</v>
      </c>
      <c r="CW14" t="e">
        <f>IF(#REF!="","",#REF!)</f>
        <v>#REF!</v>
      </c>
      <c r="CX14" t="e">
        <f>IF(#REF!="","",#REF!)</f>
        <v>#REF!</v>
      </c>
      <c r="CY14" t="e">
        <f>IF(#REF!="","",#REF!)</f>
        <v>#REF!</v>
      </c>
    </row>
    <row r="15" spans="2:178">
      <c r="B15" t="str">
        <f t="shared" si="0"/>
        <v>E10000028</v>
      </c>
      <c r="C15">
        <v>7</v>
      </c>
      <c r="D15" t="str">
        <f t="shared" si="1"/>
        <v>Staffordshire</v>
      </c>
      <c r="J15" t="str">
        <f>IF('2. Cover'!C47="","",'2. Cover'!C47)</f>
        <v>ICB place lead 1</v>
      </c>
      <c r="K15" t="str">
        <f>IF('2. Cover'!E46="","",'2. Cover'!E46)</f>
        <v>n/a</v>
      </c>
      <c r="L15" t="str">
        <f>IF('2. Cover'!G46="","",'2. Cover'!G46)</f>
        <v>Brookes</v>
      </c>
      <c r="M15" t="e">
        <f>IF('2. Cover'!#REF!="","",'2. Cover'!#REF!)</f>
        <v>#REF!</v>
      </c>
      <c r="N15" t="str">
        <f>IF('2. Cover'!H46="","",'2. Cover'!H46)</f>
        <v>roger.brookes@staffordshire.gov.uk</v>
      </c>
      <c r="U15" t="s">
        <v>1413</v>
      </c>
      <c r="V15" t="e">
        <f>#REF!</f>
        <v>#REF!</v>
      </c>
      <c r="W15" t="e">
        <f>#REF!</f>
        <v>#REF!</v>
      </c>
      <c r="X15" t="e">
        <f>#REF!</f>
        <v>#REF!</v>
      </c>
      <c r="Y15" t="e">
        <f>#REF!</f>
        <v>#REF!</v>
      </c>
      <c r="Z15" t="e">
        <f>#REF!</f>
        <v>#REF!</v>
      </c>
      <c r="AA15" t="e">
        <f>#REF!</f>
        <v>#REF!</v>
      </c>
      <c r="AB15" t="e">
        <f>#REF!</f>
        <v>#REF!</v>
      </c>
      <c r="AC15" t="e">
        <f>#REF!</f>
        <v>#REF!</v>
      </c>
      <c r="AD15" t="e">
        <f>#REF!</f>
        <v>#REF!</v>
      </c>
      <c r="AE15" t="e">
        <f>#REF!</f>
        <v>#REF!</v>
      </c>
      <c r="AF15" t="e">
        <f>#REF!</f>
        <v>#REF!</v>
      </c>
      <c r="AG15" t="e">
        <f>#REF!</f>
        <v>#REF!</v>
      </c>
      <c r="AH15" t="s">
        <v>1414</v>
      </c>
      <c r="AI15" t="e">
        <f>#REF!</f>
        <v>#REF!</v>
      </c>
      <c r="AJ15" t="e">
        <f>#REF!</f>
        <v>#REF!</v>
      </c>
      <c r="AK15" t="e">
        <f>#REF!</f>
        <v>#REF!</v>
      </c>
      <c r="AL15" t="e">
        <f>#REF!</f>
        <v>#REF!</v>
      </c>
      <c r="AM15" t="e">
        <f>#REF!</f>
        <v>#REF!</v>
      </c>
      <c r="AN15" t="e">
        <f>#REF!</f>
        <v>#REF!</v>
      </c>
      <c r="AO15" t="e">
        <f>#REF!</f>
        <v>#REF!</v>
      </c>
      <c r="AP15" t="e">
        <f>#REF!</f>
        <v>#REF!</v>
      </c>
      <c r="AQ15" t="e">
        <f>#REF!</f>
        <v>#REF!</v>
      </c>
      <c r="AR15" t="e">
        <f>#REF!</f>
        <v>#REF!</v>
      </c>
      <c r="AS15" t="e">
        <f>#REF!</f>
        <v>#REF!</v>
      </c>
      <c r="AT15" t="e">
        <f>#REF!</f>
        <v>#REF!</v>
      </c>
      <c r="AU15" t="e">
        <f>#REF!</f>
        <v>#REF!</v>
      </c>
      <c r="AV15" t="e">
        <f>#REF!</f>
        <v>#REF!</v>
      </c>
      <c r="AW15" t="e">
        <f>#REF!</f>
        <v>#REF!</v>
      </c>
      <c r="AX15" t="s">
        <v>1413</v>
      </c>
      <c r="AY15" t="e">
        <f>#REF!</f>
        <v>#REF!</v>
      </c>
      <c r="AZ15" t="e">
        <f>#REF!</f>
        <v>#REF!</v>
      </c>
      <c r="BA15" t="e">
        <f>#REF!</f>
        <v>#REF!</v>
      </c>
      <c r="BB15" t="e">
        <f>#REF!</f>
        <v>#REF!</v>
      </c>
      <c r="BC15" t="e">
        <f>#REF!</f>
        <v>#REF!</v>
      </c>
      <c r="BD15" t="e">
        <f>#REF!</f>
        <v>#REF!</v>
      </c>
      <c r="BE15" t="e">
        <f>#REF!</f>
        <v>#REF!</v>
      </c>
      <c r="BF15" t="e">
        <f>#REF!</f>
        <v>#REF!</v>
      </c>
      <c r="BG15" t="e">
        <f>#REF!</f>
        <v>#REF!</v>
      </c>
      <c r="BH15" t="e">
        <f>#REF!</f>
        <v>#REF!</v>
      </c>
      <c r="BI15" t="e">
        <f>#REF!</f>
        <v>#REF!</v>
      </c>
      <c r="BJ15" t="e">
        <f>#REF!</f>
        <v>#REF!</v>
      </c>
      <c r="BK15" t="e">
        <f>#REF!</f>
        <v>#REF!</v>
      </c>
      <c r="BL15" t="e">
        <f>#REF!</f>
        <v>#REF!</v>
      </c>
      <c r="BM15" t="e">
        <f>#REF!</f>
        <v>#REF!</v>
      </c>
      <c r="BN15" t="str">
        <f>'3. Income'!B15</f>
        <v>Newcastle-under-Lyme </v>
      </c>
      <c r="BO15">
        <f>'3. Income'!C15</f>
        <v>2128178</v>
      </c>
      <c r="BP15">
        <f>'3. Income'!D15</f>
        <v>0</v>
      </c>
      <c r="CC15" t="str">
        <f>IF('3. Income'!B62="","",'3. Income'!B62)</f>
        <v/>
      </c>
      <c r="CD15" t="str">
        <f>IF('3. Income'!C62="","",'3. Income'!C62)</f>
        <v/>
      </c>
      <c r="CE15" t="str">
        <f>IF('3. Income'!D62="","",'3. Income'!D62)</f>
        <v/>
      </c>
      <c r="CF15" t="str">
        <f>IF('3. Income'!E62="","",'3. Income'!E62)</f>
        <v/>
      </c>
      <c r="CH15" t="e">
        <f>IF(#REF!="","",#REF!)</f>
        <v>#REF!</v>
      </c>
      <c r="CI15" t="e">
        <f>IF(#REF!="","",#REF!)</f>
        <v>#REF!</v>
      </c>
      <c r="CJ15" t="e">
        <f>IF(#REF!="","",#REF!)</f>
        <v>#REF!</v>
      </c>
      <c r="CK15" t="e">
        <f>IF(#REF!="","",#REF!)</f>
        <v>#REF!</v>
      </c>
      <c r="CL15" t="e">
        <f>IF(#REF!="","",#REF!)</f>
        <v>#REF!</v>
      </c>
      <c r="CM15" t="e">
        <f>IF(#REF!="","",#REF!)</f>
        <v>#REF!</v>
      </c>
      <c r="CN15" t="e">
        <f>IF(#REF!="","",#REF!)</f>
        <v>#REF!</v>
      </c>
      <c r="CO15" t="e">
        <f>IF(#REF!="","",#REF!)</f>
        <v>#REF!</v>
      </c>
      <c r="CP15" t="e">
        <f>IF(#REF!="","",#REF!)</f>
        <v>#REF!</v>
      </c>
      <c r="CQ15" t="e">
        <f>IF(#REF!="","",#REF!)</f>
        <v>#REF!</v>
      </c>
      <c r="CR15" t="e">
        <f>IF(#REF!="","",#REF!)</f>
        <v>#REF!</v>
      </c>
      <c r="CS15" t="e">
        <f>IF(#REF!="","",#REF!)</f>
        <v>#REF!</v>
      </c>
      <c r="CT15" t="e">
        <f>IF(#REF!="","",#REF!)</f>
        <v>#REF!</v>
      </c>
      <c r="CU15" t="e">
        <f>IF(#REF!="","",#REF!)</f>
        <v>#REF!</v>
      </c>
      <c r="CV15" t="e">
        <f>IF(#REF!="","",#REF!)</f>
        <v>#REF!</v>
      </c>
      <c r="CW15" t="e">
        <f>IF(#REF!="","",#REF!)</f>
        <v>#REF!</v>
      </c>
      <c r="CX15" t="e">
        <f>IF(#REF!="","",#REF!)</f>
        <v>#REF!</v>
      </c>
      <c r="CY15" t="e">
        <f>IF(#REF!="","",#REF!)</f>
        <v>#REF!</v>
      </c>
    </row>
    <row r="16" spans="2:178">
      <c r="B16" t="str">
        <f t="shared" si="0"/>
        <v>E10000028</v>
      </c>
      <c r="C16">
        <v>8</v>
      </c>
      <c r="D16" t="str">
        <f t="shared" si="1"/>
        <v>Staffordshire</v>
      </c>
      <c r="J16" t="str">
        <f>IF('2. Cover'!C48="","",'2. Cover'!C48)</f>
        <v>ICB place lead 2  (where required)</v>
      </c>
      <c r="K16" t="str">
        <f>IF('2. Cover'!E48="","",'2. Cover'!E48)</f>
        <v/>
      </c>
      <c r="L16" t="str">
        <f>IF('2. Cover'!F48="","",'2. Cover'!F48)</f>
        <v/>
      </c>
      <c r="M16" t="str">
        <f>IF('2. Cover'!G48="","",'2. Cover'!G48)</f>
        <v/>
      </c>
      <c r="N16" t="str">
        <f>IF('2. Cover'!H48="","",'2. Cover'!H48)</f>
        <v/>
      </c>
      <c r="BN16" t="str">
        <f>'3. Income'!B16</f>
        <v>South Staffordshire </v>
      </c>
      <c r="BO16">
        <f>'3. Income'!C16</f>
        <v>1398005</v>
      </c>
      <c r="BP16">
        <f>'3. Income'!D16</f>
        <v>0</v>
      </c>
      <c r="CC16" t="str">
        <f>IF('3. Income'!B63="","",'3. Income'!B63)</f>
        <v/>
      </c>
      <c r="CD16" t="str">
        <f>IF('3. Income'!C63="","",'3. Income'!C63)</f>
        <v/>
      </c>
      <c r="CE16" t="str">
        <f>IF('3. Income'!D63="","",'3. Income'!D63)</f>
        <v/>
      </c>
      <c r="CF16" t="str">
        <f>IF('3. Income'!E63="","",'3. Income'!E63)</f>
        <v/>
      </c>
      <c r="CH16" t="e">
        <f>IF(#REF!="","",#REF!)</f>
        <v>#REF!</v>
      </c>
      <c r="CI16" t="e">
        <f>IF(#REF!="","",#REF!)</f>
        <v>#REF!</v>
      </c>
      <c r="CJ16" t="e">
        <f>IF(#REF!="","",#REF!)</f>
        <v>#REF!</v>
      </c>
      <c r="CK16" t="e">
        <f>IF(#REF!="","",#REF!)</f>
        <v>#REF!</v>
      </c>
      <c r="CL16" t="e">
        <f>IF(#REF!="","",#REF!)</f>
        <v>#REF!</v>
      </c>
      <c r="CM16" t="e">
        <f>IF(#REF!="","",#REF!)</f>
        <v>#REF!</v>
      </c>
      <c r="CN16" t="e">
        <f>IF(#REF!="","",#REF!)</f>
        <v>#REF!</v>
      </c>
      <c r="CO16" t="e">
        <f>IF(#REF!="","",#REF!)</f>
        <v>#REF!</v>
      </c>
      <c r="CP16" t="e">
        <f>IF(#REF!="","",#REF!)</f>
        <v>#REF!</v>
      </c>
      <c r="CQ16" t="e">
        <f>IF(#REF!="","",#REF!)</f>
        <v>#REF!</v>
      </c>
      <c r="CR16" t="e">
        <f>IF(#REF!="","",#REF!)</f>
        <v>#REF!</v>
      </c>
      <c r="CS16" t="e">
        <f>IF(#REF!="","",#REF!)</f>
        <v>#REF!</v>
      </c>
      <c r="CT16" t="e">
        <f>IF(#REF!="","",#REF!)</f>
        <v>#REF!</v>
      </c>
      <c r="CU16" t="e">
        <f>IF(#REF!="","",#REF!)</f>
        <v>#REF!</v>
      </c>
      <c r="CV16" t="e">
        <f>IF(#REF!="","",#REF!)</f>
        <v>#REF!</v>
      </c>
      <c r="CW16" t="e">
        <f>IF(#REF!="","",#REF!)</f>
        <v>#REF!</v>
      </c>
      <c r="CX16" t="e">
        <f>IF(#REF!="","",#REF!)</f>
        <v>#REF!</v>
      </c>
      <c r="CY16" t="e">
        <f>IF(#REF!="","",#REF!)</f>
        <v>#REF!</v>
      </c>
    </row>
    <row r="17" spans="2:103">
      <c r="B17" t="str">
        <f t="shared" si="0"/>
        <v>E10000028</v>
      </c>
      <c r="C17">
        <v>9</v>
      </c>
      <c r="D17" t="str">
        <f t="shared" si="1"/>
        <v>Staffordshire</v>
      </c>
      <c r="J17" t="str">
        <f>IF('2. Cover'!C49="","",'2. Cover'!C49)</f>
        <v>ICB place lead 3  (where required)</v>
      </c>
      <c r="K17" t="str">
        <f>IF('2. Cover'!E49="","",'2. Cover'!E49)</f>
        <v/>
      </c>
      <c r="L17" t="str">
        <f>IF('2. Cover'!F49="","",'2. Cover'!F49)</f>
        <v/>
      </c>
      <c r="M17" t="str">
        <f>IF('2. Cover'!G49="","",'2. Cover'!G49)</f>
        <v/>
      </c>
      <c r="N17" t="str">
        <f>IF('2. Cover'!H49="","",'2. Cover'!H49)</f>
        <v/>
      </c>
      <c r="BN17" t="str">
        <f>'3. Income'!B17</f>
        <v>Stafford </v>
      </c>
      <c r="BO17">
        <f>'3. Income'!C17</f>
        <v>1888596</v>
      </c>
      <c r="BP17">
        <f>'3. Income'!D17</f>
        <v>0</v>
      </c>
      <c r="CC17" t="str">
        <f>IF('3. Income'!B64="","",'3. Income'!B64)</f>
        <v/>
      </c>
      <c r="CD17" t="str">
        <f>IF('3. Income'!C64="","",'3. Income'!C64)</f>
        <v/>
      </c>
      <c r="CE17" t="str">
        <f>IF('3. Income'!D64="","",'3. Income'!D64)</f>
        <v/>
      </c>
      <c r="CF17" t="str">
        <f>IF('3. Income'!E64="","",'3. Income'!E64)</f>
        <v/>
      </c>
      <c r="CH17" t="e">
        <f>IF(#REF!="","",#REF!)</f>
        <v>#REF!</v>
      </c>
      <c r="CI17" t="e">
        <f>IF(#REF!="","",#REF!)</f>
        <v>#REF!</v>
      </c>
      <c r="CJ17" t="e">
        <f>IF(#REF!="","",#REF!)</f>
        <v>#REF!</v>
      </c>
      <c r="CK17" t="e">
        <f>IF(#REF!="","",#REF!)</f>
        <v>#REF!</v>
      </c>
      <c r="CL17" t="e">
        <f>IF(#REF!="","",#REF!)</f>
        <v>#REF!</v>
      </c>
      <c r="CM17" t="e">
        <f>IF(#REF!="","",#REF!)</f>
        <v>#REF!</v>
      </c>
      <c r="CN17" t="e">
        <f>IF(#REF!="","",#REF!)</f>
        <v>#REF!</v>
      </c>
      <c r="CO17" t="e">
        <f>IF(#REF!="","",#REF!)</f>
        <v>#REF!</v>
      </c>
      <c r="CP17" t="e">
        <f>IF(#REF!="","",#REF!)</f>
        <v>#REF!</v>
      </c>
      <c r="CQ17" t="e">
        <f>IF(#REF!="","",#REF!)</f>
        <v>#REF!</v>
      </c>
      <c r="CR17" t="e">
        <f>IF(#REF!="","",#REF!)</f>
        <v>#REF!</v>
      </c>
      <c r="CS17" t="e">
        <f>IF(#REF!="","",#REF!)</f>
        <v>#REF!</v>
      </c>
      <c r="CT17" t="e">
        <f>IF(#REF!="","",#REF!)</f>
        <v>#REF!</v>
      </c>
      <c r="CU17" t="e">
        <f>IF(#REF!="","",#REF!)</f>
        <v>#REF!</v>
      </c>
      <c r="CV17" t="e">
        <f>IF(#REF!="","",#REF!)</f>
        <v>#REF!</v>
      </c>
      <c r="CW17" t="e">
        <f>IF(#REF!="","",#REF!)</f>
        <v>#REF!</v>
      </c>
      <c r="CX17" t="e">
        <f>IF(#REF!="","",#REF!)</f>
        <v>#REF!</v>
      </c>
      <c r="CY17" t="e">
        <f>IF(#REF!="","",#REF!)</f>
        <v>#REF!</v>
      </c>
    </row>
    <row r="18" spans="2:103">
      <c r="B18" t="str">
        <f t="shared" si="0"/>
        <v>E10000028</v>
      </c>
      <c r="C18">
        <v>10</v>
      </c>
      <c r="D18" t="str">
        <f t="shared" si="1"/>
        <v>Staffordshire</v>
      </c>
      <c r="J18" t="str">
        <f>IF('2. Cover'!C51="","",'2. Cover'!C51)</f>
        <v/>
      </c>
      <c r="K18" t="str">
        <f>IF('2. Cover'!E51="","",'2. Cover'!E51)</f>
        <v/>
      </c>
      <c r="L18" t="str">
        <f>IF('2. Cover'!F51="","",'2. Cover'!F51)</f>
        <v/>
      </c>
      <c r="M18" t="str">
        <f>IF('2. Cover'!G51="","",'2. Cover'!G51)</f>
        <v/>
      </c>
      <c r="N18" t="str">
        <f>IF('2. Cover'!H51="","",'2. Cover'!H51)</f>
        <v/>
      </c>
      <c r="BN18" t="str">
        <f>'3. Income'!B18</f>
        <v>Staffordshire Moorlands </v>
      </c>
      <c r="BO18">
        <f>'3. Income'!C18</f>
        <v>2201067</v>
      </c>
      <c r="BP18">
        <f>'3. Income'!D18</f>
        <v>0</v>
      </c>
      <c r="CC18" t="str">
        <f>IF('3. Income'!B65="","",'3. Income'!B65)</f>
        <v/>
      </c>
      <c r="CD18" t="str">
        <f>IF('3. Income'!C65="","",'3. Income'!C65)</f>
        <v/>
      </c>
      <c r="CE18" t="str">
        <f>IF('3. Income'!D65="","",'3. Income'!D65)</f>
        <v/>
      </c>
      <c r="CF18" t="str">
        <f>IF('3. Income'!E65="","",'3. Income'!E65)</f>
        <v/>
      </c>
      <c r="CH18" t="e">
        <f>IF(#REF!="","",#REF!)</f>
        <v>#REF!</v>
      </c>
      <c r="CI18" t="e">
        <f>IF(#REF!="","",#REF!)</f>
        <v>#REF!</v>
      </c>
      <c r="CJ18" t="e">
        <f>IF(#REF!="","",#REF!)</f>
        <v>#REF!</v>
      </c>
      <c r="CK18" t="e">
        <f>IF(#REF!="","",#REF!)</f>
        <v>#REF!</v>
      </c>
      <c r="CL18" t="e">
        <f>IF(#REF!="","",#REF!)</f>
        <v>#REF!</v>
      </c>
      <c r="CM18" t="e">
        <f>IF(#REF!="","",#REF!)</f>
        <v>#REF!</v>
      </c>
      <c r="CN18" t="e">
        <f>IF(#REF!="","",#REF!)</f>
        <v>#REF!</v>
      </c>
      <c r="CO18" t="e">
        <f>IF(#REF!="","",#REF!)</f>
        <v>#REF!</v>
      </c>
      <c r="CP18" t="e">
        <f>IF(#REF!="","",#REF!)</f>
        <v>#REF!</v>
      </c>
      <c r="CQ18" t="e">
        <f>IF(#REF!="","",#REF!)</f>
        <v>#REF!</v>
      </c>
      <c r="CR18" t="e">
        <f>IF(#REF!="","",#REF!)</f>
        <v>#REF!</v>
      </c>
      <c r="CS18" t="e">
        <f>IF(#REF!="","",#REF!)</f>
        <v>#REF!</v>
      </c>
      <c r="CT18" t="e">
        <f>IF(#REF!="","",#REF!)</f>
        <v>#REF!</v>
      </c>
      <c r="CU18" t="e">
        <f>IF(#REF!="","",#REF!)</f>
        <v>#REF!</v>
      </c>
      <c r="CV18" t="e">
        <f>IF(#REF!="","",#REF!)</f>
        <v>#REF!</v>
      </c>
      <c r="CW18" t="e">
        <f>IF(#REF!="","",#REF!)</f>
        <v>#REF!</v>
      </c>
      <c r="CX18" t="e">
        <f>IF(#REF!="","",#REF!)</f>
        <v>#REF!</v>
      </c>
      <c r="CY18" t="e">
        <f>IF(#REF!="","",#REF!)</f>
        <v>#REF!</v>
      </c>
    </row>
    <row r="19" spans="2:103">
      <c r="B19" t="str">
        <f t="shared" si="0"/>
        <v>E10000028</v>
      </c>
      <c r="C19">
        <v>11</v>
      </c>
      <c r="D19" t="str">
        <f t="shared" si="1"/>
        <v>Staffordshire</v>
      </c>
      <c r="BN19" t="str">
        <f>'3. Income'!B19</f>
        <v>Tamworth </v>
      </c>
      <c r="BO19">
        <f>'3. Income'!C19</f>
        <v>702962</v>
      </c>
      <c r="BP19">
        <f>'3. Income'!D19</f>
        <v>0</v>
      </c>
      <c r="CH19" t="e">
        <f>IF(#REF!="","",#REF!)</f>
        <v>#REF!</v>
      </c>
      <c r="CI19" t="e">
        <f>IF(#REF!="","",#REF!)</f>
        <v>#REF!</v>
      </c>
      <c r="CJ19" t="e">
        <f>IF(#REF!="","",#REF!)</f>
        <v>#REF!</v>
      </c>
      <c r="CK19" t="e">
        <f>IF(#REF!="","",#REF!)</f>
        <v>#REF!</v>
      </c>
      <c r="CL19" t="e">
        <f>IF(#REF!="","",#REF!)</f>
        <v>#REF!</v>
      </c>
      <c r="CM19" t="e">
        <f>IF(#REF!="","",#REF!)</f>
        <v>#REF!</v>
      </c>
      <c r="CN19" t="e">
        <f>IF(#REF!="","",#REF!)</f>
        <v>#REF!</v>
      </c>
      <c r="CO19" t="e">
        <f>IF(#REF!="","",#REF!)</f>
        <v>#REF!</v>
      </c>
      <c r="CP19" t="e">
        <f>IF(#REF!="","",#REF!)</f>
        <v>#REF!</v>
      </c>
      <c r="CQ19" t="e">
        <f>IF(#REF!="","",#REF!)</f>
        <v>#REF!</v>
      </c>
      <c r="CR19" t="e">
        <f>IF(#REF!="","",#REF!)</f>
        <v>#REF!</v>
      </c>
      <c r="CS19" t="e">
        <f>IF(#REF!="","",#REF!)</f>
        <v>#REF!</v>
      </c>
      <c r="CT19" t="e">
        <f>IF(#REF!="","",#REF!)</f>
        <v>#REF!</v>
      </c>
      <c r="CU19" t="e">
        <f>IF(#REF!="","",#REF!)</f>
        <v>#REF!</v>
      </c>
      <c r="CV19" t="e">
        <f>IF(#REF!="","",#REF!)</f>
        <v>#REF!</v>
      </c>
      <c r="CW19" t="e">
        <f>IF(#REF!="","",#REF!)</f>
        <v>#REF!</v>
      </c>
      <c r="CX19" t="e">
        <f>IF(#REF!="","",#REF!)</f>
        <v>#REF!</v>
      </c>
      <c r="CY19" t="e">
        <f>IF(#REF!="","",#REF!)</f>
        <v>#REF!</v>
      </c>
    </row>
    <row r="20" spans="2:103">
      <c r="B20" t="str">
        <f t="shared" si="0"/>
        <v>E10000028</v>
      </c>
      <c r="C20">
        <v>12</v>
      </c>
      <c r="D20" t="str">
        <f t="shared" si="1"/>
        <v>Staffordshire</v>
      </c>
      <c r="BN20" t="str">
        <f>'3. Income'!B20</f>
        <v/>
      </c>
      <c r="BO20" t="str">
        <f>'3. Income'!C20</f>
        <v/>
      </c>
      <c r="BP20">
        <f>'3. Income'!D20</f>
        <v>0</v>
      </c>
      <c r="CH20" t="e">
        <f>IF(#REF!="","",#REF!)</f>
        <v>#REF!</v>
      </c>
      <c r="CI20" t="e">
        <f>IF(#REF!="","",#REF!)</f>
        <v>#REF!</v>
      </c>
      <c r="CJ20" t="e">
        <f>IF(#REF!="","",#REF!)</f>
        <v>#REF!</v>
      </c>
      <c r="CK20" t="e">
        <f>IF(#REF!="","",#REF!)</f>
        <v>#REF!</v>
      </c>
      <c r="CL20" t="e">
        <f>IF(#REF!="","",#REF!)</f>
        <v>#REF!</v>
      </c>
      <c r="CM20" t="e">
        <f>IF(#REF!="","",#REF!)</f>
        <v>#REF!</v>
      </c>
      <c r="CN20" t="e">
        <f>IF(#REF!="","",#REF!)</f>
        <v>#REF!</v>
      </c>
      <c r="CO20" t="e">
        <f>IF(#REF!="","",#REF!)</f>
        <v>#REF!</v>
      </c>
      <c r="CP20" t="e">
        <f>IF(#REF!="","",#REF!)</f>
        <v>#REF!</v>
      </c>
      <c r="CQ20" t="e">
        <f>IF(#REF!="","",#REF!)</f>
        <v>#REF!</v>
      </c>
      <c r="CR20" t="e">
        <f>IF(#REF!="","",#REF!)</f>
        <v>#REF!</v>
      </c>
      <c r="CS20" t="e">
        <f>IF(#REF!="","",#REF!)</f>
        <v>#REF!</v>
      </c>
      <c r="CT20" t="e">
        <f>IF(#REF!="","",#REF!)</f>
        <v>#REF!</v>
      </c>
      <c r="CU20" t="e">
        <f>IF(#REF!="","",#REF!)</f>
        <v>#REF!</v>
      </c>
      <c r="CV20" t="e">
        <f>IF(#REF!="","",#REF!)</f>
        <v>#REF!</v>
      </c>
      <c r="CW20" t="e">
        <f>IF(#REF!="","",#REF!)</f>
        <v>#REF!</v>
      </c>
      <c r="CX20" t="e">
        <f>IF(#REF!="","",#REF!)</f>
        <v>#REF!</v>
      </c>
      <c r="CY20" t="e">
        <f>IF(#REF!="","",#REF!)</f>
        <v>#REF!</v>
      </c>
    </row>
    <row r="21" spans="2:103">
      <c r="B21" t="str">
        <f t="shared" si="0"/>
        <v>E10000028</v>
      </c>
      <c r="C21">
        <v>13</v>
      </c>
      <c r="D21" t="str">
        <f t="shared" si="1"/>
        <v>Staffordshire</v>
      </c>
      <c r="BN21" t="str">
        <f>'3. Income'!B21</f>
        <v/>
      </c>
      <c r="BO21" t="str">
        <f>'3. Income'!C21</f>
        <v/>
      </c>
      <c r="BP21">
        <f>'3. Income'!D21</f>
        <v>0</v>
      </c>
      <c r="CH21" t="e">
        <f>IF(#REF!="","",#REF!)</f>
        <v>#REF!</v>
      </c>
      <c r="CI21" t="e">
        <f>IF(#REF!="","",#REF!)</f>
        <v>#REF!</v>
      </c>
      <c r="CJ21" t="e">
        <f>IF(#REF!="","",#REF!)</f>
        <v>#REF!</v>
      </c>
      <c r="CK21" t="e">
        <f>IF(#REF!="","",#REF!)</f>
        <v>#REF!</v>
      </c>
      <c r="CL21" t="e">
        <f>IF(#REF!="","",#REF!)</f>
        <v>#REF!</v>
      </c>
      <c r="CM21" t="e">
        <f>IF(#REF!="","",#REF!)</f>
        <v>#REF!</v>
      </c>
      <c r="CN21" t="e">
        <f>IF(#REF!="","",#REF!)</f>
        <v>#REF!</v>
      </c>
      <c r="CO21" t="e">
        <f>IF(#REF!="","",#REF!)</f>
        <v>#REF!</v>
      </c>
      <c r="CP21" t="e">
        <f>IF(#REF!="","",#REF!)</f>
        <v>#REF!</v>
      </c>
      <c r="CQ21" t="e">
        <f>IF(#REF!="","",#REF!)</f>
        <v>#REF!</v>
      </c>
      <c r="CR21" t="e">
        <f>IF(#REF!="","",#REF!)</f>
        <v>#REF!</v>
      </c>
      <c r="CS21" t="e">
        <f>IF(#REF!="","",#REF!)</f>
        <v>#REF!</v>
      </c>
      <c r="CT21" t="e">
        <f>IF(#REF!="","",#REF!)</f>
        <v>#REF!</v>
      </c>
      <c r="CU21" t="e">
        <f>IF(#REF!="","",#REF!)</f>
        <v>#REF!</v>
      </c>
      <c r="CV21" t="e">
        <f>IF(#REF!="","",#REF!)</f>
        <v>#REF!</v>
      </c>
      <c r="CW21" t="e">
        <f>IF(#REF!="","",#REF!)</f>
        <v>#REF!</v>
      </c>
      <c r="CX21" t="e">
        <f>IF(#REF!="","",#REF!)</f>
        <v>#REF!</v>
      </c>
      <c r="CY21" t="e">
        <f>IF(#REF!="","",#REF!)</f>
        <v>#REF!</v>
      </c>
    </row>
    <row r="22" spans="2:103">
      <c r="B22" t="str">
        <f t="shared" si="0"/>
        <v>E10000028</v>
      </c>
      <c r="C22">
        <v>14</v>
      </c>
      <c r="D22" t="str">
        <f t="shared" si="1"/>
        <v>Staffordshire</v>
      </c>
      <c r="BN22" t="str">
        <f>'3. Income'!B22</f>
        <v/>
      </c>
      <c r="BO22" t="str">
        <f>'3. Income'!C22</f>
        <v/>
      </c>
      <c r="BP22">
        <f>'3. Income'!D22</f>
        <v>0</v>
      </c>
      <c r="CH22" t="e">
        <f>IF(#REF!="","",#REF!)</f>
        <v>#REF!</v>
      </c>
      <c r="CI22" t="e">
        <f>IF(#REF!="","",#REF!)</f>
        <v>#REF!</v>
      </c>
      <c r="CJ22" t="e">
        <f>IF(#REF!="","",#REF!)</f>
        <v>#REF!</v>
      </c>
      <c r="CK22" t="e">
        <f>IF(#REF!="","",#REF!)</f>
        <v>#REF!</v>
      </c>
      <c r="CL22" t="e">
        <f>IF(#REF!="","",#REF!)</f>
        <v>#REF!</v>
      </c>
      <c r="CM22" t="e">
        <f>IF(#REF!="","",#REF!)</f>
        <v>#REF!</v>
      </c>
      <c r="CN22" t="e">
        <f>IF(#REF!="","",#REF!)</f>
        <v>#REF!</v>
      </c>
      <c r="CO22" t="e">
        <f>IF(#REF!="","",#REF!)</f>
        <v>#REF!</v>
      </c>
      <c r="CP22" t="e">
        <f>IF(#REF!="","",#REF!)</f>
        <v>#REF!</v>
      </c>
      <c r="CQ22" t="e">
        <f>IF(#REF!="","",#REF!)</f>
        <v>#REF!</v>
      </c>
      <c r="CR22" t="e">
        <f>IF(#REF!="","",#REF!)</f>
        <v>#REF!</v>
      </c>
      <c r="CS22" t="e">
        <f>IF(#REF!="","",#REF!)</f>
        <v>#REF!</v>
      </c>
      <c r="CT22" t="e">
        <f>IF(#REF!="","",#REF!)</f>
        <v>#REF!</v>
      </c>
      <c r="CU22" t="e">
        <f>IF(#REF!="","",#REF!)</f>
        <v>#REF!</v>
      </c>
      <c r="CV22" t="e">
        <f>IF(#REF!="","",#REF!)</f>
        <v>#REF!</v>
      </c>
      <c r="CW22" t="e">
        <f>IF(#REF!="","",#REF!)</f>
        <v>#REF!</v>
      </c>
      <c r="CX22" t="e">
        <f>IF(#REF!="","",#REF!)</f>
        <v>#REF!</v>
      </c>
      <c r="CY22" t="e">
        <f>IF(#REF!="","",#REF!)</f>
        <v>#REF!</v>
      </c>
    </row>
    <row r="23" spans="2:103">
      <c r="B23" t="str">
        <f t="shared" si="0"/>
        <v>E10000028</v>
      </c>
      <c r="C23">
        <v>15</v>
      </c>
      <c r="D23" t="str">
        <f t="shared" si="1"/>
        <v>Staffordshire</v>
      </c>
      <c r="BN23" t="str">
        <f>'3. Income'!B23</f>
        <v/>
      </c>
      <c r="BO23" t="str">
        <f>'3. Income'!C23</f>
        <v/>
      </c>
      <c r="BP23">
        <f>'3. Income'!D23</f>
        <v>0</v>
      </c>
      <c r="CH23" t="e">
        <f>IF(#REF!="","",#REF!)</f>
        <v>#REF!</v>
      </c>
      <c r="CI23" t="e">
        <f>IF(#REF!="","",#REF!)</f>
        <v>#REF!</v>
      </c>
      <c r="CJ23" t="e">
        <f>IF(#REF!="","",#REF!)</f>
        <v>#REF!</v>
      </c>
      <c r="CK23" t="e">
        <f>IF(#REF!="","",#REF!)</f>
        <v>#REF!</v>
      </c>
      <c r="CL23" t="e">
        <f>IF(#REF!="","",#REF!)</f>
        <v>#REF!</v>
      </c>
      <c r="CM23" t="e">
        <f>IF(#REF!="","",#REF!)</f>
        <v>#REF!</v>
      </c>
      <c r="CN23" t="e">
        <f>IF(#REF!="","",#REF!)</f>
        <v>#REF!</v>
      </c>
      <c r="CO23" t="e">
        <f>IF(#REF!="","",#REF!)</f>
        <v>#REF!</v>
      </c>
      <c r="CP23" t="e">
        <f>IF(#REF!="","",#REF!)</f>
        <v>#REF!</v>
      </c>
      <c r="CQ23" t="e">
        <f>IF(#REF!="","",#REF!)</f>
        <v>#REF!</v>
      </c>
      <c r="CR23" t="e">
        <f>IF(#REF!="","",#REF!)</f>
        <v>#REF!</v>
      </c>
      <c r="CS23" t="e">
        <f>IF(#REF!="","",#REF!)</f>
        <v>#REF!</v>
      </c>
      <c r="CT23" t="e">
        <f>IF(#REF!="","",#REF!)</f>
        <v>#REF!</v>
      </c>
      <c r="CU23" t="e">
        <f>IF(#REF!="","",#REF!)</f>
        <v>#REF!</v>
      </c>
      <c r="CV23" t="e">
        <f>IF(#REF!="","",#REF!)</f>
        <v>#REF!</v>
      </c>
      <c r="CW23" t="e">
        <f>IF(#REF!="","",#REF!)</f>
        <v>#REF!</v>
      </c>
      <c r="CX23" t="e">
        <f>IF(#REF!="","",#REF!)</f>
        <v>#REF!</v>
      </c>
      <c r="CY23" t="e">
        <f>IF(#REF!="","",#REF!)</f>
        <v>#REF!</v>
      </c>
    </row>
    <row r="24" spans="2:103">
      <c r="B24" t="str">
        <f t="shared" si="0"/>
        <v>E10000028</v>
      </c>
      <c r="C24">
        <v>16</v>
      </c>
      <c r="D24" t="str">
        <f t="shared" si="1"/>
        <v>Staffordshire</v>
      </c>
      <c r="CH24" t="e">
        <f>IF(#REF!="","",#REF!)</f>
        <v>#REF!</v>
      </c>
      <c r="CI24" t="e">
        <f>IF(#REF!="","",#REF!)</f>
        <v>#REF!</v>
      </c>
      <c r="CJ24" t="e">
        <f>IF(#REF!="","",#REF!)</f>
        <v>#REF!</v>
      </c>
      <c r="CK24" t="e">
        <f>IF(#REF!="","",#REF!)</f>
        <v>#REF!</v>
      </c>
      <c r="CL24" t="e">
        <f>IF(#REF!="","",#REF!)</f>
        <v>#REF!</v>
      </c>
      <c r="CM24" t="e">
        <f>IF(#REF!="","",#REF!)</f>
        <v>#REF!</v>
      </c>
      <c r="CN24" t="e">
        <f>IF(#REF!="","",#REF!)</f>
        <v>#REF!</v>
      </c>
      <c r="CO24" t="e">
        <f>IF(#REF!="","",#REF!)</f>
        <v>#REF!</v>
      </c>
      <c r="CP24" t="e">
        <f>IF(#REF!="","",#REF!)</f>
        <v>#REF!</v>
      </c>
      <c r="CQ24" t="e">
        <f>IF(#REF!="","",#REF!)</f>
        <v>#REF!</v>
      </c>
      <c r="CR24" t="e">
        <f>IF(#REF!="","",#REF!)</f>
        <v>#REF!</v>
      </c>
      <c r="CS24" t="e">
        <f>IF(#REF!="","",#REF!)</f>
        <v>#REF!</v>
      </c>
      <c r="CT24" t="e">
        <f>IF(#REF!="","",#REF!)</f>
        <v>#REF!</v>
      </c>
      <c r="CU24" t="e">
        <f>IF(#REF!="","",#REF!)</f>
        <v>#REF!</v>
      </c>
      <c r="CV24" t="e">
        <f>IF(#REF!="","",#REF!)</f>
        <v>#REF!</v>
      </c>
      <c r="CW24" t="e">
        <f>IF(#REF!="","",#REF!)</f>
        <v>#REF!</v>
      </c>
      <c r="CX24" t="e">
        <f>IF(#REF!="","",#REF!)</f>
        <v>#REF!</v>
      </c>
      <c r="CY24" t="e">
        <f>IF(#REF!="","",#REF!)</f>
        <v>#REF!</v>
      </c>
    </row>
    <row r="25" spans="2:103" ht="15">
      <c r="B25" t="str">
        <f t="shared" si="0"/>
        <v>E10000028</v>
      </c>
      <c r="C25">
        <v>17</v>
      </c>
      <c r="D25" t="str">
        <f t="shared" si="1"/>
        <v>Staffordshire</v>
      </c>
      <c r="CH25" t="e">
        <f>IF(#REF!="","",#REF!)</f>
        <v>#REF!</v>
      </c>
      <c r="CI25" t="e">
        <f>IF(#REF!="","",#REF!)</f>
        <v>#REF!</v>
      </c>
      <c r="CJ25" t="e">
        <f>IF(#REF!="","",#REF!)</f>
        <v>#REF!</v>
      </c>
      <c r="CK25" t="e">
        <f>IF(#REF!="","",#REF!)</f>
        <v>#REF!</v>
      </c>
      <c r="CL25" t="e">
        <f>IF(#REF!="","",#REF!)</f>
        <v>#REF!</v>
      </c>
      <c r="CM25" t="e">
        <f>IF(#REF!="","",#REF!)</f>
        <v>#REF!</v>
      </c>
      <c r="CN25" t="e">
        <f>IF(#REF!="","",#REF!)</f>
        <v>#REF!</v>
      </c>
      <c r="CO25" t="e">
        <f>IF(#REF!="","",#REF!)</f>
        <v>#REF!</v>
      </c>
      <c r="CP25" t="e">
        <f>IF(#REF!="","",#REF!)</f>
        <v>#REF!</v>
      </c>
      <c r="CQ25" t="e">
        <f>IF(#REF!="","",#REF!)</f>
        <v>#REF!</v>
      </c>
      <c r="CR25" t="e">
        <f>IF(#REF!="","",#REF!)</f>
        <v>#REF!</v>
      </c>
      <c r="CS25" t="e">
        <f>IF(#REF!="","",#REF!)</f>
        <v>#REF!</v>
      </c>
      <c r="CT25" t="e">
        <f>IF(#REF!="","",#REF!)</f>
        <v>#REF!</v>
      </c>
      <c r="CU25" t="e">
        <f>IF(#REF!="","",#REF!)</f>
        <v>#REF!</v>
      </c>
      <c r="CV25" t="e">
        <f>IF(#REF!="","",#REF!)</f>
        <v>#REF!</v>
      </c>
      <c r="CW25" t="e">
        <f>IF(#REF!="","",#REF!)</f>
        <v>#REF!</v>
      </c>
      <c r="CX25" t="e">
        <f>IF(#REF!="","",#REF!)</f>
        <v>#REF!</v>
      </c>
      <c r="CY25" t="e">
        <f>IF(#REF!="","",#REF!)</f>
        <v>#REF!</v>
      </c>
    </row>
    <row r="26" spans="2:103" ht="15">
      <c r="B26" t="str">
        <f t="shared" si="0"/>
        <v>E10000028</v>
      </c>
      <c r="C26">
        <v>18</v>
      </c>
      <c r="D26" t="str">
        <f t="shared" si="1"/>
        <v>Staffordshire</v>
      </c>
      <c r="CH26" t="e">
        <f>IF(#REF!="","",#REF!)</f>
        <v>#REF!</v>
      </c>
      <c r="CI26" t="e">
        <f>IF(#REF!="","",#REF!)</f>
        <v>#REF!</v>
      </c>
      <c r="CJ26" t="e">
        <f>IF(#REF!="","",#REF!)</f>
        <v>#REF!</v>
      </c>
      <c r="CK26" t="e">
        <f>IF(#REF!="","",#REF!)</f>
        <v>#REF!</v>
      </c>
      <c r="CL26" t="e">
        <f>IF(#REF!="","",#REF!)</f>
        <v>#REF!</v>
      </c>
      <c r="CM26" t="e">
        <f>IF(#REF!="","",#REF!)</f>
        <v>#REF!</v>
      </c>
      <c r="CN26" t="e">
        <f>IF(#REF!="","",#REF!)</f>
        <v>#REF!</v>
      </c>
      <c r="CO26" t="e">
        <f>IF(#REF!="","",#REF!)</f>
        <v>#REF!</v>
      </c>
      <c r="CP26" t="e">
        <f>IF(#REF!="","",#REF!)</f>
        <v>#REF!</v>
      </c>
      <c r="CQ26" t="e">
        <f>IF(#REF!="","",#REF!)</f>
        <v>#REF!</v>
      </c>
      <c r="CR26" t="e">
        <f>IF(#REF!="","",#REF!)</f>
        <v>#REF!</v>
      </c>
      <c r="CS26" t="e">
        <f>IF(#REF!="","",#REF!)</f>
        <v>#REF!</v>
      </c>
      <c r="CT26" t="e">
        <f>IF(#REF!="","",#REF!)</f>
        <v>#REF!</v>
      </c>
      <c r="CU26" t="e">
        <f>IF(#REF!="","",#REF!)</f>
        <v>#REF!</v>
      </c>
      <c r="CV26" t="e">
        <f>IF(#REF!="","",#REF!)</f>
        <v>#REF!</v>
      </c>
      <c r="CW26" t="e">
        <f>IF(#REF!="","",#REF!)</f>
        <v>#REF!</v>
      </c>
      <c r="CX26" t="e">
        <f>IF(#REF!="","",#REF!)</f>
        <v>#REF!</v>
      </c>
      <c r="CY26" t="e">
        <f>IF(#REF!="","",#REF!)</f>
        <v>#REF!</v>
      </c>
    </row>
    <row r="27" spans="2:103" ht="15">
      <c r="B27" t="str">
        <f t="shared" si="0"/>
        <v>E10000028</v>
      </c>
      <c r="C27">
        <v>19</v>
      </c>
      <c r="D27" t="str">
        <f t="shared" si="1"/>
        <v>Staffordshire</v>
      </c>
      <c r="CH27" t="e">
        <f>IF(#REF!="","",#REF!)</f>
        <v>#REF!</v>
      </c>
      <c r="CI27" t="e">
        <f>IF(#REF!="","",#REF!)</f>
        <v>#REF!</v>
      </c>
      <c r="CJ27" t="e">
        <f>IF(#REF!="","",#REF!)</f>
        <v>#REF!</v>
      </c>
      <c r="CK27" t="e">
        <f>IF(#REF!="","",#REF!)</f>
        <v>#REF!</v>
      </c>
      <c r="CL27" t="e">
        <f>IF(#REF!="","",#REF!)</f>
        <v>#REF!</v>
      </c>
      <c r="CM27" t="e">
        <f>IF(#REF!="","",#REF!)</f>
        <v>#REF!</v>
      </c>
      <c r="CN27" t="e">
        <f>IF(#REF!="","",#REF!)</f>
        <v>#REF!</v>
      </c>
      <c r="CO27" t="e">
        <f>IF(#REF!="","",#REF!)</f>
        <v>#REF!</v>
      </c>
      <c r="CP27" t="e">
        <f>IF(#REF!="","",#REF!)</f>
        <v>#REF!</v>
      </c>
      <c r="CQ27" t="e">
        <f>IF(#REF!="","",#REF!)</f>
        <v>#REF!</v>
      </c>
      <c r="CR27" t="e">
        <f>IF(#REF!="","",#REF!)</f>
        <v>#REF!</v>
      </c>
      <c r="CS27" t="e">
        <f>IF(#REF!="","",#REF!)</f>
        <v>#REF!</v>
      </c>
      <c r="CT27" t="e">
        <f>IF(#REF!="","",#REF!)</f>
        <v>#REF!</v>
      </c>
      <c r="CU27" t="e">
        <f>IF(#REF!="","",#REF!)</f>
        <v>#REF!</v>
      </c>
      <c r="CV27" t="e">
        <f>IF(#REF!="","",#REF!)</f>
        <v>#REF!</v>
      </c>
      <c r="CW27" t="e">
        <f>IF(#REF!="","",#REF!)</f>
        <v>#REF!</v>
      </c>
      <c r="CX27" t="e">
        <f>IF(#REF!="","",#REF!)</f>
        <v>#REF!</v>
      </c>
      <c r="CY27" t="e">
        <f>IF(#REF!="","",#REF!)</f>
        <v>#REF!</v>
      </c>
    </row>
    <row r="28" spans="2:103" ht="15">
      <c r="B28" t="str">
        <f t="shared" si="0"/>
        <v>E10000028</v>
      </c>
      <c r="C28">
        <v>20</v>
      </c>
      <c r="D28" t="str">
        <f t="shared" si="1"/>
        <v>Staffordshire</v>
      </c>
      <c r="CH28" t="e">
        <f>IF(#REF!="","",#REF!)</f>
        <v>#REF!</v>
      </c>
      <c r="CI28" t="e">
        <f>IF(#REF!="","",#REF!)</f>
        <v>#REF!</v>
      </c>
      <c r="CJ28" t="e">
        <f>IF(#REF!="","",#REF!)</f>
        <v>#REF!</v>
      </c>
      <c r="CK28" t="e">
        <f>IF(#REF!="","",#REF!)</f>
        <v>#REF!</v>
      </c>
      <c r="CL28" t="e">
        <f>IF(#REF!="","",#REF!)</f>
        <v>#REF!</v>
      </c>
      <c r="CM28" t="e">
        <f>IF(#REF!="","",#REF!)</f>
        <v>#REF!</v>
      </c>
      <c r="CN28" t="e">
        <f>IF(#REF!="","",#REF!)</f>
        <v>#REF!</v>
      </c>
      <c r="CO28" t="e">
        <f>IF(#REF!="","",#REF!)</f>
        <v>#REF!</v>
      </c>
      <c r="CP28" t="e">
        <f>IF(#REF!="","",#REF!)</f>
        <v>#REF!</v>
      </c>
      <c r="CQ28" t="e">
        <f>IF(#REF!="","",#REF!)</f>
        <v>#REF!</v>
      </c>
      <c r="CR28" t="e">
        <f>IF(#REF!="","",#REF!)</f>
        <v>#REF!</v>
      </c>
      <c r="CS28" t="e">
        <f>IF(#REF!="","",#REF!)</f>
        <v>#REF!</v>
      </c>
      <c r="CT28" t="e">
        <f>IF(#REF!="","",#REF!)</f>
        <v>#REF!</v>
      </c>
      <c r="CU28" t="e">
        <f>IF(#REF!="","",#REF!)</f>
        <v>#REF!</v>
      </c>
      <c r="CV28" t="e">
        <f>IF(#REF!="","",#REF!)</f>
        <v>#REF!</v>
      </c>
      <c r="CW28" t="e">
        <f>IF(#REF!="","",#REF!)</f>
        <v>#REF!</v>
      </c>
      <c r="CX28" t="e">
        <f>IF(#REF!="","",#REF!)</f>
        <v>#REF!</v>
      </c>
      <c r="CY28" t="e">
        <f>IF(#REF!="","",#REF!)</f>
        <v>#REF!</v>
      </c>
    </row>
    <row r="29" spans="2:103" ht="15">
      <c r="B29" t="str">
        <f t="shared" si="0"/>
        <v>E10000028</v>
      </c>
      <c r="C29">
        <v>21</v>
      </c>
      <c r="D29" t="str">
        <f t="shared" si="1"/>
        <v>Staffordshire</v>
      </c>
      <c r="CH29" t="e">
        <f>IF(#REF!="","",#REF!)</f>
        <v>#REF!</v>
      </c>
      <c r="CI29" t="e">
        <f>IF(#REF!="","",#REF!)</f>
        <v>#REF!</v>
      </c>
      <c r="CJ29" t="e">
        <f>IF(#REF!="","",#REF!)</f>
        <v>#REF!</v>
      </c>
      <c r="CK29" t="e">
        <f>IF(#REF!="","",#REF!)</f>
        <v>#REF!</v>
      </c>
      <c r="CL29" t="e">
        <f>IF(#REF!="","",#REF!)</f>
        <v>#REF!</v>
      </c>
      <c r="CM29" t="e">
        <f>IF(#REF!="","",#REF!)</f>
        <v>#REF!</v>
      </c>
      <c r="CN29" t="e">
        <f>IF(#REF!="","",#REF!)</f>
        <v>#REF!</v>
      </c>
      <c r="CO29" t="e">
        <f>IF(#REF!="","",#REF!)</f>
        <v>#REF!</v>
      </c>
      <c r="CP29" t="e">
        <f>IF(#REF!="","",#REF!)</f>
        <v>#REF!</v>
      </c>
      <c r="CQ29" t="e">
        <f>IF(#REF!="","",#REF!)</f>
        <v>#REF!</v>
      </c>
      <c r="CR29" t="e">
        <f>IF(#REF!="","",#REF!)</f>
        <v>#REF!</v>
      </c>
      <c r="CS29" t="e">
        <f>IF(#REF!="","",#REF!)</f>
        <v>#REF!</v>
      </c>
      <c r="CT29" t="e">
        <f>IF(#REF!="","",#REF!)</f>
        <v>#REF!</v>
      </c>
      <c r="CU29" t="e">
        <f>IF(#REF!="","",#REF!)</f>
        <v>#REF!</v>
      </c>
      <c r="CV29" t="e">
        <f>IF(#REF!="","",#REF!)</f>
        <v>#REF!</v>
      </c>
      <c r="CW29" t="e">
        <f>IF(#REF!="","",#REF!)</f>
        <v>#REF!</v>
      </c>
      <c r="CX29" t="e">
        <f>IF(#REF!="","",#REF!)</f>
        <v>#REF!</v>
      </c>
      <c r="CY29" t="e">
        <f>IF(#REF!="","",#REF!)</f>
        <v>#REF!</v>
      </c>
    </row>
    <row r="30" spans="2:103" ht="15">
      <c r="B30" t="str">
        <f t="shared" si="0"/>
        <v>E10000028</v>
      </c>
      <c r="C30">
        <v>22</v>
      </c>
      <c r="D30" t="str">
        <f t="shared" si="1"/>
        <v>Staffordshire</v>
      </c>
      <c r="CH30" t="e">
        <f>IF(#REF!="","",#REF!)</f>
        <v>#REF!</v>
      </c>
      <c r="CI30" t="e">
        <f>IF(#REF!="","",#REF!)</f>
        <v>#REF!</v>
      </c>
      <c r="CJ30" t="e">
        <f>IF(#REF!="","",#REF!)</f>
        <v>#REF!</v>
      </c>
      <c r="CK30" t="e">
        <f>IF(#REF!="","",#REF!)</f>
        <v>#REF!</v>
      </c>
      <c r="CL30" t="e">
        <f>IF(#REF!="","",#REF!)</f>
        <v>#REF!</v>
      </c>
      <c r="CM30" t="e">
        <f>IF(#REF!="","",#REF!)</f>
        <v>#REF!</v>
      </c>
      <c r="CN30" t="e">
        <f>IF(#REF!="","",#REF!)</f>
        <v>#REF!</v>
      </c>
      <c r="CO30" t="e">
        <f>IF(#REF!="","",#REF!)</f>
        <v>#REF!</v>
      </c>
      <c r="CP30" t="e">
        <f>IF(#REF!="","",#REF!)</f>
        <v>#REF!</v>
      </c>
      <c r="CQ30" t="e">
        <f>IF(#REF!="","",#REF!)</f>
        <v>#REF!</v>
      </c>
      <c r="CR30" t="e">
        <f>IF(#REF!="","",#REF!)</f>
        <v>#REF!</v>
      </c>
      <c r="CS30" t="e">
        <f>IF(#REF!="","",#REF!)</f>
        <v>#REF!</v>
      </c>
      <c r="CT30" t="e">
        <f>IF(#REF!="","",#REF!)</f>
        <v>#REF!</v>
      </c>
      <c r="CU30" t="e">
        <f>IF(#REF!="","",#REF!)</f>
        <v>#REF!</v>
      </c>
      <c r="CV30" t="e">
        <f>IF(#REF!="","",#REF!)</f>
        <v>#REF!</v>
      </c>
      <c r="CW30" t="e">
        <f>IF(#REF!="","",#REF!)</f>
        <v>#REF!</v>
      </c>
      <c r="CX30" t="e">
        <f>IF(#REF!="","",#REF!)</f>
        <v>#REF!</v>
      </c>
      <c r="CY30" t="e">
        <f>IF(#REF!="","",#REF!)</f>
        <v>#REF!</v>
      </c>
    </row>
    <row r="31" spans="2:103" ht="15">
      <c r="B31" t="str">
        <f t="shared" si="0"/>
        <v>E10000028</v>
      </c>
      <c r="C31">
        <v>23</v>
      </c>
      <c r="D31" t="str">
        <f t="shared" si="1"/>
        <v>Staffordshire</v>
      </c>
      <c r="CH31" t="e">
        <f>IF(#REF!="","",#REF!)</f>
        <v>#REF!</v>
      </c>
      <c r="CI31" t="e">
        <f>IF(#REF!="","",#REF!)</f>
        <v>#REF!</v>
      </c>
      <c r="CJ31" t="e">
        <f>IF(#REF!="","",#REF!)</f>
        <v>#REF!</v>
      </c>
      <c r="CK31" t="e">
        <f>IF(#REF!="","",#REF!)</f>
        <v>#REF!</v>
      </c>
      <c r="CL31" t="e">
        <f>IF(#REF!="","",#REF!)</f>
        <v>#REF!</v>
      </c>
      <c r="CM31" t="e">
        <f>IF(#REF!="","",#REF!)</f>
        <v>#REF!</v>
      </c>
      <c r="CN31" t="e">
        <f>IF(#REF!="","",#REF!)</f>
        <v>#REF!</v>
      </c>
      <c r="CO31" t="e">
        <f>IF(#REF!="","",#REF!)</f>
        <v>#REF!</v>
      </c>
      <c r="CP31" t="e">
        <f>IF(#REF!="","",#REF!)</f>
        <v>#REF!</v>
      </c>
      <c r="CQ31" t="e">
        <f>IF(#REF!="","",#REF!)</f>
        <v>#REF!</v>
      </c>
      <c r="CR31" t="e">
        <f>IF(#REF!="","",#REF!)</f>
        <v>#REF!</v>
      </c>
      <c r="CS31" t="e">
        <f>IF(#REF!="","",#REF!)</f>
        <v>#REF!</v>
      </c>
      <c r="CT31" t="e">
        <f>IF(#REF!="","",#REF!)</f>
        <v>#REF!</v>
      </c>
      <c r="CU31" t="e">
        <f>IF(#REF!="","",#REF!)</f>
        <v>#REF!</v>
      </c>
      <c r="CV31" t="e">
        <f>IF(#REF!="","",#REF!)</f>
        <v>#REF!</v>
      </c>
      <c r="CW31" t="e">
        <f>IF(#REF!="","",#REF!)</f>
        <v>#REF!</v>
      </c>
      <c r="CX31" t="e">
        <f>IF(#REF!="","",#REF!)</f>
        <v>#REF!</v>
      </c>
      <c r="CY31" t="e">
        <f>IF(#REF!="","",#REF!)</f>
        <v>#REF!</v>
      </c>
    </row>
    <row r="32" spans="2:103" ht="15">
      <c r="B32" t="str">
        <f t="shared" si="0"/>
        <v>E10000028</v>
      </c>
      <c r="C32">
        <v>24</v>
      </c>
      <c r="D32" t="str">
        <f t="shared" si="1"/>
        <v>Staffordshire</v>
      </c>
      <c r="CH32" t="e">
        <f>IF(#REF!="","",#REF!)</f>
        <v>#REF!</v>
      </c>
      <c r="CI32" t="e">
        <f>IF(#REF!="","",#REF!)</f>
        <v>#REF!</v>
      </c>
      <c r="CJ32" t="e">
        <f>IF(#REF!="","",#REF!)</f>
        <v>#REF!</v>
      </c>
      <c r="CK32" t="e">
        <f>IF(#REF!="","",#REF!)</f>
        <v>#REF!</v>
      </c>
      <c r="CL32" t="e">
        <f>IF(#REF!="","",#REF!)</f>
        <v>#REF!</v>
      </c>
      <c r="CM32" t="e">
        <f>IF(#REF!="","",#REF!)</f>
        <v>#REF!</v>
      </c>
      <c r="CN32" t="e">
        <f>IF(#REF!="","",#REF!)</f>
        <v>#REF!</v>
      </c>
      <c r="CO32" t="e">
        <f>IF(#REF!="","",#REF!)</f>
        <v>#REF!</v>
      </c>
      <c r="CP32" t="e">
        <f>IF(#REF!="","",#REF!)</f>
        <v>#REF!</v>
      </c>
      <c r="CQ32" t="e">
        <f>IF(#REF!="","",#REF!)</f>
        <v>#REF!</v>
      </c>
      <c r="CR32" t="e">
        <f>IF(#REF!="","",#REF!)</f>
        <v>#REF!</v>
      </c>
      <c r="CS32" t="e">
        <f>IF(#REF!="","",#REF!)</f>
        <v>#REF!</v>
      </c>
      <c r="CT32" t="e">
        <f>IF(#REF!="","",#REF!)</f>
        <v>#REF!</v>
      </c>
      <c r="CU32" t="e">
        <f>IF(#REF!="","",#REF!)</f>
        <v>#REF!</v>
      </c>
      <c r="CV32" t="e">
        <f>IF(#REF!="","",#REF!)</f>
        <v>#REF!</v>
      </c>
      <c r="CW32" t="e">
        <f>IF(#REF!="","",#REF!)</f>
        <v>#REF!</v>
      </c>
      <c r="CX32" t="e">
        <f>IF(#REF!="","",#REF!)</f>
        <v>#REF!</v>
      </c>
      <c r="CY32" t="e">
        <f>IF(#REF!="","",#REF!)</f>
        <v>#REF!</v>
      </c>
    </row>
    <row r="33" spans="2:103" ht="15">
      <c r="B33" t="str">
        <f t="shared" si="0"/>
        <v>E10000028</v>
      </c>
      <c r="C33">
        <v>25</v>
      </c>
      <c r="D33" t="str">
        <f t="shared" si="1"/>
        <v>Staffordshire</v>
      </c>
      <c r="CH33" t="e">
        <f>IF(#REF!="","",#REF!)</f>
        <v>#REF!</v>
      </c>
      <c r="CI33" t="e">
        <f>IF(#REF!="","",#REF!)</f>
        <v>#REF!</v>
      </c>
      <c r="CJ33" t="e">
        <f>IF(#REF!="","",#REF!)</f>
        <v>#REF!</v>
      </c>
      <c r="CK33" t="e">
        <f>IF(#REF!="","",#REF!)</f>
        <v>#REF!</v>
      </c>
      <c r="CL33" t="e">
        <f>IF(#REF!="","",#REF!)</f>
        <v>#REF!</v>
      </c>
      <c r="CM33" t="e">
        <f>IF(#REF!="","",#REF!)</f>
        <v>#REF!</v>
      </c>
      <c r="CN33" t="e">
        <f>IF(#REF!="","",#REF!)</f>
        <v>#REF!</v>
      </c>
      <c r="CO33" t="e">
        <f>IF(#REF!="","",#REF!)</f>
        <v>#REF!</v>
      </c>
      <c r="CP33" t="e">
        <f>IF(#REF!="","",#REF!)</f>
        <v>#REF!</v>
      </c>
      <c r="CQ33" t="e">
        <f>IF(#REF!="","",#REF!)</f>
        <v>#REF!</v>
      </c>
      <c r="CR33" t="e">
        <f>IF(#REF!="","",#REF!)</f>
        <v>#REF!</v>
      </c>
      <c r="CS33" t="e">
        <f>IF(#REF!="","",#REF!)</f>
        <v>#REF!</v>
      </c>
      <c r="CT33" t="e">
        <f>IF(#REF!="","",#REF!)</f>
        <v>#REF!</v>
      </c>
      <c r="CU33" t="e">
        <f>IF(#REF!="","",#REF!)</f>
        <v>#REF!</v>
      </c>
      <c r="CV33" t="e">
        <f>IF(#REF!="","",#REF!)</f>
        <v>#REF!</v>
      </c>
      <c r="CW33" t="e">
        <f>IF(#REF!="","",#REF!)</f>
        <v>#REF!</v>
      </c>
      <c r="CX33" t="e">
        <f>IF(#REF!="","",#REF!)</f>
        <v>#REF!</v>
      </c>
      <c r="CY33" t="e">
        <f>IF(#REF!="","",#REF!)</f>
        <v>#REF!</v>
      </c>
    </row>
    <row r="34" spans="2:103" ht="15">
      <c r="B34" t="str">
        <f t="shared" si="0"/>
        <v>E10000028</v>
      </c>
      <c r="C34">
        <v>26</v>
      </c>
      <c r="D34" t="str">
        <f t="shared" si="1"/>
        <v>Staffordshire</v>
      </c>
      <c r="CH34" t="e">
        <f>IF(#REF!="","",#REF!)</f>
        <v>#REF!</v>
      </c>
      <c r="CI34" t="e">
        <f>IF(#REF!="","",#REF!)</f>
        <v>#REF!</v>
      </c>
      <c r="CJ34" t="e">
        <f>IF(#REF!="","",#REF!)</f>
        <v>#REF!</v>
      </c>
      <c r="CK34" t="e">
        <f>IF(#REF!="","",#REF!)</f>
        <v>#REF!</v>
      </c>
      <c r="CL34" t="e">
        <f>IF(#REF!="","",#REF!)</f>
        <v>#REF!</v>
      </c>
      <c r="CM34" t="e">
        <f>IF(#REF!="","",#REF!)</f>
        <v>#REF!</v>
      </c>
      <c r="CN34" t="e">
        <f>IF(#REF!="","",#REF!)</f>
        <v>#REF!</v>
      </c>
      <c r="CO34" t="e">
        <f>IF(#REF!="","",#REF!)</f>
        <v>#REF!</v>
      </c>
      <c r="CP34" t="e">
        <f>IF(#REF!="","",#REF!)</f>
        <v>#REF!</v>
      </c>
      <c r="CQ34" t="e">
        <f>IF(#REF!="","",#REF!)</f>
        <v>#REF!</v>
      </c>
      <c r="CR34" t="e">
        <f>IF(#REF!="","",#REF!)</f>
        <v>#REF!</v>
      </c>
      <c r="CS34" t="e">
        <f>IF(#REF!="","",#REF!)</f>
        <v>#REF!</v>
      </c>
      <c r="CT34" t="e">
        <f>IF(#REF!="","",#REF!)</f>
        <v>#REF!</v>
      </c>
      <c r="CU34" t="e">
        <f>IF(#REF!="","",#REF!)</f>
        <v>#REF!</v>
      </c>
      <c r="CV34" t="e">
        <f>IF(#REF!="","",#REF!)</f>
        <v>#REF!</v>
      </c>
      <c r="CW34" t="e">
        <f>IF(#REF!="","",#REF!)</f>
        <v>#REF!</v>
      </c>
      <c r="CX34" t="e">
        <f>IF(#REF!="","",#REF!)</f>
        <v>#REF!</v>
      </c>
      <c r="CY34" t="e">
        <f>IF(#REF!="","",#REF!)</f>
        <v>#REF!</v>
      </c>
    </row>
    <row r="35" spans="2:103" ht="15">
      <c r="B35" t="str">
        <f t="shared" si="0"/>
        <v>E10000028</v>
      </c>
      <c r="C35">
        <v>27</v>
      </c>
      <c r="D35" t="str">
        <f t="shared" si="1"/>
        <v>Staffordshire</v>
      </c>
      <c r="CH35" t="e">
        <f>IF(#REF!="","",#REF!)</f>
        <v>#REF!</v>
      </c>
      <c r="CI35" t="e">
        <f>IF(#REF!="","",#REF!)</f>
        <v>#REF!</v>
      </c>
      <c r="CJ35" t="e">
        <f>IF(#REF!="","",#REF!)</f>
        <v>#REF!</v>
      </c>
      <c r="CK35" t="e">
        <f>IF(#REF!="","",#REF!)</f>
        <v>#REF!</v>
      </c>
      <c r="CL35" t="e">
        <f>IF(#REF!="","",#REF!)</f>
        <v>#REF!</v>
      </c>
      <c r="CM35" t="e">
        <f>IF(#REF!="","",#REF!)</f>
        <v>#REF!</v>
      </c>
      <c r="CN35" t="e">
        <f>IF(#REF!="","",#REF!)</f>
        <v>#REF!</v>
      </c>
      <c r="CO35" t="e">
        <f>IF(#REF!="","",#REF!)</f>
        <v>#REF!</v>
      </c>
      <c r="CP35" t="e">
        <f>IF(#REF!="","",#REF!)</f>
        <v>#REF!</v>
      </c>
      <c r="CQ35" t="e">
        <f>IF(#REF!="","",#REF!)</f>
        <v>#REF!</v>
      </c>
      <c r="CR35" t="e">
        <f>IF(#REF!="","",#REF!)</f>
        <v>#REF!</v>
      </c>
      <c r="CS35" t="e">
        <f>IF(#REF!="","",#REF!)</f>
        <v>#REF!</v>
      </c>
      <c r="CT35" t="e">
        <f>IF(#REF!="","",#REF!)</f>
        <v>#REF!</v>
      </c>
      <c r="CU35" t="e">
        <f>IF(#REF!="","",#REF!)</f>
        <v>#REF!</v>
      </c>
      <c r="CV35" t="e">
        <f>IF(#REF!="","",#REF!)</f>
        <v>#REF!</v>
      </c>
      <c r="CW35" t="e">
        <f>IF(#REF!="","",#REF!)</f>
        <v>#REF!</v>
      </c>
      <c r="CX35" t="e">
        <f>IF(#REF!="","",#REF!)</f>
        <v>#REF!</v>
      </c>
      <c r="CY35" t="e">
        <f>IF(#REF!="","",#REF!)</f>
        <v>#REF!</v>
      </c>
    </row>
    <row r="36" spans="2:103" ht="15">
      <c r="B36" t="str">
        <f t="shared" si="0"/>
        <v>E10000028</v>
      </c>
      <c r="C36">
        <v>28</v>
      </c>
      <c r="D36" t="str">
        <f t="shared" si="1"/>
        <v>Staffordshire</v>
      </c>
      <c r="CH36" t="e">
        <f>IF(#REF!="","",#REF!)</f>
        <v>#REF!</v>
      </c>
      <c r="CI36" t="e">
        <f>IF(#REF!="","",#REF!)</f>
        <v>#REF!</v>
      </c>
      <c r="CJ36" t="e">
        <f>IF(#REF!="","",#REF!)</f>
        <v>#REF!</v>
      </c>
      <c r="CK36" t="e">
        <f>IF(#REF!="","",#REF!)</f>
        <v>#REF!</v>
      </c>
      <c r="CL36" t="e">
        <f>IF(#REF!="","",#REF!)</f>
        <v>#REF!</v>
      </c>
      <c r="CM36" t="e">
        <f>IF(#REF!="","",#REF!)</f>
        <v>#REF!</v>
      </c>
      <c r="CN36" t="e">
        <f>IF(#REF!="","",#REF!)</f>
        <v>#REF!</v>
      </c>
      <c r="CO36" t="e">
        <f>IF(#REF!="","",#REF!)</f>
        <v>#REF!</v>
      </c>
      <c r="CP36" t="e">
        <f>IF(#REF!="","",#REF!)</f>
        <v>#REF!</v>
      </c>
      <c r="CQ36" t="e">
        <f>IF(#REF!="","",#REF!)</f>
        <v>#REF!</v>
      </c>
      <c r="CR36" t="e">
        <f>IF(#REF!="","",#REF!)</f>
        <v>#REF!</v>
      </c>
      <c r="CS36" t="e">
        <f>IF(#REF!="","",#REF!)</f>
        <v>#REF!</v>
      </c>
      <c r="CT36" t="e">
        <f>IF(#REF!="","",#REF!)</f>
        <v>#REF!</v>
      </c>
      <c r="CU36" t="e">
        <f>IF(#REF!="","",#REF!)</f>
        <v>#REF!</v>
      </c>
      <c r="CV36" t="e">
        <f>IF(#REF!="","",#REF!)</f>
        <v>#REF!</v>
      </c>
      <c r="CW36" t="e">
        <f>IF(#REF!="","",#REF!)</f>
        <v>#REF!</v>
      </c>
      <c r="CX36" t="e">
        <f>IF(#REF!="","",#REF!)</f>
        <v>#REF!</v>
      </c>
      <c r="CY36" t="e">
        <f>IF(#REF!="","",#REF!)</f>
        <v>#REF!</v>
      </c>
    </row>
    <row r="37" spans="2:103" ht="15">
      <c r="B37" t="str">
        <f t="shared" si="0"/>
        <v>E10000028</v>
      </c>
      <c r="C37">
        <v>29</v>
      </c>
      <c r="D37" t="str">
        <f t="shared" si="1"/>
        <v>Staffordshire</v>
      </c>
      <c r="CH37" t="e">
        <f>IF(#REF!="","",#REF!)</f>
        <v>#REF!</v>
      </c>
      <c r="CI37" t="e">
        <f>IF(#REF!="","",#REF!)</f>
        <v>#REF!</v>
      </c>
      <c r="CJ37" t="e">
        <f>IF(#REF!="","",#REF!)</f>
        <v>#REF!</v>
      </c>
      <c r="CK37" t="e">
        <f>IF(#REF!="","",#REF!)</f>
        <v>#REF!</v>
      </c>
      <c r="CL37" t="e">
        <f>IF(#REF!="","",#REF!)</f>
        <v>#REF!</v>
      </c>
      <c r="CM37" t="e">
        <f>IF(#REF!="","",#REF!)</f>
        <v>#REF!</v>
      </c>
      <c r="CN37" t="e">
        <f>IF(#REF!="","",#REF!)</f>
        <v>#REF!</v>
      </c>
      <c r="CO37" t="e">
        <f>IF(#REF!="","",#REF!)</f>
        <v>#REF!</v>
      </c>
      <c r="CP37" t="e">
        <f>IF(#REF!="","",#REF!)</f>
        <v>#REF!</v>
      </c>
      <c r="CQ37" t="e">
        <f>IF(#REF!="","",#REF!)</f>
        <v>#REF!</v>
      </c>
      <c r="CR37" t="e">
        <f>IF(#REF!="","",#REF!)</f>
        <v>#REF!</v>
      </c>
      <c r="CS37" t="e">
        <f>IF(#REF!="","",#REF!)</f>
        <v>#REF!</v>
      </c>
      <c r="CT37" t="e">
        <f>IF(#REF!="","",#REF!)</f>
        <v>#REF!</v>
      </c>
      <c r="CU37" t="e">
        <f>IF(#REF!="","",#REF!)</f>
        <v>#REF!</v>
      </c>
      <c r="CV37" t="e">
        <f>IF(#REF!="","",#REF!)</f>
        <v>#REF!</v>
      </c>
      <c r="CW37" t="e">
        <f>IF(#REF!="","",#REF!)</f>
        <v>#REF!</v>
      </c>
      <c r="CX37" t="e">
        <f>IF(#REF!="","",#REF!)</f>
        <v>#REF!</v>
      </c>
      <c r="CY37" t="e">
        <f>IF(#REF!="","",#REF!)</f>
        <v>#REF!</v>
      </c>
    </row>
    <row r="38" spans="2:103" ht="15">
      <c r="B38" t="str">
        <f t="shared" si="0"/>
        <v>E10000028</v>
      </c>
      <c r="C38">
        <v>30</v>
      </c>
      <c r="D38" t="str">
        <f t="shared" si="1"/>
        <v>Staffordshire</v>
      </c>
      <c r="CH38" t="e">
        <f>IF(#REF!="","",#REF!)</f>
        <v>#REF!</v>
      </c>
      <c r="CI38" t="e">
        <f>IF(#REF!="","",#REF!)</f>
        <v>#REF!</v>
      </c>
      <c r="CJ38" t="e">
        <f>IF(#REF!="","",#REF!)</f>
        <v>#REF!</v>
      </c>
      <c r="CK38" t="e">
        <f>IF(#REF!="","",#REF!)</f>
        <v>#REF!</v>
      </c>
      <c r="CL38" t="e">
        <f>IF(#REF!="","",#REF!)</f>
        <v>#REF!</v>
      </c>
      <c r="CM38" t="e">
        <f>IF(#REF!="","",#REF!)</f>
        <v>#REF!</v>
      </c>
      <c r="CN38" t="e">
        <f>IF(#REF!="","",#REF!)</f>
        <v>#REF!</v>
      </c>
      <c r="CO38" t="e">
        <f>IF(#REF!="","",#REF!)</f>
        <v>#REF!</v>
      </c>
      <c r="CP38" t="e">
        <f>IF(#REF!="","",#REF!)</f>
        <v>#REF!</v>
      </c>
      <c r="CQ38" t="e">
        <f>IF(#REF!="","",#REF!)</f>
        <v>#REF!</v>
      </c>
      <c r="CR38" t="e">
        <f>IF(#REF!="","",#REF!)</f>
        <v>#REF!</v>
      </c>
      <c r="CS38" t="e">
        <f>IF(#REF!="","",#REF!)</f>
        <v>#REF!</v>
      </c>
      <c r="CT38" t="e">
        <f>IF(#REF!="","",#REF!)</f>
        <v>#REF!</v>
      </c>
      <c r="CU38" t="e">
        <f>IF(#REF!="","",#REF!)</f>
        <v>#REF!</v>
      </c>
      <c r="CV38" t="e">
        <f>IF(#REF!="","",#REF!)</f>
        <v>#REF!</v>
      </c>
      <c r="CW38" t="e">
        <f>IF(#REF!="","",#REF!)</f>
        <v>#REF!</v>
      </c>
      <c r="CX38" t="e">
        <f>IF(#REF!="","",#REF!)</f>
        <v>#REF!</v>
      </c>
      <c r="CY38" t="e">
        <f>IF(#REF!="","",#REF!)</f>
        <v>#REF!</v>
      </c>
    </row>
    <row r="39" spans="2:103" ht="15">
      <c r="B39" t="str">
        <f t="shared" si="0"/>
        <v>E10000028</v>
      </c>
      <c r="C39">
        <v>31</v>
      </c>
      <c r="D39" t="str">
        <f t="shared" si="1"/>
        <v>Staffordshire</v>
      </c>
      <c r="CH39" t="e">
        <f>IF(#REF!="","",#REF!)</f>
        <v>#REF!</v>
      </c>
      <c r="CI39" t="e">
        <f>IF(#REF!="","",#REF!)</f>
        <v>#REF!</v>
      </c>
      <c r="CJ39" t="e">
        <f>IF(#REF!="","",#REF!)</f>
        <v>#REF!</v>
      </c>
      <c r="CK39" t="e">
        <f>IF(#REF!="","",#REF!)</f>
        <v>#REF!</v>
      </c>
      <c r="CL39" t="e">
        <f>IF(#REF!="","",#REF!)</f>
        <v>#REF!</v>
      </c>
      <c r="CM39" t="e">
        <f>IF(#REF!="","",#REF!)</f>
        <v>#REF!</v>
      </c>
      <c r="CN39" t="e">
        <f>IF(#REF!="","",#REF!)</f>
        <v>#REF!</v>
      </c>
      <c r="CO39" t="e">
        <f>IF(#REF!="","",#REF!)</f>
        <v>#REF!</v>
      </c>
      <c r="CP39" t="e">
        <f>IF(#REF!="","",#REF!)</f>
        <v>#REF!</v>
      </c>
      <c r="CQ39" t="e">
        <f>IF(#REF!="","",#REF!)</f>
        <v>#REF!</v>
      </c>
      <c r="CR39" t="e">
        <f>IF(#REF!="","",#REF!)</f>
        <v>#REF!</v>
      </c>
      <c r="CS39" t="e">
        <f>IF(#REF!="","",#REF!)</f>
        <v>#REF!</v>
      </c>
      <c r="CT39" t="e">
        <f>IF(#REF!="","",#REF!)</f>
        <v>#REF!</v>
      </c>
      <c r="CU39" t="e">
        <f>IF(#REF!="","",#REF!)</f>
        <v>#REF!</v>
      </c>
      <c r="CV39" t="e">
        <f>IF(#REF!="","",#REF!)</f>
        <v>#REF!</v>
      </c>
      <c r="CW39" t="e">
        <f>IF(#REF!="","",#REF!)</f>
        <v>#REF!</v>
      </c>
      <c r="CX39" t="e">
        <f>IF(#REF!="","",#REF!)</f>
        <v>#REF!</v>
      </c>
      <c r="CY39" t="e">
        <f>IF(#REF!="","",#REF!)</f>
        <v>#REF!</v>
      </c>
    </row>
    <row r="40" spans="2:103" ht="15">
      <c r="B40" t="str">
        <f t="shared" si="0"/>
        <v>E10000028</v>
      </c>
      <c r="C40">
        <v>32</v>
      </c>
      <c r="D40" t="str">
        <f t="shared" si="1"/>
        <v>Staffordshire</v>
      </c>
      <c r="CH40" t="e">
        <f>IF(#REF!="","",#REF!)</f>
        <v>#REF!</v>
      </c>
      <c r="CI40" t="e">
        <f>IF(#REF!="","",#REF!)</f>
        <v>#REF!</v>
      </c>
      <c r="CJ40" t="e">
        <f>IF(#REF!="","",#REF!)</f>
        <v>#REF!</v>
      </c>
      <c r="CK40" t="e">
        <f>IF(#REF!="","",#REF!)</f>
        <v>#REF!</v>
      </c>
      <c r="CL40" t="e">
        <f>IF(#REF!="","",#REF!)</f>
        <v>#REF!</v>
      </c>
      <c r="CM40" t="e">
        <f>IF(#REF!="","",#REF!)</f>
        <v>#REF!</v>
      </c>
      <c r="CN40" t="e">
        <f>IF(#REF!="","",#REF!)</f>
        <v>#REF!</v>
      </c>
      <c r="CO40" t="e">
        <f>IF(#REF!="","",#REF!)</f>
        <v>#REF!</v>
      </c>
      <c r="CP40" t="e">
        <f>IF(#REF!="","",#REF!)</f>
        <v>#REF!</v>
      </c>
      <c r="CQ40" t="e">
        <f>IF(#REF!="","",#REF!)</f>
        <v>#REF!</v>
      </c>
      <c r="CR40" t="e">
        <f>IF(#REF!="","",#REF!)</f>
        <v>#REF!</v>
      </c>
      <c r="CS40" t="e">
        <f>IF(#REF!="","",#REF!)</f>
        <v>#REF!</v>
      </c>
      <c r="CT40" t="e">
        <f>IF(#REF!="","",#REF!)</f>
        <v>#REF!</v>
      </c>
      <c r="CU40" t="e">
        <f>IF(#REF!="","",#REF!)</f>
        <v>#REF!</v>
      </c>
      <c r="CV40" t="e">
        <f>IF(#REF!="","",#REF!)</f>
        <v>#REF!</v>
      </c>
      <c r="CW40" t="e">
        <f>IF(#REF!="","",#REF!)</f>
        <v>#REF!</v>
      </c>
      <c r="CX40" t="e">
        <f>IF(#REF!="","",#REF!)</f>
        <v>#REF!</v>
      </c>
      <c r="CY40" t="e">
        <f>IF(#REF!="","",#REF!)</f>
        <v>#REF!</v>
      </c>
    </row>
    <row r="41" spans="2:103" ht="15">
      <c r="B41" t="str">
        <f t="shared" si="0"/>
        <v>E10000028</v>
      </c>
      <c r="C41">
        <v>33</v>
      </c>
      <c r="D41" t="str">
        <f t="shared" si="1"/>
        <v>Staffordshire</v>
      </c>
      <c r="CH41" t="e">
        <f>IF(#REF!="","",#REF!)</f>
        <v>#REF!</v>
      </c>
      <c r="CI41" t="e">
        <f>IF(#REF!="","",#REF!)</f>
        <v>#REF!</v>
      </c>
      <c r="CJ41" t="e">
        <f>IF(#REF!="","",#REF!)</f>
        <v>#REF!</v>
      </c>
      <c r="CK41" t="e">
        <f>IF(#REF!="","",#REF!)</f>
        <v>#REF!</v>
      </c>
      <c r="CL41" t="e">
        <f>IF(#REF!="","",#REF!)</f>
        <v>#REF!</v>
      </c>
      <c r="CM41" t="e">
        <f>IF(#REF!="","",#REF!)</f>
        <v>#REF!</v>
      </c>
      <c r="CN41" t="e">
        <f>IF(#REF!="","",#REF!)</f>
        <v>#REF!</v>
      </c>
      <c r="CO41" t="e">
        <f>IF(#REF!="","",#REF!)</f>
        <v>#REF!</v>
      </c>
      <c r="CP41" t="e">
        <f>IF(#REF!="","",#REF!)</f>
        <v>#REF!</v>
      </c>
      <c r="CQ41" t="e">
        <f>IF(#REF!="","",#REF!)</f>
        <v>#REF!</v>
      </c>
      <c r="CR41" t="e">
        <f>IF(#REF!="","",#REF!)</f>
        <v>#REF!</v>
      </c>
      <c r="CS41" t="e">
        <f>IF(#REF!="","",#REF!)</f>
        <v>#REF!</v>
      </c>
      <c r="CT41" t="e">
        <f>IF(#REF!="","",#REF!)</f>
        <v>#REF!</v>
      </c>
      <c r="CU41" t="e">
        <f>IF(#REF!="","",#REF!)</f>
        <v>#REF!</v>
      </c>
      <c r="CV41" t="e">
        <f>IF(#REF!="","",#REF!)</f>
        <v>#REF!</v>
      </c>
      <c r="CW41" t="e">
        <f>IF(#REF!="","",#REF!)</f>
        <v>#REF!</v>
      </c>
      <c r="CX41" t="e">
        <f>IF(#REF!="","",#REF!)</f>
        <v>#REF!</v>
      </c>
      <c r="CY41" t="e">
        <f>IF(#REF!="","",#REF!)</f>
        <v>#REF!</v>
      </c>
    </row>
    <row r="42" spans="2:103" ht="15">
      <c r="B42" t="str">
        <f t="shared" si="0"/>
        <v>E10000028</v>
      </c>
      <c r="C42">
        <v>34</v>
      </c>
      <c r="D42" t="str">
        <f t="shared" si="1"/>
        <v>Staffordshire</v>
      </c>
      <c r="CH42" t="e">
        <f>IF(#REF!="","",#REF!)</f>
        <v>#REF!</v>
      </c>
      <c r="CI42" t="e">
        <f>IF(#REF!="","",#REF!)</f>
        <v>#REF!</v>
      </c>
      <c r="CJ42" t="e">
        <f>IF(#REF!="","",#REF!)</f>
        <v>#REF!</v>
      </c>
      <c r="CK42" t="e">
        <f>IF(#REF!="","",#REF!)</f>
        <v>#REF!</v>
      </c>
      <c r="CL42" t="e">
        <f>IF(#REF!="","",#REF!)</f>
        <v>#REF!</v>
      </c>
      <c r="CM42" t="e">
        <f>IF(#REF!="","",#REF!)</f>
        <v>#REF!</v>
      </c>
      <c r="CN42" t="e">
        <f>IF(#REF!="","",#REF!)</f>
        <v>#REF!</v>
      </c>
      <c r="CO42" t="e">
        <f>IF(#REF!="","",#REF!)</f>
        <v>#REF!</v>
      </c>
      <c r="CP42" t="e">
        <f>IF(#REF!="","",#REF!)</f>
        <v>#REF!</v>
      </c>
      <c r="CQ42" t="e">
        <f>IF(#REF!="","",#REF!)</f>
        <v>#REF!</v>
      </c>
      <c r="CR42" t="e">
        <f>IF(#REF!="","",#REF!)</f>
        <v>#REF!</v>
      </c>
      <c r="CS42" t="e">
        <f>IF(#REF!="","",#REF!)</f>
        <v>#REF!</v>
      </c>
      <c r="CT42" t="e">
        <f>IF(#REF!="","",#REF!)</f>
        <v>#REF!</v>
      </c>
      <c r="CU42" t="e">
        <f>IF(#REF!="","",#REF!)</f>
        <v>#REF!</v>
      </c>
      <c r="CV42" t="e">
        <f>IF(#REF!="","",#REF!)</f>
        <v>#REF!</v>
      </c>
      <c r="CW42" t="e">
        <f>IF(#REF!="","",#REF!)</f>
        <v>#REF!</v>
      </c>
      <c r="CX42" t="e">
        <f>IF(#REF!="","",#REF!)</f>
        <v>#REF!</v>
      </c>
      <c r="CY42" t="e">
        <f>IF(#REF!="","",#REF!)</f>
        <v>#REF!</v>
      </c>
    </row>
    <row r="43" spans="2:103" ht="15">
      <c r="B43" t="str">
        <f t="shared" si="0"/>
        <v>E10000028</v>
      </c>
      <c r="C43">
        <v>35</v>
      </c>
      <c r="D43" t="str">
        <f t="shared" si="1"/>
        <v>Staffordshire</v>
      </c>
      <c r="CH43" t="e">
        <f>IF(#REF!="","",#REF!)</f>
        <v>#REF!</v>
      </c>
      <c r="CI43" t="e">
        <f>IF(#REF!="","",#REF!)</f>
        <v>#REF!</v>
      </c>
      <c r="CJ43" t="e">
        <f>IF(#REF!="","",#REF!)</f>
        <v>#REF!</v>
      </c>
      <c r="CK43" t="e">
        <f>IF(#REF!="","",#REF!)</f>
        <v>#REF!</v>
      </c>
      <c r="CL43" t="e">
        <f>IF(#REF!="","",#REF!)</f>
        <v>#REF!</v>
      </c>
      <c r="CM43" t="e">
        <f>IF(#REF!="","",#REF!)</f>
        <v>#REF!</v>
      </c>
      <c r="CN43" t="e">
        <f>IF(#REF!="","",#REF!)</f>
        <v>#REF!</v>
      </c>
      <c r="CO43" t="e">
        <f>IF(#REF!="","",#REF!)</f>
        <v>#REF!</v>
      </c>
      <c r="CP43" t="e">
        <f>IF(#REF!="","",#REF!)</f>
        <v>#REF!</v>
      </c>
      <c r="CQ43" t="e">
        <f>IF(#REF!="","",#REF!)</f>
        <v>#REF!</v>
      </c>
      <c r="CR43" t="e">
        <f>IF(#REF!="","",#REF!)</f>
        <v>#REF!</v>
      </c>
      <c r="CS43" t="e">
        <f>IF(#REF!="","",#REF!)</f>
        <v>#REF!</v>
      </c>
      <c r="CT43" t="e">
        <f>IF(#REF!="","",#REF!)</f>
        <v>#REF!</v>
      </c>
      <c r="CU43" t="e">
        <f>IF(#REF!="","",#REF!)</f>
        <v>#REF!</v>
      </c>
      <c r="CV43" t="e">
        <f>IF(#REF!="","",#REF!)</f>
        <v>#REF!</v>
      </c>
      <c r="CW43" t="e">
        <f>IF(#REF!="","",#REF!)</f>
        <v>#REF!</v>
      </c>
      <c r="CX43" t="e">
        <f>IF(#REF!="","",#REF!)</f>
        <v>#REF!</v>
      </c>
      <c r="CY43" t="e">
        <f>IF(#REF!="","",#REF!)</f>
        <v>#REF!</v>
      </c>
    </row>
    <row r="44" spans="2:103" ht="15">
      <c r="B44" t="str">
        <f t="shared" si="0"/>
        <v>E10000028</v>
      </c>
      <c r="C44">
        <v>36</v>
      </c>
      <c r="D44" t="str">
        <f t="shared" si="1"/>
        <v>Staffordshire</v>
      </c>
      <c r="CH44" t="e">
        <f>IF(#REF!="","",#REF!)</f>
        <v>#REF!</v>
      </c>
      <c r="CI44" t="e">
        <f>IF(#REF!="","",#REF!)</f>
        <v>#REF!</v>
      </c>
      <c r="CJ44" t="e">
        <f>IF(#REF!="","",#REF!)</f>
        <v>#REF!</v>
      </c>
      <c r="CK44" t="e">
        <f>IF(#REF!="","",#REF!)</f>
        <v>#REF!</v>
      </c>
      <c r="CL44" t="e">
        <f>IF(#REF!="","",#REF!)</f>
        <v>#REF!</v>
      </c>
      <c r="CM44" t="e">
        <f>IF(#REF!="","",#REF!)</f>
        <v>#REF!</v>
      </c>
      <c r="CN44" t="e">
        <f>IF(#REF!="","",#REF!)</f>
        <v>#REF!</v>
      </c>
      <c r="CO44" t="e">
        <f>IF(#REF!="","",#REF!)</f>
        <v>#REF!</v>
      </c>
      <c r="CP44" t="e">
        <f>IF(#REF!="","",#REF!)</f>
        <v>#REF!</v>
      </c>
      <c r="CQ44" t="e">
        <f>IF(#REF!="","",#REF!)</f>
        <v>#REF!</v>
      </c>
      <c r="CR44" t="e">
        <f>IF(#REF!="","",#REF!)</f>
        <v>#REF!</v>
      </c>
      <c r="CS44" t="e">
        <f>IF(#REF!="","",#REF!)</f>
        <v>#REF!</v>
      </c>
      <c r="CT44" t="e">
        <f>IF(#REF!="","",#REF!)</f>
        <v>#REF!</v>
      </c>
      <c r="CU44" t="e">
        <f>IF(#REF!="","",#REF!)</f>
        <v>#REF!</v>
      </c>
      <c r="CV44" t="e">
        <f>IF(#REF!="","",#REF!)</f>
        <v>#REF!</v>
      </c>
      <c r="CW44" t="e">
        <f>IF(#REF!="","",#REF!)</f>
        <v>#REF!</v>
      </c>
      <c r="CX44" t="e">
        <f>IF(#REF!="","",#REF!)</f>
        <v>#REF!</v>
      </c>
      <c r="CY44" t="e">
        <f>IF(#REF!="","",#REF!)</f>
        <v>#REF!</v>
      </c>
    </row>
    <row r="45" spans="2:103" ht="15">
      <c r="B45" t="str">
        <f t="shared" si="0"/>
        <v>E10000028</v>
      </c>
      <c r="C45">
        <v>37</v>
      </c>
      <c r="D45" t="str">
        <f t="shared" si="1"/>
        <v>Staffordshire</v>
      </c>
      <c r="CH45" t="e">
        <f>IF(#REF!="","",#REF!)</f>
        <v>#REF!</v>
      </c>
      <c r="CI45" t="e">
        <f>IF(#REF!="","",#REF!)</f>
        <v>#REF!</v>
      </c>
      <c r="CJ45" t="e">
        <f>IF(#REF!="","",#REF!)</f>
        <v>#REF!</v>
      </c>
      <c r="CK45" t="e">
        <f>IF(#REF!="","",#REF!)</f>
        <v>#REF!</v>
      </c>
      <c r="CL45" t="e">
        <f>IF(#REF!="","",#REF!)</f>
        <v>#REF!</v>
      </c>
      <c r="CM45" t="e">
        <f>IF(#REF!="","",#REF!)</f>
        <v>#REF!</v>
      </c>
      <c r="CN45" t="e">
        <f>IF(#REF!="","",#REF!)</f>
        <v>#REF!</v>
      </c>
      <c r="CO45" t="e">
        <f>IF(#REF!="","",#REF!)</f>
        <v>#REF!</v>
      </c>
      <c r="CP45" t="e">
        <f>IF(#REF!="","",#REF!)</f>
        <v>#REF!</v>
      </c>
      <c r="CQ45" t="e">
        <f>IF(#REF!="","",#REF!)</f>
        <v>#REF!</v>
      </c>
      <c r="CR45" t="e">
        <f>IF(#REF!="","",#REF!)</f>
        <v>#REF!</v>
      </c>
      <c r="CS45" t="e">
        <f>IF(#REF!="","",#REF!)</f>
        <v>#REF!</v>
      </c>
      <c r="CT45" t="e">
        <f>IF(#REF!="","",#REF!)</f>
        <v>#REF!</v>
      </c>
      <c r="CU45" t="e">
        <f>IF(#REF!="","",#REF!)</f>
        <v>#REF!</v>
      </c>
      <c r="CV45" t="e">
        <f>IF(#REF!="","",#REF!)</f>
        <v>#REF!</v>
      </c>
      <c r="CW45" t="e">
        <f>IF(#REF!="","",#REF!)</f>
        <v>#REF!</v>
      </c>
      <c r="CX45" t="e">
        <f>IF(#REF!="","",#REF!)</f>
        <v>#REF!</v>
      </c>
      <c r="CY45" t="e">
        <f>IF(#REF!="","",#REF!)</f>
        <v>#REF!</v>
      </c>
    </row>
    <row r="46" spans="2:103" ht="15">
      <c r="B46" t="str">
        <f t="shared" si="0"/>
        <v>E10000028</v>
      </c>
      <c r="C46">
        <v>38</v>
      </c>
      <c r="D46" t="str">
        <f t="shared" si="1"/>
        <v>Staffordshire</v>
      </c>
      <c r="CH46" t="e">
        <f>IF(#REF!="","",#REF!)</f>
        <v>#REF!</v>
      </c>
      <c r="CI46" t="e">
        <f>IF(#REF!="","",#REF!)</f>
        <v>#REF!</v>
      </c>
      <c r="CJ46" t="e">
        <f>IF(#REF!="","",#REF!)</f>
        <v>#REF!</v>
      </c>
      <c r="CK46" t="e">
        <f>IF(#REF!="","",#REF!)</f>
        <v>#REF!</v>
      </c>
      <c r="CL46" t="e">
        <f>IF(#REF!="","",#REF!)</f>
        <v>#REF!</v>
      </c>
      <c r="CM46" t="e">
        <f>IF(#REF!="","",#REF!)</f>
        <v>#REF!</v>
      </c>
      <c r="CN46" t="e">
        <f>IF(#REF!="","",#REF!)</f>
        <v>#REF!</v>
      </c>
      <c r="CO46" t="e">
        <f>IF(#REF!="","",#REF!)</f>
        <v>#REF!</v>
      </c>
      <c r="CP46" t="e">
        <f>IF(#REF!="","",#REF!)</f>
        <v>#REF!</v>
      </c>
      <c r="CQ46" t="e">
        <f>IF(#REF!="","",#REF!)</f>
        <v>#REF!</v>
      </c>
      <c r="CR46" t="e">
        <f>IF(#REF!="","",#REF!)</f>
        <v>#REF!</v>
      </c>
      <c r="CS46" t="e">
        <f>IF(#REF!="","",#REF!)</f>
        <v>#REF!</v>
      </c>
      <c r="CT46" t="e">
        <f>IF(#REF!="","",#REF!)</f>
        <v>#REF!</v>
      </c>
      <c r="CU46" t="e">
        <f>IF(#REF!="","",#REF!)</f>
        <v>#REF!</v>
      </c>
      <c r="CV46" t="e">
        <f>IF(#REF!="","",#REF!)</f>
        <v>#REF!</v>
      </c>
      <c r="CW46" t="e">
        <f>IF(#REF!="","",#REF!)</f>
        <v>#REF!</v>
      </c>
      <c r="CX46" t="e">
        <f>IF(#REF!="","",#REF!)</f>
        <v>#REF!</v>
      </c>
      <c r="CY46" t="e">
        <f>IF(#REF!="","",#REF!)</f>
        <v>#REF!</v>
      </c>
    </row>
    <row r="47" spans="2:103" ht="15">
      <c r="B47" t="str">
        <f t="shared" si="0"/>
        <v>E10000028</v>
      </c>
      <c r="C47">
        <v>39</v>
      </c>
      <c r="D47" t="str">
        <f t="shared" si="1"/>
        <v>Staffordshire</v>
      </c>
      <c r="CH47" t="e">
        <f>IF(#REF!="","",#REF!)</f>
        <v>#REF!</v>
      </c>
      <c r="CI47" t="e">
        <f>IF(#REF!="","",#REF!)</f>
        <v>#REF!</v>
      </c>
      <c r="CJ47" t="e">
        <f>IF(#REF!="","",#REF!)</f>
        <v>#REF!</v>
      </c>
      <c r="CK47" t="e">
        <f>IF(#REF!="","",#REF!)</f>
        <v>#REF!</v>
      </c>
      <c r="CL47" t="e">
        <f>IF(#REF!="","",#REF!)</f>
        <v>#REF!</v>
      </c>
      <c r="CM47" t="e">
        <f>IF(#REF!="","",#REF!)</f>
        <v>#REF!</v>
      </c>
      <c r="CN47" t="e">
        <f>IF(#REF!="","",#REF!)</f>
        <v>#REF!</v>
      </c>
      <c r="CO47" t="e">
        <f>IF(#REF!="","",#REF!)</f>
        <v>#REF!</v>
      </c>
      <c r="CP47" t="e">
        <f>IF(#REF!="","",#REF!)</f>
        <v>#REF!</v>
      </c>
      <c r="CQ47" t="e">
        <f>IF(#REF!="","",#REF!)</f>
        <v>#REF!</v>
      </c>
      <c r="CR47" t="e">
        <f>IF(#REF!="","",#REF!)</f>
        <v>#REF!</v>
      </c>
      <c r="CS47" t="e">
        <f>IF(#REF!="","",#REF!)</f>
        <v>#REF!</v>
      </c>
      <c r="CT47" t="e">
        <f>IF(#REF!="","",#REF!)</f>
        <v>#REF!</v>
      </c>
      <c r="CU47" t="e">
        <f>IF(#REF!="","",#REF!)</f>
        <v>#REF!</v>
      </c>
      <c r="CV47" t="e">
        <f>IF(#REF!="","",#REF!)</f>
        <v>#REF!</v>
      </c>
      <c r="CW47" t="e">
        <f>IF(#REF!="","",#REF!)</f>
        <v>#REF!</v>
      </c>
      <c r="CX47" t="e">
        <f>IF(#REF!="","",#REF!)</f>
        <v>#REF!</v>
      </c>
      <c r="CY47" t="e">
        <f>IF(#REF!="","",#REF!)</f>
        <v>#REF!</v>
      </c>
    </row>
    <row r="48" spans="2:103" ht="15">
      <c r="B48" t="str">
        <f t="shared" si="0"/>
        <v>E10000028</v>
      </c>
      <c r="C48">
        <v>40</v>
      </c>
      <c r="D48" t="str">
        <f t="shared" si="1"/>
        <v>Staffordshire</v>
      </c>
      <c r="CH48" t="e">
        <f>IF(#REF!="","",#REF!)</f>
        <v>#REF!</v>
      </c>
      <c r="CI48" t="e">
        <f>IF(#REF!="","",#REF!)</f>
        <v>#REF!</v>
      </c>
      <c r="CJ48" t="e">
        <f>IF(#REF!="","",#REF!)</f>
        <v>#REF!</v>
      </c>
      <c r="CK48" t="e">
        <f>IF(#REF!="","",#REF!)</f>
        <v>#REF!</v>
      </c>
      <c r="CL48" t="e">
        <f>IF(#REF!="","",#REF!)</f>
        <v>#REF!</v>
      </c>
      <c r="CM48" t="e">
        <f>IF(#REF!="","",#REF!)</f>
        <v>#REF!</v>
      </c>
      <c r="CN48" t="e">
        <f>IF(#REF!="","",#REF!)</f>
        <v>#REF!</v>
      </c>
      <c r="CO48" t="e">
        <f>IF(#REF!="","",#REF!)</f>
        <v>#REF!</v>
      </c>
      <c r="CP48" t="e">
        <f>IF(#REF!="","",#REF!)</f>
        <v>#REF!</v>
      </c>
      <c r="CQ48" t="e">
        <f>IF(#REF!="","",#REF!)</f>
        <v>#REF!</v>
      </c>
      <c r="CR48" t="e">
        <f>IF(#REF!="","",#REF!)</f>
        <v>#REF!</v>
      </c>
      <c r="CS48" t="e">
        <f>IF(#REF!="","",#REF!)</f>
        <v>#REF!</v>
      </c>
      <c r="CT48" t="e">
        <f>IF(#REF!="","",#REF!)</f>
        <v>#REF!</v>
      </c>
      <c r="CU48" t="e">
        <f>IF(#REF!="","",#REF!)</f>
        <v>#REF!</v>
      </c>
      <c r="CV48" t="e">
        <f>IF(#REF!="","",#REF!)</f>
        <v>#REF!</v>
      </c>
      <c r="CW48" t="e">
        <f>IF(#REF!="","",#REF!)</f>
        <v>#REF!</v>
      </c>
      <c r="CX48" t="e">
        <f>IF(#REF!="","",#REF!)</f>
        <v>#REF!</v>
      </c>
      <c r="CY48" t="e">
        <f>IF(#REF!="","",#REF!)</f>
        <v>#REF!</v>
      </c>
    </row>
    <row r="49" spans="2:103" ht="15">
      <c r="B49" t="str">
        <f t="shared" si="0"/>
        <v>E10000028</v>
      </c>
      <c r="C49">
        <v>41</v>
      </c>
      <c r="D49" t="str">
        <f t="shared" si="1"/>
        <v>Staffordshire</v>
      </c>
      <c r="CH49" t="e">
        <f>IF(#REF!="","",#REF!)</f>
        <v>#REF!</v>
      </c>
      <c r="CI49" t="e">
        <f>IF(#REF!="","",#REF!)</f>
        <v>#REF!</v>
      </c>
      <c r="CJ49" t="e">
        <f>IF(#REF!="","",#REF!)</f>
        <v>#REF!</v>
      </c>
      <c r="CK49" t="e">
        <f>IF(#REF!="","",#REF!)</f>
        <v>#REF!</v>
      </c>
      <c r="CL49" t="e">
        <f>IF(#REF!="","",#REF!)</f>
        <v>#REF!</v>
      </c>
      <c r="CM49" t="e">
        <f>IF(#REF!="","",#REF!)</f>
        <v>#REF!</v>
      </c>
      <c r="CN49" t="e">
        <f>IF(#REF!="","",#REF!)</f>
        <v>#REF!</v>
      </c>
      <c r="CO49" t="e">
        <f>IF(#REF!="","",#REF!)</f>
        <v>#REF!</v>
      </c>
      <c r="CP49" t="e">
        <f>IF(#REF!="","",#REF!)</f>
        <v>#REF!</v>
      </c>
      <c r="CQ49" t="e">
        <f>IF(#REF!="","",#REF!)</f>
        <v>#REF!</v>
      </c>
      <c r="CR49" t="e">
        <f>IF(#REF!="","",#REF!)</f>
        <v>#REF!</v>
      </c>
      <c r="CS49" t="e">
        <f>IF(#REF!="","",#REF!)</f>
        <v>#REF!</v>
      </c>
      <c r="CT49" t="e">
        <f>IF(#REF!="","",#REF!)</f>
        <v>#REF!</v>
      </c>
      <c r="CU49" t="e">
        <f>IF(#REF!="","",#REF!)</f>
        <v>#REF!</v>
      </c>
      <c r="CV49" t="e">
        <f>IF(#REF!="","",#REF!)</f>
        <v>#REF!</v>
      </c>
      <c r="CW49" t="e">
        <f>IF(#REF!="","",#REF!)</f>
        <v>#REF!</v>
      </c>
      <c r="CX49" t="e">
        <f>IF(#REF!="","",#REF!)</f>
        <v>#REF!</v>
      </c>
      <c r="CY49" t="e">
        <f>IF(#REF!="","",#REF!)</f>
        <v>#REF!</v>
      </c>
    </row>
    <row r="50" spans="2:103" ht="15">
      <c r="B50" t="str">
        <f t="shared" si="0"/>
        <v>E10000028</v>
      </c>
      <c r="C50">
        <v>42</v>
      </c>
      <c r="D50" t="str">
        <f t="shared" si="1"/>
        <v>Staffordshire</v>
      </c>
      <c r="CH50" t="e">
        <f>IF(#REF!="","",#REF!)</f>
        <v>#REF!</v>
      </c>
      <c r="CI50" t="e">
        <f>IF(#REF!="","",#REF!)</f>
        <v>#REF!</v>
      </c>
      <c r="CJ50" t="e">
        <f>IF(#REF!="","",#REF!)</f>
        <v>#REF!</v>
      </c>
      <c r="CK50" t="e">
        <f>IF(#REF!="","",#REF!)</f>
        <v>#REF!</v>
      </c>
      <c r="CL50" t="e">
        <f>IF(#REF!="","",#REF!)</f>
        <v>#REF!</v>
      </c>
      <c r="CM50" t="e">
        <f>IF(#REF!="","",#REF!)</f>
        <v>#REF!</v>
      </c>
      <c r="CN50" t="e">
        <f>IF(#REF!="","",#REF!)</f>
        <v>#REF!</v>
      </c>
      <c r="CO50" t="e">
        <f>IF(#REF!="","",#REF!)</f>
        <v>#REF!</v>
      </c>
      <c r="CP50" t="e">
        <f>IF(#REF!="","",#REF!)</f>
        <v>#REF!</v>
      </c>
      <c r="CQ50" t="e">
        <f>IF(#REF!="","",#REF!)</f>
        <v>#REF!</v>
      </c>
      <c r="CR50" t="e">
        <f>IF(#REF!="","",#REF!)</f>
        <v>#REF!</v>
      </c>
      <c r="CS50" t="e">
        <f>IF(#REF!="","",#REF!)</f>
        <v>#REF!</v>
      </c>
      <c r="CT50" t="e">
        <f>IF(#REF!="","",#REF!)</f>
        <v>#REF!</v>
      </c>
      <c r="CU50" t="e">
        <f>IF(#REF!="","",#REF!)</f>
        <v>#REF!</v>
      </c>
      <c r="CV50" t="e">
        <f>IF(#REF!="","",#REF!)</f>
        <v>#REF!</v>
      </c>
      <c r="CW50" t="e">
        <f>IF(#REF!="","",#REF!)</f>
        <v>#REF!</v>
      </c>
      <c r="CX50" t="e">
        <f>IF(#REF!="","",#REF!)</f>
        <v>#REF!</v>
      </c>
      <c r="CY50" t="e">
        <f>IF(#REF!="","",#REF!)</f>
        <v>#REF!</v>
      </c>
    </row>
    <row r="51" spans="2:103" ht="15">
      <c r="B51" t="str">
        <f t="shared" si="0"/>
        <v>E10000028</v>
      </c>
      <c r="C51">
        <v>43</v>
      </c>
      <c r="D51" t="str">
        <f t="shared" si="1"/>
        <v>Staffordshire</v>
      </c>
      <c r="CH51" t="e">
        <f>IF(#REF!="","",#REF!)</f>
        <v>#REF!</v>
      </c>
      <c r="CI51" t="e">
        <f>IF(#REF!="","",#REF!)</f>
        <v>#REF!</v>
      </c>
      <c r="CJ51" t="e">
        <f>IF(#REF!="","",#REF!)</f>
        <v>#REF!</v>
      </c>
      <c r="CK51" t="e">
        <f>IF(#REF!="","",#REF!)</f>
        <v>#REF!</v>
      </c>
      <c r="CL51" t="e">
        <f>IF(#REF!="","",#REF!)</f>
        <v>#REF!</v>
      </c>
      <c r="CM51" t="e">
        <f>IF(#REF!="","",#REF!)</f>
        <v>#REF!</v>
      </c>
      <c r="CN51" t="e">
        <f>IF(#REF!="","",#REF!)</f>
        <v>#REF!</v>
      </c>
      <c r="CO51" t="e">
        <f>IF(#REF!="","",#REF!)</f>
        <v>#REF!</v>
      </c>
      <c r="CP51" t="e">
        <f>IF(#REF!="","",#REF!)</f>
        <v>#REF!</v>
      </c>
      <c r="CQ51" t="e">
        <f>IF(#REF!="","",#REF!)</f>
        <v>#REF!</v>
      </c>
      <c r="CR51" t="e">
        <f>IF(#REF!="","",#REF!)</f>
        <v>#REF!</v>
      </c>
      <c r="CS51" t="e">
        <f>IF(#REF!="","",#REF!)</f>
        <v>#REF!</v>
      </c>
      <c r="CT51" t="e">
        <f>IF(#REF!="","",#REF!)</f>
        <v>#REF!</v>
      </c>
      <c r="CU51" t="e">
        <f>IF(#REF!="","",#REF!)</f>
        <v>#REF!</v>
      </c>
      <c r="CV51" t="e">
        <f>IF(#REF!="","",#REF!)</f>
        <v>#REF!</v>
      </c>
      <c r="CW51" t="e">
        <f>IF(#REF!="","",#REF!)</f>
        <v>#REF!</v>
      </c>
      <c r="CX51" t="e">
        <f>IF(#REF!="","",#REF!)</f>
        <v>#REF!</v>
      </c>
      <c r="CY51" t="e">
        <f>IF(#REF!="","",#REF!)</f>
        <v>#REF!</v>
      </c>
    </row>
    <row r="52" spans="2:103" ht="15">
      <c r="B52" t="str">
        <f t="shared" si="0"/>
        <v>E10000028</v>
      </c>
      <c r="C52">
        <v>44</v>
      </c>
      <c r="D52" t="str">
        <f t="shared" si="1"/>
        <v>Staffordshire</v>
      </c>
      <c r="CH52" t="e">
        <f>IF(#REF!="","",#REF!)</f>
        <v>#REF!</v>
      </c>
      <c r="CI52" t="e">
        <f>IF(#REF!="","",#REF!)</f>
        <v>#REF!</v>
      </c>
      <c r="CJ52" t="e">
        <f>IF(#REF!="","",#REF!)</f>
        <v>#REF!</v>
      </c>
      <c r="CK52" t="e">
        <f>IF(#REF!="","",#REF!)</f>
        <v>#REF!</v>
      </c>
      <c r="CL52" t="e">
        <f>IF(#REF!="","",#REF!)</f>
        <v>#REF!</v>
      </c>
      <c r="CM52" t="e">
        <f>IF(#REF!="","",#REF!)</f>
        <v>#REF!</v>
      </c>
      <c r="CN52" t="e">
        <f>IF(#REF!="","",#REF!)</f>
        <v>#REF!</v>
      </c>
      <c r="CO52" t="e">
        <f>IF(#REF!="","",#REF!)</f>
        <v>#REF!</v>
      </c>
      <c r="CP52" t="e">
        <f>IF(#REF!="","",#REF!)</f>
        <v>#REF!</v>
      </c>
      <c r="CQ52" t="e">
        <f>IF(#REF!="","",#REF!)</f>
        <v>#REF!</v>
      </c>
      <c r="CR52" t="e">
        <f>IF(#REF!="","",#REF!)</f>
        <v>#REF!</v>
      </c>
      <c r="CS52" t="e">
        <f>IF(#REF!="","",#REF!)</f>
        <v>#REF!</v>
      </c>
      <c r="CT52" t="e">
        <f>IF(#REF!="","",#REF!)</f>
        <v>#REF!</v>
      </c>
      <c r="CU52" t="e">
        <f>IF(#REF!="","",#REF!)</f>
        <v>#REF!</v>
      </c>
      <c r="CV52" t="e">
        <f>IF(#REF!="","",#REF!)</f>
        <v>#REF!</v>
      </c>
      <c r="CW52" t="e">
        <f>IF(#REF!="","",#REF!)</f>
        <v>#REF!</v>
      </c>
      <c r="CX52" t="e">
        <f>IF(#REF!="","",#REF!)</f>
        <v>#REF!</v>
      </c>
      <c r="CY52" t="e">
        <f>IF(#REF!="","",#REF!)</f>
        <v>#REF!</v>
      </c>
    </row>
    <row r="53" spans="2:103" ht="15">
      <c r="B53" t="str">
        <f t="shared" si="0"/>
        <v>E10000028</v>
      </c>
      <c r="C53">
        <v>45</v>
      </c>
      <c r="D53" t="str">
        <f t="shared" si="1"/>
        <v>Staffordshire</v>
      </c>
      <c r="CH53" t="e">
        <f>IF(#REF!="","",#REF!)</f>
        <v>#REF!</v>
      </c>
      <c r="CI53" t="e">
        <f>IF(#REF!="","",#REF!)</f>
        <v>#REF!</v>
      </c>
      <c r="CJ53" t="e">
        <f>IF(#REF!="","",#REF!)</f>
        <v>#REF!</v>
      </c>
      <c r="CK53" t="e">
        <f>IF(#REF!="","",#REF!)</f>
        <v>#REF!</v>
      </c>
      <c r="CL53" t="e">
        <f>IF(#REF!="","",#REF!)</f>
        <v>#REF!</v>
      </c>
      <c r="CM53" t="e">
        <f>IF(#REF!="","",#REF!)</f>
        <v>#REF!</v>
      </c>
      <c r="CN53" t="e">
        <f>IF(#REF!="","",#REF!)</f>
        <v>#REF!</v>
      </c>
      <c r="CO53" t="e">
        <f>IF(#REF!="","",#REF!)</f>
        <v>#REF!</v>
      </c>
      <c r="CP53" t="e">
        <f>IF(#REF!="","",#REF!)</f>
        <v>#REF!</v>
      </c>
      <c r="CQ53" t="e">
        <f>IF(#REF!="","",#REF!)</f>
        <v>#REF!</v>
      </c>
      <c r="CR53" t="e">
        <f>IF(#REF!="","",#REF!)</f>
        <v>#REF!</v>
      </c>
      <c r="CS53" t="e">
        <f>IF(#REF!="","",#REF!)</f>
        <v>#REF!</v>
      </c>
      <c r="CT53" t="e">
        <f>IF(#REF!="","",#REF!)</f>
        <v>#REF!</v>
      </c>
      <c r="CU53" t="e">
        <f>IF(#REF!="","",#REF!)</f>
        <v>#REF!</v>
      </c>
      <c r="CV53" t="e">
        <f>IF(#REF!="","",#REF!)</f>
        <v>#REF!</v>
      </c>
      <c r="CW53" t="e">
        <f>IF(#REF!="","",#REF!)</f>
        <v>#REF!</v>
      </c>
      <c r="CX53" t="e">
        <f>IF(#REF!="","",#REF!)</f>
        <v>#REF!</v>
      </c>
      <c r="CY53" t="e">
        <f>IF(#REF!="","",#REF!)</f>
        <v>#REF!</v>
      </c>
    </row>
    <row r="54" spans="2:103" ht="15">
      <c r="B54" t="str">
        <f t="shared" si="0"/>
        <v>E10000028</v>
      </c>
      <c r="C54">
        <v>46</v>
      </c>
      <c r="D54" t="str">
        <f t="shared" si="1"/>
        <v>Staffordshire</v>
      </c>
      <c r="CH54" t="e">
        <f>IF(#REF!="","",#REF!)</f>
        <v>#REF!</v>
      </c>
      <c r="CI54" t="e">
        <f>IF(#REF!="","",#REF!)</f>
        <v>#REF!</v>
      </c>
      <c r="CJ54" t="e">
        <f>IF(#REF!="","",#REF!)</f>
        <v>#REF!</v>
      </c>
      <c r="CK54" t="e">
        <f>IF(#REF!="","",#REF!)</f>
        <v>#REF!</v>
      </c>
      <c r="CL54" t="e">
        <f>IF(#REF!="","",#REF!)</f>
        <v>#REF!</v>
      </c>
      <c r="CM54" t="e">
        <f>IF(#REF!="","",#REF!)</f>
        <v>#REF!</v>
      </c>
      <c r="CN54" t="e">
        <f>IF(#REF!="","",#REF!)</f>
        <v>#REF!</v>
      </c>
      <c r="CO54" t="e">
        <f>IF(#REF!="","",#REF!)</f>
        <v>#REF!</v>
      </c>
      <c r="CP54" t="e">
        <f>IF(#REF!="","",#REF!)</f>
        <v>#REF!</v>
      </c>
      <c r="CQ54" t="e">
        <f>IF(#REF!="","",#REF!)</f>
        <v>#REF!</v>
      </c>
      <c r="CR54" t="e">
        <f>IF(#REF!="","",#REF!)</f>
        <v>#REF!</v>
      </c>
      <c r="CS54" t="e">
        <f>IF(#REF!="","",#REF!)</f>
        <v>#REF!</v>
      </c>
      <c r="CT54" t="e">
        <f>IF(#REF!="","",#REF!)</f>
        <v>#REF!</v>
      </c>
      <c r="CU54" t="e">
        <f>IF(#REF!="","",#REF!)</f>
        <v>#REF!</v>
      </c>
      <c r="CV54" t="e">
        <f>IF(#REF!="","",#REF!)</f>
        <v>#REF!</v>
      </c>
      <c r="CW54" t="e">
        <f>IF(#REF!="","",#REF!)</f>
        <v>#REF!</v>
      </c>
      <c r="CX54" t="e">
        <f>IF(#REF!="","",#REF!)</f>
        <v>#REF!</v>
      </c>
      <c r="CY54" t="e">
        <f>IF(#REF!="","",#REF!)</f>
        <v>#REF!</v>
      </c>
    </row>
    <row r="55" spans="2:103" ht="15">
      <c r="B55" t="str">
        <f t="shared" si="0"/>
        <v>E10000028</v>
      </c>
      <c r="C55">
        <v>47</v>
      </c>
      <c r="D55" t="str">
        <f t="shared" si="1"/>
        <v>Staffordshire</v>
      </c>
      <c r="CH55" t="e">
        <f>IF(#REF!="","",#REF!)</f>
        <v>#REF!</v>
      </c>
      <c r="CI55" t="e">
        <f>IF(#REF!="","",#REF!)</f>
        <v>#REF!</v>
      </c>
      <c r="CJ55" t="e">
        <f>IF(#REF!="","",#REF!)</f>
        <v>#REF!</v>
      </c>
      <c r="CK55" t="e">
        <f>IF(#REF!="","",#REF!)</f>
        <v>#REF!</v>
      </c>
      <c r="CL55" t="e">
        <f>IF(#REF!="","",#REF!)</f>
        <v>#REF!</v>
      </c>
      <c r="CM55" t="e">
        <f>IF(#REF!="","",#REF!)</f>
        <v>#REF!</v>
      </c>
      <c r="CN55" t="e">
        <f>IF(#REF!="","",#REF!)</f>
        <v>#REF!</v>
      </c>
      <c r="CO55" t="e">
        <f>IF(#REF!="","",#REF!)</f>
        <v>#REF!</v>
      </c>
      <c r="CP55" t="e">
        <f>IF(#REF!="","",#REF!)</f>
        <v>#REF!</v>
      </c>
      <c r="CQ55" t="e">
        <f>IF(#REF!="","",#REF!)</f>
        <v>#REF!</v>
      </c>
      <c r="CR55" t="e">
        <f>IF(#REF!="","",#REF!)</f>
        <v>#REF!</v>
      </c>
      <c r="CS55" t="e">
        <f>IF(#REF!="","",#REF!)</f>
        <v>#REF!</v>
      </c>
      <c r="CT55" t="e">
        <f>IF(#REF!="","",#REF!)</f>
        <v>#REF!</v>
      </c>
      <c r="CU55" t="e">
        <f>IF(#REF!="","",#REF!)</f>
        <v>#REF!</v>
      </c>
      <c r="CV55" t="e">
        <f>IF(#REF!="","",#REF!)</f>
        <v>#REF!</v>
      </c>
      <c r="CW55" t="e">
        <f>IF(#REF!="","",#REF!)</f>
        <v>#REF!</v>
      </c>
      <c r="CX55" t="e">
        <f>IF(#REF!="","",#REF!)</f>
        <v>#REF!</v>
      </c>
      <c r="CY55" t="e">
        <f>IF(#REF!="","",#REF!)</f>
        <v>#REF!</v>
      </c>
    </row>
    <row r="56" spans="2:103" ht="15">
      <c r="B56" t="str">
        <f t="shared" si="0"/>
        <v>E10000028</v>
      </c>
      <c r="C56">
        <v>48</v>
      </c>
      <c r="D56" t="str">
        <f t="shared" si="1"/>
        <v>Staffordshire</v>
      </c>
      <c r="CH56" t="e">
        <f>IF(#REF!="","",#REF!)</f>
        <v>#REF!</v>
      </c>
      <c r="CI56" t="e">
        <f>IF(#REF!="","",#REF!)</f>
        <v>#REF!</v>
      </c>
      <c r="CJ56" t="e">
        <f>IF(#REF!="","",#REF!)</f>
        <v>#REF!</v>
      </c>
      <c r="CK56" t="e">
        <f>IF(#REF!="","",#REF!)</f>
        <v>#REF!</v>
      </c>
      <c r="CL56" t="e">
        <f>IF(#REF!="","",#REF!)</f>
        <v>#REF!</v>
      </c>
      <c r="CM56" t="e">
        <f>IF(#REF!="","",#REF!)</f>
        <v>#REF!</v>
      </c>
      <c r="CN56" t="e">
        <f>IF(#REF!="","",#REF!)</f>
        <v>#REF!</v>
      </c>
      <c r="CO56" t="e">
        <f>IF(#REF!="","",#REF!)</f>
        <v>#REF!</v>
      </c>
      <c r="CP56" t="e">
        <f>IF(#REF!="","",#REF!)</f>
        <v>#REF!</v>
      </c>
      <c r="CQ56" t="e">
        <f>IF(#REF!="","",#REF!)</f>
        <v>#REF!</v>
      </c>
      <c r="CR56" t="e">
        <f>IF(#REF!="","",#REF!)</f>
        <v>#REF!</v>
      </c>
      <c r="CS56" t="e">
        <f>IF(#REF!="","",#REF!)</f>
        <v>#REF!</v>
      </c>
      <c r="CT56" t="e">
        <f>IF(#REF!="","",#REF!)</f>
        <v>#REF!</v>
      </c>
      <c r="CU56" t="e">
        <f>IF(#REF!="","",#REF!)</f>
        <v>#REF!</v>
      </c>
      <c r="CV56" t="e">
        <f>IF(#REF!="","",#REF!)</f>
        <v>#REF!</v>
      </c>
      <c r="CW56" t="e">
        <f>IF(#REF!="","",#REF!)</f>
        <v>#REF!</v>
      </c>
      <c r="CX56" t="e">
        <f>IF(#REF!="","",#REF!)</f>
        <v>#REF!</v>
      </c>
      <c r="CY56" t="e">
        <f>IF(#REF!="","",#REF!)</f>
        <v>#REF!</v>
      </c>
    </row>
    <row r="57" spans="2:103" ht="15">
      <c r="B57" t="str">
        <f t="shared" si="0"/>
        <v>E10000028</v>
      </c>
      <c r="C57">
        <v>49</v>
      </c>
      <c r="D57" t="str">
        <f t="shared" si="1"/>
        <v>Staffordshire</v>
      </c>
      <c r="CH57" t="e">
        <f>IF(#REF!="","",#REF!)</f>
        <v>#REF!</v>
      </c>
      <c r="CI57" t="e">
        <f>IF(#REF!="","",#REF!)</f>
        <v>#REF!</v>
      </c>
      <c r="CJ57" t="e">
        <f>IF(#REF!="","",#REF!)</f>
        <v>#REF!</v>
      </c>
      <c r="CK57" t="e">
        <f>IF(#REF!="","",#REF!)</f>
        <v>#REF!</v>
      </c>
      <c r="CL57" t="e">
        <f>IF(#REF!="","",#REF!)</f>
        <v>#REF!</v>
      </c>
      <c r="CM57" t="e">
        <f>IF(#REF!="","",#REF!)</f>
        <v>#REF!</v>
      </c>
      <c r="CN57" t="e">
        <f>IF(#REF!="","",#REF!)</f>
        <v>#REF!</v>
      </c>
      <c r="CO57" t="e">
        <f>IF(#REF!="","",#REF!)</f>
        <v>#REF!</v>
      </c>
      <c r="CP57" t="e">
        <f>IF(#REF!="","",#REF!)</f>
        <v>#REF!</v>
      </c>
      <c r="CQ57" t="e">
        <f>IF(#REF!="","",#REF!)</f>
        <v>#REF!</v>
      </c>
      <c r="CR57" t="e">
        <f>IF(#REF!="","",#REF!)</f>
        <v>#REF!</v>
      </c>
      <c r="CS57" t="e">
        <f>IF(#REF!="","",#REF!)</f>
        <v>#REF!</v>
      </c>
      <c r="CT57" t="e">
        <f>IF(#REF!="","",#REF!)</f>
        <v>#REF!</v>
      </c>
      <c r="CU57" t="e">
        <f>IF(#REF!="","",#REF!)</f>
        <v>#REF!</v>
      </c>
      <c r="CV57" t="e">
        <f>IF(#REF!="","",#REF!)</f>
        <v>#REF!</v>
      </c>
      <c r="CW57" t="e">
        <f>IF(#REF!="","",#REF!)</f>
        <v>#REF!</v>
      </c>
      <c r="CX57" t="e">
        <f>IF(#REF!="","",#REF!)</f>
        <v>#REF!</v>
      </c>
      <c r="CY57" t="e">
        <f>IF(#REF!="","",#REF!)</f>
        <v>#REF!</v>
      </c>
    </row>
    <row r="58" spans="2:103" ht="15">
      <c r="B58" t="str">
        <f t="shared" si="0"/>
        <v>E10000028</v>
      </c>
      <c r="C58">
        <v>50</v>
      </c>
      <c r="D58" t="str">
        <f t="shared" si="1"/>
        <v>Staffordshire</v>
      </c>
      <c r="CH58" t="e">
        <f>IF(#REF!="","",#REF!)</f>
        <v>#REF!</v>
      </c>
      <c r="CI58" t="e">
        <f>IF(#REF!="","",#REF!)</f>
        <v>#REF!</v>
      </c>
      <c r="CJ58" t="e">
        <f>IF(#REF!="","",#REF!)</f>
        <v>#REF!</v>
      </c>
      <c r="CK58" t="e">
        <f>IF(#REF!="","",#REF!)</f>
        <v>#REF!</v>
      </c>
      <c r="CL58" t="e">
        <f>IF(#REF!="","",#REF!)</f>
        <v>#REF!</v>
      </c>
      <c r="CM58" t="e">
        <f>IF(#REF!="","",#REF!)</f>
        <v>#REF!</v>
      </c>
      <c r="CN58" t="e">
        <f>IF(#REF!="","",#REF!)</f>
        <v>#REF!</v>
      </c>
      <c r="CO58" t="e">
        <f>IF(#REF!="","",#REF!)</f>
        <v>#REF!</v>
      </c>
      <c r="CP58" t="e">
        <f>IF(#REF!="","",#REF!)</f>
        <v>#REF!</v>
      </c>
      <c r="CQ58" t="e">
        <f>IF(#REF!="","",#REF!)</f>
        <v>#REF!</v>
      </c>
      <c r="CR58" t="e">
        <f>IF(#REF!="","",#REF!)</f>
        <v>#REF!</v>
      </c>
      <c r="CS58" t="e">
        <f>IF(#REF!="","",#REF!)</f>
        <v>#REF!</v>
      </c>
      <c r="CT58" t="e">
        <f>IF(#REF!="","",#REF!)</f>
        <v>#REF!</v>
      </c>
      <c r="CU58" t="e">
        <f>IF(#REF!="","",#REF!)</f>
        <v>#REF!</v>
      </c>
      <c r="CV58" t="e">
        <f>IF(#REF!="","",#REF!)</f>
        <v>#REF!</v>
      </c>
      <c r="CW58" t="e">
        <f>IF(#REF!="","",#REF!)</f>
        <v>#REF!</v>
      </c>
      <c r="CX58" t="e">
        <f>IF(#REF!="","",#REF!)</f>
        <v>#REF!</v>
      </c>
      <c r="CY58" t="e">
        <f>IF(#REF!="","",#REF!)</f>
        <v>#REF!</v>
      </c>
    </row>
    <row r="59" spans="2:103" ht="15">
      <c r="B59" t="str">
        <f t="shared" si="0"/>
        <v>E10000028</v>
      </c>
      <c r="C59">
        <v>51</v>
      </c>
      <c r="D59" t="str">
        <f t="shared" si="1"/>
        <v>Staffordshire</v>
      </c>
      <c r="CH59" t="e">
        <f>IF(#REF!="","",#REF!)</f>
        <v>#REF!</v>
      </c>
      <c r="CI59" t="e">
        <f>IF(#REF!="","",#REF!)</f>
        <v>#REF!</v>
      </c>
      <c r="CJ59" t="e">
        <f>IF(#REF!="","",#REF!)</f>
        <v>#REF!</v>
      </c>
      <c r="CK59" t="e">
        <f>IF(#REF!="","",#REF!)</f>
        <v>#REF!</v>
      </c>
      <c r="CL59" t="e">
        <f>IF(#REF!="","",#REF!)</f>
        <v>#REF!</v>
      </c>
      <c r="CM59" t="e">
        <f>IF(#REF!="","",#REF!)</f>
        <v>#REF!</v>
      </c>
      <c r="CN59" t="e">
        <f>IF(#REF!="","",#REF!)</f>
        <v>#REF!</v>
      </c>
      <c r="CO59" t="e">
        <f>IF(#REF!="","",#REF!)</f>
        <v>#REF!</v>
      </c>
      <c r="CP59" t="e">
        <f>IF(#REF!="","",#REF!)</f>
        <v>#REF!</v>
      </c>
      <c r="CQ59" t="e">
        <f>IF(#REF!="","",#REF!)</f>
        <v>#REF!</v>
      </c>
      <c r="CR59" t="e">
        <f>IF(#REF!="","",#REF!)</f>
        <v>#REF!</v>
      </c>
      <c r="CS59" t="e">
        <f>IF(#REF!="","",#REF!)</f>
        <v>#REF!</v>
      </c>
      <c r="CT59" t="e">
        <f>IF(#REF!="","",#REF!)</f>
        <v>#REF!</v>
      </c>
      <c r="CU59" t="e">
        <f>IF(#REF!="","",#REF!)</f>
        <v>#REF!</v>
      </c>
      <c r="CV59" t="e">
        <f>IF(#REF!="","",#REF!)</f>
        <v>#REF!</v>
      </c>
      <c r="CW59" t="e">
        <f>IF(#REF!="","",#REF!)</f>
        <v>#REF!</v>
      </c>
      <c r="CX59" t="e">
        <f>IF(#REF!="","",#REF!)</f>
        <v>#REF!</v>
      </c>
      <c r="CY59" t="e">
        <f>IF(#REF!="","",#REF!)</f>
        <v>#REF!</v>
      </c>
    </row>
    <row r="60" spans="2:103" ht="15">
      <c r="B60" t="str">
        <f t="shared" si="0"/>
        <v>E10000028</v>
      </c>
      <c r="C60">
        <v>52</v>
      </c>
      <c r="D60" t="str">
        <f t="shared" si="1"/>
        <v>Staffordshire</v>
      </c>
      <c r="CH60" t="e">
        <f>IF(#REF!="","",#REF!)</f>
        <v>#REF!</v>
      </c>
      <c r="CI60" t="e">
        <f>IF(#REF!="","",#REF!)</f>
        <v>#REF!</v>
      </c>
      <c r="CJ60" t="e">
        <f>IF(#REF!="","",#REF!)</f>
        <v>#REF!</v>
      </c>
      <c r="CK60" t="e">
        <f>IF(#REF!="","",#REF!)</f>
        <v>#REF!</v>
      </c>
      <c r="CL60" t="e">
        <f>IF(#REF!="","",#REF!)</f>
        <v>#REF!</v>
      </c>
      <c r="CM60" t="e">
        <f>IF(#REF!="","",#REF!)</f>
        <v>#REF!</v>
      </c>
      <c r="CN60" t="e">
        <f>IF(#REF!="","",#REF!)</f>
        <v>#REF!</v>
      </c>
      <c r="CO60" t="e">
        <f>IF(#REF!="","",#REF!)</f>
        <v>#REF!</v>
      </c>
      <c r="CP60" t="e">
        <f>IF(#REF!="","",#REF!)</f>
        <v>#REF!</v>
      </c>
      <c r="CQ60" t="e">
        <f>IF(#REF!="","",#REF!)</f>
        <v>#REF!</v>
      </c>
      <c r="CR60" t="e">
        <f>IF(#REF!="","",#REF!)</f>
        <v>#REF!</v>
      </c>
      <c r="CS60" t="e">
        <f>IF(#REF!="","",#REF!)</f>
        <v>#REF!</v>
      </c>
      <c r="CT60" t="e">
        <f>IF(#REF!="","",#REF!)</f>
        <v>#REF!</v>
      </c>
      <c r="CU60" t="e">
        <f>IF(#REF!="","",#REF!)</f>
        <v>#REF!</v>
      </c>
      <c r="CV60" t="e">
        <f>IF(#REF!="","",#REF!)</f>
        <v>#REF!</v>
      </c>
      <c r="CW60" t="e">
        <f>IF(#REF!="","",#REF!)</f>
        <v>#REF!</v>
      </c>
      <c r="CX60" t="e">
        <f>IF(#REF!="","",#REF!)</f>
        <v>#REF!</v>
      </c>
      <c r="CY60" t="e">
        <f>IF(#REF!="","",#REF!)</f>
        <v>#REF!</v>
      </c>
    </row>
    <row r="61" spans="2:103" ht="15">
      <c r="B61" t="str">
        <f t="shared" si="0"/>
        <v>E10000028</v>
      </c>
      <c r="C61">
        <v>53</v>
      </c>
      <c r="D61" t="str">
        <f t="shared" si="1"/>
        <v>Staffordshire</v>
      </c>
      <c r="CH61" t="e">
        <f>IF(#REF!="","",#REF!)</f>
        <v>#REF!</v>
      </c>
      <c r="CI61" t="e">
        <f>IF(#REF!="","",#REF!)</f>
        <v>#REF!</v>
      </c>
      <c r="CJ61" t="e">
        <f>IF(#REF!="","",#REF!)</f>
        <v>#REF!</v>
      </c>
      <c r="CK61" t="e">
        <f>IF(#REF!="","",#REF!)</f>
        <v>#REF!</v>
      </c>
      <c r="CL61" t="e">
        <f>IF(#REF!="","",#REF!)</f>
        <v>#REF!</v>
      </c>
      <c r="CM61" t="e">
        <f>IF(#REF!="","",#REF!)</f>
        <v>#REF!</v>
      </c>
      <c r="CN61" t="e">
        <f>IF(#REF!="","",#REF!)</f>
        <v>#REF!</v>
      </c>
      <c r="CO61" t="e">
        <f>IF(#REF!="","",#REF!)</f>
        <v>#REF!</v>
      </c>
      <c r="CP61" t="e">
        <f>IF(#REF!="","",#REF!)</f>
        <v>#REF!</v>
      </c>
      <c r="CQ61" t="e">
        <f>IF(#REF!="","",#REF!)</f>
        <v>#REF!</v>
      </c>
      <c r="CR61" t="e">
        <f>IF(#REF!="","",#REF!)</f>
        <v>#REF!</v>
      </c>
      <c r="CS61" t="e">
        <f>IF(#REF!="","",#REF!)</f>
        <v>#REF!</v>
      </c>
      <c r="CT61" t="e">
        <f>IF(#REF!="","",#REF!)</f>
        <v>#REF!</v>
      </c>
      <c r="CU61" t="e">
        <f>IF(#REF!="","",#REF!)</f>
        <v>#REF!</v>
      </c>
      <c r="CV61" t="e">
        <f>IF(#REF!="","",#REF!)</f>
        <v>#REF!</v>
      </c>
      <c r="CW61" t="e">
        <f>IF(#REF!="","",#REF!)</f>
        <v>#REF!</v>
      </c>
      <c r="CX61" t="e">
        <f>IF(#REF!="","",#REF!)</f>
        <v>#REF!</v>
      </c>
      <c r="CY61" t="e">
        <f>IF(#REF!="","",#REF!)</f>
        <v>#REF!</v>
      </c>
    </row>
    <row r="62" spans="2:103" ht="15">
      <c r="B62" t="str">
        <f t="shared" si="0"/>
        <v>E10000028</v>
      </c>
      <c r="C62">
        <v>54</v>
      </c>
      <c r="D62" t="str">
        <f t="shared" si="1"/>
        <v>Staffordshire</v>
      </c>
      <c r="CH62" t="e">
        <f>IF(#REF!="","",#REF!)</f>
        <v>#REF!</v>
      </c>
      <c r="CI62" t="e">
        <f>IF(#REF!="","",#REF!)</f>
        <v>#REF!</v>
      </c>
      <c r="CJ62" t="e">
        <f>IF(#REF!="","",#REF!)</f>
        <v>#REF!</v>
      </c>
      <c r="CK62" t="e">
        <f>IF(#REF!="","",#REF!)</f>
        <v>#REF!</v>
      </c>
      <c r="CL62" t="e">
        <f>IF(#REF!="","",#REF!)</f>
        <v>#REF!</v>
      </c>
      <c r="CM62" t="e">
        <f>IF(#REF!="","",#REF!)</f>
        <v>#REF!</v>
      </c>
      <c r="CN62" t="e">
        <f>IF(#REF!="","",#REF!)</f>
        <v>#REF!</v>
      </c>
      <c r="CO62" t="e">
        <f>IF(#REF!="","",#REF!)</f>
        <v>#REF!</v>
      </c>
      <c r="CP62" t="e">
        <f>IF(#REF!="","",#REF!)</f>
        <v>#REF!</v>
      </c>
      <c r="CQ62" t="e">
        <f>IF(#REF!="","",#REF!)</f>
        <v>#REF!</v>
      </c>
      <c r="CR62" t="e">
        <f>IF(#REF!="","",#REF!)</f>
        <v>#REF!</v>
      </c>
      <c r="CS62" t="e">
        <f>IF(#REF!="","",#REF!)</f>
        <v>#REF!</v>
      </c>
      <c r="CT62" t="e">
        <f>IF(#REF!="","",#REF!)</f>
        <v>#REF!</v>
      </c>
      <c r="CU62" t="e">
        <f>IF(#REF!="","",#REF!)</f>
        <v>#REF!</v>
      </c>
      <c r="CV62" t="e">
        <f>IF(#REF!="","",#REF!)</f>
        <v>#REF!</v>
      </c>
      <c r="CW62" t="e">
        <f>IF(#REF!="","",#REF!)</f>
        <v>#REF!</v>
      </c>
      <c r="CX62" t="e">
        <f>IF(#REF!="","",#REF!)</f>
        <v>#REF!</v>
      </c>
      <c r="CY62" t="e">
        <f>IF(#REF!="","",#REF!)</f>
        <v>#REF!</v>
      </c>
    </row>
    <row r="63" spans="2:103" ht="15">
      <c r="B63" t="str">
        <f t="shared" si="0"/>
        <v>E10000028</v>
      </c>
      <c r="C63">
        <v>55</v>
      </c>
      <c r="D63" t="str">
        <f t="shared" si="1"/>
        <v>Staffordshire</v>
      </c>
      <c r="CH63" t="e">
        <f>IF(#REF!="","",#REF!)</f>
        <v>#REF!</v>
      </c>
      <c r="CI63" t="e">
        <f>IF(#REF!="","",#REF!)</f>
        <v>#REF!</v>
      </c>
      <c r="CJ63" t="e">
        <f>IF(#REF!="","",#REF!)</f>
        <v>#REF!</v>
      </c>
      <c r="CK63" t="e">
        <f>IF(#REF!="","",#REF!)</f>
        <v>#REF!</v>
      </c>
      <c r="CL63" t="e">
        <f>IF(#REF!="","",#REF!)</f>
        <v>#REF!</v>
      </c>
      <c r="CM63" t="e">
        <f>IF(#REF!="","",#REF!)</f>
        <v>#REF!</v>
      </c>
      <c r="CN63" t="e">
        <f>IF(#REF!="","",#REF!)</f>
        <v>#REF!</v>
      </c>
      <c r="CO63" t="e">
        <f>IF(#REF!="","",#REF!)</f>
        <v>#REF!</v>
      </c>
      <c r="CP63" t="e">
        <f>IF(#REF!="","",#REF!)</f>
        <v>#REF!</v>
      </c>
      <c r="CQ63" t="e">
        <f>IF(#REF!="","",#REF!)</f>
        <v>#REF!</v>
      </c>
      <c r="CR63" t="e">
        <f>IF(#REF!="","",#REF!)</f>
        <v>#REF!</v>
      </c>
      <c r="CS63" t="e">
        <f>IF(#REF!="","",#REF!)</f>
        <v>#REF!</v>
      </c>
      <c r="CT63" t="e">
        <f>IF(#REF!="","",#REF!)</f>
        <v>#REF!</v>
      </c>
      <c r="CU63" t="e">
        <f>IF(#REF!="","",#REF!)</f>
        <v>#REF!</v>
      </c>
      <c r="CV63" t="e">
        <f>IF(#REF!="","",#REF!)</f>
        <v>#REF!</v>
      </c>
      <c r="CW63" t="e">
        <f>IF(#REF!="","",#REF!)</f>
        <v>#REF!</v>
      </c>
      <c r="CX63" t="e">
        <f>IF(#REF!="","",#REF!)</f>
        <v>#REF!</v>
      </c>
      <c r="CY63" t="e">
        <f>IF(#REF!="","",#REF!)</f>
        <v>#REF!</v>
      </c>
    </row>
    <row r="64" spans="2:103" ht="15">
      <c r="B64" t="str">
        <f t="shared" si="0"/>
        <v>E10000028</v>
      </c>
      <c r="C64">
        <v>56</v>
      </c>
      <c r="D64" t="str">
        <f t="shared" si="1"/>
        <v>Staffordshire</v>
      </c>
      <c r="CH64" t="e">
        <f>IF(#REF!="","",#REF!)</f>
        <v>#REF!</v>
      </c>
      <c r="CI64" t="e">
        <f>IF(#REF!="","",#REF!)</f>
        <v>#REF!</v>
      </c>
      <c r="CJ64" t="e">
        <f>IF(#REF!="","",#REF!)</f>
        <v>#REF!</v>
      </c>
      <c r="CK64" t="e">
        <f>IF(#REF!="","",#REF!)</f>
        <v>#REF!</v>
      </c>
      <c r="CL64" t="e">
        <f>IF(#REF!="","",#REF!)</f>
        <v>#REF!</v>
      </c>
      <c r="CM64" t="e">
        <f>IF(#REF!="","",#REF!)</f>
        <v>#REF!</v>
      </c>
      <c r="CN64" t="e">
        <f>IF(#REF!="","",#REF!)</f>
        <v>#REF!</v>
      </c>
      <c r="CO64" t="e">
        <f>IF(#REF!="","",#REF!)</f>
        <v>#REF!</v>
      </c>
      <c r="CP64" t="e">
        <f>IF(#REF!="","",#REF!)</f>
        <v>#REF!</v>
      </c>
      <c r="CQ64" t="e">
        <f>IF(#REF!="","",#REF!)</f>
        <v>#REF!</v>
      </c>
      <c r="CR64" t="e">
        <f>IF(#REF!="","",#REF!)</f>
        <v>#REF!</v>
      </c>
      <c r="CS64" t="e">
        <f>IF(#REF!="","",#REF!)</f>
        <v>#REF!</v>
      </c>
      <c r="CT64" t="e">
        <f>IF(#REF!="","",#REF!)</f>
        <v>#REF!</v>
      </c>
      <c r="CU64" t="e">
        <f>IF(#REF!="","",#REF!)</f>
        <v>#REF!</v>
      </c>
      <c r="CV64" t="e">
        <f>IF(#REF!="","",#REF!)</f>
        <v>#REF!</v>
      </c>
      <c r="CW64" t="e">
        <f>IF(#REF!="","",#REF!)</f>
        <v>#REF!</v>
      </c>
      <c r="CX64" t="e">
        <f>IF(#REF!="","",#REF!)</f>
        <v>#REF!</v>
      </c>
      <c r="CY64" t="e">
        <f>IF(#REF!="","",#REF!)</f>
        <v>#REF!</v>
      </c>
    </row>
    <row r="65" spans="2:103" ht="15">
      <c r="B65" t="str">
        <f t="shared" si="0"/>
        <v>E10000028</v>
      </c>
      <c r="C65">
        <v>57</v>
      </c>
      <c r="D65" t="str">
        <f t="shared" si="1"/>
        <v>Staffordshire</v>
      </c>
      <c r="CH65" t="e">
        <f>IF(#REF!="","",#REF!)</f>
        <v>#REF!</v>
      </c>
      <c r="CI65" t="e">
        <f>IF(#REF!="","",#REF!)</f>
        <v>#REF!</v>
      </c>
      <c r="CJ65" t="e">
        <f>IF(#REF!="","",#REF!)</f>
        <v>#REF!</v>
      </c>
      <c r="CK65" t="e">
        <f>IF(#REF!="","",#REF!)</f>
        <v>#REF!</v>
      </c>
      <c r="CL65" t="e">
        <f>IF(#REF!="","",#REF!)</f>
        <v>#REF!</v>
      </c>
      <c r="CM65" t="e">
        <f>IF(#REF!="","",#REF!)</f>
        <v>#REF!</v>
      </c>
      <c r="CN65" t="e">
        <f>IF(#REF!="","",#REF!)</f>
        <v>#REF!</v>
      </c>
      <c r="CO65" t="e">
        <f>IF(#REF!="","",#REF!)</f>
        <v>#REF!</v>
      </c>
      <c r="CP65" t="e">
        <f>IF(#REF!="","",#REF!)</f>
        <v>#REF!</v>
      </c>
      <c r="CQ65" t="e">
        <f>IF(#REF!="","",#REF!)</f>
        <v>#REF!</v>
      </c>
      <c r="CR65" t="e">
        <f>IF(#REF!="","",#REF!)</f>
        <v>#REF!</v>
      </c>
      <c r="CS65" t="e">
        <f>IF(#REF!="","",#REF!)</f>
        <v>#REF!</v>
      </c>
      <c r="CT65" t="e">
        <f>IF(#REF!="","",#REF!)</f>
        <v>#REF!</v>
      </c>
      <c r="CU65" t="e">
        <f>IF(#REF!="","",#REF!)</f>
        <v>#REF!</v>
      </c>
      <c r="CV65" t="e">
        <f>IF(#REF!="","",#REF!)</f>
        <v>#REF!</v>
      </c>
      <c r="CW65" t="e">
        <f>IF(#REF!="","",#REF!)</f>
        <v>#REF!</v>
      </c>
      <c r="CX65" t="e">
        <f>IF(#REF!="","",#REF!)</f>
        <v>#REF!</v>
      </c>
      <c r="CY65" t="e">
        <f>IF(#REF!="","",#REF!)</f>
        <v>#REF!</v>
      </c>
    </row>
    <row r="66" spans="2:103" ht="15">
      <c r="B66" t="str">
        <f t="shared" si="0"/>
        <v>E10000028</v>
      </c>
      <c r="C66">
        <v>58</v>
      </c>
      <c r="D66" t="str">
        <f t="shared" si="1"/>
        <v>Staffordshire</v>
      </c>
      <c r="CH66" t="e">
        <f>IF(#REF!="","",#REF!)</f>
        <v>#REF!</v>
      </c>
      <c r="CI66" t="e">
        <f>IF(#REF!="","",#REF!)</f>
        <v>#REF!</v>
      </c>
      <c r="CJ66" t="e">
        <f>IF(#REF!="","",#REF!)</f>
        <v>#REF!</v>
      </c>
      <c r="CK66" t="e">
        <f>IF(#REF!="","",#REF!)</f>
        <v>#REF!</v>
      </c>
      <c r="CL66" t="e">
        <f>IF(#REF!="","",#REF!)</f>
        <v>#REF!</v>
      </c>
      <c r="CM66" t="e">
        <f>IF(#REF!="","",#REF!)</f>
        <v>#REF!</v>
      </c>
      <c r="CN66" t="e">
        <f>IF(#REF!="","",#REF!)</f>
        <v>#REF!</v>
      </c>
      <c r="CO66" t="e">
        <f>IF(#REF!="","",#REF!)</f>
        <v>#REF!</v>
      </c>
      <c r="CP66" t="e">
        <f>IF(#REF!="","",#REF!)</f>
        <v>#REF!</v>
      </c>
      <c r="CQ66" t="e">
        <f>IF(#REF!="","",#REF!)</f>
        <v>#REF!</v>
      </c>
      <c r="CR66" t="e">
        <f>IF(#REF!="","",#REF!)</f>
        <v>#REF!</v>
      </c>
      <c r="CS66" t="e">
        <f>IF(#REF!="","",#REF!)</f>
        <v>#REF!</v>
      </c>
      <c r="CT66" t="e">
        <f>IF(#REF!="","",#REF!)</f>
        <v>#REF!</v>
      </c>
      <c r="CU66" t="e">
        <f>IF(#REF!="","",#REF!)</f>
        <v>#REF!</v>
      </c>
      <c r="CV66" t="e">
        <f>IF(#REF!="","",#REF!)</f>
        <v>#REF!</v>
      </c>
      <c r="CW66" t="e">
        <f>IF(#REF!="","",#REF!)</f>
        <v>#REF!</v>
      </c>
      <c r="CX66" t="e">
        <f>IF(#REF!="","",#REF!)</f>
        <v>#REF!</v>
      </c>
      <c r="CY66" t="e">
        <f>IF(#REF!="","",#REF!)</f>
        <v>#REF!</v>
      </c>
    </row>
    <row r="67" spans="2:103" ht="15">
      <c r="B67" t="str">
        <f t="shared" si="0"/>
        <v>E10000028</v>
      </c>
      <c r="C67">
        <v>59</v>
      </c>
      <c r="D67" t="str">
        <f t="shared" si="1"/>
        <v>Staffordshire</v>
      </c>
      <c r="CH67" t="e">
        <f>IF(#REF!="","",#REF!)</f>
        <v>#REF!</v>
      </c>
      <c r="CI67" t="e">
        <f>IF(#REF!="","",#REF!)</f>
        <v>#REF!</v>
      </c>
      <c r="CJ67" t="e">
        <f>IF(#REF!="","",#REF!)</f>
        <v>#REF!</v>
      </c>
      <c r="CK67" t="e">
        <f>IF(#REF!="","",#REF!)</f>
        <v>#REF!</v>
      </c>
      <c r="CL67" t="e">
        <f>IF(#REF!="","",#REF!)</f>
        <v>#REF!</v>
      </c>
      <c r="CM67" t="e">
        <f>IF(#REF!="","",#REF!)</f>
        <v>#REF!</v>
      </c>
      <c r="CN67" t="e">
        <f>IF(#REF!="","",#REF!)</f>
        <v>#REF!</v>
      </c>
      <c r="CO67" t="e">
        <f>IF(#REF!="","",#REF!)</f>
        <v>#REF!</v>
      </c>
      <c r="CP67" t="e">
        <f>IF(#REF!="","",#REF!)</f>
        <v>#REF!</v>
      </c>
      <c r="CQ67" t="e">
        <f>IF(#REF!="","",#REF!)</f>
        <v>#REF!</v>
      </c>
      <c r="CR67" t="e">
        <f>IF(#REF!="","",#REF!)</f>
        <v>#REF!</v>
      </c>
      <c r="CS67" t="e">
        <f>IF(#REF!="","",#REF!)</f>
        <v>#REF!</v>
      </c>
      <c r="CT67" t="e">
        <f>IF(#REF!="","",#REF!)</f>
        <v>#REF!</v>
      </c>
      <c r="CU67" t="e">
        <f>IF(#REF!="","",#REF!)</f>
        <v>#REF!</v>
      </c>
      <c r="CV67" t="e">
        <f>IF(#REF!="","",#REF!)</f>
        <v>#REF!</v>
      </c>
      <c r="CW67" t="e">
        <f>IF(#REF!="","",#REF!)</f>
        <v>#REF!</v>
      </c>
      <c r="CX67" t="e">
        <f>IF(#REF!="","",#REF!)</f>
        <v>#REF!</v>
      </c>
      <c r="CY67" t="e">
        <f>IF(#REF!="","",#REF!)</f>
        <v>#REF!</v>
      </c>
    </row>
    <row r="68" spans="2:103" ht="15">
      <c r="B68" t="str">
        <f t="shared" si="0"/>
        <v>E10000028</v>
      </c>
      <c r="C68">
        <v>60</v>
      </c>
      <c r="D68" t="str">
        <f t="shared" si="1"/>
        <v>Staffordshire</v>
      </c>
      <c r="CH68" t="e">
        <f>IF(#REF!="","",#REF!)</f>
        <v>#REF!</v>
      </c>
      <c r="CI68" t="e">
        <f>IF(#REF!="","",#REF!)</f>
        <v>#REF!</v>
      </c>
      <c r="CJ68" t="e">
        <f>IF(#REF!="","",#REF!)</f>
        <v>#REF!</v>
      </c>
      <c r="CK68" t="e">
        <f>IF(#REF!="","",#REF!)</f>
        <v>#REF!</v>
      </c>
      <c r="CL68" t="e">
        <f>IF(#REF!="","",#REF!)</f>
        <v>#REF!</v>
      </c>
      <c r="CM68" t="e">
        <f>IF(#REF!="","",#REF!)</f>
        <v>#REF!</v>
      </c>
      <c r="CN68" t="e">
        <f>IF(#REF!="","",#REF!)</f>
        <v>#REF!</v>
      </c>
      <c r="CO68" t="e">
        <f>IF(#REF!="","",#REF!)</f>
        <v>#REF!</v>
      </c>
      <c r="CP68" t="e">
        <f>IF(#REF!="","",#REF!)</f>
        <v>#REF!</v>
      </c>
      <c r="CQ68" t="e">
        <f>IF(#REF!="","",#REF!)</f>
        <v>#REF!</v>
      </c>
      <c r="CR68" t="e">
        <f>IF(#REF!="","",#REF!)</f>
        <v>#REF!</v>
      </c>
      <c r="CS68" t="e">
        <f>IF(#REF!="","",#REF!)</f>
        <v>#REF!</v>
      </c>
      <c r="CT68" t="e">
        <f>IF(#REF!="","",#REF!)</f>
        <v>#REF!</v>
      </c>
      <c r="CU68" t="e">
        <f>IF(#REF!="","",#REF!)</f>
        <v>#REF!</v>
      </c>
      <c r="CV68" t="e">
        <f>IF(#REF!="","",#REF!)</f>
        <v>#REF!</v>
      </c>
      <c r="CW68" t="e">
        <f>IF(#REF!="","",#REF!)</f>
        <v>#REF!</v>
      </c>
      <c r="CX68" t="e">
        <f>IF(#REF!="","",#REF!)</f>
        <v>#REF!</v>
      </c>
      <c r="CY68" t="e">
        <f>IF(#REF!="","",#REF!)</f>
        <v>#REF!</v>
      </c>
    </row>
    <row r="69" spans="2:103" ht="15">
      <c r="B69" t="str">
        <f t="shared" si="0"/>
        <v>E10000028</v>
      </c>
      <c r="C69">
        <v>61</v>
      </c>
      <c r="D69" t="str">
        <f t="shared" si="1"/>
        <v>Staffordshire</v>
      </c>
      <c r="CH69" t="e">
        <f>IF(#REF!="","",#REF!)</f>
        <v>#REF!</v>
      </c>
      <c r="CI69" t="e">
        <f>IF(#REF!="","",#REF!)</f>
        <v>#REF!</v>
      </c>
      <c r="CJ69" t="e">
        <f>IF(#REF!="","",#REF!)</f>
        <v>#REF!</v>
      </c>
      <c r="CK69" t="e">
        <f>IF(#REF!="","",#REF!)</f>
        <v>#REF!</v>
      </c>
      <c r="CL69" t="e">
        <f>IF(#REF!="","",#REF!)</f>
        <v>#REF!</v>
      </c>
      <c r="CM69" t="e">
        <f>IF(#REF!="","",#REF!)</f>
        <v>#REF!</v>
      </c>
      <c r="CN69" t="e">
        <f>IF(#REF!="","",#REF!)</f>
        <v>#REF!</v>
      </c>
      <c r="CO69" t="e">
        <f>IF(#REF!="","",#REF!)</f>
        <v>#REF!</v>
      </c>
      <c r="CP69" t="e">
        <f>IF(#REF!="","",#REF!)</f>
        <v>#REF!</v>
      </c>
      <c r="CQ69" t="e">
        <f>IF(#REF!="","",#REF!)</f>
        <v>#REF!</v>
      </c>
      <c r="CR69" t="e">
        <f>IF(#REF!="","",#REF!)</f>
        <v>#REF!</v>
      </c>
      <c r="CS69" t="e">
        <f>IF(#REF!="","",#REF!)</f>
        <v>#REF!</v>
      </c>
      <c r="CT69" t="e">
        <f>IF(#REF!="","",#REF!)</f>
        <v>#REF!</v>
      </c>
      <c r="CU69" t="e">
        <f>IF(#REF!="","",#REF!)</f>
        <v>#REF!</v>
      </c>
      <c r="CV69" t="e">
        <f>IF(#REF!="","",#REF!)</f>
        <v>#REF!</v>
      </c>
      <c r="CW69" t="e">
        <f>IF(#REF!="","",#REF!)</f>
        <v>#REF!</v>
      </c>
      <c r="CX69" t="e">
        <f>IF(#REF!="","",#REF!)</f>
        <v>#REF!</v>
      </c>
      <c r="CY69" t="e">
        <f>IF(#REF!="","",#REF!)</f>
        <v>#REF!</v>
      </c>
    </row>
    <row r="70" spans="2:103" ht="15">
      <c r="B70" t="str">
        <f t="shared" si="0"/>
        <v>E10000028</v>
      </c>
      <c r="C70">
        <v>62</v>
      </c>
      <c r="D70" t="str">
        <f t="shared" si="1"/>
        <v>Staffordshire</v>
      </c>
      <c r="CH70" t="e">
        <f>IF(#REF!="","",#REF!)</f>
        <v>#REF!</v>
      </c>
      <c r="CI70" t="e">
        <f>IF(#REF!="","",#REF!)</f>
        <v>#REF!</v>
      </c>
      <c r="CJ70" t="e">
        <f>IF(#REF!="","",#REF!)</f>
        <v>#REF!</v>
      </c>
      <c r="CK70" t="e">
        <f>IF(#REF!="","",#REF!)</f>
        <v>#REF!</v>
      </c>
      <c r="CL70" t="e">
        <f>IF(#REF!="","",#REF!)</f>
        <v>#REF!</v>
      </c>
      <c r="CM70" t="e">
        <f>IF(#REF!="","",#REF!)</f>
        <v>#REF!</v>
      </c>
      <c r="CN70" t="e">
        <f>IF(#REF!="","",#REF!)</f>
        <v>#REF!</v>
      </c>
      <c r="CO70" t="e">
        <f>IF(#REF!="","",#REF!)</f>
        <v>#REF!</v>
      </c>
      <c r="CP70" t="e">
        <f>IF(#REF!="","",#REF!)</f>
        <v>#REF!</v>
      </c>
      <c r="CQ70" t="e">
        <f>IF(#REF!="","",#REF!)</f>
        <v>#REF!</v>
      </c>
      <c r="CR70" t="e">
        <f>IF(#REF!="","",#REF!)</f>
        <v>#REF!</v>
      </c>
      <c r="CS70" t="e">
        <f>IF(#REF!="","",#REF!)</f>
        <v>#REF!</v>
      </c>
      <c r="CT70" t="e">
        <f>IF(#REF!="","",#REF!)</f>
        <v>#REF!</v>
      </c>
      <c r="CU70" t="e">
        <f>IF(#REF!="","",#REF!)</f>
        <v>#REF!</v>
      </c>
      <c r="CV70" t="e">
        <f>IF(#REF!="","",#REF!)</f>
        <v>#REF!</v>
      </c>
      <c r="CW70" t="e">
        <f>IF(#REF!="","",#REF!)</f>
        <v>#REF!</v>
      </c>
      <c r="CX70" t="e">
        <f>IF(#REF!="","",#REF!)</f>
        <v>#REF!</v>
      </c>
      <c r="CY70" t="e">
        <f>IF(#REF!="","",#REF!)</f>
        <v>#REF!</v>
      </c>
    </row>
    <row r="71" spans="2:103" ht="15">
      <c r="B71" t="str">
        <f t="shared" si="0"/>
        <v>E10000028</v>
      </c>
      <c r="C71">
        <v>63</v>
      </c>
      <c r="D71" t="str">
        <f t="shared" si="1"/>
        <v>Staffordshire</v>
      </c>
      <c r="CH71" t="e">
        <f>IF(#REF!="","",#REF!)</f>
        <v>#REF!</v>
      </c>
      <c r="CI71" t="e">
        <f>IF(#REF!="","",#REF!)</f>
        <v>#REF!</v>
      </c>
      <c r="CJ71" t="e">
        <f>IF(#REF!="","",#REF!)</f>
        <v>#REF!</v>
      </c>
      <c r="CK71" t="e">
        <f>IF(#REF!="","",#REF!)</f>
        <v>#REF!</v>
      </c>
      <c r="CL71" t="e">
        <f>IF(#REF!="","",#REF!)</f>
        <v>#REF!</v>
      </c>
      <c r="CM71" t="e">
        <f>IF(#REF!="","",#REF!)</f>
        <v>#REF!</v>
      </c>
      <c r="CN71" t="e">
        <f>IF(#REF!="","",#REF!)</f>
        <v>#REF!</v>
      </c>
      <c r="CO71" t="e">
        <f>IF(#REF!="","",#REF!)</f>
        <v>#REF!</v>
      </c>
      <c r="CP71" t="e">
        <f>IF(#REF!="","",#REF!)</f>
        <v>#REF!</v>
      </c>
      <c r="CQ71" t="e">
        <f>IF(#REF!="","",#REF!)</f>
        <v>#REF!</v>
      </c>
      <c r="CR71" t="e">
        <f>IF(#REF!="","",#REF!)</f>
        <v>#REF!</v>
      </c>
      <c r="CS71" t="e">
        <f>IF(#REF!="","",#REF!)</f>
        <v>#REF!</v>
      </c>
      <c r="CT71" t="e">
        <f>IF(#REF!="","",#REF!)</f>
        <v>#REF!</v>
      </c>
      <c r="CU71" t="e">
        <f>IF(#REF!="","",#REF!)</f>
        <v>#REF!</v>
      </c>
      <c r="CV71" t="e">
        <f>IF(#REF!="","",#REF!)</f>
        <v>#REF!</v>
      </c>
      <c r="CW71" t="e">
        <f>IF(#REF!="","",#REF!)</f>
        <v>#REF!</v>
      </c>
      <c r="CX71" t="e">
        <f>IF(#REF!="","",#REF!)</f>
        <v>#REF!</v>
      </c>
      <c r="CY71" t="e">
        <f>IF(#REF!="","",#REF!)</f>
        <v>#REF!</v>
      </c>
    </row>
    <row r="72" spans="2:103" ht="15">
      <c r="B72" t="str">
        <f t="shared" si="0"/>
        <v>E10000028</v>
      </c>
      <c r="C72">
        <v>64</v>
      </c>
      <c r="D72" t="str">
        <f t="shared" si="1"/>
        <v>Staffordshire</v>
      </c>
      <c r="CH72" t="e">
        <f>IF(#REF!="","",#REF!)</f>
        <v>#REF!</v>
      </c>
      <c r="CI72" t="e">
        <f>IF(#REF!="","",#REF!)</f>
        <v>#REF!</v>
      </c>
      <c r="CJ72" t="e">
        <f>IF(#REF!="","",#REF!)</f>
        <v>#REF!</v>
      </c>
      <c r="CK72" t="e">
        <f>IF(#REF!="","",#REF!)</f>
        <v>#REF!</v>
      </c>
      <c r="CL72" t="e">
        <f>IF(#REF!="","",#REF!)</f>
        <v>#REF!</v>
      </c>
      <c r="CM72" t="e">
        <f>IF(#REF!="","",#REF!)</f>
        <v>#REF!</v>
      </c>
      <c r="CN72" t="e">
        <f>IF(#REF!="","",#REF!)</f>
        <v>#REF!</v>
      </c>
      <c r="CO72" t="e">
        <f>IF(#REF!="","",#REF!)</f>
        <v>#REF!</v>
      </c>
      <c r="CP72" t="e">
        <f>IF(#REF!="","",#REF!)</f>
        <v>#REF!</v>
      </c>
      <c r="CQ72" t="e">
        <f>IF(#REF!="","",#REF!)</f>
        <v>#REF!</v>
      </c>
      <c r="CR72" t="e">
        <f>IF(#REF!="","",#REF!)</f>
        <v>#REF!</v>
      </c>
      <c r="CS72" t="e">
        <f>IF(#REF!="","",#REF!)</f>
        <v>#REF!</v>
      </c>
      <c r="CT72" t="e">
        <f>IF(#REF!="","",#REF!)</f>
        <v>#REF!</v>
      </c>
      <c r="CU72" t="e">
        <f>IF(#REF!="","",#REF!)</f>
        <v>#REF!</v>
      </c>
      <c r="CV72" t="e">
        <f>IF(#REF!="","",#REF!)</f>
        <v>#REF!</v>
      </c>
      <c r="CW72" t="e">
        <f>IF(#REF!="","",#REF!)</f>
        <v>#REF!</v>
      </c>
      <c r="CX72" t="e">
        <f>IF(#REF!="","",#REF!)</f>
        <v>#REF!</v>
      </c>
      <c r="CY72" t="e">
        <f>IF(#REF!="","",#REF!)</f>
        <v>#REF!</v>
      </c>
    </row>
    <row r="73" spans="2:103" ht="15">
      <c r="B73" t="str">
        <f t="shared" si="0"/>
        <v>E10000028</v>
      </c>
      <c r="C73">
        <v>65</v>
      </c>
      <c r="D73" t="str">
        <f t="shared" si="1"/>
        <v>Staffordshire</v>
      </c>
      <c r="CH73" t="e">
        <f>IF(#REF!="","",#REF!)</f>
        <v>#REF!</v>
      </c>
      <c r="CI73" t="e">
        <f>IF(#REF!="","",#REF!)</f>
        <v>#REF!</v>
      </c>
      <c r="CJ73" t="e">
        <f>IF(#REF!="","",#REF!)</f>
        <v>#REF!</v>
      </c>
      <c r="CK73" t="e">
        <f>IF(#REF!="","",#REF!)</f>
        <v>#REF!</v>
      </c>
      <c r="CL73" t="e">
        <f>IF(#REF!="","",#REF!)</f>
        <v>#REF!</v>
      </c>
      <c r="CM73" t="e">
        <f>IF(#REF!="","",#REF!)</f>
        <v>#REF!</v>
      </c>
      <c r="CN73" t="e">
        <f>IF(#REF!="","",#REF!)</f>
        <v>#REF!</v>
      </c>
      <c r="CO73" t="e">
        <f>IF(#REF!="","",#REF!)</f>
        <v>#REF!</v>
      </c>
      <c r="CP73" t="e">
        <f>IF(#REF!="","",#REF!)</f>
        <v>#REF!</v>
      </c>
      <c r="CQ73" t="e">
        <f>IF(#REF!="","",#REF!)</f>
        <v>#REF!</v>
      </c>
      <c r="CR73" t="e">
        <f>IF(#REF!="","",#REF!)</f>
        <v>#REF!</v>
      </c>
      <c r="CS73" t="e">
        <f>IF(#REF!="","",#REF!)</f>
        <v>#REF!</v>
      </c>
      <c r="CT73" t="e">
        <f>IF(#REF!="","",#REF!)</f>
        <v>#REF!</v>
      </c>
      <c r="CU73" t="e">
        <f>IF(#REF!="","",#REF!)</f>
        <v>#REF!</v>
      </c>
      <c r="CV73" t="e">
        <f>IF(#REF!="","",#REF!)</f>
        <v>#REF!</v>
      </c>
      <c r="CW73" t="e">
        <f>IF(#REF!="","",#REF!)</f>
        <v>#REF!</v>
      </c>
      <c r="CX73" t="e">
        <f>IF(#REF!="","",#REF!)</f>
        <v>#REF!</v>
      </c>
      <c r="CY73" t="e">
        <f>IF(#REF!="","",#REF!)</f>
        <v>#REF!</v>
      </c>
    </row>
    <row r="74" spans="2:103" ht="15">
      <c r="B74" t="str">
        <f t="shared" si="0"/>
        <v>E10000028</v>
      </c>
      <c r="C74">
        <v>66</v>
      </c>
      <c r="D74" t="str">
        <f t="shared" si="1"/>
        <v>Staffordshire</v>
      </c>
      <c r="CH74" t="e">
        <f>IF(#REF!="","",#REF!)</f>
        <v>#REF!</v>
      </c>
      <c r="CI74" t="e">
        <f>IF(#REF!="","",#REF!)</f>
        <v>#REF!</v>
      </c>
      <c r="CJ74" t="e">
        <f>IF(#REF!="","",#REF!)</f>
        <v>#REF!</v>
      </c>
      <c r="CK74" t="e">
        <f>IF(#REF!="","",#REF!)</f>
        <v>#REF!</v>
      </c>
      <c r="CL74" t="e">
        <f>IF(#REF!="","",#REF!)</f>
        <v>#REF!</v>
      </c>
      <c r="CM74" t="e">
        <f>IF(#REF!="","",#REF!)</f>
        <v>#REF!</v>
      </c>
      <c r="CN74" t="e">
        <f>IF(#REF!="","",#REF!)</f>
        <v>#REF!</v>
      </c>
      <c r="CO74" t="e">
        <f>IF(#REF!="","",#REF!)</f>
        <v>#REF!</v>
      </c>
      <c r="CP74" t="e">
        <f>IF(#REF!="","",#REF!)</f>
        <v>#REF!</v>
      </c>
      <c r="CQ74" t="e">
        <f>IF(#REF!="","",#REF!)</f>
        <v>#REF!</v>
      </c>
      <c r="CR74" t="e">
        <f>IF(#REF!="","",#REF!)</f>
        <v>#REF!</v>
      </c>
      <c r="CS74" t="e">
        <f>IF(#REF!="","",#REF!)</f>
        <v>#REF!</v>
      </c>
      <c r="CT74" t="e">
        <f>IF(#REF!="","",#REF!)</f>
        <v>#REF!</v>
      </c>
      <c r="CU74" t="e">
        <f>IF(#REF!="","",#REF!)</f>
        <v>#REF!</v>
      </c>
      <c r="CV74" t="e">
        <f>IF(#REF!="","",#REF!)</f>
        <v>#REF!</v>
      </c>
      <c r="CW74" t="e">
        <f>IF(#REF!="","",#REF!)</f>
        <v>#REF!</v>
      </c>
      <c r="CX74" t="e">
        <f>IF(#REF!="","",#REF!)</f>
        <v>#REF!</v>
      </c>
      <c r="CY74" t="e">
        <f>IF(#REF!="","",#REF!)</f>
        <v>#REF!</v>
      </c>
    </row>
    <row r="75" spans="2:103" ht="15">
      <c r="B75" t="str">
        <f t="shared" ref="B75:B138" si="2">$B$9</f>
        <v>E10000028</v>
      </c>
      <c r="C75">
        <v>67</v>
      </c>
      <c r="D75" t="str">
        <f t="shared" ref="D75:D138" si="3">D$9</f>
        <v>Staffordshire</v>
      </c>
      <c r="CH75" t="e">
        <f>IF(#REF!="","",#REF!)</f>
        <v>#REF!</v>
      </c>
      <c r="CI75" t="e">
        <f>IF(#REF!="","",#REF!)</f>
        <v>#REF!</v>
      </c>
      <c r="CJ75" t="e">
        <f>IF(#REF!="","",#REF!)</f>
        <v>#REF!</v>
      </c>
      <c r="CK75" t="e">
        <f>IF(#REF!="","",#REF!)</f>
        <v>#REF!</v>
      </c>
      <c r="CL75" t="e">
        <f>IF(#REF!="","",#REF!)</f>
        <v>#REF!</v>
      </c>
      <c r="CM75" t="e">
        <f>IF(#REF!="","",#REF!)</f>
        <v>#REF!</v>
      </c>
      <c r="CN75" t="e">
        <f>IF(#REF!="","",#REF!)</f>
        <v>#REF!</v>
      </c>
      <c r="CO75" t="e">
        <f>IF(#REF!="","",#REF!)</f>
        <v>#REF!</v>
      </c>
      <c r="CP75" t="e">
        <f>IF(#REF!="","",#REF!)</f>
        <v>#REF!</v>
      </c>
      <c r="CQ75" t="e">
        <f>IF(#REF!="","",#REF!)</f>
        <v>#REF!</v>
      </c>
      <c r="CR75" t="e">
        <f>IF(#REF!="","",#REF!)</f>
        <v>#REF!</v>
      </c>
      <c r="CS75" t="e">
        <f>IF(#REF!="","",#REF!)</f>
        <v>#REF!</v>
      </c>
      <c r="CT75" t="e">
        <f>IF(#REF!="","",#REF!)</f>
        <v>#REF!</v>
      </c>
      <c r="CU75" t="e">
        <f>IF(#REF!="","",#REF!)</f>
        <v>#REF!</v>
      </c>
      <c r="CV75" t="e">
        <f>IF(#REF!="","",#REF!)</f>
        <v>#REF!</v>
      </c>
      <c r="CW75" t="e">
        <f>IF(#REF!="","",#REF!)</f>
        <v>#REF!</v>
      </c>
      <c r="CX75" t="e">
        <f>IF(#REF!="","",#REF!)</f>
        <v>#REF!</v>
      </c>
      <c r="CY75" t="e">
        <f>IF(#REF!="","",#REF!)</f>
        <v>#REF!</v>
      </c>
    </row>
    <row r="76" spans="2:103" ht="15">
      <c r="B76" t="str">
        <f t="shared" si="2"/>
        <v>E10000028</v>
      </c>
      <c r="C76">
        <v>68</v>
      </c>
      <c r="D76" t="str">
        <f t="shared" si="3"/>
        <v>Staffordshire</v>
      </c>
      <c r="CH76" t="e">
        <f>IF(#REF!="","",#REF!)</f>
        <v>#REF!</v>
      </c>
      <c r="CI76" t="e">
        <f>IF(#REF!="","",#REF!)</f>
        <v>#REF!</v>
      </c>
      <c r="CJ76" t="e">
        <f>IF(#REF!="","",#REF!)</f>
        <v>#REF!</v>
      </c>
      <c r="CK76" t="e">
        <f>IF(#REF!="","",#REF!)</f>
        <v>#REF!</v>
      </c>
      <c r="CL76" t="e">
        <f>IF(#REF!="","",#REF!)</f>
        <v>#REF!</v>
      </c>
      <c r="CM76" t="e">
        <f>IF(#REF!="","",#REF!)</f>
        <v>#REF!</v>
      </c>
      <c r="CN76" t="e">
        <f>IF(#REF!="","",#REF!)</f>
        <v>#REF!</v>
      </c>
      <c r="CO76" t="e">
        <f>IF(#REF!="","",#REF!)</f>
        <v>#REF!</v>
      </c>
      <c r="CP76" t="e">
        <f>IF(#REF!="","",#REF!)</f>
        <v>#REF!</v>
      </c>
      <c r="CQ76" t="e">
        <f>IF(#REF!="","",#REF!)</f>
        <v>#REF!</v>
      </c>
      <c r="CR76" t="e">
        <f>IF(#REF!="","",#REF!)</f>
        <v>#REF!</v>
      </c>
      <c r="CS76" t="e">
        <f>IF(#REF!="","",#REF!)</f>
        <v>#REF!</v>
      </c>
      <c r="CT76" t="e">
        <f>IF(#REF!="","",#REF!)</f>
        <v>#REF!</v>
      </c>
      <c r="CU76" t="e">
        <f>IF(#REF!="","",#REF!)</f>
        <v>#REF!</v>
      </c>
      <c r="CV76" t="e">
        <f>IF(#REF!="","",#REF!)</f>
        <v>#REF!</v>
      </c>
      <c r="CW76" t="e">
        <f>IF(#REF!="","",#REF!)</f>
        <v>#REF!</v>
      </c>
      <c r="CX76" t="e">
        <f>IF(#REF!="","",#REF!)</f>
        <v>#REF!</v>
      </c>
      <c r="CY76" t="e">
        <f>IF(#REF!="","",#REF!)</f>
        <v>#REF!</v>
      </c>
    </row>
    <row r="77" spans="2:103" ht="15">
      <c r="B77" t="str">
        <f t="shared" si="2"/>
        <v>E10000028</v>
      </c>
      <c r="C77">
        <v>69</v>
      </c>
      <c r="D77" t="str">
        <f t="shared" si="3"/>
        <v>Staffordshire</v>
      </c>
      <c r="CH77" t="e">
        <f>IF(#REF!="","",#REF!)</f>
        <v>#REF!</v>
      </c>
      <c r="CI77" t="e">
        <f>IF(#REF!="","",#REF!)</f>
        <v>#REF!</v>
      </c>
      <c r="CJ77" t="e">
        <f>IF(#REF!="","",#REF!)</f>
        <v>#REF!</v>
      </c>
      <c r="CK77" t="e">
        <f>IF(#REF!="","",#REF!)</f>
        <v>#REF!</v>
      </c>
      <c r="CL77" t="e">
        <f>IF(#REF!="","",#REF!)</f>
        <v>#REF!</v>
      </c>
      <c r="CM77" t="e">
        <f>IF(#REF!="","",#REF!)</f>
        <v>#REF!</v>
      </c>
      <c r="CN77" t="e">
        <f>IF(#REF!="","",#REF!)</f>
        <v>#REF!</v>
      </c>
      <c r="CO77" t="e">
        <f>IF(#REF!="","",#REF!)</f>
        <v>#REF!</v>
      </c>
      <c r="CP77" t="e">
        <f>IF(#REF!="","",#REF!)</f>
        <v>#REF!</v>
      </c>
      <c r="CQ77" t="e">
        <f>IF(#REF!="","",#REF!)</f>
        <v>#REF!</v>
      </c>
      <c r="CR77" t="e">
        <f>IF(#REF!="","",#REF!)</f>
        <v>#REF!</v>
      </c>
      <c r="CS77" t="e">
        <f>IF(#REF!="","",#REF!)</f>
        <v>#REF!</v>
      </c>
      <c r="CT77" t="e">
        <f>IF(#REF!="","",#REF!)</f>
        <v>#REF!</v>
      </c>
      <c r="CU77" t="e">
        <f>IF(#REF!="","",#REF!)</f>
        <v>#REF!</v>
      </c>
      <c r="CV77" t="e">
        <f>IF(#REF!="","",#REF!)</f>
        <v>#REF!</v>
      </c>
      <c r="CW77" t="e">
        <f>IF(#REF!="","",#REF!)</f>
        <v>#REF!</v>
      </c>
      <c r="CX77" t="e">
        <f>IF(#REF!="","",#REF!)</f>
        <v>#REF!</v>
      </c>
      <c r="CY77" t="e">
        <f>IF(#REF!="","",#REF!)</f>
        <v>#REF!</v>
      </c>
    </row>
    <row r="78" spans="2:103" ht="15">
      <c r="B78" t="str">
        <f t="shared" si="2"/>
        <v>E10000028</v>
      </c>
      <c r="C78">
        <v>70</v>
      </c>
      <c r="D78" t="str">
        <f t="shared" si="3"/>
        <v>Staffordshire</v>
      </c>
      <c r="CH78" t="e">
        <f>IF(#REF!="","",#REF!)</f>
        <v>#REF!</v>
      </c>
      <c r="CI78" t="e">
        <f>IF(#REF!="","",#REF!)</f>
        <v>#REF!</v>
      </c>
      <c r="CJ78" t="e">
        <f>IF(#REF!="","",#REF!)</f>
        <v>#REF!</v>
      </c>
      <c r="CK78" t="e">
        <f>IF(#REF!="","",#REF!)</f>
        <v>#REF!</v>
      </c>
      <c r="CL78" t="e">
        <f>IF(#REF!="","",#REF!)</f>
        <v>#REF!</v>
      </c>
      <c r="CM78" t="e">
        <f>IF(#REF!="","",#REF!)</f>
        <v>#REF!</v>
      </c>
      <c r="CN78" t="e">
        <f>IF(#REF!="","",#REF!)</f>
        <v>#REF!</v>
      </c>
      <c r="CO78" t="e">
        <f>IF(#REF!="","",#REF!)</f>
        <v>#REF!</v>
      </c>
      <c r="CP78" t="e">
        <f>IF(#REF!="","",#REF!)</f>
        <v>#REF!</v>
      </c>
      <c r="CQ78" t="e">
        <f>IF(#REF!="","",#REF!)</f>
        <v>#REF!</v>
      </c>
      <c r="CR78" t="e">
        <f>IF(#REF!="","",#REF!)</f>
        <v>#REF!</v>
      </c>
      <c r="CS78" t="e">
        <f>IF(#REF!="","",#REF!)</f>
        <v>#REF!</v>
      </c>
      <c r="CT78" t="e">
        <f>IF(#REF!="","",#REF!)</f>
        <v>#REF!</v>
      </c>
      <c r="CU78" t="e">
        <f>IF(#REF!="","",#REF!)</f>
        <v>#REF!</v>
      </c>
      <c r="CV78" t="e">
        <f>IF(#REF!="","",#REF!)</f>
        <v>#REF!</v>
      </c>
      <c r="CW78" t="e">
        <f>IF(#REF!="","",#REF!)</f>
        <v>#REF!</v>
      </c>
      <c r="CX78" t="e">
        <f>IF(#REF!="","",#REF!)</f>
        <v>#REF!</v>
      </c>
      <c r="CY78" t="e">
        <f>IF(#REF!="","",#REF!)</f>
        <v>#REF!</v>
      </c>
    </row>
    <row r="79" spans="2:103" ht="15">
      <c r="B79" t="str">
        <f t="shared" si="2"/>
        <v>E10000028</v>
      </c>
      <c r="C79">
        <v>71</v>
      </c>
      <c r="D79" t="str">
        <f t="shared" si="3"/>
        <v>Staffordshire</v>
      </c>
      <c r="CH79" t="e">
        <f>IF(#REF!="","",#REF!)</f>
        <v>#REF!</v>
      </c>
      <c r="CI79" t="e">
        <f>IF(#REF!="","",#REF!)</f>
        <v>#REF!</v>
      </c>
      <c r="CJ79" t="e">
        <f>IF(#REF!="","",#REF!)</f>
        <v>#REF!</v>
      </c>
      <c r="CK79" t="e">
        <f>IF(#REF!="","",#REF!)</f>
        <v>#REF!</v>
      </c>
      <c r="CL79" t="e">
        <f>IF(#REF!="","",#REF!)</f>
        <v>#REF!</v>
      </c>
      <c r="CM79" t="e">
        <f>IF(#REF!="","",#REF!)</f>
        <v>#REF!</v>
      </c>
      <c r="CN79" t="e">
        <f>IF(#REF!="","",#REF!)</f>
        <v>#REF!</v>
      </c>
      <c r="CO79" t="e">
        <f>IF(#REF!="","",#REF!)</f>
        <v>#REF!</v>
      </c>
      <c r="CP79" t="e">
        <f>IF(#REF!="","",#REF!)</f>
        <v>#REF!</v>
      </c>
      <c r="CQ79" t="e">
        <f>IF(#REF!="","",#REF!)</f>
        <v>#REF!</v>
      </c>
      <c r="CR79" t="e">
        <f>IF(#REF!="","",#REF!)</f>
        <v>#REF!</v>
      </c>
      <c r="CS79" t="e">
        <f>IF(#REF!="","",#REF!)</f>
        <v>#REF!</v>
      </c>
      <c r="CT79" t="e">
        <f>IF(#REF!="","",#REF!)</f>
        <v>#REF!</v>
      </c>
      <c r="CU79" t="e">
        <f>IF(#REF!="","",#REF!)</f>
        <v>#REF!</v>
      </c>
      <c r="CV79" t="e">
        <f>IF(#REF!="","",#REF!)</f>
        <v>#REF!</v>
      </c>
      <c r="CW79" t="e">
        <f>IF(#REF!="","",#REF!)</f>
        <v>#REF!</v>
      </c>
      <c r="CX79" t="e">
        <f>IF(#REF!="","",#REF!)</f>
        <v>#REF!</v>
      </c>
      <c r="CY79" t="e">
        <f>IF(#REF!="","",#REF!)</f>
        <v>#REF!</v>
      </c>
    </row>
    <row r="80" spans="2:103" ht="15">
      <c r="B80" t="str">
        <f t="shared" si="2"/>
        <v>E10000028</v>
      </c>
      <c r="C80">
        <v>72</v>
      </c>
      <c r="D80" t="str">
        <f t="shared" si="3"/>
        <v>Staffordshire</v>
      </c>
      <c r="CH80" t="e">
        <f>IF(#REF!="","",#REF!)</f>
        <v>#REF!</v>
      </c>
      <c r="CI80" t="e">
        <f>IF(#REF!="","",#REF!)</f>
        <v>#REF!</v>
      </c>
      <c r="CJ80" t="e">
        <f>IF(#REF!="","",#REF!)</f>
        <v>#REF!</v>
      </c>
      <c r="CK80" t="e">
        <f>IF(#REF!="","",#REF!)</f>
        <v>#REF!</v>
      </c>
      <c r="CL80" t="e">
        <f>IF(#REF!="","",#REF!)</f>
        <v>#REF!</v>
      </c>
      <c r="CM80" t="e">
        <f>IF(#REF!="","",#REF!)</f>
        <v>#REF!</v>
      </c>
      <c r="CN80" t="e">
        <f>IF(#REF!="","",#REF!)</f>
        <v>#REF!</v>
      </c>
      <c r="CO80" t="e">
        <f>IF(#REF!="","",#REF!)</f>
        <v>#REF!</v>
      </c>
      <c r="CP80" t="e">
        <f>IF(#REF!="","",#REF!)</f>
        <v>#REF!</v>
      </c>
      <c r="CQ80" t="e">
        <f>IF(#REF!="","",#REF!)</f>
        <v>#REF!</v>
      </c>
      <c r="CR80" t="e">
        <f>IF(#REF!="","",#REF!)</f>
        <v>#REF!</v>
      </c>
      <c r="CS80" t="e">
        <f>IF(#REF!="","",#REF!)</f>
        <v>#REF!</v>
      </c>
      <c r="CT80" t="e">
        <f>IF(#REF!="","",#REF!)</f>
        <v>#REF!</v>
      </c>
      <c r="CU80" t="e">
        <f>IF(#REF!="","",#REF!)</f>
        <v>#REF!</v>
      </c>
      <c r="CV80" t="e">
        <f>IF(#REF!="","",#REF!)</f>
        <v>#REF!</v>
      </c>
      <c r="CW80" t="e">
        <f>IF(#REF!="","",#REF!)</f>
        <v>#REF!</v>
      </c>
      <c r="CX80" t="e">
        <f>IF(#REF!="","",#REF!)</f>
        <v>#REF!</v>
      </c>
      <c r="CY80" t="e">
        <f>IF(#REF!="","",#REF!)</f>
        <v>#REF!</v>
      </c>
    </row>
    <row r="81" spans="2:103" ht="15">
      <c r="B81" t="str">
        <f t="shared" si="2"/>
        <v>E10000028</v>
      </c>
      <c r="C81">
        <v>73</v>
      </c>
      <c r="D81" t="str">
        <f t="shared" si="3"/>
        <v>Staffordshire</v>
      </c>
      <c r="CH81" t="e">
        <f>IF(#REF!="","",#REF!)</f>
        <v>#REF!</v>
      </c>
      <c r="CI81" t="e">
        <f>IF(#REF!="","",#REF!)</f>
        <v>#REF!</v>
      </c>
      <c r="CJ81" t="e">
        <f>IF(#REF!="","",#REF!)</f>
        <v>#REF!</v>
      </c>
      <c r="CK81" t="e">
        <f>IF(#REF!="","",#REF!)</f>
        <v>#REF!</v>
      </c>
      <c r="CL81" t="e">
        <f>IF(#REF!="","",#REF!)</f>
        <v>#REF!</v>
      </c>
      <c r="CM81" t="e">
        <f>IF(#REF!="","",#REF!)</f>
        <v>#REF!</v>
      </c>
      <c r="CN81" t="e">
        <f>IF(#REF!="","",#REF!)</f>
        <v>#REF!</v>
      </c>
      <c r="CO81" t="e">
        <f>IF(#REF!="","",#REF!)</f>
        <v>#REF!</v>
      </c>
      <c r="CP81" t="e">
        <f>IF(#REF!="","",#REF!)</f>
        <v>#REF!</v>
      </c>
      <c r="CQ81" t="e">
        <f>IF(#REF!="","",#REF!)</f>
        <v>#REF!</v>
      </c>
      <c r="CR81" t="e">
        <f>IF(#REF!="","",#REF!)</f>
        <v>#REF!</v>
      </c>
      <c r="CS81" t="e">
        <f>IF(#REF!="","",#REF!)</f>
        <v>#REF!</v>
      </c>
      <c r="CT81" t="e">
        <f>IF(#REF!="","",#REF!)</f>
        <v>#REF!</v>
      </c>
      <c r="CU81" t="e">
        <f>IF(#REF!="","",#REF!)</f>
        <v>#REF!</v>
      </c>
      <c r="CV81" t="e">
        <f>IF(#REF!="","",#REF!)</f>
        <v>#REF!</v>
      </c>
      <c r="CW81" t="e">
        <f>IF(#REF!="","",#REF!)</f>
        <v>#REF!</v>
      </c>
      <c r="CX81" t="e">
        <f>IF(#REF!="","",#REF!)</f>
        <v>#REF!</v>
      </c>
      <c r="CY81" t="e">
        <f>IF(#REF!="","",#REF!)</f>
        <v>#REF!</v>
      </c>
    </row>
    <row r="82" spans="2:103" ht="15">
      <c r="B82" t="str">
        <f t="shared" si="2"/>
        <v>E10000028</v>
      </c>
      <c r="C82">
        <v>74</v>
      </c>
      <c r="D82" t="str">
        <f t="shared" si="3"/>
        <v>Staffordshire</v>
      </c>
      <c r="CH82" t="e">
        <f>IF(#REF!="","",#REF!)</f>
        <v>#REF!</v>
      </c>
      <c r="CI82" t="e">
        <f>IF(#REF!="","",#REF!)</f>
        <v>#REF!</v>
      </c>
      <c r="CJ82" t="e">
        <f>IF(#REF!="","",#REF!)</f>
        <v>#REF!</v>
      </c>
      <c r="CK82" t="e">
        <f>IF(#REF!="","",#REF!)</f>
        <v>#REF!</v>
      </c>
      <c r="CL82" t="e">
        <f>IF(#REF!="","",#REF!)</f>
        <v>#REF!</v>
      </c>
      <c r="CM82" t="e">
        <f>IF(#REF!="","",#REF!)</f>
        <v>#REF!</v>
      </c>
      <c r="CN82" t="e">
        <f>IF(#REF!="","",#REF!)</f>
        <v>#REF!</v>
      </c>
      <c r="CO82" t="e">
        <f>IF(#REF!="","",#REF!)</f>
        <v>#REF!</v>
      </c>
      <c r="CP82" t="e">
        <f>IF(#REF!="","",#REF!)</f>
        <v>#REF!</v>
      </c>
      <c r="CQ82" t="e">
        <f>IF(#REF!="","",#REF!)</f>
        <v>#REF!</v>
      </c>
      <c r="CR82" t="e">
        <f>IF(#REF!="","",#REF!)</f>
        <v>#REF!</v>
      </c>
      <c r="CS82" t="e">
        <f>IF(#REF!="","",#REF!)</f>
        <v>#REF!</v>
      </c>
      <c r="CT82" t="e">
        <f>IF(#REF!="","",#REF!)</f>
        <v>#REF!</v>
      </c>
      <c r="CU82" t="e">
        <f>IF(#REF!="","",#REF!)</f>
        <v>#REF!</v>
      </c>
      <c r="CV82" t="e">
        <f>IF(#REF!="","",#REF!)</f>
        <v>#REF!</v>
      </c>
      <c r="CW82" t="e">
        <f>IF(#REF!="","",#REF!)</f>
        <v>#REF!</v>
      </c>
      <c r="CX82" t="e">
        <f>IF(#REF!="","",#REF!)</f>
        <v>#REF!</v>
      </c>
      <c r="CY82" t="e">
        <f>IF(#REF!="","",#REF!)</f>
        <v>#REF!</v>
      </c>
    </row>
    <row r="83" spans="2:103" ht="15">
      <c r="B83" t="str">
        <f t="shared" si="2"/>
        <v>E10000028</v>
      </c>
      <c r="C83">
        <v>75</v>
      </c>
      <c r="D83" t="str">
        <f t="shared" si="3"/>
        <v>Staffordshire</v>
      </c>
      <c r="CH83" t="e">
        <f>IF(#REF!="","",#REF!)</f>
        <v>#REF!</v>
      </c>
      <c r="CI83" t="e">
        <f>IF(#REF!="","",#REF!)</f>
        <v>#REF!</v>
      </c>
      <c r="CJ83" t="e">
        <f>IF(#REF!="","",#REF!)</f>
        <v>#REF!</v>
      </c>
      <c r="CK83" t="e">
        <f>IF(#REF!="","",#REF!)</f>
        <v>#REF!</v>
      </c>
      <c r="CL83" t="e">
        <f>IF(#REF!="","",#REF!)</f>
        <v>#REF!</v>
      </c>
      <c r="CM83" t="e">
        <f>IF(#REF!="","",#REF!)</f>
        <v>#REF!</v>
      </c>
      <c r="CN83" t="e">
        <f>IF(#REF!="","",#REF!)</f>
        <v>#REF!</v>
      </c>
      <c r="CO83" t="e">
        <f>IF(#REF!="","",#REF!)</f>
        <v>#REF!</v>
      </c>
      <c r="CP83" t="e">
        <f>IF(#REF!="","",#REF!)</f>
        <v>#REF!</v>
      </c>
      <c r="CQ83" t="e">
        <f>IF(#REF!="","",#REF!)</f>
        <v>#REF!</v>
      </c>
      <c r="CR83" t="e">
        <f>IF(#REF!="","",#REF!)</f>
        <v>#REF!</v>
      </c>
      <c r="CS83" t="e">
        <f>IF(#REF!="","",#REF!)</f>
        <v>#REF!</v>
      </c>
      <c r="CT83" t="e">
        <f>IF(#REF!="","",#REF!)</f>
        <v>#REF!</v>
      </c>
      <c r="CU83" t="e">
        <f>IF(#REF!="","",#REF!)</f>
        <v>#REF!</v>
      </c>
      <c r="CV83" t="e">
        <f>IF(#REF!="","",#REF!)</f>
        <v>#REF!</v>
      </c>
      <c r="CW83" t="e">
        <f>IF(#REF!="","",#REF!)</f>
        <v>#REF!</v>
      </c>
      <c r="CX83" t="e">
        <f>IF(#REF!="","",#REF!)</f>
        <v>#REF!</v>
      </c>
      <c r="CY83" t="e">
        <f>IF(#REF!="","",#REF!)</f>
        <v>#REF!</v>
      </c>
    </row>
    <row r="84" spans="2:103" ht="15">
      <c r="B84" t="str">
        <f t="shared" si="2"/>
        <v>E10000028</v>
      </c>
      <c r="C84">
        <v>76</v>
      </c>
      <c r="D84" t="str">
        <f t="shared" si="3"/>
        <v>Staffordshire</v>
      </c>
      <c r="CH84" t="e">
        <f>IF(#REF!="","",#REF!)</f>
        <v>#REF!</v>
      </c>
      <c r="CI84" t="e">
        <f>IF(#REF!="","",#REF!)</f>
        <v>#REF!</v>
      </c>
      <c r="CJ84" t="e">
        <f>IF(#REF!="","",#REF!)</f>
        <v>#REF!</v>
      </c>
      <c r="CK84" t="e">
        <f>IF(#REF!="","",#REF!)</f>
        <v>#REF!</v>
      </c>
      <c r="CL84" t="e">
        <f>IF(#REF!="","",#REF!)</f>
        <v>#REF!</v>
      </c>
      <c r="CM84" t="e">
        <f>IF(#REF!="","",#REF!)</f>
        <v>#REF!</v>
      </c>
      <c r="CN84" t="e">
        <f>IF(#REF!="","",#REF!)</f>
        <v>#REF!</v>
      </c>
      <c r="CO84" t="e">
        <f>IF(#REF!="","",#REF!)</f>
        <v>#REF!</v>
      </c>
      <c r="CP84" t="e">
        <f>IF(#REF!="","",#REF!)</f>
        <v>#REF!</v>
      </c>
      <c r="CQ84" t="e">
        <f>IF(#REF!="","",#REF!)</f>
        <v>#REF!</v>
      </c>
      <c r="CR84" t="e">
        <f>IF(#REF!="","",#REF!)</f>
        <v>#REF!</v>
      </c>
      <c r="CS84" t="e">
        <f>IF(#REF!="","",#REF!)</f>
        <v>#REF!</v>
      </c>
      <c r="CT84" t="e">
        <f>IF(#REF!="","",#REF!)</f>
        <v>#REF!</v>
      </c>
      <c r="CU84" t="e">
        <f>IF(#REF!="","",#REF!)</f>
        <v>#REF!</v>
      </c>
      <c r="CV84" t="e">
        <f>IF(#REF!="","",#REF!)</f>
        <v>#REF!</v>
      </c>
      <c r="CW84" t="e">
        <f>IF(#REF!="","",#REF!)</f>
        <v>#REF!</v>
      </c>
      <c r="CX84" t="e">
        <f>IF(#REF!="","",#REF!)</f>
        <v>#REF!</v>
      </c>
      <c r="CY84" t="e">
        <f>IF(#REF!="","",#REF!)</f>
        <v>#REF!</v>
      </c>
    </row>
    <row r="85" spans="2:103" ht="15">
      <c r="B85" t="str">
        <f t="shared" si="2"/>
        <v>E10000028</v>
      </c>
      <c r="C85">
        <v>77</v>
      </c>
      <c r="D85" t="str">
        <f t="shared" si="3"/>
        <v>Staffordshire</v>
      </c>
      <c r="CH85" t="e">
        <f>IF(#REF!="","",#REF!)</f>
        <v>#REF!</v>
      </c>
      <c r="CI85" t="e">
        <f>IF(#REF!="","",#REF!)</f>
        <v>#REF!</v>
      </c>
      <c r="CJ85" t="e">
        <f>IF(#REF!="","",#REF!)</f>
        <v>#REF!</v>
      </c>
      <c r="CK85" t="e">
        <f>IF(#REF!="","",#REF!)</f>
        <v>#REF!</v>
      </c>
      <c r="CL85" t="e">
        <f>IF(#REF!="","",#REF!)</f>
        <v>#REF!</v>
      </c>
      <c r="CM85" t="e">
        <f>IF(#REF!="","",#REF!)</f>
        <v>#REF!</v>
      </c>
      <c r="CN85" t="e">
        <f>IF(#REF!="","",#REF!)</f>
        <v>#REF!</v>
      </c>
      <c r="CO85" t="e">
        <f>IF(#REF!="","",#REF!)</f>
        <v>#REF!</v>
      </c>
      <c r="CP85" t="e">
        <f>IF(#REF!="","",#REF!)</f>
        <v>#REF!</v>
      </c>
      <c r="CQ85" t="e">
        <f>IF(#REF!="","",#REF!)</f>
        <v>#REF!</v>
      </c>
      <c r="CR85" t="e">
        <f>IF(#REF!="","",#REF!)</f>
        <v>#REF!</v>
      </c>
      <c r="CS85" t="e">
        <f>IF(#REF!="","",#REF!)</f>
        <v>#REF!</v>
      </c>
      <c r="CT85" t="e">
        <f>IF(#REF!="","",#REF!)</f>
        <v>#REF!</v>
      </c>
      <c r="CU85" t="e">
        <f>IF(#REF!="","",#REF!)</f>
        <v>#REF!</v>
      </c>
      <c r="CV85" t="e">
        <f>IF(#REF!="","",#REF!)</f>
        <v>#REF!</v>
      </c>
      <c r="CW85" t="e">
        <f>IF(#REF!="","",#REF!)</f>
        <v>#REF!</v>
      </c>
      <c r="CX85" t="e">
        <f>IF(#REF!="","",#REF!)</f>
        <v>#REF!</v>
      </c>
      <c r="CY85" t="e">
        <f>IF(#REF!="","",#REF!)</f>
        <v>#REF!</v>
      </c>
    </row>
    <row r="86" spans="2:103" ht="15">
      <c r="B86" t="str">
        <f t="shared" si="2"/>
        <v>E10000028</v>
      </c>
      <c r="C86">
        <v>78</v>
      </c>
      <c r="D86" t="str">
        <f t="shared" si="3"/>
        <v>Staffordshire</v>
      </c>
      <c r="CH86" t="e">
        <f>IF(#REF!="","",#REF!)</f>
        <v>#REF!</v>
      </c>
      <c r="CI86" t="e">
        <f>IF(#REF!="","",#REF!)</f>
        <v>#REF!</v>
      </c>
      <c r="CJ86" t="e">
        <f>IF(#REF!="","",#REF!)</f>
        <v>#REF!</v>
      </c>
      <c r="CK86" t="e">
        <f>IF(#REF!="","",#REF!)</f>
        <v>#REF!</v>
      </c>
      <c r="CL86" t="e">
        <f>IF(#REF!="","",#REF!)</f>
        <v>#REF!</v>
      </c>
      <c r="CM86" t="e">
        <f>IF(#REF!="","",#REF!)</f>
        <v>#REF!</v>
      </c>
      <c r="CN86" t="e">
        <f>IF(#REF!="","",#REF!)</f>
        <v>#REF!</v>
      </c>
      <c r="CO86" t="e">
        <f>IF(#REF!="","",#REF!)</f>
        <v>#REF!</v>
      </c>
      <c r="CP86" t="e">
        <f>IF(#REF!="","",#REF!)</f>
        <v>#REF!</v>
      </c>
      <c r="CQ86" t="e">
        <f>IF(#REF!="","",#REF!)</f>
        <v>#REF!</v>
      </c>
      <c r="CR86" t="e">
        <f>IF(#REF!="","",#REF!)</f>
        <v>#REF!</v>
      </c>
      <c r="CS86" t="e">
        <f>IF(#REF!="","",#REF!)</f>
        <v>#REF!</v>
      </c>
      <c r="CT86" t="e">
        <f>IF(#REF!="","",#REF!)</f>
        <v>#REF!</v>
      </c>
      <c r="CU86" t="e">
        <f>IF(#REF!="","",#REF!)</f>
        <v>#REF!</v>
      </c>
      <c r="CV86" t="e">
        <f>IF(#REF!="","",#REF!)</f>
        <v>#REF!</v>
      </c>
      <c r="CW86" t="e">
        <f>IF(#REF!="","",#REF!)</f>
        <v>#REF!</v>
      </c>
      <c r="CX86" t="e">
        <f>IF(#REF!="","",#REF!)</f>
        <v>#REF!</v>
      </c>
      <c r="CY86" t="e">
        <f>IF(#REF!="","",#REF!)</f>
        <v>#REF!</v>
      </c>
    </row>
    <row r="87" spans="2:103" ht="15">
      <c r="B87" t="str">
        <f t="shared" si="2"/>
        <v>E10000028</v>
      </c>
      <c r="C87">
        <v>79</v>
      </c>
      <c r="D87" t="str">
        <f t="shared" si="3"/>
        <v>Staffordshire</v>
      </c>
      <c r="CH87" t="e">
        <f>IF(#REF!="","",#REF!)</f>
        <v>#REF!</v>
      </c>
      <c r="CI87" t="e">
        <f>IF(#REF!="","",#REF!)</f>
        <v>#REF!</v>
      </c>
      <c r="CJ87" t="e">
        <f>IF(#REF!="","",#REF!)</f>
        <v>#REF!</v>
      </c>
      <c r="CK87" t="e">
        <f>IF(#REF!="","",#REF!)</f>
        <v>#REF!</v>
      </c>
      <c r="CL87" t="e">
        <f>IF(#REF!="","",#REF!)</f>
        <v>#REF!</v>
      </c>
      <c r="CM87" t="e">
        <f>IF(#REF!="","",#REF!)</f>
        <v>#REF!</v>
      </c>
      <c r="CN87" t="e">
        <f>IF(#REF!="","",#REF!)</f>
        <v>#REF!</v>
      </c>
      <c r="CO87" t="e">
        <f>IF(#REF!="","",#REF!)</f>
        <v>#REF!</v>
      </c>
      <c r="CP87" t="e">
        <f>IF(#REF!="","",#REF!)</f>
        <v>#REF!</v>
      </c>
      <c r="CQ87" t="e">
        <f>IF(#REF!="","",#REF!)</f>
        <v>#REF!</v>
      </c>
      <c r="CR87" t="e">
        <f>IF(#REF!="","",#REF!)</f>
        <v>#REF!</v>
      </c>
      <c r="CS87" t="e">
        <f>IF(#REF!="","",#REF!)</f>
        <v>#REF!</v>
      </c>
      <c r="CT87" t="e">
        <f>IF(#REF!="","",#REF!)</f>
        <v>#REF!</v>
      </c>
      <c r="CU87" t="e">
        <f>IF(#REF!="","",#REF!)</f>
        <v>#REF!</v>
      </c>
      <c r="CV87" t="e">
        <f>IF(#REF!="","",#REF!)</f>
        <v>#REF!</v>
      </c>
      <c r="CW87" t="e">
        <f>IF(#REF!="","",#REF!)</f>
        <v>#REF!</v>
      </c>
      <c r="CX87" t="e">
        <f>IF(#REF!="","",#REF!)</f>
        <v>#REF!</v>
      </c>
      <c r="CY87" t="e">
        <f>IF(#REF!="","",#REF!)</f>
        <v>#REF!</v>
      </c>
    </row>
    <row r="88" spans="2:103" ht="15">
      <c r="B88" t="str">
        <f t="shared" si="2"/>
        <v>E10000028</v>
      </c>
      <c r="C88">
        <v>80</v>
      </c>
      <c r="D88" t="str">
        <f t="shared" si="3"/>
        <v>Staffordshire</v>
      </c>
      <c r="CH88" t="e">
        <f>IF(#REF!="","",#REF!)</f>
        <v>#REF!</v>
      </c>
      <c r="CI88" t="e">
        <f>IF(#REF!="","",#REF!)</f>
        <v>#REF!</v>
      </c>
      <c r="CJ88" t="e">
        <f>IF(#REF!="","",#REF!)</f>
        <v>#REF!</v>
      </c>
      <c r="CK88" t="e">
        <f>IF(#REF!="","",#REF!)</f>
        <v>#REF!</v>
      </c>
      <c r="CL88" t="e">
        <f>IF(#REF!="","",#REF!)</f>
        <v>#REF!</v>
      </c>
      <c r="CM88" t="e">
        <f>IF(#REF!="","",#REF!)</f>
        <v>#REF!</v>
      </c>
      <c r="CN88" t="e">
        <f>IF(#REF!="","",#REF!)</f>
        <v>#REF!</v>
      </c>
      <c r="CO88" t="e">
        <f>IF(#REF!="","",#REF!)</f>
        <v>#REF!</v>
      </c>
      <c r="CP88" t="e">
        <f>IF(#REF!="","",#REF!)</f>
        <v>#REF!</v>
      </c>
      <c r="CQ88" t="e">
        <f>IF(#REF!="","",#REF!)</f>
        <v>#REF!</v>
      </c>
      <c r="CR88" t="e">
        <f>IF(#REF!="","",#REF!)</f>
        <v>#REF!</v>
      </c>
      <c r="CS88" t="e">
        <f>IF(#REF!="","",#REF!)</f>
        <v>#REF!</v>
      </c>
      <c r="CT88" t="e">
        <f>IF(#REF!="","",#REF!)</f>
        <v>#REF!</v>
      </c>
      <c r="CU88" t="e">
        <f>IF(#REF!="","",#REF!)</f>
        <v>#REF!</v>
      </c>
      <c r="CV88" t="e">
        <f>IF(#REF!="","",#REF!)</f>
        <v>#REF!</v>
      </c>
      <c r="CW88" t="e">
        <f>IF(#REF!="","",#REF!)</f>
        <v>#REF!</v>
      </c>
      <c r="CX88" t="e">
        <f>IF(#REF!="","",#REF!)</f>
        <v>#REF!</v>
      </c>
      <c r="CY88" t="e">
        <f>IF(#REF!="","",#REF!)</f>
        <v>#REF!</v>
      </c>
    </row>
    <row r="89" spans="2:103" ht="15">
      <c r="B89" t="str">
        <f t="shared" si="2"/>
        <v>E10000028</v>
      </c>
      <c r="C89">
        <v>81</v>
      </c>
      <c r="D89" t="str">
        <f t="shared" si="3"/>
        <v>Staffordshire</v>
      </c>
      <c r="CH89" t="e">
        <f>IF(#REF!="","",#REF!)</f>
        <v>#REF!</v>
      </c>
      <c r="CI89" t="e">
        <f>IF(#REF!="","",#REF!)</f>
        <v>#REF!</v>
      </c>
      <c r="CJ89" t="e">
        <f>IF(#REF!="","",#REF!)</f>
        <v>#REF!</v>
      </c>
      <c r="CK89" t="e">
        <f>IF(#REF!="","",#REF!)</f>
        <v>#REF!</v>
      </c>
      <c r="CL89" t="e">
        <f>IF(#REF!="","",#REF!)</f>
        <v>#REF!</v>
      </c>
      <c r="CM89" t="e">
        <f>IF(#REF!="","",#REF!)</f>
        <v>#REF!</v>
      </c>
      <c r="CN89" t="e">
        <f>IF(#REF!="","",#REF!)</f>
        <v>#REF!</v>
      </c>
      <c r="CO89" t="e">
        <f>IF(#REF!="","",#REF!)</f>
        <v>#REF!</v>
      </c>
      <c r="CP89" t="e">
        <f>IF(#REF!="","",#REF!)</f>
        <v>#REF!</v>
      </c>
      <c r="CQ89" t="e">
        <f>IF(#REF!="","",#REF!)</f>
        <v>#REF!</v>
      </c>
      <c r="CR89" t="e">
        <f>IF(#REF!="","",#REF!)</f>
        <v>#REF!</v>
      </c>
      <c r="CS89" t="e">
        <f>IF(#REF!="","",#REF!)</f>
        <v>#REF!</v>
      </c>
      <c r="CT89" t="e">
        <f>IF(#REF!="","",#REF!)</f>
        <v>#REF!</v>
      </c>
      <c r="CU89" t="e">
        <f>IF(#REF!="","",#REF!)</f>
        <v>#REF!</v>
      </c>
      <c r="CV89" t="e">
        <f>IF(#REF!="","",#REF!)</f>
        <v>#REF!</v>
      </c>
      <c r="CW89" t="e">
        <f>IF(#REF!="","",#REF!)</f>
        <v>#REF!</v>
      </c>
      <c r="CX89" t="e">
        <f>IF(#REF!="","",#REF!)</f>
        <v>#REF!</v>
      </c>
      <c r="CY89" t="e">
        <f>IF(#REF!="","",#REF!)</f>
        <v>#REF!</v>
      </c>
    </row>
    <row r="90" spans="2:103" ht="15">
      <c r="B90" t="str">
        <f t="shared" si="2"/>
        <v>E10000028</v>
      </c>
      <c r="C90">
        <v>82</v>
      </c>
      <c r="D90" t="str">
        <f t="shared" si="3"/>
        <v>Staffordshire</v>
      </c>
      <c r="CH90" t="e">
        <f>IF(#REF!="","",#REF!)</f>
        <v>#REF!</v>
      </c>
      <c r="CI90" t="e">
        <f>IF(#REF!="","",#REF!)</f>
        <v>#REF!</v>
      </c>
      <c r="CJ90" t="e">
        <f>IF(#REF!="","",#REF!)</f>
        <v>#REF!</v>
      </c>
      <c r="CK90" t="e">
        <f>IF(#REF!="","",#REF!)</f>
        <v>#REF!</v>
      </c>
      <c r="CL90" t="e">
        <f>IF(#REF!="","",#REF!)</f>
        <v>#REF!</v>
      </c>
      <c r="CM90" t="e">
        <f>IF(#REF!="","",#REF!)</f>
        <v>#REF!</v>
      </c>
      <c r="CN90" t="e">
        <f>IF(#REF!="","",#REF!)</f>
        <v>#REF!</v>
      </c>
      <c r="CO90" t="e">
        <f>IF(#REF!="","",#REF!)</f>
        <v>#REF!</v>
      </c>
      <c r="CP90" t="e">
        <f>IF(#REF!="","",#REF!)</f>
        <v>#REF!</v>
      </c>
      <c r="CQ90" t="e">
        <f>IF(#REF!="","",#REF!)</f>
        <v>#REF!</v>
      </c>
      <c r="CR90" t="e">
        <f>IF(#REF!="","",#REF!)</f>
        <v>#REF!</v>
      </c>
      <c r="CS90" t="e">
        <f>IF(#REF!="","",#REF!)</f>
        <v>#REF!</v>
      </c>
      <c r="CT90" t="e">
        <f>IF(#REF!="","",#REF!)</f>
        <v>#REF!</v>
      </c>
      <c r="CU90" t="e">
        <f>IF(#REF!="","",#REF!)</f>
        <v>#REF!</v>
      </c>
      <c r="CV90" t="e">
        <f>IF(#REF!="","",#REF!)</f>
        <v>#REF!</v>
      </c>
      <c r="CW90" t="e">
        <f>IF(#REF!="","",#REF!)</f>
        <v>#REF!</v>
      </c>
      <c r="CX90" t="e">
        <f>IF(#REF!="","",#REF!)</f>
        <v>#REF!</v>
      </c>
      <c r="CY90" t="e">
        <f>IF(#REF!="","",#REF!)</f>
        <v>#REF!</v>
      </c>
    </row>
    <row r="91" spans="2:103" ht="15">
      <c r="B91" t="str">
        <f t="shared" si="2"/>
        <v>E10000028</v>
      </c>
      <c r="C91">
        <v>83</v>
      </c>
      <c r="D91" t="str">
        <f t="shared" si="3"/>
        <v>Staffordshire</v>
      </c>
      <c r="CH91" t="e">
        <f>IF(#REF!="","",#REF!)</f>
        <v>#REF!</v>
      </c>
      <c r="CI91" t="e">
        <f>IF(#REF!="","",#REF!)</f>
        <v>#REF!</v>
      </c>
      <c r="CJ91" t="e">
        <f>IF(#REF!="","",#REF!)</f>
        <v>#REF!</v>
      </c>
      <c r="CK91" t="e">
        <f>IF(#REF!="","",#REF!)</f>
        <v>#REF!</v>
      </c>
      <c r="CL91" t="e">
        <f>IF(#REF!="","",#REF!)</f>
        <v>#REF!</v>
      </c>
      <c r="CM91" t="e">
        <f>IF(#REF!="","",#REF!)</f>
        <v>#REF!</v>
      </c>
      <c r="CN91" t="e">
        <f>IF(#REF!="","",#REF!)</f>
        <v>#REF!</v>
      </c>
      <c r="CO91" t="e">
        <f>IF(#REF!="","",#REF!)</f>
        <v>#REF!</v>
      </c>
      <c r="CP91" t="e">
        <f>IF(#REF!="","",#REF!)</f>
        <v>#REF!</v>
      </c>
      <c r="CQ91" t="e">
        <f>IF(#REF!="","",#REF!)</f>
        <v>#REF!</v>
      </c>
      <c r="CR91" t="e">
        <f>IF(#REF!="","",#REF!)</f>
        <v>#REF!</v>
      </c>
      <c r="CS91" t="e">
        <f>IF(#REF!="","",#REF!)</f>
        <v>#REF!</v>
      </c>
      <c r="CT91" t="e">
        <f>IF(#REF!="","",#REF!)</f>
        <v>#REF!</v>
      </c>
      <c r="CU91" t="e">
        <f>IF(#REF!="","",#REF!)</f>
        <v>#REF!</v>
      </c>
      <c r="CV91" t="e">
        <f>IF(#REF!="","",#REF!)</f>
        <v>#REF!</v>
      </c>
      <c r="CW91" t="e">
        <f>IF(#REF!="","",#REF!)</f>
        <v>#REF!</v>
      </c>
      <c r="CX91" t="e">
        <f>IF(#REF!="","",#REF!)</f>
        <v>#REF!</v>
      </c>
      <c r="CY91" t="e">
        <f>IF(#REF!="","",#REF!)</f>
        <v>#REF!</v>
      </c>
    </row>
    <row r="92" spans="2:103" ht="15">
      <c r="B92" t="str">
        <f t="shared" si="2"/>
        <v>E10000028</v>
      </c>
      <c r="C92">
        <v>84</v>
      </c>
      <c r="D92" t="str">
        <f t="shared" si="3"/>
        <v>Staffordshire</v>
      </c>
      <c r="CH92" t="e">
        <f>IF(#REF!="","",#REF!)</f>
        <v>#REF!</v>
      </c>
      <c r="CI92" t="e">
        <f>IF(#REF!="","",#REF!)</f>
        <v>#REF!</v>
      </c>
      <c r="CJ92" t="e">
        <f>IF(#REF!="","",#REF!)</f>
        <v>#REF!</v>
      </c>
      <c r="CK92" t="e">
        <f>IF(#REF!="","",#REF!)</f>
        <v>#REF!</v>
      </c>
      <c r="CL92" t="e">
        <f>IF(#REF!="","",#REF!)</f>
        <v>#REF!</v>
      </c>
      <c r="CM92" t="e">
        <f>IF(#REF!="","",#REF!)</f>
        <v>#REF!</v>
      </c>
      <c r="CN92" t="e">
        <f>IF(#REF!="","",#REF!)</f>
        <v>#REF!</v>
      </c>
      <c r="CO92" t="e">
        <f>IF(#REF!="","",#REF!)</f>
        <v>#REF!</v>
      </c>
      <c r="CP92" t="e">
        <f>IF(#REF!="","",#REF!)</f>
        <v>#REF!</v>
      </c>
      <c r="CQ92" t="e">
        <f>IF(#REF!="","",#REF!)</f>
        <v>#REF!</v>
      </c>
      <c r="CR92" t="e">
        <f>IF(#REF!="","",#REF!)</f>
        <v>#REF!</v>
      </c>
      <c r="CS92" t="e">
        <f>IF(#REF!="","",#REF!)</f>
        <v>#REF!</v>
      </c>
      <c r="CT92" t="e">
        <f>IF(#REF!="","",#REF!)</f>
        <v>#REF!</v>
      </c>
      <c r="CU92" t="e">
        <f>IF(#REF!="","",#REF!)</f>
        <v>#REF!</v>
      </c>
      <c r="CV92" t="e">
        <f>IF(#REF!="","",#REF!)</f>
        <v>#REF!</v>
      </c>
      <c r="CW92" t="e">
        <f>IF(#REF!="","",#REF!)</f>
        <v>#REF!</v>
      </c>
      <c r="CX92" t="e">
        <f>IF(#REF!="","",#REF!)</f>
        <v>#REF!</v>
      </c>
      <c r="CY92" t="e">
        <f>IF(#REF!="","",#REF!)</f>
        <v>#REF!</v>
      </c>
    </row>
    <row r="93" spans="2:103" ht="15">
      <c r="B93" t="str">
        <f t="shared" si="2"/>
        <v>E10000028</v>
      </c>
      <c r="C93">
        <v>85</v>
      </c>
      <c r="D93" t="str">
        <f t="shared" si="3"/>
        <v>Staffordshire</v>
      </c>
      <c r="CH93" t="e">
        <f>IF(#REF!="","",#REF!)</f>
        <v>#REF!</v>
      </c>
      <c r="CI93" t="e">
        <f>IF(#REF!="","",#REF!)</f>
        <v>#REF!</v>
      </c>
      <c r="CJ93" t="e">
        <f>IF(#REF!="","",#REF!)</f>
        <v>#REF!</v>
      </c>
      <c r="CK93" t="e">
        <f>IF(#REF!="","",#REF!)</f>
        <v>#REF!</v>
      </c>
      <c r="CL93" t="e">
        <f>IF(#REF!="","",#REF!)</f>
        <v>#REF!</v>
      </c>
      <c r="CM93" t="e">
        <f>IF(#REF!="","",#REF!)</f>
        <v>#REF!</v>
      </c>
      <c r="CN93" t="e">
        <f>IF(#REF!="","",#REF!)</f>
        <v>#REF!</v>
      </c>
      <c r="CO93" t="e">
        <f>IF(#REF!="","",#REF!)</f>
        <v>#REF!</v>
      </c>
      <c r="CP93" t="e">
        <f>IF(#REF!="","",#REF!)</f>
        <v>#REF!</v>
      </c>
      <c r="CQ93" t="e">
        <f>IF(#REF!="","",#REF!)</f>
        <v>#REF!</v>
      </c>
      <c r="CR93" t="e">
        <f>IF(#REF!="","",#REF!)</f>
        <v>#REF!</v>
      </c>
      <c r="CS93" t="e">
        <f>IF(#REF!="","",#REF!)</f>
        <v>#REF!</v>
      </c>
      <c r="CT93" t="e">
        <f>IF(#REF!="","",#REF!)</f>
        <v>#REF!</v>
      </c>
      <c r="CU93" t="e">
        <f>IF(#REF!="","",#REF!)</f>
        <v>#REF!</v>
      </c>
      <c r="CV93" t="e">
        <f>IF(#REF!="","",#REF!)</f>
        <v>#REF!</v>
      </c>
      <c r="CW93" t="e">
        <f>IF(#REF!="","",#REF!)</f>
        <v>#REF!</v>
      </c>
      <c r="CX93" t="e">
        <f>IF(#REF!="","",#REF!)</f>
        <v>#REF!</v>
      </c>
      <c r="CY93" t="e">
        <f>IF(#REF!="","",#REF!)</f>
        <v>#REF!</v>
      </c>
    </row>
    <row r="94" spans="2:103" ht="15">
      <c r="B94" t="str">
        <f t="shared" si="2"/>
        <v>E10000028</v>
      </c>
      <c r="C94">
        <v>86</v>
      </c>
      <c r="D94" t="str">
        <f t="shared" si="3"/>
        <v>Staffordshire</v>
      </c>
      <c r="CH94" t="e">
        <f>IF(#REF!="","",#REF!)</f>
        <v>#REF!</v>
      </c>
      <c r="CI94" t="e">
        <f>IF(#REF!="","",#REF!)</f>
        <v>#REF!</v>
      </c>
      <c r="CJ94" t="e">
        <f>IF(#REF!="","",#REF!)</f>
        <v>#REF!</v>
      </c>
      <c r="CK94" t="e">
        <f>IF(#REF!="","",#REF!)</f>
        <v>#REF!</v>
      </c>
      <c r="CL94" t="e">
        <f>IF(#REF!="","",#REF!)</f>
        <v>#REF!</v>
      </c>
      <c r="CM94" t="e">
        <f>IF(#REF!="","",#REF!)</f>
        <v>#REF!</v>
      </c>
      <c r="CN94" t="e">
        <f>IF(#REF!="","",#REF!)</f>
        <v>#REF!</v>
      </c>
      <c r="CO94" t="e">
        <f>IF(#REF!="","",#REF!)</f>
        <v>#REF!</v>
      </c>
      <c r="CP94" t="e">
        <f>IF(#REF!="","",#REF!)</f>
        <v>#REF!</v>
      </c>
      <c r="CQ94" t="e">
        <f>IF(#REF!="","",#REF!)</f>
        <v>#REF!</v>
      </c>
      <c r="CR94" t="e">
        <f>IF(#REF!="","",#REF!)</f>
        <v>#REF!</v>
      </c>
      <c r="CS94" t="e">
        <f>IF(#REF!="","",#REF!)</f>
        <v>#REF!</v>
      </c>
      <c r="CT94" t="e">
        <f>IF(#REF!="","",#REF!)</f>
        <v>#REF!</v>
      </c>
      <c r="CU94" t="e">
        <f>IF(#REF!="","",#REF!)</f>
        <v>#REF!</v>
      </c>
      <c r="CV94" t="e">
        <f>IF(#REF!="","",#REF!)</f>
        <v>#REF!</v>
      </c>
      <c r="CW94" t="e">
        <f>IF(#REF!="","",#REF!)</f>
        <v>#REF!</v>
      </c>
      <c r="CX94" t="e">
        <f>IF(#REF!="","",#REF!)</f>
        <v>#REF!</v>
      </c>
      <c r="CY94" t="e">
        <f>IF(#REF!="","",#REF!)</f>
        <v>#REF!</v>
      </c>
    </row>
    <row r="95" spans="2:103" ht="15">
      <c r="B95" t="str">
        <f t="shared" si="2"/>
        <v>E10000028</v>
      </c>
      <c r="C95">
        <v>87</v>
      </c>
      <c r="D95" t="str">
        <f t="shared" si="3"/>
        <v>Staffordshire</v>
      </c>
      <c r="CH95" t="e">
        <f>IF(#REF!="","",#REF!)</f>
        <v>#REF!</v>
      </c>
      <c r="CI95" t="e">
        <f>IF(#REF!="","",#REF!)</f>
        <v>#REF!</v>
      </c>
      <c r="CJ95" t="e">
        <f>IF(#REF!="","",#REF!)</f>
        <v>#REF!</v>
      </c>
      <c r="CK95" t="e">
        <f>IF(#REF!="","",#REF!)</f>
        <v>#REF!</v>
      </c>
      <c r="CL95" t="e">
        <f>IF(#REF!="","",#REF!)</f>
        <v>#REF!</v>
      </c>
      <c r="CM95" t="e">
        <f>IF(#REF!="","",#REF!)</f>
        <v>#REF!</v>
      </c>
      <c r="CN95" t="e">
        <f>IF(#REF!="","",#REF!)</f>
        <v>#REF!</v>
      </c>
      <c r="CO95" t="e">
        <f>IF(#REF!="","",#REF!)</f>
        <v>#REF!</v>
      </c>
      <c r="CP95" t="e">
        <f>IF(#REF!="","",#REF!)</f>
        <v>#REF!</v>
      </c>
      <c r="CQ95" t="e">
        <f>IF(#REF!="","",#REF!)</f>
        <v>#REF!</v>
      </c>
      <c r="CR95" t="e">
        <f>IF(#REF!="","",#REF!)</f>
        <v>#REF!</v>
      </c>
      <c r="CS95" t="e">
        <f>IF(#REF!="","",#REF!)</f>
        <v>#REF!</v>
      </c>
      <c r="CT95" t="e">
        <f>IF(#REF!="","",#REF!)</f>
        <v>#REF!</v>
      </c>
      <c r="CU95" t="e">
        <f>IF(#REF!="","",#REF!)</f>
        <v>#REF!</v>
      </c>
      <c r="CV95" t="e">
        <f>IF(#REF!="","",#REF!)</f>
        <v>#REF!</v>
      </c>
      <c r="CW95" t="e">
        <f>IF(#REF!="","",#REF!)</f>
        <v>#REF!</v>
      </c>
      <c r="CX95" t="e">
        <f>IF(#REF!="","",#REF!)</f>
        <v>#REF!</v>
      </c>
      <c r="CY95" t="e">
        <f>IF(#REF!="","",#REF!)</f>
        <v>#REF!</v>
      </c>
    </row>
    <row r="96" spans="2:103" ht="15">
      <c r="B96" t="str">
        <f t="shared" si="2"/>
        <v>E10000028</v>
      </c>
      <c r="C96">
        <v>88</v>
      </c>
      <c r="D96" t="str">
        <f t="shared" si="3"/>
        <v>Staffordshire</v>
      </c>
      <c r="CH96" t="e">
        <f>IF(#REF!="","",#REF!)</f>
        <v>#REF!</v>
      </c>
      <c r="CI96" t="e">
        <f>IF(#REF!="","",#REF!)</f>
        <v>#REF!</v>
      </c>
      <c r="CJ96" t="e">
        <f>IF(#REF!="","",#REF!)</f>
        <v>#REF!</v>
      </c>
      <c r="CK96" t="e">
        <f>IF(#REF!="","",#REF!)</f>
        <v>#REF!</v>
      </c>
      <c r="CL96" t="e">
        <f>IF(#REF!="","",#REF!)</f>
        <v>#REF!</v>
      </c>
      <c r="CM96" t="e">
        <f>IF(#REF!="","",#REF!)</f>
        <v>#REF!</v>
      </c>
      <c r="CN96" t="e">
        <f>IF(#REF!="","",#REF!)</f>
        <v>#REF!</v>
      </c>
      <c r="CO96" t="e">
        <f>IF(#REF!="","",#REF!)</f>
        <v>#REF!</v>
      </c>
      <c r="CP96" t="e">
        <f>IF(#REF!="","",#REF!)</f>
        <v>#REF!</v>
      </c>
      <c r="CQ96" t="e">
        <f>IF(#REF!="","",#REF!)</f>
        <v>#REF!</v>
      </c>
      <c r="CR96" t="e">
        <f>IF(#REF!="","",#REF!)</f>
        <v>#REF!</v>
      </c>
      <c r="CS96" t="e">
        <f>IF(#REF!="","",#REF!)</f>
        <v>#REF!</v>
      </c>
      <c r="CT96" t="e">
        <f>IF(#REF!="","",#REF!)</f>
        <v>#REF!</v>
      </c>
      <c r="CU96" t="e">
        <f>IF(#REF!="","",#REF!)</f>
        <v>#REF!</v>
      </c>
      <c r="CV96" t="e">
        <f>IF(#REF!="","",#REF!)</f>
        <v>#REF!</v>
      </c>
      <c r="CW96" t="e">
        <f>IF(#REF!="","",#REF!)</f>
        <v>#REF!</v>
      </c>
      <c r="CX96" t="e">
        <f>IF(#REF!="","",#REF!)</f>
        <v>#REF!</v>
      </c>
      <c r="CY96" t="e">
        <f>IF(#REF!="","",#REF!)</f>
        <v>#REF!</v>
      </c>
    </row>
    <row r="97" spans="2:103" ht="15">
      <c r="B97" t="str">
        <f t="shared" si="2"/>
        <v>E10000028</v>
      </c>
      <c r="C97">
        <v>89</v>
      </c>
      <c r="D97" t="str">
        <f t="shared" si="3"/>
        <v>Staffordshire</v>
      </c>
      <c r="CH97" t="e">
        <f>IF(#REF!="","",#REF!)</f>
        <v>#REF!</v>
      </c>
      <c r="CI97" t="e">
        <f>IF(#REF!="","",#REF!)</f>
        <v>#REF!</v>
      </c>
      <c r="CJ97" t="e">
        <f>IF(#REF!="","",#REF!)</f>
        <v>#REF!</v>
      </c>
      <c r="CK97" t="e">
        <f>IF(#REF!="","",#REF!)</f>
        <v>#REF!</v>
      </c>
      <c r="CL97" t="e">
        <f>IF(#REF!="","",#REF!)</f>
        <v>#REF!</v>
      </c>
      <c r="CM97" t="e">
        <f>IF(#REF!="","",#REF!)</f>
        <v>#REF!</v>
      </c>
      <c r="CN97" t="e">
        <f>IF(#REF!="","",#REF!)</f>
        <v>#REF!</v>
      </c>
      <c r="CO97" t="e">
        <f>IF(#REF!="","",#REF!)</f>
        <v>#REF!</v>
      </c>
      <c r="CP97" t="e">
        <f>IF(#REF!="","",#REF!)</f>
        <v>#REF!</v>
      </c>
      <c r="CQ97" t="e">
        <f>IF(#REF!="","",#REF!)</f>
        <v>#REF!</v>
      </c>
      <c r="CR97" t="e">
        <f>IF(#REF!="","",#REF!)</f>
        <v>#REF!</v>
      </c>
      <c r="CS97" t="e">
        <f>IF(#REF!="","",#REF!)</f>
        <v>#REF!</v>
      </c>
      <c r="CT97" t="e">
        <f>IF(#REF!="","",#REF!)</f>
        <v>#REF!</v>
      </c>
      <c r="CU97" t="e">
        <f>IF(#REF!="","",#REF!)</f>
        <v>#REF!</v>
      </c>
      <c r="CV97" t="e">
        <f>IF(#REF!="","",#REF!)</f>
        <v>#REF!</v>
      </c>
      <c r="CW97" t="e">
        <f>IF(#REF!="","",#REF!)</f>
        <v>#REF!</v>
      </c>
      <c r="CX97" t="e">
        <f>IF(#REF!="","",#REF!)</f>
        <v>#REF!</v>
      </c>
      <c r="CY97" t="e">
        <f>IF(#REF!="","",#REF!)</f>
        <v>#REF!</v>
      </c>
    </row>
    <row r="98" spans="2:103" ht="15">
      <c r="B98" t="str">
        <f t="shared" si="2"/>
        <v>E10000028</v>
      </c>
      <c r="C98">
        <v>90</v>
      </c>
      <c r="D98" t="str">
        <f t="shared" si="3"/>
        <v>Staffordshire</v>
      </c>
      <c r="CH98" t="e">
        <f>IF(#REF!="","",#REF!)</f>
        <v>#REF!</v>
      </c>
      <c r="CI98" t="e">
        <f>IF(#REF!="","",#REF!)</f>
        <v>#REF!</v>
      </c>
      <c r="CJ98" t="e">
        <f>IF(#REF!="","",#REF!)</f>
        <v>#REF!</v>
      </c>
      <c r="CK98" t="e">
        <f>IF(#REF!="","",#REF!)</f>
        <v>#REF!</v>
      </c>
      <c r="CL98" t="e">
        <f>IF(#REF!="","",#REF!)</f>
        <v>#REF!</v>
      </c>
      <c r="CM98" t="e">
        <f>IF(#REF!="","",#REF!)</f>
        <v>#REF!</v>
      </c>
      <c r="CN98" t="e">
        <f>IF(#REF!="","",#REF!)</f>
        <v>#REF!</v>
      </c>
      <c r="CO98" t="e">
        <f>IF(#REF!="","",#REF!)</f>
        <v>#REF!</v>
      </c>
      <c r="CP98" t="e">
        <f>IF(#REF!="","",#REF!)</f>
        <v>#REF!</v>
      </c>
      <c r="CQ98" t="e">
        <f>IF(#REF!="","",#REF!)</f>
        <v>#REF!</v>
      </c>
      <c r="CR98" t="e">
        <f>IF(#REF!="","",#REF!)</f>
        <v>#REF!</v>
      </c>
      <c r="CS98" t="e">
        <f>IF(#REF!="","",#REF!)</f>
        <v>#REF!</v>
      </c>
      <c r="CT98" t="e">
        <f>IF(#REF!="","",#REF!)</f>
        <v>#REF!</v>
      </c>
      <c r="CU98" t="e">
        <f>IF(#REF!="","",#REF!)</f>
        <v>#REF!</v>
      </c>
      <c r="CV98" t="e">
        <f>IF(#REF!="","",#REF!)</f>
        <v>#REF!</v>
      </c>
      <c r="CW98" t="e">
        <f>IF(#REF!="","",#REF!)</f>
        <v>#REF!</v>
      </c>
      <c r="CX98" t="e">
        <f>IF(#REF!="","",#REF!)</f>
        <v>#REF!</v>
      </c>
      <c r="CY98" t="e">
        <f>IF(#REF!="","",#REF!)</f>
        <v>#REF!</v>
      </c>
    </row>
    <row r="99" spans="2:103" ht="15">
      <c r="B99" t="str">
        <f t="shared" si="2"/>
        <v>E10000028</v>
      </c>
      <c r="C99">
        <v>91</v>
      </c>
      <c r="D99" t="str">
        <f t="shared" si="3"/>
        <v>Staffordshire</v>
      </c>
      <c r="CH99" t="e">
        <f>IF(#REF!="","",#REF!)</f>
        <v>#REF!</v>
      </c>
      <c r="CI99" t="e">
        <f>IF(#REF!="","",#REF!)</f>
        <v>#REF!</v>
      </c>
      <c r="CJ99" t="e">
        <f>IF(#REF!="","",#REF!)</f>
        <v>#REF!</v>
      </c>
      <c r="CK99" t="e">
        <f>IF(#REF!="","",#REF!)</f>
        <v>#REF!</v>
      </c>
      <c r="CL99" t="e">
        <f>IF(#REF!="","",#REF!)</f>
        <v>#REF!</v>
      </c>
      <c r="CM99" t="e">
        <f>IF(#REF!="","",#REF!)</f>
        <v>#REF!</v>
      </c>
      <c r="CN99" t="e">
        <f>IF(#REF!="","",#REF!)</f>
        <v>#REF!</v>
      </c>
      <c r="CO99" t="e">
        <f>IF(#REF!="","",#REF!)</f>
        <v>#REF!</v>
      </c>
      <c r="CP99" t="e">
        <f>IF(#REF!="","",#REF!)</f>
        <v>#REF!</v>
      </c>
      <c r="CQ99" t="e">
        <f>IF(#REF!="","",#REF!)</f>
        <v>#REF!</v>
      </c>
      <c r="CR99" t="e">
        <f>IF(#REF!="","",#REF!)</f>
        <v>#REF!</v>
      </c>
      <c r="CS99" t="e">
        <f>IF(#REF!="","",#REF!)</f>
        <v>#REF!</v>
      </c>
      <c r="CT99" t="e">
        <f>IF(#REF!="","",#REF!)</f>
        <v>#REF!</v>
      </c>
      <c r="CU99" t="e">
        <f>IF(#REF!="","",#REF!)</f>
        <v>#REF!</v>
      </c>
      <c r="CV99" t="e">
        <f>IF(#REF!="","",#REF!)</f>
        <v>#REF!</v>
      </c>
      <c r="CW99" t="e">
        <f>IF(#REF!="","",#REF!)</f>
        <v>#REF!</v>
      </c>
      <c r="CX99" t="e">
        <f>IF(#REF!="","",#REF!)</f>
        <v>#REF!</v>
      </c>
      <c r="CY99" t="e">
        <f>IF(#REF!="","",#REF!)</f>
        <v>#REF!</v>
      </c>
    </row>
    <row r="100" spans="2:103" ht="15">
      <c r="B100" t="str">
        <f t="shared" si="2"/>
        <v>E10000028</v>
      </c>
      <c r="C100">
        <v>92</v>
      </c>
      <c r="D100" t="str">
        <f t="shared" si="3"/>
        <v>Staffordshire</v>
      </c>
      <c r="CH100" t="e">
        <f>IF(#REF!="","",#REF!)</f>
        <v>#REF!</v>
      </c>
      <c r="CI100" t="e">
        <f>IF(#REF!="","",#REF!)</f>
        <v>#REF!</v>
      </c>
      <c r="CJ100" t="e">
        <f>IF(#REF!="","",#REF!)</f>
        <v>#REF!</v>
      </c>
      <c r="CK100" t="e">
        <f>IF(#REF!="","",#REF!)</f>
        <v>#REF!</v>
      </c>
      <c r="CL100" t="e">
        <f>IF(#REF!="","",#REF!)</f>
        <v>#REF!</v>
      </c>
      <c r="CM100" t="e">
        <f>IF(#REF!="","",#REF!)</f>
        <v>#REF!</v>
      </c>
      <c r="CN100" t="e">
        <f>IF(#REF!="","",#REF!)</f>
        <v>#REF!</v>
      </c>
      <c r="CO100" t="e">
        <f>IF(#REF!="","",#REF!)</f>
        <v>#REF!</v>
      </c>
      <c r="CP100" t="e">
        <f>IF(#REF!="","",#REF!)</f>
        <v>#REF!</v>
      </c>
      <c r="CQ100" t="e">
        <f>IF(#REF!="","",#REF!)</f>
        <v>#REF!</v>
      </c>
      <c r="CR100" t="e">
        <f>IF(#REF!="","",#REF!)</f>
        <v>#REF!</v>
      </c>
      <c r="CS100" t="e">
        <f>IF(#REF!="","",#REF!)</f>
        <v>#REF!</v>
      </c>
      <c r="CT100" t="e">
        <f>IF(#REF!="","",#REF!)</f>
        <v>#REF!</v>
      </c>
      <c r="CU100" t="e">
        <f>IF(#REF!="","",#REF!)</f>
        <v>#REF!</v>
      </c>
      <c r="CV100" t="e">
        <f>IF(#REF!="","",#REF!)</f>
        <v>#REF!</v>
      </c>
      <c r="CW100" t="e">
        <f>IF(#REF!="","",#REF!)</f>
        <v>#REF!</v>
      </c>
      <c r="CX100" t="e">
        <f>IF(#REF!="","",#REF!)</f>
        <v>#REF!</v>
      </c>
      <c r="CY100" t="e">
        <f>IF(#REF!="","",#REF!)</f>
        <v>#REF!</v>
      </c>
    </row>
    <row r="101" spans="2:103" ht="15">
      <c r="B101" t="str">
        <f t="shared" si="2"/>
        <v>E10000028</v>
      </c>
      <c r="C101">
        <v>93</v>
      </c>
      <c r="D101" t="str">
        <f t="shared" si="3"/>
        <v>Staffordshire</v>
      </c>
      <c r="CH101" t="e">
        <f>IF(#REF!="","",#REF!)</f>
        <v>#REF!</v>
      </c>
      <c r="CI101" t="e">
        <f>IF(#REF!="","",#REF!)</f>
        <v>#REF!</v>
      </c>
      <c r="CJ101" t="e">
        <f>IF(#REF!="","",#REF!)</f>
        <v>#REF!</v>
      </c>
      <c r="CK101" t="e">
        <f>IF(#REF!="","",#REF!)</f>
        <v>#REF!</v>
      </c>
      <c r="CL101" t="e">
        <f>IF(#REF!="","",#REF!)</f>
        <v>#REF!</v>
      </c>
      <c r="CM101" t="e">
        <f>IF(#REF!="","",#REF!)</f>
        <v>#REF!</v>
      </c>
      <c r="CN101" t="e">
        <f>IF(#REF!="","",#REF!)</f>
        <v>#REF!</v>
      </c>
      <c r="CO101" t="e">
        <f>IF(#REF!="","",#REF!)</f>
        <v>#REF!</v>
      </c>
      <c r="CP101" t="e">
        <f>IF(#REF!="","",#REF!)</f>
        <v>#REF!</v>
      </c>
      <c r="CQ101" t="e">
        <f>IF(#REF!="","",#REF!)</f>
        <v>#REF!</v>
      </c>
      <c r="CR101" t="e">
        <f>IF(#REF!="","",#REF!)</f>
        <v>#REF!</v>
      </c>
      <c r="CS101" t="e">
        <f>IF(#REF!="","",#REF!)</f>
        <v>#REF!</v>
      </c>
      <c r="CT101" t="e">
        <f>IF(#REF!="","",#REF!)</f>
        <v>#REF!</v>
      </c>
      <c r="CU101" t="e">
        <f>IF(#REF!="","",#REF!)</f>
        <v>#REF!</v>
      </c>
      <c r="CV101" t="e">
        <f>IF(#REF!="","",#REF!)</f>
        <v>#REF!</v>
      </c>
      <c r="CW101" t="e">
        <f>IF(#REF!="","",#REF!)</f>
        <v>#REF!</v>
      </c>
      <c r="CX101" t="e">
        <f>IF(#REF!="","",#REF!)</f>
        <v>#REF!</v>
      </c>
      <c r="CY101" t="e">
        <f>IF(#REF!="","",#REF!)</f>
        <v>#REF!</v>
      </c>
    </row>
    <row r="102" spans="2:103" ht="15">
      <c r="B102" t="str">
        <f t="shared" si="2"/>
        <v>E10000028</v>
      </c>
      <c r="C102">
        <v>94</v>
      </c>
      <c r="D102" t="str">
        <f t="shared" si="3"/>
        <v>Staffordshire</v>
      </c>
      <c r="CH102" t="e">
        <f>IF(#REF!="","",#REF!)</f>
        <v>#REF!</v>
      </c>
      <c r="CI102" t="e">
        <f>IF(#REF!="","",#REF!)</f>
        <v>#REF!</v>
      </c>
      <c r="CJ102" t="e">
        <f>IF(#REF!="","",#REF!)</f>
        <v>#REF!</v>
      </c>
      <c r="CK102" t="e">
        <f>IF(#REF!="","",#REF!)</f>
        <v>#REF!</v>
      </c>
      <c r="CL102" t="e">
        <f>IF(#REF!="","",#REF!)</f>
        <v>#REF!</v>
      </c>
      <c r="CM102" t="e">
        <f>IF(#REF!="","",#REF!)</f>
        <v>#REF!</v>
      </c>
      <c r="CN102" t="e">
        <f>IF(#REF!="","",#REF!)</f>
        <v>#REF!</v>
      </c>
      <c r="CO102" t="e">
        <f>IF(#REF!="","",#REF!)</f>
        <v>#REF!</v>
      </c>
      <c r="CP102" t="e">
        <f>IF(#REF!="","",#REF!)</f>
        <v>#REF!</v>
      </c>
      <c r="CQ102" t="e">
        <f>IF(#REF!="","",#REF!)</f>
        <v>#REF!</v>
      </c>
      <c r="CR102" t="e">
        <f>IF(#REF!="","",#REF!)</f>
        <v>#REF!</v>
      </c>
      <c r="CS102" t="e">
        <f>IF(#REF!="","",#REF!)</f>
        <v>#REF!</v>
      </c>
      <c r="CT102" t="e">
        <f>IF(#REF!="","",#REF!)</f>
        <v>#REF!</v>
      </c>
      <c r="CU102" t="e">
        <f>IF(#REF!="","",#REF!)</f>
        <v>#REF!</v>
      </c>
      <c r="CV102" t="e">
        <f>IF(#REF!="","",#REF!)</f>
        <v>#REF!</v>
      </c>
      <c r="CW102" t="e">
        <f>IF(#REF!="","",#REF!)</f>
        <v>#REF!</v>
      </c>
      <c r="CX102" t="e">
        <f>IF(#REF!="","",#REF!)</f>
        <v>#REF!</v>
      </c>
      <c r="CY102" t="e">
        <f>IF(#REF!="","",#REF!)</f>
        <v>#REF!</v>
      </c>
    </row>
    <row r="103" spans="2:103" ht="15">
      <c r="B103" t="str">
        <f t="shared" si="2"/>
        <v>E10000028</v>
      </c>
      <c r="C103">
        <v>95</v>
      </c>
      <c r="D103" t="str">
        <f t="shared" si="3"/>
        <v>Staffordshire</v>
      </c>
      <c r="CH103" t="e">
        <f>IF(#REF!="","",#REF!)</f>
        <v>#REF!</v>
      </c>
      <c r="CI103" t="e">
        <f>IF(#REF!="","",#REF!)</f>
        <v>#REF!</v>
      </c>
      <c r="CJ103" t="e">
        <f>IF(#REF!="","",#REF!)</f>
        <v>#REF!</v>
      </c>
      <c r="CK103" t="e">
        <f>IF(#REF!="","",#REF!)</f>
        <v>#REF!</v>
      </c>
      <c r="CL103" t="e">
        <f>IF(#REF!="","",#REF!)</f>
        <v>#REF!</v>
      </c>
      <c r="CM103" t="e">
        <f>IF(#REF!="","",#REF!)</f>
        <v>#REF!</v>
      </c>
      <c r="CN103" t="e">
        <f>IF(#REF!="","",#REF!)</f>
        <v>#REF!</v>
      </c>
      <c r="CO103" t="e">
        <f>IF(#REF!="","",#REF!)</f>
        <v>#REF!</v>
      </c>
      <c r="CP103" t="e">
        <f>IF(#REF!="","",#REF!)</f>
        <v>#REF!</v>
      </c>
      <c r="CQ103" t="e">
        <f>IF(#REF!="","",#REF!)</f>
        <v>#REF!</v>
      </c>
      <c r="CR103" t="e">
        <f>IF(#REF!="","",#REF!)</f>
        <v>#REF!</v>
      </c>
      <c r="CS103" t="e">
        <f>IF(#REF!="","",#REF!)</f>
        <v>#REF!</v>
      </c>
      <c r="CT103" t="e">
        <f>IF(#REF!="","",#REF!)</f>
        <v>#REF!</v>
      </c>
      <c r="CU103" t="e">
        <f>IF(#REF!="","",#REF!)</f>
        <v>#REF!</v>
      </c>
      <c r="CV103" t="e">
        <f>IF(#REF!="","",#REF!)</f>
        <v>#REF!</v>
      </c>
      <c r="CW103" t="e">
        <f>IF(#REF!="","",#REF!)</f>
        <v>#REF!</v>
      </c>
      <c r="CX103" t="e">
        <f>IF(#REF!="","",#REF!)</f>
        <v>#REF!</v>
      </c>
      <c r="CY103" t="e">
        <f>IF(#REF!="","",#REF!)</f>
        <v>#REF!</v>
      </c>
    </row>
    <row r="104" spans="2:103" ht="15">
      <c r="B104" t="str">
        <f t="shared" si="2"/>
        <v>E10000028</v>
      </c>
      <c r="C104">
        <v>96</v>
      </c>
      <c r="D104" t="str">
        <f t="shared" si="3"/>
        <v>Staffordshire</v>
      </c>
      <c r="CH104" t="e">
        <f>IF(#REF!="","",#REF!)</f>
        <v>#REF!</v>
      </c>
      <c r="CI104" t="e">
        <f>IF(#REF!="","",#REF!)</f>
        <v>#REF!</v>
      </c>
      <c r="CJ104" t="e">
        <f>IF(#REF!="","",#REF!)</f>
        <v>#REF!</v>
      </c>
      <c r="CK104" t="e">
        <f>IF(#REF!="","",#REF!)</f>
        <v>#REF!</v>
      </c>
      <c r="CL104" t="e">
        <f>IF(#REF!="","",#REF!)</f>
        <v>#REF!</v>
      </c>
      <c r="CM104" t="e">
        <f>IF(#REF!="","",#REF!)</f>
        <v>#REF!</v>
      </c>
      <c r="CN104" t="e">
        <f>IF(#REF!="","",#REF!)</f>
        <v>#REF!</v>
      </c>
      <c r="CO104" t="e">
        <f>IF(#REF!="","",#REF!)</f>
        <v>#REF!</v>
      </c>
      <c r="CP104" t="e">
        <f>IF(#REF!="","",#REF!)</f>
        <v>#REF!</v>
      </c>
      <c r="CQ104" t="e">
        <f>IF(#REF!="","",#REF!)</f>
        <v>#REF!</v>
      </c>
      <c r="CR104" t="e">
        <f>IF(#REF!="","",#REF!)</f>
        <v>#REF!</v>
      </c>
      <c r="CS104" t="e">
        <f>IF(#REF!="","",#REF!)</f>
        <v>#REF!</v>
      </c>
      <c r="CT104" t="e">
        <f>IF(#REF!="","",#REF!)</f>
        <v>#REF!</v>
      </c>
      <c r="CU104" t="e">
        <f>IF(#REF!="","",#REF!)</f>
        <v>#REF!</v>
      </c>
      <c r="CV104" t="e">
        <f>IF(#REF!="","",#REF!)</f>
        <v>#REF!</v>
      </c>
      <c r="CW104" t="e">
        <f>IF(#REF!="","",#REF!)</f>
        <v>#REF!</v>
      </c>
      <c r="CX104" t="e">
        <f>IF(#REF!="","",#REF!)</f>
        <v>#REF!</v>
      </c>
      <c r="CY104" t="e">
        <f>IF(#REF!="","",#REF!)</f>
        <v>#REF!</v>
      </c>
    </row>
    <row r="105" spans="2:103" ht="15">
      <c r="B105" t="str">
        <f t="shared" si="2"/>
        <v>E10000028</v>
      </c>
      <c r="C105">
        <v>97</v>
      </c>
      <c r="D105" t="str">
        <f t="shared" si="3"/>
        <v>Staffordshire</v>
      </c>
      <c r="CH105" t="e">
        <f>IF(#REF!="","",#REF!)</f>
        <v>#REF!</v>
      </c>
      <c r="CI105" t="e">
        <f>IF(#REF!="","",#REF!)</f>
        <v>#REF!</v>
      </c>
      <c r="CJ105" t="e">
        <f>IF(#REF!="","",#REF!)</f>
        <v>#REF!</v>
      </c>
      <c r="CK105" t="e">
        <f>IF(#REF!="","",#REF!)</f>
        <v>#REF!</v>
      </c>
      <c r="CL105" t="e">
        <f>IF(#REF!="","",#REF!)</f>
        <v>#REF!</v>
      </c>
      <c r="CM105" t="e">
        <f>IF(#REF!="","",#REF!)</f>
        <v>#REF!</v>
      </c>
      <c r="CN105" t="e">
        <f>IF(#REF!="","",#REF!)</f>
        <v>#REF!</v>
      </c>
      <c r="CO105" t="e">
        <f>IF(#REF!="","",#REF!)</f>
        <v>#REF!</v>
      </c>
      <c r="CP105" t="e">
        <f>IF(#REF!="","",#REF!)</f>
        <v>#REF!</v>
      </c>
      <c r="CQ105" t="e">
        <f>IF(#REF!="","",#REF!)</f>
        <v>#REF!</v>
      </c>
      <c r="CR105" t="e">
        <f>IF(#REF!="","",#REF!)</f>
        <v>#REF!</v>
      </c>
      <c r="CS105" t="e">
        <f>IF(#REF!="","",#REF!)</f>
        <v>#REF!</v>
      </c>
      <c r="CT105" t="e">
        <f>IF(#REF!="","",#REF!)</f>
        <v>#REF!</v>
      </c>
      <c r="CU105" t="e">
        <f>IF(#REF!="","",#REF!)</f>
        <v>#REF!</v>
      </c>
      <c r="CV105" t="e">
        <f>IF(#REF!="","",#REF!)</f>
        <v>#REF!</v>
      </c>
      <c r="CW105" t="e">
        <f>IF(#REF!="","",#REF!)</f>
        <v>#REF!</v>
      </c>
      <c r="CX105" t="e">
        <f>IF(#REF!="","",#REF!)</f>
        <v>#REF!</v>
      </c>
      <c r="CY105" t="e">
        <f>IF(#REF!="","",#REF!)</f>
        <v>#REF!</v>
      </c>
    </row>
    <row r="106" spans="2:103" ht="15">
      <c r="B106" t="str">
        <f t="shared" si="2"/>
        <v>E10000028</v>
      </c>
      <c r="C106">
        <v>98</v>
      </c>
      <c r="D106" t="str">
        <f t="shared" si="3"/>
        <v>Staffordshire</v>
      </c>
      <c r="CH106" t="e">
        <f>IF(#REF!="","",#REF!)</f>
        <v>#REF!</v>
      </c>
      <c r="CI106" t="e">
        <f>IF(#REF!="","",#REF!)</f>
        <v>#REF!</v>
      </c>
      <c r="CJ106" t="e">
        <f>IF(#REF!="","",#REF!)</f>
        <v>#REF!</v>
      </c>
      <c r="CK106" t="e">
        <f>IF(#REF!="","",#REF!)</f>
        <v>#REF!</v>
      </c>
      <c r="CL106" t="e">
        <f>IF(#REF!="","",#REF!)</f>
        <v>#REF!</v>
      </c>
      <c r="CM106" t="e">
        <f>IF(#REF!="","",#REF!)</f>
        <v>#REF!</v>
      </c>
      <c r="CN106" t="e">
        <f>IF(#REF!="","",#REF!)</f>
        <v>#REF!</v>
      </c>
      <c r="CO106" t="e">
        <f>IF(#REF!="","",#REF!)</f>
        <v>#REF!</v>
      </c>
      <c r="CP106" t="e">
        <f>IF(#REF!="","",#REF!)</f>
        <v>#REF!</v>
      </c>
      <c r="CQ106" t="e">
        <f>IF(#REF!="","",#REF!)</f>
        <v>#REF!</v>
      </c>
      <c r="CR106" t="e">
        <f>IF(#REF!="","",#REF!)</f>
        <v>#REF!</v>
      </c>
      <c r="CS106" t="e">
        <f>IF(#REF!="","",#REF!)</f>
        <v>#REF!</v>
      </c>
      <c r="CT106" t="e">
        <f>IF(#REF!="","",#REF!)</f>
        <v>#REF!</v>
      </c>
      <c r="CU106" t="e">
        <f>IF(#REF!="","",#REF!)</f>
        <v>#REF!</v>
      </c>
      <c r="CV106" t="e">
        <f>IF(#REF!="","",#REF!)</f>
        <v>#REF!</v>
      </c>
      <c r="CW106" t="e">
        <f>IF(#REF!="","",#REF!)</f>
        <v>#REF!</v>
      </c>
      <c r="CX106" t="e">
        <f>IF(#REF!="","",#REF!)</f>
        <v>#REF!</v>
      </c>
      <c r="CY106" t="e">
        <f>IF(#REF!="","",#REF!)</f>
        <v>#REF!</v>
      </c>
    </row>
    <row r="107" spans="2:103" ht="15">
      <c r="B107" t="str">
        <f t="shared" si="2"/>
        <v>E10000028</v>
      </c>
      <c r="C107">
        <v>99</v>
      </c>
      <c r="D107" t="str">
        <f t="shared" si="3"/>
        <v>Staffordshire</v>
      </c>
      <c r="CH107" t="e">
        <f>IF(#REF!="","",#REF!)</f>
        <v>#REF!</v>
      </c>
      <c r="CI107" t="e">
        <f>IF(#REF!="","",#REF!)</f>
        <v>#REF!</v>
      </c>
      <c r="CJ107" t="e">
        <f>IF(#REF!="","",#REF!)</f>
        <v>#REF!</v>
      </c>
      <c r="CK107" t="e">
        <f>IF(#REF!="","",#REF!)</f>
        <v>#REF!</v>
      </c>
      <c r="CL107" t="e">
        <f>IF(#REF!="","",#REF!)</f>
        <v>#REF!</v>
      </c>
      <c r="CM107" t="e">
        <f>IF(#REF!="","",#REF!)</f>
        <v>#REF!</v>
      </c>
      <c r="CN107" t="e">
        <f>IF(#REF!="","",#REF!)</f>
        <v>#REF!</v>
      </c>
      <c r="CO107" t="e">
        <f>IF(#REF!="","",#REF!)</f>
        <v>#REF!</v>
      </c>
      <c r="CP107" t="e">
        <f>IF(#REF!="","",#REF!)</f>
        <v>#REF!</v>
      </c>
      <c r="CQ107" t="e">
        <f>IF(#REF!="","",#REF!)</f>
        <v>#REF!</v>
      </c>
      <c r="CR107" t="e">
        <f>IF(#REF!="","",#REF!)</f>
        <v>#REF!</v>
      </c>
      <c r="CS107" t="e">
        <f>IF(#REF!="","",#REF!)</f>
        <v>#REF!</v>
      </c>
      <c r="CT107" t="e">
        <f>IF(#REF!="","",#REF!)</f>
        <v>#REF!</v>
      </c>
      <c r="CU107" t="e">
        <f>IF(#REF!="","",#REF!)</f>
        <v>#REF!</v>
      </c>
      <c r="CV107" t="e">
        <f>IF(#REF!="","",#REF!)</f>
        <v>#REF!</v>
      </c>
      <c r="CW107" t="e">
        <f>IF(#REF!="","",#REF!)</f>
        <v>#REF!</v>
      </c>
      <c r="CX107" t="e">
        <f>IF(#REF!="","",#REF!)</f>
        <v>#REF!</v>
      </c>
      <c r="CY107" t="e">
        <f>IF(#REF!="","",#REF!)</f>
        <v>#REF!</v>
      </c>
    </row>
    <row r="108" spans="2:103" ht="15">
      <c r="B108" t="str">
        <f t="shared" si="2"/>
        <v>E10000028</v>
      </c>
      <c r="C108">
        <v>100</v>
      </c>
      <c r="D108" t="str">
        <f t="shared" si="3"/>
        <v>Staffordshire</v>
      </c>
      <c r="CH108" t="e">
        <f>IF(#REF!="","",#REF!)</f>
        <v>#REF!</v>
      </c>
      <c r="CI108" t="e">
        <f>IF(#REF!="","",#REF!)</f>
        <v>#REF!</v>
      </c>
      <c r="CJ108" t="e">
        <f>IF(#REF!="","",#REF!)</f>
        <v>#REF!</v>
      </c>
      <c r="CK108" t="e">
        <f>IF(#REF!="","",#REF!)</f>
        <v>#REF!</v>
      </c>
      <c r="CL108" t="e">
        <f>IF(#REF!="","",#REF!)</f>
        <v>#REF!</v>
      </c>
      <c r="CM108" t="e">
        <f>IF(#REF!="","",#REF!)</f>
        <v>#REF!</v>
      </c>
      <c r="CN108" t="e">
        <f>IF(#REF!="","",#REF!)</f>
        <v>#REF!</v>
      </c>
      <c r="CO108" t="e">
        <f>IF(#REF!="","",#REF!)</f>
        <v>#REF!</v>
      </c>
      <c r="CP108" t="e">
        <f>IF(#REF!="","",#REF!)</f>
        <v>#REF!</v>
      </c>
      <c r="CQ108" t="e">
        <f>IF(#REF!="","",#REF!)</f>
        <v>#REF!</v>
      </c>
      <c r="CR108" t="e">
        <f>IF(#REF!="","",#REF!)</f>
        <v>#REF!</v>
      </c>
      <c r="CS108" t="e">
        <f>IF(#REF!="","",#REF!)</f>
        <v>#REF!</v>
      </c>
      <c r="CT108" t="e">
        <f>IF(#REF!="","",#REF!)</f>
        <v>#REF!</v>
      </c>
      <c r="CU108" t="e">
        <f>IF(#REF!="","",#REF!)</f>
        <v>#REF!</v>
      </c>
      <c r="CV108" t="e">
        <f>IF(#REF!="","",#REF!)</f>
        <v>#REF!</v>
      </c>
      <c r="CW108" t="e">
        <f>IF(#REF!="","",#REF!)</f>
        <v>#REF!</v>
      </c>
      <c r="CX108" t="e">
        <f>IF(#REF!="","",#REF!)</f>
        <v>#REF!</v>
      </c>
      <c r="CY108" t="e">
        <f>IF(#REF!="","",#REF!)</f>
        <v>#REF!</v>
      </c>
    </row>
    <row r="109" spans="2:103" ht="15">
      <c r="B109" t="str">
        <f t="shared" si="2"/>
        <v>E10000028</v>
      </c>
      <c r="C109">
        <v>101</v>
      </c>
      <c r="D109" t="str">
        <f t="shared" si="3"/>
        <v>Staffordshire</v>
      </c>
      <c r="CH109" t="e">
        <f>IF(#REF!="","",#REF!)</f>
        <v>#REF!</v>
      </c>
      <c r="CI109" t="e">
        <f>IF(#REF!="","",#REF!)</f>
        <v>#REF!</v>
      </c>
      <c r="CJ109" t="e">
        <f>IF(#REF!="","",#REF!)</f>
        <v>#REF!</v>
      </c>
      <c r="CK109" t="e">
        <f>IF(#REF!="","",#REF!)</f>
        <v>#REF!</v>
      </c>
      <c r="CL109" t="e">
        <f>IF(#REF!="","",#REF!)</f>
        <v>#REF!</v>
      </c>
      <c r="CM109" t="e">
        <f>IF(#REF!="","",#REF!)</f>
        <v>#REF!</v>
      </c>
      <c r="CN109" t="e">
        <f>IF(#REF!="","",#REF!)</f>
        <v>#REF!</v>
      </c>
      <c r="CO109" t="e">
        <f>IF(#REF!="","",#REF!)</f>
        <v>#REF!</v>
      </c>
      <c r="CP109" t="e">
        <f>IF(#REF!="","",#REF!)</f>
        <v>#REF!</v>
      </c>
      <c r="CQ109" t="e">
        <f>IF(#REF!="","",#REF!)</f>
        <v>#REF!</v>
      </c>
      <c r="CR109" t="e">
        <f>IF(#REF!="","",#REF!)</f>
        <v>#REF!</v>
      </c>
      <c r="CS109" t="e">
        <f>IF(#REF!="","",#REF!)</f>
        <v>#REF!</v>
      </c>
      <c r="CT109" t="e">
        <f>IF(#REF!="","",#REF!)</f>
        <v>#REF!</v>
      </c>
      <c r="CU109" t="e">
        <f>IF(#REF!="","",#REF!)</f>
        <v>#REF!</v>
      </c>
      <c r="CV109" t="e">
        <f>IF(#REF!="","",#REF!)</f>
        <v>#REF!</v>
      </c>
      <c r="CW109" t="e">
        <f>IF(#REF!="","",#REF!)</f>
        <v>#REF!</v>
      </c>
      <c r="CX109" t="e">
        <f>IF(#REF!="","",#REF!)</f>
        <v>#REF!</v>
      </c>
      <c r="CY109" t="e">
        <f>IF(#REF!="","",#REF!)</f>
        <v>#REF!</v>
      </c>
    </row>
    <row r="110" spans="2:103" ht="15">
      <c r="B110" t="str">
        <f t="shared" si="2"/>
        <v>E10000028</v>
      </c>
      <c r="C110">
        <v>102</v>
      </c>
      <c r="D110" t="str">
        <f t="shared" si="3"/>
        <v>Staffordshire</v>
      </c>
      <c r="CH110" t="e">
        <f>IF(#REF!="","",#REF!)</f>
        <v>#REF!</v>
      </c>
      <c r="CI110" t="e">
        <f>IF(#REF!="","",#REF!)</f>
        <v>#REF!</v>
      </c>
      <c r="CJ110" t="e">
        <f>IF(#REF!="","",#REF!)</f>
        <v>#REF!</v>
      </c>
      <c r="CK110" t="e">
        <f>IF(#REF!="","",#REF!)</f>
        <v>#REF!</v>
      </c>
      <c r="CL110" t="e">
        <f>IF(#REF!="","",#REF!)</f>
        <v>#REF!</v>
      </c>
      <c r="CM110" t="e">
        <f>IF(#REF!="","",#REF!)</f>
        <v>#REF!</v>
      </c>
      <c r="CN110" t="e">
        <f>IF(#REF!="","",#REF!)</f>
        <v>#REF!</v>
      </c>
      <c r="CO110" t="e">
        <f>IF(#REF!="","",#REF!)</f>
        <v>#REF!</v>
      </c>
      <c r="CP110" t="e">
        <f>IF(#REF!="","",#REF!)</f>
        <v>#REF!</v>
      </c>
      <c r="CQ110" t="e">
        <f>IF(#REF!="","",#REF!)</f>
        <v>#REF!</v>
      </c>
      <c r="CR110" t="e">
        <f>IF(#REF!="","",#REF!)</f>
        <v>#REF!</v>
      </c>
      <c r="CS110" t="e">
        <f>IF(#REF!="","",#REF!)</f>
        <v>#REF!</v>
      </c>
      <c r="CT110" t="e">
        <f>IF(#REF!="","",#REF!)</f>
        <v>#REF!</v>
      </c>
      <c r="CU110" t="e">
        <f>IF(#REF!="","",#REF!)</f>
        <v>#REF!</v>
      </c>
      <c r="CV110" t="e">
        <f>IF(#REF!="","",#REF!)</f>
        <v>#REF!</v>
      </c>
      <c r="CW110" t="e">
        <f>IF(#REF!="","",#REF!)</f>
        <v>#REF!</v>
      </c>
      <c r="CX110" t="e">
        <f>IF(#REF!="","",#REF!)</f>
        <v>#REF!</v>
      </c>
      <c r="CY110" t="e">
        <f>IF(#REF!="","",#REF!)</f>
        <v>#REF!</v>
      </c>
    </row>
    <row r="111" spans="2:103" ht="15">
      <c r="B111" t="str">
        <f t="shared" si="2"/>
        <v>E10000028</v>
      </c>
      <c r="C111">
        <v>103</v>
      </c>
      <c r="D111" t="str">
        <f t="shared" si="3"/>
        <v>Staffordshire</v>
      </c>
      <c r="CH111" t="e">
        <f>IF(#REF!="","",#REF!)</f>
        <v>#REF!</v>
      </c>
      <c r="CI111" t="e">
        <f>IF(#REF!="","",#REF!)</f>
        <v>#REF!</v>
      </c>
      <c r="CJ111" t="e">
        <f>IF(#REF!="","",#REF!)</f>
        <v>#REF!</v>
      </c>
      <c r="CK111" t="e">
        <f>IF(#REF!="","",#REF!)</f>
        <v>#REF!</v>
      </c>
      <c r="CL111" t="e">
        <f>IF(#REF!="","",#REF!)</f>
        <v>#REF!</v>
      </c>
      <c r="CM111" t="e">
        <f>IF(#REF!="","",#REF!)</f>
        <v>#REF!</v>
      </c>
      <c r="CN111" t="e">
        <f>IF(#REF!="","",#REF!)</f>
        <v>#REF!</v>
      </c>
      <c r="CO111" t="e">
        <f>IF(#REF!="","",#REF!)</f>
        <v>#REF!</v>
      </c>
      <c r="CP111" t="e">
        <f>IF(#REF!="","",#REF!)</f>
        <v>#REF!</v>
      </c>
      <c r="CQ111" t="e">
        <f>IF(#REF!="","",#REF!)</f>
        <v>#REF!</v>
      </c>
      <c r="CR111" t="e">
        <f>IF(#REF!="","",#REF!)</f>
        <v>#REF!</v>
      </c>
      <c r="CS111" t="e">
        <f>IF(#REF!="","",#REF!)</f>
        <v>#REF!</v>
      </c>
      <c r="CT111" t="e">
        <f>IF(#REF!="","",#REF!)</f>
        <v>#REF!</v>
      </c>
      <c r="CU111" t="e">
        <f>IF(#REF!="","",#REF!)</f>
        <v>#REF!</v>
      </c>
      <c r="CV111" t="e">
        <f>IF(#REF!="","",#REF!)</f>
        <v>#REF!</v>
      </c>
      <c r="CW111" t="e">
        <f>IF(#REF!="","",#REF!)</f>
        <v>#REF!</v>
      </c>
      <c r="CX111" t="e">
        <f>IF(#REF!="","",#REF!)</f>
        <v>#REF!</v>
      </c>
      <c r="CY111" t="e">
        <f>IF(#REF!="","",#REF!)</f>
        <v>#REF!</v>
      </c>
    </row>
    <row r="112" spans="2:103" ht="15">
      <c r="B112" t="str">
        <f t="shared" si="2"/>
        <v>E10000028</v>
      </c>
      <c r="C112">
        <v>104</v>
      </c>
      <c r="D112" t="str">
        <f t="shared" si="3"/>
        <v>Staffordshire</v>
      </c>
      <c r="CH112" t="e">
        <f>IF(#REF!="","",#REF!)</f>
        <v>#REF!</v>
      </c>
      <c r="CI112" t="e">
        <f>IF(#REF!="","",#REF!)</f>
        <v>#REF!</v>
      </c>
      <c r="CJ112" t="e">
        <f>IF(#REF!="","",#REF!)</f>
        <v>#REF!</v>
      </c>
      <c r="CK112" t="e">
        <f>IF(#REF!="","",#REF!)</f>
        <v>#REF!</v>
      </c>
      <c r="CL112" t="e">
        <f>IF(#REF!="","",#REF!)</f>
        <v>#REF!</v>
      </c>
      <c r="CM112" t="e">
        <f>IF(#REF!="","",#REF!)</f>
        <v>#REF!</v>
      </c>
      <c r="CN112" t="e">
        <f>IF(#REF!="","",#REF!)</f>
        <v>#REF!</v>
      </c>
      <c r="CO112" t="e">
        <f>IF(#REF!="","",#REF!)</f>
        <v>#REF!</v>
      </c>
      <c r="CP112" t="e">
        <f>IF(#REF!="","",#REF!)</f>
        <v>#REF!</v>
      </c>
      <c r="CQ112" t="e">
        <f>IF(#REF!="","",#REF!)</f>
        <v>#REF!</v>
      </c>
      <c r="CR112" t="e">
        <f>IF(#REF!="","",#REF!)</f>
        <v>#REF!</v>
      </c>
      <c r="CS112" t="e">
        <f>IF(#REF!="","",#REF!)</f>
        <v>#REF!</v>
      </c>
      <c r="CT112" t="e">
        <f>IF(#REF!="","",#REF!)</f>
        <v>#REF!</v>
      </c>
      <c r="CU112" t="e">
        <f>IF(#REF!="","",#REF!)</f>
        <v>#REF!</v>
      </c>
      <c r="CV112" t="e">
        <f>IF(#REF!="","",#REF!)</f>
        <v>#REF!</v>
      </c>
      <c r="CW112" t="e">
        <f>IF(#REF!="","",#REF!)</f>
        <v>#REF!</v>
      </c>
      <c r="CX112" t="e">
        <f>IF(#REF!="","",#REF!)</f>
        <v>#REF!</v>
      </c>
      <c r="CY112" t="e">
        <f>IF(#REF!="","",#REF!)</f>
        <v>#REF!</v>
      </c>
    </row>
    <row r="113" spans="2:103" ht="15">
      <c r="B113" t="str">
        <f t="shared" si="2"/>
        <v>E10000028</v>
      </c>
      <c r="C113">
        <v>105</v>
      </c>
      <c r="D113" t="str">
        <f t="shared" si="3"/>
        <v>Staffordshire</v>
      </c>
      <c r="CH113" t="e">
        <f>IF(#REF!="","",#REF!)</f>
        <v>#REF!</v>
      </c>
      <c r="CI113" t="e">
        <f>IF(#REF!="","",#REF!)</f>
        <v>#REF!</v>
      </c>
      <c r="CJ113" t="e">
        <f>IF(#REF!="","",#REF!)</f>
        <v>#REF!</v>
      </c>
      <c r="CK113" t="e">
        <f>IF(#REF!="","",#REF!)</f>
        <v>#REF!</v>
      </c>
      <c r="CL113" t="e">
        <f>IF(#REF!="","",#REF!)</f>
        <v>#REF!</v>
      </c>
      <c r="CM113" t="e">
        <f>IF(#REF!="","",#REF!)</f>
        <v>#REF!</v>
      </c>
      <c r="CN113" t="e">
        <f>IF(#REF!="","",#REF!)</f>
        <v>#REF!</v>
      </c>
      <c r="CO113" t="e">
        <f>IF(#REF!="","",#REF!)</f>
        <v>#REF!</v>
      </c>
      <c r="CP113" t="e">
        <f>IF(#REF!="","",#REF!)</f>
        <v>#REF!</v>
      </c>
      <c r="CQ113" t="e">
        <f>IF(#REF!="","",#REF!)</f>
        <v>#REF!</v>
      </c>
      <c r="CR113" t="e">
        <f>IF(#REF!="","",#REF!)</f>
        <v>#REF!</v>
      </c>
      <c r="CS113" t="e">
        <f>IF(#REF!="","",#REF!)</f>
        <v>#REF!</v>
      </c>
      <c r="CT113" t="e">
        <f>IF(#REF!="","",#REF!)</f>
        <v>#REF!</v>
      </c>
      <c r="CU113" t="e">
        <f>IF(#REF!="","",#REF!)</f>
        <v>#REF!</v>
      </c>
      <c r="CV113" t="e">
        <f>IF(#REF!="","",#REF!)</f>
        <v>#REF!</v>
      </c>
      <c r="CW113" t="e">
        <f>IF(#REF!="","",#REF!)</f>
        <v>#REF!</v>
      </c>
      <c r="CX113" t="e">
        <f>IF(#REF!="","",#REF!)</f>
        <v>#REF!</v>
      </c>
      <c r="CY113" t="e">
        <f>IF(#REF!="","",#REF!)</f>
        <v>#REF!</v>
      </c>
    </row>
    <row r="114" spans="2:103" ht="15">
      <c r="B114" t="str">
        <f t="shared" si="2"/>
        <v>E10000028</v>
      </c>
      <c r="C114">
        <v>106</v>
      </c>
      <c r="D114" t="str">
        <f t="shared" si="3"/>
        <v>Staffordshire</v>
      </c>
      <c r="CH114" t="e">
        <f>IF(#REF!="","",#REF!)</f>
        <v>#REF!</v>
      </c>
      <c r="CI114" t="e">
        <f>IF(#REF!="","",#REF!)</f>
        <v>#REF!</v>
      </c>
      <c r="CJ114" t="e">
        <f>IF(#REF!="","",#REF!)</f>
        <v>#REF!</v>
      </c>
      <c r="CK114" t="e">
        <f>IF(#REF!="","",#REF!)</f>
        <v>#REF!</v>
      </c>
      <c r="CL114" t="e">
        <f>IF(#REF!="","",#REF!)</f>
        <v>#REF!</v>
      </c>
      <c r="CM114" t="e">
        <f>IF(#REF!="","",#REF!)</f>
        <v>#REF!</v>
      </c>
      <c r="CN114" t="e">
        <f>IF(#REF!="","",#REF!)</f>
        <v>#REF!</v>
      </c>
      <c r="CO114" t="e">
        <f>IF(#REF!="","",#REF!)</f>
        <v>#REF!</v>
      </c>
      <c r="CP114" t="e">
        <f>IF(#REF!="","",#REF!)</f>
        <v>#REF!</v>
      </c>
      <c r="CQ114" t="e">
        <f>IF(#REF!="","",#REF!)</f>
        <v>#REF!</v>
      </c>
      <c r="CR114" t="e">
        <f>IF(#REF!="","",#REF!)</f>
        <v>#REF!</v>
      </c>
      <c r="CS114" t="e">
        <f>IF(#REF!="","",#REF!)</f>
        <v>#REF!</v>
      </c>
      <c r="CT114" t="e">
        <f>IF(#REF!="","",#REF!)</f>
        <v>#REF!</v>
      </c>
      <c r="CU114" t="e">
        <f>IF(#REF!="","",#REF!)</f>
        <v>#REF!</v>
      </c>
      <c r="CV114" t="e">
        <f>IF(#REF!="","",#REF!)</f>
        <v>#REF!</v>
      </c>
      <c r="CW114" t="e">
        <f>IF(#REF!="","",#REF!)</f>
        <v>#REF!</v>
      </c>
      <c r="CX114" t="e">
        <f>IF(#REF!="","",#REF!)</f>
        <v>#REF!</v>
      </c>
      <c r="CY114" t="e">
        <f>IF(#REF!="","",#REF!)</f>
        <v>#REF!</v>
      </c>
    </row>
    <row r="115" spans="2:103" ht="15">
      <c r="B115" t="str">
        <f t="shared" si="2"/>
        <v>E10000028</v>
      </c>
      <c r="C115">
        <v>107</v>
      </c>
      <c r="D115" t="str">
        <f t="shared" si="3"/>
        <v>Staffordshire</v>
      </c>
      <c r="CH115" t="e">
        <f>IF(#REF!="","",#REF!)</f>
        <v>#REF!</v>
      </c>
      <c r="CI115" t="e">
        <f>IF(#REF!="","",#REF!)</f>
        <v>#REF!</v>
      </c>
      <c r="CJ115" t="e">
        <f>IF(#REF!="","",#REF!)</f>
        <v>#REF!</v>
      </c>
      <c r="CK115" t="e">
        <f>IF(#REF!="","",#REF!)</f>
        <v>#REF!</v>
      </c>
      <c r="CL115" t="e">
        <f>IF(#REF!="","",#REF!)</f>
        <v>#REF!</v>
      </c>
      <c r="CM115" t="e">
        <f>IF(#REF!="","",#REF!)</f>
        <v>#REF!</v>
      </c>
      <c r="CN115" t="e">
        <f>IF(#REF!="","",#REF!)</f>
        <v>#REF!</v>
      </c>
      <c r="CO115" t="e">
        <f>IF(#REF!="","",#REF!)</f>
        <v>#REF!</v>
      </c>
      <c r="CP115" t="e">
        <f>IF(#REF!="","",#REF!)</f>
        <v>#REF!</v>
      </c>
      <c r="CQ115" t="e">
        <f>IF(#REF!="","",#REF!)</f>
        <v>#REF!</v>
      </c>
      <c r="CR115" t="e">
        <f>IF(#REF!="","",#REF!)</f>
        <v>#REF!</v>
      </c>
      <c r="CS115" t="e">
        <f>IF(#REF!="","",#REF!)</f>
        <v>#REF!</v>
      </c>
      <c r="CT115" t="e">
        <f>IF(#REF!="","",#REF!)</f>
        <v>#REF!</v>
      </c>
      <c r="CU115" t="e">
        <f>IF(#REF!="","",#REF!)</f>
        <v>#REF!</v>
      </c>
      <c r="CV115" t="e">
        <f>IF(#REF!="","",#REF!)</f>
        <v>#REF!</v>
      </c>
      <c r="CW115" t="e">
        <f>IF(#REF!="","",#REF!)</f>
        <v>#REF!</v>
      </c>
      <c r="CX115" t="e">
        <f>IF(#REF!="","",#REF!)</f>
        <v>#REF!</v>
      </c>
      <c r="CY115" t="e">
        <f>IF(#REF!="","",#REF!)</f>
        <v>#REF!</v>
      </c>
    </row>
    <row r="116" spans="2:103" ht="15">
      <c r="B116" t="str">
        <f t="shared" si="2"/>
        <v>E10000028</v>
      </c>
      <c r="C116">
        <v>108</v>
      </c>
      <c r="D116" t="str">
        <f t="shared" si="3"/>
        <v>Staffordshire</v>
      </c>
      <c r="CH116" t="e">
        <f>IF(#REF!="","",#REF!)</f>
        <v>#REF!</v>
      </c>
      <c r="CI116" t="e">
        <f>IF(#REF!="","",#REF!)</f>
        <v>#REF!</v>
      </c>
      <c r="CJ116" t="e">
        <f>IF(#REF!="","",#REF!)</f>
        <v>#REF!</v>
      </c>
      <c r="CK116" t="e">
        <f>IF(#REF!="","",#REF!)</f>
        <v>#REF!</v>
      </c>
      <c r="CL116" t="e">
        <f>IF(#REF!="","",#REF!)</f>
        <v>#REF!</v>
      </c>
      <c r="CM116" t="e">
        <f>IF(#REF!="","",#REF!)</f>
        <v>#REF!</v>
      </c>
      <c r="CN116" t="e">
        <f>IF(#REF!="","",#REF!)</f>
        <v>#REF!</v>
      </c>
      <c r="CO116" t="e">
        <f>IF(#REF!="","",#REF!)</f>
        <v>#REF!</v>
      </c>
      <c r="CP116" t="e">
        <f>IF(#REF!="","",#REF!)</f>
        <v>#REF!</v>
      </c>
      <c r="CQ116" t="e">
        <f>IF(#REF!="","",#REF!)</f>
        <v>#REF!</v>
      </c>
      <c r="CR116" t="e">
        <f>IF(#REF!="","",#REF!)</f>
        <v>#REF!</v>
      </c>
      <c r="CS116" t="e">
        <f>IF(#REF!="","",#REF!)</f>
        <v>#REF!</v>
      </c>
      <c r="CT116" t="e">
        <f>IF(#REF!="","",#REF!)</f>
        <v>#REF!</v>
      </c>
      <c r="CU116" t="e">
        <f>IF(#REF!="","",#REF!)</f>
        <v>#REF!</v>
      </c>
      <c r="CV116" t="e">
        <f>IF(#REF!="","",#REF!)</f>
        <v>#REF!</v>
      </c>
      <c r="CW116" t="e">
        <f>IF(#REF!="","",#REF!)</f>
        <v>#REF!</v>
      </c>
      <c r="CX116" t="e">
        <f>IF(#REF!="","",#REF!)</f>
        <v>#REF!</v>
      </c>
      <c r="CY116" t="e">
        <f>IF(#REF!="","",#REF!)</f>
        <v>#REF!</v>
      </c>
    </row>
    <row r="117" spans="2:103" ht="15">
      <c r="B117" t="str">
        <f t="shared" si="2"/>
        <v>E10000028</v>
      </c>
      <c r="C117">
        <v>109</v>
      </c>
      <c r="D117" t="str">
        <f t="shared" si="3"/>
        <v>Staffordshire</v>
      </c>
      <c r="CH117" t="e">
        <f>IF(#REF!="","",#REF!)</f>
        <v>#REF!</v>
      </c>
      <c r="CI117" t="e">
        <f>IF(#REF!="","",#REF!)</f>
        <v>#REF!</v>
      </c>
      <c r="CJ117" t="e">
        <f>IF(#REF!="","",#REF!)</f>
        <v>#REF!</v>
      </c>
      <c r="CK117" t="e">
        <f>IF(#REF!="","",#REF!)</f>
        <v>#REF!</v>
      </c>
      <c r="CL117" t="e">
        <f>IF(#REF!="","",#REF!)</f>
        <v>#REF!</v>
      </c>
      <c r="CM117" t="e">
        <f>IF(#REF!="","",#REF!)</f>
        <v>#REF!</v>
      </c>
      <c r="CN117" t="e">
        <f>IF(#REF!="","",#REF!)</f>
        <v>#REF!</v>
      </c>
      <c r="CO117" t="e">
        <f>IF(#REF!="","",#REF!)</f>
        <v>#REF!</v>
      </c>
      <c r="CP117" t="e">
        <f>IF(#REF!="","",#REF!)</f>
        <v>#REF!</v>
      </c>
      <c r="CQ117" t="e">
        <f>IF(#REF!="","",#REF!)</f>
        <v>#REF!</v>
      </c>
      <c r="CR117" t="e">
        <f>IF(#REF!="","",#REF!)</f>
        <v>#REF!</v>
      </c>
      <c r="CS117" t="e">
        <f>IF(#REF!="","",#REF!)</f>
        <v>#REF!</v>
      </c>
      <c r="CT117" t="e">
        <f>IF(#REF!="","",#REF!)</f>
        <v>#REF!</v>
      </c>
      <c r="CU117" t="e">
        <f>IF(#REF!="","",#REF!)</f>
        <v>#REF!</v>
      </c>
      <c r="CV117" t="e">
        <f>IF(#REF!="","",#REF!)</f>
        <v>#REF!</v>
      </c>
      <c r="CW117" t="e">
        <f>IF(#REF!="","",#REF!)</f>
        <v>#REF!</v>
      </c>
      <c r="CX117" t="e">
        <f>IF(#REF!="","",#REF!)</f>
        <v>#REF!</v>
      </c>
      <c r="CY117" t="e">
        <f>IF(#REF!="","",#REF!)</f>
        <v>#REF!</v>
      </c>
    </row>
    <row r="118" spans="2:103" ht="15">
      <c r="B118" t="str">
        <f t="shared" si="2"/>
        <v>E10000028</v>
      </c>
      <c r="C118">
        <v>110</v>
      </c>
      <c r="D118" t="str">
        <f t="shared" si="3"/>
        <v>Staffordshire</v>
      </c>
      <c r="CH118" t="e">
        <f>IF(#REF!="","",#REF!)</f>
        <v>#REF!</v>
      </c>
      <c r="CI118" t="e">
        <f>IF(#REF!="","",#REF!)</f>
        <v>#REF!</v>
      </c>
      <c r="CJ118" t="e">
        <f>IF(#REF!="","",#REF!)</f>
        <v>#REF!</v>
      </c>
      <c r="CK118" t="e">
        <f>IF(#REF!="","",#REF!)</f>
        <v>#REF!</v>
      </c>
      <c r="CL118" t="e">
        <f>IF(#REF!="","",#REF!)</f>
        <v>#REF!</v>
      </c>
      <c r="CM118" t="e">
        <f>IF(#REF!="","",#REF!)</f>
        <v>#REF!</v>
      </c>
      <c r="CN118" t="e">
        <f>IF(#REF!="","",#REF!)</f>
        <v>#REF!</v>
      </c>
      <c r="CO118" t="e">
        <f>IF(#REF!="","",#REF!)</f>
        <v>#REF!</v>
      </c>
      <c r="CP118" t="e">
        <f>IF(#REF!="","",#REF!)</f>
        <v>#REF!</v>
      </c>
      <c r="CQ118" t="e">
        <f>IF(#REF!="","",#REF!)</f>
        <v>#REF!</v>
      </c>
      <c r="CR118" t="e">
        <f>IF(#REF!="","",#REF!)</f>
        <v>#REF!</v>
      </c>
      <c r="CS118" t="e">
        <f>IF(#REF!="","",#REF!)</f>
        <v>#REF!</v>
      </c>
      <c r="CT118" t="e">
        <f>IF(#REF!="","",#REF!)</f>
        <v>#REF!</v>
      </c>
      <c r="CU118" t="e">
        <f>IF(#REF!="","",#REF!)</f>
        <v>#REF!</v>
      </c>
      <c r="CV118" t="e">
        <f>IF(#REF!="","",#REF!)</f>
        <v>#REF!</v>
      </c>
      <c r="CW118" t="e">
        <f>IF(#REF!="","",#REF!)</f>
        <v>#REF!</v>
      </c>
      <c r="CX118" t="e">
        <f>IF(#REF!="","",#REF!)</f>
        <v>#REF!</v>
      </c>
      <c r="CY118" t="e">
        <f>IF(#REF!="","",#REF!)</f>
        <v>#REF!</v>
      </c>
    </row>
    <row r="119" spans="2:103" ht="15">
      <c r="B119" t="str">
        <f t="shared" si="2"/>
        <v>E10000028</v>
      </c>
      <c r="C119">
        <v>111</v>
      </c>
      <c r="D119" t="str">
        <f t="shared" si="3"/>
        <v>Staffordshire</v>
      </c>
      <c r="CH119" t="e">
        <f>IF(#REF!="","",#REF!)</f>
        <v>#REF!</v>
      </c>
      <c r="CI119" t="e">
        <f>IF(#REF!="","",#REF!)</f>
        <v>#REF!</v>
      </c>
      <c r="CJ119" t="e">
        <f>IF(#REF!="","",#REF!)</f>
        <v>#REF!</v>
      </c>
      <c r="CK119" t="e">
        <f>IF(#REF!="","",#REF!)</f>
        <v>#REF!</v>
      </c>
      <c r="CL119" t="e">
        <f>IF(#REF!="","",#REF!)</f>
        <v>#REF!</v>
      </c>
      <c r="CM119" t="e">
        <f>IF(#REF!="","",#REF!)</f>
        <v>#REF!</v>
      </c>
      <c r="CN119" t="e">
        <f>IF(#REF!="","",#REF!)</f>
        <v>#REF!</v>
      </c>
      <c r="CO119" t="e">
        <f>IF(#REF!="","",#REF!)</f>
        <v>#REF!</v>
      </c>
      <c r="CP119" t="e">
        <f>IF(#REF!="","",#REF!)</f>
        <v>#REF!</v>
      </c>
      <c r="CQ119" t="e">
        <f>IF(#REF!="","",#REF!)</f>
        <v>#REF!</v>
      </c>
      <c r="CR119" t="e">
        <f>IF(#REF!="","",#REF!)</f>
        <v>#REF!</v>
      </c>
      <c r="CS119" t="e">
        <f>IF(#REF!="","",#REF!)</f>
        <v>#REF!</v>
      </c>
      <c r="CT119" t="e">
        <f>IF(#REF!="","",#REF!)</f>
        <v>#REF!</v>
      </c>
      <c r="CU119" t="e">
        <f>IF(#REF!="","",#REF!)</f>
        <v>#REF!</v>
      </c>
      <c r="CV119" t="e">
        <f>IF(#REF!="","",#REF!)</f>
        <v>#REF!</v>
      </c>
      <c r="CW119" t="e">
        <f>IF(#REF!="","",#REF!)</f>
        <v>#REF!</v>
      </c>
      <c r="CX119" t="e">
        <f>IF(#REF!="","",#REF!)</f>
        <v>#REF!</v>
      </c>
      <c r="CY119" t="e">
        <f>IF(#REF!="","",#REF!)</f>
        <v>#REF!</v>
      </c>
    </row>
    <row r="120" spans="2:103" ht="15">
      <c r="B120" t="str">
        <f t="shared" si="2"/>
        <v>E10000028</v>
      </c>
      <c r="C120">
        <v>112</v>
      </c>
      <c r="D120" t="str">
        <f t="shared" si="3"/>
        <v>Staffordshire</v>
      </c>
      <c r="CH120" t="e">
        <f>IF(#REF!="","",#REF!)</f>
        <v>#REF!</v>
      </c>
      <c r="CI120" t="e">
        <f>IF(#REF!="","",#REF!)</f>
        <v>#REF!</v>
      </c>
      <c r="CJ120" t="e">
        <f>IF(#REF!="","",#REF!)</f>
        <v>#REF!</v>
      </c>
      <c r="CK120" t="e">
        <f>IF(#REF!="","",#REF!)</f>
        <v>#REF!</v>
      </c>
      <c r="CL120" t="e">
        <f>IF(#REF!="","",#REF!)</f>
        <v>#REF!</v>
      </c>
      <c r="CM120" t="e">
        <f>IF(#REF!="","",#REF!)</f>
        <v>#REF!</v>
      </c>
      <c r="CN120" t="e">
        <f>IF(#REF!="","",#REF!)</f>
        <v>#REF!</v>
      </c>
      <c r="CO120" t="e">
        <f>IF(#REF!="","",#REF!)</f>
        <v>#REF!</v>
      </c>
      <c r="CP120" t="e">
        <f>IF(#REF!="","",#REF!)</f>
        <v>#REF!</v>
      </c>
      <c r="CQ120" t="e">
        <f>IF(#REF!="","",#REF!)</f>
        <v>#REF!</v>
      </c>
      <c r="CR120" t="e">
        <f>IF(#REF!="","",#REF!)</f>
        <v>#REF!</v>
      </c>
      <c r="CS120" t="e">
        <f>IF(#REF!="","",#REF!)</f>
        <v>#REF!</v>
      </c>
      <c r="CT120" t="e">
        <f>IF(#REF!="","",#REF!)</f>
        <v>#REF!</v>
      </c>
      <c r="CU120" t="e">
        <f>IF(#REF!="","",#REF!)</f>
        <v>#REF!</v>
      </c>
      <c r="CV120" t="e">
        <f>IF(#REF!="","",#REF!)</f>
        <v>#REF!</v>
      </c>
      <c r="CW120" t="e">
        <f>IF(#REF!="","",#REF!)</f>
        <v>#REF!</v>
      </c>
      <c r="CX120" t="e">
        <f>IF(#REF!="","",#REF!)</f>
        <v>#REF!</v>
      </c>
      <c r="CY120" t="e">
        <f>IF(#REF!="","",#REF!)</f>
        <v>#REF!</v>
      </c>
    </row>
    <row r="121" spans="2:103" ht="15">
      <c r="B121" t="str">
        <f t="shared" si="2"/>
        <v>E10000028</v>
      </c>
      <c r="C121">
        <v>113</v>
      </c>
      <c r="D121" t="str">
        <f t="shared" si="3"/>
        <v>Staffordshire</v>
      </c>
      <c r="CH121" t="e">
        <f>IF(#REF!="","",#REF!)</f>
        <v>#REF!</v>
      </c>
      <c r="CI121" t="e">
        <f>IF(#REF!="","",#REF!)</f>
        <v>#REF!</v>
      </c>
      <c r="CJ121" t="e">
        <f>IF(#REF!="","",#REF!)</f>
        <v>#REF!</v>
      </c>
      <c r="CK121" t="e">
        <f>IF(#REF!="","",#REF!)</f>
        <v>#REF!</v>
      </c>
      <c r="CL121" t="e">
        <f>IF(#REF!="","",#REF!)</f>
        <v>#REF!</v>
      </c>
      <c r="CM121" t="e">
        <f>IF(#REF!="","",#REF!)</f>
        <v>#REF!</v>
      </c>
      <c r="CN121" t="e">
        <f>IF(#REF!="","",#REF!)</f>
        <v>#REF!</v>
      </c>
      <c r="CO121" t="e">
        <f>IF(#REF!="","",#REF!)</f>
        <v>#REF!</v>
      </c>
      <c r="CP121" t="e">
        <f>IF(#REF!="","",#REF!)</f>
        <v>#REF!</v>
      </c>
      <c r="CQ121" t="e">
        <f>IF(#REF!="","",#REF!)</f>
        <v>#REF!</v>
      </c>
      <c r="CR121" t="e">
        <f>IF(#REF!="","",#REF!)</f>
        <v>#REF!</v>
      </c>
      <c r="CS121" t="e">
        <f>IF(#REF!="","",#REF!)</f>
        <v>#REF!</v>
      </c>
      <c r="CT121" t="e">
        <f>IF(#REF!="","",#REF!)</f>
        <v>#REF!</v>
      </c>
      <c r="CU121" t="e">
        <f>IF(#REF!="","",#REF!)</f>
        <v>#REF!</v>
      </c>
      <c r="CV121" t="e">
        <f>IF(#REF!="","",#REF!)</f>
        <v>#REF!</v>
      </c>
      <c r="CW121" t="e">
        <f>IF(#REF!="","",#REF!)</f>
        <v>#REF!</v>
      </c>
      <c r="CX121" t="e">
        <f>IF(#REF!="","",#REF!)</f>
        <v>#REF!</v>
      </c>
      <c r="CY121" t="e">
        <f>IF(#REF!="","",#REF!)</f>
        <v>#REF!</v>
      </c>
    </row>
    <row r="122" spans="2:103" ht="15">
      <c r="B122" t="str">
        <f t="shared" si="2"/>
        <v>E10000028</v>
      </c>
      <c r="C122">
        <v>114</v>
      </c>
      <c r="D122" t="str">
        <f t="shared" si="3"/>
        <v>Staffordshire</v>
      </c>
      <c r="CH122" t="e">
        <f>IF(#REF!="","",#REF!)</f>
        <v>#REF!</v>
      </c>
      <c r="CI122" t="e">
        <f>IF(#REF!="","",#REF!)</f>
        <v>#REF!</v>
      </c>
      <c r="CJ122" t="e">
        <f>IF(#REF!="","",#REF!)</f>
        <v>#REF!</v>
      </c>
      <c r="CK122" t="e">
        <f>IF(#REF!="","",#REF!)</f>
        <v>#REF!</v>
      </c>
      <c r="CL122" t="e">
        <f>IF(#REF!="","",#REF!)</f>
        <v>#REF!</v>
      </c>
      <c r="CM122" t="e">
        <f>IF(#REF!="","",#REF!)</f>
        <v>#REF!</v>
      </c>
      <c r="CN122" t="e">
        <f>IF(#REF!="","",#REF!)</f>
        <v>#REF!</v>
      </c>
      <c r="CO122" t="e">
        <f>IF(#REF!="","",#REF!)</f>
        <v>#REF!</v>
      </c>
      <c r="CP122" t="e">
        <f>IF(#REF!="","",#REF!)</f>
        <v>#REF!</v>
      </c>
      <c r="CQ122" t="e">
        <f>IF(#REF!="","",#REF!)</f>
        <v>#REF!</v>
      </c>
      <c r="CR122" t="e">
        <f>IF(#REF!="","",#REF!)</f>
        <v>#REF!</v>
      </c>
      <c r="CS122" t="e">
        <f>IF(#REF!="","",#REF!)</f>
        <v>#REF!</v>
      </c>
      <c r="CT122" t="e">
        <f>IF(#REF!="","",#REF!)</f>
        <v>#REF!</v>
      </c>
      <c r="CU122" t="e">
        <f>IF(#REF!="","",#REF!)</f>
        <v>#REF!</v>
      </c>
      <c r="CV122" t="e">
        <f>IF(#REF!="","",#REF!)</f>
        <v>#REF!</v>
      </c>
      <c r="CW122" t="e">
        <f>IF(#REF!="","",#REF!)</f>
        <v>#REF!</v>
      </c>
      <c r="CX122" t="e">
        <f>IF(#REF!="","",#REF!)</f>
        <v>#REF!</v>
      </c>
      <c r="CY122" t="e">
        <f>IF(#REF!="","",#REF!)</f>
        <v>#REF!</v>
      </c>
    </row>
    <row r="123" spans="2:103" ht="15">
      <c r="B123" t="str">
        <f t="shared" si="2"/>
        <v>E10000028</v>
      </c>
      <c r="C123">
        <v>115</v>
      </c>
      <c r="D123" t="str">
        <f t="shared" si="3"/>
        <v>Staffordshire</v>
      </c>
      <c r="CH123" t="e">
        <f>IF(#REF!="","",#REF!)</f>
        <v>#REF!</v>
      </c>
      <c r="CI123" t="e">
        <f>IF(#REF!="","",#REF!)</f>
        <v>#REF!</v>
      </c>
      <c r="CJ123" t="e">
        <f>IF(#REF!="","",#REF!)</f>
        <v>#REF!</v>
      </c>
      <c r="CK123" t="e">
        <f>IF(#REF!="","",#REF!)</f>
        <v>#REF!</v>
      </c>
      <c r="CL123" t="e">
        <f>IF(#REF!="","",#REF!)</f>
        <v>#REF!</v>
      </c>
      <c r="CM123" t="e">
        <f>IF(#REF!="","",#REF!)</f>
        <v>#REF!</v>
      </c>
      <c r="CN123" t="e">
        <f>IF(#REF!="","",#REF!)</f>
        <v>#REF!</v>
      </c>
      <c r="CO123" t="e">
        <f>IF(#REF!="","",#REF!)</f>
        <v>#REF!</v>
      </c>
      <c r="CP123" t="e">
        <f>IF(#REF!="","",#REF!)</f>
        <v>#REF!</v>
      </c>
      <c r="CQ123" t="e">
        <f>IF(#REF!="","",#REF!)</f>
        <v>#REF!</v>
      </c>
      <c r="CR123" t="e">
        <f>IF(#REF!="","",#REF!)</f>
        <v>#REF!</v>
      </c>
      <c r="CS123" t="e">
        <f>IF(#REF!="","",#REF!)</f>
        <v>#REF!</v>
      </c>
      <c r="CT123" t="e">
        <f>IF(#REF!="","",#REF!)</f>
        <v>#REF!</v>
      </c>
      <c r="CU123" t="e">
        <f>IF(#REF!="","",#REF!)</f>
        <v>#REF!</v>
      </c>
      <c r="CV123" t="e">
        <f>IF(#REF!="","",#REF!)</f>
        <v>#REF!</v>
      </c>
      <c r="CW123" t="e">
        <f>IF(#REF!="","",#REF!)</f>
        <v>#REF!</v>
      </c>
      <c r="CX123" t="e">
        <f>IF(#REF!="","",#REF!)</f>
        <v>#REF!</v>
      </c>
      <c r="CY123" t="e">
        <f>IF(#REF!="","",#REF!)</f>
        <v>#REF!</v>
      </c>
    </row>
    <row r="124" spans="2:103" ht="15">
      <c r="B124" t="str">
        <f t="shared" si="2"/>
        <v>E10000028</v>
      </c>
      <c r="C124">
        <v>116</v>
      </c>
      <c r="D124" t="str">
        <f t="shared" si="3"/>
        <v>Staffordshire</v>
      </c>
      <c r="CH124" t="e">
        <f>IF(#REF!="","",#REF!)</f>
        <v>#REF!</v>
      </c>
      <c r="CI124" t="e">
        <f>IF(#REF!="","",#REF!)</f>
        <v>#REF!</v>
      </c>
      <c r="CJ124" t="e">
        <f>IF(#REF!="","",#REF!)</f>
        <v>#REF!</v>
      </c>
      <c r="CK124" t="e">
        <f>IF(#REF!="","",#REF!)</f>
        <v>#REF!</v>
      </c>
      <c r="CL124" t="e">
        <f>IF(#REF!="","",#REF!)</f>
        <v>#REF!</v>
      </c>
      <c r="CM124" t="e">
        <f>IF(#REF!="","",#REF!)</f>
        <v>#REF!</v>
      </c>
      <c r="CN124" t="e">
        <f>IF(#REF!="","",#REF!)</f>
        <v>#REF!</v>
      </c>
      <c r="CO124" t="e">
        <f>IF(#REF!="","",#REF!)</f>
        <v>#REF!</v>
      </c>
      <c r="CP124" t="e">
        <f>IF(#REF!="","",#REF!)</f>
        <v>#REF!</v>
      </c>
      <c r="CQ124" t="e">
        <f>IF(#REF!="","",#REF!)</f>
        <v>#REF!</v>
      </c>
      <c r="CR124" t="e">
        <f>IF(#REF!="","",#REF!)</f>
        <v>#REF!</v>
      </c>
      <c r="CS124" t="e">
        <f>IF(#REF!="","",#REF!)</f>
        <v>#REF!</v>
      </c>
      <c r="CT124" t="e">
        <f>IF(#REF!="","",#REF!)</f>
        <v>#REF!</v>
      </c>
      <c r="CU124" t="e">
        <f>IF(#REF!="","",#REF!)</f>
        <v>#REF!</v>
      </c>
      <c r="CV124" t="e">
        <f>IF(#REF!="","",#REF!)</f>
        <v>#REF!</v>
      </c>
      <c r="CW124" t="e">
        <f>IF(#REF!="","",#REF!)</f>
        <v>#REF!</v>
      </c>
      <c r="CX124" t="e">
        <f>IF(#REF!="","",#REF!)</f>
        <v>#REF!</v>
      </c>
      <c r="CY124" t="e">
        <f>IF(#REF!="","",#REF!)</f>
        <v>#REF!</v>
      </c>
    </row>
    <row r="125" spans="2:103" ht="15">
      <c r="B125" t="str">
        <f t="shared" si="2"/>
        <v>E10000028</v>
      </c>
      <c r="C125">
        <v>117</v>
      </c>
      <c r="D125" t="str">
        <f t="shared" si="3"/>
        <v>Staffordshire</v>
      </c>
      <c r="CH125" t="e">
        <f>IF(#REF!="","",#REF!)</f>
        <v>#REF!</v>
      </c>
      <c r="CI125" t="e">
        <f>IF(#REF!="","",#REF!)</f>
        <v>#REF!</v>
      </c>
      <c r="CJ125" t="e">
        <f>IF(#REF!="","",#REF!)</f>
        <v>#REF!</v>
      </c>
      <c r="CK125" t="e">
        <f>IF(#REF!="","",#REF!)</f>
        <v>#REF!</v>
      </c>
      <c r="CL125" t="e">
        <f>IF(#REF!="","",#REF!)</f>
        <v>#REF!</v>
      </c>
      <c r="CM125" t="e">
        <f>IF(#REF!="","",#REF!)</f>
        <v>#REF!</v>
      </c>
      <c r="CN125" t="e">
        <f>IF(#REF!="","",#REF!)</f>
        <v>#REF!</v>
      </c>
      <c r="CO125" t="e">
        <f>IF(#REF!="","",#REF!)</f>
        <v>#REF!</v>
      </c>
      <c r="CP125" t="e">
        <f>IF(#REF!="","",#REF!)</f>
        <v>#REF!</v>
      </c>
      <c r="CQ125" t="e">
        <f>IF(#REF!="","",#REF!)</f>
        <v>#REF!</v>
      </c>
      <c r="CR125" t="e">
        <f>IF(#REF!="","",#REF!)</f>
        <v>#REF!</v>
      </c>
      <c r="CS125" t="e">
        <f>IF(#REF!="","",#REF!)</f>
        <v>#REF!</v>
      </c>
      <c r="CT125" t="e">
        <f>IF(#REF!="","",#REF!)</f>
        <v>#REF!</v>
      </c>
      <c r="CU125" t="e">
        <f>IF(#REF!="","",#REF!)</f>
        <v>#REF!</v>
      </c>
      <c r="CV125" t="e">
        <f>IF(#REF!="","",#REF!)</f>
        <v>#REF!</v>
      </c>
      <c r="CW125" t="e">
        <f>IF(#REF!="","",#REF!)</f>
        <v>#REF!</v>
      </c>
      <c r="CX125" t="e">
        <f>IF(#REF!="","",#REF!)</f>
        <v>#REF!</v>
      </c>
      <c r="CY125" t="e">
        <f>IF(#REF!="","",#REF!)</f>
        <v>#REF!</v>
      </c>
    </row>
    <row r="126" spans="2:103" ht="15">
      <c r="B126" t="str">
        <f t="shared" si="2"/>
        <v>E10000028</v>
      </c>
      <c r="C126">
        <v>118</v>
      </c>
      <c r="D126" t="str">
        <f t="shared" si="3"/>
        <v>Staffordshire</v>
      </c>
      <c r="CH126" t="e">
        <f>IF(#REF!="","",#REF!)</f>
        <v>#REF!</v>
      </c>
      <c r="CI126" t="e">
        <f>IF(#REF!="","",#REF!)</f>
        <v>#REF!</v>
      </c>
      <c r="CJ126" t="e">
        <f>IF(#REF!="","",#REF!)</f>
        <v>#REF!</v>
      </c>
      <c r="CK126" t="e">
        <f>IF(#REF!="","",#REF!)</f>
        <v>#REF!</v>
      </c>
      <c r="CL126" t="e">
        <f>IF(#REF!="","",#REF!)</f>
        <v>#REF!</v>
      </c>
      <c r="CM126" t="e">
        <f>IF(#REF!="","",#REF!)</f>
        <v>#REF!</v>
      </c>
      <c r="CN126" t="e">
        <f>IF(#REF!="","",#REF!)</f>
        <v>#REF!</v>
      </c>
      <c r="CO126" t="e">
        <f>IF(#REF!="","",#REF!)</f>
        <v>#REF!</v>
      </c>
      <c r="CP126" t="e">
        <f>IF(#REF!="","",#REF!)</f>
        <v>#REF!</v>
      </c>
      <c r="CQ126" t="e">
        <f>IF(#REF!="","",#REF!)</f>
        <v>#REF!</v>
      </c>
      <c r="CR126" t="e">
        <f>IF(#REF!="","",#REF!)</f>
        <v>#REF!</v>
      </c>
      <c r="CS126" t="e">
        <f>IF(#REF!="","",#REF!)</f>
        <v>#REF!</v>
      </c>
      <c r="CT126" t="e">
        <f>IF(#REF!="","",#REF!)</f>
        <v>#REF!</v>
      </c>
      <c r="CU126" t="e">
        <f>IF(#REF!="","",#REF!)</f>
        <v>#REF!</v>
      </c>
      <c r="CV126" t="e">
        <f>IF(#REF!="","",#REF!)</f>
        <v>#REF!</v>
      </c>
      <c r="CW126" t="e">
        <f>IF(#REF!="","",#REF!)</f>
        <v>#REF!</v>
      </c>
      <c r="CX126" t="e">
        <f>IF(#REF!="","",#REF!)</f>
        <v>#REF!</v>
      </c>
      <c r="CY126" t="e">
        <f>IF(#REF!="","",#REF!)</f>
        <v>#REF!</v>
      </c>
    </row>
    <row r="127" spans="2:103" ht="15">
      <c r="B127" t="str">
        <f t="shared" si="2"/>
        <v>E10000028</v>
      </c>
      <c r="C127">
        <v>119</v>
      </c>
      <c r="D127" t="str">
        <f t="shared" si="3"/>
        <v>Staffordshire</v>
      </c>
      <c r="CH127" t="e">
        <f>IF(#REF!="","",#REF!)</f>
        <v>#REF!</v>
      </c>
      <c r="CI127" t="e">
        <f>IF(#REF!="","",#REF!)</f>
        <v>#REF!</v>
      </c>
      <c r="CJ127" t="e">
        <f>IF(#REF!="","",#REF!)</f>
        <v>#REF!</v>
      </c>
      <c r="CK127" t="e">
        <f>IF(#REF!="","",#REF!)</f>
        <v>#REF!</v>
      </c>
      <c r="CL127" t="e">
        <f>IF(#REF!="","",#REF!)</f>
        <v>#REF!</v>
      </c>
      <c r="CM127" t="e">
        <f>IF(#REF!="","",#REF!)</f>
        <v>#REF!</v>
      </c>
      <c r="CN127" t="e">
        <f>IF(#REF!="","",#REF!)</f>
        <v>#REF!</v>
      </c>
      <c r="CO127" t="e">
        <f>IF(#REF!="","",#REF!)</f>
        <v>#REF!</v>
      </c>
      <c r="CP127" t="e">
        <f>IF(#REF!="","",#REF!)</f>
        <v>#REF!</v>
      </c>
      <c r="CQ127" t="e">
        <f>IF(#REF!="","",#REF!)</f>
        <v>#REF!</v>
      </c>
      <c r="CR127" t="e">
        <f>IF(#REF!="","",#REF!)</f>
        <v>#REF!</v>
      </c>
      <c r="CS127" t="e">
        <f>IF(#REF!="","",#REF!)</f>
        <v>#REF!</v>
      </c>
      <c r="CT127" t="e">
        <f>IF(#REF!="","",#REF!)</f>
        <v>#REF!</v>
      </c>
      <c r="CU127" t="e">
        <f>IF(#REF!="","",#REF!)</f>
        <v>#REF!</v>
      </c>
      <c r="CV127" t="e">
        <f>IF(#REF!="","",#REF!)</f>
        <v>#REF!</v>
      </c>
      <c r="CW127" t="e">
        <f>IF(#REF!="","",#REF!)</f>
        <v>#REF!</v>
      </c>
      <c r="CX127" t="e">
        <f>IF(#REF!="","",#REF!)</f>
        <v>#REF!</v>
      </c>
      <c r="CY127" t="e">
        <f>IF(#REF!="","",#REF!)</f>
        <v>#REF!</v>
      </c>
    </row>
    <row r="128" spans="2:103" ht="15">
      <c r="B128" t="str">
        <f t="shared" si="2"/>
        <v>E10000028</v>
      </c>
      <c r="C128">
        <v>120</v>
      </c>
      <c r="D128" t="str">
        <f t="shared" si="3"/>
        <v>Staffordshire</v>
      </c>
      <c r="CH128" t="e">
        <f>IF(#REF!="","",#REF!)</f>
        <v>#REF!</v>
      </c>
      <c r="CI128" t="e">
        <f>IF(#REF!="","",#REF!)</f>
        <v>#REF!</v>
      </c>
      <c r="CJ128" t="e">
        <f>IF(#REF!="","",#REF!)</f>
        <v>#REF!</v>
      </c>
      <c r="CK128" t="e">
        <f>IF(#REF!="","",#REF!)</f>
        <v>#REF!</v>
      </c>
      <c r="CL128" t="e">
        <f>IF(#REF!="","",#REF!)</f>
        <v>#REF!</v>
      </c>
      <c r="CM128" t="e">
        <f>IF(#REF!="","",#REF!)</f>
        <v>#REF!</v>
      </c>
      <c r="CN128" t="e">
        <f>IF(#REF!="","",#REF!)</f>
        <v>#REF!</v>
      </c>
      <c r="CO128" t="e">
        <f>IF(#REF!="","",#REF!)</f>
        <v>#REF!</v>
      </c>
      <c r="CP128" t="e">
        <f>IF(#REF!="","",#REF!)</f>
        <v>#REF!</v>
      </c>
      <c r="CQ128" t="e">
        <f>IF(#REF!="","",#REF!)</f>
        <v>#REF!</v>
      </c>
      <c r="CR128" t="e">
        <f>IF(#REF!="","",#REF!)</f>
        <v>#REF!</v>
      </c>
      <c r="CS128" t="e">
        <f>IF(#REF!="","",#REF!)</f>
        <v>#REF!</v>
      </c>
      <c r="CT128" t="e">
        <f>IF(#REF!="","",#REF!)</f>
        <v>#REF!</v>
      </c>
      <c r="CU128" t="e">
        <f>IF(#REF!="","",#REF!)</f>
        <v>#REF!</v>
      </c>
      <c r="CV128" t="e">
        <f>IF(#REF!="","",#REF!)</f>
        <v>#REF!</v>
      </c>
      <c r="CW128" t="e">
        <f>IF(#REF!="","",#REF!)</f>
        <v>#REF!</v>
      </c>
      <c r="CX128" t="e">
        <f>IF(#REF!="","",#REF!)</f>
        <v>#REF!</v>
      </c>
      <c r="CY128" t="e">
        <f>IF(#REF!="","",#REF!)</f>
        <v>#REF!</v>
      </c>
    </row>
    <row r="129" spans="2:103" ht="15">
      <c r="B129" t="str">
        <f t="shared" si="2"/>
        <v>E10000028</v>
      </c>
      <c r="C129">
        <v>121</v>
      </c>
      <c r="D129" t="str">
        <f t="shared" si="3"/>
        <v>Staffordshire</v>
      </c>
      <c r="CH129" t="e">
        <f>IF(#REF!="","",#REF!)</f>
        <v>#REF!</v>
      </c>
      <c r="CI129" t="e">
        <f>IF(#REF!="","",#REF!)</f>
        <v>#REF!</v>
      </c>
      <c r="CJ129" t="e">
        <f>IF(#REF!="","",#REF!)</f>
        <v>#REF!</v>
      </c>
      <c r="CK129" t="e">
        <f>IF(#REF!="","",#REF!)</f>
        <v>#REF!</v>
      </c>
      <c r="CL129" t="e">
        <f>IF(#REF!="","",#REF!)</f>
        <v>#REF!</v>
      </c>
      <c r="CM129" t="e">
        <f>IF(#REF!="","",#REF!)</f>
        <v>#REF!</v>
      </c>
      <c r="CN129" t="e">
        <f>IF(#REF!="","",#REF!)</f>
        <v>#REF!</v>
      </c>
      <c r="CO129" t="e">
        <f>IF(#REF!="","",#REF!)</f>
        <v>#REF!</v>
      </c>
      <c r="CP129" t="e">
        <f>IF(#REF!="","",#REF!)</f>
        <v>#REF!</v>
      </c>
      <c r="CQ129" t="e">
        <f>IF(#REF!="","",#REF!)</f>
        <v>#REF!</v>
      </c>
      <c r="CR129" t="e">
        <f>IF(#REF!="","",#REF!)</f>
        <v>#REF!</v>
      </c>
      <c r="CS129" t="e">
        <f>IF(#REF!="","",#REF!)</f>
        <v>#REF!</v>
      </c>
      <c r="CT129" t="e">
        <f>IF(#REF!="","",#REF!)</f>
        <v>#REF!</v>
      </c>
      <c r="CU129" t="e">
        <f>IF(#REF!="","",#REF!)</f>
        <v>#REF!</v>
      </c>
      <c r="CV129" t="e">
        <f>IF(#REF!="","",#REF!)</f>
        <v>#REF!</v>
      </c>
      <c r="CW129" t="e">
        <f>IF(#REF!="","",#REF!)</f>
        <v>#REF!</v>
      </c>
      <c r="CX129" t="e">
        <f>IF(#REF!="","",#REF!)</f>
        <v>#REF!</v>
      </c>
      <c r="CY129" t="e">
        <f>IF(#REF!="","",#REF!)</f>
        <v>#REF!</v>
      </c>
    </row>
    <row r="130" spans="2:103" ht="15">
      <c r="B130" t="str">
        <f t="shared" si="2"/>
        <v>E10000028</v>
      </c>
      <c r="C130">
        <v>122</v>
      </c>
      <c r="D130" t="str">
        <f t="shared" si="3"/>
        <v>Staffordshire</v>
      </c>
      <c r="CH130" t="e">
        <f>IF(#REF!="","",#REF!)</f>
        <v>#REF!</v>
      </c>
      <c r="CI130" t="e">
        <f>IF(#REF!="","",#REF!)</f>
        <v>#REF!</v>
      </c>
      <c r="CJ130" t="e">
        <f>IF(#REF!="","",#REF!)</f>
        <v>#REF!</v>
      </c>
      <c r="CK130" t="e">
        <f>IF(#REF!="","",#REF!)</f>
        <v>#REF!</v>
      </c>
      <c r="CL130" t="e">
        <f>IF(#REF!="","",#REF!)</f>
        <v>#REF!</v>
      </c>
      <c r="CM130" t="e">
        <f>IF(#REF!="","",#REF!)</f>
        <v>#REF!</v>
      </c>
      <c r="CN130" t="e">
        <f>IF(#REF!="","",#REF!)</f>
        <v>#REF!</v>
      </c>
      <c r="CO130" t="e">
        <f>IF(#REF!="","",#REF!)</f>
        <v>#REF!</v>
      </c>
      <c r="CP130" t="e">
        <f>IF(#REF!="","",#REF!)</f>
        <v>#REF!</v>
      </c>
      <c r="CQ130" t="e">
        <f>IF(#REF!="","",#REF!)</f>
        <v>#REF!</v>
      </c>
      <c r="CR130" t="e">
        <f>IF(#REF!="","",#REF!)</f>
        <v>#REF!</v>
      </c>
      <c r="CS130" t="e">
        <f>IF(#REF!="","",#REF!)</f>
        <v>#REF!</v>
      </c>
      <c r="CT130" t="e">
        <f>IF(#REF!="","",#REF!)</f>
        <v>#REF!</v>
      </c>
      <c r="CU130" t="e">
        <f>IF(#REF!="","",#REF!)</f>
        <v>#REF!</v>
      </c>
      <c r="CV130" t="e">
        <f>IF(#REF!="","",#REF!)</f>
        <v>#REF!</v>
      </c>
      <c r="CW130" t="e">
        <f>IF(#REF!="","",#REF!)</f>
        <v>#REF!</v>
      </c>
      <c r="CX130" t="e">
        <f>IF(#REF!="","",#REF!)</f>
        <v>#REF!</v>
      </c>
      <c r="CY130" t="e">
        <f>IF(#REF!="","",#REF!)</f>
        <v>#REF!</v>
      </c>
    </row>
    <row r="131" spans="2:103" ht="15">
      <c r="B131" t="str">
        <f t="shared" si="2"/>
        <v>E10000028</v>
      </c>
      <c r="C131">
        <v>123</v>
      </c>
      <c r="D131" t="str">
        <f t="shared" si="3"/>
        <v>Staffordshire</v>
      </c>
      <c r="CH131" t="e">
        <f>IF(#REF!="","",#REF!)</f>
        <v>#REF!</v>
      </c>
      <c r="CI131" t="e">
        <f>IF(#REF!="","",#REF!)</f>
        <v>#REF!</v>
      </c>
      <c r="CJ131" t="e">
        <f>IF(#REF!="","",#REF!)</f>
        <v>#REF!</v>
      </c>
      <c r="CK131" t="e">
        <f>IF(#REF!="","",#REF!)</f>
        <v>#REF!</v>
      </c>
      <c r="CL131" t="e">
        <f>IF(#REF!="","",#REF!)</f>
        <v>#REF!</v>
      </c>
      <c r="CM131" t="e">
        <f>IF(#REF!="","",#REF!)</f>
        <v>#REF!</v>
      </c>
      <c r="CN131" t="e">
        <f>IF(#REF!="","",#REF!)</f>
        <v>#REF!</v>
      </c>
      <c r="CO131" t="e">
        <f>IF(#REF!="","",#REF!)</f>
        <v>#REF!</v>
      </c>
      <c r="CP131" t="e">
        <f>IF(#REF!="","",#REF!)</f>
        <v>#REF!</v>
      </c>
      <c r="CQ131" t="e">
        <f>IF(#REF!="","",#REF!)</f>
        <v>#REF!</v>
      </c>
      <c r="CR131" t="e">
        <f>IF(#REF!="","",#REF!)</f>
        <v>#REF!</v>
      </c>
      <c r="CS131" t="e">
        <f>IF(#REF!="","",#REF!)</f>
        <v>#REF!</v>
      </c>
      <c r="CT131" t="e">
        <f>IF(#REF!="","",#REF!)</f>
        <v>#REF!</v>
      </c>
      <c r="CU131" t="e">
        <f>IF(#REF!="","",#REF!)</f>
        <v>#REF!</v>
      </c>
      <c r="CV131" t="e">
        <f>IF(#REF!="","",#REF!)</f>
        <v>#REF!</v>
      </c>
      <c r="CW131" t="e">
        <f>IF(#REF!="","",#REF!)</f>
        <v>#REF!</v>
      </c>
      <c r="CX131" t="e">
        <f>IF(#REF!="","",#REF!)</f>
        <v>#REF!</v>
      </c>
      <c r="CY131" t="e">
        <f>IF(#REF!="","",#REF!)</f>
        <v>#REF!</v>
      </c>
    </row>
    <row r="132" spans="2:103" ht="15">
      <c r="B132" t="str">
        <f t="shared" si="2"/>
        <v>E10000028</v>
      </c>
      <c r="C132">
        <v>124</v>
      </c>
      <c r="D132" t="str">
        <f t="shared" si="3"/>
        <v>Staffordshire</v>
      </c>
      <c r="CH132" t="e">
        <f>IF(#REF!="","",#REF!)</f>
        <v>#REF!</v>
      </c>
      <c r="CI132" t="e">
        <f>IF(#REF!="","",#REF!)</f>
        <v>#REF!</v>
      </c>
      <c r="CJ132" t="e">
        <f>IF(#REF!="","",#REF!)</f>
        <v>#REF!</v>
      </c>
      <c r="CK132" t="e">
        <f>IF(#REF!="","",#REF!)</f>
        <v>#REF!</v>
      </c>
      <c r="CL132" t="e">
        <f>IF(#REF!="","",#REF!)</f>
        <v>#REF!</v>
      </c>
      <c r="CM132" t="e">
        <f>IF(#REF!="","",#REF!)</f>
        <v>#REF!</v>
      </c>
      <c r="CN132" t="e">
        <f>IF(#REF!="","",#REF!)</f>
        <v>#REF!</v>
      </c>
      <c r="CO132" t="e">
        <f>IF(#REF!="","",#REF!)</f>
        <v>#REF!</v>
      </c>
      <c r="CP132" t="e">
        <f>IF(#REF!="","",#REF!)</f>
        <v>#REF!</v>
      </c>
      <c r="CQ132" t="e">
        <f>IF(#REF!="","",#REF!)</f>
        <v>#REF!</v>
      </c>
      <c r="CR132" t="e">
        <f>IF(#REF!="","",#REF!)</f>
        <v>#REF!</v>
      </c>
      <c r="CS132" t="e">
        <f>IF(#REF!="","",#REF!)</f>
        <v>#REF!</v>
      </c>
      <c r="CT132" t="e">
        <f>IF(#REF!="","",#REF!)</f>
        <v>#REF!</v>
      </c>
      <c r="CU132" t="e">
        <f>IF(#REF!="","",#REF!)</f>
        <v>#REF!</v>
      </c>
      <c r="CV132" t="e">
        <f>IF(#REF!="","",#REF!)</f>
        <v>#REF!</v>
      </c>
      <c r="CW132" t="e">
        <f>IF(#REF!="","",#REF!)</f>
        <v>#REF!</v>
      </c>
      <c r="CX132" t="e">
        <f>IF(#REF!="","",#REF!)</f>
        <v>#REF!</v>
      </c>
      <c r="CY132" t="e">
        <f>IF(#REF!="","",#REF!)</f>
        <v>#REF!</v>
      </c>
    </row>
    <row r="133" spans="2:103" ht="15">
      <c r="B133" t="str">
        <f t="shared" si="2"/>
        <v>E10000028</v>
      </c>
      <c r="C133">
        <v>125</v>
      </c>
      <c r="D133" t="str">
        <f t="shared" si="3"/>
        <v>Staffordshire</v>
      </c>
      <c r="CH133" t="e">
        <f>IF(#REF!="","",#REF!)</f>
        <v>#REF!</v>
      </c>
      <c r="CI133" t="e">
        <f>IF(#REF!="","",#REF!)</f>
        <v>#REF!</v>
      </c>
      <c r="CJ133" t="e">
        <f>IF(#REF!="","",#REF!)</f>
        <v>#REF!</v>
      </c>
      <c r="CK133" t="e">
        <f>IF(#REF!="","",#REF!)</f>
        <v>#REF!</v>
      </c>
      <c r="CL133" t="e">
        <f>IF(#REF!="","",#REF!)</f>
        <v>#REF!</v>
      </c>
      <c r="CM133" t="e">
        <f>IF(#REF!="","",#REF!)</f>
        <v>#REF!</v>
      </c>
      <c r="CN133" t="e">
        <f>IF(#REF!="","",#REF!)</f>
        <v>#REF!</v>
      </c>
      <c r="CO133" t="e">
        <f>IF(#REF!="","",#REF!)</f>
        <v>#REF!</v>
      </c>
      <c r="CP133" t="e">
        <f>IF(#REF!="","",#REF!)</f>
        <v>#REF!</v>
      </c>
      <c r="CQ133" t="e">
        <f>IF(#REF!="","",#REF!)</f>
        <v>#REF!</v>
      </c>
      <c r="CR133" t="e">
        <f>IF(#REF!="","",#REF!)</f>
        <v>#REF!</v>
      </c>
      <c r="CS133" t="e">
        <f>IF(#REF!="","",#REF!)</f>
        <v>#REF!</v>
      </c>
      <c r="CT133" t="e">
        <f>IF(#REF!="","",#REF!)</f>
        <v>#REF!</v>
      </c>
      <c r="CU133" t="e">
        <f>IF(#REF!="","",#REF!)</f>
        <v>#REF!</v>
      </c>
      <c r="CV133" t="e">
        <f>IF(#REF!="","",#REF!)</f>
        <v>#REF!</v>
      </c>
      <c r="CW133" t="e">
        <f>IF(#REF!="","",#REF!)</f>
        <v>#REF!</v>
      </c>
      <c r="CX133" t="e">
        <f>IF(#REF!="","",#REF!)</f>
        <v>#REF!</v>
      </c>
      <c r="CY133" t="e">
        <f>IF(#REF!="","",#REF!)</f>
        <v>#REF!</v>
      </c>
    </row>
    <row r="134" spans="2:103" ht="15">
      <c r="B134" t="str">
        <f t="shared" si="2"/>
        <v>E10000028</v>
      </c>
      <c r="C134">
        <v>126</v>
      </c>
      <c r="D134" t="str">
        <f t="shared" si="3"/>
        <v>Staffordshire</v>
      </c>
      <c r="CH134" t="e">
        <f>IF(#REF!="","",#REF!)</f>
        <v>#REF!</v>
      </c>
      <c r="CI134" t="e">
        <f>IF(#REF!="","",#REF!)</f>
        <v>#REF!</v>
      </c>
      <c r="CJ134" t="e">
        <f>IF(#REF!="","",#REF!)</f>
        <v>#REF!</v>
      </c>
      <c r="CK134" t="e">
        <f>IF(#REF!="","",#REF!)</f>
        <v>#REF!</v>
      </c>
      <c r="CL134" t="e">
        <f>IF(#REF!="","",#REF!)</f>
        <v>#REF!</v>
      </c>
      <c r="CM134" t="e">
        <f>IF(#REF!="","",#REF!)</f>
        <v>#REF!</v>
      </c>
      <c r="CN134" t="e">
        <f>IF(#REF!="","",#REF!)</f>
        <v>#REF!</v>
      </c>
      <c r="CO134" t="e">
        <f>IF(#REF!="","",#REF!)</f>
        <v>#REF!</v>
      </c>
      <c r="CP134" t="e">
        <f>IF(#REF!="","",#REF!)</f>
        <v>#REF!</v>
      </c>
      <c r="CQ134" t="e">
        <f>IF(#REF!="","",#REF!)</f>
        <v>#REF!</v>
      </c>
      <c r="CR134" t="e">
        <f>IF(#REF!="","",#REF!)</f>
        <v>#REF!</v>
      </c>
      <c r="CS134" t="e">
        <f>IF(#REF!="","",#REF!)</f>
        <v>#REF!</v>
      </c>
      <c r="CT134" t="e">
        <f>IF(#REF!="","",#REF!)</f>
        <v>#REF!</v>
      </c>
      <c r="CU134" t="e">
        <f>IF(#REF!="","",#REF!)</f>
        <v>#REF!</v>
      </c>
      <c r="CV134" t="e">
        <f>IF(#REF!="","",#REF!)</f>
        <v>#REF!</v>
      </c>
      <c r="CW134" t="e">
        <f>IF(#REF!="","",#REF!)</f>
        <v>#REF!</v>
      </c>
      <c r="CX134" t="e">
        <f>IF(#REF!="","",#REF!)</f>
        <v>#REF!</v>
      </c>
      <c r="CY134" t="e">
        <f>IF(#REF!="","",#REF!)</f>
        <v>#REF!</v>
      </c>
    </row>
    <row r="135" spans="2:103" ht="15">
      <c r="B135" t="str">
        <f t="shared" si="2"/>
        <v>E10000028</v>
      </c>
      <c r="C135">
        <v>127</v>
      </c>
      <c r="D135" t="str">
        <f t="shared" si="3"/>
        <v>Staffordshire</v>
      </c>
      <c r="CH135" t="e">
        <f>IF(#REF!="","",#REF!)</f>
        <v>#REF!</v>
      </c>
      <c r="CI135" t="e">
        <f>IF(#REF!="","",#REF!)</f>
        <v>#REF!</v>
      </c>
      <c r="CJ135" t="e">
        <f>IF(#REF!="","",#REF!)</f>
        <v>#REF!</v>
      </c>
      <c r="CK135" t="e">
        <f>IF(#REF!="","",#REF!)</f>
        <v>#REF!</v>
      </c>
      <c r="CL135" t="e">
        <f>IF(#REF!="","",#REF!)</f>
        <v>#REF!</v>
      </c>
      <c r="CM135" t="e">
        <f>IF(#REF!="","",#REF!)</f>
        <v>#REF!</v>
      </c>
      <c r="CN135" t="e">
        <f>IF(#REF!="","",#REF!)</f>
        <v>#REF!</v>
      </c>
      <c r="CO135" t="e">
        <f>IF(#REF!="","",#REF!)</f>
        <v>#REF!</v>
      </c>
      <c r="CP135" t="e">
        <f>IF(#REF!="","",#REF!)</f>
        <v>#REF!</v>
      </c>
      <c r="CQ135" t="e">
        <f>IF(#REF!="","",#REF!)</f>
        <v>#REF!</v>
      </c>
      <c r="CR135" t="e">
        <f>IF(#REF!="","",#REF!)</f>
        <v>#REF!</v>
      </c>
      <c r="CS135" t="e">
        <f>IF(#REF!="","",#REF!)</f>
        <v>#REF!</v>
      </c>
      <c r="CT135" t="e">
        <f>IF(#REF!="","",#REF!)</f>
        <v>#REF!</v>
      </c>
      <c r="CU135" t="e">
        <f>IF(#REF!="","",#REF!)</f>
        <v>#REF!</v>
      </c>
      <c r="CV135" t="e">
        <f>IF(#REF!="","",#REF!)</f>
        <v>#REF!</v>
      </c>
      <c r="CW135" t="e">
        <f>IF(#REF!="","",#REF!)</f>
        <v>#REF!</v>
      </c>
      <c r="CX135" t="e">
        <f>IF(#REF!="","",#REF!)</f>
        <v>#REF!</v>
      </c>
      <c r="CY135" t="e">
        <f>IF(#REF!="","",#REF!)</f>
        <v>#REF!</v>
      </c>
    </row>
    <row r="136" spans="2:103" ht="15">
      <c r="B136" t="str">
        <f t="shared" si="2"/>
        <v>E10000028</v>
      </c>
      <c r="C136">
        <v>128</v>
      </c>
      <c r="D136" t="str">
        <f t="shared" si="3"/>
        <v>Staffordshire</v>
      </c>
      <c r="CH136" t="e">
        <f>IF(#REF!="","",#REF!)</f>
        <v>#REF!</v>
      </c>
      <c r="CI136" t="e">
        <f>IF(#REF!="","",#REF!)</f>
        <v>#REF!</v>
      </c>
      <c r="CJ136" t="e">
        <f>IF(#REF!="","",#REF!)</f>
        <v>#REF!</v>
      </c>
      <c r="CK136" t="e">
        <f>IF(#REF!="","",#REF!)</f>
        <v>#REF!</v>
      </c>
      <c r="CL136" t="e">
        <f>IF(#REF!="","",#REF!)</f>
        <v>#REF!</v>
      </c>
      <c r="CM136" t="e">
        <f>IF(#REF!="","",#REF!)</f>
        <v>#REF!</v>
      </c>
      <c r="CN136" t="e">
        <f>IF(#REF!="","",#REF!)</f>
        <v>#REF!</v>
      </c>
      <c r="CO136" t="e">
        <f>IF(#REF!="","",#REF!)</f>
        <v>#REF!</v>
      </c>
      <c r="CP136" t="e">
        <f>IF(#REF!="","",#REF!)</f>
        <v>#REF!</v>
      </c>
      <c r="CQ136" t="e">
        <f>IF(#REF!="","",#REF!)</f>
        <v>#REF!</v>
      </c>
      <c r="CR136" t="e">
        <f>IF(#REF!="","",#REF!)</f>
        <v>#REF!</v>
      </c>
      <c r="CS136" t="e">
        <f>IF(#REF!="","",#REF!)</f>
        <v>#REF!</v>
      </c>
      <c r="CT136" t="e">
        <f>IF(#REF!="","",#REF!)</f>
        <v>#REF!</v>
      </c>
      <c r="CU136" t="e">
        <f>IF(#REF!="","",#REF!)</f>
        <v>#REF!</v>
      </c>
      <c r="CV136" t="e">
        <f>IF(#REF!="","",#REF!)</f>
        <v>#REF!</v>
      </c>
      <c r="CW136" t="e">
        <f>IF(#REF!="","",#REF!)</f>
        <v>#REF!</v>
      </c>
      <c r="CX136" t="e">
        <f>IF(#REF!="","",#REF!)</f>
        <v>#REF!</v>
      </c>
      <c r="CY136" t="e">
        <f>IF(#REF!="","",#REF!)</f>
        <v>#REF!</v>
      </c>
    </row>
    <row r="137" spans="2:103" ht="15">
      <c r="B137" t="str">
        <f t="shared" si="2"/>
        <v>E10000028</v>
      </c>
      <c r="C137">
        <v>129</v>
      </c>
      <c r="D137" t="str">
        <f t="shared" si="3"/>
        <v>Staffordshire</v>
      </c>
      <c r="CH137" t="e">
        <f>IF(#REF!="","",#REF!)</f>
        <v>#REF!</v>
      </c>
      <c r="CI137" t="e">
        <f>IF(#REF!="","",#REF!)</f>
        <v>#REF!</v>
      </c>
      <c r="CJ137" t="e">
        <f>IF(#REF!="","",#REF!)</f>
        <v>#REF!</v>
      </c>
      <c r="CK137" t="e">
        <f>IF(#REF!="","",#REF!)</f>
        <v>#REF!</v>
      </c>
      <c r="CL137" t="e">
        <f>IF(#REF!="","",#REF!)</f>
        <v>#REF!</v>
      </c>
      <c r="CM137" t="e">
        <f>IF(#REF!="","",#REF!)</f>
        <v>#REF!</v>
      </c>
      <c r="CN137" t="e">
        <f>IF(#REF!="","",#REF!)</f>
        <v>#REF!</v>
      </c>
      <c r="CO137" t="e">
        <f>IF(#REF!="","",#REF!)</f>
        <v>#REF!</v>
      </c>
      <c r="CP137" t="e">
        <f>IF(#REF!="","",#REF!)</f>
        <v>#REF!</v>
      </c>
      <c r="CQ137" t="e">
        <f>IF(#REF!="","",#REF!)</f>
        <v>#REF!</v>
      </c>
      <c r="CR137" t="e">
        <f>IF(#REF!="","",#REF!)</f>
        <v>#REF!</v>
      </c>
      <c r="CS137" t="e">
        <f>IF(#REF!="","",#REF!)</f>
        <v>#REF!</v>
      </c>
      <c r="CT137" t="e">
        <f>IF(#REF!="","",#REF!)</f>
        <v>#REF!</v>
      </c>
      <c r="CU137" t="e">
        <f>IF(#REF!="","",#REF!)</f>
        <v>#REF!</v>
      </c>
      <c r="CV137" t="e">
        <f>IF(#REF!="","",#REF!)</f>
        <v>#REF!</v>
      </c>
      <c r="CW137" t="e">
        <f>IF(#REF!="","",#REF!)</f>
        <v>#REF!</v>
      </c>
      <c r="CX137" t="e">
        <f>IF(#REF!="","",#REF!)</f>
        <v>#REF!</v>
      </c>
      <c r="CY137" t="e">
        <f>IF(#REF!="","",#REF!)</f>
        <v>#REF!</v>
      </c>
    </row>
    <row r="138" spans="2:103" ht="15">
      <c r="B138" t="str">
        <f t="shared" si="2"/>
        <v>E10000028</v>
      </c>
      <c r="C138">
        <v>130</v>
      </c>
      <c r="D138" t="str">
        <f t="shared" si="3"/>
        <v>Staffordshire</v>
      </c>
      <c r="CH138" t="e">
        <f>IF(#REF!="","",#REF!)</f>
        <v>#REF!</v>
      </c>
      <c r="CI138" t="e">
        <f>IF(#REF!="","",#REF!)</f>
        <v>#REF!</v>
      </c>
      <c r="CJ138" t="e">
        <f>IF(#REF!="","",#REF!)</f>
        <v>#REF!</v>
      </c>
      <c r="CK138" t="e">
        <f>IF(#REF!="","",#REF!)</f>
        <v>#REF!</v>
      </c>
      <c r="CL138" t="e">
        <f>IF(#REF!="","",#REF!)</f>
        <v>#REF!</v>
      </c>
      <c r="CM138" t="e">
        <f>IF(#REF!="","",#REF!)</f>
        <v>#REF!</v>
      </c>
      <c r="CN138" t="e">
        <f>IF(#REF!="","",#REF!)</f>
        <v>#REF!</v>
      </c>
      <c r="CO138" t="e">
        <f>IF(#REF!="","",#REF!)</f>
        <v>#REF!</v>
      </c>
      <c r="CP138" t="e">
        <f>IF(#REF!="","",#REF!)</f>
        <v>#REF!</v>
      </c>
      <c r="CQ138" t="e">
        <f>IF(#REF!="","",#REF!)</f>
        <v>#REF!</v>
      </c>
      <c r="CR138" t="e">
        <f>IF(#REF!="","",#REF!)</f>
        <v>#REF!</v>
      </c>
      <c r="CS138" t="e">
        <f>IF(#REF!="","",#REF!)</f>
        <v>#REF!</v>
      </c>
      <c r="CT138" t="e">
        <f>IF(#REF!="","",#REF!)</f>
        <v>#REF!</v>
      </c>
      <c r="CU138" t="e">
        <f>IF(#REF!="","",#REF!)</f>
        <v>#REF!</v>
      </c>
      <c r="CV138" t="e">
        <f>IF(#REF!="","",#REF!)</f>
        <v>#REF!</v>
      </c>
      <c r="CW138" t="e">
        <f>IF(#REF!="","",#REF!)</f>
        <v>#REF!</v>
      </c>
      <c r="CX138" t="e">
        <f>IF(#REF!="","",#REF!)</f>
        <v>#REF!</v>
      </c>
      <c r="CY138" t="e">
        <f>IF(#REF!="","",#REF!)</f>
        <v>#REF!</v>
      </c>
    </row>
    <row r="139" spans="2:103" ht="15">
      <c r="B139" t="str">
        <f t="shared" ref="B139:B202" si="4">$B$9</f>
        <v>E10000028</v>
      </c>
      <c r="C139">
        <v>131</v>
      </c>
      <c r="D139" t="str">
        <f t="shared" ref="D139:D202" si="5">D$9</f>
        <v>Staffordshire</v>
      </c>
      <c r="CH139" t="e">
        <f>IF(#REF!="","",#REF!)</f>
        <v>#REF!</v>
      </c>
      <c r="CI139" t="e">
        <f>IF(#REF!="","",#REF!)</f>
        <v>#REF!</v>
      </c>
      <c r="CJ139" t="e">
        <f>IF(#REF!="","",#REF!)</f>
        <v>#REF!</v>
      </c>
      <c r="CK139" t="e">
        <f>IF(#REF!="","",#REF!)</f>
        <v>#REF!</v>
      </c>
      <c r="CL139" t="e">
        <f>IF(#REF!="","",#REF!)</f>
        <v>#REF!</v>
      </c>
      <c r="CM139" t="e">
        <f>IF(#REF!="","",#REF!)</f>
        <v>#REF!</v>
      </c>
      <c r="CN139" t="e">
        <f>IF(#REF!="","",#REF!)</f>
        <v>#REF!</v>
      </c>
      <c r="CO139" t="e">
        <f>IF(#REF!="","",#REF!)</f>
        <v>#REF!</v>
      </c>
      <c r="CP139" t="e">
        <f>IF(#REF!="","",#REF!)</f>
        <v>#REF!</v>
      </c>
      <c r="CQ139" t="e">
        <f>IF(#REF!="","",#REF!)</f>
        <v>#REF!</v>
      </c>
      <c r="CR139" t="e">
        <f>IF(#REF!="","",#REF!)</f>
        <v>#REF!</v>
      </c>
      <c r="CS139" t="e">
        <f>IF(#REF!="","",#REF!)</f>
        <v>#REF!</v>
      </c>
      <c r="CT139" t="e">
        <f>IF(#REF!="","",#REF!)</f>
        <v>#REF!</v>
      </c>
      <c r="CU139" t="e">
        <f>IF(#REF!="","",#REF!)</f>
        <v>#REF!</v>
      </c>
      <c r="CV139" t="e">
        <f>IF(#REF!="","",#REF!)</f>
        <v>#REF!</v>
      </c>
      <c r="CW139" t="e">
        <f>IF(#REF!="","",#REF!)</f>
        <v>#REF!</v>
      </c>
      <c r="CX139" t="e">
        <f>IF(#REF!="","",#REF!)</f>
        <v>#REF!</v>
      </c>
      <c r="CY139" t="e">
        <f>IF(#REF!="","",#REF!)</f>
        <v>#REF!</v>
      </c>
    </row>
    <row r="140" spans="2:103" ht="15">
      <c r="B140" t="str">
        <f t="shared" si="4"/>
        <v>E10000028</v>
      </c>
      <c r="C140">
        <v>132</v>
      </c>
      <c r="D140" t="str">
        <f t="shared" si="5"/>
        <v>Staffordshire</v>
      </c>
      <c r="CH140" t="e">
        <f>IF(#REF!="","",#REF!)</f>
        <v>#REF!</v>
      </c>
      <c r="CI140" t="e">
        <f>IF(#REF!="","",#REF!)</f>
        <v>#REF!</v>
      </c>
      <c r="CJ140" t="e">
        <f>IF(#REF!="","",#REF!)</f>
        <v>#REF!</v>
      </c>
      <c r="CK140" t="e">
        <f>IF(#REF!="","",#REF!)</f>
        <v>#REF!</v>
      </c>
      <c r="CL140" t="e">
        <f>IF(#REF!="","",#REF!)</f>
        <v>#REF!</v>
      </c>
      <c r="CM140" t="e">
        <f>IF(#REF!="","",#REF!)</f>
        <v>#REF!</v>
      </c>
      <c r="CN140" t="e">
        <f>IF(#REF!="","",#REF!)</f>
        <v>#REF!</v>
      </c>
      <c r="CO140" t="e">
        <f>IF(#REF!="","",#REF!)</f>
        <v>#REF!</v>
      </c>
      <c r="CP140" t="e">
        <f>IF(#REF!="","",#REF!)</f>
        <v>#REF!</v>
      </c>
      <c r="CQ140" t="e">
        <f>IF(#REF!="","",#REF!)</f>
        <v>#REF!</v>
      </c>
      <c r="CR140" t="e">
        <f>IF(#REF!="","",#REF!)</f>
        <v>#REF!</v>
      </c>
      <c r="CS140" t="e">
        <f>IF(#REF!="","",#REF!)</f>
        <v>#REF!</v>
      </c>
      <c r="CT140" t="e">
        <f>IF(#REF!="","",#REF!)</f>
        <v>#REF!</v>
      </c>
      <c r="CU140" t="e">
        <f>IF(#REF!="","",#REF!)</f>
        <v>#REF!</v>
      </c>
      <c r="CV140" t="e">
        <f>IF(#REF!="","",#REF!)</f>
        <v>#REF!</v>
      </c>
      <c r="CW140" t="e">
        <f>IF(#REF!="","",#REF!)</f>
        <v>#REF!</v>
      </c>
      <c r="CX140" t="e">
        <f>IF(#REF!="","",#REF!)</f>
        <v>#REF!</v>
      </c>
      <c r="CY140" t="e">
        <f>IF(#REF!="","",#REF!)</f>
        <v>#REF!</v>
      </c>
    </row>
    <row r="141" spans="2:103" ht="15">
      <c r="B141" t="str">
        <f t="shared" si="4"/>
        <v>E10000028</v>
      </c>
      <c r="C141">
        <v>133</v>
      </c>
      <c r="D141" t="str">
        <f t="shared" si="5"/>
        <v>Staffordshire</v>
      </c>
      <c r="CH141" t="e">
        <f>IF(#REF!="","",#REF!)</f>
        <v>#REF!</v>
      </c>
      <c r="CI141" t="e">
        <f>IF(#REF!="","",#REF!)</f>
        <v>#REF!</v>
      </c>
      <c r="CJ141" t="e">
        <f>IF(#REF!="","",#REF!)</f>
        <v>#REF!</v>
      </c>
      <c r="CK141" t="e">
        <f>IF(#REF!="","",#REF!)</f>
        <v>#REF!</v>
      </c>
      <c r="CL141" t="e">
        <f>IF(#REF!="","",#REF!)</f>
        <v>#REF!</v>
      </c>
      <c r="CM141" t="e">
        <f>IF(#REF!="","",#REF!)</f>
        <v>#REF!</v>
      </c>
      <c r="CN141" t="e">
        <f>IF(#REF!="","",#REF!)</f>
        <v>#REF!</v>
      </c>
      <c r="CO141" t="e">
        <f>IF(#REF!="","",#REF!)</f>
        <v>#REF!</v>
      </c>
      <c r="CP141" t="e">
        <f>IF(#REF!="","",#REF!)</f>
        <v>#REF!</v>
      </c>
      <c r="CQ141" t="e">
        <f>IF(#REF!="","",#REF!)</f>
        <v>#REF!</v>
      </c>
      <c r="CR141" t="e">
        <f>IF(#REF!="","",#REF!)</f>
        <v>#REF!</v>
      </c>
      <c r="CS141" t="e">
        <f>IF(#REF!="","",#REF!)</f>
        <v>#REF!</v>
      </c>
      <c r="CT141" t="e">
        <f>IF(#REF!="","",#REF!)</f>
        <v>#REF!</v>
      </c>
      <c r="CU141" t="e">
        <f>IF(#REF!="","",#REF!)</f>
        <v>#REF!</v>
      </c>
      <c r="CV141" t="e">
        <f>IF(#REF!="","",#REF!)</f>
        <v>#REF!</v>
      </c>
      <c r="CW141" t="e">
        <f>IF(#REF!="","",#REF!)</f>
        <v>#REF!</v>
      </c>
      <c r="CX141" t="e">
        <f>IF(#REF!="","",#REF!)</f>
        <v>#REF!</v>
      </c>
      <c r="CY141" t="e">
        <f>IF(#REF!="","",#REF!)</f>
        <v>#REF!</v>
      </c>
    </row>
    <row r="142" spans="2:103" ht="15">
      <c r="B142" t="str">
        <f t="shared" si="4"/>
        <v>E10000028</v>
      </c>
      <c r="C142">
        <v>134</v>
      </c>
      <c r="D142" t="str">
        <f t="shared" si="5"/>
        <v>Staffordshire</v>
      </c>
      <c r="CH142" t="e">
        <f>IF(#REF!="","",#REF!)</f>
        <v>#REF!</v>
      </c>
      <c r="CI142" t="e">
        <f>IF(#REF!="","",#REF!)</f>
        <v>#REF!</v>
      </c>
      <c r="CJ142" t="e">
        <f>IF(#REF!="","",#REF!)</f>
        <v>#REF!</v>
      </c>
      <c r="CK142" t="e">
        <f>IF(#REF!="","",#REF!)</f>
        <v>#REF!</v>
      </c>
      <c r="CL142" t="e">
        <f>IF(#REF!="","",#REF!)</f>
        <v>#REF!</v>
      </c>
      <c r="CM142" t="e">
        <f>IF(#REF!="","",#REF!)</f>
        <v>#REF!</v>
      </c>
      <c r="CN142" t="e">
        <f>IF(#REF!="","",#REF!)</f>
        <v>#REF!</v>
      </c>
      <c r="CO142" t="e">
        <f>IF(#REF!="","",#REF!)</f>
        <v>#REF!</v>
      </c>
      <c r="CP142" t="e">
        <f>IF(#REF!="","",#REF!)</f>
        <v>#REF!</v>
      </c>
      <c r="CQ142" t="e">
        <f>IF(#REF!="","",#REF!)</f>
        <v>#REF!</v>
      </c>
      <c r="CR142" t="e">
        <f>IF(#REF!="","",#REF!)</f>
        <v>#REF!</v>
      </c>
      <c r="CS142" t="e">
        <f>IF(#REF!="","",#REF!)</f>
        <v>#REF!</v>
      </c>
      <c r="CT142" t="e">
        <f>IF(#REF!="","",#REF!)</f>
        <v>#REF!</v>
      </c>
      <c r="CU142" t="e">
        <f>IF(#REF!="","",#REF!)</f>
        <v>#REF!</v>
      </c>
      <c r="CV142" t="e">
        <f>IF(#REF!="","",#REF!)</f>
        <v>#REF!</v>
      </c>
      <c r="CW142" t="e">
        <f>IF(#REF!="","",#REF!)</f>
        <v>#REF!</v>
      </c>
      <c r="CX142" t="e">
        <f>IF(#REF!="","",#REF!)</f>
        <v>#REF!</v>
      </c>
      <c r="CY142" t="e">
        <f>IF(#REF!="","",#REF!)</f>
        <v>#REF!</v>
      </c>
    </row>
    <row r="143" spans="2:103" ht="15">
      <c r="B143" t="str">
        <f t="shared" si="4"/>
        <v>E10000028</v>
      </c>
      <c r="C143">
        <v>135</v>
      </c>
      <c r="D143" t="str">
        <f t="shared" si="5"/>
        <v>Staffordshire</v>
      </c>
      <c r="CH143" t="e">
        <f>IF(#REF!="","",#REF!)</f>
        <v>#REF!</v>
      </c>
      <c r="CI143" t="e">
        <f>IF(#REF!="","",#REF!)</f>
        <v>#REF!</v>
      </c>
      <c r="CJ143" t="e">
        <f>IF(#REF!="","",#REF!)</f>
        <v>#REF!</v>
      </c>
      <c r="CK143" t="e">
        <f>IF(#REF!="","",#REF!)</f>
        <v>#REF!</v>
      </c>
      <c r="CL143" t="e">
        <f>IF(#REF!="","",#REF!)</f>
        <v>#REF!</v>
      </c>
      <c r="CM143" t="e">
        <f>IF(#REF!="","",#REF!)</f>
        <v>#REF!</v>
      </c>
      <c r="CN143" t="e">
        <f>IF(#REF!="","",#REF!)</f>
        <v>#REF!</v>
      </c>
      <c r="CO143" t="e">
        <f>IF(#REF!="","",#REF!)</f>
        <v>#REF!</v>
      </c>
      <c r="CP143" t="e">
        <f>IF(#REF!="","",#REF!)</f>
        <v>#REF!</v>
      </c>
      <c r="CQ143" t="e">
        <f>IF(#REF!="","",#REF!)</f>
        <v>#REF!</v>
      </c>
      <c r="CR143" t="e">
        <f>IF(#REF!="","",#REF!)</f>
        <v>#REF!</v>
      </c>
      <c r="CS143" t="e">
        <f>IF(#REF!="","",#REF!)</f>
        <v>#REF!</v>
      </c>
      <c r="CT143" t="e">
        <f>IF(#REF!="","",#REF!)</f>
        <v>#REF!</v>
      </c>
      <c r="CU143" t="e">
        <f>IF(#REF!="","",#REF!)</f>
        <v>#REF!</v>
      </c>
      <c r="CV143" t="e">
        <f>IF(#REF!="","",#REF!)</f>
        <v>#REF!</v>
      </c>
      <c r="CW143" t="e">
        <f>IF(#REF!="","",#REF!)</f>
        <v>#REF!</v>
      </c>
      <c r="CX143" t="e">
        <f>IF(#REF!="","",#REF!)</f>
        <v>#REF!</v>
      </c>
      <c r="CY143" t="e">
        <f>IF(#REF!="","",#REF!)</f>
        <v>#REF!</v>
      </c>
    </row>
    <row r="144" spans="2:103" ht="15">
      <c r="B144" t="str">
        <f t="shared" si="4"/>
        <v>E10000028</v>
      </c>
      <c r="C144">
        <v>136</v>
      </c>
      <c r="D144" t="str">
        <f t="shared" si="5"/>
        <v>Staffordshire</v>
      </c>
      <c r="CH144" t="e">
        <f>IF(#REF!="","",#REF!)</f>
        <v>#REF!</v>
      </c>
      <c r="CI144" t="e">
        <f>IF(#REF!="","",#REF!)</f>
        <v>#REF!</v>
      </c>
      <c r="CJ144" t="e">
        <f>IF(#REF!="","",#REF!)</f>
        <v>#REF!</v>
      </c>
      <c r="CK144" t="e">
        <f>IF(#REF!="","",#REF!)</f>
        <v>#REF!</v>
      </c>
      <c r="CL144" t="e">
        <f>IF(#REF!="","",#REF!)</f>
        <v>#REF!</v>
      </c>
      <c r="CM144" t="e">
        <f>IF(#REF!="","",#REF!)</f>
        <v>#REF!</v>
      </c>
      <c r="CN144" t="e">
        <f>IF(#REF!="","",#REF!)</f>
        <v>#REF!</v>
      </c>
      <c r="CO144" t="e">
        <f>IF(#REF!="","",#REF!)</f>
        <v>#REF!</v>
      </c>
      <c r="CP144" t="e">
        <f>IF(#REF!="","",#REF!)</f>
        <v>#REF!</v>
      </c>
      <c r="CQ144" t="e">
        <f>IF(#REF!="","",#REF!)</f>
        <v>#REF!</v>
      </c>
      <c r="CR144" t="e">
        <f>IF(#REF!="","",#REF!)</f>
        <v>#REF!</v>
      </c>
      <c r="CS144" t="e">
        <f>IF(#REF!="","",#REF!)</f>
        <v>#REF!</v>
      </c>
      <c r="CT144" t="e">
        <f>IF(#REF!="","",#REF!)</f>
        <v>#REF!</v>
      </c>
      <c r="CU144" t="e">
        <f>IF(#REF!="","",#REF!)</f>
        <v>#REF!</v>
      </c>
      <c r="CV144" t="e">
        <f>IF(#REF!="","",#REF!)</f>
        <v>#REF!</v>
      </c>
      <c r="CW144" t="e">
        <f>IF(#REF!="","",#REF!)</f>
        <v>#REF!</v>
      </c>
      <c r="CX144" t="e">
        <f>IF(#REF!="","",#REF!)</f>
        <v>#REF!</v>
      </c>
      <c r="CY144" t="e">
        <f>IF(#REF!="","",#REF!)</f>
        <v>#REF!</v>
      </c>
    </row>
    <row r="145" spans="2:103" ht="15">
      <c r="B145" t="str">
        <f t="shared" si="4"/>
        <v>E10000028</v>
      </c>
      <c r="C145">
        <v>137</v>
      </c>
      <c r="D145" t="str">
        <f t="shared" si="5"/>
        <v>Staffordshire</v>
      </c>
      <c r="CH145" t="e">
        <f>IF(#REF!="","",#REF!)</f>
        <v>#REF!</v>
      </c>
      <c r="CI145" t="e">
        <f>IF(#REF!="","",#REF!)</f>
        <v>#REF!</v>
      </c>
      <c r="CJ145" t="e">
        <f>IF(#REF!="","",#REF!)</f>
        <v>#REF!</v>
      </c>
      <c r="CK145" t="e">
        <f>IF(#REF!="","",#REF!)</f>
        <v>#REF!</v>
      </c>
      <c r="CL145" t="e">
        <f>IF(#REF!="","",#REF!)</f>
        <v>#REF!</v>
      </c>
      <c r="CM145" t="e">
        <f>IF(#REF!="","",#REF!)</f>
        <v>#REF!</v>
      </c>
      <c r="CN145" t="e">
        <f>IF(#REF!="","",#REF!)</f>
        <v>#REF!</v>
      </c>
      <c r="CO145" t="e">
        <f>IF(#REF!="","",#REF!)</f>
        <v>#REF!</v>
      </c>
      <c r="CP145" t="e">
        <f>IF(#REF!="","",#REF!)</f>
        <v>#REF!</v>
      </c>
      <c r="CQ145" t="e">
        <f>IF(#REF!="","",#REF!)</f>
        <v>#REF!</v>
      </c>
      <c r="CR145" t="e">
        <f>IF(#REF!="","",#REF!)</f>
        <v>#REF!</v>
      </c>
      <c r="CS145" t="e">
        <f>IF(#REF!="","",#REF!)</f>
        <v>#REF!</v>
      </c>
      <c r="CT145" t="e">
        <f>IF(#REF!="","",#REF!)</f>
        <v>#REF!</v>
      </c>
      <c r="CU145" t="e">
        <f>IF(#REF!="","",#REF!)</f>
        <v>#REF!</v>
      </c>
      <c r="CV145" t="e">
        <f>IF(#REF!="","",#REF!)</f>
        <v>#REF!</v>
      </c>
      <c r="CW145" t="e">
        <f>IF(#REF!="","",#REF!)</f>
        <v>#REF!</v>
      </c>
      <c r="CX145" t="e">
        <f>IF(#REF!="","",#REF!)</f>
        <v>#REF!</v>
      </c>
      <c r="CY145" t="e">
        <f>IF(#REF!="","",#REF!)</f>
        <v>#REF!</v>
      </c>
    </row>
    <row r="146" spans="2:103" ht="15">
      <c r="B146" t="str">
        <f t="shared" si="4"/>
        <v>E10000028</v>
      </c>
      <c r="C146">
        <v>138</v>
      </c>
      <c r="D146" t="str">
        <f t="shared" si="5"/>
        <v>Staffordshire</v>
      </c>
      <c r="CH146" t="e">
        <f>IF(#REF!="","",#REF!)</f>
        <v>#REF!</v>
      </c>
      <c r="CI146" t="e">
        <f>IF(#REF!="","",#REF!)</f>
        <v>#REF!</v>
      </c>
      <c r="CJ146" t="e">
        <f>IF(#REF!="","",#REF!)</f>
        <v>#REF!</v>
      </c>
      <c r="CK146" t="e">
        <f>IF(#REF!="","",#REF!)</f>
        <v>#REF!</v>
      </c>
      <c r="CL146" t="e">
        <f>IF(#REF!="","",#REF!)</f>
        <v>#REF!</v>
      </c>
      <c r="CM146" t="e">
        <f>IF(#REF!="","",#REF!)</f>
        <v>#REF!</v>
      </c>
      <c r="CN146" t="e">
        <f>IF(#REF!="","",#REF!)</f>
        <v>#REF!</v>
      </c>
      <c r="CO146" t="e">
        <f>IF(#REF!="","",#REF!)</f>
        <v>#REF!</v>
      </c>
      <c r="CP146" t="e">
        <f>IF(#REF!="","",#REF!)</f>
        <v>#REF!</v>
      </c>
      <c r="CQ146" t="e">
        <f>IF(#REF!="","",#REF!)</f>
        <v>#REF!</v>
      </c>
      <c r="CR146" t="e">
        <f>IF(#REF!="","",#REF!)</f>
        <v>#REF!</v>
      </c>
      <c r="CS146" t="e">
        <f>IF(#REF!="","",#REF!)</f>
        <v>#REF!</v>
      </c>
      <c r="CT146" t="e">
        <f>IF(#REF!="","",#REF!)</f>
        <v>#REF!</v>
      </c>
      <c r="CU146" t="e">
        <f>IF(#REF!="","",#REF!)</f>
        <v>#REF!</v>
      </c>
      <c r="CV146" t="e">
        <f>IF(#REF!="","",#REF!)</f>
        <v>#REF!</v>
      </c>
      <c r="CW146" t="e">
        <f>IF(#REF!="","",#REF!)</f>
        <v>#REF!</v>
      </c>
      <c r="CX146" t="e">
        <f>IF(#REF!="","",#REF!)</f>
        <v>#REF!</v>
      </c>
      <c r="CY146" t="e">
        <f>IF(#REF!="","",#REF!)</f>
        <v>#REF!</v>
      </c>
    </row>
    <row r="147" spans="2:103" ht="15">
      <c r="B147" t="str">
        <f t="shared" si="4"/>
        <v>E10000028</v>
      </c>
      <c r="C147">
        <v>139</v>
      </c>
      <c r="D147" t="str">
        <f t="shared" si="5"/>
        <v>Staffordshire</v>
      </c>
      <c r="CH147" t="e">
        <f>IF(#REF!="","",#REF!)</f>
        <v>#REF!</v>
      </c>
      <c r="CI147" t="e">
        <f>IF(#REF!="","",#REF!)</f>
        <v>#REF!</v>
      </c>
      <c r="CJ147" t="e">
        <f>IF(#REF!="","",#REF!)</f>
        <v>#REF!</v>
      </c>
      <c r="CK147" t="e">
        <f>IF(#REF!="","",#REF!)</f>
        <v>#REF!</v>
      </c>
      <c r="CL147" t="e">
        <f>IF(#REF!="","",#REF!)</f>
        <v>#REF!</v>
      </c>
      <c r="CM147" t="e">
        <f>IF(#REF!="","",#REF!)</f>
        <v>#REF!</v>
      </c>
      <c r="CN147" t="e">
        <f>IF(#REF!="","",#REF!)</f>
        <v>#REF!</v>
      </c>
      <c r="CO147" t="e">
        <f>IF(#REF!="","",#REF!)</f>
        <v>#REF!</v>
      </c>
      <c r="CP147" t="e">
        <f>IF(#REF!="","",#REF!)</f>
        <v>#REF!</v>
      </c>
      <c r="CQ147" t="e">
        <f>IF(#REF!="","",#REF!)</f>
        <v>#REF!</v>
      </c>
      <c r="CR147" t="e">
        <f>IF(#REF!="","",#REF!)</f>
        <v>#REF!</v>
      </c>
      <c r="CS147" t="e">
        <f>IF(#REF!="","",#REF!)</f>
        <v>#REF!</v>
      </c>
      <c r="CT147" t="e">
        <f>IF(#REF!="","",#REF!)</f>
        <v>#REF!</v>
      </c>
      <c r="CU147" t="e">
        <f>IF(#REF!="","",#REF!)</f>
        <v>#REF!</v>
      </c>
      <c r="CV147" t="e">
        <f>IF(#REF!="","",#REF!)</f>
        <v>#REF!</v>
      </c>
      <c r="CW147" t="e">
        <f>IF(#REF!="","",#REF!)</f>
        <v>#REF!</v>
      </c>
      <c r="CX147" t="e">
        <f>IF(#REF!="","",#REF!)</f>
        <v>#REF!</v>
      </c>
      <c r="CY147" t="e">
        <f>IF(#REF!="","",#REF!)</f>
        <v>#REF!</v>
      </c>
    </row>
    <row r="148" spans="2:103" ht="15">
      <c r="B148" t="str">
        <f t="shared" si="4"/>
        <v>E10000028</v>
      </c>
      <c r="C148">
        <v>140</v>
      </c>
      <c r="D148" t="str">
        <f t="shared" si="5"/>
        <v>Staffordshire</v>
      </c>
      <c r="CH148" t="e">
        <f>IF(#REF!="","",#REF!)</f>
        <v>#REF!</v>
      </c>
      <c r="CI148" t="e">
        <f>IF(#REF!="","",#REF!)</f>
        <v>#REF!</v>
      </c>
      <c r="CJ148" t="e">
        <f>IF(#REF!="","",#REF!)</f>
        <v>#REF!</v>
      </c>
      <c r="CK148" t="e">
        <f>IF(#REF!="","",#REF!)</f>
        <v>#REF!</v>
      </c>
      <c r="CL148" t="e">
        <f>IF(#REF!="","",#REF!)</f>
        <v>#REF!</v>
      </c>
      <c r="CM148" t="e">
        <f>IF(#REF!="","",#REF!)</f>
        <v>#REF!</v>
      </c>
      <c r="CN148" t="e">
        <f>IF(#REF!="","",#REF!)</f>
        <v>#REF!</v>
      </c>
      <c r="CO148" t="e">
        <f>IF(#REF!="","",#REF!)</f>
        <v>#REF!</v>
      </c>
      <c r="CP148" t="e">
        <f>IF(#REF!="","",#REF!)</f>
        <v>#REF!</v>
      </c>
      <c r="CQ148" t="e">
        <f>IF(#REF!="","",#REF!)</f>
        <v>#REF!</v>
      </c>
      <c r="CR148" t="e">
        <f>IF(#REF!="","",#REF!)</f>
        <v>#REF!</v>
      </c>
      <c r="CS148" t="e">
        <f>IF(#REF!="","",#REF!)</f>
        <v>#REF!</v>
      </c>
      <c r="CT148" t="e">
        <f>IF(#REF!="","",#REF!)</f>
        <v>#REF!</v>
      </c>
      <c r="CU148" t="e">
        <f>IF(#REF!="","",#REF!)</f>
        <v>#REF!</v>
      </c>
      <c r="CV148" t="e">
        <f>IF(#REF!="","",#REF!)</f>
        <v>#REF!</v>
      </c>
      <c r="CW148" t="e">
        <f>IF(#REF!="","",#REF!)</f>
        <v>#REF!</v>
      </c>
      <c r="CX148" t="e">
        <f>IF(#REF!="","",#REF!)</f>
        <v>#REF!</v>
      </c>
      <c r="CY148" t="e">
        <f>IF(#REF!="","",#REF!)</f>
        <v>#REF!</v>
      </c>
    </row>
    <row r="149" spans="2:103" ht="15">
      <c r="B149" t="str">
        <f t="shared" si="4"/>
        <v>E10000028</v>
      </c>
      <c r="C149">
        <v>141</v>
      </c>
      <c r="D149" t="str">
        <f t="shared" si="5"/>
        <v>Staffordshire</v>
      </c>
      <c r="CH149" t="e">
        <f>IF(#REF!="","",#REF!)</f>
        <v>#REF!</v>
      </c>
      <c r="CI149" t="e">
        <f>IF(#REF!="","",#REF!)</f>
        <v>#REF!</v>
      </c>
      <c r="CJ149" t="e">
        <f>IF(#REF!="","",#REF!)</f>
        <v>#REF!</v>
      </c>
      <c r="CK149" t="e">
        <f>IF(#REF!="","",#REF!)</f>
        <v>#REF!</v>
      </c>
      <c r="CL149" t="e">
        <f>IF(#REF!="","",#REF!)</f>
        <v>#REF!</v>
      </c>
      <c r="CM149" t="e">
        <f>IF(#REF!="","",#REF!)</f>
        <v>#REF!</v>
      </c>
      <c r="CN149" t="e">
        <f>IF(#REF!="","",#REF!)</f>
        <v>#REF!</v>
      </c>
      <c r="CO149" t="e">
        <f>IF(#REF!="","",#REF!)</f>
        <v>#REF!</v>
      </c>
      <c r="CP149" t="e">
        <f>IF(#REF!="","",#REF!)</f>
        <v>#REF!</v>
      </c>
      <c r="CQ149" t="e">
        <f>IF(#REF!="","",#REF!)</f>
        <v>#REF!</v>
      </c>
      <c r="CR149" t="e">
        <f>IF(#REF!="","",#REF!)</f>
        <v>#REF!</v>
      </c>
      <c r="CS149" t="e">
        <f>IF(#REF!="","",#REF!)</f>
        <v>#REF!</v>
      </c>
      <c r="CT149" t="e">
        <f>IF(#REF!="","",#REF!)</f>
        <v>#REF!</v>
      </c>
      <c r="CU149" t="e">
        <f>IF(#REF!="","",#REF!)</f>
        <v>#REF!</v>
      </c>
      <c r="CV149" t="e">
        <f>IF(#REF!="","",#REF!)</f>
        <v>#REF!</v>
      </c>
      <c r="CW149" t="e">
        <f>IF(#REF!="","",#REF!)</f>
        <v>#REF!</v>
      </c>
      <c r="CX149" t="e">
        <f>IF(#REF!="","",#REF!)</f>
        <v>#REF!</v>
      </c>
      <c r="CY149" t="e">
        <f>IF(#REF!="","",#REF!)</f>
        <v>#REF!</v>
      </c>
    </row>
    <row r="150" spans="2:103" ht="15">
      <c r="B150" t="str">
        <f t="shared" si="4"/>
        <v>E10000028</v>
      </c>
      <c r="C150">
        <v>142</v>
      </c>
      <c r="D150" t="str">
        <f t="shared" si="5"/>
        <v>Staffordshire</v>
      </c>
      <c r="CH150" t="e">
        <f>IF(#REF!="","",#REF!)</f>
        <v>#REF!</v>
      </c>
      <c r="CI150" t="e">
        <f>IF(#REF!="","",#REF!)</f>
        <v>#REF!</v>
      </c>
      <c r="CJ150" t="e">
        <f>IF(#REF!="","",#REF!)</f>
        <v>#REF!</v>
      </c>
      <c r="CK150" t="e">
        <f>IF(#REF!="","",#REF!)</f>
        <v>#REF!</v>
      </c>
      <c r="CL150" t="e">
        <f>IF(#REF!="","",#REF!)</f>
        <v>#REF!</v>
      </c>
      <c r="CM150" t="e">
        <f>IF(#REF!="","",#REF!)</f>
        <v>#REF!</v>
      </c>
      <c r="CN150" t="e">
        <f>IF(#REF!="","",#REF!)</f>
        <v>#REF!</v>
      </c>
      <c r="CO150" t="e">
        <f>IF(#REF!="","",#REF!)</f>
        <v>#REF!</v>
      </c>
      <c r="CP150" t="e">
        <f>IF(#REF!="","",#REF!)</f>
        <v>#REF!</v>
      </c>
      <c r="CQ150" t="e">
        <f>IF(#REF!="","",#REF!)</f>
        <v>#REF!</v>
      </c>
      <c r="CR150" t="e">
        <f>IF(#REF!="","",#REF!)</f>
        <v>#REF!</v>
      </c>
      <c r="CS150" t="e">
        <f>IF(#REF!="","",#REF!)</f>
        <v>#REF!</v>
      </c>
      <c r="CT150" t="e">
        <f>IF(#REF!="","",#REF!)</f>
        <v>#REF!</v>
      </c>
      <c r="CU150" t="e">
        <f>IF(#REF!="","",#REF!)</f>
        <v>#REF!</v>
      </c>
      <c r="CV150" t="e">
        <f>IF(#REF!="","",#REF!)</f>
        <v>#REF!</v>
      </c>
      <c r="CW150" t="e">
        <f>IF(#REF!="","",#REF!)</f>
        <v>#REF!</v>
      </c>
      <c r="CX150" t="e">
        <f>IF(#REF!="","",#REF!)</f>
        <v>#REF!</v>
      </c>
      <c r="CY150" t="e">
        <f>IF(#REF!="","",#REF!)</f>
        <v>#REF!</v>
      </c>
    </row>
    <row r="151" spans="2:103" ht="15">
      <c r="B151" t="str">
        <f t="shared" si="4"/>
        <v>E10000028</v>
      </c>
      <c r="C151">
        <v>143</v>
      </c>
      <c r="D151" t="str">
        <f t="shared" si="5"/>
        <v>Staffordshire</v>
      </c>
      <c r="CH151" t="e">
        <f>IF(#REF!="","",#REF!)</f>
        <v>#REF!</v>
      </c>
      <c r="CI151" t="e">
        <f>IF(#REF!="","",#REF!)</f>
        <v>#REF!</v>
      </c>
      <c r="CJ151" t="e">
        <f>IF(#REF!="","",#REF!)</f>
        <v>#REF!</v>
      </c>
      <c r="CK151" t="e">
        <f>IF(#REF!="","",#REF!)</f>
        <v>#REF!</v>
      </c>
      <c r="CL151" t="e">
        <f>IF(#REF!="","",#REF!)</f>
        <v>#REF!</v>
      </c>
      <c r="CM151" t="e">
        <f>IF(#REF!="","",#REF!)</f>
        <v>#REF!</v>
      </c>
      <c r="CN151" t="e">
        <f>IF(#REF!="","",#REF!)</f>
        <v>#REF!</v>
      </c>
      <c r="CO151" t="e">
        <f>IF(#REF!="","",#REF!)</f>
        <v>#REF!</v>
      </c>
      <c r="CP151" t="e">
        <f>IF(#REF!="","",#REF!)</f>
        <v>#REF!</v>
      </c>
      <c r="CQ151" t="e">
        <f>IF(#REF!="","",#REF!)</f>
        <v>#REF!</v>
      </c>
      <c r="CR151" t="e">
        <f>IF(#REF!="","",#REF!)</f>
        <v>#REF!</v>
      </c>
      <c r="CS151" t="e">
        <f>IF(#REF!="","",#REF!)</f>
        <v>#REF!</v>
      </c>
      <c r="CT151" t="e">
        <f>IF(#REF!="","",#REF!)</f>
        <v>#REF!</v>
      </c>
      <c r="CU151" t="e">
        <f>IF(#REF!="","",#REF!)</f>
        <v>#REF!</v>
      </c>
      <c r="CV151" t="e">
        <f>IF(#REF!="","",#REF!)</f>
        <v>#REF!</v>
      </c>
      <c r="CW151" t="e">
        <f>IF(#REF!="","",#REF!)</f>
        <v>#REF!</v>
      </c>
      <c r="CX151" t="e">
        <f>IF(#REF!="","",#REF!)</f>
        <v>#REF!</v>
      </c>
      <c r="CY151" t="e">
        <f>IF(#REF!="","",#REF!)</f>
        <v>#REF!</v>
      </c>
    </row>
    <row r="152" spans="2:103" ht="15">
      <c r="B152" t="str">
        <f t="shared" si="4"/>
        <v>E10000028</v>
      </c>
      <c r="C152">
        <v>144</v>
      </c>
      <c r="D152" t="str">
        <f t="shared" si="5"/>
        <v>Staffordshire</v>
      </c>
      <c r="CH152" t="e">
        <f>IF(#REF!="","",#REF!)</f>
        <v>#REF!</v>
      </c>
      <c r="CI152" t="e">
        <f>IF(#REF!="","",#REF!)</f>
        <v>#REF!</v>
      </c>
      <c r="CJ152" t="e">
        <f>IF(#REF!="","",#REF!)</f>
        <v>#REF!</v>
      </c>
      <c r="CK152" t="e">
        <f>IF(#REF!="","",#REF!)</f>
        <v>#REF!</v>
      </c>
      <c r="CL152" t="e">
        <f>IF(#REF!="","",#REF!)</f>
        <v>#REF!</v>
      </c>
      <c r="CM152" t="e">
        <f>IF(#REF!="","",#REF!)</f>
        <v>#REF!</v>
      </c>
      <c r="CN152" t="e">
        <f>IF(#REF!="","",#REF!)</f>
        <v>#REF!</v>
      </c>
      <c r="CO152" t="e">
        <f>IF(#REF!="","",#REF!)</f>
        <v>#REF!</v>
      </c>
      <c r="CP152" t="e">
        <f>IF(#REF!="","",#REF!)</f>
        <v>#REF!</v>
      </c>
      <c r="CQ152" t="e">
        <f>IF(#REF!="","",#REF!)</f>
        <v>#REF!</v>
      </c>
      <c r="CR152" t="e">
        <f>IF(#REF!="","",#REF!)</f>
        <v>#REF!</v>
      </c>
      <c r="CS152" t="e">
        <f>IF(#REF!="","",#REF!)</f>
        <v>#REF!</v>
      </c>
      <c r="CT152" t="e">
        <f>IF(#REF!="","",#REF!)</f>
        <v>#REF!</v>
      </c>
      <c r="CU152" t="e">
        <f>IF(#REF!="","",#REF!)</f>
        <v>#REF!</v>
      </c>
      <c r="CV152" t="e">
        <f>IF(#REF!="","",#REF!)</f>
        <v>#REF!</v>
      </c>
      <c r="CW152" t="e">
        <f>IF(#REF!="","",#REF!)</f>
        <v>#REF!</v>
      </c>
      <c r="CX152" t="e">
        <f>IF(#REF!="","",#REF!)</f>
        <v>#REF!</v>
      </c>
      <c r="CY152" t="e">
        <f>IF(#REF!="","",#REF!)</f>
        <v>#REF!</v>
      </c>
    </row>
    <row r="153" spans="2:103" ht="15">
      <c r="B153" t="str">
        <f t="shared" si="4"/>
        <v>E10000028</v>
      </c>
      <c r="C153">
        <v>145</v>
      </c>
      <c r="D153" t="str">
        <f t="shared" si="5"/>
        <v>Staffordshire</v>
      </c>
      <c r="CH153" t="e">
        <f>IF(#REF!="","",#REF!)</f>
        <v>#REF!</v>
      </c>
      <c r="CI153" t="e">
        <f>IF(#REF!="","",#REF!)</f>
        <v>#REF!</v>
      </c>
      <c r="CJ153" t="e">
        <f>IF(#REF!="","",#REF!)</f>
        <v>#REF!</v>
      </c>
      <c r="CK153" t="e">
        <f>IF(#REF!="","",#REF!)</f>
        <v>#REF!</v>
      </c>
      <c r="CL153" t="e">
        <f>IF(#REF!="","",#REF!)</f>
        <v>#REF!</v>
      </c>
      <c r="CM153" t="e">
        <f>IF(#REF!="","",#REF!)</f>
        <v>#REF!</v>
      </c>
      <c r="CN153" t="e">
        <f>IF(#REF!="","",#REF!)</f>
        <v>#REF!</v>
      </c>
      <c r="CO153" t="e">
        <f>IF(#REF!="","",#REF!)</f>
        <v>#REF!</v>
      </c>
      <c r="CP153" t="e">
        <f>IF(#REF!="","",#REF!)</f>
        <v>#REF!</v>
      </c>
      <c r="CQ153" t="e">
        <f>IF(#REF!="","",#REF!)</f>
        <v>#REF!</v>
      </c>
      <c r="CR153" t="e">
        <f>IF(#REF!="","",#REF!)</f>
        <v>#REF!</v>
      </c>
      <c r="CS153" t="e">
        <f>IF(#REF!="","",#REF!)</f>
        <v>#REF!</v>
      </c>
      <c r="CT153" t="e">
        <f>IF(#REF!="","",#REF!)</f>
        <v>#REF!</v>
      </c>
      <c r="CU153" t="e">
        <f>IF(#REF!="","",#REF!)</f>
        <v>#REF!</v>
      </c>
      <c r="CV153" t="e">
        <f>IF(#REF!="","",#REF!)</f>
        <v>#REF!</v>
      </c>
      <c r="CW153" t="e">
        <f>IF(#REF!="","",#REF!)</f>
        <v>#REF!</v>
      </c>
      <c r="CX153" t="e">
        <f>IF(#REF!="","",#REF!)</f>
        <v>#REF!</v>
      </c>
      <c r="CY153" t="e">
        <f>IF(#REF!="","",#REF!)</f>
        <v>#REF!</v>
      </c>
    </row>
    <row r="154" spans="2:103" ht="15">
      <c r="B154" t="str">
        <f t="shared" si="4"/>
        <v>E10000028</v>
      </c>
      <c r="C154">
        <v>146</v>
      </c>
      <c r="D154" t="str">
        <f t="shared" si="5"/>
        <v>Staffordshire</v>
      </c>
      <c r="CH154" t="e">
        <f>IF(#REF!="","",#REF!)</f>
        <v>#REF!</v>
      </c>
      <c r="CI154" t="e">
        <f>IF(#REF!="","",#REF!)</f>
        <v>#REF!</v>
      </c>
      <c r="CJ154" t="e">
        <f>IF(#REF!="","",#REF!)</f>
        <v>#REF!</v>
      </c>
      <c r="CK154" t="e">
        <f>IF(#REF!="","",#REF!)</f>
        <v>#REF!</v>
      </c>
      <c r="CL154" t="e">
        <f>IF(#REF!="","",#REF!)</f>
        <v>#REF!</v>
      </c>
      <c r="CM154" t="e">
        <f>IF(#REF!="","",#REF!)</f>
        <v>#REF!</v>
      </c>
      <c r="CN154" t="e">
        <f>IF(#REF!="","",#REF!)</f>
        <v>#REF!</v>
      </c>
      <c r="CO154" t="e">
        <f>IF(#REF!="","",#REF!)</f>
        <v>#REF!</v>
      </c>
      <c r="CP154" t="e">
        <f>IF(#REF!="","",#REF!)</f>
        <v>#REF!</v>
      </c>
      <c r="CQ154" t="e">
        <f>IF(#REF!="","",#REF!)</f>
        <v>#REF!</v>
      </c>
      <c r="CR154" t="e">
        <f>IF(#REF!="","",#REF!)</f>
        <v>#REF!</v>
      </c>
      <c r="CS154" t="e">
        <f>IF(#REF!="","",#REF!)</f>
        <v>#REF!</v>
      </c>
      <c r="CT154" t="e">
        <f>IF(#REF!="","",#REF!)</f>
        <v>#REF!</v>
      </c>
      <c r="CU154" t="e">
        <f>IF(#REF!="","",#REF!)</f>
        <v>#REF!</v>
      </c>
      <c r="CV154" t="e">
        <f>IF(#REF!="","",#REF!)</f>
        <v>#REF!</v>
      </c>
      <c r="CW154" t="e">
        <f>IF(#REF!="","",#REF!)</f>
        <v>#REF!</v>
      </c>
      <c r="CX154" t="e">
        <f>IF(#REF!="","",#REF!)</f>
        <v>#REF!</v>
      </c>
      <c r="CY154" t="e">
        <f>IF(#REF!="","",#REF!)</f>
        <v>#REF!</v>
      </c>
    </row>
    <row r="155" spans="2:103" ht="15">
      <c r="B155" t="str">
        <f t="shared" si="4"/>
        <v>E10000028</v>
      </c>
      <c r="C155">
        <v>147</v>
      </c>
      <c r="D155" t="str">
        <f t="shared" si="5"/>
        <v>Staffordshire</v>
      </c>
      <c r="CH155" t="e">
        <f>IF(#REF!="","",#REF!)</f>
        <v>#REF!</v>
      </c>
      <c r="CI155" t="e">
        <f>IF(#REF!="","",#REF!)</f>
        <v>#REF!</v>
      </c>
      <c r="CJ155" t="e">
        <f>IF(#REF!="","",#REF!)</f>
        <v>#REF!</v>
      </c>
      <c r="CK155" t="e">
        <f>IF(#REF!="","",#REF!)</f>
        <v>#REF!</v>
      </c>
      <c r="CL155" t="e">
        <f>IF(#REF!="","",#REF!)</f>
        <v>#REF!</v>
      </c>
      <c r="CM155" t="e">
        <f>IF(#REF!="","",#REF!)</f>
        <v>#REF!</v>
      </c>
      <c r="CN155" t="e">
        <f>IF(#REF!="","",#REF!)</f>
        <v>#REF!</v>
      </c>
      <c r="CO155" t="e">
        <f>IF(#REF!="","",#REF!)</f>
        <v>#REF!</v>
      </c>
      <c r="CP155" t="e">
        <f>IF(#REF!="","",#REF!)</f>
        <v>#REF!</v>
      </c>
      <c r="CQ155" t="e">
        <f>IF(#REF!="","",#REF!)</f>
        <v>#REF!</v>
      </c>
      <c r="CR155" t="e">
        <f>IF(#REF!="","",#REF!)</f>
        <v>#REF!</v>
      </c>
      <c r="CS155" t="e">
        <f>IF(#REF!="","",#REF!)</f>
        <v>#REF!</v>
      </c>
      <c r="CT155" t="e">
        <f>IF(#REF!="","",#REF!)</f>
        <v>#REF!</v>
      </c>
      <c r="CU155" t="e">
        <f>IF(#REF!="","",#REF!)</f>
        <v>#REF!</v>
      </c>
      <c r="CV155" t="e">
        <f>IF(#REF!="","",#REF!)</f>
        <v>#REF!</v>
      </c>
      <c r="CW155" t="e">
        <f>IF(#REF!="","",#REF!)</f>
        <v>#REF!</v>
      </c>
      <c r="CX155" t="e">
        <f>IF(#REF!="","",#REF!)</f>
        <v>#REF!</v>
      </c>
      <c r="CY155" t="e">
        <f>IF(#REF!="","",#REF!)</f>
        <v>#REF!</v>
      </c>
    </row>
    <row r="156" spans="2:103" ht="15">
      <c r="B156" t="str">
        <f t="shared" si="4"/>
        <v>E10000028</v>
      </c>
      <c r="C156">
        <v>148</v>
      </c>
      <c r="D156" t="str">
        <f t="shared" si="5"/>
        <v>Staffordshire</v>
      </c>
      <c r="CH156" t="e">
        <f>IF(#REF!="","",#REF!)</f>
        <v>#REF!</v>
      </c>
      <c r="CI156" t="e">
        <f>IF(#REF!="","",#REF!)</f>
        <v>#REF!</v>
      </c>
      <c r="CJ156" t="e">
        <f>IF(#REF!="","",#REF!)</f>
        <v>#REF!</v>
      </c>
      <c r="CK156" t="e">
        <f>IF(#REF!="","",#REF!)</f>
        <v>#REF!</v>
      </c>
      <c r="CL156" t="e">
        <f>IF(#REF!="","",#REF!)</f>
        <v>#REF!</v>
      </c>
      <c r="CM156" t="e">
        <f>IF(#REF!="","",#REF!)</f>
        <v>#REF!</v>
      </c>
      <c r="CN156" t="e">
        <f>IF(#REF!="","",#REF!)</f>
        <v>#REF!</v>
      </c>
      <c r="CO156" t="e">
        <f>IF(#REF!="","",#REF!)</f>
        <v>#REF!</v>
      </c>
      <c r="CP156" t="e">
        <f>IF(#REF!="","",#REF!)</f>
        <v>#REF!</v>
      </c>
      <c r="CQ156" t="e">
        <f>IF(#REF!="","",#REF!)</f>
        <v>#REF!</v>
      </c>
      <c r="CR156" t="e">
        <f>IF(#REF!="","",#REF!)</f>
        <v>#REF!</v>
      </c>
      <c r="CS156" t="e">
        <f>IF(#REF!="","",#REF!)</f>
        <v>#REF!</v>
      </c>
      <c r="CT156" t="e">
        <f>IF(#REF!="","",#REF!)</f>
        <v>#REF!</v>
      </c>
      <c r="CU156" t="e">
        <f>IF(#REF!="","",#REF!)</f>
        <v>#REF!</v>
      </c>
      <c r="CV156" t="e">
        <f>IF(#REF!="","",#REF!)</f>
        <v>#REF!</v>
      </c>
      <c r="CW156" t="e">
        <f>IF(#REF!="","",#REF!)</f>
        <v>#REF!</v>
      </c>
      <c r="CX156" t="e">
        <f>IF(#REF!="","",#REF!)</f>
        <v>#REF!</v>
      </c>
      <c r="CY156" t="e">
        <f>IF(#REF!="","",#REF!)</f>
        <v>#REF!</v>
      </c>
    </row>
    <row r="157" spans="2:103" ht="15">
      <c r="B157" t="str">
        <f t="shared" si="4"/>
        <v>E10000028</v>
      </c>
      <c r="C157">
        <v>149</v>
      </c>
      <c r="D157" t="str">
        <f t="shared" si="5"/>
        <v>Staffordshire</v>
      </c>
      <c r="CH157" t="e">
        <f>IF(#REF!="","",#REF!)</f>
        <v>#REF!</v>
      </c>
      <c r="CI157" t="e">
        <f>IF(#REF!="","",#REF!)</f>
        <v>#REF!</v>
      </c>
      <c r="CJ157" t="e">
        <f>IF(#REF!="","",#REF!)</f>
        <v>#REF!</v>
      </c>
      <c r="CK157" t="e">
        <f>IF(#REF!="","",#REF!)</f>
        <v>#REF!</v>
      </c>
      <c r="CL157" t="e">
        <f>IF(#REF!="","",#REF!)</f>
        <v>#REF!</v>
      </c>
      <c r="CM157" t="e">
        <f>IF(#REF!="","",#REF!)</f>
        <v>#REF!</v>
      </c>
      <c r="CN157" t="e">
        <f>IF(#REF!="","",#REF!)</f>
        <v>#REF!</v>
      </c>
      <c r="CO157" t="e">
        <f>IF(#REF!="","",#REF!)</f>
        <v>#REF!</v>
      </c>
      <c r="CP157" t="e">
        <f>IF(#REF!="","",#REF!)</f>
        <v>#REF!</v>
      </c>
      <c r="CQ157" t="e">
        <f>IF(#REF!="","",#REF!)</f>
        <v>#REF!</v>
      </c>
      <c r="CR157" t="e">
        <f>IF(#REF!="","",#REF!)</f>
        <v>#REF!</v>
      </c>
      <c r="CS157" t="e">
        <f>IF(#REF!="","",#REF!)</f>
        <v>#REF!</v>
      </c>
      <c r="CT157" t="e">
        <f>IF(#REF!="","",#REF!)</f>
        <v>#REF!</v>
      </c>
      <c r="CU157" t="e">
        <f>IF(#REF!="","",#REF!)</f>
        <v>#REF!</v>
      </c>
      <c r="CV157" t="e">
        <f>IF(#REF!="","",#REF!)</f>
        <v>#REF!</v>
      </c>
      <c r="CW157" t="e">
        <f>IF(#REF!="","",#REF!)</f>
        <v>#REF!</v>
      </c>
      <c r="CX157" t="e">
        <f>IF(#REF!="","",#REF!)</f>
        <v>#REF!</v>
      </c>
      <c r="CY157" t="e">
        <f>IF(#REF!="","",#REF!)</f>
        <v>#REF!</v>
      </c>
    </row>
    <row r="158" spans="2:103" ht="15">
      <c r="B158" t="str">
        <f t="shared" si="4"/>
        <v>E10000028</v>
      </c>
      <c r="C158">
        <v>150</v>
      </c>
      <c r="D158" t="str">
        <f t="shared" si="5"/>
        <v>Staffordshire</v>
      </c>
      <c r="CH158" t="e">
        <f>IF(#REF!="","",#REF!)</f>
        <v>#REF!</v>
      </c>
      <c r="CI158" t="e">
        <f>IF(#REF!="","",#REF!)</f>
        <v>#REF!</v>
      </c>
      <c r="CJ158" t="e">
        <f>IF(#REF!="","",#REF!)</f>
        <v>#REF!</v>
      </c>
      <c r="CK158" t="e">
        <f>IF(#REF!="","",#REF!)</f>
        <v>#REF!</v>
      </c>
      <c r="CL158" t="e">
        <f>IF(#REF!="","",#REF!)</f>
        <v>#REF!</v>
      </c>
      <c r="CM158" t="e">
        <f>IF(#REF!="","",#REF!)</f>
        <v>#REF!</v>
      </c>
      <c r="CN158" t="e">
        <f>IF(#REF!="","",#REF!)</f>
        <v>#REF!</v>
      </c>
      <c r="CO158" t="e">
        <f>IF(#REF!="","",#REF!)</f>
        <v>#REF!</v>
      </c>
      <c r="CP158" t="e">
        <f>IF(#REF!="","",#REF!)</f>
        <v>#REF!</v>
      </c>
      <c r="CQ158" t="e">
        <f>IF(#REF!="","",#REF!)</f>
        <v>#REF!</v>
      </c>
      <c r="CR158" t="e">
        <f>IF(#REF!="","",#REF!)</f>
        <v>#REF!</v>
      </c>
      <c r="CS158" t="e">
        <f>IF(#REF!="","",#REF!)</f>
        <v>#REF!</v>
      </c>
      <c r="CT158" t="e">
        <f>IF(#REF!="","",#REF!)</f>
        <v>#REF!</v>
      </c>
      <c r="CU158" t="e">
        <f>IF(#REF!="","",#REF!)</f>
        <v>#REF!</v>
      </c>
      <c r="CV158" t="e">
        <f>IF(#REF!="","",#REF!)</f>
        <v>#REF!</v>
      </c>
      <c r="CW158" t="e">
        <f>IF(#REF!="","",#REF!)</f>
        <v>#REF!</v>
      </c>
      <c r="CX158" t="e">
        <f>IF(#REF!="","",#REF!)</f>
        <v>#REF!</v>
      </c>
      <c r="CY158" t="e">
        <f>IF(#REF!="","",#REF!)</f>
        <v>#REF!</v>
      </c>
    </row>
    <row r="159" spans="2:103" ht="15">
      <c r="B159" t="str">
        <f t="shared" si="4"/>
        <v>E10000028</v>
      </c>
      <c r="C159">
        <v>151</v>
      </c>
      <c r="D159" t="str">
        <f t="shared" si="5"/>
        <v>Staffordshire</v>
      </c>
      <c r="CH159" t="e">
        <f>IF(#REF!="","",#REF!)</f>
        <v>#REF!</v>
      </c>
      <c r="CI159" t="e">
        <f>IF(#REF!="","",#REF!)</f>
        <v>#REF!</v>
      </c>
      <c r="CJ159" t="e">
        <f>IF(#REF!="","",#REF!)</f>
        <v>#REF!</v>
      </c>
      <c r="CK159" t="e">
        <f>IF(#REF!="","",#REF!)</f>
        <v>#REF!</v>
      </c>
      <c r="CL159" t="e">
        <f>IF(#REF!="","",#REF!)</f>
        <v>#REF!</v>
      </c>
      <c r="CM159" t="e">
        <f>IF(#REF!="","",#REF!)</f>
        <v>#REF!</v>
      </c>
      <c r="CN159" t="e">
        <f>IF(#REF!="","",#REF!)</f>
        <v>#REF!</v>
      </c>
      <c r="CO159" t="e">
        <f>IF(#REF!="","",#REF!)</f>
        <v>#REF!</v>
      </c>
      <c r="CP159" t="e">
        <f>IF(#REF!="","",#REF!)</f>
        <v>#REF!</v>
      </c>
      <c r="CQ159" t="e">
        <f>IF(#REF!="","",#REF!)</f>
        <v>#REF!</v>
      </c>
      <c r="CR159" t="e">
        <f>IF(#REF!="","",#REF!)</f>
        <v>#REF!</v>
      </c>
      <c r="CS159" t="e">
        <f>IF(#REF!="","",#REF!)</f>
        <v>#REF!</v>
      </c>
      <c r="CT159" t="e">
        <f>IF(#REF!="","",#REF!)</f>
        <v>#REF!</v>
      </c>
      <c r="CU159" t="e">
        <f>IF(#REF!="","",#REF!)</f>
        <v>#REF!</v>
      </c>
      <c r="CV159" t="e">
        <f>IF(#REF!="","",#REF!)</f>
        <v>#REF!</v>
      </c>
      <c r="CW159" t="e">
        <f>IF(#REF!="","",#REF!)</f>
        <v>#REF!</v>
      </c>
      <c r="CX159" t="e">
        <f>IF(#REF!="","",#REF!)</f>
        <v>#REF!</v>
      </c>
      <c r="CY159" t="e">
        <f>IF(#REF!="","",#REF!)</f>
        <v>#REF!</v>
      </c>
    </row>
    <row r="160" spans="2:103" ht="15">
      <c r="B160" t="str">
        <f t="shared" si="4"/>
        <v>E10000028</v>
      </c>
      <c r="C160">
        <v>152</v>
      </c>
      <c r="D160" t="str">
        <f t="shared" si="5"/>
        <v>Staffordshire</v>
      </c>
      <c r="CH160" t="e">
        <f>IF(#REF!="","",#REF!)</f>
        <v>#REF!</v>
      </c>
      <c r="CI160" t="e">
        <f>IF(#REF!="","",#REF!)</f>
        <v>#REF!</v>
      </c>
      <c r="CJ160" t="e">
        <f>IF(#REF!="","",#REF!)</f>
        <v>#REF!</v>
      </c>
      <c r="CK160" t="e">
        <f>IF(#REF!="","",#REF!)</f>
        <v>#REF!</v>
      </c>
      <c r="CL160" t="e">
        <f>IF(#REF!="","",#REF!)</f>
        <v>#REF!</v>
      </c>
      <c r="CM160" t="e">
        <f>IF(#REF!="","",#REF!)</f>
        <v>#REF!</v>
      </c>
      <c r="CN160" t="e">
        <f>IF(#REF!="","",#REF!)</f>
        <v>#REF!</v>
      </c>
      <c r="CO160" t="e">
        <f>IF(#REF!="","",#REF!)</f>
        <v>#REF!</v>
      </c>
      <c r="CP160" t="e">
        <f>IF(#REF!="","",#REF!)</f>
        <v>#REF!</v>
      </c>
      <c r="CQ160" t="e">
        <f>IF(#REF!="","",#REF!)</f>
        <v>#REF!</v>
      </c>
      <c r="CR160" t="e">
        <f>IF(#REF!="","",#REF!)</f>
        <v>#REF!</v>
      </c>
      <c r="CS160" t="e">
        <f>IF(#REF!="","",#REF!)</f>
        <v>#REF!</v>
      </c>
      <c r="CT160" t="e">
        <f>IF(#REF!="","",#REF!)</f>
        <v>#REF!</v>
      </c>
      <c r="CU160" t="e">
        <f>IF(#REF!="","",#REF!)</f>
        <v>#REF!</v>
      </c>
      <c r="CV160" t="e">
        <f>IF(#REF!="","",#REF!)</f>
        <v>#REF!</v>
      </c>
      <c r="CW160" t="e">
        <f>IF(#REF!="","",#REF!)</f>
        <v>#REF!</v>
      </c>
      <c r="CX160" t="e">
        <f>IF(#REF!="","",#REF!)</f>
        <v>#REF!</v>
      </c>
      <c r="CY160" t="e">
        <f>IF(#REF!="","",#REF!)</f>
        <v>#REF!</v>
      </c>
    </row>
    <row r="161" spans="2:103" ht="15">
      <c r="B161" t="str">
        <f t="shared" si="4"/>
        <v>E10000028</v>
      </c>
      <c r="C161">
        <v>153</v>
      </c>
      <c r="D161" t="str">
        <f t="shared" si="5"/>
        <v>Staffordshire</v>
      </c>
      <c r="CH161" t="e">
        <f>IF(#REF!="","",#REF!)</f>
        <v>#REF!</v>
      </c>
      <c r="CI161" t="e">
        <f>IF(#REF!="","",#REF!)</f>
        <v>#REF!</v>
      </c>
      <c r="CJ161" t="e">
        <f>IF(#REF!="","",#REF!)</f>
        <v>#REF!</v>
      </c>
      <c r="CK161" t="e">
        <f>IF(#REF!="","",#REF!)</f>
        <v>#REF!</v>
      </c>
      <c r="CL161" t="e">
        <f>IF(#REF!="","",#REF!)</f>
        <v>#REF!</v>
      </c>
      <c r="CM161" t="e">
        <f>IF(#REF!="","",#REF!)</f>
        <v>#REF!</v>
      </c>
      <c r="CN161" t="e">
        <f>IF(#REF!="","",#REF!)</f>
        <v>#REF!</v>
      </c>
      <c r="CO161" t="e">
        <f>IF(#REF!="","",#REF!)</f>
        <v>#REF!</v>
      </c>
      <c r="CP161" t="e">
        <f>IF(#REF!="","",#REF!)</f>
        <v>#REF!</v>
      </c>
      <c r="CQ161" t="e">
        <f>IF(#REF!="","",#REF!)</f>
        <v>#REF!</v>
      </c>
      <c r="CR161" t="e">
        <f>IF(#REF!="","",#REF!)</f>
        <v>#REF!</v>
      </c>
      <c r="CS161" t="e">
        <f>IF(#REF!="","",#REF!)</f>
        <v>#REF!</v>
      </c>
      <c r="CT161" t="e">
        <f>IF(#REF!="","",#REF!)</f>
        <v>#REF!</v>
      </c>
      <c r="CU161" t="e">
        <f>IF(#REF!="","",#REF!)</f>
        <v>#REF!</v>
      </c>
      <c r="CV161" t="e">
        <f>IF(#REF!="","",#REF!)</f>
        <v>#REF!</v>
      </c>
      <c r="CW161" t="e">
        <f>IF(#REF!="","",#REF!)</f>
        <v>#REF!</v>
      </c>
      <c r="CX161" t="e">
        <f>IF(#REF!="","",#REF!)</f>
        <v>#REF!</v>
      </c>
      <c r="CY161" t="e">
        <f>IF(#REF!="","",#REF!)</f>
        <v>#REF!</v>
      </c>
    </row>
    <row r="162" spans="2:103" ht="15">
      <c r="B162" t="str">
        <f t="shared" si="4"/>
        <v>E10000028</v>
      </c>
      <c r="C162">
        <v>154</v>
      </c>
      <c r="D162" t="str">
        <f t="shared" si="5"/>
        <v>Staffordshire</v>
      </c>
      <c r="CH162" t="e">
        <f>IF(#REF!="","",#REF!)</f>
        <v>#REF!</v>
      </c>
      <c r="CI162" t="e">
        <f>IF(#REF!="","",#REF!)</f>
        <v>#REF!</v>
      </c>
      <c r="CJ162" t="e">
        <f>IF(#REF!="","",#REF!)</f>
        <v>#REF!</v>
      </c>
      <c r="CK162" t="e">
        <f>IF(#REF!="","",#REF!)</f>
        <v>#REF!</v>
      </c>
      <c r="CL162" t="e">
        <f>IF(#REF!="","",#REF!)</f>
        <v>#REF!</v>
      </c>
      <c r="CM162" t="e">
        <f>IF(#REF!="","",#REF!)</f>
        <v>#REF!</v>
      </c>
      <c r="CN162" t="e">
        <f>IF(#REF!="","",#REF!)</f>
        <v>#REF!</v>
      </c>
      <c r="CO162" t="e">
        <f>IF(#REF!="","",#REF!)</f>
        <v>#REF!</v>
      </c>
      <c r="CP162" t="e">
        <f>IF(#REF!="","",#REF!)</f>
        <v>#REF!</v>
      </c>
      <c r="CQ162" t="e">
        <f>IF(#REF!="","",#REF!)</f>
        <v>#REF!</v>
      </c>
      <c r="CR162" t="e">
        <f>IF(#REF!="","",#REF!)</f>
        <v>#REF!</v>
      </c>
      <c r="CS162" t="e">
        <f>IF(#REF!="","",#REF!)</f>
        <v>#REF!</v>
      </c>
      <c r="CT162" t="e">
        <f>IF(#REF!="","",#REF!)</f>
        <v>#REF!</v>
      </c>
      <c r="CU162" t="e">
        <f>IF(#REF!="","",#REF!)</f>
        <v>#REF!</v>
      </c>
      <c r="CV162" t="e">
        <f>IF(#REF!="","",#REF!)</f>
        <v>#REF!</v>
      </c>
      <c r="CW162" t="e">
        <f>IF(#REF!="","",#REF!)</f>
        <v>#REF!</v>
      </c>
      <c r="CX162" t="e">
        <f>IF(#REF!="","",#REF!)</f>
        <v>#REF!</v>
      </c>
      <c r="CY162" t="e">
        <f>IF(#REF!="","",#REF!)</f>
        <v>#REF!</v>
      </c>
    </row>
    <row r="163" spans="2:103" ht="15">
      <c r="B163" t="str">
        <f t="shared" si="4"/>
        <v>E10000028</v>
      </c>
      <c r="C163">
        <v>155</v>
      </c>
      <c r="D163" t="str">
        <f t="shared" si="5"/>
        <v>Staffordshire</v>
      </c>
      <c r="CH163" t="e">
        <f>IF(#REF!="","",#REF!)</f>
        <v>#REF!</v>
      </c>
      <c r="CI163" t="e">
        <f>IF(#REF!="","",#REF!)</f>
        <v>#REF!</v>
      </c>
      <c r="CJ163" t="e">
        <f>IF(#REF!="","",#REF!)</f>
        <v>#REF!</v>
      </c>
      <c r="CK163" t="e">
        <f>IF(#REF!="","",#REF!)</f>
        <v>#REF!</v>
      </c>
      <c r="CL163" t="e">
        <f>IF(#REF!="","",#REF!)</f>
        <v>#REF!</v>
      </c>
      <c r="CM163" t="e">
        <f>IF(#REF!="","",#REF!)</f>
        <v>#REF!</v>
      </c>
      <c r="CN163" t="e">
        <f>IF(#REF!="","",#REF!)</f>
        <v>#REF!</v>
      </c>
      <c r="CO163" t="e">
        <f>IF(#REF!="","",#REF!)</f>
        <v>#REF!</v>
      </c>
      <c r="CP163" t="e">
        <f>IF(#REF!="","",#REF!)</f>
        <v>#REF!</v>
      </c>
      <c r="CQ163" t="e">
        <f>IF(#REF!="","",#REF!)</f>
        <v>#REF!</v>
      </c>
      <c r="CR163" t="e">
        <f>IF(#REF!="","",#REF!)</f>
        <v>#REF!</v>
      </c>
      <c r="CS163" t="e">
        <f>IF(#REF!="","",#REF!)</f>
        <v>#REF!</v>
      </c>
      <c r="CT163" t="e">
        <f>IF(#REF!="","",#REF!)</f>
        <v>#REF!</v>
      </c>
      <c r="CU163" t="e">
        <f>IF(#REF!="","",#REF!)</f>
        <v>#REF!</v>
      </c>
      <c r="CV163" t="e">
        <f>IF(#REF!="","",#REF!)</f>
        <v>#REF!</v>
      </c>
      <c r="CW163" t="e">
        <f>IF(#REF!="","",#REF!)</f>
        <v>#REF!</v>
      </c>
      <c r="CX163" t="e">
        <f>IF(#REF!="","",#REF!)</f>
        <v>#REF!</v>
      </c>
      <c r="CY163" t="e">
        <f>IF(#REF!="","",#REF!)</f>
        <v>#REF!</v>
      </c>
    </row>
    <row r="164" spans="2:103" ht="15">
      <c r="B164" t="str">
        <f t="shared" si="4"/>
        <v>E10000028</v>
      </c>
      <c r="C164">
        <v>156</v>
      </c>
      <c r="D164" t="str">
        <f t="shared" si="5"/>
        <v>Staffordshire</v>
      </c>
      <c r="CH164" t="e">
        <f>IF(#REF!="","",#REF!)</f>
        <v>#REF!</v>
      </c>
      <c r="CI164" t="e">
        <f>IF(#REF!="","",#REF!)</f>
        <v>#REF!</v>
      </c>
      <c r="CJ164" t="e">
        <f>IF(#REF!="","",#REF!)</f>
        <v>#REF!</v>
      </c>
      <c r="CK164" t="e">
        <f>IF(#REF!="","",#REF!)</f>
        <v>#REF!</v>
      </c>
      <c r="CL164" t="e">
        <f>IF(#REF!="","",#REF!)</f>
        <v>#REF!</v>
      </c>
      <c r="CM164" t="e">
        <f>IF(#REF!="","",#REF!)</f>
        <v>#REF!</v>
      </c>
      <c r="CN164" t="e">
        <f>IF(#REF!="","",#REF!)</f>
        <v>#REF!</v>
      </c>
      <c r="CO164" t="e">
        <f>IF(#REF!="","",#REF!)</f>
        <v>#REF!</v>
      </c>
      <c r="CP164" t="e">
        <f>IF(#REF!="","",#REF!)</f>
        <v>#REF!</v>
      </c>
      <c r="CQ164" t="e">
        <f>IF(#REF!="","",#REF!)</f>
        <v>#REF!</v>
      </c>
      <c r="CR164" t="e">
        <f>IF(#REF!="","",#REF!)</f>
        <v>#REF!</v>
      </c>
      <c r="CS164" t="e">
        <f>IF(#REF!="","",#REF!)</f>
        <v>#REF!</v>
      </c>
      <c r="CT164" t="e">
        <f>IF(#REF!="","",#REF!)</f>
        <v>#REF!</v>
      </c>
      <c r="CU164" t="e">
        <f>IF(#REF!="","",#REF!)</f>
        <v>#REF!</v>
      </c>
      <c r="CV164" t="e">
        <f>IF(#REF!="","",#REF!)</f>
        <v>#REF!</v>
      </c>
      <c r="CW164" t="e">
        <f>IF(#REF!="","",#REF!)</f>
        <v>#REF!</v>
      </c>
      <c r="CX164" t="e">
        <f>IF(#REF!="","",#REF!)</f>
        <v>#REF!</v>
      </c>
      <c r="CY164" t="e">
        <f>IF(#REF!="","",#REF!)</f>
        <v>#REF!</v>
      </c>
    </row>
    <row r="165" spans="2:103" ht="15">
      <c r="B165" t="str">
        <f t="shared" si="4"/>
        <v>E10000028</v>
      </c>
      <c r="C165">
        <v>157</v>
      </c>
      <c r="D165" t="str">
        <f t="shared" si="5"/>
        <v>Staffordshire</v>
      </c>
      <c r="CH165" t="e">
        <f>IF(#REF!="","",#REF!)</f>
        <v>#REF!</v>
      </c>
      <c r="CI165" t="e">
        <f>IF(#REF!="","",#REF!)</f>
        <v>#REF!</v>
      </c>
      <c r="CJ165" t="e">
        <f>IF(#REF!="","",#REF!)</f>
        <v>#REF!</v>
      </c>
      <c r="CK165" t="e">
        <f>IF(#REF!="","",#REF!)</f>
        <v>#REF!</v>
      </c>
      <c r="CL165" t="e">
        <f>IF(#REF!="","",#REF!)</f>
        <v>#REF!</v>
      </c>
      <c r="CM165" t="e">
        <f>IF(#REF!="","",#REF!)</f>
        <v>#REF!</v>
      </c>
      <c r="CN165" t="e">
        <f>IF(#REF!="","",#REF!)</f>
        <v>#REF!</v>
      </c>
      <c r="CO165" t="e">
        <f>IF(#REF!="","",#REF!)</f>
        <v>#REF!</v>
      </c>
      <c r="CP165" t="e">
        <f>IF(#REF!="","",#REF!)</f>
        <v>#REF!</v>
      </c>
      <c r="CQ165" t="e">
        <f>IF(#REF!="","",#REF!)</f>
        <v>#REF!</v>
      </c>
      <c r="CR165" t="e">
        <f>IF(#REF!="","",#REF!)</f>
        <v>#REF!</v>
      </c>
      <c r="CS165" t="e">
        <f>IF(#REF!="","",#REF!)</f>
        <v>#REF!</v>
      </c>
      <c r="CT165" t="e">
        <f>IF(#REF!="","",#REF!)</f>
        <v>#REF!</v>
      </c>
      <c r="CU165" t="e">
        <f>IF(#REF!="","",#REF!)</f>
        <v>#REF!</v>
      </c>
      <c r="CV165" t="e">
        <f>IF(#REF!="","",#REF!)</f>
        <v>#REF!</v>
      </c>
      <c r="CW165" t="e">
        <f>IF(#REF!="","",#REF!)</f>
        <v>#REF!</v>
      </c>
      <c r="CX165" t="e">
        <f>IF(#REF!="","",#REF!)</f>
        <v>#REF!</v>
      </c>
      <c r="CY165" t="e">
        <f>IF(#REF!="","",#REF!)</f>
        <v>#REF!</v>
      </c>
    </row>
    <row r="166" spans="2:103" ht="15">
      <c r="B166" t="str">
        <f t="shared" si="4"/>
        <v>E10000028</v>
      </c>
      <c r="C166">
        <v>158</v>
      </c>
      <c r="D166" t="str">
        <f t="shared" si="5"/>
        <v>Staffordshire</v>
      </c>
      <c r="CH166" t="e">
        <f>IF(#REF!="","",#REF!)</f>
        <v>#REF!</v>
      </c>
      <c r="CI166" t="e">
        <f>IF(#REF!="","",#REF!)</f>
        <v>#REF!</v>
      </c>
      <c r="CJ166" t="e">
        <f>IF(#REF!="","",#REF!)</f>
        <v>#REF!</v>
      </c>
      <c r="CK166" t="e">
        <f>IF(#REF!="","",#REF!)</f>
        <v>#REF!</v>
      </c>
      <c r="CL166" t="e">
        <f>IF(#REF!="","",#REF!)</f>
        <v>#REF!</v>
      </c>
      <c r="CM166" t="e">
        <f>IF(#REF!="","",#REF!)</f>
        <v>#REF!</v>
      </c>
      <c r="CN166" t="e">
        <f>IF(#REF!="","",#REF!)</f>
        <v>#REF!</v>
      </c>
      <c r="CO166" t="e">
        <f>IF(#REF!="","",#REF!)</f>
        <v>#REF!</v>
      </c>
      <c r="CP166" t="e">
        <f>IF(#REF!="","",#REF!)</f>
        <v>#REF!</v>
      </c>
      <c r="CQ166" t="e">
        <f>IF(#REF!="","",#REF!)</f>
        <v>#REF!</v>
      </c>
      <c r="CR166" t="e">
        <f>IF(#REF!="","",#REF!)</f>
        <v>#REF!</v>
      </c>
      <c r="CS166" t="e">
        <f>IF(#REF!="","",#REF!)</f>
        <v>#REF!</v>
      </c>
      <c r="CT166" t="e">
        <f>IF(#REF!="","",#REF!)</f>
        <v>#REF!</v>
      </c>
      <c r="CU166" t="e">
        <f>IF(#REF!="","",#REF!)</f>
        <v>#REF!</v>
      </c>
      <c r="CV166" t="e">
        <f>IF(#REF!="","",#REF!)</f>
        <v>#REF!</v>
      </c>
      <c r="CW166" t="e">
        <f>IF(#REF!="","",#REF!)</f>
        <v>#REF!</v>
      </c>
      <c r="CX166" t="e">
        <f>IF(#REF!="","",#REF!)</f>
        <v>#REF!</v>
      </c>
      <c r="CY166" t="e">
        <f>IF(#REF!="","",#REF!)</f>
        <v>#REF!</v>
      </c>
    </row>
    <row r="167" spans="2:103" ht="15">
      <c r="B167" t="str">
        <f t="shared" si="4"/>
        <v>E10000028</v>
      </c>
      <c r="C167">
        <v>159</v>
      </c>
      <c r="D167" t="str">
        <f t="shared" si="5"/>
        <v>Staffordshire</v>
      </c>
      <c r="CH167" t="e">
        <f>IF(#REF!="","",#REF!)</f>
        <v>#REF!</v>
      </c>
      <c r="CI167" t="e">
        <f>IF(#REF!="","",#REF!)</f>
        <v>#REF!</v>
      </c>
      <c r="CJ167" t="e">
        <f>IF(#REF!="","",#REF!)</f>
        <v>#REF!</v>
      </c>
      <c r="CK167" t="e">
        <f>IF(#REF!="","",#REF!)</f>
        <v>#REF!</v>
      </c>
      <c r="CL167" t="e">
        <f>IF(#REF!="","",#REF!)</f>
        <v>#REF!</v>
      </c>
      <c r="CM167" t="e">
        <f>IF(#REF!="","",#REF!)</f>
        <v>#REF!</v>
      </c>
      <c r="CN167" t="e">
        <f>IF(#REF!="","",#REF!)</f>
        <v>#REF!</v>
      </c>
      <c r="CO167" t="e">
        <f>IF(#REF!="","",#REF!)</f>
        <v>#REF!</v>
      </c>
      <c r="CP167" t="e">
        <f>IF(#REF!="","",#REF!)</f>
        <v>#REF!</v>
      </c>
      <c r="CQ167" t="e">
        <f>IF(#REF!="","",#REF!)</f>
        <v>#REF!</v>
      </c>
      <c r="CR167" t="e">
        <f>IF(#REF!="","",#REF!)</f>
        <v>#REF!</v>
      </c>
      <c r="CS167" t="e">
        <f>IF(#REF!="","",#REF!)</f>
        <v>#REF!</v>
      </c>
      <c r="CT167" t="e">
        <f>IF(#REF!="","",#REF!)</f>
        <v>#REF!</v>
      </c>
      <c r="CU167" t="e">
        <f>IF(#REF!="","",#REF!)</f>
        <v>#REF!</v>
      </c>
      <c r="CV167" t="e">
        <f>IF(#REF!="","",#REF!)</f>
        <v>#REF!</v>
      </c>
      <c r="CW167" t="e">
        <f>IF(#REF!="","",#REF!)</f>
        <v>#REF!</v>
      </c>
      <c r="CX167" t="e">
        <f>IF(#REF!="","",#REF!)</f>
        <v>#REF!</v>
      </c>
      <c r="CY167" t="e">
        <f>IF(#REF!="","",#REF!)</f>
        <v>#REF!</v>
      </c>
    </row>
    <row r="168" spans="2:103" ht="15">
      <c r="B168" t="str">
        <f t="shared" si="4"/>
        <v>E10000028</v>
      </c>
      <c r="C168">
        <v>160</v>
      </c>
      <c r="D168" t="str">
        <f t="shared" si="5"/>
        <v>Staffordshire</v>
      </c>
      <c r="CH168" t="e">
        <f>IF(#REF!="","",#REF!)</f>
        <v>#REF!</v>
      </c>
      <c r="CI168" t="e">
        <f>IF(#REF!="","",#REF!)</f>
        <v>#REF!</v>
      </c>
      <c r="CJ168" t="e">
        <f>IF(#REF!="","",#REF!)</f>
        <v>#REF!</v>
      </c>
      <c r="CK168" t="e">
        <f>IF(#REF!="","",#REF!)</f>
        <v>#REF!</v>
      </c>
      <c r="CL168" t="e">
        <f>IF(#REF!="","",#REF!)</f>
        <v>#REF!</v>
      </c>
      <c r="CM168" t="e">
        <f>IF(#REF!="","",#REF!)</f>
        <v>#REF!</v>
      </c>
      <c r="CN168" t="e">
        <f>IF(#REF!="","",#REF!)</f>
        <v>#REF!</v>
      </c>
      <c r="CO168" t="e">
        <f>IF(#REF!="","",#REF!)</f>
        <v>#REF!</v>
      </c>
      <c r="CP168" t="e">
        <f>IF(#REF!="","",#REF!)</f>
        <v>#REF!</v>
      </c>
      <c r="CQ168" t="e">
        <f>IF(#REF!="","",#REF!)</f>
        <v>#REF!</v>
      </c>
      <c r="CR168" t="e">
        <f>IF(#REF!="","",#REF!)</f>
        <v>#REF!</v>
      </c>
      <c r="CS168" t="e">
        <f>IF(#REF!="","",#REF!)</f>
        <v>#REF!</v>
      </c>
      <c r="CT168" t="e">
        <f>IF(#REF!="","",#REF!)</f>
        <v>#REF!</v>
      </c>
      <c r="CU168" t="e">
        <f>IF(#REF!="","",#REF!)</f>
        <v>#REF!</v>
      </c>
      <c r="CV168" t="e">
        <f>IF(#REF!="","",#REF!)</f>
        <v>#REF!</v>
      </c>
      <c r="CW168" t="e">
        <f>IF(#REF!="","",#REF!)</f>
        <v>#REF!</v>
      </c>
      <c r="CX168" t="e">
        <f>IF(#REF!="","",#REF!)</f>
        <v>#REF!</v>
      </c>
      <c r="CY168" t="e">
        <f>IF(#REF!="","",#REF!)</f>
        <v>#REF!</v>
      </c>
    </row>
    <row r="169" spans="2:103" ht="15">
      <c r="B169" t="str">
        <f t="shared" si="4"/>
        <v>E10000028</v>
      </c>
      <c r="C169">
        <v>161</v>
      </c>
      <c r="D169" t="str">
        <f t="shared" si="5"/>
        <v>Staffordshire</v>
      </c>
      <c r="CH169" t="e">
        <f>IF(#REF!="","",#REF!)</f>
        <v>#REF!</v>
      </c>
      <c r="CI169" t="e">
        <f>IF(#REF!="","",#REF!)</f>
        <v>#REF!</v>
      </c>
      <c r="CJ169" t="e">
        <f>IF(#REF!="","",#REF!)</f>
        <v>#REF!</v>
      </c>
      <c r="CK169" t="e">
        <f>IF(#REF!="","",#REF!)</f>
        <v>#REF!</v>
      </c>
      <c r="CL169" t="e">
        <f>IF(#REF!="","",#REF!)</f>
        <v>#REF!</v>
      </c>
      <c r="CM169" t="e">
        <f>IF(#REF!="","",#REF!)</f>
        <v>#REF!</v>
      </c>
      <c r="CN169" t="e">
        <f>IF(#REF!="","",#REF!)</f>
        <v>#REF!</v>
      </c>
      <c r="CO169" t="e">
        <f>IF(#REF!="","",#REF!)</f>
        <v>#REF!</v>
      </c>
      <c r="CP169" t="e">
        <f>IF(#REF!="","",#REF!)</f>
        <v>#REF!</v>
      </c>
      <c r="CQ169" t="e">
        <f>IF(#REF!="","",#REF!)</f>
        <v>#REF!</v>
      </c>
      <c r="CR169" t="e">
        <f>IF(#REF!="","",#REF!)</f>
        <v>#REF!</v>
      </c>
      <c r="CS169" t="e">
        <f>IF(#REF!="","",#REF!)</f>
        <v>#REF!</v>
      </c>
      <c r="CT169" t="e">
        <f>IF(#REF!="","",#REF!)</f>
        <v>#REF!</v>
      </c>
      <c r="CU169" t="e">
        <f>IF(#REF!="","",#REF!)</f>
        <v>#REF!</v>
      </c>
      <c r="CV169" t="e">
        <f>IF(#REF!="","",#REF!)</f>
        <v>#REF!</v>
      </c>
      <c r="CW169" t="e">
        <f>IF(#REF!="","",#REF!)</f>
        <v>#REF!</v>
      </c>
      <c r="CX169" t="e">
        <f>IF(#REF!="","",#REF!)</f>
        <v>#REF!</v>
      </c>
      <c r="CY169" t="e">
        <f>IF(#REF!="","",#REF!)</f>
        <v>#REF!</v>
      </c>
    </row>
    <row r="170" spans="2:103" ht="15">
      <c r="B170" t="str">
        <f t="shared" si="4"/>
        <v>E10000028</v>
      </c>
      <c r="C170">
        <v>162</v>
      </c>
      <c r="D170" t="str">
        <f t="shared" si="5"/>
        <v>Staffordshire</v>
      </c>
      <c r="CH170" t="e">
        <f>IF(#REF!="","",#REF!)</f>
        <v>#REF!</v>
      </c>
      <c r="CI170" t="e">
        <f>IF(#REF!="","",#REF!)</f>
        <v>#REF!</v>
      </c>
      <c r="CJ170" t="e">
        <f>IF(#REF!="","",#REF!)</f>
        <v>#REF!</v>
      </c>
      <c r="CK170" t="e">
        <f>IF(#REF!="","",#REF!)</f>
        <v>#REF!</v>
      </c>
      <c r="CL170" t="e">
        <f>IF(#REF!="","",#REF!)</f>
        <v>#REF!</v>
      </c>
      <c r="CM170" t="e">
        <f>IF(#REF!="","",#REF!)</f>
        <v>#REF!</v>
      </c>
      <c r="CN170" t="e">
        <f>IF(#REF!="","",#REF!)</f>
        <v>#REF!</v>
      </c>
      <c r="CO170" t="e">
        <f>IF(#REF!="","",#REF!)</f>
        <v>#REF!</v>
      </c>
      <c r="CP170" t="e">
        <f>IF(#REF!="","",#REF!)</f>
        <v>#REF!</v>
      </c>
      <c r="CQ170" t="e">
        <f>IF(#REF!="","",#REF!)</f>
        <v>#REF!</v>
      </c>
      <c r="CR170" t="e">
        <f>IF(#REF!="","",#REF!)</f>
        <v>#REF!</v>
      </c>
      <c r="CS170" t="e">
        <f>IF(#REF!="","",#REF!)</f>
        <v>#REF!</v>
      </c>
      <c r="CT170" t="e">
        <f>IF(#REF!="","",#REF!)</f>
        <v>#REF!</v>
      </c>
      <c r="CU170" t="e">
        <f>IF(#REF!="","",#REF!)</f>
        <v>#REF!</v>
      </c>
      <c r="CV170" t="e">
        <f>IF(#REF!="","",#REF!)</f>
        <v>#REF!</v>
      </c>
      <c r="CW170" t="e">
        <f>IF(#REF!="","",#REF!)</f>
        <v>#REF!</v>
      </c>
      <c r="CX170" t="e">
        <f>IF(#REF!="","",#REF!)</f>
        <v>#REF!</v>
      </c>
      <c r="CY170" t="e">
        <f>IF(#REF!="","",#REF!)</f>
        <v>#REF!</v>
      </c>
    </row>
    <row r="171" spans="2:103" ht="15">
      <c r="B171" t="str">
        <f t="shared" si="4"/>
        <v>E10000028</v>
      </c>
      <c r="C171">
        <v>163</v>
      </c>
      <c r="D171" t="str">
        <f t="shared" si="5"/>
        <v>Staffordshire</v>
      </c>
      <c r="CH171" t="e">
        <f>IF(#REF!="","",#REF!)</f>
        <v>#REF!</v>
      </c>
      <c r="CI171" t="e">
        <f>IF(#REF!="","",#REF!)</f>
        <v>#REF!</v>
      </c>
      <c r="CJ171" t="e">
        <f>IF(#REF!="","",#REF!)</f>
        <v>#REF!</v>
      </c>
      <c r="CK171" t="e">
        <f>IF(#REF!="","",#REF!)</f>
        <v>#REF!</v>
      </c>
      <c r="CL171" t="e">
        <f>IF(#REF!="","",#REF!)</f>
        <v>#REF!</v>
      </c>
      <c r="CM171" t="e">
        <f>IF(#REF!="","",#REF!)</f>
        <v>#REF!</v>
      </c>
      <c r="CN171" t="e">
        <f>IF(#REF!="","",#REF!)</f>
        <v>#REF!</v>
      </c>
      <c r="CO171" t="e">
        <f>IF(#REF!="","",#REF!)</f>
        <v>#REF!</v>
      </c>
      <c r="CP171" t="e">
        <f>IF(#REF!="","",#REF!)</f>
        <v>#REF!</v>
      </c>
      <c r="CQ171" t="e">
        <f>IF(#REF!="","",#REF!)</f>
        <v>#REF!</v>
      </c>
      <c r="CR171" t="e">
        <f>IF(#REF!="","",#REF!)</f>
        <v>#REF!</v>
      </c>
      <c r="CS171" t="e">
        <f>IF(#REF!="","",#REF!)</f>
        <v>#REF!</v>
      </c>
      <c r="CT171" t="e">
        <f>IF(#REF!="","",#REF!)</f>
        <v>#REF!</v>
      </c>
      <c r="CU171" t="e">
        <f>IF(#REF!="","",#REF!)</f>
        <v>#REF!</v>
      </c>
      <c r="CV171" t="e">
        <f>IF(#REF!="","",#REF!)</f>
        <v>#REF!</v>
      </c>
      <c r="CW171" t="e">
        <f>IF(#REF!="","",#REF!)</f>
        <v>#REF!</v>
      </c>
      <c r="CX171" t="e">
        <f>IF(#REF!="","",#REF!)</f>
        <v>#REF!</v>
      </c>
      <c r="CY171" t="e">
        <f>IF(#REF!="","",#REF!)</f>
        <v>#REF!</v>
      </c>
    </row>
    <row r="172" spans="2:103" ht="15">
      <c r="B172" t="str">
        <f t="shared" si="4"/>
        <v>E10000028</v>
      </c>
      <c r="C172">
        <v>164</v>
      </c>
      <c r="D172" t="str">
        <f t="shared" si="5"/>
        <v>Staffordshire</v>
      </c>
      <c r="CH172" t="e">
        <f>IF(#REF!="","",#REF!)</f>
        <v>#REF!</v>
      </c>
      <c r="CI172" t="e">
        <f>IF(#REF!="","",#REF!)</f>
        <v>#REF!</v>
      </c>
      <c r="CJ172" t="e">
        <f>IF(#REF!="","",#REF!)</f>
        <v>#REF!</v>
      </c>
      <c r="CK172" t="e">
        <f>IF(#REF!="","",#REF!)</f>
        <v>#REF!</v>
      </c>
      <c r="CL172" t="e">
        <f>IF(#REF!="","",#REF!)</f>
        <v>#REF!</v>
      </c>
      <c r="CM172" t="e">
        <f>IF(#REF!="","",#REF!)</f>
        <v>#REF!</v>
      </c>
      <c r="CN172" t="e">
        <f>IF(#REF!="","",#REF!)</f>
        <v>#REF!</v>
      </c>
      <c r="CO172" t="e">
        <f>IF(#REF!="","",#REF!)</f>
        <v>#REF!</v>
      </c>
      <c r="CP172" t="e">
        <f>IF(#REF!="","",#REF!)</f>
        <v>#REF!</v>
      </c>
      <c r="CQ172" t="e">
        <f>IF(#REF!="","",#REF!)</f>
        <v>#REF!</v>
      </c>
      <c r="CR172" t="e">
        <f>IF(#REF!="","",#REF!)</f>
        <v>#REF!</v>
      </c>
      <c r="CS172" t="e">
        <f>IF(#REF!="","",#REF!)</f>
        <v>#REF!</v>
      </c>
      <c r="CT172" t="e">
        <f>IF(#REF!="","",#REF!)</f>
        <v>#REF!</v>
      </c>
      <c r="CU172" t="e">
        <f>IF(#REF!="","",#REF!)</f>
        <v>#REF!</v>
      </c>
      <c r="CV172" t="e">
        <f>IF(#REF!="","",#REF!)</f>
        <v>#REF!</v>
      </c>
      <c r="CW172" t="e">
        <f>IF(#REF!="","",#REF!)</f>
        <v>#REF!</v>
      </c>
      <c r="CX172" t="e">
        <f>IF(#REF!="","",#REF!)</f>
        <v>#REF!</v>
      </c>
      <c r="CY172" t="e">
        <f>IF(#REF!="","",#REF!)</f>
        <v>#REF!</v>
      </c>
    </row>
    <row r="173" spans="2:103" ht="15">
      <c r="B173" t="str">
        <f t="shared" si="4"/>
        <v>E10000028</v>
      </c>
      <c r="C173">
        <v>165</v>
      </c>
      <c r="D173" t="str">
        <f t="shared" si="5"/>
        <v>Staffordshire</v>
      </c>
      <c r="CH173" t="e">
        <f>IF(#REF!="","",#REF!)</f>
        <v>#REF!</v>
      </c>
      <c r="CI173" t="e">
        <f>IF(#REF!="","",#REF!)</f>
        <v>#REF!</v>
      </c>
      <c r="CJ173" t="e">
        <f>IF(#REF!="","",#REF!)</f>
        <v>#REF!</v>
      </c>
      <c r="CK173" t="e">
        <f>IF(#REF!="","",#REF!)</f>
        <v>#REF!</v>
      </c>
      <c r="CL173" t="e">
        <f>IF(#REF!="","",#REF!)</f>
        <v>#REF!</v>
      </c>
      <c r="CM173" t="e">
        <f>IF(#REF!="","",#REF!)</f>
        <v>#REF!</v>
      </c>
      <c r="CN173" t="e">
        <f>IF(#REF!="","",#REF!)</f>
        <v>#REF!</v>
      </c>
      <c r="CO173" t="e">
        <f>IF(#REF!="","",#REF!)</f>
        <v>#REF!</v>
      </c>
      <c r="CP173" t="e">
        <f>IF(#REF!="","",#REF!)</f>
        <v>#REF!</v>
      </c>
      <c r="CQ173" t="e">
        <f>IF(#REF!="","",#REF!)</f>
        <v>#REF!</v>
      </c>
      <c r="CR173" t="e">
        <f>IF(#REF!="","",#REF!)</f>
        <v>#REF!</v>
      </c>
      <c r="CS173" t="e">
        <f>IF(#REF!="","",#REF!)</f>
        <v>#REF!</v>
      </c>
      <c r="CT173" t="e">
        <f>IF(#REF!="","",#REF!)</f>
        <v>#REF!</v>
      </c>
      <c r="CU173" t="e">
        <f>IF(#REF!="","",#REF!)</f>
        <v>#REF!</v>
      </c>
      <c r="CV173" t="e">
        <f>IF(#REF!="","",#REF!)</f>
        <v>#REF!</v>
      </c>
      <c r="CW173" t="e">
        <f>IF(#REF!="","",#REF!)</f>
        <v>#REF!</v>
      </c>
      <c r="CX173" t="e">
        <f>IF(#REF!="","",#REF!)</f>
        <v>#REF!</v>
      </c>
      <c r="CY173" t="e">
        <f>IF(#REF!="","",#REF!)</f>
        <v>#REF!</v>
      </c>
    </row>
    <row r="174" spans="2:103" ht="15">
      <c r="B174" t="str">
        <f t="shared" si="4"/>
        <v>E10000028</v>
      </c>
      <c r="C174">
        <v>166</v>
      </c>
      <c r="D174" t="str">
        <f t="shared" si="5"/>
        <v>Staffordshire</v>
      </c>
      <c r="CH174" t="e">
        <f>IF(#REF!="","",#REF!)</f>
        <v>#REF!</v>
      </c>
      <c r="CI174" t="e">
        <f>IF(#REF!="","",#REF!)</f>
        <v>#REF!</v>
      </c>
      <c r="CJ174" t="e">
        <f>IF(#REF!="","",#REF!)</f>
        <v>#REF!</v>
      </c>
      <c r="CK174" t="e">
        <f>IF(#REF!="","",#REF!)</f>
        <v>#REF!</v>
      </c>
      <c r="CL174" t="e">
        <f>IF(#REF!="","",#REF!)</f>
        <v>#REF!</v>
      </c>
      <c r="CM174" t="e">
        <f>IF(#REF!="","",#REF!)</f>
        <v>#REF!</v>
      </c>
      <c r="CN174" t="e">
        <f>IF(#REF!="","",#REF!)</f>
        <v>#REF!</v>
      </c>
      <c r="CO174" t="e">
        <f>IF(#REF!="","",#REF!)</f>
        <v>#REF!</v>
      </c>
      <c r="CP174" t="e">
        <f>IF(#REF!="","",#REF!)</f>
        <v>#REF!</v>
      </c>
      <c r="CQ174" t="e">
        <f>IF(#REF!="","",#REF!)</f>
        <v>#REF!</v>
      </c>
      <c r="CR174" t="e">
        <f>IF(#REF!="","",#REF!)</f>
        <v>#REF!</v>
      </c>
      <c r="CS174" t="e">
        <f>IF(#REF!="","",#REF!)</f>
        <v>#REF!</v>
      </c>
      <c r="CT174" t="e">
        <f>IF(#REF!="","",#REF!)</f>
        <v>#REF!</v>
      </c>
      <c r="CU174" t="e">
        <f>IF(#REF!="","",#REF!)</f>
        <v>#REF!</v>
      </c>
      <c r="CV174" t="e">
        <f>IF(#REF!="","",#REF!)</f>
        <v>#REF!</v>
      </c>
      <c r="CW174" t="e">
        <f>IF(#REF!="","",#REF!)</f>
        <v>#REF!</v>
      </c>
      <c r="CX174" t="e">
        <f>IF(#REF!="","",#REF!)</f>
        <v>#REF!</v>
      </c>
      <c r="CY174" t="e">
        <f>IF(#REF!="","",#REF!)</f>
        <v>#REF!</v>
      </c>
    </row>
    <row r="175" spans="2:103" ht="15">
      <c r="B175" t="str">
        <f t="shared" si="4"/>
        <v>E10000028</v>
      </c>
      <c r="C175">
        <v>167</v>
      </c>
      <c r="D175" t="str">
        <f t="shared" si="5"/>
        <v>Staffordshire</v>
      </c>
      <c r="CH175" t="e">
        <f>IF(#REF!="","",#REF!)</f>
        <v>#REF!</v>
      </c>
      <c r="CI175" t="e">
        <f>IF(#REF!="","",#REF!)</f>
        <v>#REF!</v>
      </c>
      <c r="CJ175" t="e">
        <f>IF(#REF!="","",#REF!)</f>
        <v>#REF!</v>
      </c>
      <c r="CK175" t="e">
        <f>IF(#REF!="","",#REF!)</f>
        <v>#REF!</v>
      </c>
      <c r="CL175" t="e">
        <f>IF(#REF!="","",#REF!)</f>
        <v>#REF!</v>
      </c>
      <c r="CM175" t="e">
        <f>IF(#REF!="","",#REF!)</f>
        <v>#REF!</v>
      </c>
      <c r="CN175" t="e">
        <f>IF(#REF!="","",#REF!)</f>
        <v>#REF!</v>
      </c>
      <c r="CO175" t="e">
        <f>IF(#REF!="","",#REF!)</f>
        <v>#REF!</v>
      </c>
      <c r="CP175" t="e">
        <f>IF(#REF!="","",#REF!)</f>
        <v>#REF!</v>
      </c>
      <c r="CQ175" t="e">
        <f>IF(#REF!="","",#REF!)</f>
        <v>#REF!</v>
      </c>
      <c r="CR175" t="e">
        <f>IF(#REF!="","",#REF!)</f>
        <v>#REF!</v>
      </c>
      <c r="CS175" t="e">
        <f>IF(#REF!="","",#REF!)</f>
        <v>#REF!</v>
      </c>
      <c r="CT175" t="e">
        <f>IF(#REF!="","",#REF!)</f>
        <v>#REF!</v>
      </c>
      <c r="CU175" t="e">
        <f>IF(#REF!="","",#REF!)</f>
        <v>#REF!</v>
      </c>
      <c r="CV175" t="e">
        <f>IF(#REF!="","",#REF!)</f>
        <v>#REF!</v>
      </c>
      <c r="CW175" t="e">
        <f>IF(#REF!="","",#REF!)</f>
        <v>#REF!</v>
      </c>
      <c r="CX175" t="e">
        <f>IF(#REF!="","",#REF!)</f>
        <v>#REF!</v>
      </c>
      <c r="CY175" t="e">
        <f>IF(#REF!="","",#REF!)</f>
        <v>#REF!</v>
      </c>
    </row>
    <row r="176" spans="2:103" ht="15">
      <c r="B176" t="str">
        <f t="shared" si="4"/>
        <v>E10000028</v>
      </c>
      <c r="C176">
        <v>168</v>
      </c>
      <c r="D176" t="str">
        <f t="shared" si="5"/>
        <v>Staffordshire</v>
      </c>
      <c r="CH176" t="e">
        <f>IF(#REF!="","",#REF!)</f>
        <v>#REF!</v>
      </c>
      <c r="CI176" t="e">
        <f>IF(#REF!="","",#REF!)</f>
        <v>#REF!</v>
      </c>
      <c r="CJ176" t="e">
        <f>IF(#REF!="","",#REF!)</f>
        <v>#REF!</v>
      </c>
      <c r="CK176" t="e">
        <f>IF(#REF!="","",#REF!)</f>
        <v>#REF!</v>
      </c>
      <c r="CL176" t="e">
        <f>IF(#REF!="","",#REF!)</f>
        <v>#REF!</v>
      </c>
      <c r="CM176" t="e">
        <f>IF(#REF!="","",#REF!)</f>
        <v>#REF!</v>
      </c>
      <c r="CN176" t="e">
        <f>IF(#REF!="","",#REF!)</f>
        <v>#REF!</v>
      </c>
      <c r="CO176" t="e">
        <f>IF(#REF!="","",#REF!)</f>
        <v>#REF!</v>
      </c>
      <c r="CP176" t="e">
        <f>IF(#REF!="","",#REF!)</f>
        <v>#REF!</v>
      </c>
      <c r="CQ176" t="e">
        <f>IF(#REF!="","",#REF!)</f>
        <v>#REF!</v>
      </c>
      <c r="CR176" t="e">
        <f>IF(#REF!="","",#REF!)</f>
        <v>#REF!</v>
      </c>
      <c r="CS176" t="e">
        <f>IF(#REF!="","",#REF!)</f>
        <v>#REF!</v>
      </c>
      <c r="CT176" t="e">
        <f>IF(#REF!="","",#REF!)</f>
        <v>#REF!</v>
      </c>
      <c r="CU176" t="e">
        <f>IF(#REF!="","",#REF!)</f>
        <v>#REF!</v>
      </c>
      <c r="CV176" t="e">
        <f>IF(#REF!="","",#REF!)</f>
        <v>#REF!</v>
      </c>
      <c r="CW176" t="e">
        <f>IF(#REF!="","",#REF!)</f>
        <v>#REF!</v>
      </c>
      <c r="CX176" t="e">
        <f>IF(#REF!="","",#REF!)</f>
        <v>#REF!</v>
      </c>
      <c r="CY176" t="e">
        <f>IF(#REF!="","",#REF!)</f>
        <v>#REF!</v>
      </c>
    </row>
    <row r="177" spans="2:103" ht="15">
      <c r="B177" t="str">
        <f t="shared" si="4"/>
        <v>E10000028</v>
      </c>
      <c r="C177">
        <v>169</v>
      </c>
      <c r="D177" t="str">
        <f t="shared" si="5"/>
        <v>Staffordshire</v>
      </c>
      <c r="CH177" t="e">
        <f>IF(#REF!="","",#REF!)</f>
        <v>#REF!</v>
      </c>
      <c r="CI177" t="e">
        <f>IF(#REF!="","",#REF!)</f>
        <v>#REF!</v>
      </c>
      <c r="CJ177" t="e">
        <f>IF(#REF!="","",#REF!)</f>
        <v>#REF!</v>
      </c>
      <c r="CK177" t="e">
        <f>IF(#REF!="","",#REF!)</f>
        <v>#REF!</v>
      </c>
      <c r="CL177" t="e">
        <f>IF(#REF!="","",#REF!)</f>
        <v>#REF!</v>
      </c>
      <c r="CM177" t="e">
        <f>IF(#REF!="","",#REF!)</f>
        <v>#REF!</v>
      </c>
      <c r="CN177" t="e">
        <f>IF(#REF!="","",#REF!)</f>
        <v>#REF!</v>
      </c>
      <c r="CO177" t="e">
        <f>IF(#REF!="","",#REF!)</f>
        <v>#REF!</v>
      </c>
      <c r="CP177" t="e">
        <f>IF(#REF!="","",#REF!)</f>
        <v>#REF!</v>
      </c>
      <c r="CQ177" t="e">
        <f>IF(#REF!="","",#REF!)</f>
        <v>#REF!</v>
      </c>
      <c r="CR177" t="e">
        <f>IF(#REF!="","",#REF!)</f>
        <v>#REF!</v>
      </c>
      <c r="CS177" t="e">
        <f>IF(#REF!="","",#REF!)</f>
        <v>#REF!</v>
      </c>
      <c r="CT177" t="e">
        <f>IF(#REF!="","",#REF!)</f>
        <v>#REF!</v>
      </c>
      <c r="CU177" t="e">
        <f>IF(#REF!="","",#REF!)</f>
        <v>#REF!</v>
      </c>
      <c r="CV177" t="e">
        <f>IF(#REF!="","",#REF!)</f>
        <v>#REF!</v>
      </c>
      <c r="CW177" t="e">
        <f>IF(#REF!="","",#REF!)</f>
        <v>#REF!</v>
      </c>
      <c r="CX177" t="e">
        <f>IF(#REF!="","",#REF!)</f>
        <v>#REF!</v>
      </c>
      <c r="CY177" t="e">
        <f>IF(#REF!="","",#REF!)</f>
        <v>#REF!</v>
      </c>
    </row>
    <row r="178" spans="2:103" ht="15">
      <c r="B178" t="str">
        <f t="shared" si="4"/>
        <v>E10000028</v>
      </c>
      <c r="C178">
        <v>170</v>
      </c>
      <c r="D178" t="str">
        <f t="shared" si="5"/>
        <v>Staffordshire</v>
      </c>
      <c r="CH178" t="e">
        <f>IF(#REF!="","",#REF!)</f>
        <v>#REF!</v>
      </c>
      <c r="CI178" t="e">
        <f>IF(#REF!="","",#REF!)</f>
        <v>#REF!</v>
      </c>
      <c r="CJ178" t="e">
        <f>IF(#REF!="","",#REF!)</f>
        <v>#REF!</v>
      </c>
      <c r="CK178" t="e">
        <f>IF(#REF!="","",#REF!)</f>
        <v>#REF!</v>
      </c>
      <c r="CL178" t="e">
        <f>IF(#REF!="","",#REF!)</f>
        <v>#REF!</v>
      </c>
      <c r="CM178" t="e">
        <f>IF(#REF!="","",#REF!)</f>
        <v>#REF!</v>
      </c>
      <c r="CN178" t="e">
        <f>IF(#REF!="","",#REF!)</f>
        <v>#REF!</v>
      </c>
      <c r="CO178" t="e">
        <f>IF(#REF!="","",#REF!)</f>
        <v>#REF!</v>
      </c>
      <c r="CP178" t="e">
        <f>IF(#REF!="","",#REF!)</f>
        <v>#REF!</v>
      </c>
      <c r="CQ178" t="e">
        <f>IF(#REF!="","",#REF!)</f>
        <v>#REF!</v>
      </c>
      <c r="CR178" t="e">
        <f>IF(#REF!="","",#REF!)</f>
        <v>#REF!</v>
      </c>
      <c r="CS178" t="e">
        <f>IF(#REF!="","",#REF!)</f>
        <v>#REF!</v>
      </c>
      <c r="CT178" t="e">
        <f>IF(#REF!="","",#REF!)</f>
        <v>#REF!</v>
      </c>
      <c r="CU178" t="e">
        <f>IF(#REF!="","",#REF!)</f>
        <v>#REF!</v>
      </c>
      <c r="CV178" t="e">
        <f>IF(#REF!="","",#REF!)</f>
        <v>#REF!</v>
      </c>
      <c r="CW178" t="e">
        <f>IF(#REF!="","",#REF!)</f>
        <v>#REF!</v>
      </c>
      <c r="CX178" t="e">
        <f>IF(#REF!="","",#REF!)</f>
        <v>#REF!</v>
      </c>
      <c r="CY178" t="e">
        <f>IF(#REF!="","",#REF!)</f>
        <v>#REF!</v>
      </c>
    </row>
    <row r="179" spans="2:103" ht="15">
      <c r="B179" t="str">
        <f t="shared" si="4"/>
        <v>E10000028</v>
      </c>
      <c r="C179">
        <v>171</v>
      </c>
      <c r="D179" t="str">
        <f t="shared" si="5"/>
        <v>Staffordshire</v>
      </c>
      <c r="CH179" t="e">
        <f>IF(#REF!="","",#REF!)</f>
        <v>#REF!</v>
      </c>
      <c r="CI179" t="e">
        <f>IF(#REF!="","",#REF!)</f>
        <v>#REF!</v>
      </c>
      <c r="CJ179" t="e">
        <f>IF(#REF!="","",#REF!)</f>
        <v>#REF!</v>
      </c>
      <c r="CK179" t="e">
        <f>IF(#REF!="","",#REF!)</f>
        <v>#REF!</v>
      </c>
      <c r="CL179" t="e">
        <f>IF(#REF!="","",#REF!)</f>
        <v>#REF!</v>
      </c>
      <c r="CM179" t="e">
        <f>IF(#REF!="","",#REF!)</f>
        <v>#REF!</v>
      </c>
      <c r="CN179" t="e">
        <f>IF(#REF!="","",#REF!)</f>
        <v>#REF!</v>
      </c>
      <c r="CO179" t="e">
        <f>IF(#REF!="","",#REF!)</f>
        <v>#REF!</v>
      </c>
      <c r="CP179" t="e">
        <f>IF(#REF!="","",#REF!)</f>
        <v>#REF!</v>
      </c>
      <c r="CQ179" t="e">
        <f>IF(#REF!="","",#REF!)</f>
        <v>#REF!</v>
      </c>
      <c r="CR179" t="e">
        <f>IF(#REF!="","",#REF!)</f>
        <v>#REF!</v>
      </c>
      <c r="CS179" t="e">
        <f>IF(#REF!="","",#REF!)</f>
        <v>#REF!</v>
      </c>
      <c r="CT179" t="e">
        <f>IF(#REF!="","",#REF!)</f>
        <v>#REF!</v>
      </c>
      <c r="CU179" t="e">
        <f>IF(#REF!="","",#REF!)</f>
        <v>#REF!</v>
      </c>
      <c r="CV179" t="e">
        <f>IF(#REF!="","",#REF!)</f>
        <v>#REF!</v>
      </c>
      <c r="CW179" t="e">
        <f>IF(#REF!="","",#REF!)</f>
        <v>#REF!</v>
      </c>
      <c r="CX179" t="e">
        <f>IF(#REF!="","",#REF!)</f>
        <v>#REF!</v>
      </c>
      <c r="CY179" t="e">
        <f>IF(#REF!="","",#REF!)</f>
        <v>#REF!</v>
      </c>
    </row>
    <row r="180" spans="2:103" ht="15">
      <c r="B180" t="str">
        <f t="shared" si="4"/>
        <v>E10000028</v>
      </c>
      <c r="C180">
        <v>172</v>
      </c>
      <c r="D180" t="str">
        <f t="shared" si="5"/>
        <v>Staffordshire</v>
      </c>
      <c r="CH180" t="e">
        <f>IF(#REF!="","",#REF!)</f>
        <v>#REF!</v>
      </c>
      <c r="CI180" t="e">
        <f>IF(#REF!="","",#REF!)</f>
        <v>#REF!</v>
      </c>
      <c r="CJ180" t="e">
        <f>IF(#REF!="","",#REF!)</f>
        <v>#REF!</v>
      </c>
      <c r="CK180" t="e">
        <f>IF(#REF!="","",#REF!)</f>
        <v>#REF!</v>
      </c>
      <c r="CL180" t="e">
        <f>IF(#REF!="","",#REF!)</f>
        <v>#REF!</v>
      </c>
      <c r="CM180" t="e">
        <f>IF(#REF!="","",#REF!)</f>
        <v>#REF!</v>
      </c>
      <c r="CN180" t="e">
        <f>IF(#REF!="","",#REF!)</f>
        <v>#REF!</v>
      </c>
      <c r="CO180" t="e">
        <f>IF(#REF!="","",#REF!)</f>
        <v>#REF!</v>
      </c>
      <c r="CP180" t="e">
        <f>IF(#REF!="","",#REF!)</f>
        <v>#REF!</v>
      </c>
      <c r="CQ180" t="e">
        <f>IF(#REF!="","",#REF!)</f>
        <v>#REF!</v>
      </c>
      <c r="CR180" t="e">
        <f>IF(#REF!="","",#REF!)</f>
        <v>#REF!</v>
      </c>
      <c r="CS180" t="e">
        <f>IF(#REF!="","",#REF!)</f>
        <v>#REF!</v>
      </c>
      <c r="CT180" t="e">
        <f>IF(#REF!="","",#REF!)</f>
        <v>#REF!</v>
      </c>
      <c r="CU180" t="e">
        <f>IF(#REF!="","",#REF!)</f>
        <v>#REF!</v>
      </c>
      <c r="CV180" t="e">
        <f>IF(#REF!="","",#REF!)</f>
        <v>#REF!</v>
      </c>
      <c r="CW180" t="e">
        <f>IF(#REF!="","",#REF!)</f>
        <v>#REF!</v>
      </c>
      <c r="CX180" t="e">
        <f>IF(#REF!="","",#REF!)</f>
        <v>#REF!</v>
      </c>
      <c r="CY180" t="e">
        <f>IF(#REF!="","",#REF!)</f>
        <v>#REF!</v>
      </c>
    </row>
    <row r="181" spans="2:103" ht="15">
      <c r="B181" t="str">
        <f t="shared" si="4"/>
        <v>E10000028</v>
      </c>
      <c r="C181">
        <v>173</v>
      </c>
      <c r="D181" t="str">
        <f t="shared" si="5"/>
        <v>Staffordshire</v>
      </c>
      <c r="CH181" t="e">
        <f>IF(#REF!="","",#REF!)</f>
        <v>#REF!</v>
      </c>
      <c r="CI181" t="e">
        <f>IF(#REF!="","",#REF!)</f>
        <v>#REF!</v>
      </c>
      <c r="CJ181" t="e">
        <f>IF(#REF!="","",#REF!)</f>
        <v>#REF!</v>
      </c>
      <c r="CK181" t="e">
        <f>IF(#REF!="","",#REF!)</f>
        <v>#REF!</v>
      </c>
      <c r="CL181" t="e">
        <f>IF(#REF!="","",#REF!)</f>
        <v>#REF!</v>
      </c>
      <c r="CM181" t="e">
        <f>IF(#REF!="","",#REF!)</f>
        <v>#REF!</v>
      </c>
      <c r="CN181" t="e">
        <f>IF(#REF!="","",#REF!)</f>
        <v>#REF!</v>
      </c>
      <c r="CO181" t="e">
        <f>IF(#REF!="","",#REF!)</f>
        <v>#REF!</v>
      </c>
      <c r="CP181" t="e">
        <f>IF(#REF!="","",#REF!)</f>
        <v>#REF!</v>
      </c>
      <c r="CQ181" t="e">
        <f>IF(#REF!="","",#REF!)</f>
        <v>#REF!</v>
      </c>
      <c r="CR181" t="e">
        <f>IF(#REF!="","",#REF!)</f>
        <v>#REF!</v>
      </c>
      <c r="CS181" t="e">
        <f>IF(#REF!="","",#REF!)</f>
        <v>#REF!</v>
      </c>
      <c r="CT181" t="e">
        <f>IF(#REF!="","",#REF!)</f>
        <v>#REF!</v>
      </c>
      <c r="CU181" t="e">
        <f>IF(#REF!="","",#REF!)</f>
        <v>#REF!</v>
      </c>
      <c r="CV181" t="e">
        <f>IF(#REF!="","",#REF!)</f>
        <v>#REF!</v>
      </c>
      <c r="CW181" t="e">
        <f>IF(#REF!="","",#REF!)</f>
        <v>#REF!</v>
      </c>
      <c r="CX181" t="e">
        <f>IF(#REF!="","",#REF!)</f>
        <v>#REF!</v>
      </c>
      <c r="CY181" t="e">
        <f>IF(#REF!="","",#REF!)</f>
        <v>#REF!</v>
      </c>
    </row>
    <row r="182" spans="2:103" ht="15">
      <c r="B182" t="str">
        <f t="shared" si="4"/>
        <v>E10000028</v>
      </c>
      <c r="C182">
        <v>174</v>
      </c>
      <c r="D182" t="str">
        <f t="shared" si="5"/>
        <v>Staffordshire</v>
      </c>
      <c r="CH182" t="e">
        <f>IF(#REF!="","",#REF!)</f>
        <v>#REF!</v>
      </c>
      <c r="CI182" t="e">
        <f>IF(#REF!="","",#REF!)</f>
        <v>#REF!</v>
      </c>
      <c r="CJ182" t="e">
        <f>IF(#REF!="","",#REF!)</f>
        <v>#REF!</v>
      </c>
      <c r="CK182" t="e">
        <f>IF(#REF!="","",#REF!)</f>
        <v>#REF!</v>
      </c>
      <c r="CL182" t="e">
        <f>IF(#REF!="","",#REF!)</f>
        <v>#REF!</v>
      </c>
      <c r="CM182" t="e">
        <f>IF(#REF!="","",#REF!)</f>
        <v>#REF!</v>
      </c>
      <c r="CN182" t="e">
        <f>IF(#REF!="","",#REF!)</f>
        <v>#REF!</v>
      </c>
      <c r="CO182" t="e">
        <f>IF(#REF!="","",#REF!)</f>
        <v>#REF!</v>
      </c>
      <c r="CP182" t="e">
        <f>IF(#REF!="","",#REF!)</f>
        <v>#REF!</v>
      </c>
      <c r="CQ182" t="e">
        <f>IF(#REF!="","",#REF!)</f>
        <v>#REF!</v>
      </c>
      <c r="CR182" t="e">
        <f>IF(#REF!="","",#REF!)</f>
        <v>#REF!</v>
      </c>
      <c r="CS182" t="e">
        <f>IF(#REF!="","",#REF!)</f>
        <v>#REF!</v>
      </c>
      <c r="CT182" t="e">
        <f>IF(#REF!="","",#REF!)</f>
        <v>#REF!</v>
      </c>
      <c r="CU182" t="e">
        <f>IF(#REF!="","",#REF!)</f>
        <v>#REF!</v>
      </c>
      <c r="CV182" t="e">
        <f>IF(#REF!="","",#REF!)</f>
        <v>#REF!</v>
      </c>
      <c r="CW182" t="e">
        <f>IF(#REF!="","",#REF!)</f>
        <v>#REF!</v>
      </c>
      <c r="CX182" t="e">
        <f>IF(#REF!="","",#REF!)</f>
        <v>#REF!</v>
      </c>
      <c r="CY182" t="e">
        <f>IF(#REF!="","",#REF!)</f>
        <v>#REF!</v>
      </c>
    </row>
    <row r="183" spans="2:103" ht="15">
      <c r="B183" t="str">
        <f t="shared" si="4"/>
        <v>E10000028</v>
      </c>
      <c r="C183">
        <v>175</v>
      </c>
      <c r="D183" t="str">
        <f t="shared" si="5"/>
        <v>Staffordshire</v>
      </c>
      <c r="CH183" t="e">
        <f>IF(#REF!="","",#REF!)</f>
        <v>#REF!</v>
      </c>
      <c r="CI183" t="e">
        <f>IF(#REF!="","",#REF!)</f>
        <v>#REF!</v>
      </c>
      <c r="CJ183" t="e">
        <f>IF(#REF!="","",#REF!)</f>
        <v>#REF!</v>
      </c>
      <c r="CK183" t="e">
        <f>IF(#REF!="","",#REF!)</f>
        <v>#REF!</v>
      </c>
      <c r="CL183" t="e">
        <f>IF(#REF!="","",#REF!)</f>
        <v>#REF!</v>
      </c>
      <c r="CM183" t="e">
        <f>IF(#REF!="","",#REF!)</f>
        <v>#REF!</v>
      </c>
      <c r="CN183" t="e">
        <f>IF(#REF!="","",#REF!)</f>
        <v>#REF!</v>
      </c>
      <c r="CO183" t="e">
        <f>IF(#REF!="","",#REF!)</f>
        <v>#REF!</v>
      </c>
      <c r="CP183" t="e">
        <f>IF(#REF!="","",#REF!)</f>
        <v>#REF!</v>
      </c>
      <c r="CQ183" t="e">
        <f>IF(#REF!="","",#REF!)</f>
        <v>#REF!</v>
      </c>
      <c r="CR183" t="e">
        <f>IF(#REF!="","",#REF!)</f>
        <v>#REF!</v>
      </c>
      <c r="CS183" t="e">
        <f>IF(#REF!="","",#REF!)</f>
        <v>#REF!</v>
      </c>
      <c r="CT183" t="e">
        <f>IF(#REF!="","",#REF!)</f>
        <v>#REF!</v>
      </c>
      <c r="CU183" t="e">
        <f>IF(#REF!="","",#REF!)</f>
        <v>#REF!</v>
      </c>
      <c r="CV183" t="e">
        <f>IF(#REF!="","",#REF!)</f>
        <v>#REF!</v>
      </c>
      <c r="CW183" t="e">
        <f>IF(#REF!="","",#REF!)</f>
        <v>#REF!</v>
      </c>
      <c r="CX183" t="e">
        <f>IF(#REF!="","",#REF!)</f>
        <v>#REF!</v>
      </c>
      <c r="CY183" t="e">
        <f>IF(#REF!="","",#REF!)</f>
        <v>#REF!</v>
      </c>
    </row>
    <row r="184" spans="2:103" ht="15">
      <c r="B184" t="str">
        <f t="shared" si="4"/>
        <v>E10000028</v>
      </c>
      <c r="C184">
        <v>176</v>
      </c>
      <c r="D184" t="str">
        <f t="shared" si="5"/>
        <v>Staffordshire</v>
      </c>
      <c r="CH184" t="e">
        <f>IF(#REF!="","",#REF!)</f>
        <v>#REF!</v>
      </c>
      <c r="CI184" t="e">
        <f>IF(#REF!="","",#REF!)</f>
        <v>#REF!</v>
      </c>
      <c r="CJ184" t="e">
        <f>IF(#REF!="","",#REF!)</f>
        <v>#REF!</v>
      </c>
      <c r="CK184" t="e">
        <f>IF(#REF!="","",#REF!)</f>
        <v>#REF!</v>
      </c>
      <c r="CL184" t="e">
        <f>IF(#REF!="","",#REF!)</f>
        <v>#REF!</v>
      </c>
      <c r="CM184" t="e">
        <f>IF(#REF!="","",#REF!)</f>
        <v>#REF!</v>
      </c>
      <c r="CN184" t="e">
        <f>IF(#REF!="","",#REF!)</f>
        <v>#REF!</v>
      </c>
      <c r="CO184" t="e">
        <f>IF(#REF!="","",#REF!)</f>
        <v>#REF!</v>
      </c>
      <c r="CP184" t="e">
        <f>IF(#REF!="","",#REF!)</f>
        <v>#REF!</v>
      </c>
      <c r="CQ184" t="e">
        <f>IF(#REF!="","",#REF!)</f>
        <v>#REF!</v>
      </c>
      <c r="CR184" t="e">
        <f>IF(#REF!="","",#REF!)</f>
        <v>#REF!</v>
      </c>
      <c r="CS184" t="e">
        <f>IF(#REF!="","",#REF!)</f>
        <v>#REF!</v>
      </c>
      <c r="CT184" t="e">
        <f>IF(#REF!="","",#REF!)</f>
        <v>#REF!</v>
      </c>
      <c r="CU184" t="e">
        <f>IF(#REF!="","",#REF!)</f>
        <v>#REF!</v>
      </c>
      <c r="CV184" t="e">
        <f>IF(#REF!="","",#REF!)</f>
        <v>#REF!</v>
      </c>
      <c r="CW184" t="e">
        <f>IF(#REF!="","",#REF!)</f>
        <v>#REF!</v>
      </c>
      <c r="CX184" t="e">
        <f>IF(#REF!="","",#REF!)</f>
        <v>#REF!</v>
      </c>
      <c r="CY184" t="e">
        <f>IF(#REF!="","",#REF!)</f>
        <v>#REF!</v>
      </c>
    </row>
    <row r="185" spans="2:103" ht="15">
      <c r="B185" t="str">
        <f t="shared" si="4"/>
        <v>E10000028</v>
      </c>
      <c r="C185">
        <v>177</v>
      </c>
      <c r="D185" t="str">
        <f t="shared" si="5"/>
        <v>Staffordshire</v>
      </c>
      <c r="CH185" t="e">
        <f>IF(#REF!="","",#REF!)</f>
        <v>#REF!</v>
      </c>
      <c r="CI185" t="e">
        <f>IF(#REF!="","",#REF!)</f>
        <v>#REF!</v>
      </c>
      <c r="CJ185" t="e">
        <f>IF(#REF!="","",#REF!)</f>
        <v>#REF!</v>
      </c>
      <c r="CK185" t="e">
        <f>IF(#REF!="","",#REF!)</f>
        <v>#REF!</v>
      </c>
      <c r="CL185" t="e">
        <f>IF(#REF!="","",#REF!)</f>
        <v>#REF!</v>
      </c>
      <c r="CM185" t="e">
        <f>IF(#REF!="","",#REF!)</f>
        <v>#REF!</v>
      </c>
      <c r="CN185" t="e">
        <f>IF(#REF!="","",#REF!)</f>
        <v>#REF!</v>
      </c>
      <c r="CO185" t="e">
        <f>IF(#REF!="","",#REF!)</f>
        <v>#REF!</v>
      </c>
      <c r="CP185" t="e">
        <f>IF(#REF!="","",#REF!)</f>
        <v>#REF!</v>
      </c>
      <c r="CQ185" t="e">
        <f>IF(#REF!="","",#REF!)</f>
        <v>#REF!</v>
      </c>
      <c r="CR185" t="e">
        <f>IF(#REF!="","",#REF!)</f>
        <v>#REF!</v>
      </c>
      <c r="CS185" t="e">
        <f>IF(#REF!="","",#REF!)</f>
        <v>#REF!</v>
      </c>
      <c r="CT185" t="e">
        <f>IF(#REF!="","",#REF!)</f>
        <v>#REF!</v>
      </c>
      <c r="CU185" t="e">
        <f>IF(#REF!="","",#REF!)</f>
        <v>#REF!</v>
      </c>
      <c r="CV185" t="e">
        <f>IF(#REF!="","",#REF!)</f>
        <v>#REF!</v>
      </c>
      <c r="CW185" t="e">
        <f>IF(#REF!="","",#REF!)</f>
        <v>#REF!</v>
      </c>
      <c r="CX185" t="e">
        <f>IF(#REF!="","",#REF!)</f>
        <v>#REF!</v>
      </c>
      <c r="CY185" t="e">
        <f>IF(#REF!="","",#REF!)</f>
        <v>#REF!</v>
      </c>
    </row>
    <row r="186" spans="2:103" ht="15">
      <c r="B186" t="str">
        <f t="shared" si="4"/>
        <v>E10000028</v>
      </c>
      <c r="C186">
        <v>178</v>
      </c>
      <c r="D186" t="str">
        <f t="shared" si="5"/>
        <v>Staffordshire</v>
      </c>
      <c r="CH186" t="e">
        <f>IF(#REF!="","",#REF!)</f>
        <v>#REF!</v>
      </c>
      <c r="CI186" t="e">
        <f>IF(#REF!="","",#REF!)</f>
        <v>#REF!</v>
      </c>
      <c r="CJ186" t="e">
        <f>IF(#REF!="","",#REF!)</f>
        <v>#REF!</v>
      </c>
      <c r="CK186" t="e">
        <f>IF(#REF!="","",#REF!)</f>
        <v>#REF!</v>
      </c>
      <c r="CL186" t="e">
        <f>IF(#REF!="","",#REF!)</f>
        <v>#REF!</v>
      </c>
      <c r="CM186" t="e">
        <f>IF(#REF!="","",#REF!)</f>
        <v>#REF!</v>
      </c>
      <c r="CN186" t="e">
        <f>IF(#REF!="","",#REF!)</f>
        <v>#REF!</v>
      </c>
      <c r="CO186" t="e">
        <f>IF(#REF!="","",#REF!)</f>
        <v>#REF!</v>
      </c>
      <c r="CP186" t="e">
        <f>IF(#REF!="","",#REF!)</f>
        <v>#REF!</v>
      </c>
      <c r="CQ186" t="e">
        <f>IF(#REF!="","",#REF!)</f>
        <v>#REF!</v>
      </c>
      <c r="CR186" t="e">
        <f>IF(#REF!="","",#REF!)</f>
        <v>#REF!</v>
      </c>
      <c r="CS186" t="e">
        <f>IF(#REF!="","",#REF!)</f>
        <v>#REF!</v>
      </c>
      <c r="CT186" t="e">
        <f>IF(#REF!="","",#REF!)</f>
        <v>#REF!</v>
      </c>
      <c r="CU186" t="e">
        <f>IF(#REF!="","",#REF!)</f>
        <v>#REF!</v>
      </c>
      <c r="CV186" t="e">
        <f>IF(#REF!="","",#REF!)</f>
        <v>#REF!</v>
      </c>
      <c r="CW186" t="e">
        <f>IF(#REF!="","",#REF!)</f>
        <v>#REF!</v>
      </c>
      <c r="CX186" t="e">
        <f>IF(#REF!="","",#REF!)</f>
        <v>#REF!</v>
      </c>
      <c r="CY186" t="e">
        <f>IF(#REF!="","",#REF!)</f>
        <v>#REF!</v>
      </c>
    </row>
    <row r="187" spans="2:103" ht="15">
      <c r="B187" t="str">
        <f t="shared" si="4"/>
        <v>E10000028</v>
      </c>
      <c r="C187">
        <v>179</v>
      </c>
      <c r="D187" t="str">
        <f t="shared" si="5"/>
        <v>Staffordshire</v>
      </c>
      <c r="CH187" t="e">
        <f>IF(#REF!="","",#REF!)</f>
        <v>#REF!</v>
      </c>
      <c r="CI187" t="e">
        <f>IF(#REF!="","",#REF!)</f>
        <v>#REF!</v>
      </c>
      <c r="CJ187" t="e">
        <f>IF(#REF!="","",#REF!)</f>
        <v>#REF!</v>
      </c>
      <c r="CK187" t="e">
        <f>IF(#REF!="","",#REF!)</f>
        <v>#REF!</v>
      </c>
      <c r="CL187" t="e">
        <f>IF(#REF!="","",#REF!)</f>
        <v>#REF!</v>
      </c>
      <c r="CM187" t="e">
        <f>IF(#REF!="","",#REF!)</f>
        <v>#REF!</v>
      </c>
      <c r="CN187" t="e">
        <f>IF(#REF!="","",#REF!)</f>
        <v>#REF!</v>
      </c>
      <c r="CO187" t="e">
        <f>IF(#REF!="","",#REF!)</f>
        <v>#REF!</v>
      </c>
      <c r="CP187" t="e">
        <f>IF(#REF!="","",#REF!)</f>
        <v>#REF!</v>
      </c>
      <c r="CQ187" t="e">
        <f>IF(#REF!="","",#REF!)</f>
        <v>#REF!</v>
      </c>
      <c r="CR187" t="e">
        <f>IF(#REF!="","",#REF!)</f>
        <v>#REF!</v>
      </c>
      <c r="CS187" t="e">
        <f>IF(#REF!="","",#REF!)</f>
        <v>#REF!</v>
      </c>
      <c r="CT187" t="e">
        <f>IF(#REF!="","",#REF!)</f>
        <v>#REF!</v>
      </c>
      <c r="CU187" t="e">
        <f>IF(#REF!="","",#REF!)</f>
        <v>#REF!</v>
      </c>
      <c r="CV187" t="e">
        <f>IF(#REF!="","",#REF!)</f>
        <v>#REF!</v>
      </c>
      <c r="CW187" t="e">
        <f>IF(#REF!="","",#REF!)</f>
        <v>#REF!</v>
      </c>
      <c r="CX187" t="e">
        <f>IF(#REF!="","",#REF!)</f>
        <v>#REF!</v>
      </c>
      <c r="CY187" t="e">
        <f>IF(#REF!="","",#REF!)</f>
        <v>#REF!</v>
      </c>
    </row>
    <row r="188" spans="2:103" ht="15">
      <c r="B188" t="str">
        <f t="shared" si="4"/>
        <v>E10000028</v>
      </c>
      <c r="C188">
        <v>180</v>
      </c>
      <c r="D188" t="str">
        <f t="shared" si="5"/>
        <v>Staffordshire</v>
      </c>
      <c r="CH188" t="e">
        <f>IF(#REF!="","",#REF!)</f>
        <v>#REF!</v>
      </c>
      <c r="CI188" t="e">
        <f>IF(#REF!="","",#REF!)</f>
        <v>#REF!</v>
      </c>
      <c r="CJ188" t="e">
        <f>IF(#REF!="","",#REF!)</f>
        <v>#REF!</v>
      </c>
      <c r="CK188" t="e">
        <f>IF(#REF!="","",#REF!)</f>
        <v>#REF!</v>
      </c>
      <c r="CL188" t="e">
        <f>IF(#REF!="","",#REF!)</f>
        <v>#REF!</v>
      </c>
      <c r="CM188" t="e">
        <f>IF(#REF!="","",#REF!)</f>
        <v>#REF!</v>
      </c>
      <c r="CN188" t="e">
        <f>IF(#REF!="","",#REF!)</f>
        <v>#REF!</v>
      </c>
      <c r="CO188" t="e">
        <f>IF(#REF!="","",#REF!)</f>
        <v>#REF!</v>
      </c>
      <c r="CP188" t="e">
        <f>IF(#REF!="","",#REF!)</f>
        <v>#REF!</v>
      </c>
      <c r="CQ188" t="e">
        <f>IF(#REF!="","",#REF!)</f>
        <v>#REF!</v>
      </c>
      <c r="CR188" t="e">
        <f>IF(#REF!="","",#REF!)</f>
        <v>#REF!</v>
      </c>
      <c r="CS188" t="e">
        <f>IF(#REF!="","",#REF!)</f>
        <v>#REF!</v>
      </c>
      <c r="CT188" t="e">
        <f>IF(#REF!="","",#REF!)</f>
        <v>#REF!</v>
      </c>
      <c r="CU188" t="e">
        <f>IF(#REF!="","",#REF!)</f>
        <v>#REF!</v>
      </c>
      <c r="CV188" t="e">
        <f>IF(#REF!="","",#REF!)</f>
        <v>#REF!</v>
      </c>
      <c r="CW188" t="e">
        <f>IF(#REF!="","",#REF!)</f>
        <v>#REF!</v>
      </c>
      <c r="CX188" t="e">
        <f>IF(#REF!="","",#REF!)</f>
        <v>#REF!</v>
      </c>
      <c r="CY188" t="e">
        <f>IF(#REF!="","",#REF!)</f>
        <v>#REF!</v>
      </c>
    </row>
    <row r="189" spans="2:103" ht="15">
      <c r="B189" t="str">
        <f t="shared" si="4"/>
        <v>E10000028</v>
      </c>
      <c r="C189">
        <v>181</v>
      </c>
      <c r="D189" t="str">
        <f t="shared" si="5"/>
        <v>Staffordshire</v>
      </c>
      <c r="CH189" t="e">
        <f>IF(#REF!="","",#REF!)</f>
        <v>#REF!</v>
      </c>
      <c r="CI189" t="e">
        <f>IF(#REF!="","",#REF!)</f>
        <v>#REF!</v>
      </c>
      <c r="CJ189" t="e">
        <f>IF(#REF!="","",#REF!)</f>
        <v>#REF!</v>
      </c>
      <c r="CK189" t="e">
        <f>IF(#REF!="","",#REF!)</f>
        <v>#REF!</v>
      </c>
      <c r="CL189" t="e">
        <f>IF(#REF!="","",#REF!)</f>
        <v>#REF!</v>
      </c>
      <c r="CM189" t="e">
        <f>IF(#REF!="","",#REF!)</f>
        <v>#REF!</v>
      </c>
      <c r="CN189" t="e">
        <f>IF(#REF!="","",#REF!)</f>
        <v>#REF!</v>
      </c>
      <c r="CO189" t="e">
        <f>IF(#REF!="","",#REF!)</f>
        <v>#REF!</v>
      </c>
      <c r="CP189" t="e">
        <f>IF(#REF!="","",#REF!)</f>
        <v>#REF!</v>
      </c>
      <c r="CQ189" t="e">
        <f>IF(#REF!="","",#REF!)</f>
        <v>#REF!</v>
      </c>
      <c r="CR189" t="e">
        <f>IF(#REF!="","",#REF!)</f>
        <v>#REF!</v>
      </c>
      <c r="CS189" t="e">
        <f>IF(#REF!="","",#REF!)</f>
        <v>#REF!</v>
      </c>
      <c r="CT189" t="e">
        <f>IF(#REF!="","",#REF!)</f>
        <v>#REF!</v>
      </c>
      <c r="CU189" t="e">
        <f>IF(#REF!="","",#REF!)</f>
        <v>#REF!</v>
      </c>
      <c r="CV189" t="e">
        <f>IF(#REF!="","",#REF!)</f>
        <v>#REF!</v>
      </c>
      <c r="CW189" t="e">
        <f>IF(#REF!="","",#REF!)</f>
        <v>#REF!</v>
      </c>
      <c r="CX189" t="e">
        <f>IF(#REF!="","",#REF!)</f>
        <v>#REF!</v>
      </c>
      <c r="CY189" t="e">
        <f>IF(#REF!="","",#REF!)</f>
        <v>#REF!</v>
      </c>
    </row>
    <row r="190" spans="2:103" ht="15">
      <c r="B190" t="str">
        <f t="shared" si="4"/>
        <v>E10000028</v>
      </c>
      <c r="C190">
        <v>182</v>
      </c>
      <c r="D190" t="str">
        <f t="shared" si="5"/>
        <v>Staffordshire</v>
      </c>
      <c r="CH190" t="e">
        <f>IF(#REF!="","",#REF!)</f>
        <v>#REF!</v>
      </c>
      <c r="CI190" t="e">
        <f>IF(#REF!="","",#REF!)</f>
        <v>#REF!</v>
      </c>
      <c r="CJ190" t="e">
        <f>IF(#REF!="","",#REF!)</f>
        <v>#REF!</v>
      </c>
      <c r="CK190" t="e">
        <f>IF(#REF!="","",#REF!)</f>
        <v>#REF!</v>
      </c>
      <c r="CL190" t="e">
        <f>IF(#REF!="","",#REF!)</f>
        <v>#REF!</v>
      </c>
      <c r="CM190" t="e">
        <f>IF(#REF!="","",#REF!)</f>
        <v>#REF!</v>
      </c>
      <c r="CN190" t="e">
        <f>IF(#REF!="","",#REF!)</f>
        <v>#REF!</v>
      </c>
      <c r="CO190" t="e">
        <f>IF(#REF!="","",#REF!)</f>
        <v>#REF!</v>
      </c>
      <c r="CP190" t="e">
        <f>IF(#REF!="","",#REF!)</f>
        <v>#REF!</v>
      </c>
      <c r="CQ190" t="e">
        <f>IF(#REF!="","",#REF!)</f>
        <v>#REF!</v>
      </c>
      <c r="CR190" t="e">
        <f>IF(#REF!="","",#REF!)</f>
        <v>#REF!</v>
      </c>
      <c r="CS190" t="e">
        <f>IF(#REF!="","",#REF!)</f>
        <v>#REF!</v>
      </c>
      <c r="CT190" t="e">
        <f>IF(#REF!="","",#REF!)</f>
        <v>#REF!</v>
      </c>
      <c r="CU190" t="e">
        <f>IF(#REF!="","",#REF!)</f>
        <v>#REF!</v>
      </c>
      <c r="CV190" t="e">
        <f>IF(#REF!="","",#REF!)</f>
        <v>#REF!</v>
      </c>
      <c r="CW190" t="e">
        <f>IF(#REF!="","",#REF!)</f>
        <v>#REF!</v>
      </c>
      <c r="CX190" t="e">
        <f>IF(#REF!="","",#REF!)</f>
        <v>#REF!</v>
      </c>
      <c r="CY190" t="e">
        <f>IF(#REF!="","",#REF!)</f>
        <v>#REF!</v>
      </c>
    </row>
    <row r="191" spans="2:103" ht="15">
      <c r="B191" t="str">
        <f t="shared" si="4"/>
        <v>E10000028</v>
      </c>
      <c r="C191">
        <v>183</v>
      </c>
      <c r="D191" t="str">
        <f t="shared" si="5"/>
        <v>Staffordshire</v>
      </c>
      <c r="CH191" t="e">
        <f>IF(#REF!="","",#REF!)</f>
        <v>#REF!</v>
      </c>
      <c r="CI191" t="e">
        <f>IF(#REF!="","",#REF!)</f>
        <v>#REF!</v>
      </c>
      <c r="CJ191" t="e">
        <f>IF(#REF!="","",#REF!)</f>
        <v>#REF!</v>
      </c>
      <c r="CK191" t="e">
        <f>IF(#REF!="","",#REF!)</f>
        <v>#REF!</v>
      </c>
      <c r="CL191" t="e">
        <f>IF(#REF!="","",#REF!)</f>
        <v>#REF!</v>
      </c>
      <c r="CM191" t="e">
        <f>IF(#REF!="","",#REF!)</f>
        <v>#REF!</v>
      </c>
      <c r="CN191" t="e">
        <f>IF(#REF!="","",#REF!)</f>
        <v>#REF!</v>
      </c>
      <c r="CO191" t="e">
        <f>IF(#REF!="","",#REF!)</f>
        <v>#REF!</v>
      </c>
      <c r="CP191" t="e">
        <f>IF(#REF!="","",#REF!)</f>
        <v>#REF!</v>
      </c>
      <c r="CQ191" t="e">
        <f>IF(#REF!="","",#REF!)</f>
        <v>#REF!</v>
      </c>
      <c r="CR191" t="e">
        <f>IF(#REF!="","",#REF!)</f>
        <v>#REF!</v>
      </c>
      <c r="CS191" t="e">
        <f>IF(#REF!="","",#REF!)</f>
        <v>#REF!</v>
      </c>
      <c r="CT191" t="e">
        <f>IF(#REF!="","",#REF!)</f>
        <v>#REF!</v>
      </c>
      <c r="CU191" t="e">
        <f>IF(#REF!="","",#REF!)</f>
        <v>#REF!</v>
      </c>
      <c r="CV191" t="e">
        <f>IF(#REF!="","",#REF!)</f>
        <v>#REF!</v>
      </c>
      <c r="CW191" t="e">
        <f>IF(#REF!="","",#REF!)</f>
        <v>#REF!</v>
      </c>
      <c r="CX191" t="e">
        <f>IF(#REF!="","",#REF!)</f>
        <v>#REF!</v>
      </c>
      <c r="CY191" t="e">
        <f>IF(#REF!="","",#REF!)</f>
        <v>#REF!</v>
      </c>
    </row>
    <row r="192" spans="2:103" ht="15">
      <c r="B192" t="str">
        <f t="shared" si="4"/>
        <v>E10000028</v>
      </c>
      <c r="C192">
        <v>184</v>
      </c>
      <c r="D192" t="str">
        <f t="shared" si="5"/>
        <v>Staffordshire</v>
      </c>
      <c r="CH192" t="e">
        <f>IF(#REF!="","",#REF!)</f>
        <v>#REF!</v>
      </c>
      <c r="CI192" t="e">
        <f>IF(#REF!="","",#REF!)</f>
        <v>#REF!</v>
      </c>
      <c r="CJ192" t="e">
        <f>IF(#REF!="","",#REF!)</f>
        <v>#REF!</v>
      </c>
      <c r="CK192" t="e">
        <f>IF(#REF!="","",#REF!)</f>
        <v>#REF!</v>
      </c>
      <c r="CL192" t="e">
        <f>IF(#REF!="","",#REF!)</f>
        <v>#REF!</v>
      </c>
      <c r="CM192" t="e">
        <f>IF(#REF!="","",#REF!)</f>
        <v>#REF!</v>
      </c>
      <c r="CN192" t="e">
        <f>IF(#REF!="","",#REF!)</f>
        <v>#REF!</v>
      </c>
      <c r="CO192" t="e">
        <f>IF(#REF!="","",#REF!)</f>
        <v>#REF!</v>
      </c>
      <c r="CP192" t="e">
        <f>IF(#REF!="","",#REF!)</f>
        <v>#REF!</v>
      </c>
      <c r="CQ192" t="e">
        <f>IF(#REF!="","",#REF!)</f>
        <v>#REF!</v>
      </c>
      <c r="CR192" t="e">
        <f>IF(#REF!="","",#REF!)</f>
        <v>#REF!</v>
      </c>
      <c r="CS192" t="e">
        <f>IF(#REF!="","",#REF!)</f>
        <v>#REF!</v>
      </c>
      <c r="CT192" t="e">
        <f>IF(#REF!="","",#REF!)</f>
        <v>#REF!</v>
      </c>
      <c r="CU192" t="e">
        <f>IF(#REF!="","",#REF!)</f>
        <v>#REF!</v>
      </c>
      <c r="CV192" t="e">
        <f>IF(#REF!="","",#REF!)</f>
        <v>#REF!</v>
      </c>
      <c r="CW192" t="e">
        <f>IF(#REF!="","",#REF!)</f>
        <v>#REF!</v>
      </c>
      <c r="CX192" t="e">
        <f>IF(#REF!="","",#REF!)</f>
        <v>#REF!</v>
      </c>
      <c r="CY192" t="e">
        <f>IF(#REF!="","",#REF!)</f>
        <v>#REF!</v>
      </c>
    </row>
    <row r="193" spans="2:103" ht="15">
      <c r="B193" t="str">
        <f t="shared" si="4"/>
        <v>E10000028</v>
      </c>
      <c r="C193">
        <v>185</v>
      </c>
      <c r="D193" t="str">
        <f t="shared" si="5"/>
        <v>Staffordshire</v>
      </c>
      <c r="CH193" t="e">
        <f>IF(#REF!="","",#REF!)</f>
        <v>#REF!</v>
      </c>
      <c r="CI193" t="e">
        <f>IF(#REF!="","",#REF!)</f>
        <v>#REF!</v>
      </c>
      <c r="CJ193" t="e">
        <f>IF(#REF!="","",#REF!)</f>
        <v>#REF!</v>
      </c>
      <c r="CK193" t="e">
        <f>IF(#REF!="","",#REF!)</f>
        <v>#REF!</v>
      </c>
      <c r="CL193" t="e">
        <f>IF(#REF!="","",#REF!)</f>
        <v>#REF!</v>
      </c>
      <c r="CM193" t="e">
        <f>IF(#REF!="","",#REF!)</f>
        <v>#REF!</v>
      </c>
      <c r="CN193" t="e">
        <f>IF(#REF!="","",#REF!)</f>
        <v>#REF!</v>
      </c>
      <c r="CO193" t="e">
        <f>IF(#REF!="","",#REF!)</f>
        <v>#REF!</v>
      </c>
      <c r="CP193" t="e">
        <f>IF(#REF!="","",#REF!)</f>
        <v>#REF!</v>
      </c>
      <c r="CQ193" t="e">
        <f>IF(#REF!="","",#REF!)</f>
        <v>#REF!</v>
      </c>
      <c r="CR193" t="e">
        <f>IF(#REF!="","",#REF!)</f>
        <v>#REF!</v>
      </c>
      <c r="CS193" t="e">
        <f>IF(#REF!="","",#REF!)</f>
        <v>#REF!</v>
      </c>
      <c r="CT193" t="e">
        <f>IF(#REF!="","",#REF!)</f>
        <v>#REF!</v>
      </c>
      <c r="CU193" t="e">
        <f>IF(#REF!="","",#REF!)</f>
        <v>#REF!</v>
      </c>
      <c r="CV193" t="e">
        <f>IF(#REF!="","",#REF!)</f>
        <v>#REF!</v>
      </c>
      <c r="CW193" t="e">
        <f>IF(#REF!="","",#REF!)</f>
        <v>#REF!</v>
      </c>
      <c r="CX193" t="e">
        <f>IF(#REF!="","",#REF!)</f>
        <v>#REF!</v>
      </c>
      <c r="CY193" t="e">
        <f>IF(#REF!="","",#REF!)</f>
        <v>#REF!</v>
      </c>
    </row>
    <row r="194" spans="2:103" ht="15">
      <c r="B194" t="str">
        <f t="shared" si="4"/>
        <v>E10000028</v>
      </c>
      <c r="C194">
        <v>186</v>
      </c>
      <c r="D194" t="str">
        <f t="shared" si="5"/>
        <v>Staffordshire</v>
      </c>
      <c r="CH194" t="e">
        <f>IF(#REF!="","",#REF!)</f>
        <v>#REF!</v>
      </c>
      <c r="CI194" t="e">
        <f>IF(#REF!="","",#REF!)</f>
        <v>#REF!</v>
      </c>
      <c r="CJ194" t="e">
        <f>IF(#REF!="","",#REF!)</f>
        <v>#REF!</v>
      </c>
      <c r="CK194" t="e">
        <f>IF(#REF!="","",#REF!)</f>
        <v>#REF!</v>
      </c>
      <c r="CL194" t="e">
        <f>IF(#REF!="","",#REF!)</f>
        <v>#REF!</v>
      </c>
      <c r="CM194" t="e">
        <f>IF(#REF!="","",#REF!)</f>
        <v>#REF!</v>
      </c>
      <c r="CN194" t="e">
        <f>IF(#REF!="","",#REF!)</f>
        <v>#REF!</v>
      </c>
      <c r="CO194" t="e">
        <f>IF(#REF!="","",#REF!)</f>
        <v>#REF!</v>
      </c>
      <c r="CP194" t="e">
        <f>IF(#REF!="","",#REF!)</f>
        <v>#REF!</v>
      </c>
      <c r="CQ194" t="e">
        <f>IF(#REF!="","",#REF!)</f>
        <v>#REF!</v>
      </c>
      <c r="CR194" t="e">
        <f>IF(#REF!="","",#REF!)</f>
        <v>#REF!</v>
      </c>
      <c r="CS194" t="e">
        <f>IF(#REF!="","",#REF!)</f>
        <v>#REF!</v>
      </c>
      <c r="CT194" t="e">
        <f>IF(#REF!="","",#REF!)</f>
        <v>#REF!</v>
      </c>
      <c r="CU194" t="e">
        <f>IF(#REF!="","",#REF!)</f>
        <v>#REF!</v>
      </c>
      <c r="CV194" t="e">
        <f>IF(#REF!="","",#REF!)</f>
        <v>#REF!</v>
      </c>
      <c r="CW194" t="e">
        <f>IF(#REF!="","",#REF!)</f>
        <v>#REF!</v>
      </c>
      <c r="CX194" t="e">
        <f>IF(#REF!="","",#REF!)</f>
        <v>#REF!</v>
      </c>
      <c r="CY194" t="e">
        <f>IF(#REF!="","",#REF!)</f>
        <v>#REF!</v>
      </c>
    </row>
    <row r="195" spans="2:103" ht="15">
      <c r="B195" t="str">
        <f t="shared" si="4"/>
        <v>E10000028</v>
      </c>
      <c r="C195">
        <v>187</v>
      </c>
      <c r="D195" t="str">
        <f t="shared" si="5"/>
        <v>Staffordshire</v>
      </c>
      <c r="CH195" t="e">
        <f>IF(#REF!="","",#REF!)</f>
        <v>#REF!</v>
      </c>
      <c r="CI195" t="e">
        <f>IF(#REF!="","",#REF!)</f>
        <v>#REF!</v>
      </c>
      <c r="CJ195" t="e">
        <f>IF(#REF!="","",#REF!)</f>
        <v>#REF!</v>
      </c>
      <c r="CK195" t="e">
        <f>IF(#REF!="","",#REF!)</f>
        <v>#REF!</v>
      </c>
      <c r="CL195" t="e">
        <f>IF(#REF!="","",#REF!)</f>
        <v>#REF!</v>
      </c>
      <c r="CM195" t="e">
        <f>IF(#REF!="","",#REF!)</f>
        <v>#REF!</v>
      </c>
      <c r="CN195" t="e">
        <f>IF(#REF!="","",#REF!)</f>
        <v>#REF!</v>
      </c>
      <c r="CO195" t="e">
        <f>IF(#REF!="","",#REF!)</f>
        <v>#REF!</v>
      </c>
      <c r="CP195" t="e">
        <f>IF(#REF!="","",#REF!)</f>
        <v>#REF!</v>
      </c>
      <c r="CQ195" t="e">
        <f>IF(#REF!="","",#REF!)</f>
        <v>#REF!</v>
      </c>
      <c r="CR195" t="e">
        <f>IF(#REF!="","",#REF!)</f>
        <v>#REF!</v>
      </c>
      <c r="CS195" t="e">
        <f>IF(#REF!="","",#REF!)</f>
        <v>#REF!</v>
      </c>
      <c r="CT195" t="e">
        <f>IF(#REF!="","",#REF!)</f>
        <v>#REF!</v>
      </c>
      <c r="CU195" t="e">
        <f>IF(#REF!="","",#REF!)</f>
        <v>#REF!</v>
      </c>
      <c r="CV195" t="e">
        <f>IF(#REF!="","",#REF!)</f>
        <v>#REF!</v>
      </c>
      <c r="CW195" t="e">
        <f>IF(#REF!="","",#REF!)</f>
        <v>#REF!</v>
      </c>
      <c r="CX195" t="e">
        <f>IF(#REF!="","",#REF!)</f>
        <v>#REF!</v>
      </c>
      <c r="CY195" t="e">
        <f>IF(#REF!="","",#REF!)</f>
        <v>#REF!</v>
      </c>
    </row>
    <row r="196" spans="2:103" ht="15">
      <c r="B196" t="str">
        <f t="shared" si="4"/>
        <v>E10000028</v>
      </c>
      <c r="C196">
        <v>188</v>
      </c>
      <c r="D196" t="str">
        <f t="shared" si="5"/>
        <v>Staffordshire</v>
      </c>
      <c r="CH196" t="e">
        <f>IF(#REF!="","",#REF!)</f>
        <v>#REF!</v>
      </c>
      <c r="CI196" t="e">
        <f>IF(#REF!="","",#REF!)</f>
        <v>#REF!</v>
      </c>
      <c r="CJ196" t="e">
        <f>IF(#REF!="","",#REF!)</f>
        <v>#REF!</v>
      </c>
      <c r="CK196" t="e">
        <f>IF(#REF!="","",#REF!)</f>
        <v>#REF!</v>
      </c>
      <c r="CL196" t="e">
        <f>IF(#REF!="","",#REF!)</f>
        <v>#REF!</v>
      </c>
      <c r="CM196" t="e">
        <f>IF(#REF!="","",#REF!)</f>
        <v>#REF!</v>
      </c>
      <c r="CN196" t="e">
        <f>IF(#REF!="","",#REF!)</f>
        <v>#REF!</v>
      </c>
      <c r="CO196" t="e">
        <f>IF(#REF!="","",#REF!)</f>
        <v>#REF!</v>
      </c>
      <c r="CP196" t="e">
        <f>IF(#REF!="","",#REF!)</f>
        <v>#REF!</v>
      </c>
      <c r="CQ196" t="e">
        <f>IF(#REF!="","",#REF!)</f>
        <v>#REF!</v>
      </c>
      <c r="CR196" t="e">
        <f>IF(#REF!="","",#REF!)</f>
        <v>#REF!</v>
      </c>
      <c r="CS196" t="e">
        <f>IF(#REF!="","",#REF!)</f>
        <v>#REF!</v>
      </c>
      <c r="CT196" t="e">
        <f>IF(#REF!="","",#REF!)</f>
        <v>#REF!</v>
      </c>
      <c r="CU196" t="e">
        <f>IF(#REF!="","",#REF!)</f>
        <v>#REF!</v>
      </c>
      <c r="CV196" t="e">
        <f>IF(#REF!="","",#REF!)</f>
        <v>#REF!</v>
      </c>
      <c r="CW196" t="e">
        <f>IF(#REF!="","",#REF!)</f>
        <v>#REF!</v>
      </c>
      <c r="CX196" t="e">
        <f>IF(#REF!="","",#REF!)</f>
        <v>#REF!</v>
      </c>
      <c r="CY196" t="e">
        <f>IF(#REF!="","",#REF!)</f>
        <v>#REF!</v>
      </c>
    </row>
    <row r="197" spans="2:103" ht="15">
      <c r="B197" t="str">
        <f t="shared" si="4"/>
        <v>E10000028</v>
      </c>
      <c r="C197">
        <v>189</v>
      </c>
      <c r="D197" t="str">
        <f t="shared" si="5"/>
        <v>Staffordshire</v>
      </c>
      <c r="CH197" t="e">
        <f>IF(#REF!="","",#REF!)</f>
        <v>#REF!</v>
      </c>
      <c r="CI197" t="e">
        <f>IF(#REF!="","",#REF!)</f>
        <v>#REF!</v>
      </c>
      <c r="CJ197" t="e">
        <f>IF(#REF!="","",#REF!)</f>
        <v>#REF!</v>
      </c>
      <c r="CK197" t="e">
        <f>IF(#REF!="","",#REF!)</f>
        <v>#REF!</v>
      </c>
      <c r="CL197" t="e">
        <f>IF(#REF!="","",#REF!)</f>
        <v>#REF!</v>
      </c>
      <c r="CM197" t="e">
        <f>IF(#REF!="","",#REF!)</f>
        <v>#REF!</v>
      </c>
      <c r="CN197" t="e">
        <f>IF(#REF!="","",#REF!)</f>
        <v>#REF!</v>
      </c>
      <c r="CO197" t="e">
        <f>IF(#REF!="","",#REF!)</f>
        <v>#REF!</v>
      </c>
      <c r="CP197" t="e">
        <f>IF(#REF!="","",#REF!)</f>
        <v>#REF!</v>
      </c>
      <c r="CQ197" t="e">
        <f>IF(#REF!="","",#REF!)</f>
        <v>#REF!</v>
      </c>
      <c r="CR197" t="e">
        <f>IF(#REF!="","",#REF!)</f>
        <v>#REF!</v>
      </c>
      <c r="CS197" t="e">
        <f>IF(#REF!="","",#REF!)</f>
        <v>#REF!</v>
      </c>
      <c r="CT197" t="e">
        <f>IF(#REF!="","",#REF!)</f>
        <v>#REF!</v>
      </c>
      <c r="CU197" t="e">
        <f>IF(#REF!="","",#REF!)</f>
        <v>#REF!</v>
      </c>
      <c r="CV197" t="e">
        <f>IF(#REF!="","",#REF!)</f>
        <v>#REF!</v>
      </c>
      <c r="CW197" t="e">
        <f>IF(#REF!="","",#REF!)</f>
        <v>#REF!</v>
      </c>
      <c r="CX197" t="e">
        <f>IF(#REF!="","",#REF!)</f>
        <v>#REF!</v>
      </c>
      <c r="CY197" t="e">
        <f>IF(#REF!="","",#REF!)</f>
        <v>#REF!</v>
      </c>
    </row>
    <row r="198" spans="2:103" ht="15">
      <c r="B198" t="str">
        <f t="shared" si="4"/>
        <v>E10000028</v>
      </c>
      <c r="C198">
        <v>190</v>
      </c>
      <c r="D198" t="str">
        <f t="shared" si="5"/>
        <v>Staffordshire</v>
      </c>
      <c r="CH198" t="e">
        <f>IF(#REF!="","",#REF!)</f>
        <v>#REF!</v>
      </c>
      <c r="CI198" t="e">
        <f>IF(#REF!="","",#REF!)</f>
        <v>#REF!</v>
      </c>
      <c r="CJ198" t="e">
        <f>IF(#REF!="","",#REF!)</f>
        <v>#REF!</v>
      </c>
      <c r="CK198" t="e">
        <f>IF(#REF!="","",#REF!)</f>
        <v>#REF!</v>
      </c>
      <c r="CL198" t="e">
        <f>IF(#REF!="","",#REF!)</f>
        <v>#REF!</v>
      </c>
      <c r="CM198" t="e">
        <f>IF(#REF!="","",#REF!)</f>
        <v>#REF!</v>
      </c>
      <c r="CN198" t="e">
        <f>IF(#REF!="","",#REF!)</f>
        <v>#REF!</v>
      </c>
      <c r="CO198" t="e">
        <f>IF(#REF!="","",#REF!)</f>
        <v>#REF!</v>
      </c>
      <c r="CP198" t="e">
        <f>IF(#REF!="","",#REF!)</f>
        <v>#REF!</v>
      </c>
      <c r="CQ198" t="e">
        <f>IF(#REF!="","",#REF!)</f>
        <v>#REF!</v>
      </c>
      <c r="CR198" t="e">
        <f>IF(#REF!="","",#REF!)</f>
        <v>#REF!</v>
      </c>
      <c r="CS198" t="e">
        <f>IF(#REF!="","",#REF!)</f>
        <v>#REF!</v>
      </c>
      <c r="CT198" t="e">
        <f>IF(#REF!="","",#REF!)</f>
        <v>#REF!</v>
      </c>
      <c r="CU198" t="e">
        <f>IF(#REF!="","",#REF!)</f>
        <v>#REF!</v>
      </c>
      <c r="CV198" t="e">
        <f>IF(#REF!="","",#REF!)</f>
        <v>#REF!</v>
      </c>
      <c r="CW198" t="e">
        <f>IF(#REF!="","",#REF!)</f>
        <v>#REF!</v>
      </c>
      <c r="CX198" t="e">
        <f>IF(#REF!="","",#REF!)</f>
        <v>#REF!</v>
      </c>
      <c r="CY198" t="e">
        <f>IF(#REF!="","",#REF!)</f>
        <v>#REF!</v>
      </c>
    </row>
    <row r="199" spans="2:103" ht="15">
      <c r="B199" t="str">
        <f t="shared" si="4"/>
        <v>E10000028</v>
      </c>
      <c r="C199">
        <v>191</v>
      </c>
      <c r="D199" t="str">
        <f t="shared" si="5"/>
        <v>Staffordshire</v>
      </c>
      <c r="CH199" t="e">
        <f>IF(#REF!="","",#REF!)</f>
        <v>#REF!</v>
      </c>
      <c r="CI199" t="e">
        <f>IF(#REF!="","",#REF!)</f>
        <v>#REF!</v>
      </c>
      <c r="CJ199" t="e">
        <f>IF(#REF!="","",#REF!)</f>
        <v>#REF!</v>
      </c>
      <c r="CK199" t="e">
        <f>IF(#REF!="","",#REF!)</f>
        <v>#REF!</v>
      </c>
      <c r="CL199" t="e">
        <f>IF(#REF!="","",#REF!)</f>
        <v>#REF!</v>
      </c>
      <c r="CM199" t="e">
        <f>IF(#REF!="","",#REF!)</f>
        <v>#REF!</v>
      </c>
      <c r="CN199" t="e">
        <f>IF(#REF!="","",#REF!)</f>
        <v>#REF!</v>
      </c>
      <c r="CO199" t="e">
        <f>IF(#REF!="","",#REF!)</f>
        <v>#REF!</v>
      </c>
      <c r="CP199" t="e">
        <f>IF(#REF!="","",#REF!)</f>
        <v>#REF!</v>
      </c>
      <c r="CQ199" t="e">
        <f>IF(#REF!="","",#REF!)</f>
        <v>#REF!</v>
      </c>
      <c r="CR199" t="e">
        <f>IF(#REF!="","",#REF!)</f>
        <v>#REF!</v>
      </c>
      <c r="CS199" t="e">
        <f>IF(#REF!="","",#REF!)</f>
        <v>#REF!</v>
      </c>
      <c r="CT199" t="e">
        <f>IF(#REF!="","",#REF!)</f>
        <v>#REF!</v>
      </c>
      <c r="CU199" t="e">
        <f>IF(#REF!="","",#REF!)</f>
        <v>#REF!</v>
      </c>
      <c r="CV199" t="e">
        <f>IF(#REF!="","",#REF!)</f>
        <v>#REF!</v>
      </c>
      <c r="CW199" t="e">
        <f>IF(#REF!="","",#REF!)</f>
        <v>#REF!</v>
      </c>
      <c r="CX199" t="e">
        <f>IF(#REF!="","",#REF!)</f>
        <v>#REF!</v>
      </c>
      <c r="CY199" t="e">
        <f>IF(#REF!="","",#REF!)</f>
        <v>#REF!</v>
      </c>
    </row>
    <row r="200" spans="2:103" ht="15">
      <c r="B200" t="str">
        <f t="shared" si="4"/>
        <v>E10000028</v>
      </c>
      <c r="C200">
        <v>192</v>
      </c>
      <c r="D200" t="str">
        <f t="shared" si="5"/>
        <v>Staffordshire</v>
      </c>
      <c r="CH200" t="e">
        <f>IF(#REF!="","",#REF!)</f>
        <v>#REF!</v>
      </c>
      <c r="CI200" t="e">
        <f>IF(#REF!="","",#REF!)</f>
        <v>#REF!</v>
      </c>
      <c r="CJ200" t="e">
        <f>IF(#REF!="","",#REF!)</f>
        <v>#REF!</v>
      </c>
      <c r="CK200" t="e">
        <f>IF(#REF!="","",#REF!)</f>
        <v>#REF!</v>
      </c>
      <c r="CL200" t="e">
        <f>IF(#REF!="","",#REF!)</f>
        <v>#REF!</v>
      </c>
      <c r="CM200" t="e">
        <f>IF(#REF!="","",#REF!)</f>
        <v>#REF!</v>
      </c>
      <c r="CN200" t="e">
        <f>IF(#REF!="","",#REF!)</f>
        <v>#REF!</v>
      </c>
      <c r="CO200" t="e">
        <f>IF(#REF!="","",#REF!)</f>
        <v>#REF!</v>
      </c>
      <c r="CP200" t="e">
        <f>IF(#REF!="","",#REF!)</f>
        <v>#REF!</v>
      </c>
      <c r="CQ200" t="e">
        <f>IF(#REF!="","",#REF!)</f>
        <v>#REF!</v>
      </c>
      <c r="CR200" t="e">
        <f>IF(#REF!="","",#REF!)</f>
        <v>#REF!</v>
      </c>
      <c r="CS200" t="e">
        <f>IF(#REF!="","",#REF!)</f>
        <v>#REF!</v>
      </c>
      <c r="CT200" t="e">
        <f>IF(#REF!="","",#REF!)</f>
        <v>#REF!</v>
      </c>
      <c r="CU200" t="e">
        <f>IF(#REF!="","",#REF!)</f>
        <v>#REF!</v>
      </c>
      <c r="CV200" t="e">
        <f>IF(#REF!="","",#REF!)</f>
        <v>#REF!</v>
      </c>
      <c r="CW200" t="e">
        <f>IF(#REF!="","",#REF!)</f>
        <v>#REF!</v>
      </c>
      <c r="CX200" t="e">
        <f>IF(#REF!="","",#REF!)</f>
        <v>#REF!</v>
      </c>
      <c r="CY200" t="e">
        <f>IF(#REF!="","",#REF!)</f>
        <v>#REF!</v>
      </c>
    </row>
    <row r="201" spans="2:103" ht="15">
      <c r="B201" t="str">
        <f t="shared" si="4"/>
        <v>E10000028</v>
      </c>
      <c r="C201">
        <v>193</v>
      </c>
      <c r="D201" t="str">
        <f t="shared" si="5"/>
        <v>Staffordshire</v>
      </c>
      <c r="CH201" t="e">
        <f>IF(#REF!="","",#REF!)</f>
        <v>#REF!</v>
      </c>
      <c r="CI201" t="e">
        <f>IF(#REF!="","",#REF!)</f>
        <v>#REF!</v>
      </c>
      <c r="CJ201" t="e">
        <f>IF(#REF!="","",#REF!)</f>
        <v>#REF!</v>
      </c>
      <c r="CK201" t="e">
        <f>IF(#REF!="","",#REF!)</f>
        <v>#REF!</v>
      </c>
      <c r="CL201" t="e">
        <f>IF(#REF!="","",#REF!)</f>
        <v>#REF!</v>
      </c>
      <c r="CM201" t="e">
        <f>IF(#REF!="","",#REF!)</f>
        <v>#REF!</v>
      </c>
      <c r="CN201" t="e">
        <f>IF(#REF!="","",#REF!)</f>
        <v>#REF!</v>
      </c>
      <c r="CO201" t="e">
        <f>IF(#REF!="","",#REF!)</f>
        <v>#REF!</v>
      </c>
      <c r="CP201" t="e">
        <f>IF(#REF!="","",#REF!)</f>
        <v>#REF!</v>
      </c>
      <c r="CQ201" t="e">
        <f>IF(#REF!="","",#REF!)</f>
        <v>#REF!</v>
      </c>
      <c r="CR201" t="e">
        <f>IF(#REF!="","",#REF!)</f>
        <v>#REF!</v>
      </c>
      <c r="CS201" t="e">
        <f>IF(#REF!="","",#REF!)</f>
        <v>#REF!</v>
      </c>
      <c r="CT201" t="e">
        <f>IF(#REF!="","",#REF!)</f>
        <v>#REF!</v>
      </c>
      <c r="CU201" t="e">
        <f>IF(#REF!="","",#REF!)</f>
        <v>#REF!</v>
      </c>
      <c r="CV201" t="e">
        <f>IF(#REF!="","",#REF!)</f>
        <v>#REF!</v>
      </c>
      <c r="CW201" t="e">
        <f>IF(#REF!="","",#REF!)</f>
        <v>#REF!</v>
      </c>
      <c r="CX201" t="e">
        <f>IF(#REF!="","",#REF!)</f>
        <v>#REF!</v>
      </c>
      <c r="CY201" t="e">
        <f>IF(#REF!="","",#REF!)</f>
        <v>#REF!</v>
      </c>
    </row>
    <row r="202" spans="2:103" ht="15">
      <c r="B202" t="str">
        <f t="shared" si="4"/>
        <v>E10000028</v>
      </c>
      <c r="C202">
        <v>194</v>
      </c>
      <c r="D202" t="str">
        <f t="shared" si="5"/>
        <v>Staffordshire</v>
      </c>
      <c r="CH202" t="e">
        <f>IF(#REF!="","",#REF!)</f>
        <v>#REF!</v>
      </c>
      <c r="CI202" t="e">
        <f>IF(#REF!="","",#REF!)</f>
        <v>#REF!</v>
      </c>
      <c r="CJ202" t="e">
        <f>IF(#REF!="","",#REF!)</f>
        <v>#REF!</v>
      </c>
      <c r="CK202" t="e">
        <f>IF(#REF!="","",#REF!)</f>
        <v>#REF!</v>
      </c>
      <c r="CL202" t="e">
        <f>IF(#REF!="","",#REF!)</f>
        <v>#REF!</v>
      </c>
      <c r="CM202" t="e">
        <f>IF(#REF!="","",#REF!)</f>
        <v>#REF!</v>
      </c>
      <c r="CN202" t="e">
        <f>IF(#REF!="","",#REF!)</f>
        <v>#REF!</v>
      </c>
      <c r="CO202" t="e">
        <f>IF(#REF!="","",#REF!)</f>
        <v>#REF!</v>
      </c>
      <c r="CP202" t="e">
        <f>IF(#REF!="","",#REF!)</f>
        <v>#REF!</v>
      </c>
      <c r="CQ202" t="e">
        <f>IF(#REF!="","",#REF!)</f>
        <v>#REF!</v>
      </c>
      <c r="CR202" t="e">
        <f>IF(#REF!="","",#REF!)</f>
        <v>#REF!</v>
      </c>
      <c r="CS202" t="e">
        <f>IF(#REF!="","",#REF!)</f>
        <v>#REF!</v>
      </c>
      <c r="CT202" t="e">
        <f>IF(#REF!="","",#REF!)</f>
        <v>#REF!</v>
      </c>
      <c r="CU202" t="e">
        <f>IF(#REF!="","",#REF!)</f>
        <v>#REF!</v>
      </c>
      <c r="CV202" t="e">
        <f>IF(#REF!="","",#REF!)</f>
        <v>#REF!</v>
      </c>
      <c r="CW202" t="e">
        <f>IF(#REF!="","",#REF!)</f>
        <v>#REF!</v>
      </c>
      <c r="CX202" t="e">
        <f>IF(#REF!="","",#REF!)</f>
        <v>#REF!</v>
      </c>
      <c r="CY202" t="e">
        <f>IF(#REF!="","",#REF!)</f>
        <v>#REF!</v>
      </c>
    </row>
    <row r="203" spans="2:103" ht="15">
      <c r="B203" t="str">
        <f t="shared" ref="B203:B258" si="6">$B$9</f>
        <v>E10000028</v>
      </c>
      <c r="C203">
        <v>195</v>
      </c>
      <c r="D203" t="str">
        <f t="shared" ref="D203:D258" si="7">D$9</f>
        <v>Staffordshire</v>
      </c>
      <c r="CH203" t="e">
        <f>IF(#REF!="","",#REF!)</f>
        <v>#REF!</v>
      </c>
      <c r="CI203" t="e">
        <f>IF(#REF!="","",#REF!)</f>
        <v>#REF!</v>
      </c>
      <c r="CJ203" t="e">
        <f>IF(#REF!="","",#REF!)</f>
        <v>#REF!</v>
      </c>
      <c r="CK203" t="e">
        <f>IF(#REF!="","",#REF!)</f>
        <v>#REF!</v>
      </c>
      <c r="CL203" t="e">
        <f>IF(#REF!="","",#REF!)</f>
        <v>#REF!</v>
      </c>
      <c r="CM203" t="e">
        <f>IF(#REF!="","",#REF!)</f>
        <v>#REF!</v>
      </c>
      <c r="CN203" t="e">
        <f>IF(#REF!="","",#REF!)</f>
        <v>#REF!</v>
      </c>
      <c r="CO203" t="e">
        <f>IF(#REF!="","",#REF!)</f>
        <v>#REF!</v>
      </c>
      <c r="CP203" t="e">
        <f>IF(#REF!="","",#REF!)</f>
        <v>#REF!</v>
      </c>
      <c r="CQ203" t="e">
        <f>IF(#REF!="","",#REF!)</f>
        <v>#REF!</v>
      </c>
      <c r="CR203" t="e">
        <f>IF(#REF!="","",#REF!)</f>
        <v>#REF!</v>
      </c>
      <c r="CS203" t="e">
        <f>IF(#REF!="","",#REF!)</f>
        <v>#REF!</v>
      </c>
      <c r="CT203" t="e">
        <f>IF(#REF!="","",#REF!)</f>
        <v>#REF!</v>
      </c>
      <c r="CU203" t="e">
        <f>IF(#REF!="","",#REF!)</f>
        <v>#REF!</v>
      </c>
      <c r="CV203" t="e">
        <f>IF(#REF!="","",#REF!)</f>
        <v>#REF!</v>
      </c>
      <c r="CW203" t="e">
        <f>IF(#REF!="","",#REF!)</f>
        <v>#REF!</v>
      </c>
      <c r="CX203" t="e">
        <f>IF(#REF!="","",#REF!)</f>
        <v>#REF!</v>
      </c>
      <c r="CY203" t="e">
        <f>IF(#REF!="","",#REF!)</f>
        <v>#REF!</v>
      </c>
    </row>
    <row r="204" spans="2:103" ht="15">
      <c r="B204" t="str">
        <f t="shared" si="6"/>
        <v>E10000028</v>
      </c>
      <c r="C204">
        <v>196</v>
      </c>
      <c r="D204" t="str">
        <f t="shared" si="7"/>
        <v>Staffordshire</v>
      </c>
      <c r="CH204" t="e">
        <f>IF(#REF!="","",#REF!)</f>
        <v>#REF!</v>
      </c>
      <c r="CI204" t="e">
        <f>IF(#REF!="","",#REF!)</f>
        <v>#REF!</v>
      </c>
      <c r="CJ204" t="e">
        <f>IF(#REF!="","",#REF!)</f>
        <v>#REF!</v>
      </c>
      <c r="CK204" t="e">
        <f>IF(#REF!="","",#REF!)</f>
        <v>#REF!</v>
      </c>
      <c r="CL204" t="e">
        <f>IF(#REF!="","",#REF!)</f>
        <v>#REF!</v>
      </c>
      <c r="CM204" t="e">
        <f>IF(#REF!="","",#REF!)</f>
        <v>#REF!</v>
      </c>
      <c r="CN204" t="e">
        <f>IF(#REF!="","",#REF!)</f>
        <v>#REF!</v>
      </c>
      <c r="CO204" t="e">
        <f>IF(#REF!="","",#REF!)</f>
        <v>#REF!</v>
      </c>
      <c r="CP204" t="e">
        <f>IF(#REF!="","",#REF!)</f>
        <v>#REF!</v>
      </c>
      <c r="CQ204" t="e">
        <f>IF(#REF!="","",#REF!)</f>
        <v>#REF!</v>
      </c>
      <c r="CR204" t="e">
        <f>IF(#REF!="","",#REF!)</f>
        <v>#REF!</v>
      </c>
      <c r="CS204" t="e">
        <f>IF(#REF!="","",#REF!)</f>
        <v>#REF!</v>
      </c>
      <c r="CT204" t="e">
        <f>IF(#REF!="","",#REF!)</f>
        <v>#REF!</v>
      </c>
      <c r="CU204" t="e">
        <f>IF(#REF!="","",#REF!)</f>
        <v>#REF!</v>
      </c>
      <c r="CV204" t="e">
        <f>IF(#REF!="","",#REF!)</f>
        <v>#REF!</v>
      </c>
      <c r="CW204" t="e">
        <f>IF(#REF!="","",#REF!)</f>
        <v>#REF!</v>
      </c>
      <c r="CX204" t="e">
        <f>IF(#REF!="","",#REF!)</f>
        <v>#REF!</v>
      </c>
      <c r="CY204" t="e">
        <f>IF(#REF!="","",#REF!)</f>
        <v>#REF!</v>
      </c>
    </row>
    <row r="205" spans="2:103" ht="15">
      <c r="B205" t="str">
        <f t="shared" si="6"/>
        <v>E10000028</v>
      </c>
      <c r="C205">
        <v>197</v>
      </c>
      <c r="D205" t="str">
        <f t="shared" si="7"/>
        <v>Staffordshire</v>
      </c>
      <c r="CH205" t="e">
        <f>IF(#REF!="","",#REF!)</f>
        <v>#REF!</v>
      </c>
      <c r="CI205" t="e">
        <f>IF(#REF!="","",#REF!)</f>
        <v>#REF!</v>
      </c>
      <c r="CJ205" t="e">
        <f>IF(#REF!="","",#REF!)</f>
        <v>#REF!</v>
      </c>
      <c r="CK205" t="e">
        <f>IF(#REF!="","",#REF!)</f>
        <v>#REF!</v>
      </c>
      <c r="CL205" t="e">
        <f>IF(#REF!="","",#REF!)</f>
        <v>#REF!</v>
      </c>
      <c r="CM205" t="e">
        <f>IF(#REF!="","",#REF!)</f>
        <v>#REF!</v>
      </c>
      <c r="CN205" t="e">
        <f>IF(#REF!="","",#REF!)</f>
        <v>#REF!</v>
      </c>
      <c r="CO205" t="e">
        <f>IF(#REF!="","",#REF!)</f>
        <v>#REF!</v>
      </c>
      <c r="CP205" t="e">
        <f>IF(#REF!="","",#REF!)</f>
        <v>#REF!</v>
      </c>
      <c r="CQ205" t="e">
        <f>IF(#REF!="","",#REF!)</f>
        <v>#REF!</v>
      </c>
      <c r="CR205" t="e">
        <f>IF(#REF!="","",#REF!)</f>
        <v>#REF!</v>
      </c>
      <c r="CS205" t="e">
        <f>IF(#REF!="","",#REF!)</f>
        <v>#REF!</v>
      </c>
      <c r="CT205" t="e">
        <f>IF(#REF!="","",#REF!)</f>
        <v>#REF!</v>
      </c>
      <c r="CU205" t="e">
        <f>IF(#REF!="","",#REF!)</f>
        <v>#REF!</v>
      </c>
      <c r="CV205" t="e">
        <f>IF(#REF!="","",#REF!)</f>
        <v>#REF!</v>
      </c>
      <c r="CW205" t="e">
        <f>IF(#REF!="","",#REF!)</f>
        <v>#REF!</v>
      </c>
      <c r="CX205" t="e">
        <f>IF(#REF!="","",#REF!)</f>
        <v>#REF!</v>
      </c>
      <c r="CY205" t="e">
        <f>IF(#REF!="","",#REF!)</f>
        <v>#REF!</v>
      </c>
    </row>
    <row r="206" spans="2:103" ht="15">
      <c r="B206" t="str">
        <f t="shared" si="6"/>
        <v>E10000028</v>
      </c>
      <c r="C206">
        <v>198</v>
      </c>
      <c r="D206" t="str">
        <f t="shared" si="7"/>
        <v>Staffordshire</v>
      </c>
      <c r="CH206" t="e">
        <f>IF(#REF!="","",#REF!)</f>
        <v>#REF!</v>
      </c>
      <c r="CI206" t="e">
        <f>IF(#REF!="","",#REF!)</f>
        <v>#REF!</v>
      </c>
      <c r="CJ206" t="e">
        <f>IF(#REF!="","",#REF!)</f>
        <v>#REF!</v>
      </c>
      <c r="CK206" t="e">
        <f>IF(#REF!="","",#REF!)</f>
        <v>#REF!</v>
      </c>
      <c r="CL206" t="e">
        <f>IF(#REF!="","",#REF!)</f>
        <v>#REF!</v>
      </c>
      <c r="CM206" t="e">
        <f>IF(#REF!="","",#REF!)</f>
        <v>#REF!</v>
      </c>
      <c r="CN206" t="e">
        <f>IF(#REF!="","",#REF!)</f>
        <v>#REF!</v>
      </c>
      <c r="CO206" t="e">
        <f>IF(#REF!="","",#REF!)</f>
        <v>#REF!</v>
      </c>
      <c r="CP206" t="e">
        <f>IF(#REF!="","",#REF!)</f>
        <v>#REF!</v>
      </c>
      <c r="CQ206" t="e">
        <f>IF(#REF!="","",#REF!)</f>
        <v>#REF!</v>
      </c>
      <c r="CR206" t="e">
        <f>IF(#REF!="","",#REF!)</f>
        <v>#REF!</v>
      </c>
      <c r="CS206" t="e">
        <f>IF(#REF!="","",#REF!)</f>
        <v>#REF!</v>
      </c>
      <c r="CT206" t="e">
        <f>IF(#REF!="","",#REF!)</f>
        <v>#REF!</v>
      </c>
      <c r="CU206" t="e">
        <f>IF(#REF!="","",#REF!)</f>
        <v>#REF!</v>
      </c>
      <c r="CV206" t="e">
        <f>IF(#REF!="","",#REF!)</f>
        <v>#REF!</v>
      </c>
      <c r="CW206" t="e">
        <f>IF(#REF!="","",#REF!)</f>
        <v>#REF!</v>
      </c>
      <c r="CX206" t="e">
        <f>IF(#REF!="","",#REF!)</f>
        <v>#REF!</v>
      </c>
      <c r="CY206" t="e">
        <f>IF(#REF!="","",#REF!)</f>
        <v>#REF!</v>
      </c>
    </row>
    <row r="207" spans="2:103" ht="15">
      <c r="B207" t="str">
        <f t="shared" si="6"/>
        <v>E10000028</v>
      </c>
      <c r="C207">
        <v>199</v>
      </c>
      <c r="D207" t="str">
        <f t="shared" si="7"/>
        <v>Staffordshire</v>
      </c>
      <c r="CH207" t="e">
        <f>IF(#REF!="","",#REF!)</f>
        <v>#REF!</v>
      </c>
      <c r="CI207" t="e">
        <f>IF(#REF!="","",#REF!)</f>
        <v>#REF!</v>
      </c>
      <c r="CJ207" t="e">
        <f>IF(#REF!="","",#REF!)</f>
        <v>#REF!</v>
      </c>
      <c r="CK207" t="e">
        <f>IF(#REF!="","",#REF!)</f>
        <v>#REF!</v>
      </c>
      <c r="CL207" t="e">
        <f>IF(#REF!="","",#REF!)</f>
        <v>#REF!</v>
      </c>
      <c r="CM207" t="e">
        <f>IF(#REF!="","",#REF!)</f>
        <v>#REF!</v>
      </c>
      <c r="CN207" t="e">
        <f>IF(#REF!="","",#REF!)</f>
        <v>#REF!</v>
      </c>
      <c r="CO207" t="e">
        <f>IF(#REF!="","",#REF!)</f>
        <v>#REF!</v>
      </c>
      <c r="CP207" t="e">
        <f>IF(#REF!="","",#REF!)</f>
        <v>#REF!</v>
      </c>
      <c r="CQ207" t="e">
        <f>IF(#REF!="","",#REF!)</f>
        <v>#REF!</v>
      </c>
      <c r="CR207" t="e">
        <f>IF(#REF!="","",#REF!)</f>
        <v>#REF!</v>
      </c>
      <c r="CS207" t="e">
        <f>IF(#REF!="","",#REF!)</f>
        <v>#REF!</v>
      </c>
      <c r="CT207" t="e">
        <f>IF(#REF!="","",#REF!)</f>
        <v>#REF!</v>
      </c>
      <c r="CU207" t="e">
        <f>IF(#REF!="","",#REF!)</f>
        <v>#REF!</v>
      </c>
      <c r="CV207" t="e">
        <f>IF(#REF!="","",#REF!)</f>
        <v>#REF!</v>
      </c>
      <c r="CW207" t="e">
        <f>IF(#REF!="","",#REF!)</f>
        <v>#REF!</v>
      </c>
      <c r="CX207" t="e">
        <f>IF(#REF!="","",#REF!)</f>
        <v>#REF!</v>
      </c>
      <c r="CY207" t="e">
        <f>IF(#REF!="","",#REF!)</f>
        <v>#REF!</v>
      </c>
    </row>
    <row r="208" spans="2:103" ht="15">
      <c r="B208" t="str">
        <f t="shared" si="6"/>
        <v>E10000028</v>
      </c>
      <c r="C208">
        <v>200</v>
      </c>
      <c r="D208" t="str">
        <f t="shared" si="7"/>
        <v>Staffordshire</v>
      </c>
      <c r="CH208" t="e">
        <f>IF(#REF!="","",#REF!)</f>
        <v>#REF!</v>
      </c>
      <c r="CI208" t="e">
        <f>IF(#REF!="","",#REF!)</f>
        <v>#REF!</v>
      </c>
      <c r="CJ208" t="e">
        <f>IF(#REF!="","",#REF!)</f>
        <v>#REF!</v>
      </c>
      <c r="CK208" t="e">
        <f>IF(#REF!="","",#REF!)</f>
        <v>#REF!</v>
      </c>
      <c r="CL208" t="e">
        <f>IF(#REF!="","",#REF!)</f>
        <v>#REF!</v>
      </c>
      <c r="CM208" t="e">
        <f>IF(#REF!="","",#REF!)</f>
        <v>#REF!</v>
      </c>
      <c r="CN208" t="e">
        <f>IF(#REF!="","",#REF!)</f>
        <v>#REF!</v>
      </c>
      <c r="CO208" t="e">
        <f>IF(#REF!="","",#REF!)</f>
        <v>#REF!</v>
      </c>
      <c r="CP208" t="e">
        <f>IF(#REF!="","",#REF!)</f>
        <v>#REF!</v>
      </c>
      <c r="CQ208" t="e">
        <f>IF(#REF!="","",#REF!)</f>
        <v>#REF!</v>
      </c>
      <c r="CR208" t="e">
        <f>IF(#REF!="","",#REF!)</f>
        <v>#REF!</v>
      </c>
      <c r="CS208" t="e">
        <f>IF(#REF!="","",#REF!)</f>
        <v>#REF!</v>
      </c>
      <c r="CT208" t="e">
        <f>IF(#REF!="","",#REF!)</f>
        <v>#REF!</v>
      </c>
      <c r="CU208" t="e">
        <f>IF(#REF!="","",#REF!)</f>
        <v>#REF!</v>
      </c>
      <c r="CV208" t="e">
        <f>IF(#REF!="","",#REF!)</f>
        <v>#REF!</v>
      </c>
      <c r="CW208" t="e">
        <f>IF(#REF!="","",#REF!)</f>
        <v>#REF!</v>
      </c>
      <c r="CX208" t="e">
        <f>IF(#REF!="","",#REF!)</f>
        <v>#REF!</v>
      </c>
      <c r="CY208" t="e">
        <f>IF(#REF!="","",#REF!)</f>
        <v>#REF!</v>
      </c>
    </row>
    <row r="209" spans="2:103" ht="15">
      <c r="B209" t="str">
        <f t="shared" si="6"/>
        <v>E10000028</v>
      </c>
      <c r="C209">
        <v>201</v>
      </c>
      <c r="D209" t="str">
        <f t="shared" si="7"/>
        <v>Staffordshire</v>
      </c>
      <c r="CH209" t="e">
        <f>IF(#REF!="","",#REF!)</f>
        <v>#REF!</v>
      </c>
      <c r="CI209" t="e">
        <f>IF(#REF!="","",#REF!)</f>
        <v>#REF!</v>
      </c>
      <c r="CJ209" t="e">
        <f>IF(#REF!="","",#REF!)</f>
        <v>#REF!</v>
      </c>
      <c r="CK209" t="e">
        <f>IF(#REF!="","",#REF!)</f>
        <v>#REF!</v>
      </c>
      <c r="CL209" t="e">
        <f>IF(#REF!="","",#REF!)</f>
        <v>#REF!</v>
      </c>
      <c r="CM209" t="e">
        <f>IF(#REF!="","",#REF!)</f>
        <v>#REF!</v>
      </c>
      <c r="CN209" t="e">
        <f>IF(#REF!="","",#REF!)</f>
        <v>#REF!</v>
      </c>
      <c r="CO209" t="e">
        <f>IF(#REF!="","",#REF!)</f>
        <v>#REF!</v>
      </c>
      <c r="CP209" t="e">
        <f>IF(#REF!="","",#REF!)</f>
        <v>#REF!</v>
      </c>
      <c r="CQ209" t="e">
        <f>IF(#REF!="","",#REF!)</f>
        <v>#REF!</v>
      </c>
      <c r="CR209" t="e">
        <f>IF(#REF!="","",#REF!)</f>
        <v>#REF!</v>
      </c>
      <c r="CS209" t="e">
        <f>IF(#REF!="","",#REF!)</f>
        <v>#REF!</v>
      </c>
      <c r="CT209" t="e">
        <f>IF(#REF!="","",#REF!)</f>
        <v>#REF!</v>
      </c>
      <c r="CU209" t="e">
        <f>IF(#REF!="","",#REF!)</f>
        <v>#REF!</v>
      </c>
      <c r="CV209" t="e">
        <f>IF(#REF!="","",#REF!)</f>
        <v>#REF!</v>
      </c>
      <c r="CW209" t="e">
        <f>IF(#REF!="","",#REF!)</f>
        <v>#REF!</v>
      </c>
      <c r="CX209" t="e">
        <f>IF(#REF!="","",#REF!)</f>
        <v>#REF!</v>
      </c>
      <c r="CY209" t="e">
        <f>IF(#REF!="","",#REF!)</f>
        <v>#REF!</v>
      </c>
    </row>
    <row r="210" spans="2:103" ht="15">
      <c r="B210" t="str">
        <f t="shared" si="6"/>
        <v>E10000028</v>
      </c>
      <c r="C210">
        <v>202</v>
      </c>
      <c r="D210" t="str">
        <f t="shared" si="7"/>
        <v>Staffordshire</v>
      </c>
      <c r="CH210" t="e">
        <f>IF(#REF!="","",#REF!)</f>
        <v>#REF!</v>
      </c>
      <c r="CI210" t="e">
        <f>IF(#REF!="","",#REF!)</f>
        <v>#REF!</v>
      </c>
      <c r="CJ210" t="e">
        <f>IF(#REF!="","",#REF!)</f>
        <v>#REF!</v>
      </c>
      <c r="CK210" t="e">
        <f>IF(#REF!="","",#REF!)</f>
        <v>#REF!</v>
      </c>
      <c r="CL210" t="e">
        <f>IF(#REF!="","",#REF!)</f>
        <v>#REF!</v>
      </c>
      <c r="CM210" t="e">
        <f>IF(#REF!="","",#REF!)</f>
        <v>#REF!</v>
      </c>
      <c r="CN210" t="e">
        <f>IF(#REF!="","",#REF!)</f>
        <v>#REF!</v>
      </c>
      <c r="CO210" t="e">
        <f>IF(#REF!="","",#REF!)</f>
        <v>#REF!</v>
      </c>
      <c r="CP210" t="e">
        <f>IF(#REF!="","",#REF!)</f>
        <v>#REF!</v>
      </c>
      <c r="CQ210" t="e">
        <f>IF(#REF!="","",#REF!)</f>
        <v>#REF!</v>
      </c>
      <c r="CR210" t="e">
        <f>IF(#REF!="","",#REF!)</f>
        <v>#REF!</v>
      </c>
      <c r="CS210" t="e">
        <f>IF(#REF!="","",#REF!)</f>
        <v>#REF!</v>
      </c>
      <c r="CT210" t="e">
        <f>IF(#REF!="","",#REF!)</f>
        <v>#REF!</v>
      </c>
      <c r="CU210" t="e">
        <f>IF(#REF!="","",#REF!)</f>
        <v>#REF!</v>
      </c>
      <c r="CV210" t="e">
        <f>IF(#REF!="","",#REF!)</f>
        <v>#REF!</v>
      </c>
      <c r="CW210" t="e">
        <f>IF(#REF!="","",#REF!)</f>
        <v>#REF!</v>
      </c>
      <c r="CX210" t="e">
        <f>IF(#REF!="","",#REF!)</f>
        <v>#REF!</v>
      </c>
      <c r="CY210" t="e">
        <f>IF(#REF!="","",#REF!)</f>
        <v>#REF!</v>
      </c>
    </row>
    <row r="211" spans="2:103" ht="15">
      <c r="B211" t="str">
        <f t="shared" si="6"/>
        <v>E10000028</v>
      </c>
      <c r="C211">
        <v>203</v>
      </c>
      <c r="D211" t="str">
        <f t="shared" si="7"/>
        <v>Staffordshire</v>
      </c>
      <c r="CH211" t="e">
        <f>IF(#REF!="","",#REF!)</f>
        <v>#REF!</v>
      </c>
      <c r="CI211" t="e">
        <f>IF(#REF!="","",#REF!)</f>
        <v>#REF!</v>
      </c>
      <c r="CJ211" t="e">
        <f>IF(#REF!="","",#REF!)</f>
        <v>#REF!</v>
      </c>
      <c r="CK211" t="e">
        <f>IF(#REF!="","",#REF!)</f>
        <v>#REF!</v>
      </c>
      <c r="CL211" t="e">
        <f>IF(#REF!="","",#REF!)</f>
        <v>#REF!</v>
      </c>
      <c r="CM211" t="e">
        <f>IF(#REF!="","",#REF!)</f>
        <v>#REF!</v>
      </c>
      <c r="CN211" t="e">
        <f>IF(#REF!="","",#REF!)</f>
        <v>#REF!</v>
      </c>
      <c r="CO211" t="e">
        <f>IF(#REF!="","",#REF!)</f>
        <v>#REF!</v>
      </c>
      <c r="CP211" t="e">
        <f>IF(#REF!="","",#REF!)</f>
        <v>#REF!</v>
      </c>
      <c r="CQ211" t="e">
        <f>IF(#REF!="","",#REF!)</f>
        <v>#REF!</v>
      </c>
      <c r="CR211" t="e">
        <f>IF(#REF!="","",#REF!)</f>
        <v>#REF!</v>
      </c>
      <c r="CS211" t="e">
        <f>IF(#REF!="","",#REF!)</f>
        <v>#REF!</v>
      </c>
      <c r="CT211" t="e">
        <f>IF(#REF!="","",#REF!)</f>
        <v>#REF!</v>
      </c>
      <c r="CU211" t="e">
        <f>IF(#REF!="","",#REF!)</f>
        <v>#REF!</v>
      </c>
      <c r="CV211" t="e">
        <f>IF(#REF!="","",#REF!)</f>
        <v>#REF!</v>
      </c>
      <c r="CW211" t="e">
        <f>IF(#REF!="","",#REF!)</f>
        <v>#REF!</v>
      </c>
      <c r="CX211" t="e">
        <f>IF(#REF!="","",#REF!)</f>
        <v>#REF!</v>
      </c>
      <c r="CY211" t="e">
        <f>IF(#REF!="","",#REF!)</f>
        <v>#REF!</v>
      </c>
    </row>
    <row r="212" spans="2:103" ht="15">
      <c r="B212" t="str">
        <f t="shared" si="6"/>
        <v>E10000028</v>
      </c>
      <c r="C212">
        <v>204</v>
      </c>
      <c r="D212" t="str">
        <f t="shared" si="7"/>
        <v>Staffordshire</v>
      </c>
      <c r="CH212" t="e">
        <f>IF(#REF!="","",#REF!)</f>
        <v>#REF!</v>
      </c>
      <c r="CI212" t="e">
        <f>IF(#REF!="","",#REF!)</f>
        <v>#REF!</v>
      </c>
      <c r="CJ212" t="e">
        <f>IF(#REF!="","",#REF!)</f>
        <v>#REF!</v>
      </c>
      <c r="CK212" t="e">
        <f>IF(#REF!="","",#REF!)</f>
        <v>#REF!</v>
      </c>
      <c r="CL212" t="e">
        <f>IF(#REF!="","",#REF!)</f>
        <v>#REF!</v>
      </c>
      <c r="CM212" t="e">
        <f>IF(#REF!="","",#REF!)</f>
        <v>#REF!</v>
      </c>
      <c r="CN212" t="e">
        <f>IF(#REF!="","",#REF!)</f>
        <v>#REF!</v>
      </c>
      <c r="CO212" t="e">
        <f>IF(#REF!="","",#REF!)</f>
        <v>#REF!</v>
      </c>
      <c r="CP212" t="e">
        <f>IF(#REF!="","",#REF!)</f>
        <v>#REF!</v>
      </c>
      <c r="CQ212" t="e">
        <f>IF(#REF!="","",#REF!)</f>
        <v>#REF!</v>
      </c>
      <c r="CR212" t="e">
        <f>IF(#REF!="","",#REF!)</f>
        <v>#REF!</v>
      </c>
      <c r="CS212" t="e">
        <f>IF(#REF!="","",#REF!)</f>
        <v>#REF!</v>
      </c>
      <c r="CT212" t="e">
        <f>IF(#REF!="","",#REF!)</f>
        <v>#REF!</v>
      </c>
      <c r="CU212" t="e">
        <f>IF(#REF!="","",#REF!)</f>
        <v>#REF!</v>
      </c>
      <c r="CV212" t="e">
        <f>IF(#REF!="","",#REF!)</f>
        <v>#REF!</v>
      </c>
      <c r="CW212" t="e">
        <f>IF(#REF!="","",#REF!)</f>
        <v>#REF!</v>
      </c>
      <c r="CX212" t="e">
        <f>IF(#REF!="","",#REF!)</f>
        <v>#REF!</v>
      </c>
      <c r="CY212" t="e">
        <f>IF(#REF!="","",#REF!)</f>
        <v>#REF!</v>
      </c>
    </row>
    <row r="213" spans="2:103" ht="15">
      <c r="B213" t="str">
        <f t="shared" si="6"/>
        <v>E10000028</v>
      </c>
      <c r="C213">
        <v>205</v>
      </c>
      <c r="D213" t="str">
        <f t="shared" si="7"/>
        <v>Staffordshire</v>
      </c>
      <c r="CH213" t="e">
        <f>IF(#REF!="","",#REF!)</f>
        <v>#REF!</v>
      </c>
      <c r="CI213" t="e">
        <f>IF(#REF!="","",#REF!)</f>
        <v>#REF!</v>
      </c>
      <c r="CJ213" t="e">
        <f>IF(#REF!="","",#REF!)</f>
        <v>#REF!</v>
      </c>
      <c r="CK213" t="e">
        <f>IF(#REF!="","",#REF!)</f>
        <v>#REF!</v>
      </c>
      <c r="CL213" t="e">
        <f>IF(#REF!="","",#REF!)</f>
        <v>#REF!</v>
      </c>
      <c r="CM213" t="e">
        <f>IF(#REF!="","",#REF!)</f>
        <v>#REF!</v>
      </c>
      <c r="CN213" t="e">
        <f>IF(#REF!="","",#REF!)</f>
        <v>#REF!</v>
      </c>
      <c r="CO213" t="e">
        <f>IF(#REF!="","",#REF!)</f>
        <v>#REF!</v>
      </c>
      <c r="CP213" t="e">
        <f>IF(#REF!="","",#REF!)</f>
        <v>#REF!</v>
      </c>
      <c r="CQ213" t="e">
        <f>IF(#REF!="","",#REF!)</f>
        <v>#REF!</v>
      </c>
      <c r="CR213" t="e">
        <f>IF(#REF!="","",#REF!)</f>
        <v>#REF!</v>
      </c>
      <c r="CS213" t="e">
        <f>IF(#REF!="","",#REF!)</f>
        <v>#REF!</v>
      </c>
      <c r="CT213" t="e">
        <f>IF(#REF!="","",#REF!)</f>
        <v>#REF!</v>
      </c>
      <c r="CU213" t="e">
        <f>IF(#REF!="","",#REF!)</f>
        <v>#REF!</v>
      </c>
      <c r="CV213" t="e">
        <f>IF(#REF!="","",#REF!)</f>
        <v>#REF!</v>
      </c>
      <c r="CW213" t="e">
        <f>IF(#REF!="","",#REF!)</f>
        <v>#REF!</v>
      </c>
      <c r="CX213" t="e">
        <f>IF(#REF!="","",#REF!)</f>
        <v>#REF!</v>
      </c>
      <c r="CY213" t="e">
        <f>IF(#REF!="","",#REF!)</f>
        <v>#REF!</v>
      </c>
    </row>
    <row r="214" spans="2:103" ht="15">
      <c r="B214" t="str">
        <f t="shared" si="6"/>
        <v>E10000028</v>
      </c>
      <c r="C214">
        <v>206</v>
      </c>
      <c r="D214" t="str">
        <f t="shared" si="7"/>
        <v>Staffordshire</v>
      </c>
      <c r="CH214" t="e">
        <f>IF(#REF!="","",#REF!)</f>
        <v>#REF!</v>
      </c>
      <c r="CI214" t="e">
        <f>IF(#REF!="","",#REF!)</f>
        <v>#REF!</v>
      </c>
      <c r="CJ214" t="e">
        <f>IF(#REF!="","",#REF!)</f>
        <v>#REF!</v>
      </c>
      <c r="CK214" t="e">
        <f>IF(#REF!="","",#REF!)</f>
        <v>#REF!</v>
      </c>
      <c r="CL214" t="e">
        <f>IF(#REF!="","",#REF!)</f>
        <v>#REF!</v>
      </c>
      <c r="CM214" t="e">
        <f>IF(#REF!="","",#REF!)</f>
        <v>#REF!</v>
      </c>
      <c r="CN214" t="e">
        <f>IF(#REF!="","",#REF!)</f>
        <v>#REF!</v>
      </c>
      <c r="CO214" t="e">
        <f>IF(#REF!="","",#REF!)</f>
        <v>#REF!</v>
      </c>
      <c r="CP214" t="e">
        <f>IF(#REF!="","",#REF!)</f>
        <v>#REF!</v>
      </c>
      <c r="CQ214" t="e">
        <f>IF(#REF!="","",#REF!)</f>
        <v>#REF!</v>
      </c>
      <c r="CR214" t="e">
        <f>IF(#REF!="","",#REF!)</f>
        <v>#REF!</v>
      </c>
      <c r="CS214" t="e">
        <f>IF(#REF!="","",#REF!)</f>
        <v>#REF!</v>
      </c>
      <c r="CT214" t="e">
        <f>IF(#REF!="","",#REF!)</f>
        <v>#REF!</v>
      </c>
      <c r="CU214" t="e">
        <f>IF(#REF!="","",#REF!)</f>
        <v>#REF!</v>
      </c>
      <c r="CV214" t="e">
        <f>IF(#REF!="","",#REF!)</f>
        <v>#REF!</v>
      </c>
      <c r="CW214" t="e">
        <f>IF(#REF!="","",#REF!)</f>
        <v>#REF!</v>
      </c>
      <c r="CX214" t="e">
        <f>IF(#REF!="","",#REF!)</f>
        <v>#REF!</v>
      </c>
      <c r="CY214" t="e">
        <f>IF(#REF!="","",#REF!)</f>
        <v>#REF!</v>
      </c>
    </row>
    <row r="215" spans="2:103" ht="15">
      <c r="B215" t="str">
        <f t="shared" si="6"/>
        <v>E10000028</v>
      </c>
      <c r="C215">
        <v>207</v>
      </c>
      <c r="D215" t="str">
        <f t="shared" si="7"/>
        <v>Staffordshire</v>
      </c>
      <c r="CH215" t="e">
        <f>IF(#REF!="","",#REF!)</f>
        <v>#REF!</v>
      </c>
      <c r="CI215" t="e">
        <f>IF(#REF!="","",#REF!)</f>
        <v>#REF!</v>
      </c>
      <c r="CJ215" t="e">
        <f>IF(#REF!="","",#REF!)</f>
        <v>#REF!</v>
      </c>
      <c r="CK215" t="e">
        <f>IF(#REF!="","",#REF!)</f>
        <v>#REF!</v>
      </c>
      <c r="CL215" t="e">
        <f>IF(#REF!="","",#REF!)</f>
        <v>#REF!</v>
      </c>
      <c r="CM215" t="e">
        <f>IF(#REF!="","",#REF!)</f>
        <v>#REF!</v>
      </c>
      <c r="CN215" t="e">
        <f>IF(#REF!="","",#REF!)</f>
        <v>#REF!</v>
      </c>
      <c r="CO215" t="e">
        <f>IF(#REF!="","",#REF!)</f>
        <v>#REF!</v>
      </c>
      <c r="CP215" t="e">
        <f>IF(#REF!="","",#REF!)</f>
        <v>#REF!</v>
      </c>
      <c r="CQ215" t="e">
        <f>IF(#REF!="","",#REF!)</f>
        <v>#REF!</v>
      </c>
      <c r="CR215" t="e">
        <f>IF(#REF!="","",#REF!)</f>
        <v>#REF!</v>
      </c>
      <c r="CS215" t="e">
        <f>IF(#REF!="","",#REF!)</f>
        <v>#REF!</v>
      </c>
      <c r="CT215" t="e">
        <f>IF(#REF!="","",#REF!)</f>
        <v>#REF!</v>
      </c>
      <c r="CU215" t="e">
        <f>IF(#REF!="","",#REF!)</f>
        <v>#REF!</v>
      </c>
      <c r="CV215" t="e">
        <f>IF(#REF!="","",#REF!)</f>
        <v>#REF!</v>
      </c>
      <c r="CW215" t="e">
        <f>IF(#REF!="","",#REF!)</f>
        <v>#REF!</v>
      </c>
      <c r="CX215" t="e">
        <f>IF(#REF!="","",#REF!)</f>
        <v>#REF!</v>
      </c>
      <c r="CY215" t="e">
        <f>IF(#REF!="","",#REF!)</f>
        <v>#REF!</v>
      </c>
    </row>
    <row r="216" spans="2:103" ht="15">
      <c r="B216" t="str">
        <f t="shared" si="6"/>
        <v>E10000028</v>
      </c>
      <c r="C216">
        <v>208</v>
      </c>
      <c r="D216" t="str">
        <f t="shared" si="7"/>
        <v>Staffordshire</v>
      </c>
      <c r="CH216" t="e">
        <f>IF(#REF!="","",#REF!)</f>
        <v>#REF!</v>
      </c>
      <c r="CI216" t="e">
        <f>IF(#REF!="","",#REF!)</f>
        <v>#REF!</v>
      </c>
      <c r="CJ216" t="e">
        <f>IF(#REF!="","",#REF!)</f>
        <v>#REF!</v>
      </c>
      <c r="CK216" t="e">
        <f>IF(#REF!="","",#REF!)</f>
        <v>#REF!</v>
      </c>
      <c r="CL216" t="e">
        <f>IF(#REF!="","",#REF!)</f>
        <v>#REF!</v>
      </c>
      <c r="CM216" t="e">
        <f>IF(#REF!="","",#REF!)</f>
        <v>#REF!</v>
      </c>
      <c r="CN216" t="e">
        <f>IF(#REF!="","",#REF!)</f>
        <v>#REF!</v>
      </c>
      <c r="CO216" t="e">
        <f>IF(#REF!="","",#REF!)</f>
        <v>#REF!</v>
      </c>
      <c r="CP216" t="e">
        <f>IF(#REF!="","",#REF!)</f>
        <v>#REF!</v>
      </c>
      <c r="CQ216" t="e">
        <f>IF(#REF!="","",#REF!)</f>
        <v>#REF!</v>
      </c>
      <c r="CR216" t="e">
        <f>IF(#REF!="","",#REF!)</f>
        <v>#REF!</v>
      </c>
      <c r="CS216" t="e">
        <f>IF(#REF!="","",#REF!)</f>
        <v>#REF!</v>
      </c>
      <c r="CT216" t="e">
        <f>IF(#REF!="","",#REF!)</f>
        <v>#REF!</v>
      </c>
      <c r="CU216" t="e">
        <f>IF(#REF!="","",#REF!)</f>
        <v>#REF!</v>
      </c>
      <c r="CV216" t="e">
        <f>IF(#REF!="","",#REF!)</f>
        <v>#REF!</v>
      </c>
      <c r="CW216" t="e">
        <f>IF(#REF!="","",#REF!)</f>
        <v>#REF!</v>
      </c>
      <c r="CX216" t="e">
        <f>IF(#REF!="","",#REF!)</f>
        <v>#REF!</v>
      </c>
      <c r="CY216" t="e">
        <f>IF(#REF!="","",#REF!)</f>
        <v>#REF!</v>
      </c>
    </row>
    <row r="217" spans="2:103" ht="15">
      <c r="B217" t="str">
        <f t="shared" si="6"/>
        <v>E10000028</v>
      </c>
      <c r="C217">
        <v>209</v>
      </c>
      <c r="D217" t="str">
        <f t="shared" si="7"/>
        <v>Staffordshire</v>
      </c>
      <c r="CH217" t="e">
        <f>IF(#REF!="","",#REF!)</f>
        <v>#REF!</v>
      </c>
      <c r="CI217" t="e">
        <f>IF(#REF!="","",#REF!)</f>
        <v>#REF!</v>
      </c>
      <c r="CJ217" t="e">
        <f>IF(#REF!="","",#REF!)</f>
        <v>#REF!</v>
      </c>
      <c r="CK217" t="e">
        <f>IF(#REF!="","",#REF!)</f>
        <v>#REF!</v>
      </c>
      <c r="CL217" t="e">
        <f>IF(#REF!="","",#REF!)</f>
        <v>#REF!</v>
      </c>
      <c r="CM217" t="e">
        <f>IF(#REF!="","",#REF!)</f>
        <v>#REF!</v>
      </c>
      <c r="CN217" t="e">
        <f>IF(#REF!="","",#REF!)</f>
        <v>#REF!</v>
      </c>
      <c r="CO217" t="e">
        <f>IF(#REF!="","",#REF!)</f>
        <v>#REF!</v>
      </c>
      <c r="CP217" t="e">
        <f>IF(#REF!="","",#REF!)</f>
        <v>#REF!</v>
      </c>
      <c r="CQ217" t="e">
        <f>IF(#REF!="","",#REF!)</f>
        <v>#REF!</v>
      </c>
      <c r="CR217" t="e">
        <f>IF(#REF!="","",#REF!)</f>
        <v>#REF!</v>
      </c>
      <c r="CS217" t="e">
        <f>IF(#REF!="","",#REF!)</f>
        <v>#REF!</v>
      </c>
      <c r="CT217" t="e">
        <f>IF(#REF!="","",#REF!)</f>
        <v>#REF!</v>
      </c>
      <c r="CU217" t="e">
        <f>IF(#REF!="","",#REF!)</f>
        <v>#REF!</v>
      </c>
      <c r="CV217" t="e">
        <f>IF(#REF!="","",#REF!)</f>
        <v>#REF!</v>
      </c>
      <c r="CW217" t="e">
        <f>IF(#REF!="","",#REF!)</f>
        <v>#REF!</v>
      </c>
      <c r="CX217" t="e">
        <f>IF(#REF!="","",#REF!)</f>
        <v>#REF!</v>
      </c>
      <c r="CY217" t="e">
        <f>IF(#REF!="","",#REF!)</f>
        <v>#REF!</v>
      </c>
    </row>
    <row r="218" spans="2:103" ht="15">
      <c r="B218" t="str">
        <f t="shared" si="6"/>
        <v>E10000028</v>
      </c>
      <c r="C218">
        <v>210</v>
      </c>
      <c r="D218" t="str">
        <f t="shared" si="7"/>
        <v>Staffordshire</v>
      </c>
      <c r="CH218" t="e">
        <f>IF(#REF!="","",#REF!)</f>
        <v>#REF!</v>
      </c>
      <c r="CI218" t="e">
        <f>IF(#REF!="","",#REF!)</f>
        <v>#REF!</v>
      </c>
      <c r="CJ218" t="e">
        <f>IF(#REF!="","",#REF!)</f>
        <v>#REF!</v>
      </c>
      <c r="CK218" t="e">
        <f>IF(#REF!="","",#REF!)</f>
        <v>#REF!</v>
      </c>
      <c r="CL218" t="e">
        <f>IF(#REF!="","",#REF!)</f>
        <v>#REF!</v>
      </c>
      <c r="CM218" t="e">
        <f>IF(#REF!="","",#REF!)</f>
        <v>#REF!</v>
      </c>
      <c r="CN218" t="e">
        <f>IF(#REF!="","",#REF!)</f>
        <v>#REF!</v>
      </c>
      <c r="CO218" t="e">
        <f>IF(#REF!="","",#REF!)</f>
        <v>#REF!</v>
      </c>
      <c r="CP218" t="e">
        <f>IF(#REF!="","",#REF!)</f>
        <v>#REF!</v>
      </c>
      <c r="CQ218" t="e">
        <f>IF(#REF!="","",#REF!)</f>
        <v>#REF!</v>
      </c>
      <c r="CR218" t="e">
        <f>IF(#REF!="","",#REF!)</f>
        <v>#REF!</v>
      </c>
      <c r="CS218" t="e">
        <f>IF(#REF!="","",#REF!)</f>
        <v>#REF!</v>
      </c>
      <c r="CT218" t="e">
        <f>IF(#REF!="","",#REF!)</f>
        <v>#REF!</v>
      </c>
      <c r="CU218" t="e">
        <f>IF(#REF!="","",#REF!)</f>
        <v>#REF!</v>
      </c>
      <c r="CV218" t="e">
        <f>IF(#REF!="","",#REF!)</f>
        <v>#REF!</v>
      </c>
      <c r="CW218" t="e">
        <f>IF(#REF!="","",#REF!)</f>
        <v>#REF!</v>
      </c>
      <c r="CX218" t="e">
        <f>IF(#REF!="","",#REF!)</f>
        <v>#REF!</v>
      </c>
      <c r="CY218" t="e">
        <f>IF(#REF!="","",#REF!)</f>
        <v>#REF!</v>
      </c>
    </row>
    <row r="219" spans="2:103" ht="15">
      <c r="B219" t="str">
        <f t="shared" si="6"/>
        <v>E10000028</v>
      </c>
      <c r="C219">
        <v>211</v>
      </c>
      <c r="D219" t="str">
        <f t="shared" si="7"/>
        <v>Staffordshire</v>
      </c>
      <c r="CH219" t="e">
        <f>IF(#REF!="","",#REF!)</f>
        <v>#REF!</v>
      </c>
      <c r="CI219" t="e">
        <f>IF(#REF!="","",#REF!)</f>
        <v>#REF!</v>
      </c>
      <c r="CJ219" t="e">
        <f>IF(#REF!="","",#REF!)</f>
        <v>#REF!</v>
      </c>
      <c r="CK219" t="e">
        <f>IF(#REF!="","",#REF!)</f>
        <v>#REF!</v>
      </c>
      <c r="CL219" t="e">
        <f>IF(#REF!="","",#REF!)</f>
        <v>#REF!</v>
      </c>
      <c r="CM219" t="e">
        <f>IF(#REF!="","",#REF!)</f>
        <v>#REF!</v>
      </c>
      <c r="CN219" t="e">
        <f>IF(#REF!="","",#REF!)</f>
        <v>#REF!</v>
      </c>
      <c r="CO219" t="e">
        <f>IF(#REF!="","",#REF!)</f>
        <v>#REF!</v>
      </c>
      <c r="CP219" t="e">
        <f>IF(#REF!="","",#REF!)</f>
        <v>#REF!</v>
      </c>
      <c r="CQ219" t="e">
        <f>IF(#REF!="","",#REF!)</f>
        <v>#REF!</v>
      </c>
      <c r="CR219" t="e">
        <f>IF(#REF!="","",#REF!)</f>
        <v>#REF!</v>
      </c>
      <c r="CS219" t="e">
        <f>IF(#REF!="","",#REF!)</f>
        <v>#REF!</v>
      </c>
      <c r="CT219" t="e">
        <f>IF(#REF!="","",#REF!)</f>
        <v>#REF!</v>
      </c>
      <c r="CU219" t="e">
        <f>IF(#REF!="","",#REF!)</f>
        <v>#REF!</v>
      </c>
      <c r="CV219" t="e">
        <f>IF(#REF!="","",#REF!)</f>
        <v>#REF!</v>
      </c>
      <c r="CW219" t="e">
        <f>IF(#REF!="","",#REF!)</f>
        <v>#REF!</v>
      </c>
      <c r="CX219" t="e">
        <f>IF(#REF!="","",#REF!)</f>
        <v>#REF!</v>
      </c>
      <c r="CY219" t="e">
        <f>IF(#REF!="","",#REF!)</f>
        <v>#REF!</v>
      </c>
    </row>
    <row r="220" spans="2:103" ht="15">
      <c r="B220" t="str">
        <f t="shared" si="6"/>
        <v>E10000028</v>
      </c>
      <c r="C220">
        <v>212</v>
      </c>
      <c r="D220" t="str">
        <f t="shared" si="7"/>
        <v>Staffordshire</v>
      </c>
      <c r="CH220" t="e">
        <f>IF(#REF!="","",#REF!)</f>
        <v>#REF!</v>
      </c>
      <c r="CI220" t="e">
        <f>IF(#REF!="","",#REF!)</f>
        <v>#REF!</v>
      </c>
      <c r="CJ220" t="e">
        <f>IF(#REF!="","",#REF!)</f>
        <v>#REF!</v>
      </c>
      <c r="CK220" t="e">
        <f>IF(#REF!="","",#REF!)</f>
        <v>#REF!</v>
      </c>
      <c r="CL220" t="e">
        <f>IF(#REF!="","",#REF!)</f>
        <v>#REF!</v>
      </c>
      <c r="CM220" t="e">
        <f>IF(#REF!="","",#REF!)</f>
        <v>#REF!</v>
      </c>
      <c r="CN220" t="e">
        <f>IF(#REF!="","",#REF!)</f>
        <v>#REF!</v>
      </c>
      <c r="CO220" t="e">
        <f>IF(#REF!="","",#REF!)</f>
        <v>#REF!</v>
      </c>
      <c r="CP220" t="e">
        <f>IF(#REF!="","",#REF!)</f>
        <v>#REF!</v>
      </c>
      <c r="CQ220" t="e">
        <f>IF(#REF!="","",#REF!)</f>
        <v>#REF!</v>
      </c>
      <c r="CR220" t="e">
        <f>IF(#REF!="","",#REF!)</f>
        <v>#REF!</v>
      </c>
      <c r="CS220" t="e">
        <f>IF(#REF!="","",#REF!)</f>
        <v>#REF!</v>
      </c>
      <c r="CT220" t="e">
        <f>IF(#REF!="","",#REF!)</f>
        <v>#REF!</v>
      </c>
      <c r="CU220" t="e">
        <f>IF(#REF!="","",#REF!)</f>
        <v>#REF!</v>
      </c>
      <c r="CV220" t="e">
        <f>IF(#REF!="","",#REF!)</f>
        <v>#REF!</v>
      </c>
      <c r="CW220" t="e">
        <f>IF(#REF!="","",#REF!)</f>
        <v>#REF!</v>
      </c>
      <c r="CX220" t="e">
        <f>IF(#REF!="","",#REF!)</f>
        <v>#REF!</v>
      </c>
      <c r="CY220" t="e">
        <f>IF(#REF!="","",#REF!)</f>
        <v>#REF!</v>
      </c>
    </row>
    <row r="221" spans="2:103" ht="15">
      <c r="B221" t="str">
        <f t="shared" si="6"/>
        <v>E10000028</v>
      </c>
      <c r="C221">
        <v>213</v>
      </c>
      <c r="D221" t="str">
        <f t="shared" si="7"/>
        <v>Staffordshire</v>
      </c>
      <c r="CH221" t="e">
        <f>IF(#REF!="","",#REF!)</f>
        <v>#REF!</v>
      </c>
      <c r="CI221" t="e">
        <f>IF(#REF!="","",#REF!)</f>
        <v>#REF!</v>
      </c>
      <c r="CJ221" t="e">
        <f>IF(#REF!="","",#REF!)</f>
        <v>#REF!</v>
      </c>
      <c r="CK221" t="e">
        <f>IF(#REF!="","",#REF!)</f>
        <v>#REF!</v>
      </c>
      <c r="CL221" t="e">
        <f>IF(#REF!="","",#REF!)</f>
        <v>#REF!</v>
      </c>
      <c r="CM221" t="e">
        <f>IF(#REF!="","",#REF!)</f>
        <v>#REF!</v>
      </c>
      <c r="CN221" t="e">
        <f>IF(#REF!="","",#REF!)</f>
        <v>#REF!</v>
      </c>
      <c r="CO221" t="e">
        <f>IF(#REF!="","",#REF!)</f>
        <v>#REF!</v>
      </c>
      <c r="CP221" t="e">
        <f>IF(#REF!="","",#REF!)</f>
        <v>#REF!</v>
      </c>
      <c r="CQ221" t="e">
        <f>IF(#REF!="","",#REF!)</f>
        <v>#REF!</v>
      </c>
      <c r="CR221" t="e">
        <f>IF(#REF!="","",#REF!)</f>
        <v>#REF!</v>
      </c>
      <c r="CS221" t="e">
        <f>IF(#REF!="","",#REF!)</f>
        <v>#REF!</v>
      </c>
      <c r="CT221" t="e">
        <f>IF(#REF!="","",#REF!)</f>
        <v>#REF!</v>
      </c>
      <c r="CU221" t="e">
        <f>IF(#REF!="","",#REF!)</f>
        <v>#REF!</v>
      </c>
      <c r="CV221" t="e">
        <f>IF(#REF!="","",#REF!)</f>
        <v>#REF!</v>
      </c>
      <c r="CW221" t="e">
        <f>IF(#REF!="","",#REF!)</f>
        <v>#REF!</v>
      </c>
      <c r="CX221" t="e">
        <f>IF(#REF!="","",#REF!)</f>
        <v>#REF!</v>
      </c>
      <c r="CY221" t="e">
        <f>IF(#REF!="","",#REF!)</f>
        <v>#REF!</v>
      </c>
    </row>
    <row r="222" spans="2:103" ht="15">
      <c r="B222" t="str">
        <f t="shared" si="6"/>
        <v>E10000028</v>
      </c>
      <c r="C222">
        <v>214</v>
      </c>
      <c r="D222" t="str">
        <f t="shared" si="7"/>
        <v>Staffordshire</v>
      </c>
      <c r="CH222" t="e">
        <f>IF(#REF!="","",#REF!)</f>
        <v>#REF!</v>
      </c>
      <c r="CI222" t="e">
        <f>IF(#REF!="","",#REF!)</f>
        <v>#REF!</v>
      </c>
      <c r="CJ222" t="e">
        <f>IF(#REF!="","",#REF!)</f>
        <v>#REF!</v>
      </c>
      <c r="CK222" t="e">
        <f>IF(#REF!="","",#REF!)</f>
        <v>#REF!</v>
      </c>
      <c r="CL222" t="e">
        <f>IF(#REF!="","",#REF!)</f>
        <v>#REF!</v>
      </c>
      <c r="CM222" t="e">
        <f>IF(#REF!="","",#REF!)</f>
        <v>#REF!</v>
      </c>
      <c r="CN222" t="e">
        <f>IF(#REF!="","",#REF!)</f>
        <v>#REF!</v>
      </c>
      <c r="CO222" t="e">
        <f>IF(#REF!="","",#REF!)</f>
        <v>#REF!</v>
      </c>
      <c r="CP222" t="e">
        <f>IF(#REF!="","",#REF!)</f>
        <v>#REF!</v>
      </c>
      <c r="CQ222" t="e">
        <f>IF(#REF!="","",#REF!)</f>
        <v>#REF!</v>
      </c>
      <c r="CR222" t="e">
        <f>IF(#REF!="","",#REF!)</f>
        <v>#REF!</v>
      </c>
      <c r="CS222" t="e">
        <f>IF(#REF!="","",#REF!)</f>
        <v>#REF!</v>
      </c>
      <c r="CT222" t="e">
        <f>IF(#REF!="","",#REF!)</f>
        <v>#REF!</v>
      </c>
      <c r="CU222" t="e">
        <f>IF(#REF!="","",#REF!)</f>
        <v>#REF!</v>
      </c>
      <c r="CV222" t="e">
        <f>IF(#REF!="","",#REF!)</f>
        <v>#REF!</v>
      </c>
      <c r="CW222" t="e">
        <f>IF(#REF!="","",#REF!)</f>
        <v>#REF!</v>
      </c>
      <c r="CX222" t="e">
        <f>IF(#REF!="","",#REF!)</f>
        <v>#REF!</v>
      </c>
      <c r="CY222" t="e">
        <f>IF(#REF!="","",#REF!)</f>
        <v>#REF!</v>
      </c>
    </row>
    <row r="223" spans="2:103" ht="15">
      <c r="B223" t="str">
        <f t="shared" si="6"/>
        <v>E10000028</v>
      </c>
      <c r="C223">
        <v>215</v>
      </c>
      <c r="D223" t="str">
        <f t="shared" si="7"/>
        <v>Staffordshire</v>
      </c>
      <c r="CH223" t="e">
        <f>IF(#REF!="","",#REF!)</f>
        <v>#REF!</v>
      </c>
      <c r="CI223" t="e">
        <f>IF(#REF!="","",#REF!)</f>
        <v>#REF!</v>
      </c>
      <c r="CJ223" t="e">
        <f>IF(#REF!="","",#REF!)</f>
        <v>#REF!</v>
      </c>
      <c r="CK223" t="e">
        <f>IF(#REF!="","",#REF!)</f>
        <v>#REF!</v>
      </c>
      <c r="CL223" t="e">
        <f>IF(#REF!="","",#REF!)</f>
        <v>#REF!</v>
      </c>
      <c r="CM223" t="e">
        <f>IF(#REF!="","",#REF!)</f>
        <v>#REF!</v>
      </c>
      <c r="CN223" t="e">
        <f>IF(#REF!="","",#REF!)</f>
        <v>#REF!</v>
      </c>
      <c r="CO223" t="e">
        <f>IF(#REF!="","",#REF!)</f>
        <v>#REF!</v>
      </c>
      <c r="CP223" t="e">
        <f>IF(#REF!="","",#REF!)</f>
        <v>#REF!</v>
      </c>
      <c r="CQ223" t="e">
        <f>IF(#REF!="","",#REF!)</f>
        <v>#REF!</v>
      </c>
      <c r="CR223" t="e">
        <f>IF(#REF!="","",#REF!)</f>
        <v>#REF!</v>
      </c>
      <c r="CS223" t="e">
        <f>IF(#REF!="","",#REF!)</f>
        <v>#REF!</v>
      </c>
      <c r="CT223" t="e">
        <f>IF(#REF!="","",#REF!)</f>
        <v>#REF!</v>
      </c>
      <c r="CU223" t="e">
        <f>IF(#REF!="","",#REF!)</f>
        <v>#REF!</v>
      </c>
      <c r="CV223" t="e">
        <f>IF(#REF!="","",#REF!)</f>
        <v>#REF!</v>
      </c>
      <c r="CW223" t="e">
        <f>IF(#REF!="","",#REF!)</f>
        <v>#REF!</v>
      </c>
      <c r="CX223" t="e">
        <f>IF(#REF!="","",#REF!)</f>
        <v>#REF!</v>
      </c>
      <c r="CY223" t="e">
        <f>IF(#REF!="","",#REF!)</f>
        <v>#REF!</v>
      </c>
    </row>
    <row r="224" spans="2:103" ht="15">
      <c r="B224" t="str">
        <f t="shared" si="6"/>
        <v>E10000028</v>
      </c>
      <c r="C224">
        <v>216</v>
      </c>
      <c r="D224" t="str">
        <f t="shared" si="7"/>
        <v>Staffordshire</v>
      </c>
      <c r="CH224" t="e">
        <f>IF(#REF!="","",#REF!)</f>
        <v>#REF!</v>
      </c>
      <c r="CI224" t="e">
        <f>IF(#REF!="","",#REF!)</f>
        <v>#REF!</v>
      </c>
      <c r="CJ224" t="e">
        <f>IF(#REF!="","",#REF!)</f>
        <v>#REF!</v>
      </c>
      <c r="CK224" t="e">
        <f>IF(#REF!="","",#REF!)</f>
        <v>#REF!</v>
      </c>
      <c r="CL224" t="e">
        <f>IF(#REF!="","",#REF!)</f>
        <v>#REF!</v>
      </c>
      <c r="CM224" t="e">
        <f>IF(#REF!="","",#REF!)</f>
        <v>#REF!</v>
      </c>
      <c r="CN224" t="e">
        <f>IF(#REF!="","",#REF!)</f>
        <v>#REF!</v>
      </c>
      <c r="CO224" t="e">
        <f>IF(#REF!="","",#REF!)</f>
        <v>#REF!</v>
      </c>
      <c r="CP224" t="e">
        <f>IF(#REF!="","",#REF!)</f>
        <v>#REF!</v>
      </c>
      <c r="CQ224" t="e">
        <f>IF(#REF!="","",#REF!)</f>
        <v>#REF!</v>
      </c>
      <c r="CR224" t="e">
        <f>IF(#REF!="","",#REF!)</f>
        <v>#REF!</v>
      </c>
      <c r="CS224" t="e">
        <f>IF(#REF!="","",#REF!)</f>
        <v>#REF!</v>
      </c>
      <c r="CT224" t="e">
        <f>IF(#REF!="","",#REF!)</f>
        <v>#REF!</v>
      </c>
      <c r="CU224" t="e">
        <f>IF(#REF!="","",#REF!)</f>
        <v>#REF!</v>
      </c>
      <c r="CV224" t="e">
        <f>IF(#REF!="","",#REF!)</f>
        <v>#REF!</v>
      </c>
      <c r="CW224" t="e">
        <f>IF(#REF!="","",#REF!)</f>
        <v>#REF!</v>
      </c>
      <c r="CX224" t="e">
        <f>IF(#REF!="","",#REF!)</f>
        <v>#REF!</v>
      </c>
      <c r="CY224" t="e">
        <f>IF(#REF!="","",#REF!)</f>
        <v>#REF!</v>
      </c>
    </row>
    <row r="225" spans="2:103" ht="15">
      <c r="B225" t="str">
        <f t="shared" si="6"/>
        <v>E10000028</v>
      </c>
      <c r="C225">
        <v>217</v>
      </c>
      <c r="D225" t="str">
        <f t="shared" si="7"/>
        <v>Staffordshire</v>
      </c>
      <c r="CH225" t="e">
        <f>IF(#REF!="","",#REF!)</f>
        <v>#REF!</v>
      </c>
      <c r="CI225" t="e">
        <f>IF(#REF!="","",#REF!)</f>
        <v>#REF!</v>
      </c>
      <c r="CJ225" t="e">
        <f>IF(#REF!="","",#REF!)</f>
        <v>#REF!</v>
      </c>
      <c r="CK225" t="e">
        <f>IF(#REF!="","",#REF!)</f>
        <v>#REF!</v>
      </c>
      <c r="CL225" t="e">
        <f>IF(#REF!="","",#REF!)</f>
        <v>#REF!</v>
      </c>
      <c r="CM225" t="e">
        <f>IF(#REF!="","",#REF!)</f>
        <v>#REF!</v>
      </c>
      <c r="CN225" t="e">
        <f>IF(#REF!="","",#REF!)</f>
        <v>#REF!</v>
      </c>
      <c r="CO225" t="e">
        <f>IF(#REF!="","",#REF!)</f>
        <v>#REF!</v>
      </c>
      <c r="CP225" t="e">
        <f>IF(#REF!="","",#REF!)</f>
        <v>#REF!</v>
      </c>
      <c r="CQ225" t="e">
        <f>IF(#REF!="","",#REF!)</f>
        <v>#REF!</v>
      </c>
      <c r="CR225" t="e">
        <f>IF(#REF!="","",#REF!)</f>
        <v>#REF!</v>
      </c>
      <c r="CS225" t="e">
        <f>IF(#REF!="","",#REF!)</f>
        <v>#REF!</v>
      </c>
      <c r="CT225" t="e">
        <f>IF(#REF!="","",#REF!)</f>
        <v>#REF!</v>
      </c>
      <c r="CU225" t="e">
        <f>IF(#REF!="","",#REF!)</f>
        <v>#REF!</v>
      </c>
      <c r="CV225" t="e">
        <f>IF(#REF!="","",#REF!)</f>
        <v>#REF!</v>
      </c>
      <c r="CW225" t="e">
        <f>IF(#REF!="","",#REF!)</f>
        <v>#REF!</v>
      </c>
      <c r="CX225" t="e">
        <f>IF(#REF!="","",#REF!)</f>
        <v>#REF!</v>
      </c>
      <c r="CY225" t="e">
        <f>IF(#REF!="","",#REF!)</f>
        <v>#REF!</v>
      </c>
    </row>
    <row r="226" spans="2:103" ht="15">
      <c r="B226" t="str">
        <f t="shared" si="6"/>
        <v>E10000028</v>
      </c>
      <c r="C226">
        <v>218</v>
      </c>
      <c r="D226" t="str">
        <f t="shared" si="7"/>
        <v>Staffordshire</v>
      </c>
      <c r="CH226" t="e">
        <f>IF(#REF!="","",#REF!)</f>
        <v>#REF!</v>
      </c>
      <c r="CI226" t="e">
        <f>IF(#REF!="","",#REF!)</f>
        <v>#REF!</v>
      </c>
      <c r="CJ226" t="e">
        <f>IF(#REF!="","",#REF!)</f>
        <v>#REF!</v>
      </c>
      <c r="CK226" t="e">
        <f>IF(#REF!="","",#REF!)</f>
        <v>#REF!</v>
      </c>
      <c r="CL226" t="e">
        <f>IF(#REF!="","",#REF!)</f>
        <v>#REF!</v>
      </c>
      <c r="CM226" t="e">
        <f>IF(#REF!="","",#REF!)</f>
        <v>#REF!</v>
      </c>
      <c r="CN226" t="e">
        <f>IF(#REF!="","",#REF!)</f>
        <v>#REF!</v>
      </c>
      <c r="CO226" t="e">
        <f>IF(#REF!="","",#REF!)</f>
        <v>#REF!</v>
      </c>
      <c r="CP226" t="e">
        <f>IF(#REF!="","",#REF!)</f>
        <v>#REF!</v>
      </c>
      <c r="CQ226" t="e">
        <f>IF(#REF!="","",#REF!)</f>
        <v>#REF!</v>
      </c>
      <c r="CR226" t="e">
        <f>IF(#REF!="","",#REF!)</f>
        <v>#REF!</v>
      </c>
      <c r="CS226" t="e">
        <f>IF(#REF!="","",#REF!)</f>
        <v>#REF!</v>
      </c>
      <c r="CT226" t="e">
        <f>IF(#REF!="","",#REF!)</f>
        <v>#REF!</v>
      </c>
      <c r="CU226" t="e">
        <f>IF(#REF!="","",#REF!)</f>
        <v>#REF!</v>
      </c>
      <c r="CV226" t="e">
        <f>IF(#REF!="","",#REF!)</f>
        <v>#REF!</v>
      </c>
      <c r="CW226" t="e">
        <f>IF(#REF!="","",#REF!)</f>
        <v>#REF!</v>
      </c>
      <c r="CX226" t="e">
        <f>IF(#REF!="","",#REF!)</f>
        <v>#REF!</v>
      </c>
      <c r="CY226" t="e">
        <f>IF(#REF!="","",#REF!)</f>
        <v>#REF!</v>
      </c>
    </row>
    <row r="227" spans="2:103" ht="15">
      <c r="B227" t="str">
        <f t="shared" si="6"/>
        <v>E10000028</v>
      </c>
      <c r="C227">
        <v>219</v>
      </c>
      <c r="D227" t="str">
        <f t="shared" si="7"/>
        <v>Staffordshire</v>
      </c>
      <c r="CH227" t="e">
        <f>IF(#REF!="","",#REF!)</f>
        <v>#REF!</v>
      </c>
      <c r="CI227" t="e">
        <f>IF(#REF!="","",#REF!)</f>
        <v>#REF!</v>
      </c>
      <c r="CJ227" t="e">
        <f>IF(#REF!="","",#REF!)</f>
        <v>#REF!</v>
      </c>
      <c r="CK227" t="e">
        <f>IF(#REF!="","",#REF!)</f>
        <v>#REF!</v>
      </c>
      <c r="CL227" t="e">
        <f>IF(#REF!="","",#REF!)</f>
        <v>#REF!</v>
      </c>
      <c r="CM227" t="e">
        <f>IF(#REF!="","",#REF!)</f>
        <v>#REF!</v>
      </c>
      <c r="CN227" t="e">
        <f>IF(#REF!="","",#REF!)</f>
        <v>#REF!</v>
      </c>
      <c r="CO227" t="e">
        <f>IF(#REF!="","",#REF!)</f>
        <v>#REF!</v>
      </c>
      <c r="CP227" t="e">
        <f>IF(#REF!="","",#REF!)</f>
        <v>#REF!</v>
      </c>
      <c r="CQ227" t="e">
        <f>IF(#REF!="","",#REF!)</f>
        <v>#REF!</v>
      </c>
      <c r="CR227" t="e">
        <f>IF(#REF!="","",#REF!)</f>
        <v>#REF!</v>
      </c>
      <c r="CS227" t="e">
        <f>IF(#REF!="","",#REF!)</f>
        <v>#REF!</v>
      </c>
      <c r="CT227" t="e">
        <f>IF(#REF!="","",#REF!)</f>
        <v>#REF!</v>
      </c>
      <c r="CU227" t="e">
        <f>IF(#REF!="","",#REF!)</f>
        <v>#REF!</v>
      </c>
      <c r="CV227" t="e">
        <f>IF(#REF!="","",#REF!)</f>
        <v>#REF!</v>
      </c>
      <c r="CW227" t="e">
        <f>IF(#REF!="","",#REF!)</f>
        <v>#REF!</v>
      </c>
      <c r="CX227" t="e">
        <f>IF(#REF!="","",#REF!)</f>
        <v>#REF!</v>
      </c>
      <c r="CY227" t="e">
        <f>IF(#REF!="","",#REF!)</f>
        <v>#REF!</v>
      </c>
    </row>
    <row r="228" spans="2:103" ht="15">
      <c r="B228" t="str">
        <f t="shared" si="6"/>
        <v>E10000028</v>
      </c>
      <c r="C228">
        <v>220</v>
      </c>
      <c r="D228" t="str">
        <f t="shared" si="7"/>
        <v>Staffordshire</v>
      </c>
      <c r="CH228" t="e">
        <f>IF(#REF!="","",#REF!)</f>
        <v>#REF!</v>
      </c>
      <c r="CI228" t="e">
        <f>IF(#REF!="","",#REF!)</f>
        <v>#REF!</v>
      </c>
      <c r="CJ228" t="e">
        <f>IF(#REF!="","",#REF!)</f>
        <v>#REF!</v>
      </c>
      <c r="CK228" t="e">
        <f>IF(#REF!="","",#REF!)</f>
        <v>#REF!</v>
      </c>
      <c r="CL228" t="e">
        <f>IF(#REF!="","",#REF!)</f>
        <v>#REF!</v>
      </c>
      <c r="CM228" t="e">
        <f>IF(#REF!="","",#REF!)</f>
        <v>#REF!</v>
      </c>
      <c r="CN228" t="e">
        <f>IF(#REF!="","",#REF!)</f>
        <v>#REF!</v>
      </c>
      <c r="CO228" t="e">
        <f>IF(#REF!="","",#REF!)</f>
        <v>#REF!</v>
      </c>
      <c r="CP228" t="e">
        <f>IF(#REF!="","",#REF!)</f>
        <v>#REF!</v>
      </c>
      <c r="CQ228" t="e">
        <f>IF(#REF!="","",#REF!)</f>
        <v>#REF!</v>
      </c>
      <c r="CR228" t="e">
        <f>IF(#REF!="","",#REF!)</f>
        <v>#REF!</v>
      </c>
      <c r="CS228" t="e">
        <f>IF(#REF!="","",#REF!)</f>
        <v>#REF!</v>
      </c>
      <c r="CT228" t="e">
        <f>IF(#REF!="","",#REF!)</f>
        <v>#REF!</v>
      </c>
      <c r="CU228" t="e">
        <f>IF(#REF!="","",#REF!)</f>
        <v>#REF!</v>
      </c>
      <c r="CV228" t="e">
        <f>IF(#REF!="","",#REF!)</f>
        <v>#REF!</v>
      </c>
      <c r="CW228" t="e">
        <f>IF(#REF!="","",#REF!)</f>
        <v>#REF!</v>
      </c>
      <c r="CX228" t="e">
        <f>IF(#REF!="","",#REF!)</f>
        <v>#REF!</v>
      </c>
      <c r="CY228" t="e">
        <f>IF(#REF!="","",#REF!)</f>
        <v>#REF!</v>
      </c>
    </row>
    <row r="229" spans="2:103" ht="15">
      <c r="B229" t="str">
        <f t="shared" si="6"/>
        <v>E10000028</v>
      </c>
      <c r="C229">
        <v>221</v>
      </c>
      <c r="D229" t="str">
        <f t="shared" si="7"/>
        <v>Staffordshire</v>
      </c>
      <c r="CH229" t="e">
        <f>IF(#REF!="","",#REF!)</f>
        <v>#REF!</v>
      </c>
      <c r="CI229" t="e">
        <f>IF(#REF!="","",#REF!)</f>
        <v>#REF!</v>
      </c>
      <c r="CJ229" t="e">
        <f>IF(#REF!="","",#REF!)</f>
        <v>#REF!</v>
      </c>
      <c r="CK229" t="e">
        <f>IF(#REF!="","",#REF!)</f>
        <v>#REF!</v>
      </c>
      <c r="CL229" t="e">
        <f>IF(#REF!="","",#REF!)</f>
        <v>#REF!</v>
      </c>
      <c r="CM229" t="e">
        <f>IF(#REF!="","",#REF!)</f>
        <v>#REF!</v>
      </c>
      <c r="CN229" t="e">
        <f>IF(#REF!="","",#REF!)</f>
        <v>#REF!</v>
      </c>
      <c r="CO229" t="e">
        <f>IF(#REF!="","",#REF!)</f>
        <v>#REF!</v>
      </c>
      <c r="CP229" t="e">
        <f>IF(#REF!="","",#REF!)</f>
        <v>#REF!</v>
      </c>
      <c r="CQ229" t="e">
        <f>IF(#REF!="","",#REF!)</f>
        <v>#REF!</v>
      </c>
      <c r="CR229" t="e">
        <f>IF(#REF!="","",#REF!)</f>
        <v>#REF!</v>
      </c>
      <c r="CS229" t="e">
        <f>IF(#REF!="","",#REF!)</f>
        <v>#REF!</v>
      </c>
      <c r="CT229" t="e">
        <f>IF(#REF!="","",#REF!)</f>
        <v>#REF!</v>
      </c>
      <c r="CU229" t="e">
        <f>IF(#REF!="","",#REF!)</f>
        <v>#REF!</v>
      </c>
      <c r="CV229" t="e">
        <f>IF(#REF!="","",#REF!)</f>
        <v>#REF!</v>
      </c>
      <c r="CW229" t="e">
        <f>IF(#REF!="","",#REF!)</f>
        <v>#REF!</v>
      </c>
      <c r="CX229" t="e">
        <f>IF(#REF!="","",#REF!)</f>
        <v>#REF!</v>
      </c>
      <c r="CY229" t="e">
        <f>IF(#REF!="","",#REF!)</f>
        <v>#REF!</v>
      </c>
    </row>
    <row r="230" spans="2:103" ht="15">
      <c r="B230" t="str">
        <f t="shared" si="6"/>
        <v>E10000028</v>
      </c>
      <c r="C230">
        <v>222</v>
      </c>
      <c r="D230" t="str">
        <f t="shared" si="7"/>
        <v>Staffordshire</v>
      </c>
      <c r="CH230" t="e">
        <f>IF(#REF!="","",#REF!)</f>
        <v>#REF!</v>
      </c>
      <c r="CI230" t="e">
        <f>IF(#REF!="","",#REF!)</f>
        <v>#REF!</v>
      </c>
      <c r="CJ230" t="e">
        <f>IF(#REF!="","",#REF!)</f>
        <v>#REF!</v>
      </c>
      <c r="CK230" t="e">
        <f>IF(#REF!="","",#REF!)</f>
        <v>#REF!</v>
      </c>
      <c r="CL230" t="e">
        <f>IF(#REF!="","",#REF!)</f>
        <v>#REF!</v>
      </c>
      <c r="CM230" t="e">
        <f>IF(#REF!="","",#REF!)</f>
        <v>#REF!</v>
      </c>
      <c r="CN230" t="e">
        <f>IF(#REF!="","",#REF!)</f>
        <v>#REF!</v>
      </c>
      <c r="CO230" t="e">
        <f>IF(#REF!="","",#REF!)</f>
        <v>#REF!</v>
      </c>
      <c r="CP230" t="e">
        <f>IF(#REF!="","",#REF!)</f>
        <v>#REF!</v>
      </c>
      <c r="CQ230" t="e">
        <f>IF(#REF!="","",#REF!)</f>
        <v>#REF!</v>
      </c>
      <c r="CR230" t="e">
        <f>IF(#REF!="","",#REF!)</f>
        <v>#REF!</v>
      </c>
      <c r="CS230" t="e">
        <f>IF(#REF!="","",#REF!)</f>
        <v>#REF!</v>
      </c>
      <c r="CT230" t="e">
        <f>IF(#REF!="","",#REF!)</f>
        <v>#REF!</v>
      </c>
      <c r="CU230" t="e">
        <f>IF(#REF!="","",#REF!)</f>
        <v>#REF!</v>
      </c>
      <c r="CV230" t="e">
        <f>IF(#REF!="","",#REF!)</f>
        <v>#REF!</v>
      </c>
      <c r="CW230" t="e">
        <f>IF(#REF!="","",#REF!)</f>
        <v>#REF!</v>
      </c>
      <c r="CX230" t="e">
        <f>IF(#REF!="","",#REF!)</f>
        <v>#REF!</v>
      </c>
      <c r="CY230" t="e">
        <f>IF(#REF!="","",#REF!)</f>
        <v>#REF!</v>
      </c>
    </row>
    <row r="231" spans="2:103" ht="15">
      <c r="B231" t="str">
        <f t="shared" si="6"/>
        <v>E10000028</v>
      </c>
      <c r="C231">
        <v>223</v>
      </c>
      <c r="D231" t="str">
        <f t="shared" si="7"/>
        <v>Staffordshire</v>
      </c>
      <c r="CH231" t="e">
        <f>IF(#REF!="","",#REF!)</f>
        <v>#REF!</v>
      </c>
      <c r="CI231" t="e">
        <f>IF(#REF!="","",#REF!)</f>
        <v>#REF!</v>
      </c>
      <c r="CJ231" t="e">
        <f>IF(#REF!="","",#REF!)</f>
        <v>#REF!</v>
      </c>
      <c r="CK231" t="e">
        <f>IF(#REF!="","",#REF!)</f>
        <v>#REF!</v>
      </c>
      <c r="CL231" t="e">
        <f>IF(#REF!="","",#REF!)</f>
        <v>#REF!</v>
      </c>
      <c r="CM231" t="e">
        <f>IF(#REF!="","",#REF!)</f>
        <v>#REF!</v>
      </c>
      <c r="CN231" t="e">
        <f>IF(#REF!="","",#REF!)</f>
        <v>#REF!</v>
      </c>
      <c r="CO231" t="e">
        <f>IF(#REF!="","",#REF!)</f>
        <v>#REF!</v>
      </c>
      <c r="CP231" t="e">
        <f>IF(#REF!="","",#REF!)</f>
        <v>#REF!</v>
      </c>
      <c r="CQ231" t="e">
        <f>IF(#REF!="","",#REF!)</f>
        <v>#REF!</v>
      </c>
      <c r="CR231" t="e">
        <f>IF(#REF!="","",#REF!)</f>
        <v>#REF!</v>
      </c>
      <c r="CS231" t="e">
        <f>IF(#REF!="","",#REF!)</f>
        <v>#REF!</v>
      </c>
      <c r="CT231" t="e">
        <f>IF(#REF!="","",#REF!)</f>
        <v>#REF!</v>
      </c>
      <c r="CU231" t="e">
        <f>IF(#REF!="","",#REF!)</f>
        <v>#REF!</v>
      </c>
      <c r="CV231" t="e">
        <f>IF(#REF!="","",#REF!)</f>
        <v>#REF!</v>
      </c>
      <c r="CW231" t="e">
        <f>IF(#REF!="","",#REF!)</f>
        <v>#REF!</v>
      </c>
      <c r="CX231" t="e">
        <f>IF(#REF!="","",#REF!)</f>
        <v>#REF!</v>
      </c>
      <c r="CY231" t="e">
        <f>IF(#REF!="","",#REF!)</f>
        <v>#REF!</v>
      </c>
    </row>
    <row r="232" spans="2:103" ht="15">
      <c r="B232" t="str">
        <f t="shared" si="6"/>
        <v>E10000028</v>
      </c>
      <c r="C232">
        <v>224</v>
      </c>
      <c r="D232" t="str">
        <f t="shared" si="7"/>
        <v>Staffordshire</v>
      </c>
      <c r="CH232" t="e">
        <f>IF(#REF!="","",#REF!)</f>
        <v>#REF!</v>
      </c>
      <c r="CI232" t="e">
        <f>IF(#REF!="","",#REF!)</f>
        <v>#REF!</v>
      </c>
      <c r="CJ232" t="e">
        <f>IF(#REF!="","",#REF!)</f>
        <v>#REF!</v>
      </c>
      <c r="CK232" t="e">
        <f>IF(#REF!="","",#REF!)</f>
        <v>#REF!</v>
      </c>
      <c r="CL232" t="e">
        <f>IF(#REF!="","",#REF!)</f>
        <v>#REF!</v>
      </c>
      <c r="CM232" t="e">
        <f>IF(#REF!="","",#REF!)</f>
        <v>#REF!</v>
      </c>
      <c r="CP232" t="e">
        <f>IF(#REF!="","",#REF!)</f>
        <v>#REF!</v>
      </c>
      <c r="CQ232" t="e">
        <f>IF(#REF!="","",#REF!)</f>
        <v>#REF!</v>
      </c>
      <c r="CR232" t="e">
        <f>IF(#REF!="","",#REF!)</f>
        <v>#REF!</v>
      </c>
      <c r="CS232" t="e">
        <f>IF(#REF!="","",#REF!)</f>
        <v>#REF!</v>
      </c>
      <c r="CT232" t="e">
        <f>IF(#REF!="","",#REF!)</f>
        <v>#REF!</v>
      </c>
      <c r="CU232" t="e">
        <f>IF(#REF!="","",#REF!)</f>
        <v>#REF!</v>
      </c>
      <c r="CV232" t="e">
        <f>IF(#REF!="","",#REF!)</f>
        <v>#REF!</v>
      </c>
      <c r="CW232" t="e">
        <f>IF(#REF!="","",#REF!)</f>
        <v>#REF!</v>
      </c>
      <c r="CX232" t="e">
        <f>IF(#REF!="","",#REF!)</f>
        <v>#REF!</v>
      </c>
      <c r="CY232" t="e">
        <f>IF(#REF!="","",#REF!)</f>
        <v>#REF!</v>
      </c>
    </row>
    <row r="233" spans="2:103" ht="15">
      <c r="B233" t="str">
        <f t="shared" si="6"/>
        <v>E10000028</v>
      </c>
      <c r="C233">
        <v>225</v>
      </c>
      <c r="D233" t="str">
        <f t="shared" si="7"/>
        <v>Staffordshire</v>
      </c>
      <c r="CH233" t="e">
        <f>IF(#REF!="","",#REF!)</f>
        <v>#REF!</v>
      </c>
      <c r="CI233" t="e">
        <f>IF(#REF!="","",#REF!)</f>
        <v>#REF!</v>
      </c>
      <c r="CJ233" t="e">
        <f>IF(#REF!="","",#REF!)</f>
        <v>#REF!</v>
      </c>
      <c r="CK233" t="e">
        <f>IF(#REF!="","",#REF!)</f>
        <v>#REF!</v>
      </c>
      <c r="CL233" t="e">
        <f>IF(#REF!="","",#REF!)</f>
        <v>#REF!</v>
      </c>
      <c r="CM233" t="e">
        <f>IF(#REF!="","",#REF!)</f>
        <v>#REF!</v>
      </c>
      <c r="CP233" t="e">
        <f>IF(#REF!="","",#REF!)</f>
        <v>#REF!</v>
      </c>
      <c r="CQ233" t="e">
        <f>IF(#REF!="","",#REF!)</f>
        <v>#REF!</v>
      </c>
      <c r="CR233" t="e">
        <f>IF(#REF!="","",#REF!)</f>
        <v>#REF!</v>
      </c>
      <c r="CS233" t="e">
        <f>IF(#REF!="","",#REF!)</f>
        <v>#REF!</v>
      </c>
      <c r="CT233" t="e">
        <f>IF(#REF!="","",#REF!)</f>
        <v>#REF!</v>
      </c>
      <c r="CU233" t="e">
        <f>IF(#REF!="","",#REF!)</f>
        <v>#REF!</v>
      </c>
      <c r="CV233" t="e">
        <f>IF(#REF!="","",#REF!)</f>
        <v>#REF!</v>
      </c>
      <c r="CW233" t="e">
        <f>IF(#REF!="","",#REF!)</f>
        <v>#REF!</v>
      </c>
      <c r="CX233" t="e">
        <f>IF(#REF!="","",#REF!)</f>
        <v>#REF!</v>
      </c>
      <c r="CY233" t="e">
        <f>IF(#REF!="","",#REF!)</f>
        <v>#REF!</v>
      </c>
    </row>
    <row r="234" spans="2:103" ht="15">
      <c r="B234" t="str">
        <f t="shared" si="6"/>
        <v>E10000028</v>
      </c>
      <c r="C234">
        <v>226</v>
      </c>
      <c r="D234" t="str">
        <f t="shared" si="7"/>
        <v>Staffordshire</v>
      </c>
      <c r="CH234" t="e">
        <f>IF(#REF!="","",#REF!)</f>
        <v>#REF!</v>
      </c>
      <c r="CI234" t="e">
        <f>IF(#REF!="","",#REF!)</f>
        <v>#REF!</v>
      </c>
      <c r="CJ234" t="e">
        <f>IF(#REF!="","",#REF!)</f>
        <v>#REF!</v>
      </c>
      <c r="CK234" t="e">
        <f>IF(#REF!="","",#REF!)</f>
        <v>#REF!</v>
      </c>
      <c r="CL234" t="e">
        <f>IF(#REF!="","",#REF!)</f>
        <v>#REF!</v>
      </c>
      <c r="CM234" t="e">
        <f>IF(#REF!="","",#REF!)</f>
        <v>#REF!</v>
      </c>
      <c r="CP234" t="e">
        <f>IF(#REF!="","",#REF!)</f>
        <v>#REF!</v>
      </c>
      <c r="CQ234" t="e">
        <f>IF(#REF!="","",#REF!)</f>
        <v>#REF!</v>
      </c>
      <c r="CR234" t="e">
        <f>IF(#REF!="","",#REF!)</f>
        <v>#REF!</v>
      </c>
      <c r="CS234" t="e">
        <f>IF(#REF!="","",#REF!)</f>
        <v>#REF!</v>
      </c>
      <c r="CT234" t="e">
        <f>IF(#REF!="","",#REF!)</f>
        <v>#REF!</v>
      </c>
      <c r="CU234" t="e">
        <f>IF(#REF!="","",#REF!)</f>
        <v>#REF!</v>
      </c>
      <c r="CV234" t="e">
        <f>IF(#REF!="","",#REF!)</f>
        <v>#REF!</v>
      </c>
      <c r="CW234" t="e">
        <f>IF(#REF!="","",#REF!)</f>
        <v>#REF!</v>
      </c>
      <c r="CX234" t="e">
        <f>IF(#REF!="","",#REF!)</f>
        <v>#REF!</v>
      </c>
      <c r="CY234" t="e">
        <f>IF(#REF!="","",#REF!)</f>
        <v>#REF!</v>
      </c>
    </row>
    <row r="235" spans="2:103" ht="15">
      <c r="B235" t="str">
        <f t="shared" si="6"/>
        <v>E10000028</v>
      </c>
      <c r="C235">
        <v>227</v>
      </c>
      <c r="D235" t="str">
        <f t="shared" si="7"/>
        <v>Staffordshire</v>
      </c>
      <c r="CH235" t="e">
        <f>IF(#REF!="","",#REF!)</f>
        <v>#REF!</v>
      </c>
      <c r="CI235" t="e">
        <f>IF(#REF!="","",#REF!)</f>
        <v>#REF!</v>
      </c>
      <c r="CJ235" t="e">
        <f>IF(#REF!="","",#REF!)</f>
        <v>#REF!</v>
      </c>
      <c r="CK235" t="e">
        <f>IF(#REF!="","",#REF!)</f>
        <v>#REF!</v>
      </c>
      <c r="CL235" t="e">
        <f>IF(#REF!="","",#REF!)</f>
        <v>#REF!</v>
      </c>
      <c r="CM235" t="e">
        <f>IF(#REF!="","",#REF!)</f>
        <v>#REF!</v>
      </c>
      <c r="CP235" t="e">
        <f>IF(#REF!="","",#REF!)</f>
        <v>#REF!</v>
      </c>
      <c r="CQ235" t="e">
        <f>IF(#REF!="","",#REF!)</f>
        <v>#REF!</v>
      </c>
      <c r="CR235" t="e">
        <f>IF(#REF!="","",#REF!)</f>
        <v>#REF!</v>
      </c>
      <c r="CS235" t="e">
        <f>IF(#REF!="","",#REF!)</f>
        <v>#REF!</v>
      </c>
      <c r="CT235" t="e">
        <f>IF(#REF!="","",#REF!)</f>
        <v>#REF!</v>
      </c>
      <c r="CU235" t="e">
        <f>IF(#REF!="","",#REF!)</f>
        <v>#REF!</v>
      </c>
      <c r="CV235" t="e">
        <f>IF(#REF!="","",#REF!)</f>
        <v>#REF!</v>
      </c>
      <c r="CW235" t="e">
        <f>IF(#REF!="","",#REF!)</f>
        <v>#REF!</v>
      </c>
      <c r="CX235" t="e">
        <f>IF(#REF!="","",#REF!)</f>
        <v>#REF!</v>
      </c>
      <c r="CY235" t="e">
        <f>IF(#REF!="","",#REF!)</f>
        <v>#REF!</v>
      </c>
    </row>
    <row r="236" spans="2:103" ht="15">
      <c r="B236" t="str">
        <f t="shared" si="6"/>
        <v>E10000028</v>
      </c>
      <c r="C236">
        <v>228</v>
      </c>
      <c r="D236" t="str">
        <f t="shared" si="7"/>
        <v>Staffordshire</v>
      </c>
      <c r="CH236" t="e">
        <f>IF(#REF!="","",#REF!)</f>
        <v>#REF!</v>
      </c>
      <c r="CI236" t="e">
        <f>IF(#REF!="","",#REF!)</f>
        <v>#REF!</v>
      </c>
      <c r="CJ236" t="e">
        <f>IF(#REF!="","",#REF!)</f>
        <v>#REF!</v>
      </c>
      <c r="CK236" t="e">
        <f>IF(#REF!="","",#REF!)</f>
        <v>#REF!</v>
      </c>
      <c r="CL236" t="e">
        <f>IF(#REF!="","",#REF!)</f>
        <v>#REF!</v>
      </c>
      <c r="CM236" t="e">
        <f>IF(#REF!="","",#REF!)</f>
        <v>#REF!</v>
      </c>
      <c r="CP236" t="e">
        <f>IF(#REF!="","",#REF!)</f>
        <v>#REF!</v>
      </c>
      <c r="CQ236" t="e">
        <f>IF(#REF!="","",#REF!)</f>
        <v>#REF!</v>
      </c>
      <c r="CR236" t="e">
        <f>IF(#REF!="","",#REF!)</f>
        <v>#REF!</v>
      </c>
      <c r="CS236" t="e">
        <f>IF(#REF!="","",#REF!)</f>
        <v>#REF!</v>
      </c>
      <c r="CT236" t="e">
        <f>IF(#REF!="","",#REF!)</f>
        <v>#REF!</v>
      </c>
      <c r="CU236" t="e">
        <f>IF(#REF!="","",#REF!)</f>
        <v>#REF!</v>
      </c>
      <c r="CV236" t="e">
        <f>IF(#REF!="","",#REF!)</f>
        <v>#REF!</v>
      </c>
      <c r="CW236" t="e">
        <f>IF(#REF!="","",#REF!)</f>
        <v>#REF!</v>
      </c>
      <c r="CX236" t="e">
        <f>IF(#REF!="","",#REF!)</f>
        <v>#REF!</v>
      </c>
      <c r="CY236" t="e">
        <f>IF(#REF!="","",#REF!)</f>
        <v>#REF!</v>
      </c>
    </row>
    <row r="237" spans="2:103" ht="15">
      <c r="B237" t="str">
        <f t="shared" si="6"/>
        <v>E10000028</v>
      </c>
      <c r="C237">
        <v>229</v>
      </c>
      <c r="D237" t="str">
        <f t="shared" si="7"/>
        <v>Staffordshire</v>
      </c>
      <c r="CH237" t="e">
        <f>IF(#REF!="","",#REF!)</f>
        <v>#REF!</v>
      </c>
      <c r="CI237" t="e">
        <f>IF(#REF!="","",#REF!)</f>
        <v>#REF!</v>
      </c>
      <c r="CJ237" t="e">
        <f>IF(#REF!="","",#REF!)</f>
        <v>#REF!</v>
      </c>
      <c r="CK237" t="e">
        <f>IF(#REF!="","",#REF!)</f>
        <v>#REF!</v>
      </c>
      <c r="CL237" t="e">
        <f>IF(#REF!="","",#REF!)</f>
        <v>#REF!</v>
      </c>
      <c r="CM237" t="e">
        <f>IF(#REF!="","",#REF!)</f>
        <v>#REF!</v>
      </c>
      <c r="CP237" t="e">
        <f>IF(#REF!="","",#REF!)</f>
        <v>#REF!</v>
      </c>
      <c r="CQ237" t="e">
        <f>IF(#REF!="","",#REF!)</f>
        <v>#REF!</v>
      </c>
      <c r="CR237" t="e">
        <f>IF(#REF!="","",#REF!)</f>
        <v>#REF!</v>
      </c>
      <c r="CS237" t="e">
        <f>IF(#REF!="","",#REF!)</f>
        <v>#REF!</v>
      </c>
      <c r="CT237" t="e">
        <f>IF(#REF!="","",#REF!)</f>
        <v>#REF!</v>
      </c>
      <c r="CU237" t="e">
        <f>IF(#REF!="","",#REF!)</f>
        <v>#REF!</v>
      </c>
      <c r="CV237" t="e">
        <f>IF(#REF!="","",#REF!)</f>
        <v>#REF!</v>
      </c>
      <c r="CW237" t="e">
        <f>IF(#REF!="","",#REF!)</f>
        <v>#REF!</v>
      </c>
      <c r="CX237" t="e">
        <f>IF(#REF!="","",#REF!)</f>
        <v>#REF!</v>
      </c>
      <c r="CY237" t="e">
        <f>IF(#REF!="","",#REF!)</f>
        <v>#REF!</v>
      </c>
    </row>
    <row r="238" spans="2:103" ht="15">
      <c r="B238" t="str">
        <f t="shared" si="6"/>
        <v>E10000028</v>
      </c>
      <c r="C238">
        <v>230</v>
      </c>
      <c r="D238" t="str">
        <f t="shared" si="7"/>
        <v>Staffordshire</v>
      </c>
      <c r="CH238" t="e">
        <f>IF(#REF!="","",#REF!)</f>
        <v>#REF!</v>
      </c>
      <c r="CI238" t="e">
        <f>IF(#REF!="","",#REF!)</f>
        <v>#REF!</v>
      </c>
      <c r="CJ238" t="e">
        <f>IF(#REF!="","",#REF!)</f>
        <v>#REF!</v>
      </c>
      <c r="CK238" t="e">
        <f>IF(#REF!="","",#REF!)</f>
        <v>#REF!</v>
      </c>
      <c r="CL238" t="e">
        <f>IF(#REF!="","",#REF!)</f>
        <v>#REF!</v>
      </c>
      <c r="CM238" t="e">
        <f>IF(#REF!="","",#REF!)</f>
        <v>#REF!</v>
      </c>
      <c r="CP238" t="e">
        <f>IF(#REF!="","",#REF!)</f>
        <v>#REF!</v>
      </c>
      <c r="CQ238" t="e">
        <f>IF(#REF!="","",#REF!)</f>
        <v>#REF!</v>
      </c>
      <c r="CR238" t="e">
        <f>IF(#REF!="","",#REF!)</f>
        <v>#REF!</v>
      </c>
      <c r="CS238" t="e">
        <f>IF(#REF!="","",#REF!)</f>
        <v>#REF!</v>
      </c>
      <c r="CT238" t="e">
        <f>IF(#REF!="","",#REF!)</f>
        <v>#REF!</v>
      </c>
      <c r="CU238" t="e">
        <f>IF(#REF!="","",#REF!)</f>
        <v>#REF!</v>
      </c>
      <c r="CV238" t="e">
        <f>IF(#REF!="","",#REF!)</f>
        <v>#REF!</v>
      </c>
      <c r="CW238" t="e">
        <f>IF(#REF!="","",#REF!)</f>
        <v>#REF!</v>
      </c>
      <c r="CX238" t="e">
        <f>IF(#REF!="","",#REF!)</f>
        <v>#REF!</v>
      </c>
      <c r="CY238" t="e">
        <f>IF(#REF!="","",#REF!)</f>
        <v>#REF!</v>
      </c>
    </row>
    <row r="239" spans="2:103" ht="15">
      <c r="B239" t="str">
        <f t="shared" si="6"/>
        <v>E10000028</v>
      </c>
      <c r="C239">
        <v>231</v>
      </c>
      <c r="D239" t="str">
        <f t="shared" si="7"/>
        <v>Staffordshire</v>
      </c>
      <c r="CH239" t="e">
        <f>IF(#REF!="","",#REF!)</f>
        <v>#REF!</v>
      </c>
      <c r="CI239" t="e">
        <f>IF(#REF!="","",#REF!)</f>
        <v>#REF!</v>
      </c>
      <c r="CJ239" t="e">
        <f>IF(#REF!="","",#REF!)</f>
        <v>#REF!</v>
      </c>
      <c r="CK239" t="e">
        <f>IF(#REF!="","",#REF!)</f>
        <v>#REF!</v>
      </c>
      <c r="CL239" t="e">
        <f>IF(#REF!="","",#REF!)</f>
        <v>#REF!</v>
      </c>
      <c r="CM239" t="e">
        <f>IF(#REF!="","",#REF!)</f>
        <v>#REF!</v>
      </c>
      <c r="CP239" t="e">
        <f>IF(#REF!="","",#REF!)</f>
        <v>#REF!</v>
      </c>
      <c r="CQ239" t="e">
        <f>IF(#REF!="","",#REF!)</f>
        <v>#REF!</v>
      </c>
      <c r="CR239" t="e">
        <f>IF(#REF!="","",#REF!)</f>
        <v>#REF!</v>
      </c>
      <c r="CS239" t="e">
        <f>IF(#REF!="","",#REF!)</f>
        <v>#REF!</v>
      </c>
      <c r="CT239" t="e">
        <f>IF(#REF!="","",#REF!)</f>
        <v>#REF!</v>
      </c>
      <c r="CU239" t="e">
        <f>IF(#REF!="","",#REF!)</f>
        <v>#REF!</v>
      </c>
      <c r="CV239" t="e">
        <f>IF(#REF!="","",#REF!)</f>
        <v>#REF!</v>
      </c>
      <c r="CW239" t="e">
        <f>IF(#REF!="","",#REF!)</f>
        <v>#REF!</v>
      </c>
      <c r="CX239" t="e">
        <f>IF(#REF!="","",#REF!)</f>
        <v>#REF!</v>
      </c>
      <c r="CY239" t="e">
        <f>IF(#REF!="","",#REF!)</f>
        <v>#REF!</v>
      </c>
    </row>
    <row r="240" spans="2:103" ht="15">
      <c r="B240" t="str">
        <f t="shared" si="6"/>
        <v>E10000028</v>
      </c>
      <c r="C240">
        <v>232</v>
      </c>
      <c r="D240" t="str">
        <f t="shared" si="7"/>
        <v>Staffordshire</v>
      </c>
      <c r="CH240" t="e">
        <f>IF(#REF!="","",#REF!)</f>
        <v>#REF!</v>
      </c>
      <c r="CI240" t="e">
        <f>IF(#REF!="","",#REF!)</f>
        <v>#REF!</v>
      </c>
      <c r="CJ240" t="e">
        <f>IF(#REF!="","",#REF!)</f>
        <v>#REF!</v>
      </c>
      <c r="CK240" t="e">
        <f>IF(#REF!="","",#REF!)</f>
        <v>#REF!</v>
      </c>
      <c r="CL240" t="e">
        <f>IF(#REF!="","",#REF!)</f>
        <v>#REF!</v>
      </c>
      <c r="CM240" t="e">
        <f>IF(#REF!="","",#REF!)</f>
        <v>#REF!</v>
      </c>
      <c r="CP240" t="e">
        <f>IF(#REF!="","",#REF!)</f>
        <v>#REF!</v>
      </c>
      <c r="CQ240" t="e">
        <f>IF(#REF!="","",#REF!)</f>
        <v>#REF!</v>
      </c>
      <c r="CR240" t="e">
        <f>IF(#REF!="","",#REF!)</f>
        <v>#REF!</v>
      </c>
      <c r="CS240" t="e">
        <f>IF(#REF!="","",#REF!)</f>
        <v>#REF!</v>
      </c>
      <c r="CT240" t="e">
        <f>IF(#REF!="","",#REF!)</f>
        <v>#REF!</v>
      </c>
      <c r="CU240" t="e">
        <f>IF(#REF!="","",#REF!)</f>
        <v>#REF!</v>
      </c>
      <c r="CV240" t="e">
        <f>IF(#REF!="","",#REF!)</f>
        <v>#REF!</v>
      </c>
      <c r="CW240" t="e">
        <f>IF(#REF!="","",#REF!)</f>
        <v>#REF!</v>
      </c>
      <c r="CX240" t="e">
        <f>IF(#REF!="","",#REF!)</f>
        <v>#REF!</v>
      </c>
      <c r="CY240" t="e">
        <f>IF(#REF!="","",#REF!)</f>
        <v>#REF!</v>
      </c>
    </row>
    <row r="241" spans="2:103" ht="15">
      <c r="B241" t="str">
        <f t="shared" si="6"/>
        <v>E10000028</v>
      </c>
      <c r="C241">
        <v>233</v>
      </c>
      <c r="D241" t="str">
        <f t="shared" si="7"/>
        <v>Staffordshire</v>
      </c>
      <c r="CH241" t="e">
        <f>IF(#REF!="","",#REF!)</f>
        <v>#REF!</v>
      </c>
      <c r="CI241" t="e">
        <f>IF(#REF!="","",#REF!)</f>
        <v>#REF!</v>
      </c>
      <c r="CJ241" t="e">
        <f>IF(#REF!="","",#REF!)</f>
        <v>#REF!</v>
      </c>
      <c r="CK241" t="e">
        <f>IF(#REF!="","",#REF!)</f>
        <v>#REF!</v>
      </c>
      <c r="CL241" t="e">
        <f>IF(#REF!="","",#REF!)</f>
        <v>#REF!</v>
      </c>
      <c r="CM241" t="e">
        <f>IF(#REF!="","",#REF!)</f>
        <v>#REF!</v>
      </c>
      <c r="CP241" t="e">
        <f>IF(#REF!="","",#REF!)</f>
        <v>#REF!</v>
      </c>
      <c r="CQ241" t="e">
        <f>IF(#REF!="","",#REF!)</f>
        <v>#REF!</v>
      </c>
      <c r="CR241" t="e">
        <f>IF(#REF!="","",#REF!)</f>
        <v>#REF!</v>
      </c>
      <c r="CS241" t="e">
        <f>IF(#REF!="","",#REF!)</f>
        <v>#REF!</v>
      </c>
      <c r="CT241" t="e">
        <f>IF(#REF!="","",#REF!)</f>
        <v>#REF!</v>
      </c>
      <c r="CU241" t="e">
        <f>IF(#REF!="","",#REF!)</f>
        <v>#REF!</v>
      </c>
      <c r="CV241" t="e">
        <f>IF(#REF!="","",#REF!)</f>
        <v>#REF!</v>
      </c>
      <c r="CW241" t="e">
        <f>IF(#REF!="","",#REF!)</f>
        <v>#REF!</v>
      </c>
      <c r="CX241" t="e">
        <f>IF(#REF!="","",#REF!)</f>
        <v>#REF!</v>
      </c>
      <c r="CY241" t="e">
        <f>IF(#REF!="","",#REF!)</f>
        <v>#REF!</v>
      </c>
    </row>
    <row r="242" spans="2:103" ht="15">
      <c r="B242" t="str">
        <f t="shared" si="6"/>
        <v>E10000028</v>
      </c>
      <c r="C242">
        <v>234</v>
      </c>
      <c r="D242" t="str">
        <f t="shared" si="7"/>
        <v>Staffordshire</v>
      </c>
      <c r="CH242" t="e">
        <f>IF(#REF!="","",#REF!)</f>
        <v>#REF!</v>
      </c>
      <c r="CI242" t="e">
        <f>IF(#REF!="","",#REF!)</f>
        <v>#REF!</v>
      </c>
      <c r="CJ242" t="e">
        <f>IF(#REF!="","",#REF!)</f>
        <v>#REF!</v>
      </c>
      <c r="CK242" t="e">
        <f>IF(#REF!="","",#REF!)</f>
        <v>#REF!</v>
      </c>
      <c r="CL242" t="e">
        <f>IF(#REF!="","",#REF!)</f>
        <v>#REF!</v>
      </c>
      <c r="CM242" t="e">
        <f>IF(#REF!="","",#REF!)</f>
        <v>#REF!</v>
      </c>
      <c r="CP242" t="e">
        <f>IF(#REF!="","",#REF!)</f>
        <v>#REF!</v>
      </c>
      <c r="CQ242" t="e">
        <f>IF(#REF!="","",#REF!)</f>
        <v>#REF!</v>
      </c>
      <c r="CR242" t="e">
        <f>IF(#REF!="","",#REF!)</f>
        <v>#REF!</v>
      </c>
      <c r="CS242" t="e">
        <f>IF(#REF!="","",#REF!)</f>
        <v>#REF!</v>
      </c>
      <c r="CT242" t="e">
        <f>IF(#REF!="","",#REF!)</f>
        <v>#REF!</v>
      </c>
      <c r="CU242" t="e">
        <f>IF(#REF!="","",#REF!)</f>
        <v>#REF!</v>
      </c>
      <c r="CV242" t="e">
        <f>IF(#REF!="","",#REF!)</f>
        <v>#REF!</v>
      </c>
      <c r="CW242" t="e">
        <f>IF(#REF!="","",#REF!)</f>
        <v>#REF!</v>
      </c>
      <c r="CX242" t="e">
        <f>IF(#REF!="","",#REF!)</f>
        <v>#REF!</v>
      </c>
      <c r="CY242" t="e">
        <f>IF(#REF!="","",#REF!)</f>
        <v>#REF!</v>
      </c>
    </row>
    <row r="243" spans="2:103" ht="15">
      <c r="B243" t="str">
        <f t="shared" si="6"/>
        <v>E10000028</v>
      </c>
      <c r="C243">
        <v>235</v>
      </c>
      <c r="D243" t="str">
        <f t="shared" si="7"/>
        <v>Staffordshire</v>
      </c>
      <c r="CH243" t="e">
        <f>IF(#REF!="","",#REF!)</f>
        <v>#REF!</v>
      </c>
      <c r="CI243" t="e">
        <f>IF(#REF!="","",#REF!)</f>
        <v>#REF!</v>
      </c>
      <c r="CJ243" t="e">
        <f>IF(#REF!="","",#REF!)</f>
        <v>#REF!</v>
      </c>
      <c r="CK243" t="e">
        <f>IF(#REF!="","",#REF!)</f>
        <v>#REF!</v>
      </c>
      <c r="CL243" t="e">
        <f>IF(#REF!="","",#REF!)</f>
        <v>#REF!</v>
      </c>
      <c r="CM243" t="e">
        <f>IF(#REF!="","",#REF!)</f>
        <v>#REF!</v>
      </c>
      <c r="CP243" t="e">
        <f>IF(#REF!="","",#REF!)</f>
        <v>#REF!</v>
      </c>
      <c r="CQ243" t="e">
        <f>IF(#REF!="","",#REF!)</f>
        <v>#REF!</v>
      </c>
      <c r="CR243" t="e">
        <f>IF(#REF!="","",#REF!)</f>
        <v>#REF!</v>
      </c>
      <c r="CS243" t="e">
        <f>IF(#REF!="","",#REF!)</f>
        <v>#REF!</v>
      </c>
      <c r="CT243" t="e">
        <f>IF(#REF!="","",#REF!)</f>
        <v>#REF!</v>
      </c>
      <c r="CU243" t="e">
        <f>IF(#REF!="","",#REF!)</f>
        <v>#REF!</v>
      </c>
      <c r="CV243" t="e">
        <f>IF(#REF!="","",#REF!)</f>
        <v>#REF!</v>
      </c>
      <c r="CW243" t="e">
        <f>IF(#REF!="","",#REF!)</f>
        <v>#REF!</v>
      </c>
      <c r="CX243" t="e">
        <f>IF(#REF!="","",#REF!)</f>
        <v>#REF!</v>
      </c>
      <c r="CY243" t="e">
        <f>IF(#REF!="","",#REF!)</f>
        <v>#REF!</v>
      </c>
    </row>
    <row r="244" spans="2:103" ht="15">
      <c r="B244" t="str">
        <f t="shared" si="6"/>
        <v>E10000028</v>
      </c>
      <c r="C244">
        <v>236</v>
      </c>
      <c r="D244" t="str">
        <f t="shared" si="7"/>
        <v>Staffordshire</v>
      </c>
      <c r="CH244" t="e">
        <f>IF(#REF!="","",#REF!)</f>
        <v>#REF!</v>
      </c>
      <c r="CI244" t="e">
        <f>IF(#REF!="","",#REF!)</f>
        <v>#REF!</v>
      </c>
      <c r="CJ244" t="e">
        <f>IF(#REF!="","",#REF!)</f>
        <v>#REF!</v>
      </c>
      <c r="CK244" t="e">
        <f>IF(#REF!="","",#REF!)</f>
        <v>#REF!</v>
      </c>
      <c r="CL244" t="e">
        <f>IF(#REF!="","",#REF!)</f>
        <v>#REF!</v>
      </c>
      <c r="CM244" t="e">
        <f>IF(#REF!="","",#REF!)</f>
        <v>#REF!</v>
      </c>
      <c r="CP244" t="e">
        <f>IF(#REF!="","",#REF!)</f>
        <v>#REF!</v>
      </c>
      <c r="CQ244" t="e">
        <f>IF(#REF!="","",#REF!)</f>
        <v>#REF!</v>
      </c>
      <c r="CR244" t="e">
        <f>IF(#REF!="","",#REF!)</f>
        <v>#REF!</v>
      </c>
      <c r="CS244" t="e">
        <f>IF(#REF!="","",#REF!)</f>
        <v>#REF!</v>
      </c>
      <c r="CT244" t="e">
        <f>IF(#REF!="","",#REF!)</f>
        <v>#REF!</v>
      </c>
      <c r="CU244" t="e">
        <f>IF(#REF!="","",#REF!)</f>
        <v>#REF!</v>
      </c>
      <c r="CV244" t="e">
        <f>IF(#REF!="","",#REF!)</f>
        <v>#REF!</v>
      </c>
      <c r="CW244" t="e">
        <f>IF(#REF!="","",#REF!)</f>
        <v>#REF!</v>
      </c>
      <c r="CX244" t="e">
        <f>IF(#REF!="","",#REF!)</f>
        <v>#REF!</v>
      </c>
      <c r="CY244" t="e">
        <f>IF(#REF!="","",#REF!)</f>
        <v>#REF!</v>
      </c>
    </row>
    <row r="245" spans="2:103" ht="15">
      <c r="B245" t="str">
        <f t="shared" si="6"/>
        <v>E10000028</v>
      </c>
      <c r="C245">
        <v>237</v>
      </c>
      <c r="D245" t="str">
        <f t="shared" si="7"/>
        <v>Staffordshire</v>
      </c>
      <c r="CH245" t="e">
        <f>IF(#REF!="","",#REF!)</f>
        <v>#REF!</v>
      </c>
      <c r="CI245" t="e">
        <f>IF(#REF!="","",#REF!)</f>
        <v>#REF!</v>
      </c>
      <c r="CJ245" t="e">
        <f>IF(#REF!="","",#REF!)</f>
        <v>#REF!</v>
      </c>
      <c r="CK245" t="e">
        <f>IF(#REF!="","",#REF!)</f>
        <v>#REF!</v>
      </c>
      <c r="CL245" t="e">
        <f>IF(#REF!="","",#REF!)</f>
        <v>#REF!</v>
      </c>
      <c r="CM245" t="e">
        <f>IF(#REF!="","",#REF!)</f>
        <v>#REF!</v>
      </c>
      <c r="CP245" t="e">
        <f>IF(#REF!="","",#REF!)</f>
        <v>#REF!</v>
      </c>
      <c r="CQ245" t="e">
        <f>IF(#REF!="","",#REF!)</f>
        <v>#REF!</v>
      </c>
      <c r="CR245" t="e">
        <f>IF(#REF!="","",#REF!)</f>
        <v>#REF!</v>
      </c>
      <c r="CS245" t="e">
        <f>IF(#REF!="","",#REF!)</f>
        <v>#REF!</v>
      </c>
      <c r="CT245" t="e">
        <f>IF(#REF!="","",#REF!)</f>
        <v>#REF!</v>
      </c>
      <c r="CU245" t="e">
        <f>IF(#REF!="","",#REF!)</f>
        <v>#REF!</v>
      </c>
      <c r="CV245" t="e">
        <f>IF(#REF!="","",#REF!)</f>
        <v>#REF!</v>
      </c>
      <c r="CW245" t="e">
        <f>IF(#REF!="","",#REF!)</f>
        <v>#REF!</v>
      </c>
      <c r="CX245" t="e">
        <f>IF(#REF!="","",#REF!)</f>
        <v>#REF!</v>
      </c>
      <c r="CY245" t="e">
        <f>IF(#REF!="","",#REF!)</f>
        <v>#REF!</v>
      </c>
    </row>
    <row r="246" spans="2:103" ht="15">
      <c r="B246" t="str">
        <f t="shared" si="6"/>
        <v>E10000028</v>
      </c>
      <c r="C246">
        <v>238</v>
      </c>
      <c r="D246" t="str">
        <f t="shared" si="7"/>
        <v>Staffordshire</v>
      </c>
      <c r="CH246" t="e">
        <f>IF(#REF!="","",#REF!)</f>
        <v>#REF!</v>
      </c>
      <c r="CI246" t="e">
        <f>IF(#REF!="","",#REF!)</f>
        <v>#REF!</v>
      </c>
      <c r="CJ246" t="e">
        <f>IF(#REF!="","",#REF!)</f>
        <v>#REF!</v>
      </c>
      <c r="CK246" t="e">
        <f>IF(#REF!="","",#REF!)</f>
        <v>#REF!</v>
      </c>
      <c r="CL246" t="e">
        <f>IF(#REF!="","",#REF!)</f>
        <v>#REF!</v>
      </c>
      <c r="CM246" t="e">
        <f>IF(#REF!="","",#REF!)</f>
        <v>#REF!</v>
      </c>
      <c r="CP246" t="e">
        <f>IF(#REF!="","",#REF!)</f>
        <v>#REF!</v>
      </c>
      <c r="CQ246" t="e">
        <f>IF(#REF!="","",#REF!)</f>
        <v>#REF!</v>
      </c>
      <c r="CR246" t="e">
        <f>IF(#REF!="","",#REF!)</f>
        <v>#REF!</v>
      </c>
      <c r="CS246" t="e">
        <f>IF(#REF!="","",#REF!)</f>
        <v>#REF!</v>
      </c>
      <c r="CT246" t="e">
        <f>IF(#REF!="","",#REF!)</f>
        <v>#REF!</v>
      </c>
      <c r="CU246" t="e">
        <f>IF(#REF!="","",#REF!)</f>
        <v>#REF!</v>
      </c>
      <c r="CV246" t="e">
        <f>IF(#REF!="","",#REF!)</f>
        <v>#REF!</v>
      </c>
      <c r="CW246" t="e">
        <f>IF(#REF!="","",#REF!)</f>
        <v>#REF!</v>
      </c>
      <c r="CX246" t="e">
        <f>IF(#REF!="","",#REF!)</f>
        <v>#REF!</v>
      </c>
      <c r="CY246" t="e">
        <f>IF(#REF!="","",#REF!)</f>
        <v>#REF!</v>
      </c>
    </row>
    <row r="247" spans="2:103" ht="15">
      <c r="B247" t="str">
        <f t="shared" si="6"/>
        <v>E10000028</v>
      </c>
      <c r="C247">
        <v>239</v>
      </c>
      <c r="D247" t="str">
        <f t="shared" si="7"/>
        <v>Staffordshire</v>
      </c>
      <c r="CH247" t="e">
        <f>IF(#REF!="","",#REF!)</f>
        <v>#REF!</v>
      </c>
      <c r="CI247" t="e">
        <f>IF(#REF!="","",#REF!)</f>
        <v>#REF!</v>
      </c>
      <c r="CJ247" t="e">
        <f>IF(#REF!="","",#REF!)</f>
        <v>#REF!</v>
      </c>
      <c r="CK247" t="e">
        <f>IF(#REF!="","",#REF!)</f>
        <v>#REF!</v>
      </c>
      <c r="CL247" t="e">
        <f>IF(#REF!="","",#REF!)</f>
        <v>#REF!</v>
      </c>
      <c r="CM247" t="e">
        <f>IF(#REF!="","",#REF!)</f>
        <v>#REF!</v>
      </c>
      <c r="CP247" t="e">
        <f>IF(#REF!="","",#REF!)</f>
        <v>#REF!</v>
      </c>
      <c r="CQ247" t="e">
        <f>IF(#REF!="","",#REF!)</f>
        <v>#REF!</v>
      </c>
      <c r="CR247" t="e">
        <f>IF(#REF!="","",#REF!)</f>
        <v>#REF!</v>
      </c>
      <c r="CS247" t="e">
        <f>IF(#REF!="","",#REF!)</f>
        <v>#REF!</v>
      </c>
      <c r="CT247" t="e">
        <f>IF(#REF!="","",#REF!)</f>
        <v>#REF!</v>
      </c>
      <c r="CU247" t="e">
        <f>IF(#REF!="","",#REF!)</f>
        <v>#REF!</v>
      </c>
      <c r="CV247" t="e">
        <f>IF(#REF!="","",#REF!)</f>
        <v>#REF!</v>
      </c>
      <c r="CW247" t="e">
        <f>IF(#REF!="","",#REF!)</f>
        <v>#REF!</v>
      </c>
      <c r="CX247" t="e">
        <f>IF(#REF!="","",#REF!)</f>
        <v>#REF!</v>
      </c>
      <c r="CY247" t="e">
        <f>IF(#REF!="","",#REF!)</f>
        <v>#REF!</v>
      </c>
    </row>
    <row r="248" spans="2:103" ht="15">
      <c r="B248" t="str">
        <f t="shared" si="6"/>
        <v>E10000028</v>
      </c>
      <c r="C248">
        <v>240</v>
      </c>
      <c r="D248" t="str">
        <f t="shared" si="7"/>
        <v>Staffordshire</v>
      </c>
      <c r="CH248" t="e">
        <f>IF(#REF!="","",#REF!)</f>
        <v>#REF!</v>
      </c>
      <c r="CI248" t="e">
        <f>IF(#REF!="","",#REF!)</f>
        <v>#REF!</v>
      </c>
      <c r="CJ248" t="e">
        <f>IF(#REF!="","",#REF!)</f>
        <v>#REF!</v>
      </c>
      <c r="CK248" t="e">
        <f>IF(#REF!="","",#REF!)</f>
        <v>#REF!</v>
      </c>
      <c r="CL248" t="e">
        <f>IF(#REF!="","",#REF!)</f>
        <v>#REF!</v>
      </c>
      <c r="CM248" t="e">
        <f>IF(#REF!="","",#REF!)</f>
        <v>#REF!</v>
      </c>
      <c r="CP248" t="e">
        <f>IF(#REF!="","",#REF!)</f>
        <v>#REF!</v>
      </c>
      <c r="CQ248" t="e">
        <f>IF(#REF!="","",#REF!)</f>
        <v>#REF!</v>
      </c>
      <c r="CR248" t="e">
        <f>IF(#REF!="","",#REF!)</f>
        <v>#REF!</v>
      </c>
      <c r="CS248" t="e">
        <f>IF(#REF!="","",#REF!)</f>
        <v>#REF!</v>
      </c>
      <c r="CT248" t="e">
        <f>IF(#REF!="","",#REF!)</f>
        <v>#REF!</v>
      </c>
      <c r="CU248" t="e">
        <f>IF(#REF!="","",#REF!)</f>
        <v>#REF!</v>
      </c>
      <c r="CV248" t="e">
        <f>IF(#REF!="","",#REF!)</f>
        <v>#REF!</v>
      </c>
      <c r="CW248" t="e">
        <f>IF(#REF!="","",#REF!)</f>
        <v>#REF!</v>
      </c>
      <c r="CX248" t="e">
        <f>IF(#REF!="","",#REF!)</f>
        <v>#REF!</v>
      </c>
      <c r="CY248" t="e">
        <f>IF(#REF!="","",#REF!)</f>
        <v>#REF!</v>
      </c>
    </row>
    <row r="249" spans="2:103" ht="15">
      <c r="B249" t="str">
        <f t="shared" si="6"/>
        <v>E10000028</v>
      </c>
      <c r="C249">
        <v>241</v>
      </c>
      <c r="D249" t="str">
        <f t="shared" si="7"/>
        <v>Staffordshire</v>
      </c>
      <c r="CH249" t="e">
        <f>IF(#REF!="","",#REF!)</f>
        <v>#REF!</v>
      </c>
      <c r="CI249" t="e">
        <f>IF(#REF!="","",#REF!)</f>
        <v>#REF!</v>
      </c>
      <c r="CJ249" t="e">
        <f>IF(#REF!="","",#REF!)</f>
        <v>#REF!</v>
      </c>
      <c r="CK249" t="e">
        <f>IF(#REF!="","",#REF!)</f>
        <v>#REF!</v>
      </c>
      <c r="CL249" t="e">
        <f>IF(#REF!="","",#REF!)</f>
        <v>#REF!</v>
      </c>
      <c r="CM249" t="e">
        <f>IF(#REF!="","",#REF!)</f>
        <v>#REF!</v>
      </c>
      <c r="CP249" t="e">
        <f>IF(#REF!="","",#REF!)</f>
        <v>#REF!</v>
      </c>
      <c r="CQ249" t="e">
        <f>IF(#REF!="","",#REF!)</f>
        <v>#REF!</v>
      </c>
      <c r="CR249" t="e">
        <f>IF(#REF!="","",#REF!)</f>
        <v>#REF!</v>
      </c>
      <c r="CS249" t="e">
        <f>IF(#REF!="","",#REF!)</f>
        <v>#REF!</v>
      </c>
      <c r="CT249" t="e">
        <f>IF(#REF!="","",#REF!)</f>
        <v>#REF!</v>
      </c>
      <c r="CU249" t="e">
        <f>IF(#REF!="","",#REF!)</f>
        <v>#REF!</v>
      </c>
      <c r="CV249" t="e">
        <f>IF(#REF!="","",#REF!)</f>
        <v>#REF!</v>
      </c>
      <c r="CW249" t="e">
        <f>IF(#REF!="","",#REF!)</f>
        <v>#REF!</v>
      </c>
      <c r="CX249" t="e">
        <f>IF(#REF!="","",#REF!)</f>
        <v>#REF!</v>
      </c>
      <c r="CY249" t="e">
        <f>IF(#REF!="","",#REF!)</f>
        <v>#REF!</v>
      </c>
    </row>
    <row r="250" spans="2:103" ht="15">
      <c r="B250" t="str">
        <f t="shared" si="6"/>
        <v>E10000028</v>
      </c>
      <c r="C250">
        <v>242</v>
      </c>
      <c r="D250" t="str">
        <f t="shared" si="7"/>
        <v>Staffordshire</v>
      </c>
      <c r="CH250" t="e">
        <f>IF(#REF!="","",#REF!)</f>
        <v>#REF!</v>
      </c>
      <c r="CI250" t="e">
        <f>IF(#REF!="","",#REF!)</f>
        <v>#REF!</v>
      </c>
      <c r="CJ250" t="e">
        <f>IF(#REF!="","",#REF!)</f>
        <v>#REF!</v>
      </c>
      <c r="CK250" t="e">
        <f>IF(#REF!="","",#REF!)</f>
        <v>#REF!</v>
      </c>
      <c r="CL250" t="e">
        <f>IF(#REF!="","",#REF!)</f>
        <v>#REF!</v>
      </c>
      <c r="CM250" t="e">
        <f>IF(#REF!="","",#REF!)</f>
        <v>#REF!</v>
      </c>
      <c r="CP250" t="e">
        <f>IF(#REF!="","",#REF!)</f>
        <v>#REF!</v>
      </c>
      <c r="CQ250" t="e">
        <f>IF(#REF!="","",#REF!)</f>
        <v>#REF!</v>
      </c>
      <c r="CR250" t="e">
        <f>IF(#REF!="","",#REF!)</f>
        <v>#REF!</v>
      </c>
      <c r="CS250" t="e">
        <f>IF(#REF!="","",#REF!)</f>
        <v>#REF!</v>
      </c>
      <c r="CT250" t="e">
        <f>IF(#REF!="","",#REF!)</f>
        <v>#REF!</v>
      </c>
      <c r="CU250" t="e">
        <f>IF(#REF!="","",#REF!)</f>
        <v>#REF!</v>
      </c>
      <c r="CV250" t="e">
        <f>IF(#REF!="","",#REF!)</f>
        <v>#REF!</v>
      </c>
      <c r="CW250" t="e">
        <f>IF(#REF!="","",#REF!)</f>
        <v>#REF!</v>
      </c>
      <c r="CX250" t="e">
        <f>IF(#REF!="","",#REF!)</f>
        <v>#REF!</v>
      </c>
      <c r="CY250" t="e">
        <f>IF(#REF!="","",#REF!)</f>
        <v>#REF!</v>
      </c>
    </row>
    <row r="251" spans="2:103" ht="15">
      <c r="B251" t="str">
        <f t="shared" si="6"/>
        <v>E10000028</v>
      </c>
      <c r="C251">
        <v>243</v>
      </c>
      <c r="D251" t="str">
        <f t="shared" si="7"/>
        <v>Staffordshire</v>
      </c>
      <c r="CH251" t="e">
        <f>IF(#REF!="","",#REF!)</f>
        <v>#REF!</v>
      </c>
      <c r="CI251" t="e">
        <f>IF(#REF!="","",#REF!)</f>
        <v>#REF!</v>
      </c>
      <c r="CJ251" t="e">
        <f>IF(#REF!="","",#REF!)</f>
        <v>#REF!</v>
      </c>
      <c r="CK251" t="e">
        <f>IF(#REF!="","",#REF!)</f>
        <v>#REF!</v>
      </c>
      <c r="CL251" t="e">
        <f>IF(#REF!="","",#REF!)</f>
        <v>#REF!</v>
      </c>
      <c r="CM251" t="e">
        <f>IF(#REF!="","",#REF!)</f>
        <v>#REF!</v>
      </c>
      <c r="CP251" t="e">
        <f>IF(#REF!="","",#REF!)</f>
        <v>#REF!</v>
      </c>
      <c r="CQ251" t="e">
        <f>IF(#REF!="","",#REF!)</f>
        <v>#REF!</v>
      </c>
      <c r="CR251" t="e">
        <f>IF(#REF!="","",#REF!)</f>
        <v>#REF!</v>
      </c>
      <c r="CS251" t="e">
        <f>IF(#REF!="","",#REF!)</f>
        <v>#REF!</v>
      </c>
      <c r="CT251" t="e">
        <f>IF(#REF!="","",#REF!)</f>
        <v>#REF!</v>
      </c>
      <c r="CU251" t="e">
        <f>IF(#REF!="","",#REF!)</f>
        <v>#REF!</v>
      </c>
      <c r="CV251" t="e">
        <f>IF(#REF!="","",#REF!)</f>
        <v>#REF!</v>
      </c>
      <c r="CW251" t="e">
        <f>IF(#REF!="","",#REF!)</f>
        <v>#REF!</v>
      </c>
      <c r="CX251" t="e">
        <f>IF(#REF!="","",#REF!)</f>
        <v>#REF!</v>
      </c>
      <c r="CY251" t="e">
        <f>IF(#REF!="","",#REF!)</f>
        <v>#REF!</v>
      </c>
    </row>
    <row r="252" spans="2:103" ht="15">
      <c r="B252" t="str">
        <f t="shared" si="6"/>
        <v>E10000028</v>
      </c>
      <c r="C252">
        <v>244</v>
      </c>
      <c r="D252" t="str">
        <f t="shared" si="7"/>
        <v>Staffordshire</v>
      </c>
      <c r="CH252" t="e">
        <f>IF(#REF!="","",#REF!)</f>
        <v>#REF!</v>
      </c>
      <c r="CI252" t="e">
        <f>IF(#REF!="","",#REF!)</f>
        <v>#REF!</v>
      </c>
      <c r="CJ252" t="e">
        <f>IF(#REF!="","",#REF!)</f>
        <v>#REF!</v>
      </c>
      <c r="CK252" t="e">
        <f>IF(#REF!="","",#REF!)</f>
        <v>#REF!</v>
      </c>
      <c r="CL252" t="e">
        <f>IF(#REF!="","",#REF!)</f>
        <v>#REF!</v>
      </c>
      <c r="CM252" t="e">
        <f>IF(#REF!="","",#REF!)</f>
        <v>#REF!</v>
      </c>
      <c r="CP252" t="e">
        <f>IF(#REF!="","",#REF!)</f>
        <v>#REF!</v>
      </c>
      <c r="CQ252" t="e">
        <f>IF(#REF!="","",#REF!)</f>
        <v>#REF!</v>
      </c>
      <c r="CR252" t="e">
        <f>IF(#REF!="","",#REF!)</f>
        <v>#REF!</v>
      </c>
      <c r="CS252" t="e">
        <f>IF(#REF!="","",#REF!)</f>
        <v>#REF!</v>
      </c>
      <c r="CT252" t="e">
        <f>IF(#REF!="","",#REF!)</f>
        <v>#REF!</v>
      </c>
      <c r="CU252" t="e">
        <f>IF(#REF!="","",#REF!)</f>
        <v>#REF!</v>
      </c>
      <c r="CV252" t="e">
        <f>IF(#REF!="","",#REF!)</f>
        <v>#REF!</v>
      </c>
      <c r="CW252" t="e">
        <f>IF(#REF!="","",#REF!)</f>
        <v>#REF!</v>
      </c>
      <c r="CX252" t="e">
        <f>IF(#REF!="","",#REF!)</f>
        <v>#REF!</v>
      </c>
      <c r="CY252" t="e">
        <f>IF(#REF!="","",#REF!)</f>
        <v>#REF!</v>
      </c>
    </row>
    <row r="253" spans="2:103" ht="15">
      <c r="B253" t="str">
        <f t="shared" si="6"/>
        <v>E10000028</v>
      </c>
      <c r="C253">
        <v>245</v>
      </c>
      <c r="D253" t="str">
        <f t="shared" si="7"/>
        <v>Staffordshire</v>
      </c>
      <c r="CH253" t="e">
        <f>IF(#REF!="","",#REF!)</f>
        <v>#REF!</v>
      </c>
      <c r="CI253" t="e">
        <f>IF(#REF!="","",#REF!)</f>
        <v>#REF!</v>
      </c>
      <c r="CJ253" t="e">
        <f>IF(#REF!="","",#REF!)</f>
        <v>#REF!</v>
      </c>
      <c r="CK253" t="e">
        <f>IF(#REF!="","",#REF!)</f>
        <v>#REF!</v>
      </c>
      <c r="CL253" t="e">
        <f>IF(#REF!="","",#REF!)</f>
        <v>#REF!</v>
      </c>
      <c r="CM253" t="e">
        <f>IF(#REF!="","",#REF!)</f>
        <v>#REF!</v>
      </c>
      <c r="CP253" t="e">
        <f>IF(#REF!="","",#REF!)</f>
        <v>#REF!</v>
      </c>
      <c r="CQ253" t="e">
        <f>IF(#REF!="","",#REF!)</f>
        <v>#REF!</v>
      </c>
      <c r="CR253" t="e">
        <f>IF(#REF!="","",#REF!)</f>
        <v>#REF!</v>
      </c>
      <c r="CS253" t="e">
        <f>IF(#REF!="","",#REF!)</f>
        <v>#REF!</v>
      </c>
      <c r="CT253" t="e">
        <f>IF(#REF!="","",#REF!)</f>
        <v>#REF!</v>
      </c>
      <c r="CU253" t="e">
        <f>IF(#REF!="","",#REF!)</f>
        <v>#REF!</v>
      </c>
      <c r="CV253" t="e">
        <f>IF(#REF!="","",#REF!)</f>
        <v>#REF!</v>
      </c>
      <c r="CW253" t="e">
        <f>IF(#REF!="","",#REF!)</f>
        <v>#REF!</v>
      </c>
      <c r="CX253" t="e">
        <f>IF(#REF!="","",#REF!)</f>
        <v>#REF!</v>
      </c>
      <c r="CY253" t="e">
        <f>IF(#REF!="","",#REF!)</f>
        <v>#REF!</v>
      </c>
    </row>
    <row r="254" spans="2:103" ht="15">
      <c r="B254" t="str">
        <f t="shared" si="6"/>
        <v>E10000028</v>
      </c>
      <c r="C254">
        <v>246</v>
      </c>
      <c r="D254" t="str">
        <f t="shared" si="7"/>
        <v>Staffordshire</v>
      </c>
      <c r="CH254" t="e">
        <f>IF(#REF!="","",#REF!)</f>
        <v>#REF!</v>
      </c>
      <c r="CI254" t="e">
        <f>IF(#REF!="","",#REF!)</f>
        <v>#REF!</v>
      </c>
      <c r="CJ254" t="e">
        <f>IF(#REF!="","",#REF!)</f>
        <v>#REF!</v>
      </c>
      <c r="CK254" t="e">
        <f>IF(#REF!="","",#REF!)</f>
        <v>#REF!</v>
      </c>
      <c r="CL254" t="e">
        <f>IF(#REF!="","",#REF!)</f>
        <v>#REF!</v>
      </c>
      <c r="CM254" t="e">
        <f>IF(#REF!="","",#REF!)</f>
        <v>#REF!</v>
      </c>
      <c r="CP254" t="e">
        <f>IF(#REF!="","",#REF!)</f>
        <v>#REF!</v>
      </c>
      <c r="CQ254" t="e">
        <f>IF(#REF!="","",#REF!)</f>
        <v>#REF!</v>
      </c>
      <c r="CR254" t="e">
        <f>IF(#REF!="","",#REF!)</f>
        <v>#REF!</v>
      </c>
      <c r="CS254" t="e">
        <f>IF(#REF!="","",#REF!)</f>
        <v>#REF!</v>
      </c>
      <c r="CT254" t="e">
        <f>IF(#REF!="","",#REF!)</f>
        <v>#REF!</v>
      </c>
      <c r="CU254" t="e">
        <f>IF(#REF!="","",#REF!)</f>
        <v>#REF!</v>
      </c>
      <c r="CV254" t="e">
        <f>IF(#REF!="","",#REF!)</f>
        <v>#REF!</v>
      </c>
      <c r="CW254" t="e">
        <f>IF(#REF!="","",#REF!)</f>
        <v>#REF!</v>
      </c>
      <c r="CX254" t="e">
        <f>IF(#REF!="","",#REF!)</f>
        <v>#REF!</v>
      </c>
      <c r="CY254" t="e">
        <f>IF(#REF!="","",#REF!)</f>
        <v>#REF!</v>
      </c>
    </row>
    <row r="255" spans="2:103" ht="15">
      <c r="B255" t="str">
        <f t="shared" si="6"/>
        <v>E10000028</v>
      </c>
      <c r="C255">
        <v>247</v>
      </c>
      <c r="D255" t="str">
        <f t="shared" si="7"/>
        <v>Staffordshire</v>
      </c>
      <c r="CH255" t="e">
        <f>IF(#REF!="","",#REF!)</f>
        <v>#REF!</v>
      </c>
      <c r="CI255" t="e">
        <f>IF(#REF!="","",#REF!)</f>
        <v>#REF!</v>
      </c>
      <c r="CJ255" t="e">
        <f>IF(#REF!="","",#REF!)</f>
        <v>#REF!</v>
      </c>
      <c r="CK255" t="e">
        <f>IF(#REF!="","",#REF!)</f>
        <v>#REF!</v>
      </c>
      <c r="CL255" t="e">
        <f>IF(#REF!="","",#REF!)</f>
        <v>#REF!</v>
      </c>
      <c r="CM255" t="e">
        <f>IF(#REF!="","",#REF!)</f>
        <v>#REF!</v>
      </c>
      <c r="CP255" t="e">
        <f>IF(#REF!="","",#REF!)</f>
        <v>#REF!</v>
      </c>
      <c r="CQ255" t="e">
        <f>IF(#REF!="","",#REF!)</f>
        <v>#REF!</v>
      </c>
      <c r="CR255" t="e">
        <f>IF(#REF!="","",#REF!)</f>
        <v>#REF!</v>
      </c>
      <c r="CS255" t="e">
        <f>IF(#REF!="","",#REF!)</f>
        <v>#REF!</v>
      </c>
      <c r="CT255" t="e">
        <f>IF(#REF!="","",#REF!)</f>
        <v>#REF!</v>
      </c>
      <c r="CU255" t="e">
        <f>IF(#REF!="","",#REF!)</f>
        <v>#REF!</v>
      </c>
      <c r="CV255" t="e">
        <f>IF(#REF!="","",#REF!)</f>
        <v>#REF!</v>
      </c>
      <c r="CW255" t="e">
        <f>IF(#REF!="","",#REF!)</f>
        <v>#REF!</v>
      </c>
      <c r="CX255" t="e">
        <f>IF(#REF!="","",#REF!)</f>
        <v>#REF!</v>
      </c>
      <c r="CY255" t="e">
        <f>IF(#REF!="","",#REF!)</f>
        <v>#REF!</v>
      </c>
    </row>
    <row r="256" spans="2:103" ht="15">
      <c r="B256" t="str">
        <f t="shared" si="6"/>
        <v>E10000028</v>
      </c>
      <c r="C256">
        <v>248</v>
      </c>
      <c r="D256" t="str">
        <f t="shared" si="7"/>
        <v>Staffordshire</v>
      </c>
      <c r="CH256" t="e">
        <f>IF(#REF!="","",#REF!)</f>
        <v>#REF!</v>
      </c>
      <c r="CI256" t="e">
        <f>IF(#REF!="","",#REF!)</f>
        <v>#REF!</v>
      </c>
      <c r="CJ256" t="e">
        <f>IF(#REF!="","",#REF!)</f>
        <v>#REF!</v>
      </c>
      <c r="CK256" t="e">
        <f>IF(#REF!="","",#REF!)</f>
        <v>#REF!</v>
      </c>
      <c r="CL256" t="e">
        <f>IF(#REF!="","",#REF!)</f>
        <v>#REF!</v>
      </c>
      <c r="CM256" t="e">
        <f>IF(#REF!="","",#REF!)</f>
        <v>#REF!</v>
      </c>
      <c r="CP256" t="e">
        <f>IF(#REF!="","",#REF!)</f>
        <v>#REF!</v>
      </c>
      <c r="CQ256" t="e">
        <f>IF(#REF!="","",#REF!)</f>
        <v>#REF!</v>
      </c>
      <c r="CR256" t="e">
        <f>IF(#REF!="","",#REF!)</f>
        <v>#REF!</v>
      </c>
      <c r="CS256" t="e">
        <f>IF(#REF!="","",#REF!)</f>
        <v>#REF!</v>
      </c>
      <c r="CT256" t="e">
        <f>IF(#REF!="","",#REF!)</f>
        <v>#REF!</v>
      </c>
      <c r="CU256" t="e">
        <f>IF(#REF!="","",#REF!)</f>
        <v>#REF!</v>
      </c>
      <c r="CV256" t="e">
        <f>IF(#REF!="","",#REF!)</f>
        <v>#REF!</v>
      </c>
      <c r="CW256" t="e">
        <f>IF(#REF!="","",#REF!)</f>
        <v>#REF!</v>
      </c>
      <c r="CX256" t="e">
        <f>IF(#REF!="","",#REF!)</f>
        <v>#REF!</v>
      </c>
      <c r="CY256" t="e">
        <f>IF(#REF!="","",#REF!)</f>
        <v>#REF!</v>
      </c>
    </row>
    <row r="257" spans="1:103" ht="15">
      <c r="B257" t="str">
        <f t="shared" si="6"/>
        <v>E10000028</v>
      </c>
      <c r="C257">
        <v>249</v>
      </c>
      <c r="D257" t="str">
        <f t="shared" si="7"/>
        <v>Staffordshire</v>
      </c>
      <c r="CH257" t="e">
        <f>IF(#REF!="","",#REF!)</f>
        <v>#REF!</v>
      </c>
      <c r="CI257" t="e">
        <f>IF(#REF!="","",#REF!)</f>
        <v>#REF!</v>
      </c>
      <c r="CJ257" t="e">
        <f>IF(#REF!="","",#REF!)</f>
        <v>#REF!</v>
      </c>
      <c r="CK257" t="e">
        <f>IF(#REF!="","",#REF!)</f>
        <v>#REF!</v>
      </c>
      <c r="CL257" t="e">
        <f>IF(#REF!="","",#REF!)</f>
        <v>#REF!</v>
      </c>
      <c r="CM257" t="e">
        <f>IF(#REF!="","",#REF!)</f>
        <v>#REF!</v>
      </c>
      <c r="CP257" t="e">
        <f>IF(#REF!="","",#REF!)</f>
        <v>#REF!</v>
      </c>
      <c r="CQ257" t="e">
        <f>IF(#REF!="","",#REF!)</f>
        <v>#REF!</v>
      </c>
      <c r="CR257" t="e">
        <f>IF(#REF!="","",#REF!)</f>
        <v>#REF!</v>
      </c>
      <c r="CS257" t="e">
        <f>IF(#REF!="","",#REF!)</f>
        <v>#REF!</v>
      </c>
      <c r="CT257" t="e">
        <f>IF(#REF!="","",#REF!)</f>
        <v>#REF!</v>
      </c>
      <c r="CU257" t="e">
        <f>IF(#REF!="","",#REF!)</f>
        <v>#REF!</v>
      </c>
      <c r="CV257" t="e">
        <f>IF(#REF!="","",#REF!)</f>
        <v>#REF!</v>
      </c>
      <c r="CW257" t="e">
        <f>IF(#REF!="","",#REF!)</f>
        <v>#REF!</v>
      </c>
      <c r="CX257" t="e">
        <f>IF(#REF!="","",#REF!)</f>
        <v>#REF!</v>
      </c>
      <c r="CY257" t="e">
        <f>IF(#REF!="","",#REF!)</f>
        <v>#REF!</v>
      </c>
    </row>
    <row r="258" spans="1:103" ht="15">
      <c r="B258" t="str">
        <f t="shared" si="6"/>
        <v>E10000028</v>
      </c>
      <c r="C258">
        <v>250</v>
      </c>
      <c r="D258" t="str">
        <f t="shared" si="7"/>
        <v>Staffordshire</v>
      </c>
      <c r="CH258" t="e">
        <f>IF(#REF!="","",#REF!)</f>
        <v>#REF!</v>
      </c>
      <c r="CI258" t="e">
        <f>IF(#REF!="","",#REF!)</f>
        <v>#REF!</v>
      </c>
      <c r="CJ258" t="e">
        <f>IF(#REF!="","",#REF!)</f>
        <v>#REF!</v>
      </c>
      <c r="CK258" t="e">
        <f>IF(#REF!="","",#REF!)</f>
        <v>#REF!</v>
      </c>
      <c r="CL258" t="e">
        <f>IF(#REF!="","",#REF!)</f>
        <v>#REF!</v>
      </c>
      <c r="CM258" t="e">
        <f>IF(#REF!="","",#REF!)</f>
        <v>#REF!</v>
      </c>
      <c r="CP258" t="e">
        <f>IF(#REF!="","",#REF!)</f>
        <v>#REF!</v>
      </c>
      <c r="CQ258" t="e">
        <f>IF(#REF!="","",#REF!)</f>
        <v>#REF!</v>
      </c>
      <c r="CR258" t="e">
        <f>IF(#REF!="","",#REF!)</f>
        <v>#REF!</v>
      </c>
      <c r="CS258" t="e">
        <f>IF(#REF!="","",#REF!)</f>
        <v>#REF!</v>
      </c>
      <c r="CT258" t="e">
        <f>IF(#REF!="","",#REF!)</f>
        <v>#REF!</v>
      </c>
      <c r="CU258" t="e">
        <f>IF(#REF!="","",#REF!)</f>
        <v>#REF!</v>
      </c>
      <c r="CV258" t="e">
        <f>IF(#REF!="","",#REF!)</f>
        <v>#REF!</v>
      </c>
      <c r="CW258" t="e">
        <f>IF(#REF!="","",#REF!)</f>
        <v>#REF!</v>
      </c>
      <c r="CX258" t="e">
        <f>IF(#REF!="","",#REF!)</f>
        <v>#REF!</v>
      </c>
      <c r="CY258" t="e">
        <f>IF(#REF!="","",#REF!)</f>
        <v>#REF!</v>
      </c>
    </row>
    <row r="260" spans="1:103" ht="15">
      <c r="B260" t="s">
        <v>495</v>
      </c>
      <c r="C260" t="s">
        <v>754</v>
      </c>
    </row>
    <row r="261" spans="1:103" ht="15">
      <c r="A261" t="s">
        <v>2</v>
      </c>
      <c r="B261" t="s">
        <v>3</v>
      </c>
      <c r="C261" t="s">
        <v>2</v>
      </c>
    </row>
    <row r="262" spans="1:103" ht="15">
      <c r="A262" t="s">
        <v>6</v>
      </c>
      <c r="B262" t="s">
        <v>7</v>
      </c>
      <c r="C262" t="s">
        <v>6</v>
      </c>
    </row>
    <row r="263" spans="1:103" ht="15">
      <c r="A263" t="s">
        <v>10</v>
      </c>
      <c r="B263" t="s">
        <v>11</v>
      </c>
      <c r="C263" t="s">
        <v>10</v>
      </c>
    </row>
    <row r="264" spans="1:103" ht="15">
      <c r="A264" t="s">
        <v>13</v>
      </c>
      <c r="B264" t="s">
        <v>14</v>
      </c>
      <c r="C264" t="s">
        <v>13</v>
      </c>
    </row>
    <row r="265" spans="1:103" ht="15">
      <c r="A265" t="s">
        <v>15</v>
      </c>
      <c r="B265" t="s">
        <v>16</v>
      </c>
      <c r="C265" t="s">
        <v>15</v>
      </c>
    </row>
    <row r="266" spans="1:103" ht="15">
      <c r="A266" t="s">
        <v>17</v>
      </c>
      <c r="B266" t="s">
        <v>18</v>
      </c>
      <c r="C266" t="s">
        <v>17</v>
      </c>
    </row>
    <row r="267" spans="1:103" ht="15">
      <c r="A267" t="s">
        <v>19</v>
      </c>
      <c r="B267" t="s">
        <v>20</v>
      </c>
      <c r="C267" t="s">
        <v>19</v>
      </c>
    </row>
    <row r="268" spans="1:103" ht="15">
      <c r="A268" t="s">
        <v>21</v>
      </c>
      <c r="B268" t="s">
        <v>22</v>
      </c>
      <c r="C268" t="s">
        <v>21</v>
      </c>
    </row>
    <row r="269" spans="1:103" ht="15">
      <c r="A269" t="s">
        <v>23</v>
      </c>
      <c r="B269" t="s">
        <v>24</v>
      </c>
      <c r="C269" t="s">
        <v>23</v>
      </c>
    </row>
    <row r="270" spans="1:103" ht="15">
      <c r="A270" t="s">
        <v>25</v>
      </c>
      <c r="B270" t="s">
        <v>26</v>
      </c>
      <c r="C270" t="s">
        <v>25</v>
      </c>
    </row>
    <row r="271" spans="1:103" ht="15">
      <c r="A271" t="s">
        <v>27</v>
      </c>
      <c r="B271" t="s">
        <v>28</v>
      </c>
      <c r="C271" t="s">
        <v>27</v>
      </c>
    </row>
    <row r="272" spans="1:103" ht="15">
      <c r="A272" t="s">
        <v>29</v>
      </c>
      <c r="B272" t="s">
        <v>30</v>
      </c>
      <c r="C272" t="s">
        <v>29</v>
      </c>
    </row>
    <row r="273" spans="1:3" ht="15">
      <c r="A273" t="s">
        <v>31</v>
      </c>
      <c r="B273" t="s">
        <v>32</v>
      </c>
      <c r="C273" t="s">
        <v>31</v>
      </c>
    </row>
    <row r="274" spans="1:3" ht="15">
      <c r="A274" t="s">
        <v>33</v>
      </c>
      <c r="B274" t="s">
        <v>34</v>
      </c>
      <c r="C274" t="s">
        <v>33</v>
      </c>
    </row>
    <row r="275" spans="1:3" ht="15">
      <c r="A275" t="s">
        <v>35</v>
      </c>
      <c r="B275" t="s">
        <v>36</v>
      </c>
      <c r="C275" t="s">
        <v>35</v>
      </c>
    </row>
    <row r="276" spans="1:3" ht="15">
      <c r="A276" t="s">
        <v>37</v>
      </c>
      <c r="B276" t="s">
        <v>38</v>
      </c>
      <c r="C276" t="s">
        <v>37</v>
      </c>
    </row>
    <row r="277" spans="1:3" ht="15">
      <c r="A277" t="s">
        <v>39</v>
      </c>
      <c r="B277" t="s">
        <v>40</v>
      </c>
      <c r="C277" t="s">
        <v>39</v>
      </c>
    </row>
    <row r="278" spans="1:3" ht="15">
      <c r="A278" t="s">
        <v>41</v>
      </c>
      <c r="B278" t="s">
        <v>42</v>
      </c>
      <c r="C278" t="s">
        <v>41</v>
      </c>
    </row>
    <row r="279" spans="1:3" ht="15">
      <c r="A279" t="s">
        <v>43</v>
      </c>
      <c r="B279" t="s">
        <v>44</v>
      </c>
      <c r="C279" t="s">
        <v>43</v>
      </c>
    </row>
    <row r="280" spans="1:3" ht="15">
      <c r="A280" t="s">
        <v>45</v>
      </c>
      <c r="B280" t="s">
        <v>46</v>
      </c>
      <c r="C280" t="s">
        <v>45</v>
      </c>
    </row>
    <row r="281" spans="1:3" ht="15">
      <c r="A281" t="s">
        <v>47</v>
      </c>
      <c r="B281" t="s">
        <v>48</v>
      </c>
      <c r="C281" t="s">
        <v>47</v>
      </c>
    </row>
    <row r="282" spans="1:3" ht="15">
      <c r="A282" t="s">
        <v>49</v>
      </c>
      <c r="B282" t="s">
        <v>50</v>
      </c>
      <c r="C282" t="s">
        <v>49</v>
      </c>
    </row>
    <row r="283" spans="1:3" ht="15">
      <c r="A283" t="s">
        <v>51</v>
      </c>
      <c r="B283" t="s">
        <v>52</v>
      </c>
      <c r="C283" t="s">
        <v>51</v>
      </c>
    </row>
    <row r="284" spans="1:3" ht="15">
      <c r="A284" t="s">
        <v>53</v>
      </c>
      <c r="B284" t="s">
        <v>54</v>
      </c>
      <c r="C284" t="s">
        <v>53</v>
      </c>
    </row>
    <row r="285" spans="1:3" ht="15">
      <c r="A285" t="s">
        <v>55</v>
      </c>
      <c r="B285" t="s">
        <v>56</v>
      </c>
      <c r="C285" t="s">
        <v>55</v>
      </c>
    </row>
    <row r="286" spans="1:3" ht="15">
      <c r="A286" t="s">
        <v>57</v>
      </c>
      <c r="B286" t="s">
        <v>58</v>
      </c>
      <c r="C286" t="s">
        <v>57</v>
      </c>
    </row>
    <row r="287" spans="1:3" ht="15">
      <c r="A287" t="s">
        <v>59</v>
      </c>
      <c r="B287" t="s">
        <v>60</v>
      </c>
      <c r="C287" t="s">
        <v>59</v>
      </c>
    </row>
    <row r="288" spans="1:3" ht="15">
      <c r="A288" t="s">
        <v>61</v>
      </c>
      <c r="B288" t="s">
        <v>62</v>
      </c>
      <c r="C288" t="s">
        <v>61</v>
      </c>
    </row>
    <row r="289" spans="1:3" ht="15">
      <c r="A289" t="s">
        <v>63</v>
      </c>
      <c r="B289" t="s">
        <v>64</v>
      </c>
      <c r="C289" t="s">
        <v>63</v>
      </c>
    </row>
    <row r="290" spans="1:3" ht="15">
      <c r="A290" t="s">
        <v>65</v>
      </c>
      <c r="B290" t="s">
        <v>66</v>
      </c>
      <c r="C290" t="s">
        <v>65</v>
      </c>
    </row>
    <row r="291" spans="1:3" ht="15">
      <c r="A291" t="s">
        <v>573</v>
      </c>
      <c r="B291" t="s">
        <v>1415</v>
      </c>
      <c r="C291" t="s">
        <v>573</v>
      </c>
    </row>
    <row r="292" spans="1:3" ht="15">
      <c r="A292" t="s">
        <v>69</v>
      </c>
      <c r="B292" t="s">
        <v>70</v>
      </c>
      <c r="C292" t="s">
        <v>69</v>
      </c>
    </row>
    <row r="293" spans="1:3" ht="15">
      <c r="A293" t="s">
        <v>71</v>
      </c>
      <c r="B293" t="s">
        <v>72</v>
      </c>
      <c r="C293" t="s">
        <v>71</v>
      </c>
    </row>
    <row r="294" spans="1:3" ht="15">
      <c r="A294" t="s">
        <v>73</v>
      </c>
      <c r="B294" t="s">
        <v>74</v>
      </c>
      <c r="C294" t="s">
        <v>73</v>
      </c>
    </row>
    <row r="295" spans="1:3" ht="15">
      <c r="A295" t="s">
        <v>75</v>
      </c>
      <c r="B295" t="s">
        <v>76</v>
      </c>
      <c r="C295" t="s">
        <v>75</v>
      </c>
    </row>
    <row r="296" spans="1:3" ht="15">
      <c r="A296" t="s">
        <v>77</v>
      </c>
      <c r="B296" t="s">
        <v>78</v>
      </c>
      <c r="C296" t="s">
        <v>77</v>
      </c>
    </row>
    <row r="297" spans="1:3" ht="15">
      <c r="A297" t="s">
        <v>79</v>
      </c>
      <c r="B297" t="s">
        <v>80</v>
      </c>
      <c r="C297" t="s">
        <v>79</v>
      </c>
    </row>
    <row r="298" spans="1:3" ht="15">
      <c r="A298" t="s">
        <v>81</v>
      </c>
      <c r="B298" t="s">
        <v>82</v>
      </c>
      <c r="C298" t="s">
        <v>81</v>
      </c>
    </row>
    <row r="299" spans="1:3" ht="15">
      <c r="A299" t="s">
        <v>83</v>
      </c>
      <c r="B299" t="s">
        <v>84</v>
      </c>
      <c r="C299" t="s">
        <v>83</v>
      </c>
    </row>
    <row r="300" spans="1:3" ht="15">
      <c r="A300" t="s">
        <v>85</v>
      </c>
      <c r="B300" t="s">
        <v>86</v>
      </c>
      <c r="C300" t="s">
        <v>85</v>
      </c>
    </row>
    <row r="301" spans="1:3" ht="15">
      <c r="A301" t="s">
        <v>87</v>
      </c>
      <c r="B301" t="s">
        <v>88</v>
      </c>
      <c r="C301" t="s">
        <v>87</v>
      </c>
    </row>
    <row r="302" spans="1:3" ht="15">
      <c r="A302" t="s">
        <v>89</v>
      </c>
      <c r="B302" t="s">
        <v>90</v>
      </c>
      <c r="C302" t="s">
        <v>89</v>
      </c>
    </row>
    <row r="303" spans="1:3" ht="15">
      <c r="A303" t="s">
        <v>91</v>
      </c>
      <c r="B303" t="s">
        <v>92</v>
      </c>
      <c r="C303" t="s">
        <v>91</v>
      </c>
    </row>
    <row r="304" spans="1:3" ht="15">
      <c r="A304" t="s">
        <v>93</v>
      </c>
      <c r="B304" t="s">
        <v>94</v>
      </c>
      <c r="C304" t="s">
        <v>93</v>
      </c>
    </row>
    <row r="305" spans="1:3" ht="15">
      <c r="A305" t="s">
        <v>95</v>
      </c>
      <c r="B305" t="s">
        <v>96</v>
      </c>
      <c r="C305" t="s">
        <v>95</v>
      </c>
    </row>
    <row r="306" spans="1:3" ht="15">
      <c r="A306" t="s">
        <v>97</v>
      </c>
      <c r="B306" t="s">
        <v>98</v>
      </c>
      <c r="C306" t="s">
        <v>97</v>
      </c>
    </row>
    <row r="307" spans="1:3" ht="15">
      <c r="A307" t="s">
        <v>99</v>
      </c>
      <c r="B307" t="s">
        <v>100</v>
      </c>
      <c r="C307" t="s">
        <v>99</v>
      </c>
    </row>
    <row r="308" spans="1:3" ht="15">
      <c r="A308" t="s">
        <v>101</v>
      </c>
      <c r="B308" t="s">
        <v>102</v>
      </c>
      <c r="C308" t="s">
        <v>101</v>
      </c>
    </row>
    <row r="309" spans="1:3" ht="15">
      <c r="A309" t="s">
        <v>103</v>
      </c>
      <c r="B309" t="s">
        <v>104</v>
      </c>
      <c r="C309" t="s">
        <v>103</v>
      </c>
    </row>
    <row r="310" spans="1:3" ht="15">
      <c r="A310" t="s">
        <v>105</v>
      </c>
      <c r="B310" t="s">
        <v>106</v>
      </c>
      <c r="C310" t="s">
        <v>105</v>
      </c>
    </row>
    <row r="311" spans="1:3" ht="15">
      <c r="A311" t="s">
        <v>107</v>
      </c>
      <c r="B311" t="s">
        <v>108</v>
      </c>
      <c r="C311" t="s">
        <v>107</v>
      </c>
    </row>
    <row r="312" spans="1:3" ht="15">
      <c r="A312" t="s">
        <v>109</v>
      </c>
      <c r="B312" t="s">
        <v>110</v>
      </c>
      <c r="C312" t="s">
        <v>109</v>
      </c>
    </row>
    <row r="313" spans="1:3" ht="15">
      <c r="A313" t="s">
        <v>111</v>
      </c>
      <c r="B313" t="s">
        <v>112</v>
      </c>
      <c r="C313" t="s">
        <v>111</v>
      </c>
    </row>
    <row r="314" spans="1:3" ht="15">
      <c r="A314" t="s">
        <v>113</v>
      </c>
      <c r="B314" t="s">
        <v>114</v>
      </c>
      <c r="C314" t="s">
        <v>113</v>
      </c>
    </row>
    <row r="315" spans="1:3" ht="15">
      <c r="A315" t="s">
        <v>115</v>
      </c>
      <c r="B315" t="s">
        <v>116</v>
      </c>
      <c r="C315" t="s">
        <v>115</v>
      </c>
    </row>
    <row r="316" spans="1:3" ht="15">
      <c r="A316" t="s">
        <v>117</v>
      </c>
      <c r="B316" t="s">
        <v>118</v>
      </c>
      <c r="C316" t="s">
        <v>117</v>
      </c>
    </row>
    <row r="317" spans="1:3" ht="15">
      <c r="A317" t="s">
        <v>119</v>
      </c>
      <c r="B317" t="s">
        <v>120</v>
      </c>
      <c r="C317" t="s">
        <v>119</v>
      </c>
    </row>
    <row r="318" spans="1:3" ht="15">
      <c r="A318" t="s">
        <v>121</v>
      </c>
      <c r="B318" t="s">
        <v>122</v>
      </c>
      <c r="C318" t="s">
        <v>121</v>
      </c>
    </row>
    <row r="319" spans="1:3" ht="15">
      <c r="A319" t="s">
        <v>123</v>
      </c>
      <c r="B319" t="s">
        <v>124</v>
      </c>
      <c r="C319" t="s">
        <v>123</v>
      </c>
    </row>
    <row r="320" spans="1:3" ht="15">
      <c r="A320" t="s">
        <v>125</v>
      </c>
      <c r="B320" t="s">
        <v>126</v>
      </c>
      <c r="C320" t="s">
        <v>125</v>
      </c>
    </row>
    <row r="321" spans="1:3" ht="15">
      <c r="A321" t="s">
        <v>127</v>
      </c>
      <c r="B321" t="s">
        <v>128</v>
      </c>
      <c r="C321" t="s">
        <v>127</v>
      </c>
    </row>
    <row r="322" spans="1:3" ht="15">
      <c r="A322" t="s">
        <v>129</v>
      </c>
      <c r="B322" t="s">
        <v>130</v>
      </c>
      <c r="C322" t="s">
        <v>129</v>
      </c>
    </row>
    <row r="323" spans="1:3" ht="15">
      <c r="A323" t="s">
        <v>131</v>
      </c>
      <c r="B323" t="s">
        <v>132</v>
      </c>
      <c r="C323" t="s">
        <v>131</v>
      </c>
    </row>
    <row r="324" spans="1:3" ht="15">
      <c r="A324" t="s">
        <v>133</v>
      </c>
      <c r="B324" t="s">
        <v>134</v>
      </c>
      <c r="C324" t="s">
        <v>133</v>
      </c>
    </row>
    <row r="325" spans="1:3" ht="15">
      <c r="A325" t="s">
        <v>135</v>
      </c>
      <c r="B325" t="s">
        <v>136</v>
      </c>
      <c r="C325" t="s">
        <v>135</v>
      </c>
    </row>
    <row r="326" spans="1:3" ht="15">
      <c r="A326" t="s">
        <v>137</v>
      </c>
      <c r="B326" t="s">
        <v>138</v>
      </c>
      <c r="C326" t="s">
        <v>137</v>
      </c>
    </row>
    <row r="327" spans="1:3" ht="15">
      <c r="A327" t="s">
        <v>139</v>
      </c>
      <c r="B327" t="s">
        <v>140</v>
      </c>
      <c r="C327" t="s">
        <v>139</v>
      </c>
    </row>
    <row r="328" spans="1:3" ht="15">
      <c r="A328" t="s">
        <v>141</v>
      </c>
      <c r="B328" t="s">
        <v>142</v>
      </c>
      <c r="C328" t="s">
        <v>141</v>
      </c>
    </row>
    <row r="329" spans="1:3" ht="15">
      <c r="A329" t="s">
        <v>143</v>
      </c>
      <c r="B329" t="s">
        <v>144</v>
      </c>
      <c r="C329" t="s">
        <v>143</v>
      </c>
    </row>
    <row r="330" spans="1:3" ht="15">
      <c r="A330" t="s">
        <v>145</v>
      </c>
      <c r="B330" t="s">
        <v>146</v>
      </c>
      <c r="C330" t="s">
        <v>145</v>
      </c>
    </row>
    <row r="331" spans="1:3" ht="15">
      <c r="A331" t="s">
        <v>147</v>
      </c>
      <c r="B331" t="s">
        <v>148</v>
      </c>
      <c r="C331" t="s">
        <v>147</v>
      </c>
    </row>
    <row r="332" spans="1:3" ht="15">
      <c r="A332" t="s">
        <v>149</v>
      </c>
      <c r="B332" t="s">
        <v>150</v>
      </c>
      <c r="C332" t="s">
        <v>149</v>
      </c>
    </row>
    <row r="333" spans="1:3" ht="15">
      <c r="A333" t="s">
        <v>151</v>
      </c>
      <c r="B333" t="s">
        <v>152</v>
      </c>
      <c r="C333" t="s">
        <v>151</v>
      </c>
    </row>
    <row r="334" spans="1:3" ht="15">
      <c r="A334" t="s">
        <v>153</v>
      </c>
      <c r="B334" t="s">
        <v>154</v>
      </c>
      <c r="C334" t="s">
        <v>153</v>
      </c>
    </row>
    <row r="335" spans="1:3" ht="15">
      <c r="A335" t="s">
        <v>155</v>
      </c>
      <c r="B335" t="s">
        <v>156</v>
      </c>
      <c r="C335" t="s">
        <v>155</v>
      </c>
    </row>
    <row r="336" spans="1:3" ht="15">
      <c r="A336" t="s">
        <v>157</v>
      </c>
      <c r="B336" t="s">
        <v>158</v>
      </c>
      <c r="C336" t="s">
        <v>157</v>
      </c>
    </row>
    <row r="337" spans="1:3" ht="15">
      <c r="A337" t="s">
        <v>159</v>
      </c>
      <c r="B337" t="s">
        <v>160</v>
      </c>
      <c r="C337" t="s">
        <v>159</v>
      </c>
    </row>
    <row r="338" spans="1:3" ht="15">
      <c r="A338" t="s">
        <v>161</v>
      </c>
      <c r="B338" t="s">
        <v>162</v>
      </c>
      <c r="C338" t="s">
        <v>161</v>
      </c>
    </row>
    <row r="339" spans="1:3" ht="15">
      <c r="A339" t="s">
        <v>163</v>
      </c>
      <c r="B339" t="s">
        <v>164</v>
      </c>
      <c r="C339" t="s">
        <v>163</v>
      </c>
    </row>
    <row r="340" spans="1:3" ht="15">
      <c r="A340" t="s">
        <v>165</v>
      </c>
      <c r="B340" t="s">
        <v>166</v>
      </c>
      <c r="C340" t="s">
        <v>165</v>
      </c>
    </row>
    <row r="341" spans="1:3" ht="15">
      <c r="A341" t="s">
        <v>167</v>
      </c>
      <c r="B341" t="s">
        <v>168</v>
      </c>
      <c r="C341" t="s">
        <v>167</v>
      </c>
    </row>
    <row r="342" spans="1:3" ht="15">
      <c r="A342" t="s">
        <v>169</v>
      </c>
      <c r="B342" t="s">
        <v>170</v>
      </c>
      <c r="C342" t="s">
        <v>169</v>
      </c>
    </row>
    <row r="343" spans="1:3" ht="15">
      <c r="A343" t="s">
        <v>171</v>
      </c>
      <c r="B343" t="s">
        <v>172</v>
      </c>
      <c r="C343" t="s">
        <v>171</v>
      </c>
    </row>
    <row r="344" spans="1:3" ht="15">
      <c r="A344" t="s">
        <v>173</v>
      </c>
      <c r="B344" t="s">
        <v>174</v>
      </c>
      <c r="C344" t="s">
        <v>173</v>
      </c>
    </row>
    <row r="345" spans="1:3" ht="15">
      <c r="A345" t="s">
        <v>175</v>
      </c>
      <c r="B345" t="s">
        <v>176</v>
      </c>
      <c r="C345" t="s">
        <v>175</v>
      </c>
    </row>
    <row r="346" spans="1:3" ht="15">
      <c r="A346" t="s">
        <v>177</v>
      </c>
      <c r="B346" t="s">
        <v>178</v>
      </c>
      <c r="C346" t="s">
        <v>177</v>
      </c>
    </row>
    <row r="347" spans="1:3" ht="15">
      <c r="A347" t="s">
        <v>179</v>
      </c>
      <c r="B347" t="s">
        <v>180</v>
      </c>
      <c r="C347" t="s">
        <v>179</v>
      </c>
    </row>
    <row r="348" spans="1:3" ht="15">
      <c r="A348" t="s">
        <v>181</v>
      </c>
      <c r="B348" t="s">
        <v>182</v>
      </c>
      <c r="C348" t="s">
        <v>181</v>
      </c>
    </row>
    <row r="349" spans="1:3" ht="15">
      <c r="A349" t="s">
        <v>183</v>
      </c>
      <c r="B349" t="s">
        <v>184</v>
      </c>
      <c r="C349" t="s">
        <v>183</v>
      </c>
    </row>
    <row r="350" spans="1:3" ht="15">
      <c r="A350" t="s">
        <v>185</v>
      </c>
      <c r="B350" t="s">
        <v>186</v>
      </c>
      <c r="C350" t="s">
        <v>185</v>
      </c>
    </row>
    <row r="351" spans="1:3" ht="15">
      <c r="A351" t="s">
        <v>187</v>
      </c>
      <c r="B351" t="s">
        <v>188</v>
      </c>
      <c r="C351" t="s">
        <v>187</v>
      </c>
    </row>
    <row r="352" spans="1:3" ht="15">
      <c r="A352" t="s">
        <v>189</v>
      </c>
      <c r="B352" t="s">
        <v>190</v>
      </c>
      <c r="C352" t="s">
        <v>189</v>
      </c>
    </row>
    <row r="353" spans="1:3" ht="15">
      <c r="A353" t="s">
        <v>191</v>
      </c>
      <c r="B353" t="s">
        <v>192</v>
      </c>
      <c r="C353" t="s">
        <v>191</v>
      </c>
    </row>
    <row r="354" spans="1:3" ht="15">
      <c r="A354" t="s">
        <v>193</v>
      </c>
      <c r="B354" t="s">
        <v>194</v>
      </c>
      <c r="C354" t="s">
        <v>193</v>
      </c>
    </row>
    <row r="355" spans="1:3" ht="15">
      <c r="A355" t="s">
        <v>195</v>
      </c>
      <c r="B355" t="s">
        <v>196</v>
      </c>
      <c r="C355" t="s">
        <v>195</v>
      </c>
    </row>
    <row r="356" spans="1:3" ht="15">
      <c r="A356" t="s">
        <v>197</v>
      </c>
      <c r="B356" t="s">
        <v>198</v>
      </c>
      <c r="C356" t="s">
        <v>197</v>
      </c>
    </row>
    <row r="357" spans="1:3" ht="15">
      <c r="A357" t="s">
        <v>199</v>
      </c>
      <c r="B357" t="s">
        <v>200</v>
      </c>
      <c r="C357" t="s">
        <v>199</v>
      </c>
    </row>
    <row r="358" spans="1:3" ht="15">
      <c r="A358" t="s">
        <v>201</v>
      </c>
      <c r="B358" t="s">
        <v>202</v>
      </c>
      <c r="C358" t="s">
        <v>201</v>
      </c>
    </row>
    <row r="359" spans="1:3" ht="15">
      <c r="A359" t="s">
        <v>203</v>
      </c>
      <c r="B359" t="s">
        <v>204</v>
      </c>
      <c r="C359" t="s">
        <v>203</v>
      </c>
    </row>
    <row r="360" spans="1:3" ht="15">
      <c r="A360" t="s">
        <v>205</v>
      </c>
      <c r="B360" t="s">
        <v>206</v>
      </c>
      <c r="C360" t="s">
        <v>205</v>
      </c>
    </row>
    <row r="361" spans="1:3" ht="15">
      <c r="A361" t="s">
        <v>207</v>
      </c>
      <c r="B361" t="s">
        <v>208</v>
      </c>
      <c r="C361" t="s">
        <v>207</v>
      </c>
    </row>
    <row r="362" spans="1:3" ht="15">
      <c r="A362" t="s">
        <v>209</v>
      </c>
      <c r="B362" t="s">
        <v>210</v>
      </c>
      <c r="C362" t="s">
        <v>209</v>
      </c>
    </row>
    <row r="363" spans="1:3" ht="15">
      <c r="A363" t="s">
        <v>211</v>
      </c>
      <c r="B363" t="s">
        <v>212</v>
      </c>
      <c r="C363" t="s">
        <v>211</v>
      </c>
    </row>
    <row r="364" spans="1:3" ht="15">
      <c r="A364" t="s">
        <v>213</v>
      </c>
      <c r="B364" t="s">
        <v>214</v>
      </c>
      <c r="C364" t="s">
        <v>213</v>
      </c>
    </row>
    <row r="365" spans="1:3" ht="15">
      <c r="A365" t="s">
        <v>215</v>
      </c>
      <c r="B365" t="s">
        <v>216</v>
      </c>
      <c r="C365" t="s">
        <v>215</v>
      </c>
    </row>
    <row r="366" spans="1:3" ht="15">
      <c r="A366" t="s">
        <v>217</v>
      </c>
      <c r="B366" t="s">
        <v>218</v>
      </c>
      <c r="C366" t="s">
        <v>217</v>
      </c>
    </row>
    <row r="367" spans="1:3" ht="15">
      <c r="A367" t="s">
        <v>219</v>
      </c>
      <c r="B367" t="s">
        <v>220</v>
      </c>
      <c r="C367" t="s">
        <v>219</v>
      </c>
    </row>
    <row r="368" spans="1:3" ht="15">
      <c r="A368" t="s">
        <v>221</v>
      </c>
      <c r="B368" t="s">
        <v>222</v>
      </c>
      <c r="C368" t="s">
        <v>221</v>
      </c>
    </row>
    <row r="369" spans="1:3" ht="15">
      <c r="A369" t="s">
        <v>223</v>
      </c>
      <c r="B369" t="s">
        <v>224</v>
      </c>
      <c r="C369" t="s">
        <v>223</v>
      </c>
    </row>
    <row r="370" spans="1:3" ht="15">
      <c r="A370" t="s">
        <v>225</v>
      </c>
      <c r="B370" t="s">
        <v>226</v>
      </c>
      <c r="C370" t="s">
        <v>225</v>
      </c>
    </row>
    <row r="371" spans="1:3" ht="15">
      <c r="A371" t="s">
        <v>227</v>
      </c>
      <c r="B371" t="s">
        <v>228</v>
      </c>
      <c r="C371" t="s">
        <v>227</v>
      </c>
    </row>
    <row r="372" spans="1:3" ht="15">
      <c r="A372" t="s">
        <v>229</v>
      </c>
      <c r="B372" t="s">
        <v>230</v>
      </c>
      <c r="C372" t="s">
        <v>229</v>
      </c>
    </row>
    <row r="373" spans="1:3" ht="15">
      <c r="A373" t="s">
        <v>231</v>
      </c>
      <c r="B373" t="s">
        <v>232</v>
      </c>
      <c r="C373" t="s">
        <v>231</v>
      </c>
    </row>
    <row r="374" spans="1:3" ht="15">
      <c r="A374" t="s">
        <v>233</v>
      </c>
      <c r="B374" t="s">
        <v>234</v>
      </c>
      <c r="C374" t="s">
        <v>233</v>
      </c>
    </row>
    <row r="375" spans="1:3" ht="15">
      <c r="A375" t="s">
        <v>235</v>
      </c>
      <c r="B375" t="s">
        <v>236</v>
      </c>
      <c r="C375" t="s">
        <v>235</v>
      </c>
    </row>
    <row r="376" spans="1:3" ht="15">
      <c r="A376" t="s">
        <v>237</v>
      </c>
      <c r="B376" t="s">
        <v>238</v>
      </c>
      <c r="C376" t="s">
        <v>237</v>
      </c>
    </row>
    <row r="377" spans="1:3" ht="15">
      <c r="A377" t="s">
        <v>239</v>
      </c>
      <c r="B377" t="s">
        <v>240</v>
      </c>
      <c r="C377" t="s">
        <v>239</v>
      </c>
    </row>
    <row r="378" spans="1:3" ht="15">
      <c r="A378" t="s">
        <v>241</v>
      </c>
      <c r="B378" t="s">
        <v>242</v>
      </c>
      <c r="C378" t="s">
        <v>241</v>
      </c>
    </row>
    <row r="379" spans="1:3" ht="15">
      <c r="A379" t="s">
        <v>243</v>
      </c>
      <c r="B379" t="s">
        <v>244</v>
      </c>
      <c r="C379" t="s">
        <v>243</v>
      </c>
    </row>
    <row r="380" spans="1:3" ht="15">
      <c r="A380" t="s">
        <v>245</v>
      </c>
      <c r="B380" t="s">
        <v>246</v>
      </c>
      <c r="C380" t="s">
        <v>245</v>
      </c>
    </row>
    <row r="381" spans="1:3" ht="15">
      <c r="A381" t="s">
        <v>247</v>
      </c>
      <c r="B381" t="s">
        <v>248</v>
      </c>
      <c r="C381" t="s">
        <v>247</v>
      </c>
    </row>
    <row r="382" spans="1:3" ht="15">
      <c r="A382" t="s">
        <v>249</v>
      </c>
      <c r="B382" t="s">
        <v>250</v>
      </c>
      <c r="C382" t="s">
        <v>249</v>
      </c>
    </row>
    <row r="383" spans="1:3" ht="15">
      <c r="A383" t="s">
        <v>251</v>
      </c>
      <c r="B383" t="s">
        <v>252</v>
      </c>
      <c r="C383" t="s">
        <v>251</v>
      </c>
    </row>
    <row r="384" spans="1:3" ht="15">
      <c r="A384" t="s">
        <v>253</v>
      </c>
      <c r="B384" t="s">
        <v>254</v>
      </c>
      <c r="C384" t="s">
        <v>253</v>
      </c>
    </row>
    <row r="385" spans="1:3" ht="15">
      <c r="A385" t="s">
        <v>255</v>
      </c>
      <c r="B385" t="s">
        <v>256</v>
      </c>
      <c r="C385" t="s">
        <v>255</v>
      </c>
    </row>
    <row r="386" spans="1:3" ht="15">
      <c r="A386" t="s">
        <v>257</v>
      </c>
      <c r="B386" t="s">
        <v>258</v>
      </c>
      <c r="C386" t="s">
        <v>257</v>
      </c>
    </row>
    <row r="387" spans="1:3" ht="15">
      <c r="A387" t="s">
        <v>259</v>
      </c>
      <c r="B387" t="s">
        <v>260</v>
      </c>
      <c r="C387" t="s">
        <v>259</v>
      </c>
    </row>
    <row r="388" spans="1:3" ht="15">
      <c r="A388" t="s">
        <v>261</v>
      </c>
      <c r="B388" t="s">
        <v>262</v>
      </c>
      <c r="C388" t="s">
        <v>261</v>
      </c>
    </row>
    <row r="389" spans="1:3" ht="15">
      <c r="A389" t="s">
        <v>263</v>
      </c>
      <c r="B389" t="s">
        <v>264</v>
      </c>
      <c r="C389" t="s">
        <v>263</v>
      </c>
    </row>
    <row r="390" spans="1:3" ht="15">
      <c r="A390" t="s">
        <v>265</v>
      </c>
      <c r="B390" t="s">
        <v>266</v>
      </c>
      <c r="C390" t="s">
        <v>265</v>
      </c>
    </row>
    <row r="391" spans="1:3" ht="15">
      <c r="A391" t="s">
        <v>267</v>
      </c>
      <c r="B391" t="s">
        <v>268</v>
      </c>
      <c r="C391" t="s">
        <v>267</v>
      </c>
    </row>
    <row r="392" spans="1:3" ht="15">
      <c r="A392" t="s">
        <v>269</v>
      </c>
      <c r="B392" t="s">
        <v>270</v>
      </c>
      <c r="C392" t="s">
        <v>269</v>
      </c>
    </row>
    <row r="393" spans="1:3" ht="15">
      <c r="A393" t="s">
        <v>271</v>
      </c>
      <c r="B393" t="s">
        <v>272</v>
      </c>
      <c r="C393" t="s">
        <v>271</v>
      </c>
    </row>
    <row r="394" spans="1:3" ht="15">
      <c r="A394" t="s">
        <v>273</v>
      </c>
      <c r="B394" t="s">
        <v>274</v>
      </c>
      <c r="C394" t="s">
        <v>273</v>
      </c>
    </row>
    <row r="395" spans="1:3" ht="15">
      <c r="A395" t="s">
        <v>275</v>
      </c>
      <c r="B395" t="s">
        <v>276</v>
      </c>
      <c r="C395" t="s">
        <v>275</v>
      </c>
    </row>
    <row r="396" spans="1:3" ht="15">
      <c r="A396" t="s">
        <v>277</v>
      </c>
      <c r="B396" t="s">
        <v>278</v>
      </c>
      <c r="C396" t="s">
        <v>277</v>
      </c>
    </row>
    <row r="397" spans="1:3" ht="15">
      <c r="A397" t="s">
        <v>279</v>
      </c>
      <c r="B397" t="s">
        <v>280</v>
      </c>
      <c r="C397" t="s">
        <v>279</v>
      </c>
    </row>
    <row r="398" spans="1:3" ht="15">
      <c r="A398" t="s">
        <v>281</v>
      </c>
      <c r="B398" t="s">
        <v>282</v>
      </c>
      <c r="C398" t="s">
        <v>281</v>
      </c>
    </row>
    <row r="399" spans="1:3" ht="15">
      <c r="A399" t="s">
        <v>283</v>
      </c>
      <c r="B399" t="s">
        <v>284</v>
      </c>
      <c r="C399" t="s">
        <v>283</v>
      </c>
    </row>
    <row r="400" spans="1:3" ht="15">
      <c r="A400" t="s">
        <v>285</v>
      </c>
      <c r="B400" t="s">
        <v>286</v>
      </c>
      <c r="C400" t="s">
        <v>285</v>
      </c>
    </row>
    <row r="401" spans="1:3" ht="15">
      <c r="A401" t="s">
        <v>287</v>
      </c>
      <c r="B401" t="s">
        <v>288</v>
      </c>
      <c r="C401" t="s">
        <v>287</v>
      </c>
    </row>
    <row r="402" spans="1:3" ht="15">
      <c r="A402" t="s">
        <v>289</v>
      </c>
      <c r="B402" t="s">
        <v>290</v>
      </c>
      <c r="C402" t="s">
        <v>289</v>
      </c>
    </row>
    <row r="403" spans="1:3" ht="15">
      <c r="A403" t="s">
        <v>291</v>
      </c>
      <c r="B403" t="s">
        <v>292</v>
      </c>
      <c r="C403" t="s">
        <v>291</v>
      </c>
    </row>
    <row r="404" spans="1:3" ht="15">
      <c r="A404" t="s">
        <v>293</v>
      </c>
      <c r="B404" t="s">
        <v>294</v>
      </c>
      <c r="C404" t="s">
        <v>293</v>
      </c>
    </row>
    <row r="405" spans="1:3" ht="15">
      <c r="A405" t="s">
        <v>297</v>
      </c>
      <c r="B405" t="s">
        <v>298</v>
      </c>
      <c r="C405" t="s">
        <v>297</v>
      </c>
    </row>
    <row r="406" spans="1:3" ht="15">
      <c r="A406" t="s">
        <v>299</v>
      </c>
      <c r="B406" t="s">
        <v>300</v>
      </c>
      <c r="C406" t="s">
        <v>299</v>
      </c>
    </row>
    <row r="407" spans="1:3" ht="15">
      <c r="A407" t="s">
        <v>301</v>
      </c>
      <c r="B407" t="s">
        <v>302</v>
      </c>
      <c r="C407" t="s">
        <v>301</v>
      </c>
    </row>
    <row r="408" spans="1:3" ht="15">
      <c r="A408" t="s">
        <v>303</v>
      </c>
      <c r="B408" t="s">
        <v>304</v>
      </c>
      <c r="C408" t="s">
        <v>303</v>
      </c>
    </row>
    <row r="409" spans="1:3" ht="15">
      <c r="A409" t="s">
        <v>305</v>
      </c>
      <c r="B409" t="s">
        <v>306</v>
      </c>
      <c r="C409" t="s">
        <v>305</v>
      </c>
    </row>
    <row r="410" spans="1:3" ht="15">
      <c r="A410" t="s">
        <v>307</v>
      </c>
      <c r="B410" t="s">
        <v>308</v>
      </c>
      <c r="C410" t="s">
        <v>307</v>
      </c>
    </row>
    <row r="411" spans="1:3" ht="15">
      <c r="A411" t="s">
        <v>309</v>
      </c>
      <c r="B411" t="s">
        <v>310</v>
      </c>
      <c r="C411" t="s">
        <v>309</v>
      </c>
    </row>
    <row r="412" spans="1:3" ht="15">
      <c r="A412" t="s">
        <v>67</v>
      </c>
      <c r="B412" t="s">
        <v>68</v>
      </c>
      <c r="C412" t="s">
        <v>67</v>
      </c>
    </row>
    <row r="413" spans="1:3" ht="15">
      <c r="A413" t="s">
        <v>295</v>
      </c>
      <c r="B413" t="s">
        <v>296</v>
      </c>
      <c r="C413" t="s">
        <v>295</v>
      </c>
    </row>
  </sheetData>
  <phoneticPr fontId="24"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A32C-EC12-41D1-A405-0AD8C4761B64}">
  <sheetPr codeName="Sheet15"/>
  <dimension ref="B2:M27"/>
  <sheetViews>
    <sheetView showGridLines="0" showRowColHeaders="0" topLeftCell="A17" zoomScale="80" zoomScaleNormal="80" workbookViewId="0">
      <selection activeCell="K5" sqref="K5"/>
    </sheetView>
  </sheetViews>
  <sheetFormatPr defaultColWidth="8.85546875" defaultRowHeight="14.45"/>
  <cols>
    <col min="1" max="1" width="2.7109375" customWidth="1"/>
    <col min="2" max="2" width="12.28515625" customWidth="1"/>
    <col min="3" max="3" width="42.140625" customWidth="1"/>
    <col min="4" max="4" width="105.85546875" customWidth="1"/>
    <col min="5" max="5" width="4.42578125" customWidth="1"/>
    <col min="6" max="6" width="2.7109375" customWidth="1"/>
    <col min="7" max="75" width="8.85546875" customWidth="1"/>
    <col min="76" max="76" width="8.85546875" bestFit="1" customWidth="1"/>
  </cols>
  <sheetData>
    <row r="2" spans="2:13">
      <c r="B2" s="413" t="s">
        <v>1416</v>
      </c>
      <c r="C2" s="413"/>
      <c r="D2" s="413"/>
      <c r="E2" s="413"/>
    </row>
    <row r="3" spans="2:13" ht="48" customHeight="1" thickBot="1">
      <c r="B3" s="447" t="s">
        <v>1417</v>
      </c>
      <c r="C3" s="447"/>
      <c r="D3" s="447"/>
    </row>
    <row r="4" spans="2:13" ht="104.25" customHeight="1" thickBot="1">
      <c r="B4" s="448" t="s">
        <v>1418</v>
      </c>
      <c r="C4" s="449"/>
      <c r="D4" s="449"/>
      <c r="E4" s="450"/>
    </row>
    <row r="5" spans="2:13" ht="39.6" customHeight="1" thickBot="1">
      <c r="B5" s="451"/>
      <c r="C5" s="452"/>
      <c r="D5" s="452"/>
      <c r="E5" s="453"/>
    </row>
    <row r="6" spans="2:13" ht="22.5" customHeight="1">
      <c r="B6" s="214"/>
    </row>
    <row r="7" spans="2:13" ht="42.95" customHeight="1">
      <c r="B7" s="198" t="s">
        <v>1419</v>
      </c>
    </row>
    <row r="8" spans="2:13" ht="30" customHeight="1">
      <c r="B8" s="74" t="s">
        <v>1111</v>
      </c>
      <c r="C8" s="135" t="s">
        <v>1112</v>
      </c>
      <c r="D8" s="74" t="s">
        <v>1420</v>
      </c>
    </row>
    <row r="9" spans="2:13" ht="54.75" customHeight="1">
      <c r="B9" s="136">
        <v>1</v>
      </c>
      <c r="C9" s="129" t="s">
        <v>1117</v>
      </c>
      <c r="D9" s="129" t="s">
        <v>1421</v>
      </c>
      <c r="K9" s="194"/>
      <c r="L9" s="195"/>
      <c r="M9" s="195"/>
    </row>
    <row r="10" spans="2:13" ht="46.5" customHeight="1">
      <c r="B10" s="136">
        <v>2</v>
      </c>
      <c r="C10" s="129" t="s">
        <v>1200</v>
      </c>
      <c r="D10" s="129" t="s">
        <v>1422</v>
      </c>
      <c r="K10" s="196"/>
      <c r="L10" s="197"/>
      <c r="M10" s="197"/>
    </row>
    <row r="11" spans="2:13" ht="83.1" customHeight="1">
      <c r="B11" s="136">
        <v>3</v>
      </c>
      <c r="C11" s="129" t="s">
        <v>1423</v>
      </c>
      <c r="D11" s="129" t="s">
        <v>1424</v>
      </c>
    </row>
    <row r="12" spans="2:13" ht="57.75" customHeight="1">
      <c r="B12" s="136">
        <v>4</v>
      </c>
      <c r="C12" s="129" t="s">
        <v>1425</v>
      </c>
      <c r="D12" s="129" t="s">
        <v>1426</v>
      </c>
    </row>
    <row r="13" spans="2:13" ht="107.1" customHeight="1">
      <c r="B13" s="136">
        <v>5</v>
      </c>
      <c r="C13" s="129" t="s">
        <v>1427</v>
      </c>
      <c r="D13" s="137" t="s">
        <v>1428</v>
      </c>
    </row>
    <row r="14" spans="2:13" ht="53.45" customHeight="1">
      <c r="B14" s="136">
        <v>6</v>
      </c>
      <c r="C14" s="129" t="s">
        <v>1429</v>
      </c>
      <c r="D14" s="129" t="s">
        <v>1430</v>
      </c>
    </row>
    <row r="15" spans="2:13" ht="49.5" customHeight="1">
      <c r="B15" s="136">
        <v>7</v>
      </c>
      <c r="C15" s="129" t="s">
        <v>1143</v>
      </c>
      <c r="D15" s="129" t="s">
        <v>1431</v>
      </c>
    </row>
    <row r="16" spans="2:13" ht="44.25" customHeight="1">
      <c r="B16" s="138">
        <v>8</v>
      </c>
      <c r="C16" s="139" t="s">
        <v>1127</v>
      </c>
      <c r="D16" s="129" t="s">
        <v>1432</v>
      </c>
    </row>
    <row r="17" spans="2:4" ht="123" customHeight="1">
      <c r="B17" s="136">
        <v>9</v>
      </c>
      <c r="C17" s="129" t="s">
        <v>1433</v>
      </c>
      <c r="D17" s="129" t="s">
        <v>1434</v>
      </c>
    </row>
    <row r="18" spans="2:4" ht="53.25" customHeight="1">
      <c r="B18" s="140">
        <v>10</v>
      </c>
      <c r="C18" s="141" t="s">
        <v>1435</v>
      </c>
      <c r="D18" s="142" t="s">
        <v>1436</v>
      </c>
    </row>
    <row r="19" spans="2:4" ht="44.1" customHeight="1">
      <c r="B19" s="136">
        <v>11</v>
      </c>
      <c r="C19" s="143" t="s">
        <v>1141</v>
      </c>
      <c r="D19" s="129" t="s">
        <v>1437</v>
      </c>
    </row>
    <row r="20" spans="2:4" ht="28.5" customHeight="1">
      <c r="B20" s="140">
        <v>12</v>
      </c>
      <c r="C20" s="144" t="s">
        <v>1191</v>
      </c>
      <c r="D20" s="129" t="s">
        <v>1438</v>
      </c>
    </row>
    <row r="21" spans="2:4" ht="67.5" customHeight="1">
      <c r="B21" s="140">
        <v>13</v>
      </c>
      <c r="C21" s="144" t="s">
        <v>1122</v>
      </c>
      <c r="D21" s="129" t="s">
        <v>1439</v>
      </c>
    </row>
    <row r="22" spans="2:4" ht="119.25" customHeight="1">
      <c r="B22" s="136">
        <v>14</v>
      </c>
      <c r="C22" s="129" t="s">
        <v>1119</v>
      </c>
      <c r="D22" s="129" t="s">
        <v>1440</v>
      </c>
    </row>
    <row r="23" spans="2:4" ht="74.25" customHeight="1">
      <c r="B23" s="136">
        <v>15</v>
      </c>
      <c r="C23" s="145" t="s">
        <v>1404</v>
      </c>
      <c r="D23" s="146" t="s">
        <v>1441</v>
      </c>
    </row>
    <row r="24" spans="2:4" ht="35.25" customHeight="1">
      <c r="B24" s="136">
        <v>16</v>
      </c>
      <c r="C24" s="129" t="s">
        <v>1181</v>
      </c>
      <c r="D24" s="129" t="s">
        <v>1442</v>
      </c>
    </row>
    <row r="25" spans="2:4" ht="31.5" customHeight="1">
      <c r="B25" s="138">
        <v>17</v>
      </c>
      <c r="C25" s="139" t="s">
        <v>1201</v>
      </c>
      <c r="D25" s="129" t="s">
        <v>1443</v>
      </c>
    </row>
    <row r="26" spans="2:4" ht="125.1" customHeight="1"/>
    <row r="27" spans="2:4" ht="50.1" customHeight="1"/>
  </sheetData>
  <sheetProtection algorithmName="SHA-512" hashValue="qnUjCV2EKdf1SlqCQ9jeh3tbIFeW/+FQCbRQDyveK9mmPmAozZNjI5UuwqqagXDuOVdrduodvIhntadpXx5CDQ==" saltValue="Io1vdrwZgAQjvAznRR7blg==" spinCount="100000" sheet="1" objects="1" scenarios="1" formatColumns="0" formatRows="0" autoFilter="0"/>
  <mergeCells count="3">
    <mergeCell ref="B2:E2"/>
    <mergeCell ref="B3:D3"/>
    <mergeCell ref="B4:E5"/>
  </mergeCells>
  <pageMargins left="0.7" right="0.7" top="0.75" bottom="0.75" header="0.3" footer="0.3"/>
  <pageSetup paperSize="9"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AJ55"/>
  <sheetViews>
    <sheetView showGridLines="0" showRowColHeaders="0" tabSelected="1" topLeftCell="A20" zoomScale="60" zoomScaleNormal="60" workbookViewId="0">
      <selection activeCell="AL38" sqref="AL38"/>
    </sheetView>
  </sheetViews>
  <sheetFormatPr defaultColWidth="9.140625" defaultRowHeight="15" customHeight="1"/>
  <cols>
    <col min="1" max="1" width="10.140625" customWidth="1"/>
    <col min="2" max="3" width="14.7109375" customWidth="1"/>
    <col min="4" max="4" width="12.7109375" customWidth="1"/>
    <col min="5" max="5" width="20.28515625" customWidth="1"/>
    <col min="6" max="8" width="10" customWidth="1"/>
    <col min="9" max="9" width="12.42578125" customWidth="1"/>
    <col min="10" max="10" width="10.42578125" bestFit="1" customWidth="1"/>
    <col min="11" max="11" width="10.42578125" customWidth="1"/>
    <col min="12" max="12" width="10.7109375" customWidth="1"/>
    <col min="13" max="13" width="12.140625" customWidth="1"/>
    <col min="14" max="17" width="10" customWidth="1"/>
    <col min="18" max="18" width="4.7109375" customWidth="1"/>
    <col min="19" max="19" width="16.7109375" customWidth="1"/>
    <col min="20" max="20" width="2.7109375" customWidth="1"/>
    <col min="21" max="21" width="4" hidden="1" customWidth="1"/>
    <col min="22" max="22" width="2.85546875" hidden="1" customWidth="1"/>
    <col min="23" max="23" width="2.140625" hidden="1" customWidth="1"/>
    <col min="24" max="32" width="2.7109375" hidden="1" customWidth="1"/>
    <col min="33" max="33" width="2.42578125" hidden="1" customWidth="1"/>
    <col min="34" max="34" width="2.85546875" hidden="1" customWidth="1"/>
    <col min="35" max="35" width="3.28515625" hidden="1" customWidth="1"/>
    <col min="36" max="36" width="2.85546875" customWidth="1"/>
  </cols>
  <sheetData>
    <row r="1" spans="1:35" ht="14.45">
      <c r="A1" s="7" t="s">
        <v>334</v>
      </c>
      <c r="U1" s="3"/>
      <c r="V1" s="3"/>
      <c r="W1" s="3"/>
      <c r="X1" s="3"/>
      <c r="Y1" s="3"/>
      <c r="Z1" s="3"/>
      <c r="AA1" s="3"/>
      <c r="AB1" s="3"/>
      <c r="AC1" s="3"/>
      <c r="AD1" s="3"/>
      <c r="AE1" s="3"/>
      <c r="AF1" s="3"/>
      <c r="AG1" s="3"/>
      <c r="AH1" s="3"/>
      <c r="AI1" s="3"/>
    </row>
    <row r="2" spans="1:35" ht="18.600000000000001">
      <c r="B2" s="282" t="str">
        <f>'2. Cover'!B7</f>
        <v>Better Care Fund 2026-27 Numerical Template</v>
      </c>
      <c r="C2" s="283"/>
      <c r="D2" s="283"/>
      <c r="E2" s="283"/>
      <c r="F2" s="283"/>
      <c r="U2" s="3"/>
      <c r="V2" s="3"/>
      <c r="W2" s="3"/>
      <c r="X2" s="3"/>
      <c r="Y2" s="3"/>
      <c r="Z2" s="3"/>
      <c r="AA2" s="3"/>
      <c r="AB2" s="3"/>
      <c r="AC2" s="3"/>
      <c r="AD2" s="3"/>
      <c r="AE2" s="3"/>
      <c r="AF2" s="3"/>
      <c r="AG2" s="3"/>
      <c r="AH2" s="3"/>
      <c r="AI2" s="3"/>
    </row>
    <row r="3" spans="1:35" ht="18.600000000000001">
      <c r="B3" s="290" t="s">
        <v>1444</v>
      </c>
      <c r="C3" s="290"/>
      <c r="D3" s="290"/>
      <c r="E3" s="1"/>
      <c r="F3" s="1"/>
      <c r="G3" s="1"/>
      <c r="H3" s="1"/>
      <c r="I3" s="1"/>
      <c r="U3" s="3"/>
      <c r="V3" s="3"/>
      <c r="W3" s="3"/>
      <c r="X3" s="3"/>
      <c r="Y3" s="3"/>
      <c r="Z3" s="3"/>
      <c r="AA3" s="3"/>
      <c r="AB3" s="3"/>
      <c r="AC3" s="3"/>
      <c r="AD3" s="3"/>
      <c r="AE3" s="3"/>
      <c r="AF3" s="3"/>
      <c r="AG3" s="3"/>
      <c r="AH3" s="3"/>
      <c r="AI3" s="3"/>
    </row>
    <row r="4" spans="1:35" ht="14.45">
      <c r="U4" s="3"/>
      <c r="V4" s="3"/>
      <c r="W4" s="3"/>
      <c r="X4" s="3"/>
      <c r="Y4" s="3"/>
      <c r="Z4" s="3"/>
      <c r="AA4" s="3"/>
      <c r="AB4" s="3"/>
      <c r="AC4" s="3"/>
      <c r="AD4" s="3"/>
      <c r="AE4" s="3"/>
      <c r="AF4" s="3"/>
      <c r="AG4" s="3"/>
      <c r="AH4" s="3"/>
      <c r="AI4" s="3"/>
    </row>
    <row r="5" spans="1:35" ht="14.45">
      <c r="B5" s="492" t="s">
        <v>425</v>
      </c>
      <c r="C5" s="492"/>
      <c r="D5" s="493"/>
      <c r="E5" s="494" t="str">
        <f>IF('Backsheet for muncher'!D9="&lt;Please select a Health and Wellbeing Board&gt;","Please select in '2. Cover' sheet",'Backsheet for muncher'!D9)</f>
        <v>Staffordshire</v>
      </c>
      <c r="F5" s="495"/>
      <c r="G5" s="495"/>
      <c r="H5" s="495"/>
      <c r="I5" s="496"/>
      <c r="U5" s="6" t="e">
        <f>U6-U7</f>
        <v>#REF!</v>
      </c>
      <c r="V5" s="6"/>
      <c r="W5" s="6"/>
      <c r="X5" s="6"/>
      <c r="Y5" s="6"/>
      <c r="Z5" s="6"/>
      <c r="AA5" s="6"/>
      <c r="AB5" s="6"/>
      <c r="AC5" s="6"/>
      <c r="AD5" s="6"/>
      <c r="AE5" s="6"/>
      <c r="AF5" s="6"/>
      <c r="AG5" s="6"/>
      <c r="AH5" s="6"/>
      <c r="AI5" s="6"/>
    </row>
    <row r="6" spans="1:35" ht="14.45">
      <c r="U6" s="3">
        <f>COUNTA(U9:AH45)</f>
        <v>59</v>
      </c>
      <c r="V6" s="3"/>
      <c r="W6" s="3"/>
      <c r="X6" s="3"/>
      <c r="Y6" s="3"/>
      <c r="Z6" s="3"/>
      <c r="AA6" s="3"/>
      <c r="AB6" s="3"/>
      <c r="AC6" s="3"/>
      <c r="AD6" s="3"/>
      <c r="AE6" s="3"/>
      <c r="AF6" s="3"/>
      <c r="AG6" s="3"/>
      <c r="AH6" s="3"/>
      <c r="AI6" s="3"/>
    </row>
    <row r="7" spans="1:35" ht="15.6">
      <c r="B7" s="499" t="s">
        <v>1445</v>
      </c>
      <c r="C7" s="500"/>
      <c r="U7" s="3" t="e">
        <f>SUM(U9:AH45)</f>
        <v>#REF!</v>
      </c>
      <c r="V7" s="3"/>
      <c r="W7" s="3"/>
      <c r="X7" s="3"/>
      <c r="Y7" s="3"/>
      <c r="Z7" s="3"/>
      <c r="AA7" s="3"/>
      <c r="AB7" s="3"/>
      <c r="AC7" s="3"/>
      <c r="AD7" s="3"/>
      <c r="AE7" s="3"/>
      <c r="AF7" s="3"/>
      <c r="AG7" s="3"/>
      <c r="AH7" s="3"/>
      <c r="AI7" s="3"/>
    </row>
    <row r="8" spans="1:35" ht="14.45">
      <c r="I8" s="85"/>
      <c r="S8" s="248" t="b" cm="1">
        <f t="array" ref="S8">AND(S15="Yes",S31:S32= "Yes", S42="Yes")</f>
        <v>1</v>
      </c>
      <c r="U8" s="3"/>
      <c r="V8" s="3"/>
      <c r="W8" s="3"/>
      <c r="X8" s="3"/>
      <c r="Y8" s="3"/>
      <c r="Z8" s="3"/>
      <c r="AA8" s="3"/>
      <c r="AB8" s="3"/>
      <c r="AC8" s="3"/>
      <c r="AD8" s="3"/>
      <c r="AE8" s="3"/>
      <c r="AF8" s="3"/>
      <c r="AG8" s="3"/>
      <c r="AH8" s="3"/>
      <c r="AI8" s="3"/>
    </row>
    <row r="9" spans="1:35" ht="90" customHeight="1">
      <c r="F9" s="50" t="s">
        <v>1446</v>
      </c>
      <c r="G9" s="50" t="s">
        <v>1447</v>
      </c>
      <c r="H9" s="50" t="s">
        <v>1448</v>
      </c>
      <c r="I9" s="50" t="s">
        <v>1449</v>
      </c>
      <c r="J9" s="50" t="s">
        <v>1450</v>
      </c>
      <c r="K9" s="50" t="s">
        <v>1451</v>
      </c>
      <c r="L9" s="50" t="s">
        <v>1452</v>
      </c>
      <c r="M9" s="50" t="s">
        <v>1453</v>
      </c>
      <c r="N9" s="50" t="s">
        <v>1454</v>
      </c>
      <c r="O9" s="50" t="s">
        <v>1455</v>
      </c>
      <c r="P9" s="50" t="s">
        <v>1456</v>
      </c>
      <c r="Q9" s="50" t="s">
        <v>1457</v>
      </c>
      <c r="S9" s="69" t="s">
        <v>339</v>
      </c>
      <c r="U9" s="3"/>
      <c r="V9" s="3"/>
      <c r="W9" s="3"/>
      <c r="X9" s="3"/>
      <c r="Y9" s="3"/>
      <c r="Z9" s="3"/>
      <c r="AA9" s="3"/>
      <c r="AB9" s="3"/>
      <c r="AC9" s="3"/>
      <c r="AD9" s="3"/>
      <c r="AE9" s="3"/>
      <c r="AF9" s="3"/>
      <c r="AG9" s="3"/>
      <c r="AH9" s="3"/>
      <c r="AI9" s="3"/>
    </row>
    <row r="10" spans="1:35" ht="14.25" customHeight="1">
      <c r="B10" s="284" t="s">
        <v>1458</v>
      </c>
      <c r="C10" s="284"/>
      <c r="D10" s="285"/>
      <c r="E10" s="51" t="s">
        <v>466</v>
      </c>
      <c r="F10" s="99">
        <f t="shared" ref="F10:M10" si="0">IFERROR(F11*100000/F12,"")</f>
        <v>1834.9429752429103</v>
      </c>
      <c r="G10" s="113">
        <f t="shared" si="0"/>
        <v>1866.6640639106733</v>
      </c>
      <c r="H10" s="113">
        <f t="shared" si="0"/>
        <v>1812.9822215498436</v>
      </c>
      <c r="I10" s="151">
        <f t="shared" si="0"/>
        <v>1864.2239801669994</v>
      </c>
      <c r="J10" s="155">
        <f t="shared" si="0"/>
        <v>1773.9408816510584</v>
      </c>
      <c r="K10" s="153">
        <f t="shared" si="0"/>
        <v>1776.3809653947324</v>
      </c>
      <c r="L10" s="113">
        <f t="shared" si="0"/>
        <v>1927.6661575025255</v>
      </c>
      <c r="M10" s="151" t="str">
        <f t="shared" si="0"/>
        <v/>
      </c>
      <c r="N10" s="118"/>
      <c r="O10" s="157"/>
      <c r="P10" s="118"/>
      <c r="Q10" s="119"/>
      <c r="U10" s="3"/>
      <c r="V10" s="3"/>
      <c r="W10" s="3"/>
      <c r="X10" s="3"/>
      <c r="Y10" s="3"/>
      <c r="Z10" s="3"/>
      <c r="AA10" s="3"/>
      <c r="AB10" s="3"/>
      <c r="AC10" s="3"/>
      <c r="AD10" s="3"/>
      <c r="AE10" s="3"/>
      <c r="AF10" s="3"/>
      <c r="AG10" s="3" t="e">
        <f>IF(#REF!="",0,1)</f>
        <v>#REF!</v>
      </c>
      <c r="AH10" s="3"/>
      <c r="AI10" s="3">
        <f>IF(COUNTIF(U10:AH10,0)=0,1,0)</f>
        <v>1</v>
      </c>
    </row>
    <row r="11" spans="1:35" ht="32.25" customHeight="1">
      <c r="B11" s="286"/>
      <c r="C11" s="286"/>
      <c r="D11" s="287"/>
      <c r="E11" s="52" t="s">
        <v>1459</v>
      </c>
      <c r="F11" s="109" cm="1">
        <f t="array" ref="F11:L11">_xlfn.IFNA(_xlfn.XLOOKUP(E5, '25-26 metrics pivot'!A:A, '25-26 metrics pivot'!Z:AF), "")</f>
        <v>3760</v>
      </c>
      <c r="G11" s="65">
        <v>3825</v>
      </c>
      <c r="H11" s="147">
        <v>3715</v>
      </c>
      <c r="I11" s="150">
        <v>3820</v>
      </c>
      <c r="J11" s="65">
        <v>3635</v>
      </c>
      <c r="K11" s="154">
        <v>3640</v>
      </c>
      <c r="L11" s="65">
        <v>3950</v>
      </c>
      <c r="M11" s="159"/>
      <c r="N11" s="152"/>
      <c r="O11" s="156"/>
      <c r="P11" s="120"/>
      <c r="Q11" s="121"/>
      <c r="U11" s="3"/>
      <c r="V11" s="3"/>
      <c r="W11" s="3"/>
      <c r="X11" s="3"/>
      <c r="Y11" s="3"/>
      <c r="Z11" s="3"/>
      <c r="AA11" s="3"/>
      <c r="AB11" s="3"/>
      <c r="AC11" s="3"/>
      <c r="AD11" s="3"/>
      <c r="AE11" s="3"/>
      <c r="AF11" s="3"/>
      <c r="AG11" s="3"/>
      <c r="AH11" s="3"/>
      <c r="AI11" s="3"/>
    </row>
    <row r="12" spans="1:35" ht="32.25" customHeight="1">
      <c r="B12" s="286"/>
      <c r="C12" s="286"/>
      <c r="D12" s="287"/>
      <c r="E12" s="52" t="s">
        <v>1460</v>
      </c>
      <c r="F12" s="65">
        <f>_xlfn.IFNA(_xlfn.XLOOKUP($E$5, '25-26 metrics pivot'!$A:$A, '25-26 metrics pivot'!$AP:$AP), "")</f>
        <v>204911</v>
      </c>
      <c r="G12" s="65">
        <f>_xlfn.IFNA(_xlfn.XLOOKUP($E$5, '25-26 metrics pivot'!$A:$A, '25-26 metrics pivot'!$AP:$AP), "")</f>
        <v>204911</v>
      </c>
      <c r="H12" s="65">
        <f>_xlfn.IFNA(_xlfn.XLOOKUP($E$5, '25-26 metrics pivot'!$A:$A, '25-26 metrics pivot'!$AP:$AP), "")</f>
        <v>204911</v>
      </c>
      <c r="I12" s="65">
        <f>_xlfn.IFNA(_xlfn.XLOOKUP($E$5, '25-26 metrics pivot'!$A:$A, '25-26 metrics pivot'!$AP:$AP), "")</f>
        <v>204911</v>
      </c>
      <c r="J12" s="65">
        <f>_xlfn.IFNA(_xlfn.XLOOKUP($E$5, '25-26 metrics pivot'!$A:$A, '25-26 metrics pivot'!$AP:$AP), "")</f>
        <v>204911</v>
      </c>
      <c r="K12" s="65">
        <f>_xlfn.IFNA(_xlfn.XLOOKUP($E$5, '25-26 metrics pivot'!$A:$A, '25-26 metrics pivot'!$AP:$AP), "")</f>
        <v>204911</v>
      </c>
      <c r="L12" s="65">
        <f>_xlfn.IFNA(_xlfn.XLOOKUP($E$5, '25-26 metrics pivot'!$A:$A, '25-26 metrics pivot'!$AP:$AP), "")</f>
        <v>204911</v>
      </c>
      <c r="M12" s="148"/>
      <c r="N12" s="158"/>
      <c r="O12" s="120"/>
      <c r="P12" s="120"/>
      <c r="Q12" s="121"/>
      <c r="U12" s="3"/>
      <c r="V12" s="3"/>
      <c r="W12" s="3"/>
      <c r="X12" s="3"/>
      <c r="Y12" s="3"/>
      <c r="Z12" s="3"/>
      <c r="AA12" s="3"/>
      <c r="AB12" s="3"/>
      <c r="AC12" s="3"/>
      <c r="AD12" s="3"/>
      <c r="AE12" s="3"/>
      <c r="AF12" s="3"/>
      <c r="AG12" s="3"/>
      <c r="AH12" s="3"/>
      <c r="AI12" s="3"/>
    </row>
    <row r="13" spans="1:35" ht="29.1" customHeight="1">
      <c r="B13" s="286"/>
      <c r="C13" s="286"/>
      <c r="D13" s="287"/>
      <c r="E13" s="149"/>
      <c r="F13" s="50" t="s">
        <v>444</v>
      </c>
      <c r="G13" s="50" t="s">
        <v>445</v>
      </c>
      <c r="H13" s="50" t="s">
        <v>446</v>
      </c>
      <c r="I13" s="50" t="s">
        <v>447</v>
      </c>
      <c r="J13" s="50" t="s">
        <v>448</v>
      </c>
      <c r="K13" s="50" t="s">
        <v>449</v>
      </c>
      <c r="L13" s="50" t="s">
        <v>450</v>
      </c>
      <c r="M13" s="50" t="s">
        <v>451</v>
      </c>
      <c r="N13" s="50" t="s">
        <v>452</v>
      </c>
      <c r="O13" s="50" t="s">
        <v>453</v>
      </c>
      <c r="P13" s="50" t="s">
        <v>454</v>
      </c>
      <c r="Q13" s="50" t="s">
        <v>455</v>
      </c>
      <c r="U13" s="3"/>
      <c r="V13" s="3"/>
      <c r="W13" s="3"/>
      <c r="X13" s="3"/>
      <c r="Y13" s="3"/>
      <c r="Z13" s="3"/>
      <c r="AA13" s="3"/>
      <c r="AB13" s="3"/>
      <c r="AC13" s="3"/>
      <c r="AD13" s="3"/>
      <c r="AE13" s="3"/>
      <c r="AF13" s="3"/>
      <c r="AG13" s="3"/>
      <c r="AH13" s="3"/>
      <c r="AI13" s="3"/>
    </row>
    <row r="14" spans="1:35" ht="14.45" customHeight="1">
      <c r="B14" s="286"/>
      <c r="C14" s="286"/>
      <c r="D14" s="287"/>
      <c r="E14" s="209" t="s">
        <v>466</v>
      </c>
      <c r="F14" s="65">
        <f t="shared" ref="F14:Q14" si="1">IFERROR(F15*100000/F16,"")</f>
        <v>1833.4789249967059</v>
      </c>
      <c r="G14" s="65">
        <f t="shared" si="1"/>
        <v>1886.184733860066</v>
      </c>
      <c r="H14" s="65">
        <f t="shared" si="1"/>
        <v>1835.9190087403799</v>
      </c>
      <c r="I14" s="65">
        <f t="shared" si="1"/>
        <v>1884.2326668651267</v>
      </c>
      <c r="J14" s="65">
        <f t="shared" si="1"/>
        <v>1833.4789249967059</v>
      </c>
      <c r="K14" s="65">
        <f>IFERROR(K15*100000/K16,"")</f>
        <v>1776.8689821434671</v>
      </c>
      <c r="L14" s="65">
        <f>IFERROR(L15*100000/L16,"")</f>
        <v>1924.2500402613819</v>
      </c>
      <c r="M14" s="65">
        <f t="shared" si="1"/>
        <v>1856.4157121872422</v>
      </c>
      <c r="N14" s="65">
        <f t="shared" si="1"/>
        <v>1973.0517151348633</v>
      </c>
      <c r="O14" s="65">
        <f t="shared" si="1"/>
        <v>2073.0951486255008</v>
      </c>
      <c r="P14" s="65">
        <f t="shared" si="1"/>
        <v>1834.4549584941756</v>
      </c>
      <c r="Q14" s="65">
        <f t="shared" si="1"/>
        <v>1939.8665762208959</v>
      </c>
      <c r="U14" s="3"/>
      <c r="V14" s="3"/>
      <c r="W14" s="3"/>
      <c r="X14" s="3"/>
      <c r="Y14" s="3"/>
      <c r="Z14" s="3"/>
      <c r="AA14" s="3"/>
      <c r="AB14" s="3"/>
      <c r="AC14" s="3"/>
      <c r="AD14" s="3"/>
      <c r="AE14" s="3"/>
      <c r="AF14" s="3"/>
      <c r="AG14" s="3"/>
      <c r="AH14" s="3"/>
      <c r="AI14" s="3"/>
    </row>
    <row r="15" spans="1:35" ht="32.25" customHeight="1">
      <c r="B15" s="286"/>
      <c r="C15" s="286"/>
      <c r="D15" s="287"/>
      <c r="E15" s="210" t="s">
        <v>1459</v>
      </c>
      <c r="F15" s="212">
        <v>3757</v>
      </c>
      <c r="G15" s="212">
        <v>3865</v>
      </c>
      <c r="H15" s="212">
        <v>3762</v>
      </c>
      <c r="I15" s="212">
        <v>3861</v>
      </c>
      <c r="J15" s="212">
        <v>3757</v>
      </c>
      <c r="K15" s="212">
        <v>3641</v>
      </c>
      <c r="L15" s="212">
        <v>3943</v>
      </c>
      <c r="M15" s="212">
        <v>3804</v>
      </c>
      <c r="N15" s="212">
        <v>4043</v>
      </c>
      <c r="O15" s="212">
        <v>4248</v>
      </c>
      <c r="P15" s="212">
        <v>3759</v>
      </c>
      <c r="Q15" s="212">
        <v>3975</v>
      </c>
      <c r="S15" s="17" t="str">
        <f>IF(AI15=1,"Yes","No")</f>
        <v>Yes</v>
      </c>
      <c r="U15" s="3">
        <f t="shared" ref="U15:AE16" si="2">IF(F15="",0,1)</f>
        <v>1</v>
      </c>
      <c r="V15" s="3">
        <f t="shared" si="2"/>
        <v>1</v>
      </c>
      <c r="W15" s="3">
        <f t="shared" si="2"/>
        <v>1</v>
      </c>
      <c r="X15" s="3">
        <f t="shared" si="2"/>
        <v>1</v>
      </c>
      <c r="Y15" s="3">
        <f t="shared" si="2"/>
        <v>1</v>
      </c>
      <c r="Z15" s="3">
        <f t="shared" si="2"/>
        <v>1</v>
      </c>
      <c r="AA15" s="3">
        <f t="shared" si="2"/>
        <v>1</v>
      </c>
      <c r="AB15" s="3">
        <f t="shared" si="2"/>
        <v>1</v>
      </c>
      <c r="AC15" s="3">
        <f t="shared" si="2"/>
        <v>1</v>
      </c>
      <c r="AD15" s="3">
        <f t="shared" si="2"/>
        <v>1</v>
      </c>
      <c r="AE15" s="3">
        <f t="shared" si="2"/>
        <v>1</v>
      </c>
      <c r="AF15" s="3">
        <f>IF(Q15="",0,1)</f>
        <v>1</v>
      </c>
      <c r="AG15" s="3"/>
      <c r="AH15" s="3"/>
      <c r="AI15" s="3">
        <f>IF(COUNTIF(U15:AF15,0)=0,1,0)</f>
        <v>1</v>
      </c>
    </row>
    <row r="16" spans="1:35" ht="32.25" customHeight="1">
      <c r="A16" t="s">
        <v>1461</v>
      </c>
      <c r="B16" s="288"/>
      <c r="C16" s="288"/>
      <c r="D16" s="289"/>
      <c r="E16" s="211" t="s">
        <v>1462</v>
      </c>
      <c r="F16" s="65">
        <f>_xlfn.IFNA(_xlfn.XLOOKUP($E$5, '25-26 metrics pivot'!$A:$A, '25-26 metrics pivot'!$AP:$AP), "")</f>
        <v>204911</v>
      </c>
      <c r="G16" s="65">
        <f>_xlfn.IFNA(_xlfn.XLOOKUP($E$5, '25-26 metrics pivot'!$A:$A, '25-26 metrics pivot'!$AP:$AP), "")</f>
        <v>204911</v>
      </c>
      <c r="H16" s="65">
        <f>_xlfn.IFNA(_xlfn.XLOOKUP($E$5, '25-26 metrics pivot'!$A:$A, '25-26 metrics pivot'!$AP:$AP), "")</f>
        <v>204911</v>
      </c>
      <c r="I16" s="65">
        <f>_xlfn.IFNA(_xlfn.XLOOKUP($E$5, '25-26 metrics pivot'!$A:$A, '25-26 metrics pivot'!$AP:$AP), "")</f>
        <v>204911</v>
      </c>
      <c r="J16" s="65">
        <f>_xlfn.IFNA(_xlfn.XLOOKUP($E$5, '25-26 metrics pivot'!$A:$A, '25-26 metrics pivot'!$AP:$AP), "")</f>
        <v>204911</v>
      </c>
      <c r="K16" s="65">
        <f>_xlfn.IFNA(_xlfn.XLOOKUP($E$5, '25-26 metrics pivot'!$A:$A, '25-26 metrics pivot'!$AP:$AP), "")</f>
        <v>204911</v>
      </c>
      <c r="L16" s="65">
        <f>_xlfn.IFNA(_xlfn.XLOOKUP($E$5, '25-26 metrics pivot'!$A:$A, '25-26 metrics pivot'!$AP:$AP), "")</f>
        <v>204911</v>
      </c>
      <c r="M16" s="65">
        <f>_xlfn.IFNA(_xlfn.XLOOKUP($E$5, '25-26 metrics pivot'!$A:$A, '25-26 metrics pivot'!$AP:$AP), "")</f>
        <v>204911</v>
      </c>
      <c r="N16" s="65">
        <f>_xlfn.IFNA(_xlfn.XLOOKUP($E$5, '25-26 metrics pivot'!$A:$A, '25-26 metrics pivot'!$AP:$AP), "")</f>
        <v>204911</v>
      </c>
      <c r="O16" s="65">
        <f>_xlfn.IFNA(_xlfn.XLOOKUP($E$5, '25-26 metrics pivot'!$A:$A, '25-26 metrics pivot'!$AP:$AP), "")</f>
        <v>204911</v>
      </c>
      <c r="P16" s="65">
        <f>_xlfn.IFNA(_xlfn.XLOOKUP($E$5, '25-26 metrics pivot'!$A:$A, '25-26 metrics pivot'!$AP:$AP), "")</f>
        <v>204911</v>
      </c>
      <c r="Q16" s="65">
        <f>_xlfn.IFNA(_xlfn.XLOOKUP($E$5, '25-26 metrics pivot'!$A:$A, '25-26 metrics pivot'!$AP:$AP), "")</f>
        <v>204911</v>
      </c>
      <c r="S16" s="213"/>
      <c r="U16" s="3">
        <f t="shared" si="2"/>
        <v>1</v>
      </c>
      <c r="V16" s="3">
        <f t="shared" ref="V16:AE16" si="3">IF(G16="",0,1)</f>
        <v>1</v>
      </c>
      <c r="W16" s="3">
        <f t="shared" si="3"/>
        <v>1</v>
      </c>
      <c r="X16" s="3">
        <f t="shared" si="3"/>
        <v>1</v>
      </c>
      <c r="Y16" s="3">
        <f t="shared" si="3"/>
        <v>1</v>
      </c>
      <c r="Z16" s="3">
        <f t="shared" si="3"/>
        <v>1</v>
      </c>
      <c r="AA16" s="3">
        <f t="shared" si="3"/>
        <v>1</v>
      </c>
      <c r="AB16" s="3">
        <f t="shared" si="3"/>
        <v>1</v>
      </c>
      <c r="AC16" s="3">
        <f t="shared" si="3"/>
        <v>1</v>
      </c>
      <c r="AD16" s="3">
        <f t="shared" si="3"/>
        <v>1</v>
      </c>
      <c r="AE16" s="3">
        <f t="shared" si="3"/>
        <v>1</v>
      </c>
      <c r="AF16" s="3">
        <f>IF(Q16="",0,1)</f>
        <v>1</v>
      </c>
      <c r="AG16" s="3"/>
      <c r="AH16" s="3"/>
      <c r="AI16" s="3">
        <f>IF(COUNTIF(U16:X16,0)=0,1,0)</f>
        <v>1</v>
      </c>
    </row>
    <row r="17" spans="2:35" ht="14.45">
      <c r="G17" s="28"/>
      <c r="H17" s="28"/>
      <c r="I17" s="28"/>
      <c r="U17" s="3"/>
      <c r="V17" s="3"/>
      <c r="W17" s="3"/>
      <c r="X17" s="3"/>
      <c r="Y17" s="3"/>
      <c r="Z17" s="3"/>
      <c r="AA17" s="3"/>
      <c r="AB17" s="3"/>
      <c r="AC17" s="3"/>
      <c r="AD17" s="3"/>
      <c r="AE17" s="3"/>
      <c r="AF17" s="3"/>
      <c r="AG17" s="3"/>
      <c r="AH17" s="3"/>
      <c r="AI17" s="3"/>
    </row>
    <row r="18" spans="2:35" ht="14.45">
      <c r="B18" s="88" t="s">
        <v>1463</v>
      </c>
    </row>
    <row r="20" spans="2:35" ht="14.45">
      <c r="B20" s="26"/>
      <c r="C20" s="26"/>
      <c r="D20" s="26"/>
      <c r="E20" s="26"/>
      <c r="F20" s="26"/>
      <c r="G20" s="26"/>
      <c r="H20" s="26"/>
      <c r="I20" s="26"/>
      <c r="J20" s="26"/>
      <c r="K20" s="26"/>
      <c r="L20" s="26"/>
      <c r="M20" s="26"/>
      <c r="N20" s="26"/>
      <c r="O20" s="26"/>
      <c r="P20" s="26"/>
      <c r="Q20" s="26"/>
      <c r="U20" s="3"/>
      <c r="V20" s="3"/>
      <c r="W20" s="3"/>
      <c r="X20" s="3"/>
      <c r="Y20" s="3"/>
      <c r="Z20" s="3"/>
      <c r="AA20" s="3"/>
      <c r="AB20" s="3"/>
      <c r="AC20" s="3"/>
      <c r="AD20" s="3"/>
      <c r="AE20" s="3"/>
      <c r="AF20" s="3"/>
      <c r="AG20" s="3"/>
      <c r="AH20" s="3"/>
      <c r="AI20" s="3"/>
    </row>
    <row r="21" spans="2:35" ht="14.45">
      <c r="U21" s="3"/>
      <c r="V21" s="3"/>
      <c r="W21" s="3"/>
      <c r="X21" s="3"/>
      <c r="Y21" s="3"/>
      <c r="Z21" s="3"/>
      <c r="AA21" s="3"/>
      <c r="AB21" s="3"/>
      <c r="AC21" s="3"/>
      <c r="AD21" s="3"/>
      <c r="AE21" s="3"/>
      <c r="AF21" s="3"/>
      <c r="AG21" s="3"/>
      <c r="AH21" s="3"/>
      <c r="AI21" s="3"/>
    </row>
    <row r="22" spans="2:35" ht="14.45">
      <c r="U22" s="3"/>
      <c r="V22" s="3"/>
      <c r="W22" s="3"/>
      <c r="X22" s="3"/>
      <c r="Y22" s="3"/>
      <c r="Z22" s="3"/>
      <c r="AA22" s="3"/>
      <c r="AB22" s="3"/>
      <c r="AC22" s="3"/>
      <c r="AD22" s="3"/>
      <c r="AE22" s="3"/>
      <c r="AF22" s="3"/>
      <c r="AG22" s="3"/>
      <c r="AH22" s="3"/>
      <c r="AI22" s="3"/>
    </row>
    <row r="23" spans="2:35" ht="15.6">
      <c r="B23" s="499" t="s">
        <v>1464</v>
      </c>
      <c r="C23" s="501"/>
      <c r="D23" s="501"/>
      <c r="E23" s="500"/>
      <c r="U23" s="3"/>
      <c r="V23" s="3"/>
      <c r="W23" s="3"/>
      <c r="X23" s="3"/>
      <c r="Y23" s="3"/>
      <c r="Z23" s="3"/>
      <c r="AA23" s="3"/>
      <c r="AB23" s="3"/>
      <c r="AC23" s="3"/>
      <c r="AD23" s="3"/>
      <c r="AE23" s="3"/>
      <c r="AF23" s="3"/>
      <c r="AG23" s="3"/>
      <c r="AH23" s="3"/>
      <c r="AI23" s="3"/>
    </row>
    <row r="24" spans="2:35" ht="14.45">
      <c r="B24" s="1"/>
      <c r="N24" s="85" t="s">
        <v>1465</v>
      </c>
      <c r="U24" s="3"/>
      <c r="V24" s="3"/>
      <c r="W24" s="3"/>
      <c r="X24" s="3"/>
      <c r="Y24" s="3"/>
      <c r="Z24" s="3"/>
      <c r="AA24" s="3"/>
      <c r="AB24" s="3"/>
      <c r="AC24" s="3"/>
      <c r="AD24" s="3"/>
      <c r="AE24" s="3"/>
      <c r="AF24" s="3"/>
      <c r="AG24" s="3"/>
      <c r="AH24" s="3"/>
      <c r="AI24" s="3"/>
    </row>
    <row r="25" spans="2:35" ht="92.25" customHeight="1">
      <c r="F25" s="50" t="s">
        <v>1446</v>
      </c>
      <c r="G25" s="50" t="s">
        <v>1447</v>
      </c>
      <c r="H25" s="50" t="s">
        <v>1448</v>
      </c>
      <c r="I25" s="50" t="s">
        <v>1449</v>
      </c>
      <c r="J25" s="50" t="s">
        <v>1450</v>
      </c>
      <c r="K25" s="50" t="s">
        <v>1451</v>
      </c>
      <c r="L25" s="50" t="s">
        <v>1452</v>
      </c>
      <c r="M25" s="50" t="s">
        <v>1453</v>
      </c>
      <c r="N25" s="50" t="s">
        <v>1454</v>
      </c>
      <c r="O25" s="50" t="s">
        <v>1455</v>
      </c>
      <c r="P25" s="50" t="s">
        <v>1456</v>
      </c>
      <c r="Q25" s="50" t="s">
        <v>1457</v>
      </c>
      <c r="U25" s="3"/>
      <c r="V25" s="3"/>
      <c r="W25" s="3"/>
      <c r="X25" s="3"/>
      <c r="Y25" s="3"/>
      <c r="Z25" s="3"/>
      <c r="AA25" s="3"/>
      <c r="AB25" s="3"/>
      <c r="AC25" s="3"/>
      <c r="AD25" s="3"/>
      <c r="AE25" s="3"/>
      <c r="AF25" s="3"/>
      <c r="AG25" s="3"/>
      <c r="AH25" s="3"/>
      <c r="AI25" s="3"/>
    </row>
    <row r="26" spans="2:35" ht="44.45" customHeight="1">
      <c r="B26" s="296" t="s">
        <v>1466</v>
      </c>
      <c r="C26" s="297"/>
      <c r="D26" s="297"/>
      <c r="E26" s="298"/>
      <c r="F26" s="236" cm="1">
        <f t="array" ref="F26:M26">_xlfn.IFNA(_xlfn.XLOOKUP(E5, '25-26 metrics pivot'!A:A, '25-26 metrics pivot'!J:Q), "")</f>
        <v>0.73020158387329015</v>
      </c>
      <c r="G26" s="237">
        <v>0.72630111524163565</v>
      </c>
      <c r="H26" s="237">
        <v>0.77587548638132298</v>
      </c>
      <c r="I26" s="237">
        <v>0.81603630862329801</v>
      </c>
      <c r="J26" s="237">
        <v>0.78714537586151623</v>
      </c>
      <c r="K26" s="238">
        <v>0.81449611120304488</v>
      </c>
      <c r="L26" s="238">
        <v>0.86073223259152909</v>
      </c>
      <c r="M26" s="238">
        <v>0.80392156862745101</v>
      </c>
      <c r="N26" s="239"/>
      <c r="O26" s="237"/>
      <c r="P26" s="237"/>
      <c r="Q26" s="240"/>
      <c r="U26" s="3"/>
      <c r="V26" s="3"/>
      <c r="W26" s="3"/>
      <c r="X26" s="3"/>
      <c r="Y26" s="3"/>
      <c r="Z26" s="3"/>
      <c r="AA26" s="3"/>
      <c r="AB26" s="3"/>
      <c r="AC26" s="3"/>
      <c r="AD26" s="3"/>
      <c r="AE26" s="3"/>
      <c r="AF26" s="3"/>
      <c r="AG26" s="3" t="e">
        <f>IF(#REF!="",0,1)</f>
        <v>#REF!</v>
      </c>
      <c r="AH26" s="3"/>
      <c r="AI26" s="3">
        <f>IF(COUNTIF(U26:AH26,0)=0,1,0)</f>
        <v>1</v>
      </c>
    </row>
    <row r="27" spans="2:35" ht="39" customHeight="1">
      <c r="B27" s="294" t="s">
        <v>1467</v>
      </c>
      <c r="C27" s="294"/>
      <c r="D27" s="294"/>
      <c r="E27" s="295"/>
      <c r="F27" s="235" cm="1">
        <f t="array" ref="F27:M27">_xlfn.IFNA(_xlfn.XLOOKUP(E5, '25-26 metrics pivot'!A:A, '25-26 metrics pivot'!R:Y), "")</f>
        <v>0.84683225341972646</v>
      </c>
      <c r="G27" s="122">
        <v>0.84634448574969023</v>
      </c>
      <c r="H27" s="122">
        <v>0.85307392996108944</v>
      </c>
      <c r="I27" s="122">
        <v>0.851285930408472</v>
      </c>
      <c r="J27" s="122">
        <v>0.84693059785221991</v>
      </c>
      <c r="K27" s="199">
        <v>0.85752109879199079</v>
      </c>
      <c r="L27" s="199">
        <v>0.83345297918162242</v>
      </c>
      <c r="M27" s="199">
        <v>0.85112563543936093</v>
      </c>
      <c r="N27" s="122"/>
      <c r="O27" s="122"/>
      <c r="P27" s="122"/>
      <c r="Q27" s="123"/>
      <c r="U27" s="3"/>
      <c r="V27" s="3"/>
      <c r="W27" s="3"/>
      <c r="X27" s="3"/>
      <c r="Y27" s="3"/>
      <c r="Z27" s="3"/>
      <c r="AA27" s="3"/>
      <c r="AB27" s="3"/>
      <c r="AC27" s="3"/>
      <c r="AD27" s="3"/>
      <c r="AE27" s="3"/>
      <c r="AF27" s="3"/>
      <c r="AG27" s="3"/>
      <c r="AH27" s="3"/>
      <c r="AI27" s="3"/>
    </row>
    <row r="28" spans="2:35" ht="39" customHeight="1">
      <c r="B28" s="294" t="s">
        <v>1468</v>
      </c>
      <c r="C28" s="294"/>
      <c r="D28" s="294"/>
      <c r="E28" s="295"/>
      <c r="F28" s="241" cm="1">
        <f t="array" ref="F28:M28">_xlfn.IFNA(_xlfn.XLOOKUP(E5, '25-26 metrics pivot'!A:A, '25-26 metrics pivot'!B:I), "")</f>
        <v>4.767332549941246</v>
      </c>
      <c r="G28" s="124">
        <v>4.726814516129032</v>
      </c>
      <c r="H28" s="124">
        <v>5.280720338983051</v>
      </c>
      <c r="I28" s="124">
        <v>5.4872838250254334</v>
      </c>
      <c r="J28" s="124">
        <v>5.1424083769633508</v>
      </c>
      <c r="K28" s="200">
        <v>5.7166085946573748</v>
      </c>
      <c r="L28" s="200">
        <v>5.1681034482758621</v>
      </c>
      <c r="M28" s="124">
        <v>5.4</v>
      </c>
      <c r="N28" s="124"/>
      <c r="O28" s="124"/>
      <c r="P28" s="124"/>
      <c r="Q28" s="125"/>
      <c r="U28" s="3"/>
      <c r="V28" s="3"/>
      <c r="W28" s="3"/>
      <c r="X28" s="3"/>
      <c r="Y28" s="3"/>
      <c r="Z28" s="3"/>
      <c r="AA28" s="3"/>
      <c r="AB28" s="3"/>
      <c r="AC28" s="3"/>
      <c r="AD28" s="3"/>
      <c r="AE28" s="3"/>
      <c r="AF28" s="3"/>
      <c r="AG28" s="3"/>
      <c r="AH28" s="3"/>
      <c r="AI28" s="3"/>
    </row>
    <row r="29" spans="2:35" ht="29.1" customHeight="1">
      <c r="F29" s="50" t="s">
        <v>444</v>
      </c>
      <c r="G29" s="50" t="s">
        <v>445</v>
      </c>
      <c r="H29" s="50" t="s">
        <v>446</v>
      </c>
      <c r="I29" s="50" t="s">
        <v>447</v>
      </c>
      <c r="J29" s="50" t="s">
        <v>448</v>
      </c>
      <c r="K29" s="50" t="s">
        <v>449</v>
      </c>
      <c r="L29" s="50" t="s">
        <v>450</v>
      </c>
      <c r="M29" s="50" t="s">
        <v>451</v>
      </c>
      <c r="N29" s="50" t="s">
        <v>452</v>
      </c>
      <c r="O29" s="50" t="s">
        <v>453</v>
      </c>
      <c r="P29" s="50" t="s">
        <v>454</v>
      </c>
      <c r="Q29" s="50" t="s">
        <v>455</v>
      </c>
      <c r="U29" s="3"/>
      <c r="V29" s="3"/>
      <c r="W29" s="3"/>
      <c r="X29" s="3"/>
      <c r="Y29" s="3"/>
      <c r="Z29" s="3"/>
      <c r="AA29" s="3"/>
      <c r="AB29" s="3"/>
      <c r="AC29" s="3"/>
      <c r="AD29" s="3"/>
      <c r="AE29" s="3"/>
      <c r="AF29" s="3"/>
      <c r="AG29" s="3"/>
      <c r="AH29" s="3"/>
      <c r="AI29" s="3"/>
    </row>
    <row r="30" spans="2:35" ht="40.5" customHeight="1">
      <c r="B30" s="297" t="s">
        <v>458</v>
      </c>
      <c r="C30" s="297"/>
      <c r="D30" s="297"/>
      <c r="E30" s="298"/>
      <c r="F30" s="126">
        <f t="shared" ref="F30:Q30" si="4">IFERROR((1-F31)*F32,"")</f>
        <v>0.76337545669499995</v>
      </c>
      <c r="G30" s="160">
        <f t="shared" si="4"/>
        <v>0.67628267902800021</v>
      </c>
      <c r="H30" s="160">
        <f t="shared" si="4"/>
        <v>0.76473865452299972</v>
      </c>
      <c r="I30" s="160">
        <f t="shared" si="4"/>
        <v>0.76309688527200015</v>
      </c>
      <c r="J30" s="160">
        <f t="shared" si="4"/>
        <v>0.77019430712399983</v>
      </c>
      <c r="K30" s="160">
        <f t="shared" si="4"/>
        <v>0.74125225615000001</v>
      </c>
      <c r="L30" s="160">
        <f t="shared" si="4"/>
        <v>0.77531699811400001</v>
      </c>
      <c r="M30" s="160">
        <f t="shared" si="4"/>
        <v>0.77762065304299988</v>
      </c>
      <c r="N30" s="160">
        <f t="shared" si="4"/>
        <v>0.74860480511999994</v>
      </c>
      <c r="O30" s="127">
        <f t="shared" si="4"/>
        <v>0.82479320593299976</v>
      </c>
      <c r="P30" s="127">
        <f t="shared" si="4"/>
        <v>0.71307409387499976</v>
      </c>
      <c r="Q30" s="161">
        <f t="shared" si="4"/>
        <v>0.7957271179130001</v>
      </c>
      <c r="U30" s="3"/>
      <c r="V30" s="3"/>
      <c r="W30" s="3"/>
      <c r="X30" s="3"/>
      <c r="Y30" s="3"/>
      <c r="Z30" s="3"/>
      <c r="AA30" s="3"/>
      <c r="AB30" s="3"/>
      <c r="AC30" s="3"/>
      <c r="AD30" s="3"/>
      <c r="AE30" s="3"/>
      <c r="AF30" s="3"/>
      <c r="AG30" s="3"/>
      <c r="AH30" s="3"/>
      <c r="AI30" s="3"/>
    </row>
    <row r="31" spans="2:35" ht="40.5" customHeight="1">
      <c r="B31" s="294" t="s">
        <v>1467</v>
      </c>
      <c r="C31" s="294"/>
      <c r="D31" s="294"/>
      <c r="E31" s="295"/>
      <c r="F31" s="175">
        <v>0.84778900000000001</v>
      </c>
      <c r="G31" s="176">
        <v>0.85214199999999996</v>
      </c>
      <c r="H31" s="176">
        <v>0.85682100000000005</v>
      </c>
      <c r="I31" s="176">
        <v>0.84951699999999997</v>
      </c>
      <c r="J31" s="176">
        <v>0.85011400000000004</v>
      </c>
      <c r="K31" s="176">
        <v>0.85942499999999999</v>
      </c>
      <c r="L31" s="176">
        <v>0.84474199999999999</v>
      </c>
      <c r="M31" s="176">
        <v>0.84958100000000003</v>
      </c>
      <c r="N31" s="176">
        <v>0.84672000000000003</v>
      </c>
      <c r="O31" s="176">
        <v>0.84031100000000003</v>
      </c>
      <c r="P31" s="176">
        <v>0.84887500000000005</v>
      </c>
      <c r="Q31" s="177">
        <v>0.84775699999999998</v>
      </c>
      <c r="S31" s="17" t="str">
        <f>IF(AI31=1,"Yes","No")</f>
        <v>Yes</v>
      </c>
      <c r="U31" s="3">
        <f>IF(F31="",0,1)</f>
        <v>1</v>
      </c>
      <c r="V31" s="3">
        <f t="shared" ref="U31:X32" si="5">IF(G31="",0,1)</f>
        <v>1</v>
      </c>
      <c r="W31" s="3">
        <f t="shared" si="5"/>
        <v>1</v>
      </c>
      <c r="X31" s="3">
        <f t="shared" si="5"/>
        <v>1</v>
      </c>
      <c r="Y31" s="3">
        <f t="shared" ref="Y31:AE32" si="6">IF(J31="",0,1)</f>
        <v>1</v>
      </c>
      <c r="Z31" s="3">
        <f t="shared" si="6"/>
        <v>1</v>
      </c>
      <c r="AA31" s="3">
        <f t="shared" si="6"/>
        <v>1</v>
      </c>
      <c r="AB31" s="3">
        <f t="shared" si="6"/>
        <v>1</v>
      </c>
      <c r="AC31" s="3">
        <f t="shared" si="6"/>
        <v>1</v>
      </c>
      <c r="AD31" s="3">
        <f t="shared" si="6"/>
        <v>1</v>
      </c>
      <c r="AE31" s="3">
        <f t="shared" si="6"/>
        <v>1</v>
      </c>
      <c r="AF31" s="3">
        <f>IF(Q31="",0,1)</f>
        <v>1</v>
      </c>
      <c r="AG31" s="3"/>
      <c r="AH31" s="3"/>
      <c r="AI31" s="3">
        <f>IF(COUNTIF(U31:AF31,0)=0,1,0)</f>
        <v>1</v>
      </c>
    </row>
    <row r="32" spans="2:35" ht="40.5" customHeight="1">
      <c r="B32" s="292" t="s">
        <v>1468</v>
      </c>
      <c r="C32" s="292"/>
      <c r="D32" s="292"/>
      <c r="E32" s="293"/>
      <c r="F32" s="172">
        <v>5.0152450000000002</v>
      </c>
      <c r="G32" s="173">
        <v>4.5738659999999998</v>
      </c>
      <c r="H32" s="173">
        <v>5.3411369999999998</v>
      </c>
      <c r="I32" s="173">
        <v>5.0709840000000002</v>
      </c>
      <c r="J32" s="173">
        <v>5.1385339999999999</v>
      </c>
      <c r="K32" s="173">
        <v>5.273002</v>
      </c>
      <c r="L32" s="173">
        <v>4.9937329999999998</v>
      </c>
      <c r="M32" s="173">
        <v>5.1696970000000002</v>
      </c>
      <c r="N32" s="173">
        <v>4.8839040000000002</v>
      </c>
      <c r="O32" s="173">
        <v>5.1649969999999996</v>
      </c>
      <c r="P32" s="173">
        <v>4.718439</v>
      </c>
      <c r="Q32" s="174">
        <v>5.2266909999999998</v>
      </c>
      <c r="S32" s="17" t="str">
        <f>IF(AI32=1,"Yes","No")</f>
        <v>Yes</v>
      </c>
      <c r="U32" s="3">
        <f t="shared" si="5"/>
        <v>1</v>
      </c>
      <c r="V32" s="3">
        <f t="shared" si="5"/>
        <v>1</v>
      </c>
      <c r="W32" s="3">
        <f t="shared" si="5"/>
        <v>1</v>
      </c>
      <c r="X32" s="3">
        <f t="shared" si="5"/>
        <v>1</v>
      </c>
      <c r="Y32" s="3">
        <f t="shared" si="6"/>
        <v>1</v>
      </c>
      <c r="Z32" s="3">
        <f t="shared" si="6"/>
        <v>1</v>
      </c>
      <c r="AA32" s="3">
        <f t="shared" si="6"/>
        <v>1</v>
      </c>
      <c r="AB32" s="3">
        <f t="shared" si="6"/>
        <v>1</v>
      </c>
      <c r="AC32" s="3">
        <f t="shared" si="6"/>
        <v>1</v>
      </c>
      <c r="AD32" s="3">
        <f t="shared" si="6"/>
        <v>1</v>
      </c>
      <c r="AE32" s="3">
        <f t="shared" si="6"/>
        <v>1</v>
      </c>
      <c r="AF32" s="3">
        <f>IF(Q32="",0,1)</f>
        <v>1</v>
      </c>
      <c r="AG32" s="3"/>
      <c r="AH32" s="3"/>
      <c r="AI32" s="3">
        <f>IF(COUNTIF(U32:AF32,0)=0,1,0)</f>
        <v>1</v>
      </c>
    </row>
    <row r="33" spans="2:36" ht="18.75" customHeight="1">
      <c r="B33" s="110"/>
      <c r="C33" s="110"/>
      <c r="D33" s="110"/>
      <c r="E33" s="110"/>
      <c r="F33" s="111"/>
      <c r="G33" s="111"/>
      <c r="H33" s="111"/>
      <c r="I33" s="111"/>
      <c r="S33" s="112"/>
    </row>
    <row r="34" spans="2:36" ht="17.25" customHeight="1">
      <c r="B34" s="114" t="s">
        <v>1469</v>
      </c>
      <c r="C34" s="110"/>
      <c r="D34" s="110"/>
      <c r="E34" s="110"/>
      <c r="F34" s="111"/>
      <c r="G34" s="111"/>
      <c r="H34" s="111"/>
      <c r="I34" s="111"/>
      <c r="S34" s="112"/>
    </row>
    <row r="35" spans="2:36" ht="17.25" customHeight="1">
      <c r="B35" s="114"/>
      <c r="C35" s="110"/>
      <c r="D35" s="110"/>
      <c r="E35" s="110"/>
      <c r="F35" s="111"/>
      <c r="G35" s="111"/>
      <c r="H35" s="111"/>
      <c r="I35" s="111"/>
      <c r="S35" s="112"/>
    </row>
    <row r="36" spans="2:36" ht="14.45">
      <c r="B36" s="26"/>
      <c r="C36" s="26"/>
      <c r="D36" s="26"/>
      <c r="E36" s="26"/>
      <c r="F36" s="26"/>
      <c r="G36" s="26"/>
      <c r="H36" s="26"/>
      <c r="I36" s="26"/>
      <c r="J36" s="26"/>
      <c r="K36" s="26"/>
      <c r="L36" s="26"/>
      <c r="M36" s="26"/>
      <c r="N36" s="26"/>
      <c r="O36" s="26"/>
      <c r="P36" s="26"/>
      <c r="Q36" s="26"/>
      <c r="U36" s="3"/>
      <c r="V36" s="3"/>
      <c r="W36" s="3"/>
      <c r="X36" s="3"/>
      <c r="Y36" s="3"/>
      <c r="Z36" s="3"/>
      <c r="AA36" s="3"/>
      <c r="AB36" s="3"/>
      <c r="AC36" s="3"/>
      <c r="AD36" s="3"/>
      <c r="AE36" s="3"/>
      <c r="AF36" s="3"/>
      <c r="AG36" s="3"/>
      <c r="AH36" s="3"/>
      <c r="AI36" s="3"/>
    </row>
    <row r="37" spans="2:36" ht="15" customHeight="1">
      <c r="F37" s="269"/>
      <c r="G37" s="269"/>
      <c r="H37" s="269"/>
      <c r="U37" s="3"/>
      <c r="V37" s="3"/>
      <c r="W37" s="3"/>
      <c r="X37" s="3"/>
      <c r="Y37" s="3"/>
      <c r="Z37" s="3"/>
      <c r="AA37" s="3"/>
      <c r="AB37" s="3"/>
      <c r="AC37" s="3"/>
      <c r="AD37" s="3"/>
      <c r="AE37" s="3"/>
      <c r="AF37" s="3"/>
      <c r="AG37" s="3"/>
      <c r="AH37" s="3"/>
      <c r="AI37" s="3"/>
    </row>
    <row r="38" spans="2:36" ht="15.6">
      <c r="B38" s="301" t="s">
        <v>1470</v>
      </c>
      <c r="C38" s="302"/>
      <c r="D38" s="302"/>
      <c r="E38" s="302"/>
      <c r="F38" s="270"/>
      <c r="G38" s="270"/>
      <c r="H38" s="270"/>
      <c r="U38" s="3"/>
      <c r="V38" s="3"/>
      <c r="W38" s="3"/>
      <c r="X38" s="3"/>
      <c r="Y38" s="3"/>
      <c r="Z38" s="3"/>
      <c r="AA38" s="3"/>
      <c r="AB38" s="3"/>
      <c r="AC38" s="3"/>
      <c r="AD38" s="3"/>
      <c r="AE38" s="3"/>
      <c r="AF38" s="3"/>
      <c r="AG38" s="3"/>
      <c r="AH38" s="3"/>
      <c r="AI38" s="3"/>
    </row>
    <row r="39" spans="2:36" ht="17.100000000000001" customHeight="1">
      <c r="B39" s="1"/>
      <c r="F39" s="299" t="s">
        <v>1471</v>
      </c>
      <c r="G39" s="300"/>
      <c r="H39" s="300"/>
      <c r="I39" s="300"/>
      <c r="U39" s="3"/>
      <c r="V39" s="3"/>
      <c r="W39" s="3"/>
      <c r="X39" s="3"/>
      <c r="Y39" s="3"/>
      <c r="Z39" s="3"/>
      <c r="AA39" s="3"/>
      <c r="AB39" s="3"/>
      <c r="AC39" s="3"/>
      <c r="AD39" s="3"/>
      <c r="AE39" s="3"/>
      <c r="AF39" s="3"/>
      <c r="AG39" s="3"/>
      <c r="AH39" s="3"/>
      <c r="AI39" s="3"/>
    </row>
    <row r="40" spans="2:36" ht="92.25" customHeight="1">
      <c r="B40" s="1"/>
      <c r="F40" s="203" t="s">
        <v>1472</v>
      </c>
      <c r="G40" s="203" t="s">
        <v>1473</v>
      </c>
      <c r="H40" s="203" t="s">
        <v>1474</v>
      </c>
      <c r="I40" s="203" t="s">
        <v>1475</v>
      </c>
      <c r="J40" s="203" t="s">
        <v>1476</v>
      </c>
      <c r="K40" s="203" t="s">
        <v>1477</v>
      </c>
      <c r="L40" s="203" t="s">
        <v>1478</v>
      </c>
      <c r="M40" s="204" t="s">
        <v>1479</v>
      </c>
      <c r="U40" s="3"/>
      <c r="V40" s="3"/>
      <c r="W40" s="3"/>
      <c r="X40" s="3"/>
      <c r="Y40" s="3"/>
      <c r="Z40" s="3"/>
      <c r="AA40" s="3"/>
      <c r="AB40" s="3"/>
      <c r="AC40" s="3"/>
      <c r="AD40" s="3"/>
      <c r="AE40" s="3"/>
      <c r="AF40" s="3"/>
      <c r="AG40" s="3"/>
      <c r="AH40" s="3"/>
      <c r="AI40" s="3"/>
    </row>
    <row r="41" spans="2:36" ht="30" customHeight="1">
      <c r="B41" s="284" t="s">
        <v>1480</v>
      </c>
      <c r="C41" s="284"/>
      <c r="D41" s="285"/>
      <c r="E41" s="132" t="s">
        <v>466</v>
      </c>
      <c r="F41" s="205">
        <f t="shared" ref="F41:M41" si="7">IFERROR(F42/F43*100000,"")</f>
        <v>614.90110340586898</v>
      </c>
      <c r="G41" s="205">
        <f t="shared" si="7"/>
        <v>626.12548862676965</v>
      </c>
      <c r="H41" s="205">
        <f t="shared" si="7"/>
        <v>602.21266793876362</v>
      </c>
      <c r="I41" s="205">
        <f t="shared" si="7"/>
        <v>610.5089526672557</v>
      </c>
      <c r="J41" s="205">
        <f>IFERROR(J42/J43*100000,"")</f>
        <v>619.78127089321708</v>
      </c>
      <c r="K41" s="205">
        <f t="shared" si="7"/>
        <v>624.66143838056519</v>
      </c>
      <c r="L41" s="205">
        <f t="shared" si="7"/>
        <v>629.54160586791329</v>
      </c>
      <c r="M41" s="205">
        <f t="shared" si="7"/>
        <v>634.42177335526151</v>
      </c>
      <c r="U41" s="3"/>
      <c r="V41" s="3"/>
      <c r="W41" s="3"/>
      <c r="X41" s="3"/>
      <c r="Y41" s="3"/>
      <c r="Z41" s="3"/>
      <c r="AA41" s="3"/>
      <c r="AB41" s="3"/>
      <c r="AC41" s="3"/>
      <c r="AD41" s="3"/>
      <c r="AE41" s="3"/>
      <c r="AF41" s="3"/>
      <c r="AG41" s="3"/>
      <c r="AH41" s="3"/>
      <c r="AI41" s="3"/>
    </row>
    <row r="42" spans="2:36" ht="30" customHeight="1">
      <c r="B42" s="286"/>
      <c r="C42" s="286"/>
      <c r="D42" s="287"/>
      <c r="E42" s="133" t="s">
        <v>1481</v>
      </c>
      <c r="F42" s="206">
        <f>IFERROR(VLOOKUP($E$5,ResiDataPiv!$A:$J,7,0),"")</f>
        <v>1260.0000000000002</v>
      </c>
      <c r="G42" s="206">
        <f>IFERROR(VLOOKUP($E$5,ResiDataPiv!$A:$J,8,0),"")</f>
        <v>1283</v>
      </c>
      <c r="H42" s="206">
        <f>IFERROR(VLOOKUP($E$5,ResiDataPiv!$A:$J,9,0),"")</f>
        <v>1234</v>
      </c>
      <c r="I42" s="206">
        <f>IFERROR(VLOOKUP($E$5,ResiDataPiv!$A:$J,10,0),"")</f>
        <v>1251.0000000000002</v>
      </c>
      <c r="J42" s="207">
        <v>1270</v>
      </c>
      <c r="K42" s="207">
        <v>1280</v>
      </c>
      <c r="L42" s="207">
        <v>1290</v>
      </c>
      <c r="M42" s="207">
        <v>1300</v>
      </c>
      <c r="S42" s="17" t="str">
        <f>IF(AI42=1,"Yes","No")</f>
        <v>Yes</v>
      </c>
      <c r="U42" s="3"/>
      <c r="V42" s="3"/>
      <c r="W42" s="3">
        <f>IF(H42="",0,1)</f>
        <v>1</v>
      </c>
      <c r="X42" s="3">
        <f t="shared" ref="X42:AA43" si="8">IF(J42="",0,1)</f>
        <v>1</v>
      </c>
      <c r="Y42" s="3">
        <f t="shared" si="8"/>
        <v>1</v>
      </c>
      <c r="Z42" s="3">
        <f t="shared" si="8"/>
        <v>1</v>
      </c>
      <c r="AA42" s="3">
        <f t="shared" si="8"/>
        <v>1</v>
      </c>
      <c r="AB42" s="3"/>
      <c r="AC42" s="3"/>
      <c r="AD42" s="3"/>
      <c r="AE42" s="3"/>
      <c r="AF42" s="3"/>
      <c r="AG42" s="3"/>
      <c r="AH42" s="3"/>
      <c r="AI42" s="3">
        <f>IF(COUNTIF(U42:AA43,0)=0,1,0)</f>
        <v>1</v>
      </c>
    </row>
    <row r="43" spans="2:36" ht="32.25" customHeight="1">
      <c r="B43" s="288"/>
      <c r="C43" s="288"/>
      <c r="D43" s="289"/>
      <c r="E43" s="134" t="s">
        <v>1460</v>
      </c>
      <c r="F43" s="208">
        <f>IFERROR(VLOOKUP($E$5,ResiDataPiv!$A:$J,6,0),"")</f>
        <v>204911</v>
      </c>
      <c r="G43" s="65">
        <f>IFERROR(VLOOKUP($E$5,ResiDataPiv!$A:$J,6,0),"")</f>
        <v>204911</v>
      </c>
      <c r="H43" s="65">
        <f>IFERROR(VLOOKUP($E$5,ResiDataPiv!$A:$J,6,0),"")</f>
        <v>204911</v>
      </c>
      <c r="I43" s="65">
        <f>IFERROR(VLOOKUP($E$5,ResiDataPiv!$A:$J,6,0),"")</f>
        <v>204911</v>
      </c>
      <c r="J43" s="65">
        <f t="shared" ref="J43:M43" si="9">$G$43</f>
        <v>204911</v>
      </c>
      <c r="K43" s="65">
        <f t="shared" si="9"/>
        <v>204911</v>
      </c>
      <c r="L43" s="65">
        <f t="shared" si="9"/>
        <v>204911</v>
      </c>
      <c r="M43" s="65">
        <f t="shared" si="9"/>
        <v>204911</v>
      </c>
      <c r="U43" s="3"/>
      <c r="V43" s="3"/>
      <c r="W43" s="3"/>
      <c r="X43" s="3">
        <f t="shared" si="8"/>
        <v>1</v>
      </c>
      <c r="Y43" s="3">
        <f t="shared" si="8"/>
        <v>1</v>
      </c>
      <c r="Z43" s="3">
        <f t="shared" si="8"/>
        <v>1</v>
      </c>
      <c r="AA43" s="3">
        <f t="shared" si="8"/>
        <v>1</v>
      </c>
      <c r="AB43" s="3"/>
      <c r="AC43" s="3"/>
      <c r="AD43" s="3"/>
      <c r="AE43" s="3"/>
      <c r="AF43" s="3"/>
      <c r="AG43" s="3"/>
      <c r="AH43" s="3"/>
      <c r="AI43" s="3"/>
    </row>
    <row r="44" spans="2:36" ht="14.45">
      <c r="B44" s="1"/>
      <c r="U44" s="3"/>
      <c r="V44" s="3"/>
      <c r="W44" s="3"/>
      <c r="X44" s="3"/>
      <c r="Y44" s="3"/>
      <c r="Z44" s="3"/>
      <c r="AA44" s="3"/>
      <c r="AB44" s="3"/>
      <c r="AC44" s="3"/>
      <c r="AD44" s="3"/>
      <c r="AE44" s="3"/>
      <c r="AF44" s="3"/>
      <c r="AG44" s="3"/>
      <c r="AH44" s="3"/>
      <c r="AI44" s="3"/>
    </row>
    <row r="45" spans="2:36" ht="37.5" customHeight="1">
      <c r="B45" s="291" t="s">
        <v>1482</v>
      </c>
      <c r="C45" s="291"/>
      <c r="D45" s="291"/>
      <c r="E45" s="291"/>
      <c r="F45" s="291"/>
      <c r="G45" s="291"/>
      <c r="H45" s="291"/>
      <c r="I45" s="291"/>
      <c r="J45" s="291"/>
      <c r="K45" s="291"/>
      <c r="L45" s="291"/>
      <c r="M45" s="291"/>
      <c r="N45" s="291"/>
      <c r="O45" s="291"/>
      <c r="P45" s="291"/>
      <c r="Q45" s="291"/>
      <c r="R45" s="92"/>
      <c r="T45" s="92"/>
      <c r="U45" s="3"/>
      <c r="V45" s="3"/>
      <c r="W45" s="3"/>
      <c r="X45" s="3"/>
      <c r="Y45" s="3"/>
      <c r="Z45" s="3"/>
      <c r="AA45" s="3"/>
      <c r="AB45" s="3"/>
      <c r="AC45" s="3"/>
      <c r="AD45" s="3"/>
      <c r="AE45" s="3"/>
      <c r="AF45" s="3"/>
      <c r="AG45" s="3"/>
      <c r="AH45" s="9"/>
      <c r="AI45" s="3"/>
      <c r="AJ45" s="92"/>
    </row>
    <row r="46" spans="2:36" ht="15" customHeight="1">
      <c r="B46" s="26"/>
      <c r="C46" s="26"/>
      <c r="D46" s="26"/>
      <c r="E46" s="26"/>
      <c r="F46" s="26"/>
      <c r="G46" s="215"/>
      <c r="H46" s="215"/>
      <c r="I46" s="215"/>
      <c r="J46" s="215"/>
      <c r="K46" s="215"/>
      <c r="L46" s="215"/>
      <c r="M46" s="215"/>
      <c r="N46" s="215"/>
      <c r="O46" s="215"/>
      <c r="P46" s="215"/>
      <c r="Q46" s="215"/>
      <c r="R46" s="92"/>
      <c r="T46" s="92"/>
      <c r="U46" s="3"/>
      <c r="V46" s="3"/>
      <c r="W46" s="3"/>
      <c r="X46" s="3"/>
      <c r="Y46" s="3"/>
      <c r="Z46" s="3"/>
      <c r="AA46" s="3"/>
      <c r="AB46" s="3"/>
      <c r="AC46" s="3"/>
      <c r="AD46" s="3"/>
      <c r="AE46" s="3"/>
      <c r="AF46" s="3"/>
      <c r="AG46" s="3"/>
      <c r="AH46" s="9"/>
      <c r="AI46" s="3"/>
      <c r="AJ46" s="92"/>
    </row>
    <row r="47" spans="2:36" ht="15" customHeight="1">
      <c r="F47" s="303"/>
      <c r="G47" s="303"/>
      <c r="H47" s="303"/>
      <c r="I47" s="303"/>
      <c r="J47" s="303"/>
      <c r="K47" s="303"/>
      <c r="L47" s="303"/>
      <c r="M47" s="303"/>
      <c r="N47" s="303"/>
      <c r="O47" s="303"/>
      <c r="P47" s="303"/>
      <c r="Q47" s="303"/>
      <c r="T47" s="92"/>
      <c r="U47" s="3"/>
      <c r="V47" s="3"/>
      <c r="W47" s="3"/>
      <c r="X47" s="3"/>
      <c r="Y47" s="3"/>
      <c r="Z47" s="3"/>
      <c r="AA47" s="3"/>
      <c r="AB47" s="3"/>
      <c r="AC47" s="3"/>
      <c r="AD47" s="3"/>
      <c r="AE47" s="3"/>
      <c r="AF47" s="3"/>
      <c r="AG47" s="3"/>
      <c r="AH47" s="9"/>
      <c r="AI47" s="3"/>
      <c r="AJ47" s="92"/>
    </row>
    <row r="48" spans="2:36" ht="15" hidden="1" customHeight="1">
      <c r="B48" s="502" t="s">
        <v>1483</v>
      </c>
      <c r="C48" s="502"/>
      <c r="F48" s="304"/>
      <c r="G48" s="304"/>
      <c r="H48" s="304"/>
      <c r="I48" s="304"/>
      <c r="J48" s="304"/>
      <c r="K48" s="304"/>
      <c r="L48" s="304"/>
      <c r="M48" s="304"/>
      <c r="N48" s="304"/>
      <c r="O48" s="304"/>
      <c r="P48" s="304"/>
      <c r="Q48" s="304"/>
      <c r="T48" s="92"/>
      <c r="U48" s="3"/>
      <c r="V48" s="3"/>
      <c r="W48" s="3"/>
      <c r="X48" s="3"/>
      <c r="Y48" s="3"/>
      <c r="Z48" s="3"/>
      <c r="AA48" s="3"/>
      <c r="AB48" s="3"/>
      <c r="AC48" s="3"/>
      <c r="AD48" s="3"/>
      <c r="AE48" s="3"/>
      <c r="AF48" s="3"/>
      <c r="AG48" s="3"/>
      <c r="AH48" s="9"/>
      <c r="AI48" s="3"/>
      <c r="AJ48" s="92"/>
    </row>
    <row r="49" spans="2:19" ht="14.45" hidden="1" customHeight="1">
      <c r="B49" s="1"/>
      <c r="F49" s="305"/>
      <c r="G49" s="305"/>
      <c r="H49" s="305"/>
      <c r="I49" s="305"/>
      <c r="J49" s="305"/>
      <c r="K49" s="305"/>
      <c r="L49" s="305"/>
      <c r="M49" s="305"/>
      <c r="N49" s="305"/>
      <c r="O49" s="305"/>
      <c r="P49" s="305"/>
      <c r="Q49" s="305"/>
    </row>
    <row r="50" spans="2:19" ht="29.1" hidden="1" customHeight="1">
      <c r="B50" s="1"/>
      <c r="F50" s="201" t="s">
        <v>1484</v>
      </c>
      <c r="G50" s="202" t="s">
        <v>1485</v>
      </c>
      <c r="H50" s="202" t="s">
        <v>460</v>
      </c>
      <c r="I50" s="203" t="s">
        <v>461</v>
      </c>
      <c r="J50" s="203" t="s">
        <v>462</v>
      </c>
      <c r="K50" s="203" t="s">
        <v>463</v>
      </c>
      <c r="L50" s="204" t="s">
        <v>464</v>
      </c>
      <c r="M50" s="104"/>
      <c r="N50" s="104"/>
      <c r="O50" s="104"/>
      <c r="P50" s="104"/>
      <c r="Q50" s="105"/>
    </row>
    <row r="51" spans="2:19" ht="14.45" hidden="1" customHeight="1">
      <c r="B51" s="284" t="s">
        <v>468</v>
      </c>
      <c r="C51" s="284"/>
      <c r="D51" s="285"/>
      <c r="E51" s="132" t="s">
        <v>466</v>
      </c>
      <c r="F51" s="205" t="str">
        <f>IFERROR(VLOOKUP($E$5,#REF!, 24, FALSE),"")</f>
        <v/>
      </c>
      <c r="G51" s="205" t="str">
        <f t="shared" ref="G51:H51" si="10">IFERROR(G52/G53*100000,"")</f>
        <v/>
      </c>
      <c r="H51" s="205">
        <f t="shared" si="10"/>
        <v>0</v>
      </c>
      <c r="I51" s="205">
        <f>IFERROR(I52/I53*100000,"")</f>
        <v>0</v>
      </c>
      <c r="J51" s="205">
        <f t="shared" ref="J51:L51" si="11">IFERROR(J52/J53*100000,"")</f>
        <v>0</v>
      </c>
      <c r="K51" s="205">
        <f t="shared" si="11"/>
        <v>0</v>
      </c>
      <c r="L51" s="205">
        <f t="shared" si="11"/>
        <v>0</v>
      </c>
      <c r="M51" s="27"/>
      <c r="N51" s="27"/>
      <c r="O51" s="27"/>
      <c r="P51" s="27"/>
      <c r="Q51" s="106"/>
      <c r="S51" s="17" t="str">
        <f>IF(AI51=1,"Yes","No")</f>
        <v>No</v>
      </c>
    </row>
    <row r="52" spans="2:19" ht="14.45" hidden="1" customHeight="1">
      <c r="B52" s="286"/>
      <c r="C52" s="286"/>
      <c r="D52" s="287"/>
      <c r="E52" s="133" t="s">
        <v>1481</v>
      </c>
      <c r="F52" s="206" t="str">
        <f>IFERROR(VLOOKUP($E$5,#REF!, 25, FALSE),"")</f>
        <v/>
      </c>
      <c r="G52" s="206" t="str">
        <f>IFERROR(VLOOKUP($E$5,#REF!, 28, FALSE),"")</f>
        <v/>
      </c>
      <c r="H52" s="207"/>
      <c r="I52" s="207"/>
      <c r="J52" s="207"/>
      <c r="K52" s="207"/>
      <c r="L52" s="207"/>
      <c r="M52" s="27"/>
      <c r="N52" s="27"/>
      <c r="O52" s="27"/>
      <c r="P52" s="27"/>
      <c r="Q52" s="106"/>
      <c r="S52" s="17" t="str">
        <f>IF(AI52=1,"Yes","No")</f>
        <v>No</v>
      </c>
    </row>
    <row r="53" spans="2:19" ht="26.1" hidden="1" customHeight="1">
      <c r="B53" s="288"/>
      <c r="C53" s="288"/>
      <c r="D53" s="289"/>
      <c r="E53" s="134" t="s">
        <v>1486</v>
      </c>
      <c r="F53" s="208" t="str">
        <f>IFERROR(VLOOKUP($E$5,#REF!, 26, FALSE),"")</f>
        <v/>
      </c>
      <c r="G53" s="65" t="str">
        <f>IFERROR(VLOOKUP($E$5,#REF!, 29, FALSE),"")</f>
        <v/>
      </c>
      <c r="H53" s="65">
        <f>$G$43</f>
        <v>204911</v>
      </c>
      <c r="I53" s="65">
        <f t="shared" ref="I53:L53" si="12">$G$43</f>
        <v>204911</v>
      </c>
      <c r="J53" s="65">
        <f t="shared" si="12"/>
        <v>204911</v>
      </c>
      <c r="K53" s="65">
        <f t="shared" si="12"/>
        <v>204911</v>
      </c>
      <c r="L53" s="65">
        <f t="shared" si="12"/>
        <v>204911</v>
      </c>
      <c r="M53" s="107"/>
      <c r="N53" s="107"/>
      <c r="O53" s="107"/>
      <c r="P53" s="107"/>
      <c r="Q53" s="108"/>
    </row>
    <row r="54" spans="2:19" ht="14.45">
      <c r="B54" s="1"/>
    </row>
    <row r="55" spans="2:19" ht="14.45">
      <c r="B55" s="291"/>
      <c r="C55" s="291"/>
      <c r="D55" s="291"/>
      <c r="E55" s="291"/>
      <c r="F55" s="291"/>
      <c r="G55" s="291"/>
      <c r="H55" s="291"/>
      <c r="I55" s="291"/>
      <c r="J55" s="291"/>
      <c r="K55" s="291"/>
      <c r="L55" s="291"/>
      <c r="M55" s="291"/>
      <c r="N55" s="291"/>
      <c r="O55" s="291"/>
      <c r="P55" s="291"/>
      <c r="Q55" s="291"/>
      <c r="R55" s="92"/>
    </row>
  </sheetData>
  <sheetProtection algorithmName="SHA-512" hashValue="jR8vU02fL8VwSmPxIuP8s0QX6/fYc4WCfILOh5jbeJRvSDMHgbqJmgQ3OU9ii5kDcknJSYXHQ+jfrrkgFn/SPA==" saltValue="Dm0O0kpfAljw4shn3cglug==" spinCount="100000" sheet="1" objects="1" scenarios="1" formatColumns="0" formatRows="0" autoFilter="0"/>
  <mergeCells count="24">
    <mergeCell ref="B55:Q55"/>
    <mergeCell ref="I47:K49"/>
    <mergeCell ref="L47:N49"/>
    <mergeCell ref="O47:Q49"/>
    <mergeCell ref="F47:H49"/>
    <mergeCell ref="B48:C48"/>
    <mergeCell ref="B51:D53"/>
    <mergeCell ref="B45:Q45"/>
    <mergeCell ref="B41:D43"/>
    <mergeCell ref="B5:D5"/>
    <mergeCell ref="B7:C7"/>
    <mergeCell ref="B32:E32"/>
    <mergeCell ref="B27:E27"/>
    <mergeCell ref="B31:E31"/>
    <mergeCell ref="B26:E26"/>
    <mergeCell ref="B28:E28"/>
    <mergeCell ref="B30:E30"/>
    <mergeCell ref="F39:I39"/>
    <mergeCell ref="B38:E38"/>
    <mergeCell ref="B2:F2"/>
    <mergeCell ref="B10:D16"/>
    <mergeCell ref="B3:D3"/>
    <mergeCell ref="E5:I5"/>
    <mergeCell ref="B23:E23"/>
  </mergeCells>
  <phoneticPr fontId="24" type="noConversion"/>
  <conditionalFormatting sqref="S15">
    <cfRule type="cellIs" dxfId="7" priority="5" operator="equal">
      <formula>"Yes"</formula>
    </cfRule>
  </conditionalFormatting>
  <conditionalFormatting sqref="S31:S35">
    <cfRule type="cellIs" dxfId="6" priority="10" operator="equal">
      <formula>"Yes"</formula>
    </cfRule>
  </conditionalFormatting>
  <conditionalFormatting sqref="S42">
    <cfRule type="cellIs" dxfId="5" priority="8" operator="equal">
      <formula>"Yes"</formula>
    </cfRule>
  </conditionalFormatting>
  <conditionalFormatting sqref="S51:S52">
    <cfRule type="cellIs" dxfId="4" priority="1" operator="equal">
      <formula>"Yes"</formula>
    </cfRule>
  </conditionalFormatting>
  <dataValidations count="7">
    <dataValidation type="whole" operator="greaterThanOrEqual" allowBlank="1" showInputMessage="1" showErrorMessage="1" error="Please enter a non-negative whole number." sqref="J42:M42 H52:L52 N12:Q12 F33:I35" xr:uid="{1AEAF999-7844-469A-A751-AD65EE72A823}">
      <formula1>0</formula1>
    </dataValidation>
    <dataValidation type="decimal" operator="greaterThanOrEqual" allowBlank="1" showInputMessage="1" showErrorMessage="1" error="Please enter a non-negative whole number." sqref="H53:L53 H43:M43" xr:uid="{C7535323-E26B-49F6-9349-A815976077CC}">
      <formula1>0</formula1>
    </dataValidation>
    <dataValidation allowBlank="1" showInputMessage="1" showErrorMessage="1" sqref="F12:M12 F26:I28 F10:Q10 F16:Q16" xr:uid="{3B37EE3B-7179-4ACE-B11A-D8E59E2C0A3D}"/>
    <dataValidation type="decimal" allowBlank="1" showInputMessage="1" showErrorMessage="1" error="Please enter a non-negative percentage.." sqref="G31:Q31" xr:uid="{101F8D1E-410B-4185-B94E-97F6EB772372}">
      <formula1>0</formula1>
      <formula2>1</formula2>
    </dataValidation>
    <dataValidation type="decimal" allowBlank="1" showInputMessage="1" showErrorMessage="1" error="Please enter a non-negative percentage." sqref="F31" xr:uid="{A065CE17-30C4-4AAC-ADF7-E6BBD1BE0117}">
      <formula1>0</formula1>
      <formula2>1</formula2>
    </dataValidation>
    <dataValidation type="whole" operator="greaterThanOrEqual" allowBlank="1" showInputMessage="1" showErrorMessage="1" sqref="F15:Q15" xr:uid="{3AE3E999-DB97-4C43-908B-95242246A669}">
      <formula1>0</formula1>
    </dataValidation>
    <dataValidation type="decimal" operator="greaterThanOrEqual" allowBlank="1" showInputMessage="1" showErrorMessage="1" error="Please enter a non-negative number." sqref="F32:Q32" xr:uid="{28999CBC-E471-4406-8727-C6795337F721}">
      <formula1>0</formula1>
    </dataValidation>
  </dataValidations>
  <hyperlinks>
    <hyperlink ref="F17:I17" r:id="rId1" display="&gt;&gt; link to NHS Digital webpage" xr:uid="{4096CA7B-7054-4D19-ABF7-691A14D530F5}"/>
    <hyperlink ref="B18" r:id="rId2" xr:uid="{39A7DF33-5AB6-4923-A29B-EFEAA49C9980}"/>
    <hyperlink ref="B34" r:id="rId3" xr:uid="{949E97C2-D917-4DBB-839F-C5EC9220E03B}"/>
  </hyperlinks>
  <pageMargins left="0.7" right="0.7" top="0.75" bottom="0.75" header="0.3" footer="0.3"/>
  <pageSetup paperSize="9" scale="55" fitToHeight="0" orientation="landscape"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AE0A2-BEE4-4D0F-BA5C-A4821834FF9E}">
  <sheetPr codeName="Sheet12">
    <tabColor rgb="FFFFFF00"/>
  </sheetPr>
  <dimension ref="A3:J160"/>
  <sheetViews>
    <sheetView workbookViewId="0">
      <selection activeCell="I11" sqref="I11:J11"/>
    </sheetView>
  </sheetViews>
  <sheetFormatPr defaultColWidth="8.85546875" defaultRowHeight="14.45"/>
  <cols>
    <col min="1" max="1" width="35.42578125" bestFit="1" customWidth="1"/>
    <col min="2" max="2" width="16.28515625" bestFit="1" customWidth="1"/>
    <col min="3" max="5" width="12" bestFit="1" customWidth="1"/>
  </cols>
  <sheetData>
    <row r="3" spans="1:10">
      <c r="A3" s="234" t="s">
        <v>1487</v>
      </c>
      <c r="B3" s="234" t="s">
        <v>1488</v>
      </c>
    </row>
    <row r="4" spans="1:10">
      <c r="B4" t="s">
        <v>1489</v>
      </c>
      <c r="C4" t="s">
        <v>1490</v>
      </c>
      <c r="G4" s="256" t="s">
        <v>1489</v>
      </c>
      <c r="H4" s="256" t="s">
        <v>1490</v>
      </c>
      <c r="I4" s="256"/>
      <c r="J4" s="256"/>
    </row>
    <row r="5" spans="1:10">
      <c r="B5" t="s">
        <v>1491</v>
      </c>
      <c r="C5" t="s">
        <v>1492</v>
      </c>
      <c r="D5" t="s">
        <v>1493</v>
      </c>
      <c r="E5" t="s">
        <v>1494</v>
      </c>
      <c r="F5" t="s">
        <v>1495</v>
      </c>
      <c r="G5" s="256" t="s">
        <v>1491</v>
      </c>
      <c r="H5" s="256" t="s">
        <v>1492</v>
      </c>
      <c r="I5" s="256" t="s">
        <v>1493</v>
      </c>
      <c r="J5" s="256" t="s">
        <v>1494</v>
      </c>
    </row>
    <row r="6" spans="1:10">
      <c r="G6" s="256"/>
      <c r="H6" s="256"/>
      <c r="I6" s="256"/>
      <c r="J6" s="256"/>
    </row>
    <row r="7" spans="1:10">
      <c r="A7" s="234" t="s">
        <v>1496</v>
      </c>
      <c r="G7" s="257"/>
      <c r="H7" s="257"/>
      <c r="I7" s="257"/>
      <c r="J7" s="257"/>
    </row>
    <row r="8" spans="1:10">
      <c r="A8" s="128" t="s">
        <v>3</v>
      </c>
      <c r="B8">
        <v>564.66120327803321</v>
      </c>
      <c r="C8">
        <v>624.62522486508101</v>
      </c>
      <c r="D8">
        <v>569.65820507695378</v>
      </c>
      <c r="E8">
        <v>634.61922846292225</v>
      </c>
      <c r="F8">
        <v>20012</v>
      </c>
      <c r="G8">
        <f t="shared" ref="G8:G39" si="0">($F8/100000)*B8</f>
        <v>113</v>
      </c>
      <c r="H8">
        <f t="shared" ref="H8:H39" si="1">($F8/100000)*C8</f>
        <v>125</v>
      </c>
      <c r="I8">
        <f t="shared" ref="I8:I39" si="2">($F8/100000)*D8</f>
        <v>113.99999999999999</v>
      </c>
      <c r="J8">
        <f t="shared" ref="J8:J39" si="3">($F8/100000)*E8</f>
        <v>127</v>
      </c>
    </row>
    <row r="9" spans="1:10">
      <c r="A9" s="128" t="s">
        <v>7</v>
      </c>
      <c r="B9">
        <v>395.66091859276611</v>
      </c>
      <c r="C9">
        <v>395.66091859276611</v>
      </c>
      <c r="D9">
        <v>365.98634969830857</v>
      </c>
      <c r="E9">
        <v>352.79765241188301</v>
      </c>
      <c r="F9">
        <v>60658</v>
      </c>
      <c r="G9">
        <f t="shared" si="0"/>
        <v>240.00000000000006</v>
      </c>
      <c r="H9">
        <f t="shared" si="1"/>
        <v>240.00000000000006</v>
      </c>
      <c r="I9">
        <f t="shared" si="2"/>
        <v>222.00000000000003</v>
      </c>
      <c r="J9">
        <f t="shared" si="3"/>
        <v>214</v>
      </c>
    </row>
    <row r="10" spans="1:10">
      <c r="A10" s="128" t="s">
        <v>11</v>
      </c>
      <c r="B10">
        <v>775.65396335430762</v>
      </c>
      <c r="C10">
        <v>809.29201788753016</v>
      </c>
      <c r="D10">
        <v>759.82429063279119</v>
      </c>
      <c r="E10">
        <v>720.25010882899994</v>
      </c>
      <c r="F10">
        <v>50538</v>
      </c>
      <c r="G10">
        <f t="shared" si="0"/>
        <v>392</v>
      </c>
      <c r="H10">
        <f t="shared" si="1"/>
        <v>409.00000000000006</v>
      </c>
      <c r="I10">
        <f t="shared" si="2"/>
        <v>384.00000000000006</v>
      </c>
      <c r="J10">
        <f t="shared" si="3"/>
        <v>364</v>
      </c>
    </row>
    <row r="11" spans="1:10">
      <c r="A11" s="128" t="s">
        <v>14</v>
      </c>
      <c r="B11">
        <v>642.20652952614887</v>
      </c>
      <c r="C11">
        <v>654.99948828164975</v>
      </c>
      <c r="D11">
        <v>575.68314399754377</v>
      </c>
      <c r="E11">
        <v>585.91751100194449</v>
      </c>
      <c r="F11">
        <v>39084</v>
      </c>
      <c r="G11">
        <f t="shared" si="0"/>
        <v>251.00000000000003</v>
      </c>
      <c r="H11">
        <f t="shared" si="1"/>
        <v>256</v>
      </c>
      <c r="I11">
        <f t="shared" si="2"/>
        <v>225.00000000000003</v>
      </c>
      <c r="J11">
        <f t="shared" si="3"/>
        <v>229</v>
      </c>
    </row>
    <row r="12" spans="1:10">
      <c r="A12" s="128" t="s">
        <v>16</v>
      </c>
      <c r="B12">
        <v>619.96465901943759</v>
      </c>
      <c r="C12">
        <v>601.99466890293218</v>
      </c>
      <c r="D12">
        <v>488.1847314983977</v>
      </c>
      <c r="E12">
        <v>506.15472161490322</v>
      </c>
      <c r="F12">
        <v>33389</v>
      </c>
      <c r="G12">
        <f t="shared" si="0"/>
        <v>207.00000000000003</v>
      </c>
      <c r="H12">
        <f t="shared" si="1"/>
        <v>201.00000000000003</v>
      </c>
      <c r="I12">
        <f t="shared" si="2"/>
        <v>163.00000000000003</v>
      </c>
      <c r="J12">
        <f t="shared" si="3"/>
        <v>169.00000000000006</v>
      </c>
    </row>
    <row r="13" spans="1:10">
      <c r="A13" s="128" t="s">
        <v>18</v>
      </c>
      <c r="B13">
        <v>475.84273633129959</v>
      </c>
      <c r="C13">
        <v>461.70879366799358</v>
      </c>
      <c r="D13">
        <v>440.50787967303478</v>
      </c>
      <c r="E13">
        <v>442.86353678358569</v>
      </c>
      <c r="F13">
        <v>42451</v>
      </c>
      <c r="G13">
        <f t="shared" si="0"/>
        <v>202</v>
      </c>
      <c r="H13">
        <f t="shared" si="1"/>
        <v>195.99999999999994</v>
      </c>
      <c r="I13">
        <f t="shared" si="2"/>
        <v>187</v>
      </c>
      <c r="J13">
        <f t="shared" si="3"/>
        <v>187.99999999999997</v>
      </c>
    </row>
    <row r="14" spans="1:10">
      <c r="A14" s="128" t="s">
        <v>20</v>
      </c>
      <c r="B14">
        <v>669.66309599367901</v>
      </c>
      <c r="C14">
        <v>642.46208048910023</v>
      </c>
      <c r="D14">
        <v>544.02031009157668</v>
      </c>
      <c r="E14">
        <v>622.3851404738158</v>
      </c>
      <c r="F14">
        <v>154406</v>
      </c>
      <c r="G14">
        <f t="shared" si="0"/>
        <v>1034</v>
      </c>
      <c r="H14">
        <f t="shared" si="1"/>
        <v>992.00000000000011</v>
      </c>
      <c r="I14">
        <f t="shared" si="2"/>
        <v>839.99999999999989</v>
      </c>
      <c r="J14">
        <f t="shared" si="3"/>
        <v>961</v>
      </c>
    </row>
    <row r="15" spans="1:10">
      <c r="A15" s="128" t="s">
        <v>22</v>
      </c>
      <c r="B15">
        <v>910.46386192017258</v>
      </c>
      <c r="C15">
        <v>923.40884573894277</v>
      </c>
      <c r="D15">
        <v>845.73894282632136</v>
      </c>
      <c r="E15">
        <v>824.16396979503781</v>
      </c>
      <c r="F15">
        <v>23175</v>
      </c>
      <c r="G15">
        <f t="shared" si="0"/>
        <v>211</v>
      </c>
      <c r="H15">
        <f t="shared" si="1"/>
        <v>214</v>
      </c>
      <c r="I15">
        <f t="shared" si="2"/>
        <v>195.99999999999997</v>
      </c>
      <c r="J15">
        <f t="shared" si="3"/>
        <v>191.00000000000003</v>
      </c>
    </row>
    <row r="16" spans="1:10">
      <c r="A16" s="128" t="s">
        <v>24</v>
      </c>
      <c r="B16">
        <v>1040.520260130065</v>
      </c>
      <c r="C16">
        <v>1057.195264298816</v>
      </c>
      <c r="D16">
        <v>970.48524262131059</v>
      </c>
      <c r="E16">
        <v>973.8202434550609</v>
      </c>
      <c r="F16">
        <v>29985</v>
      </c>
      <c r="G16">
        <f t="shared" si="0"/>
        <v>312</v>
      </c>
      <c r="H16">
        <f t="shared" si="1"/>
        <v>317</v>
      </c>
      <c r="I16">
        <f t="shared" si="2"/>
        <v>291</v>
      </c>
      <c r="J16">
        <f t="shared" si="3"/>
        <v>292</v>
      </c>
    </row>
    <row r="17" spans="1:10">
      <c r="A17" s="128" t="s">
        <v>26</v>
      </c>
      <c r="B17">
        <v>658.95026358010546</v>
      </c>
      <c r="C17">
        <v>662.77026510810606</v>
      </c>
      <c r="D17">
        <v>653.22026128810455</v>
      </c>
      <c r="E17">
        <v>687.60027504010998</v>
      </c>
      <c r="F17">
        <v>52356</v>
      </c>
      <c r="G17">
        <f t="shared" si="0"/>
        <v>345.00000000000006</v>
      </c>
      <c r="H17">
        <f t="shared" si="1"/>
        <v>347</v>
      </c>
      <c r="I17">
        <f t="shared" si="2"/>
        <v>342.00000000000006</v>
      </c>
      <c r="J17">
        <f t="shared" si="3"/>
        <v>360</v>
      </c>
    </row>
    <row r="18" spans="1:10">
      <c r="A18" s="128" t="s">
        <v>28</v>
      </c>
      <c r="B18">
        <v>635.89605069160723</v>
      </c>
      <c r="C18">
        <v>606.63357756243602</v>
      </c>
      <c r="D18">
        <v>563.86534760441634</v>
      </c>
      <c r="E18">
        <v>528.97547579655827</v>
      </c>
      <c r="F18">
        <v>88851</v>
      </c>
      <c r="G18">
        <f t="shared" si="0"/>
        <v>565</v>
      </c>
      <c r="H18">
        <f t="shared" si="1"/>
        <v>539</v>
      </c>
      <c r="I18">
        <f t="shared" si="2"/>
        <v>501</v>
      </c>
      <c r="J18">
        <f t="shared" si="3"/>
        <v>470</v>
      </c>
    </row>
    <row r="19" spans="1:10">
      <c r="A19" s="128" t="s">
        <v>30</v>
      </c>
      <c r="B19">
        <v>589.02403984292698</v>
      </c>
      <c r="C19">
        <v>608.17929317115215</v>
      </c>
      <c r="D19">
        <v>636.91217316349014</v>
      </c>
      <c r="E19">
        <v>675.22267981994059</v>
      </c>
      <c r="F19">
        <v>20882</v>
      </c>
      <c r="G19">
        <f t="shared" si="0"/>
        <v>123.00000000000001</v>
      </c>
      <c r="H19">
        <f t="shared" si="1"/>
        <v>127</v>
      </c>
      <c r="I19">
        <f t="shared" si="2"/>
        <v>133</v>
      </c>
      <c r="J19">
        <f t="shared" si="3"/>
        <v>141</v>
      </c>
    </row>
    <row r="20" spans="1:10">
      <c r="A20" s="128" t="s">
        <v>32</v>
      </c>
      <c r="B20">
        <v>601.16346846177589</v>
      </c>
      <c r="C20">
        <v>580.59133456004213</v>
      </c>
      <c r="D20">
        <v>506.3030732482257</v>
      </c>
      <c r="E20">
        <v>462.87301278900992</v>
      </c>
      <c r="F20">
        <v>87497</v>
      </c>
      <c r="G20">
        <f t="shared" si="0"/>
        <v>526.00000000000011</v>
      </c>
      <c r="H20">
        <f t="shared" si="1"/>
        <v>508.00000000000006</v>
      </c>
      <c r="I20">
        <f t="shared" si="2"/>
        <v>443.00000000000006</v>
      </c>
      <c r="J20">
        <f t="shared" si="3"/>
        <v>405</v>
      </c>
    </row>
    <row r="21" spans="1:10">
      <c r="A21" s="128" t="s">
        <v>34</v>
      </c>
      <c r="B21">
        <v>291.05641837613803</v>
      </c>
      <c r="C21">
        <v>318.99783454024731</v>
      </c>
      <c r="D21">
        <v>272.42880760006523</v>
      </c>
      <c r="E21">
        <v>302.69867511118349</v>
      </c>
      <c r="F21">
        <v>42947</v>
      </c>
      <c r="G21">
        <f t="shared" si="0"/>
        <v>125</v>
      </c>
      <c r="H21">
        <f t="shared" si="1"/>
        <v>137.00000000000003</v>
      </c>
      <c r="I21">
        <f t="shared" si="2"/>
        <v>117.00000000000001</v>
      </c>
      <c r="J21">
        <f t="shared" si="3"/>
        <v>129.99999999999997</v>
      </c>
    </row>
    <row r="22" spans="1:10">
      <c r="A22" s="128" t="s">
        <v>36</v>
      </c>
      <c r="B22">
        <v>735.38484317548057</v>
      </c>
      <c r="C22">
        <v>769.93312439848978</v>
      </c>
      <c r="D22">
        <v>688.49789008711105</v>
      </c>
      <c r="E22">
        <v>658.88507761024607</v>
      </c>
      <c r="F22">
        <v>40523</v>
      </c>
      <c r="G22">
        <f t="shared" si="0"/>
        <v>298</v>
      </c>
      <c r="H22">
        <f t="shared" si="1"/>
        <v>312</v>
      </c>
      <c r="I22">
        <f t="shared" si="2"/>
        <v>279</v>
      </c>
      <c r="J22">
        <f t="shared" si="3"/>
        <v>267</v>
      </c>
    </row>
    <row r="23" spans="1:10">
      <c r="A23" s="128" t="s">
        <v>1497</v>
      </c>
      <c r="B23">
        <v>741.73971679028989</v>
      </c>
      <c r="C23">
        <v>727.29024178788166</v>
      </c>
      <c r="D23">
        <v>720.8682528979225</v>
      </c>
      <c r="E23">
        <v>728.89573901037159</v>
      </c>
      <c r="F23">
        <v>62286</v>
      </c>
      <c r="G23">
        <f t="shared" si="0"/>
        <v>461.99999999999994</v>
      </c>
      <c r="H23">
        <f t="shared" si="1"/>
        <v>452.99999999999994</v>
      </c>
      <c r="I23">
        <f t="shared" si="2"/>
        <v>449</v>
      </c>
      <c r="J23">
        <f t="shared" si="3"/>
        <v>454</v>
      </c>
    </row>
    <row r="24" spans="1:10">
      <c r="A24" s="128" t="s">
        <v>40</v>
      </c>
      <c r="B24">
        <v>283.40890904241132</v>
      </c>
      <c r="C24">
        <v>148.37289943985061</v>
      </c>
      <c r="D24">
        <v>8.3355561483062157</v>
      </c>
      <c r="E24">
        <v>13.33688983728994</v>
      </c>
      <c r="F24">
        <v>59984</v>
      </c>
      <c r="G24">
        <f t="shared" si="0"/>
        <v>170.00000000000003</v>
      </c>
      <c r="H24">
        <f t="shared" si="1"/>
        <v>89</v>
      </c>
      <c r="I24">
        <f t="shared" si="2"/>
        <v>5.0000000000000009</v>
      </c>
      <c r="J24">
        <f t="shared" si="3"/>
        <v>7.9999999999999982</v>
      </c>
    </row>
    <row r="25" spans="1:10" ht="15">
      <c r="A25" s="128" t="s">
        <v>42</v>
      </c>
      <c r="B25">
        <v>389.92174424390458</v>
      </c>
      <c r="C25">
        <v>406.20617903831362</v>
      </c>
      <c r="D25">
        <v>419.77654136698789</v>
      </c>
      <c r="E25">
        <v>438.7750486271317</v>
      </c>
      <c r="F25">
        <v>110535</v>
      </c>
      <c r="G25">
        <f t="shared" si="0"/>
        <v>430.99999999999994</v>
      </c>
      <c r="H25">
        <f t="shared" si="1"/>
        <v>449</v>
      </c>
      <c r="I25">
        <f t="shared" si="2"/>
        <v>464.00000000000006</v>
      </c>
      <c r="J25">
        <f t="shared" si="3"/>
        <v>485.00000000000006</v>
      </c>
    </row>
    <row r="26" spans="1:10" ht="15">
      <c r="A26" s="128" t="s">
        <v>44</v>
      </c>
      <c r="B26">
        <v>904.10958904109589</v>
      </c>
      <c r="C26">
        <v>854.79452054794524</v>
      </c>
      <c r="D26">
        <v>780.82191780821927</v>
      </c>
      <c r="E26">
        <v>778.08219178082197</v>
      </c>
      <c r="F26">
        <v>36500</v>
      </c>
      <c r="G26">
        <f t="shared" si="0"/>
        <v>330</v>
      </c>
      <c r="H26">
        <f t="shared" si="1"/>
        <v>312</v>
      </c>
      <c r="I26">
        <f t="shared" si="2"/>
        <v>285</v>
      </c>
      <c r="J26">
        <f t="shared" si="3"/>
        <v>284</v>
      </c>
    </row>
    <row r="27" spans="1:10" ht="15">
      <c r="A27" s="128" t="s">
        <v>46</v>
      </c>
      <c r="B27">
        <v>518.28529910389921</v>
      </c>
      <c r="C27">
        <v>527.97287478808437</v>
      </c>
      <c r="D27">
        <v>515.86340518285294</v>
      </c>
      <c r="E27">
        <v>518.28529910389921</v>
      </c>
      <c r="F27">
        <v>41290</v>
      </c>
      <c r="G27">
        <f t="shared" si="0"/>
        <v>213.99999999999997</v>
      </c>
      <c r="H27">
        <f t="shared" si="1"/>
        <v>218.00000000000003</v>
      </c>
      <c r="I27">
        <f t="shared" si="2"/>
        <v>212.99999999999997</v>
      </c>
      <c r="J27">
        <f t="shared" si="3"/>
        <v>213.99999999999997</v>
      </c>
    </row>
    <row r="28" spans="1:10" ht="15">
      <c r="A28" s="128" t="s">
        <v>48</v>
      </c>
      <c r="B28">
        <v>598.97572923625034</v>
      </c>
      <c r="C28">
        <v>559.63779410673203</v>
      </c>
      <c r="D28">
        <v>514.36205744822985</v>
      </c>
      <c r="E28">
        <v>507.68203072812292</v>
      </c>
      <c r="F28">
        <v>134730</v>
      </c>
      <c r="G28">
        <f t="shared" si="0"/>
        <v>807</v>
      </c>
      <c r="H28">
        <f t="shared" si="1"/>
        <v>754</v>
      </c>
      <c r="I28">
        <f t="shared" si="2"/>
        <v>693</v>
      </c>
      <c r="J28">
        <f t="shared" si="3"/>
        <v>684</v>
      </c>
    </row>
    <row r="29" spans="1:10" ht="15">
      <c r="A29" s="128" t="s">
        <v>50</v>
      </c>
      <c r="B29">
        <v>577.68318637883863</v>
      </c>
      <c r="C29">
        <v>505.47278808148371</v>
      </c>
      <c r="D29">
        <v>497.87169352386741</v>
      </c>
      <c r="E29">
        <v>509.27333536029192</v>
      </c>
      <c r="F29">
        <v>26312</v>
      </c>
      <c r="G29">
        <f t="shared" si="0"/>
        <v>152.00000000000003</v>
      </c>
      <c r="H29">
        <f t="shared" si="1"/>
        <v>133</v>
      </c>
      <c r="I29">
        <f t="shared" si="2"/>
        <v>131</v>
      </c>
      <c r="J29">
        <f t="shared" si="3"/>
        <v>134.00000000000003</v>
      </c>
    </row>
    <row r="30" spans="1:10" ht="15">
      <c r="A30" s="128" t="s">
        <v>52</v>
      </c>
      <c r="B30">
        <v>647.45196324143694</v>
      </c>
      <c r="C30">
        <v>572.61208576998047</v>
      </c>
      <c r="D30">
        <v>523.87914230019487</v>
      </c>
      <c r="E30">
        <v>539.54330270119738</v>
      </c>
      <c r="F30">
        <v>57456</v>
      </c>
      <c r="G30">
        <f t="shared" si="0"/>
        <v>372</v>
      </c>
      <c r="H30">
        <f t="shared" si="1"/>
        <v>328.99999999999994</v>
      </c>
      <c r="I30">
        <f t="shared" si="2"/>
        <v>300.99999999999994</v>
      </c>
      <c r="J30">
        <f t="shared" si="3"/>
        <v>309.99999999999994</v>
      </c>
    </row>
    <row r="31" spans="1:10" ht="15">
      <c r="A31" s="128" t="s">
        <v>54</v>
      </c>
      <c r="B31">
        <v>604.76436315362491</v>
      </c>
      <c r="C31">
        <v>603.71076670213768</v>
      </c>
      <c r="D31">
        <v>583.69243412388187</v>
      </c>
      <c r="E31">
        <v>598.44278444470194</v>
      </c>
      <c r="F31">
        <v>94913</v>
      </c>
      <c r="G31">
        <f t="shared" si="0"/>
        <v>574</v>
      </c>
      <c r="H31">
        <f t="shared" si="1"/>
        <v>573</v>
      </c>
      <c r="I31">
        <f t="shared" si="2"/>
        <v>554</v>
      </c>
      <c r="J31">
        <f t="shared" si="3"/>
        <v>568</v>
      </c>
    </row>
    <row r="32" spans="1:10" ht="15">
      <c r="A32" s="128" t="s">
        <v>56</v>
      </c>
      <c r="B32">
        <v>665.14704233773023</v>
      </c>
      <c r="C32">
        <v>636.49838695614267</v>
      </c>
      <c r="D32">
        <v>581.69226361745325</v>
      </c>
      <c r="E32">
        <v>605.35854415006918</v>
      </c>
      <c r="F32">
        <v>80283</v>
      </c>
      <c r="G32">
        <f t="shared" si="0"/>
        <v>534</v>
      </c>
      <c r="H32">
        <f t="shared" si="1"/>
        <v>511.00000000000006</v>
      </c>
      <c r="I32">
        <f t="shared" si="2"/>
        <v>467</v>
      </c>
      <c r="J32">
        <f t="shared" si="3"/>
        <v>486.00000000000006</v>
      </c>
    </row>
    <row r="33" spans="1:10" ht="15">
      <c r="A33" s="128" t="s">
        <v>58</v>
      </c>
      <c r="B33">
        <v>714.79628305932806</v>
      </c>
      <c r="C33">
        <v>786.27591136526087</v>
      </c>
      <c r="D33">
        <v>714.79628305932806</v>
      </c>
      <c r="E33">
        <v>857.75553967119367</v>
      </c>
      <c r="F33">
        <v>1399</v>
      </c>
      <c r="G33">
        <f t="shared" si="0"/>
        <v>10</v>
      </c>
      <c r="H33">
        <f t="shared" si="1"/>
        <v>11</v>
      </c>
      <c r="I33">
        <f t="shared" si="2"/>
        <v>10</v>
      </c>
      <c r="J33">
        <f t="shared" si="3"/>
        <v>12</v>
      </c>
    </row>
    <row r="34" spans="1:10" ht="15">
      <c r="A34" s="128" t="s">
        <v>1498</v>
      </c>
      <c r="B34">
        <v>575.55091260298821</v>
      </c>
      <c r="C34">
        <v>553.2121785521872</v>
      </c>
      <c r="D34">
        <v>487.51001957924342</v>
      </c>
      <c r="E34">
        <v>459.9151128106069</v>
      </c>
      <c r="F34">
        <v>152202</v>
      </c>
      <c r="G34">
        <f t="shared" si="0"/>
        <v>876.00000000000011</v>
      </c>
      <c r="H34">
        <f t="shared" si="1"/>
        <v>841.99999999999989</v>
      </c>
      <c r="I34">
        <f t="shared" si="2"/>
        <v>742</v>
      </c>
      <c r="J34">
        <f t="shared" si="3"/>
        <v>699.99999999999989</v>
      </c>
    </row>
    <row r="35" spans="1:10" ht="15">
      <c r="A35" s="128" t="s">
        <v>62</v>
      </c>
      <c r="B35">
        <v>736.38077765886965</v>
      </c>
      <c r="C35">
        <v>677.77607909086271</v>
      </c>
      <c r="D35">
        <v>670.98133143080395</v>
      </c>
      <c r="E35">
        <v>624.26744126789993</v>
      </c>
      <c r="F35">
        <v>117738</v>
      </c>
      <c r="G35">
        <f t="shared" si="0"/>
        <v>867</v>
      </c>
      <c r="H35">
        <f t="shared" si="1"/>
        <v>798</v>
      </c>
      <c r="I35">
        <f t="shared" si="2"/>
        <v>790</v>
      </c>
      <c r="J35">
        <f t="shared" si="3"/>
        <v>735.00000000000011</v>
      </c>
    </row>
    <row r="36" spans="1:10" ht="15">
      <c r="A36" s="128" t="s">
        <v>64</v>
      </c>
      <c r="B36">
        <v>614.03508771929819</v>
      </c>
      <c r="C36">
        <v>635.47758284600388</v>
      </c>
      <c r="D36">
        <v>629.62962962962968</v>
      </c>
      <c r="E36">
        <v>625.73099415204672</v>
      </c>
      <c r="F36">
        <v>51300</v>
      </c>
      <c r="G36">
        <f t="shared" si="0"/>
        <v>315</v>
      </c>
      <c r="H36">
        <f t="shared" si="1"/>
        <v>326</v>
      </c>
      <c r="I36">
        <f t="shared" si="2"/>
        <v>323.00000000000006</v>
      </c>
      <c r="J36">
        <f t="shared" si="3"/>
        <v>321</v>
      </c>
    </row>
    <row r="37" spans="1:10" ht="15">
      <c r="A37" s="128" t="s">
        <v>66</v>
      </c>
      <c r="B37">
        <v>458.27898614587372</v>
      </c>
      <c r="C37">
        <v>438.89025980893291</v>
      </c>
      <c r="D37">
        <v>424.78936792752143</v>
      </c>
      <c r="E37">
        <v>400.1128071350513</v>
      </c>
      <c r="F37">
        <v>56734</v>
      </c>
      <c r="G37">
        <f t="shared" si="0"/>
        <v>260</v>
      </c>
      <c r="H37">
        <f t="shared" si="1"/>
        <v>248.99999999999997</v>
      </c>
      <c r="I37">
        <f t="shared" si="2"/>
        <v>241</v>
      </c>
      <c r="J37">
        <f t="shared" si="3"/>
        <v>226.99999999999997</v>
      </c>
    </row>
    <row r="38" spans="1:10" ht="15">
      <c r="A38" s="128" t="s">
        <v>68</v>
      </c>
      <c r="B38">
        <v>633.99207138721022</v>
      </c>
      <c r="C38">
        <v>632.5073124378257</v>
      </c>
      <c r="D38">
        <v>623.5987587415184</v>
      </c>
      <c r="E38">
        <v>611.72068714644183</v>
      </c>
      <c r="F38">
        <v>67351</v>
      </c>
      <c r="G38">
        <f t="shared" si="0"/>
        <v>427</v>
      </c>
      <c r="H38">
        <f t="shared" si="1"/>
        <v>426</v>
      </c>
      <c r="I38">
        <f t="shared" si="2"/>
        <v>420.00000000000011</v>
      </c>
      <c r="J38">
        <f t="shared" si="3"/>
        <v>412.00000000000006</v>
      </c>
    </row>
    <row r="39" spans="1:10" ht="15">
      <c r="A39" s="128" t="s">
        <v>70</v>
      </c>
      <c r="B39">
        <v>819.43102071689714</v>
      </c>
      <c r="C39">
        <v>802.6221792662941</v>
      </c>
      <c r="D39">
        <v>769.00449636508802</v>
      </c>
      <c r="E39">
        <v>714.37576165062819</v>
      </c>
      <c r="F39">
        <v>23797</v>
      </c>
      <c r="G39">
        <f t="shared" si="0"/>
        <v>195</v>
      </c>
      <c r="H39">
        <f t="shared" si="1"/>
        <v>191</v>
      </c>
      <c r="I39">
        <f t="shared" si="2"/>
        <v>182.99999999999997</v>
      </c>
      <c r="J39">
        <f t="shared" si="3"/>
        <v>169.99999999999997</v>
      </c>
    </row>
    <row r="40" spans="1:10" ht="15">
      <c r="A40" s="128" t="s">
        <v>72</v>
      </c>
      <c r="B40">
        <v>734.55084574432237</v>
      </c>
      <c r="C40">
        <v>700.85585282027091</v>
      </c>
      <c r="D40">
        <v>572.8148797088752</v>
      </c>
      <c r="E40">
        <v>640.20486555697823</v>
      </c>
      <c r="F40">
        <v>44517</v>
      </c>
      <c r="G40">
        <f t="shared" ref="G40:G71" si="4">($F40/100000)*B40</f>
        <v>327</v>
      </c>
      <c r="H40">
        <f t="shared" ref="H40:H71" si="5">($F40/100000)*C40</f>
        <v>312</v>
      </c>
      <c r="I40">
        <f t="shared" ref="I40:I71" si="6">($F40/100000)*D40</f>
        <v>254.99999999999997</v>
      </c>
      <c r="J40">
        <f t="shared" ref="J40:J71" si="7">($F40/100000)*E40</f>
        <v>285</v>
      </c>
    </row>
    <row r="41" spans="1:10" ht="15">
      <c r="A41" s="128" t="s">
        <v>74</v>
      </c>
      <c r="B41">
        <v>588.64638210945066</v>
      </c>
      <c r="C41">
        <v>563.38028169014092</v>
      </c>
      <c r="D41">
        <v>517.14869368885059</v>
      </c>
      <c r="E41">
        <v>507.47231480485959</v>
      </c>
      <c r="F41">
        <v>186020</v>
      </c>
      <c r="G41">
        <f t="shared" si="4"/>
        <v>1095.0000000000002</v>
      </c>
      <c r="H41">
        <f t="shared" si="5"/>
        <v>1048.0000000000002</v>
      </c>
      <c r="I41">
        <f t="shared" si="6"/>
        <v>961.99999999999989</v>
      </c>
      <c r="J41">
        <f t="shared" si="7"/>
        <v>943.99999999999989</v>
      </c>
    </row>
    <row r="42" spans="1:10" ht="15">
      <c r="A42" s="128" t="s">
        <v>76</v>
      </c>
      <c r="B42">
        <v>617.42314908356184</v>
      </c>
      <c r="C42">
        <v>615.16813392986001</v>
      </c>
      <c r="D42">
        <v>556.9887429643527</v>
      </c>
      <c r="E42">
        <v>571.8718429787848</v>
      </c>
      <c r="F42">
        <v>221728</v>
      </c>
      <c r="G42">
        <f t="shared" si="4"/>
        <v>1369</v>
      </c>
      <c r="H42">
        <f t="shared" si="5"/>
        <v>1364</v>
      </c>
      <c r="I42">
        <f t="shared" si="6"/>
        <v>1235</v>
      </c>
      <c r="J42">
        <f t="shared" si="7"/>
        <v>1268</v>
      </c>
    </row>
    <row r="43" spans="1:10" ht="15">
      <c r="A43" s="128" t="s">
        <v>78</v>
      </c>
      <c r="B43">
        <v>641.24036943101885</v>
      </c>
      <c r="C43">
        <v>646.02574532229505</v>
      </c>
      <c r="D43">
        <v>620.50374056882163</v>
      </c>
      <c r="E43">
        <v>607.74273819208497</v>
      </c>
      <c r="F43">
        <v>62691</v>
      </c>
      <c r="G43">
        <f t="shared" si="4"/>
        <v>402</v>
      </c>
      <c r="H43">
        <f t="shared" si="5"/>
        <v>404.99999999999994</v>
      </c>
      <c r="I43">
        <f t="shared" si="6"/>
        <v>388.99999999999994</v>
      </c>
      <c r="J43">
        <f t="shared" si="7"/>
        <v>380.99999999999994</v>
      </c>
    </row>
    <row r="44" spans="1:10" ht="15">
      <c r="A44" s="128" t="s">
        <v>80</v>
      </c>
      <c r="B44">
        <v>421.68573492599501</v>
      </c>
      <c r="C44">
        <v>421.68573492599501</v>
      </c>
      <c r="D44">
        <v>391.44532365640168</v>
      </c>
      <c r="E44">
        <v>430.0858491675487</v>
      </c>
      <c r="F44">
        <v>119046</v>
      </c>
      <c r="G44">
        <f t="shared" si="4"/>
        <v>502.00000000000006</v>
      </c>
      <c r="H44">
        <f t="shared" si="5"/>
        <v>502.00000000000006</v>
      </c>
      <c r="I44">
        <f t="shared" si="6"/>
        <v>466</v>
      </c>
      <c r="J44">
        <f t="shared" si="7"/>
        <v>512.00000000000011</v>
      </c>
    </row>
    <row r="45" spans="1:10" ht="15">
      <c r="A45" s="128" t="s">
        <v>82</v>
      </c>
      <c r="B45">
        <v>651.50950428624674</v>
      </c>
      <c r="C45">
        <v>657.47297800969068</v>
      </c>
      <c r="D45">
        <v>632.1282146850541</v>
      </c>
      <c r="E45">
        <v>655.98210957882975</v>
      </c>
      <c r="F45">
        <v>67075</v>
      </c>
      <c r="G45">
        <f t="shared" si="4"/>
        <v>437</v>
      </c>
      <c r="H45">
        <f t="shared" si="5"/>
        <v>441</v>
      </c>
      <c r="I45">
        <f t="shared" si="6"/>
        <v>424</v>
      </c>
      <c r="J45">
        <f t="shared" si="7"/>
        <v>440</v>
      </c>
    </row>
    <row r="46" spans="1:10" ht="15">
      <c r="A46" s="128" t="s">
        <v>84</v>
      </c>
      <c r="B46">
        <v>388.52913968547642</v>
      </c>
      <c r="C46">
        <v>481.03607770582789</v>
      </c>
      <c r="D46">
        <v>448.1447219652585</v>
      </c>
      <c r="E46">
        <v>431.69904409497377</v>
      </c>
      <c r="F46">
        <v>48645</v>
      </c>
      <c r="G46">
        <f t="shared" si="4"/>
        <v>189</v>
      </c>
      <c r="H46">
        <f t="shared" si="5"/>
        <v>233.99999999999997</v>
      </c>
      <c r="I46">
        <f t="shared" si="6"/>
        <v>218</v>
      </c>
      <c r="J46">
        <f t="shared" si="7"/>
        <v>210</v>
      </c>
    </row>
    <row r="47" spans="1:10" ht="15">
      <c r="A47" s="128" t="s">
        <v>86</v>
      </c>
      <c r="B47">
        <v>753.08078502966691</v>
      </c>
      <c r="C47">
        <v>641.05223849632796</v>
      </c>
      <c r="D47">
        <v>655.57445749139038</v>
      </c>
      <c r="E47">
        <v>799.75934608522459</v>
      </c>
      <c r="F47">
        <v>96404</v>
      </c>
      <c r="G47">
        <f t="shared" si="4"/>
        <v>726.00000000000011</v>
      </c>
      <c r="H47">
        <f t="shared" si="5"/>
        <v>618</v>
      </c>
      <c r="I47">
        <f t="shared" si="6"/>
        <v>632</v>
      </c>
      <c r="J47">
        <f t="shared" si="7"/>
        <v>770.99999999999989</v>
      </c>
    </row>
    <row r="48" spans="1:10" ht="15">
      <c r="A48" s="128" t="s">
        <v>88</v>
      </c>
      <c r="B48">
        <v>556.83833617775997</v>
      </c>
      <c r="C48">
        <v>558.8461667168624</v>
      </c>
      <c r="D48">
        <v>597.66422380617746</v>
      </c>
      <c r="E48">
        <v>541.44496871130741</v>
      </c>
      <c r="F48">
        <v>149415</v>
      </c>
      <c r="G48">
        <f t="shared" si="4"/>
        <v>832.00000000000011</v>
      </c>
      <c r="H48">
        <f t="shared" si="5"/>
        <v>835</v>
      </c>
      <c r="I48">
        <f t="shared" si="6"/>
        <v>893.00000000000011</v>
      </c>
      <c r="J48">
        <f t="shared" si="7"/>
        <v>809</v>
      </c>
    </row>
    <row r="49" spans="1:10" ht="15">
      <c r="A49" s="128" t="s">
        <v>90</v>
      </c>
      <c r="B49">
        <v>584.96575556341986</v>
      </c>
      <c r="C49">
        <v>522.51389553885542</v>
      </c>
      <c r="D49">
        <v>466.30722151674752</v>
      </c>
      <c r="E49">
        <v>447.57166350937808</v>
      </c>
      <c r="F49">
        <v>48037</v>
      </c>
      <c r="G49">
        <f t="shared" si="4"/>
        <v>281</v>
      </c>
      <c r="H49">
        <f t="shared" si="5"/>
        <v>251</v>
      </c>
      <c r="I49">
        <f t="shared" si="6"/>
        <v>224</v>
      </c>
      <c r="J49">
        <f t="shared" si="7"/>
        <v>214.99999999999997</v>
      </c>
    </row>
    <row r="50" spans="1:10" ht="15">
      <c r="A50" s="128" t="s">
        <v>92</v>
      </c>
      <c r="B50">
        <v>436.07550458631141</v>
      </c>
      <c r="C50">
        <v>450.80571163778433</v>
      </c>
      <c r="D50">
        <v>501.7476776907946</v>
      </c>
      <c r="E50">
        <v>510.95405709796512</v>
      </c>
      <c r="F50">
        <v>325861</v>
      </c>
      <c r="G50">
        <f t="shared" si="4"/>
        <v>1421.0000000000002</v>
      </c>
      <c r="H50">
        <f t="shared" si="5"/>
        <v>1469.0000000000005</v>
      </c>
      <c r="I50">
        <f t="shared" si="6"/>
        <v>1635.0000000000002</v>
      </c>
      <c r="J50">
        <f t="shared" si="7"/>
        <v>1665.0000000000002</v>
      </c>
    </row>
    <row r="51" spans="1:10" ht="15">
      <c r="A51" s="128" t="s">
        <v>94</v>
      </c>
      <c r="B51">
        <v>934.14970596064961</v>
      </c>
      <c r="C51">
        <v>989.81147600493705</v>
      </c>
      <c r="D51">
        <v>941.4099368359914</v>
      </c>
      <c r="E51">
        <v>926.88947508530771</v>
      </c>
      <c r="F51">
        <v>41321</v>
      </c>
      <c r="G51">
        <f t="shared" si="4"/>
        <v>386.00000000000006</v>
      </c>
      <c r="H51">
        <f t="shared" si="5"/>
        <v>409.00000000000006</v>
      </c>
      <c r="I51">
        <f t="shared" si="6"/>
        <v>389</v>
      </c>
      <c r="J51">
        <f t="shared" si="7"/>
        <v>383</v>
      </c>
    </row>
    <row r="52" spans="1:10" ht="15">
      <c r="A52" s="128" t="s">
        <v>96</v>
      </c>
      <c r="B52">
        <v>524.1968169904618</v>
      </c>
      <c r="C52">
        <v>543.78664649139398</v>
      </c>
      <c r="D52">
        <v>539.73357831878741</v>
      </c>
      <c r="E52">
        <v>549.86624875030407</v>
      </c>
      <c r="F52">
        <v>148036</v>
      </c>
      <c r="G52">
        <f t="shared" si="4"/>
        <v>776</v>
      </c>
      <c r="H52">
        <f t="shared" si="5"/>
        <v>804.99999999999989</v>
      </c>
      <c r="I52">
        <f t="shared" si="6"/>
        <v>799.00000000000011</v>
      </c>
      <c r="J52">
        <f t="shared" si="7"/>
        <v>814.00000000000011</v>
      </c>
    </row>
    <row r="53" spans="1:10" ht="15">
      <c r="A53" s="128" t="s">
        <v>98</v>
      </c>
      <c r="B53">
        <v>561.51889309424826</v>
      </c>
      <c r="C53">
        <v>443.63094868772112</v>
      </c>
      <c r="D53">
        <v>415.71011974933299</v>
      </c>
      <c r="E53">
        <v>403.30086244338281</v>
      </c>
      <c r="F53">
        <v>32234</v>
      </c>
      <c r="G53">
        <f t="shared" si="4"/>
        <v>181</v>
      </c>
      <c r="H53">
        <f t="shared" si="5"/>
        <v>143.00000000000003</v>
      </c>
      <c r="I53">
        <f t="shared" si="6"/>
        <v>134</v>
      </c>
      <c r="J53">
        <f t="shared" si="7"/>
        <v>130.00000000000003</v>
      </c>
    </row>
    <row r="54" spans="1:10" ht="15">
      <c r="A54" s="128" t="s">
        <v>100</v>
      </c>
      <c r="B54">
        <v>792.0353982300885</v>
      </c>
      <c r="C54">
        <v>548.67256637168134</v>
      </c>
      <c r="D54">
        <v>548.67256637168134</v>
      </c>
      <c r="E54">
        <v>553.09734513274338</v>
      </c>
      <c r="F54">
        <v>22600</v>
      </c>
      <c r="G54">
        <f t="shared" si="4"/>
        <v>179</v>
      </c>
      <c r="H54">
        <f t="shared" si="5"/>
        <v>123.99999999999999</v>
      </c>
      <c r="I54">
        <f t="shared" si="6"/>
        <v>123.99999999999999</v>
      </c>
      <c r="J54">
        <f t="shared" si="7"/>
        <v>125.00000000000001</v>
      </c>
    </row>
    <row r="55" spans="1:10" ht="15">
      <c r="A55" s="128" t="s">
        <v>102</v>
      </c>
      <c r="B55">
        <v>386.14602624216872</v>
      </c>
      <c r="C55">
        <v>252.1769967295796</v>
      </c>
      <c r="D55">
        <v>137.90929508648881</v>
      </c>
      <c r="E55">
        <v>181.2522163993853</v>
      </c>
      <c r="F55">
        <v>25379</v>
      </c>
      <c r="G55">
        <f t="shared" si="4"/>
        <v>98</v>
      </c>
      <c r="H55">
        <f t="shared" si="5"/>
        <v>64.000000000000014</v>
      </c>
      <c r="I55">
        <f t="shared" si="6"/>
        <v>35</v>
      </c>
      <c r="J55">
        <f t="shared" si="7"/>
        <v>46</v>
      </c>
    </row>
    <row r="56" spans="1:10" ht="15">
      <c r="A56" s="128" t="s">
        <v>104</v>
      </c>
      <c r="B56">
        <v>268.30577101322018</v>
      </c>
      <c r="C56">
        <v>219.52290355627099</v>
      </c>
      <c r="D56">
        <v>312.21035172447438</v>
      </c>
      <c r="E56">
        <v>336.60178545294889</v>
      </c>
      <c r="F56">
        <v>20499</v>
      </c>
      <c r="G56">
        <f t="shared" si="4"/>
        <v>55.000000000000007</v>
      </c>
      <c r="H56">
        <f t="shared" si="5"/>
        <v>44.999999999999993</v>
      </c>
      <c r="I56">
        <f t="shared" si="6"/>
        <v>64</v>
      </c>
      <c r="J56">
        <f t="shared" si="7"/>
        <v>69</v>
      </c>
    </row>
    <row r="57" spans="1:10" ht="15">
      <c r="A57" s="128" t="s">
        <v>106</v>
      </c>
      <c r="B57">
        <v>585.64161935142192</v>
      </c>
      <c r="C57">
        <v>572.40156171098488</v>
      </c>
      <c r="D57">
        <v>557.62196248445059</v>
      </c>
      <c r="E57">
        <v>570.86202012488764</v>
      </c>
      <c r="F57">
        <v>324772</v>
      </c>
      <c r="G57">
        <f t="shared" si="4"/>
        <v>1902</v>
      </c>
      <c r="H57">
        <f t="shared" si="5"/>
        <v>1859</v>
      </c>
      <c r="I57">
        <f t="shared" si="6"/>
        <v>1811</v>
      </c>
      <c r="J57">
        <f t="shared" si="7"/>
        <v>1854.0000000000002</v>
      </c>
    </row>
    <row r="58" spans="1:10" ht="15">
      <c r="A58" s="128" t="s">
        <v>108</v>
      </c>
      <c r="B58">
        <v>541.15828039393637</v>
      </c>
      <c r="C58">
        <v>557.96443817014551</v>
      </c>
      <c r="D58">
        <v>480.65611239958321</v>
      </c>
      <c r="E58">
        <v>440.32133373668108</v>
      </c>
      <c r="F58">
        <v>29751</v>
      </c>
      <c r="G58">
        <f t="shared" si="4"/>
        <v>161</v>
      </c>
      <c r="H58">
        <f t="shared" si="5"/>
        <v>166</v>
      </c>
      <c r="I58">
        <f t="shared" si="6"/>
        <v>143</v>
      </c>
      <c r="J58">
        <f t="shared" si="7"/>
        <v>131</v>
      </c>
    </row>
    <row r="59" spans="1:10" ht="15">
      <c r="A59" s="128" t="s">
        <v>110</v>
      </c>
      <c r="B59">
        <v>406.22725244793008</v>
      </c>
      <c r="C59">
        <v>371.00523633972813</v>
      </c>
      <c r="D59">
        <v>272.38359123676241</v>
      </c>
      <c r="E59">
        <v>246.5541127574142</v>
      </c>
      <c r="F59">
        <v>42587</v>
      </c>
      <c r="G59">
        <f t="shared" si="4"/>
        <v>173</v>
      </c>
      <c r="H59">
        <f t="shared" si="5"/>
        <v>158.00000000000003</v>
      </c>
      <c r="I59">
        <f t="shared" si="6"/>
        <v>116.00000000000001</v>
      </c>
      <c r="J59">
        <f t="shared" si="7"/>
        <v>104.99999999999999</v>
      </c>
    </row>
    <row r="60" spans="1:10" ht="15">
      <c r="A60" s="128" t="s">
        <v>112</v>
      </c>
      <c r="B60">
        <v>488.59934853420191</v>
      </c>
      <c r="C60">
        <v>554.76384364820842</v>
      </c>
      <c r="D60">
        <v>570.0325732899023</v>
      </c>
      <c r="E60">
        <v>631.1074918566776</v>
      </c>
      <c r="F60">
        <v>19648</v>
      </c>
      <c r="G60">
        <f t="shared" si="4"/>
        <v>95.999999999999986</v>
      </c>
      <c r="H60">
        <f t="shared" si="5"/>
        <v>108.99999999999999</v>
      </c>
      <c r="I60">
        <f t="shared" si="6"/>
        <v>112</v>
      </c>
      <c r="J60">
        <f t="shared" si="7"/>
        <v>124</v>
      </c>
    </row>
    <row r="61" spans="1:10" ht="15">
      <c r="A61" s="128" t="s">
        <v>114</v>
      </c>
      <c r="B61">
        <v>488.37745498752861</v>
      </c>
      <c r="C61">
        <v>505.14577962229339</v>
      </c>
      <c r="D61">
        <v>484.18537382883733</v>
      </c>
      <c r="E61">
        <v>524.01014483640404</v>
      </c>
      <c r="F61">
        <v>47709</v>
      </c>
      <c r="G61">
        <f t="shared" si="4"/>
        <v>233.00000000000003</v>
      </c>
      <c r="H61">
        <f t="shared" si="5"/>
        <v>240.99999999999997</v>
      </c>
      <c r="I61">
        <f t="shared" si="6"/>
        <v>231</v>
      </c>
      <c r="J61">
        <f t="shared" si="7"/>
        <v>250</v>
      </c>
    </row>
    <row r="62" spans="1:10" ht="15">
      <c r="A62" s="128" t="s">
        <v>872</v>
      </c>
      <c r="B62">
        <v>524.10901467505244</v>
      </c>
      <c r="C62">
        <v>485.28612469912258</v>
      </c>
      <c r="D62">
        <v>438.69865672800682</v>
      </c>
      <c r="E62">
        <v>450.34552372078582</v>
      </c>
      <c r="F62">
        <v>51516</v>
      </c>
      <c r="G62">
        <f t="shared" si="4"/>
        <v>270</v>
      </c>
      <c r="H62">
        <f t="shared" si="5"/>
        <v>249.99999999999997</v>
      </c>
      <c r="I62">
        <f t="shared" si="6"/>
        <v>225.99999999999997</v>
      </c>
      <c r="J62">
        <f t="shared" si="7"/>
        <v>232</v>
      </c>
    </row>
    <row r="63" spans="1:10" ht="15">
      <c r="A63" s="128" t="s">
        <v>118</v>
      </c>
      <c r="B63">
        <v>548.74947991308773</v>
      </c>
      <c r="C63">
        <v>527.02140446581291</v>
      </c>
      <c r="D63">
        <v>488.65054782488102</v>
      </c>
      <c r="E63">
        <v>497.89653737691282</v>
      </c>
      <c r="F63">
        <v>216310</v>
      </c>
      <c r="G63">
        <f t="shared" si="4"/>
        <v>1187</v>
      </c>
      <c r="H63">
        <f t="shared" si="5"/>
        <v>1140</v>
      </c>
      <c r="I63">
        <f t="shared" si="6"/>
        <v>1057.0000000000002</v>
      </c>
      <c r="J63">
        <f t="shared" si="7"/>
        <v>1077.0000000000002</v>
      </c>
    </row>
    <row r="64" spans="1:10" ht="15">
      <c r="A64" s="128" t="s">
        <v>120</v>
      </c>
      <c r="B64">
        <v>548.63651094958095</v>
      </c>
      <c r="C64">
        <v>479.18885133571001</v>
      </c>
      <c r="D64">
        <v>400.4815037733228</v>
      </c>
      <c r="E64">
        <v>377.33228390203249</v>
      </c>
      <c r="F64">
        <v>43198</v>
      </c>
      <c r="G64">
        <f t="shared" si="4"/>
        <v>236.99999999999997</v>
      </c>
      <c r="H64">
        <f t="shared" si="5"/>
        <v>207</v>
      </c>
      <c r="I64">
        <f t="shared" si="6"/>
        <v>172.99999999999997</v>
      </c>
      <c r="J64">
        <f t="shared" si="7"/>
        <v>162.99999999999997</v>
      </c>
    </row>
    <row r="65" spans="1:10" ht="15">
      <c r="A65" s="128" t="s">
        <v>122</v>
      </c>
      <c r="B65">
        <v>371.3411970292704</v>
      </c>
      <c r="C65">
        <v>423.21974661424201</v>
      </c>
      <c r="D65">
        <v>417.75884665792921</v>
      </c>
      <c r="E65">
        <v>404.10659676714732</v>
      </c>
      <c r="F65">
        <v>36624</v>
      </c>
      <c r="G65">
        <f t="shared" si="4"/>
        <v>136</v>
      </c>
      <c r="H65">
        <f t="shared" si="5"/>
        <v>155</v>
      </c>
      <c r="I65">
        <f t="shared" si="6"/>
        <v>153</v>
      </c>
      <c r="J65">
        <f t="shared" si="7"/>
        <v>148.00000000000003</v>
      </c>
    </row>
    <row r="66" spans="1:10" ht="15">
      <c r="A66" s="128" t="s">
        <v>124</v>
      </c>
      <c r="B66">
        <v>765.03755000818853</v>
      </c>
      <c r="C66">
        <v>779.07493624687083</v>
      </c>
      <c r="D66">
        <v>605.94717263645509</v>
      </c>
      <c r="E66">
        <v>603.60760826334138</v>
      </c>
      <c r="F66">
        <v>42743</v>
      </c>
      <c r="G66">
        <f t="shared" si="4"/>
        <v>327</v>
      </c>
      <c r="H66">
        <f t="shared" si="5"/>
        <v>333</v>
      </c>
      <c r="I66">
        <f t="shared" si="6"/>
        <v>259</v>
      </c>
      <c r="J66">
        <f t="shared" si="7"/>
        <v>258</v>
      </c>
    </row>
    <row r="67" spans="1:10" ht="15">
      <c r="A67" s="128" t="s">
        <v>126</v>
      </c>
      <c r="B67">
        <v>638.00277392510407</v>
      </c>
      <c r="C67">
        <v>656.49560795191871</v>
      </c>
      <c r="D67">
        <v>693.4812760055479</v>
      </c>
      <c r="E67">
        <v>702.72769301895516</v>
      </c>
      <c r="F67">
        <v>21630</v>
      </c>
      <c r="G67">
        <f t="shared" si="4"/>
        <v>138</v>
      </c>
      <c r="H67">
        <f t="shared" si="5"/>
        <v>142</v>
      </c>
      <c r="I67">
        <f t="shared" si="6"/>
        <v>150</v>
      </c>
      <c r="J67">
        <f t="shared" si="7"/>
        <v>152</v>
      </c>
    </row>
    <row r="68" spans="1:10" ht="15">
      <c r="A68" s="128" t="s">
        <v>128</v>
      </c>
      <c r="B68">
        <v>363.00080666845918</v>
      </c>
      <c r="C68">
        <v>282.33396074213499</v>
      </c>
      <c r="D68">
        <v>174.7781661737026</v>
      </c>
      <c r="E68">
        <v>170.2966747333513</v>
      </c>
      <c r="F68">
        <v>22314</v>
      </c>
      <c r="G68">
        <f t="shared" si="4"/>
        <v>80.999999999999986</v>
      </c>
      <c r="H68">
        <f t="shared" si="5"/>
        <v>63</v>
      </c>
      <c r="I68">
        <f t="shared" si="6"/>
        <v>39</v>
      </c>
      <c r="J68">
        <f t="shared" si="7"/>
        <v>38.000000000000007</v>
      </c>
    </row>
    <row r="69" spans="1:10" ht="15">
      <c r="A69" s="128" t="s">
        <v>130</v>
      </c>
      <c r="B69">
        <v>515.53142598611748</v>
      </c>
      <c r="C69">
        <v>514.63847316974432</v>
      </c>
      <c r="D69">
        <v>531.90222761962593</v>
      </c>
      <c r="E69">
        <v>565.23913276422468</v>
      </c>
      <c r="F69">
        <v>335964</v>
      </c>
      <c r="G69">
        <f t="shared" si="4"/>
        <v>1731.9999999999998</v>
      </c>
      <c r="H69">
        <f t="shared" si="5"/>
        <v>1729</v>
      </c>
      <c r="I69">
        <f t="shared" si="6"/>
        <v>1787.0000000000002</v>
      </c>
      <c r="J69">
        <f t="shared" si="7"/>
        <v>1899</v>
      </c>
    </row>
    <row r="70" spans="1:10" ht="15">
      <c r="A70" s="128" t="s">
        <v>1499</v>
      </c>
      <c r="B70">
        <v>852.47898077238335</v>
      </c>
      <c r="C70">
        <v>896.9765099885243</v>
      </c>
      <c r="D70">
        <v>868.87280732569855</v>
      </c>
      <c r="E70">
        <v>971.9197170893932</v>
      </c>
      <c r="F70">
        <v>42699</v>
      </c>
      <c r="G70">
        <f t="shared" si="4"/>
        <v>363.99999999999994</v>
      </c>
      <c r="H70">
        <f t="shared" si="5"/>
        <v>383</v>
      </c>
      <c r="I70">
        <f t="shared" si="6"/>
        <v>371</v>
      </c>
      <c r="J70">
        <f t="shared" si="7"/>
        <v>415</v>
      </c>
    </row>
    <row r="71" spans="1:10" ht="15">
      <c r="A71" s="128" t="s">
        <v>134</v>
      </c>
      <c r="B71">
        <v>578.56977551492707</v>
      </c>
      <c r="C71">
        <v>539.9984571472653</v>
      </c>
      <c r="D71">
        <v>509.14140245313592</v>
      </c>
      <c r="E71">
        <v>458.99868857517549</v>
      </c>
      <c r="F71">
        <v>25926</v>
      </c>
      <c r="G71">
        <f t="shared" si="4"/>
        <v>150</v>
      </c>
      <c r="H71">
        <f t="shared" si="5"/>
        <v>140</v>
      </c>
      <c r="I71">
        <f t="shared" si="6"/>
        <v>132.00000000000003</v>
      </c>
      <c r="J71">
        <f t="shared" si="7"/>
        <v>119</v>
      </c>
    </row>
    <row r="72" spans="1:10" ht="15">
      <c r="A72" s="128" t="s">
        <v>136</v>
      </c>
      <c r="B72">
        <v>513.73246393993281</v>
      </c>
      <c r="C72">
        <v>500.14819205690571</v>
      </c>
      <c r="D72">
        <v>459.39537640782447</v>
      </c>
      <c r="E72">
        <v>437.16656787196212</v>
      </c>
      <c r="F72">
        <v>80976</v>
      </c>
      <c r="G72">
        <f t="shared" ref="G72:G103" si="8">($F72/100000)*B72</f>
        <v>416</v>
      </c>
      <c r="H72">
        <f t="shared" ref="H72:H103" si="9">($F72/100000)*C72</f>
        <v>405</v>
      </c>
      <c r="I72">
        <f t="shared" ref="I72:I103" si="10">($F72/100000)*D72</f>
        <v>371.99999999999994</v>
      </c>
      <c r="J72">
        <f t="shared" ref="J72:J103" si="11">($F72/100000)*E72</f>
        <v>354.00000000000006</v>
      </c>
    </row>
    <row r="73" spans="1:10" ht="15">
      <c r="A73" s="128" t="s">
        <v>138</v>
      </c>
      <c r="B73">
        <v>731.53409090909099</v>
      </c>
      <c r="C73">
        <v>742.1875</v>
      </c>
      <c r="D73">
        <v>710.22727272727275</v>
      </c>
      <c r="E73">
        <v>767.0454545454545</v>
      </c>
      <c r="F73">
        <v>28160</v>
      </c>
      <c r="G73">
        <f t="shared" si="8"/>
        <v>206.00000000000003</v>
      </c>
      <c r="H73">
        <f t="shared" si="9"/>
        <v>209</v>
      </c>
      <c r="I73">
        <f t="shared" si="10"/>
        <v>200.00000000000003</v>
      </c>
      <c r="J73">
        <f t="shared" si="11"/>
        <v>216</v>
      </c>
    </row>
    <row r="74" spans="1:10" ht="15">
      <c r="A74" s="128" t="s">
        <v>140</v>
      </c>
      <c r="B74">
        <v>716.33237822349577</v>
      </c>
      <c r="C74">
        <v>563.07056706870128</v>
      </c>
      <c r="D74">
        <v>453.12187645765312</v>
      </c>
      <c r="E74">
        <v>376.49097088025587</v>
      </c>
      <c r="F74">
        <v>30014</v>
      </c>
      <c r="G74">
        <f t="shared" si="8"/>
        <v>215.00000000000003</v>
      </c>
      <c r="H74">
        <f t="shared" si="9"/>
        <v>169</v>
      </c>
      <c r="I74">
        <f t="shared" si="10"/>
        <v>136.00000000000003</v>
      </c>
      <c r="J74">
        <f t="shared" si="11"/>
        <v>113</v>
      </c>
    </row>
    <row r="75" spans="1:10" ht="15">
      <c r="A75" s="128" t="s">
        <v>142</v>
      </c>
      <c r="B75">
        <v>665.59155549039724</v>
      </c>
      <c r="C75">
        <v>651.66397888872598</v>
      </c>
      <c r="D75">
        <v>609.88124908371208</v>
      </c>
      <c r="E75">
        <v>606.58261252015836</v>
      </c>
      <c r="F75">
        <v>272840</v>
      </c>
      <c r="G75">
        <f t="shared" si="8"/>
        <v>1816</v>
      </c>
      <c r="H75">
        <f t="shared" si="9"/>
        <v>1778</v>
      </c>
      <c r="I75">
        <f t="shared" si="10"/>
        <v>1664.0000000000002</v>
      </c>
      <c r="J75">
        <f t="shared" si="11"/>
        <v>1655.0000000000002</v>
      </c>
    </row>
    <row r="76" spans="1:10" ht="15">
      <c r="A76" s="128" t="s">
        <v>144</v>
      </c>
      <c r="B76">
        <v>582.50218059084534</v>
      </c>
      <c r="C76">
        <v>581.74371420986768</v>
      </c>
      <c r="D76">
        <v>560.50665554249304</v>
      </c>
      <c r="E76">
        <v>621.18396602070607</v>
      </c>
      <c r="F76">
        <v>131845</v>
      </c>
      <c r="G76">
        <f t="shared" si="8"/>
        <v>768</v>
      </c>
      <c r="H76">
        <f t="shared" si="9"/>
        <v>767</v>
      </c>
      <c r="I76">
        <f t="shared" si="10"/>
        <v>738.99999999999989</v>
      </c>
      <c r="J76">
        <f t="shared" si="11"/>
        <v>818.99999999999989</v>
      </c>
    </row>
    <row r="77" spans="1:10" ht="15">
      <c r="A77" s="128" t="s">
        <v>146</v>
      </c>
      <c r="B77">
        <v>643.4592368573451</v>
      </c>
      <c r="C77">
        <v>596.27222615447317</v>
      </c>
      <c r="D77">
        <v>538.360894837312</v>
      </c>
      <c r="E77">
        <v>540.50575896016983</v>
      </c>
      <c r="F77">
        <v>46623</v>
      </c>
      <c r="G77">
        <f t="shared" si="8"/>
        <v>300</v>
      </c>
      <c r="H77">
        <f t="shared" si="9"/>
        <v>278</v>
      </c>
      <c r="I77">
        <f t="shared" si="10"/>
        <v>250.99999999999997</v>
      </c>
      <c r="J77">
        <f t="shared" si="11"/>
        <v>251.99999999999997</v>
      </c>
    </row>
    <row r="78" spans="1:10" ht="15">
      <c r="A78" s="128" t="s">
        <v>148</v>
      </c>
      <c r="B78">
        <v>521.13454804288551</v>
      </c>
      <c r="C78">
        <v>526.85431747262453</v>
      </c>
      <c r="D78">
        <v>509.05947924677002</v>
      </c>
      <c r="E78">
        <v>521.77007797952319</v>
      </c>
      <c r="F78">
        <v>157349</v>
      </c>
      <c r="G78">
        <f t="shared" si="8"/>
        <v>820</v>
      </c>
      <c r="H78">
        <f t="shared" si="9"/>
        <v>829</v>
      </c>
      <c r="I78">
        <f t="shared" si="10"/>
        <v>801.00000000000023</v>
      </c>
      <c r="J78">
        <f t="shared" si="11"/>
        <v>821</v>
      </c>
    </row>
    <row r="79" spans="1:10" ht="15">
      <c r="A79" s="128" t="s">
        <v>150</v>
      </c>
      <c r="B79">
        <v>578.64789275725718</v>
      </c>
      <c r="C79">
        <v>514.35368245089535</v>
      </c>
      <c r="D79">
        <v>488.63599832835058</v>
      </c>
      <c r="E79">
        <v>485.42128781303239</v>
      </c>
      <c r="F79">
        <v>31107</v>
      </c>
      <c r="G79">
        <f t="shared" si="8"/>
        <v>180</v>
      </c>
      <c r="H79">
        <f t="shared" si="9"/>
        <v>160.00000000000003</v>
      </c>
      <c r="I79">
        <f t="shared" si="10"/>
        <v>152.00000000000003</v>
      </c>
      <c r="J79">
        <f t="shared" si="11"/>
        <v>151</v>
      </c>
    </row>
    <row r="80" spans="1:10" ht="15">
      <c r="A80" s="128" t="s">
        <v>152</v>
      </c>
      <c r="B80">
        <v>619.59623940233359</v>
      </c>
      <c r="C80">
        <v>588.11802232854859</v>
      </c>
      <c r="D80">
        <v>487.38772769243678</v>
      </c>
      <c r="E80">
        <v>506.79929488793749</v>
      </c>
      <c r="F80">
        <v>190608</v>
      </c>
      <c r="G80">
        <f t="shared" si="8"/>
        <v>1181</v>
      </c>
      <c r="H80">
        <f t="shared" si="9"/>
        <v>1121</v>
      </c>
      <c r="I80">
        <f t="shared" si="10"/>
        <v>928.99999999999989</v>
      </c>
      <c r="J80">
        <f t="shared" si="11"/>
        <v>965.99999999999989</v>
      </c>
    </row>
    <row r="81" spans="1:10" ht="15">
      <c r="A81" s="128" t="s">
        <v>154</v>
      </c>
      <c r="B81">
        <v>730.46955095345504</v>
      </c>
      <c r="C81">
        <v>721.49887225753537</v>
      </c>
      <c r="D81">
        <v>665.11174902604057</v>
      </c>
      <c r="E81">
        <v>675.36395324994874</v>
      </c>
      <c r="F81">
        <v>78032</v>
      </c>
      <c r="G81">
        <f t="shared" si="8"/>
        <v>570</v>
      </c>
      <c r="H81">
        <f t="shared" si="9"/>
        <v>563</v>
      </c>
      <c r="I81">
        <f t="shared" si="10"/>
        <v>519</v>
      </c>
      <c r="J81">
        <f t="shared" si="11"/>
        <v>527</v>
      </c>
    </row>
    <row r="82" spans="1:10" ht="15">
      <c r="A82" s="128" t="s">
        <v>156</v>
      </c>
      <c r="B82">
        <v>275.80627367337178</v>
      </c>
      <c r="C82">
        <v>147.09667929246501</v>
      </c>
      <c r="D82">
        <v>7.354833964623249</v>
      </c>
      <c r="E82">
        <v>147.09667929246501</v>
      </c>
      <c r="F82">
        <v>27193</v>
      </c>
      <c r="G82">
        <f t="shared" si="8"/>
        <v>74.999999999999986</v>
      </c>
      <c r="H82">
        <f t="shared" si="9"/>
        <v>40.000000000000014</v>
      </c>
      <c r="I82">
        <f t="shared" si="10"/>
        <v>2</v>
      </c>
      <c r="J82">
        <f t="shared" si="11"/>
        <v>40.000000000000014</v>
      </c>
    </row>
    <row r="83" spans="1:10" ht="15">
      <c r="A83" s="128" t="s">
        <v>158</v>
      </c>
      <c r="B83">
        <v>600.79137474135109</v>
      </c>
      <c r="C83">
        <v>564.48978110139035</v>
      </c>
      <c r="D83">
        <v>446.50960177151768</v>
      </c>
      <c r="E83">
        <v>0</v>
      </c>
      <c r="F83">
        <v>55094</v>
      </c>
      <c r="G83">
        <f t="shared" si="8"/>
        <v>330.99999999999994</v>
      </c>
      <c r="H83">
        <f t="shared" si="9"/>
        <v>311</v>
      </c>
      <c r="I83">
        <f t="shared" si="10"/>
        <v>245.99999999999994</v>
      </c>
      <c r="J83">
        <f t="shared" si="11"/>
        <v>0</v>
      </c>
    </row>
    <row r="84" spans="1:10" ht="15">
      <c r="A84" s="128" t="s">
        <v>160</v>
      </c>
      <c r="B84">
        <v>545.04982421103</v>
      </c>
      <c r="C84">
        <v>576.25496681853167</v>
      </c>
      <c r="D84">
        <v>555.45153841353056</v>
      </c>
      <c r="E84">
        <v>576.25496681853167</v>
      </c>
      <c r="F84">
        <v>48069</v>
      </c>
      <c r="G84">
        <f t="shared" si="8"/>
        <v>262</v>
      </c>
      <c r="H84">
        <f t="shared" si="9"/>
        <v>277</v>
      </c>
      <c r="I84">
        <f t="shared" si="10"/>
        <v>267</v>
      </c>
      <c r="J84">
        <f t="shared" si="11"/>
        <v>277</v>
      </c>
    </row>
    <row r="85" spans="1:10" ht="15">
      <c r="A85" s="128" t="s">
        <v>162</v>
      </c>
      <c r="B85">
        <v>436.13707165109042</v>
      </c>
      <c r="C85">
        <v>453.44409830391129</v>
      </c>
      <c r="D85">
        <v>422.29145032883349</v>
      </c>
      <c r="E85">
        <v>384.2159916926272</v>
      </c>
      <c r="F85">
        <v>28890</v>
      </c>
      <c r="G85">
        <f t="shared" si="8"/>
        <v>126.00000000000001</v>
      </c>
      <c r="H85">
        <f t="shared" si="9"/>
        <v>130.99999999999997</v>
      </c>
      <c r="I85">
        <f t="shared" si="10"/>
        <v>121.99999999999999</v>
      </c>
      <c r="J85">
        <f t="shared" si="11"/>
        <v>111</v>
      </c>
    </row>
    <row r="86" spans="1:10" ht="15">
      <c r="A86" s="128" t="s">
        <v>164</v>
      </c>
      <c r="B86">
        <v>869.86644086062893</v>
      </c>
      <c r="C86">
        <v>862.16850775566763</v>
      </c>
      <c r="D86">
        <v>835.22574188830288</v>
      </c>
      <c r="E86">
        <v>773.64227704861241</v>
      </c>
      <c r="F86">
        <v>25981</v>
      </c>
      <c r="G86">
        <f t="shared" si="8"/>
        <v>226</v>
      </c>
      <c r="H86">
        <f t="shared" si="9"/>
        <v>224</v>
      </c>
      <c r="I86">
        <f t="shared" si="10"/>
        <v>216.99999999999997</v>
      </c>
      <c r="J86">
        <f t="shared" si="11"/>
        <v>200.99999999999997</v>
      </c>
    </row>
    <row r="87" spans="1:10" ht="15">
      <c r="A87" s="128" t="s">
        <v>166</v>
      </c>
      <c r="B87">
        <v>530.97345132743362</v>
      </c>
      <c r="C87">
        <v>517.18193311113669</v>
      </c>
      <c r="D87">
        <v>464.31444661533158</v>
      </c>
      <c r="E87">
        <v>459.71727387656591</v>
      </c>
      <c r="F87">
        <v>43505</v>
      </c>
      <c r="G87">
        <f t="shared" si="8"/>
        <v>231</v>
      </c>
      <c r="H87">
        <f t="shared" si="9"/>
        <v>225</v>
      </c>
      <c r="I87">
        <f t="shared" si="10"/>
        <v>202</v>
      </c>
      <c r="J87">
        <f t="shared" si="11"/>
        <v>200</v>
      </c>
    </row>
    <row r="88" spans="1:10" ht="15">
      <c r="A88" s="128" t="s">
        <v>168</v>
      </c>
      <c r="B88">
        <v>955.61555986836549</v>
      </c>
      <c r="C88">
        <v>888.11070795713431</v>
      </c>
      <c r="D88">
        <v>843.81064889038907</v>
      </c>
      <c r="E88">
        <v>835.37254240148502</v>
      </c>
      <c r="F88">
        <v>47404</v>
      </c>
      <c r="G88">
        <f t="shared" si="8"/>
        <v>453</v>
      </c>
      <c r="H88">
        <f t="shared" si="9"/>
        <v>420.99999999999994</v>
      </c>
      <c r="I88">
        <f t="shared" si="10"/>
        <v>400.00000000000006</v>
      </c>
      <c r="J88">
        <f t="shared" si="11"/>
        <v>396</v>
      </c>
    </row>
    <row r="89" spans="1:10" ht="15">
      <c r="A89" s="128" t="s">
        <v>170</v>
      </c>
      <c r="B89">
        <v>393.50538854225749</v>
      </c>
      <c r="C89">
        <v>389.96029495178681</v>
      </c>
      <c r="D89">
        <v>432.50141803743622</v>
      </c>
      <c r="E89">
        <v>460.8621667612025</v>
      </c>
      <c r="F89">
        <v>28208</v>
      </c>
      <c r="G89">
        <f t="shared" si="8"/>
        <v>110.99999999999999</v>
      </c>
      <c r="H89">
        <f t="shared" si="9"/>
        <v>110.00000000000003</v>
      </c>
      <c r="I89">
        <f t="shared" si="10"/>
        <v>122.00000000000001</v>
      </c>
      <c r="J89">
        <f t="shared" si="11"/>
        <v>130</v>
      </c>
    </row>
    <row r="90" spans="1:10" ht="15">
      <c r="A90" s="128" t="s">
        <v>172</v>
      </c>
      <c r="B90">
        <v>711.85444259368921</v>
      </c>
      <c r="C90">
        <v>737.84075079130446</v>
      </c>
      <c r="D90">
        <v>723.35657900902697</v>
      </c>
      <c r="E90">
        <v>724.20858911386688</v>
      </c>
      <c r="F90">
        <v>234739</v>
      </c>
      <c r="G90">
        <f t="shared" si="8"/>
        <v>1671</v>
      </c>
      <c r="H90">
        <f t="shared" si="9"/>
        <v>1732</v>
      </c>
      <c r="I90">
        <f t="shared" si="10"/>
        <v>1697.9999999999998</v>
      </c>
      <c r="J90">
        <f t="shared" si="11"/>
        <v>1699.9999999999998</v>
      </c>
    </row>
    <row r="91" spans="1:10" ht="15">
      <c r="A91" s="128" t="s">
        <v>174</v>
      </c>
      <c r="B91">
        <v>783.463428736629</v>
      </c>
      <c r="C91">
        <v>835.50159005492912</v>
      </c>
      <c r="D91">
        <v>766.1173749638624</v>
      </c>
      <c r="E91">
        <v>676.49609713790119</v>
      </c>
      <c r="F91">
        <v>34590</v>
      </c>
      <c r="G91">
        <f t="shared" si="8"/>
        <v>270.99999999999994</v>
      </c>
      <c r="H91">
        <f t="shared" si="9"/>
        <v>289</v>
      </c>
      <c r="I91">
        <f t="shared" si="10"/>
        <v>265</v>
      </c>
      <c r="J91">
        <f t="shared" si="11"/>
        <v>234</v>
      </c>
    </row>
    <row r="92" spans="1:10" ht="15">
      <c r="A92" s="128" t="s">
        <v>176</v>
      </c>
      <c r="B92">
        <v>669.79065858503543</v>
      </c>
      <c r="C92">
        <v>595.93541486273114</v>
      </c>
      <c r="D92">
        <v>522.08017114042684</v>
      </c>
      <c r="E92">
        <v>494.0661131767942</v>
      </c>
      <c r="F92">
        <v>39266</v>
      </c>
      <c r="G92">
        <f t="shared" si="8"/>
        <v>263</v>
      </c>
      <c r="H92">
        <f t="shared" si="9"/>
        <v>234</v>
      </c>
      <c r="I92">
        <f t="shared" si="10"/>
        <v>205</v>
      </c>
      <c r="J92">
        <f t="shared" si="11"/>
        <v>194.00000000000003</v>
      </c>
    </row>
    <row r="93" spans="1:10" ht="15">
      <c r="A93" s="128" t="s">
        <v>178</v>
      </c>
      <c r="B93">
        <v>585.35593417287612</v>
      </c>
      <c r="C93">
        <v>592.61841474574055</v>
      </c>
      <c r="D93">
        <v>557.75850799599118</v>
      </c>
      <c r="E93">
        <v>518.54111290252297</v>
      </c>
      <c r="F93">
        <v>68847</v>
      </c>
      <c r="G93">
        <f t="shared" si="8"/>
        <v>403.00000000000006</v>
      </c>
      <c r="H93">
        <f t="shared" si="9"/>
        <v>408</v>
      </c>
      <c r="I93">
        <f t="shared" si="10"/>
        <v>384.00000000000006</v>
      </c>
      <c r="J93">
        <f t="shared" si="11"/>
        <v>357</v>
      </c>
    </row>
    <row r="94" spans="1:10" ht="15">
      <c r="A94" s="128" t="s">
        <v>180</v>
      </c>
      <c r="B94">
        <v>709.91658943466166</v>
      </c>
      <c r="C94">
        <v>652.45597775718261</v>
      </c>
      <c r="D94">
        <v>656.1631139944393</v>
      </c>
      <c r="E94">
        <v>708.06302131603331</v>
      </c>
      <c r="F94">
        <v>53950</v>
      </c>
      <c r="G94">
        <f t="shared" si="8"/>
        <v>382.99999999999994</v>
      </c>
      <c r="H94">
        <f t="shared" si="9"/>
        <v>352</v>
      </c>
      <c r="I94">
        <f t="shared" si="10"/>
        <v>354</v>
      </c>
      <c r="J94">
        <f t="shared" si="11"/>
        <v>381.99999999999994</v>
      </c>
    </row>
    <row r="95" spans="1:10" ht="15">
      <c r="A95" s="128" t="s">
        <v>182</v>
      </c>
      <c r="B95">
        <v>898.46667545362675</v>
      </c>
      <c r="C95">
        <v>872.1057950002197</v>
      </c>
      <c r="D95">
        <v>856.72861473573209</v>
      </c>
      <c r="E95">
        <v>841.3514344712446</v>
      </c>
      <c r="F95">
        <v>45522</v>
      </c>
      <c r="G95">
        <f t="shared" si="8"/>
        <v>409</v>
      </c>
      <c r="H95">
        <f t="shared" si="9"/>
        <v>397</v>
      </c>
      <c r="I95">
        <f t="shared" si="10"/>
        <v>390</v>
      </c>
      <c r="J95">
        <f t="shared" si="11"/>
        <v>383</v>
      </c>
    </row>
    <row r="96" spans="1:10" ht="15">
      <c r="A96" s="128" t="s">
        <v>184</v>
      </c>
      <c r="B96">
        <v>550.83745452564426</v>
      </c>
      <c r="C96">
        <v>556.28529748249127</v>
      </c>
      <c r="D96">
        <v>519.96634443684434</v>
      </c>
      <c r="E96">
        <v>528.44076681416198</v>
      </c>
      <c r="F96">
        <v>165203</v>
      </c>
      <c r="G96">
        <f t="shared" si="8"/>
        <v>910.00000000000011</v>
      </c>
      <c r="H96">
        <f t="shared" si="9"/>
        <v>919.00000000000011</v>
      </c>
      <c r="I96">
        <f t="shared" si="10"/>
        <v>859</v>
      </c>
      <c r="J96">
        <f t="shared" si="11"/>
        <v>873.00000000000011</v>
      </c>
    </row>
    <row r="97" spans="1:10" ht="15">
      <c r="A97" s="128" t="s">
        <v>186</v>
      </c>
      <c r="B97">
        <v>560.10340370529946</v>
      </c>
      <c r="C97">
        <v>515.88471393909163</v>
      </c>
      <c r="D97">
        <v>447.85596045261798</v>
      </c>
      <c r="E97">
        <v>401.36964557019428</v>
      </c>
      <c r="F97">
        <v>88198</v>
      </c>
      <c r="G97">
        <f t="shared" si="8"/>
        <v>494</v>
      </c>
      <c r="H97">
        <f t="shared" si="9"/>
        <v>455</v>
      </c>
      <c r="I97">
        <f t="shared" si="10"/>
        <v>395</v>
      </c>
      <c r="J97">
        <f t="shared" si="11"/>
        <v>353.99999999999994</v>
      </c>
    </row>
    <row r="98" spans="1:10" ht="15">
      <c r="A98" s="128" t="s">
        <v>188</v>
      </c>
      <c r="B98">
        <v>602.62499361626067</v>
      </c>
      <c r="C98">
        <v>605.17848935192274</v>
      </c>
      <c r="D98">
        <v>594.96450640927435</v>
      </c>
      <c r="E98">
        <v>564.32255758132885</v>
      </c>
      <c r="F98">
        <v>39162</v>
      </c>
      <c r="G98">
        <f t="shared" si="8"/>
        <v>236.00000000000003</v>
      </c>
      <c r="H98">
        <f t="shared" si="9"/>
        <v>237</v>
      </c>
      <c r="I98">
        <f t="shared" si="10"/>
        <v>233.00000000000003</v>
      </c>
      <c r="J98">
        <f t="shared" si="11"/>
        <v>221.00000000000003</v>
      </c>
    </row>
    <row r="99" spans="1:10" ht="15">
      <c r="A99" s="128" t="s">
        <v>190</v>
      </c>
      <c r="B99">
        <v>540.50541046999058</v>
      </c>
      <c r="C99">
        <v>537.25587894411888</v>
      </c>
      <c r="D99">
        <v>490.13767181897941</v>
      </c>
      <c r="E99">
        <v>482.01384300430021</v>
      </c>
      <c r="F99">
        <v>184642</v>
      </c>
      <c r="G99">
        <f t="shared" si="8"/>
        <v>998</v>
      </c>
      <c r="H99">
        <f t="shared" si="9"/>
        <v>992</v>
      </c>
      <c r="I99">
        <f t="shared" si="10"/>
        <v>905</v>
      </c>
      <c r="J99">
        <f t="shared" si="11"/>
        <v>890</v>
      </c>
    </row>
    <row r="100" spans="1:10" ht="15">
      <c r="A100" s="128" t="s">
        <v>192</v>
      </c>
      <c r="B100">
        <v>677.41772407866131</v>
      </c>
      <c r="C100">
        <v>669.83468985390016</v>
      </c>
      <c r="D100">
        <v>647.08558717961682</v>
      </c>
      <c r="E100">
        <v>662.25165562913912</v>
      </c>
      <c r="F100">
        <v>39562</v>
      </c>
      <c r="G100">
        <f t="shared" si="8"/>
        <v>268</v>
      </c>
      <c r="H100">
        <f t="shared" si="9"/>
        <v>265</v>
      </c>
      <c r="I100">
        <f t="shared" si="10"/>
        <v>256</v>
      </c>
      <c r="J100">
        <f t="shared" si="11"/>
        <v>262.00000000000006</v>
      </c>
    </row>
    <row r="101" spans="1:10" ht="15">
      <c r="A101" s="128" t="s">
        <v>194</v>
      </c>
      <c r="B101">
        <v>519.28942349588215</v>
      </c>
      <c r="C101">
        <v>490.00350002500022</v>
      </c>
      <c r="D101">
        <v>481.43201022864451</v>
      </c>
      <c r="E101">
        <v>474.28910206501467</v>
      </c>
      <c r="F101">
        <v>139999</v>
      </c>
      <c r="G101">
        <f t="shared" si="8"/>
        <v>727.00000000000011</v>
      </c>
      <c r="H101">
        <f t="shared" si="9"/>
        <v>686.00000000000011</v>
      </c>
      <c r="I101">
        <f t="shared" si="10"/>
        <v>674.00000000000011</v>
      </c>
      <c r="J101">
        <f t="shared" si="11"/>
        <v>663.99999999999989</v>
      </c>
    </row>
    <row r="102" spans="1:10" ht="15">
      <c r="A102" s="128" t="s">
        <v>196</v>
      </c>
      <c r="B102">
        <v>568.88833623476751</v>
      </c>
      <c r="C102">
        <v>609.30116886346684</v>
      </c>
      <c r="D102">
        <v>649.71400149216618</v>
      </c>
      <c r="E102">
        <v>606.1924894304899</v>
      </c>
      <c r="F102">
        <v>32168</v>
      </c>
      <c r="G102">
        <f t="shared" si="8"/>
        <v>183.00000000000003</v>
      </c>
      <c r="H102">
        <f t="shared" si="9"/>
        <v>196.00000000000003</v>
      </c>
      <c r="I102">
        <f t="shared" si="10"/>
        <v>209.00000000000003</v>
      </c>
      <c r="J102">
        <f t="shared" si="11"/>
        <v>195</v>
      </c>
    </row>
    <row r="103" spans="1:10" ht="15">
      <c r="A103" s="128" t="s">
        <v>198</v>
      </c>
      <c r="B103">
        <v>648.62969672179042</v>
      </c>
      <c r="C103">
        <v>652.52537057597533</v>
      </c>
      <c r="D103">
        <v>615.51646896121849</v>
      </c>
      <c r="E103">
        <v>666.16022906562262</v>
      </c>
      <c r="F103">
        <v>51339</v>
      </c>
      <c r="G103">
        <f t="shared" si="8"/>
        <v>333</v>
      </c>
      <c r="H103">
        <f t="shared" si="9"/>
        <v>335</v>
      </c>
      <c r="I103">
        <f t="shared" si="10"/>
        <v>315.99999999999994</v>
      </c>
      <c r="J103">
        <f t="shared" si="11"/>
        <v>342</v>
      </c>
    </row>
    <row r="104" spans="1:10" ht="15">
      <c r="A104" s="128" t="s">
        <v>200</v>
      </c>
      <c r="B104">
        <v>369.21151439299132</v>
      </c>
      <c r="C104">
        <v>419.27409261576969</v>
      </c>
      <c r="D104">
        <v>447.43429286608261</v>
      </c>
      <c r="E104">
        <v>472.4655819774718</v>
      </c>
      <c r="F104">
        <v>31960</v>
      </c>
      <c r="G104">
        <f t="shared" ref="G104:G135" si="12">($F104/100000)*B104</f>
        <v>118.00000000000003</v>
      </c>
      <c r="H104">
        <f t="shared" ref="H104:H135" si="13">($F104/100000)*C104</f>
        <v>134</v>
      </c>
      <c r="I104">
        <f t="shared" ref="I104:I135" si="14">($F104/100000)*D104</f>
        <v>143</v>
      </c>
      <c r="J104">
        <f t="shared" ref="J104:J135" si="15">($F104/100000)*E104</f>
        <v>150.99999999999997</v>
      </c>
    </row>
    <row r="105" spans="1:10" ht="15">
      <c r="A105" s="128" t="s">
        <v>202</v>
      </c>
      <c r="B105">
        <v>737.84136410671704</v>
      </c>
      <c r="C105">
        <v>688.3520043190714</v>
      </c>
      <c r="D105">
        <v>620.86651369955462</v>
      </c>
      <c r="E105">
        <v>557.88005578800551</v>
      </c>
      <c r="F105">
        <v>22227</v>
      </c>
      <c r="G105">
        <f t="shared" si="12"/>
        <v>164</v>
      </c>
      <c r="H105">
        <f t="shared" si="13"/>
        <v>153</v>
      </c>
      <c r="I105">
        <f t="shared" si="14"/>
        <v>138</v>
      </c>
      <c r="J105">
        <f t="shared" si="15"/>
        <v>123.99999999999999</v>
      </c>
    </row>
    <row r="106" spans="1:10" ht="15">
      <c r="A106" s="128" t="s">
        <v>204</v>
      </c>
      <c r="B106">
        <v>381.52809434149242</v>
      </c>
      <c r="C106">
        <v>346.84372212862951</v>
      </c>
      <c r="D106">
        <v>304.72698444158158</v>
      </c>
      <c r="E106">
        <v>322.06917054801312</v>
      </c>
      <c r="F106">
        <v>40364</v>
      </c>
      <c r="G106">
        <f t="shared" si="12"/>
        <v>154</v>
      </c>
      <c r="H106">
        <f t="shared" si="13"/>
        <v>140.00000000000003</v>
      </c>
      <c r="I106">
        <f t="shared" si="14"/>
        <v>122.99999999999999</v>
      </c>
      <c r="J106">
        <f t="shared" si="15"/>
        <v>130.00000000000003</v>
      </c>
    </row>
    <row r="107" spans="1:10" ht="15">
      <c r="A107" s="128" t="s">
        <v>206</v>
      </c>
      <c r="B107">
        <v>668.97622745191734</v>
      </c>
      <c r="C107">
        <v>695.85473659061051</v>
      </c>
      <c r="D107">
        <v>689.88173455978972</v>
      </c>
      <c r="E107">
        <v>728.70624776012426</v>
      </c>
      <c r="F107">
        <v>33484</v>
      </c>
      <c r="G107">
        <f t="shared" si="12"/>
        <v>224.00000000000003</v>
      </c>
      <c r="H107">
        <f t="shared" si="13"/>
        <v>233.00000000000006</v>
      </c>
      <c r="I107">
        <f t="shared" si="14"/>
        <v>231</v>
      </c>
      <c r="J107">
        <f t="shared" si="15"/>
        <v>244.00000000000003</v>
      </c>
    </row>
    <row r="108" spans="1:10" ht="15">
      <c r="A108" s="128" t="s">
        <v>208</v>
      </c>
      <c r="B108">
        <v>317.49835260288751</v>
      </c>
      <c r="C108">
        <v>320.49362008027322</v>
      </c>
      <c r="D108">
        <v>320.49362008027322</v>
      </c>
      <c r="E108">
        <v>347.45102737674478</v>
      </c>
      <c r="F108">
        <v>33386</v>
      </c>
      <c r="G108">
        <f t="shared" si="12"/>
        <v>106.00000000000001</v>
      </c>
      <c r="H108">
        <f t="shared" si="13"/>
        <v>107.00000000000001</v>
      </c>
      <c r="I108">
        <f t="shared" si="14"/>
        <v>107.00000000000001</v>
      </c>
      <c r="J108">
        <f t="shared" si="15"/>
        <v>116.00000000000001</v>
      </c>
    </row>
    <row r="109" spans="1:10" ht="15">
      <c r="A109" s="128" t="s">
        <v>210</v>
      </c>
      <c r="B109">
        <v>798.54809437386564</v>
      </c>
      <c r="C109">
        <v>808.91884884625347</v>
      </c>
      <c r="D109">
        <v>751.87969924812023</v>
      </c>
      <c r="E109">
        <v>741.5089447757324</v>
      </c>
      <c r="F109">
        <v>38570</v>
      </c>
      <c r="G109">
        <f t="shared" si="12"/>
        <v>307.99999999999994</v>
      </c>
      <c r="H109">
        <f t="shared" si="13"/>
        <v>311.99999999999994</v>
      </c>
      <c r="I109">
        <f t="shared" si="14"/>
        <v>289.99999999999994</v>
      </c>
      <c r="J109">
        <f t="shared" si="15"/>
        <v>286</v>
      </c>
    </row>
    <row r="110" spans="1:10" ht="15">
      <c r="A110" s="128" t="s">
        <v>212</v>
      </c>
      <c r="B110">
        <v>636.53255330500212</v>
      </c>
      <c r="C110">
        <v>612.61659031955401</v>
      </c>
      <c r="D110">
        <v>577.66249057159143</v>
      </c>
      <c r="E110">
        <v>568.46404326949607</v>
      </c>
      <c r="F110">
        <v>54357</v>
      </c>
      <c r="G110">
        <f t="shared" si="12"/>
        <v>346</v>
      </c>
      <c r="H110">
        <f t="shared" si="13"/>
        <v>332.99999999999994</v>
      </c>
      <c r="I110">
        <f t="shared" si="14"/>
        <v>313.99999999999994</v>
      </c>
      <c r="J110">
        <f t="shared" si="15"/>
        <v>309</v>
      </c>
    </row>
    <row r="111" spans="1:10" ht="15">
      <c r="A111" s="128" t="s">
        <v>214</v>
      </c>
      <c r="B111">
        <v>319.66389624623253</v>
      </c>
      <c r="C111">
        <v>447.52945474472551</v>
      </c>
      <c r="D111">
        <v>511.46223399397212</v>
      </c>
      <c r="E111">
        <v>566.26175906475476</v>
      </c>
      <c r="F111">
        <v>10949</v>
      </c>
      <c r="G111">
        <f t="shared" si="12"/>
        <v>35</v>
      </c>
      <c r="H111">
        <f t="shared" si="13"/>
        <v>49</v>
      </c>
      <c r="I111">
        <f t="shared" si="14"/>
        <v>56.000000000000007</v>
      </c>
      <c r="J111">
        <f t="shared" si="15"/>
        <v>62</v>
      </c>
    </row>
    <row r="112" spans="1:10" ht="15">
      <c r="A112" s="128" t="s">
        <v>216</v>
      </c>
      <c r="B112">
        <v>847.22823733217842</v>
      </c>
      <c r="C112">
        <v>904.07102641836286</v>
      </c>
      <c r="D112">
        <v>814.74664356864446</v>
      </c>
      <c r="E112">
        <v>839.10783889129505</v>
      </c>
      <c r="F112">
        <v>36944</v>
      </c>
      <c r="G112">
        <f t="shared" si="12"/>
        <v>313</v>
      </c>
      <c r="H112">
        <f t="shared" si="13"/>
        <v>333.99999999999994</v>
      </c>
      <c r="I112">
        <f t="shared" si="14"/>
        <v>301</v>
      </c>
      <c r="J112">
        <f t="shared" si="15"/>
        <v>310.00000000000006</v>
      </c>
    </row>
    <row r="113" spans="1:10" ht="15">
      <c r="A113" s="128" t="s">
        <v>218</v>
      </c>
      <c r="B113">
        <v>735.73895903670893</v>
      </c>
      <c r="C113">
        <v>790.3827013524326</v>
      </c>
      <c r="D113">
        <v>880.15456372826441</v>
      </c>
      <c r="E113">
        <v>805.99519915692508</v>
      </c>
      <c r="F113">
        <v>51241</v>
      </c>
      <c r="G113">
        <f t="shared" si="12"/>
        <v>377.00000000000006</v>
      </c>
      <c r="H113">
        <f t="shared" si="13"/>
        <v>405</v>
      </c>
      <c r="I113">
        <f t="shared" si="14"/>
        <v>451</v>
      </c>
      <c r="J113">
        <f t="shared" si="15"/>
        <v>413</v>
      </c>
    </row>
    <row r="114" spans="1:10" ht="15">
      <c r="A114" s="128" t="s">
        <v>220</v>
      </c>
      <c r="B114">
        <v>813.40347464745139</v>
      </c>
      <c r="C114">
        <v>806.03568955100718</v>
      </c>
      <c r="D114">
        <v>738.25206666371946</v>
      </c>
      <c r="E114">
        <v>714.67515435509779</v>
      </c>
      <c r="F114">
        <v>67863</v>
      </c>
      <c r="G114">
        <f t="shared" si="12"/>
        <v>551.99999999999989</v>
      </c>
      <c r="H114">
        <f t="shared" si="13"/>
        <v>547</v>
      </c>
      <c r="I114">
        <f t="shared" si="14"/>
        <v>500.99999999999989</v>
      </c>
      <c r="J114">
        <f t="shared" si="15"/>
        <v>485</v>
      </c>
    </row>
    <row r="115" spans="1:10" ht="15">
      <c r="A115" s="128" t="s">
        <v>222</v>
      </c>
      <c r="B115">
        <v>720.12356665746051</v>
      </c>
      <c r="C115">
        <v>727.28388621229328</v>
      </c>
      <c r="D115">
        <v>656.70359345751376</v>
      </c>
      <c r="E115">
        <v>634.1997319994681</v>
      </c>
      <c r="F115">
        <v>97761</v>
      </c>
      <c r="G115">
        <f t="shared" si="12"/>
        <v>704</v>
      </c>
      <c r="H115">
        <f t="shared" si="13"/>
        <v>711</v>
      </c>
      <c r="I115">
        <f t="shared" si="14"/>
        <v>642</v>
      </c>
      <c r="J115">
        <f t="shared" si="15"/>
        <v>620</v>
      </c>
    </row>
    <row r="116" spans="1:10" ht="15">
      <c r="A116" s="128" t="s">
        <v>224</v>
      </c>
      <c r="B116">
        <v>629.8692423345027</v>
      </c>
      <c r="C116">
        <v>618.47920178595837</v>
      </c>
      <c r="D116">
        <v>599.11613285343299</v>
      </c>
      <c r="E116">
        <v>293.86304615244433</v>
      </c>
      <c r="F116">
        <v>87796</v>
      </c>
      <c r="G116">
        <f t="shared" si="12"/>
        <v>553</v>
      </c>
      <c r="H116">
        <f t="shared" si="13"/>
        <v>543</v>
      </c>
      <c r="I116">
        <f t="shared" si="14"/>
        <v>526</v>
      </c>
      <c r="J116">
        <f t="shared" si="15"/>
        <v>258</v>
      </c>
    </row>
    <row r="117" spans="1:10" ht="15">
      <c r="A117" s="128" t="s">
        <v>226</v>
      </c>
      <c r="B117">
        <v>415.9530217763641</v>
      </c>
      <c r="C117">
        <v>422.06997797895758</v>
      </c>
      <c r="D117">
        <v>415.9530217763641</v>
      </c>
      <c r="E117">
        <v>446.53780278933198</v>
      </c>
      <c r="F117">
        <v>16348</v>
      </c>
      <c r="G117">
        <f t="shared" si="12"/>
        <v>68</v>
      </c>
      <c r="H117">
        <f t="shared" si="13"/>
        <v>68.999999999999986</v>
      </c>
      <c r="I117">
        <f t="shared" si="14"/>
        <v>68</v>
      </c>
      <c r="J117">
        <f t="shared" si="15"/>
        <v>72.999999999999986</v>
      </c>
    </row>
    <row r="118" spans="1:10" ht="15">
      <c r="A118" s="128" t="s">
        <v>228</v>
      </c>
      <c r="B118">
        <v>478.46889952153111</v>
      </c>
      <c r="C118">
        <v>495.48112706007441</v>
      </c>
      <c r="D118">
        <v>523.12599681020731</v>
      </c>
      <c r="E118">
        <v>544.39128123338651</v>
      </c>
      <c r="F118">
        <v>47025</v>
      </c>
      <c r="G118">
        <f t="shared" si="12"/>
        <v>225</v>
      </c>
      <c r="H118">
        <f t="shared" si="13"/>
        <v>233</v>
      </c>
      <c r="I118">
        <f t="shared" si="14"/>
        <v>246</v>
      </c>
      <c r="J118">
        <f t="shared" si="15"/>
        <v>256</v>
      </c>
    </row>
    <row r="119" spans="1:10" ht="15">
      <c r="A119" s="128" t="s">
        <v>230</v>
      </c>
      <c r="B119">
        <v>584.30271426661318</v>
      </c>
      <c r="C119">
        <v>613.71841155234654</v>
      </c>
      <c r="D119">
        <v>615.0554887016981</v>
      </c>
      <c r="E119">
        <v>589.6510228640193</v>
      </c>
      <c r="F119">
        <v>149580</v>
      </c>
      <c r="G119">
        <f t="shared" si="12"/>
        <v>874</v>
      </c>
      <c r="H119">
        <f t="shared" si="13"/>
        <v>918</v>
      </c>
      <c r="I119">
        <f t="shared" si="14"/>
        <v>920</v>
      </c>
      <c r="J119">
        <f t="shared" si="15"/>
        <v>882.00000000000011</v>
      </c>
    </row>
    <row r="120" spans="1:10" ht="15">
      <c r="A120" s="128" t="s">
        <v>232</v>
      </c>
      <c r="B120">
        <v>642.70953731918326</v>
      </c>
      <c r="C120">
        <v>642.70953731918326</v>
      </c>
      <c r="D120">
        <v>611.1869987040734</v>
      </c>
      <c r="E120">
        <v>600.67948583237012</v>
      </c>
      <c r="F120">
        <v>57102</v>
      </c>
      <c r="G120">
        <f t="shared" si="12"/>
        <v>367</v>
      </c>
      <c r="H120">
        <f t="shared" si="13"/>
        <v>367</v>
      </c>
      <c r="I120">
        <f t="shared" si="14"/>
        <v>349</v>
      </c>
      <c r="J120">
        <f t="shared" si="15"/>
        <v>342.99999999999994</v>
      </c>
    </row>
    <row r="121" spans="1:10" ht="15">
      <c r="A121" s="128" t="s">
        <v>234</v>
      </c>
      <c r="B121">
        <v>866.65232490242477</v>
      </c>
      <c r="C121">
        <v>918.89732321214535</v>
      </c>
      <c r="D121">
        <v>989.5817326900027</v>
      </c>
      <c r="E121">
        <v>921.97055840683493</v>
      </c>
      <c r="F121">
        <v>32539</v>
      </c>
      <c r="G121">
        <f t="shared" si="12"/>
        <v>282</v>
      </c>
      <c r="H121">
        <f t="shared" si="13"/>
        <v>299</v>
      </c>
      <c r="I121">
        <f t="shared" si="14"/>
        <v>322</v>
      </c>
      <c r="J121">
        <f t="shared" si="15"/>
        <v>300</v>
      </c>
    </row>
    <row r="122" spans="1:10" ht="15">
      <c r="A122" s="128" t="s">
        <v>236</v>
      </c>
      <c r="B122">
        <v>576.57150892982702</v>
      </c>
      <c r="C122">
        <v>585.00914076782453</v>
      </c>
      <c r="D122">
        <v>528.75826184784137</v>
      </c>
      <c r="E122">
        <v>503.44536633384888</v>
      </c>
      <c r="F122">
        <v>35555</v>
      </c>
      <c r="G122">
        <f t="shared" si="12"/>
        <v>204.99999999999997</v>
      </c>
      <c r="H122">
        <f t="shared" si="13"/>
        <v>208</v>
      </c>
      <c r="I122">
        <f t="shared" si="14"/>
        <v>188</v>
      </c>
      <c r="J122">
        <f t="shared" si="15"/>
        <v>178.99999999999997</v>
      </c>
    </row>
    <row r="123" spans="1:10" ht="15">
      <c r="A123" s="128" t="s">
        <v>238</v>
      </c>
      <c r="B123">
        <v>636.71144125778437</v>
      </c>
      <c r="C123">
        <v>656.2595995420146</v>
      </c>
      <c r="D123">
        <v>673.01516378564054</v>
      </c>
      <c r="E123">
        <v>631.12625317657569</v>
      </c>
      <c r="F123">
        <v>35809</v>
      </c>
      <c r="G123">
        <f t="shared" si="12"/>
        <v>228.00000000000003</v>
      </c>
      <c r="H123">
        <f t="shared" si="13"/>
        <v>235.00000000000003</v>
      </c>
      <c r="I123">
        <f t="shared" si="14"/>
        <v>241.00000000000003</v>
      </c>
      <c r="J123">
        <f t="shared" si="15"/>
        <v>226</v>
      </c>
    </row>
    <row r="124" spans="1:10" ht="15">
      <c r="A124" s="128" t="s">
        <v>240</v>
      </c>
      <c r="B124">
        <v>603.16574855309955</v>
      </c>
      <c r="C124">
        <v>655.46335680914865</v>
      </c>
      <c r="D124">
        <v>557.84115473119027</v>
      </c>
      <c r="E124">
        <v>620.59828463844917</v>
      </c>
      <c r="F124">
        <v>28682</v>
      </c>
      <c r="G124">
        <f t="shared" si="12"/>
        <v>173.00000000000003</v>
      </c>
      <c r="H124">
        <f t="shared" si="13"/>
        <v>188.00000000000003</v>
      </c>
      <c r="I124">
        <f t="shared" si="14"/>
        <v>160</v>
      </c>
      <c r="J124">
        <f t="shared" si="15"/>
        <v>178</v>
      </c>
    </row>
    <row r="125" spans="1:10" ht="15">
      <c r="A125" s="128" t="s">
        <v>242</v>
      </c>
      <c r="B125">
        <v>623.37394709049227</v>
      </c>
      <c r="C125">
        <v>455.93879601246749</v>
      </c>
      <c r="D125">
        <v>466.24249761726901</v>
      </c>
      <c r="E125">
        <v>613.07024548569075</v>
      </c>
      <c r="F125">
        <v>38821</v>
      </c>
      <c r="G125">
        <f t="shared" si="12"/>
        <v>242</v>
      </c>
      <c r="H125">
        <f t="shared" si="13"/>
        <v>177</v>
      </c>
      <c r="I125">
        <f t="shared" si="14"/>
        <v>181</v>
      </c>
      <c r="J125">
        <f t="shared" si="15"/>
        <v>238</v>
      </c>
    </row>
    <row r="126" spans="1:10" ht="15">
      <c r="A126" s="128" t="s">
        <v>244</v>
      </c>
      <c r="B126">
        <v>614.90110340586898</v>
      </c>
      <c r="C126">
        <v>626.12548862676965</v>
      </c>
      <c r="D126">
        <v>602.21266793876362</v>
      </c>
      <c r="E126">
        <v>610.50895266725558</v>
      </c>
      <c r="F126">
        <v>204911</v>
      </c>
      <c r="G126">
        <f t="shared" si="12"/>
        <v>1260.0000000000002</v>
      </c>
      <c r="H126">
        <f t="shared" si="13"/>
        <v>1283</v>
      </c>
      <c r="I126">
        <f t="shared" si="14"/>
        <v>1234</v>
      </c>
      <c r="J126">
        <f t="shared" si="15"/>
        <v>1251.0000000000002</v>
      </c>
    </row>
    <row r="127" spans="1:10" ht="15">
      <c r="A127" s="128" t="s">
        <v>246</v>
      </c>
      <c r="B127">
        <v>654.85425002041313</v>
      </c>
      <c r="C127">
        <v>676.0839389238181</v>
      </c>
      <c r="D127">
        <v>687.51530987180524</v>
      </c>
      <c r="E127">
        <v>713.64415775291911</v>
      </c>
      <c r="F127">
        <v>61235</v>
      </c>
      <c r="G127">
        <f t="shared" si="12"/>
        <v>400.99999999999994</v>
      </c>
      <c r="H127">
        <f t="shared" si="13"/>
        <v>414</v>
      </c>
      <c r="I127">
        <f t="shared" si="14"/>
        <v>420.99999999999989</v>
      </c>
      <c r="J127">
        <f t="shared" si="15"/>
        <v>437</v>
      </c>
    </row>
    <row r="128" spans="1:10" ht="15">
      <c r="A128" s="128" t="s">
        <v>248</v>
      </c>
      <c r="B128">
        <v>667.37787481082694</v>
      </c>
      <c r="C128">
        <v>709.55417173195724</v>
      </c>
      <c r="D128">
        <v>731.88279951373215</v>
      </c>
      <c r="E128">
        <v>803.83060014389571</v>
      </c>
      <c r="F128">
        <v>40307</v>
      </c>
      <c r="G128">
        <f t="shared" si="12"/>
        <v>269</v>
      </c>
      <c r="H128">
        <f t="shared" si="13"/>
        <v>286</v>
      </c>
      <c r="I128">
        <f t="shared" si="14"/>
        <v>295</v>
      </c>
      <c r="J128">
        <f t="shared" si="15"/>
        <v>324.00000000000006</v>
      </c>
    </row>
    <row r="129" spans="1:10" ht="15">
      <c r="A129" s="128" t="s">
        <v>250</v>
      </c>
      <c r="B129">
        <v>918.96589180968931</v>
      </c>
      <c r="C129">
        <v>940.69085379100591</v>
      </c>
      <c r="D129">
        <v>973.27829676298063</v>
      </c>
      <c r="E129">
        <v>960.24331957419076</v>
      </c>
      <c r="F129">
        <v>46030</v>
      </c>
      <c r="G129">
        <f t="shared" si="12"/>
        <v>423</v>
      </c>
      <c r="H129">
        <f t="shared" si="13"/>
        <v>433</v>
      </c>
      <c r="I129">
        <f t="shared" si="14"/>
        <v>448</v>
      </c>
      <c r="J129">
        <f t="shared" si="15"/>
        <v>442</v>
      </c>
    </row>
    <row r="130" spans="1:10" ht="15">
      <c r="A130" s="128" t="s">
        <v>252</v>
      </c>
      <c r="B130">
        <v>659.70399916028123</v>
      </c>
      <c r="C130">
        <v>666.52671355096038</v>
      </c>
      <c r="D130">
        <v>636.08691088485364</v>
      </c>
      <c r="E130">
        <v>645.00892201112629</v>
      </c>
      <c r="F130">
        <v>190540</v>
      </c>
      <c r="G130">
        <f t="shared" si="12"/>
        <v>1256.9999999999998</v>
      </c>
      <c r="H130">
        <f t="shared" si="13"/>
        <v>1270</v>
      </c>
      <c r="I130">
        <f t="shared" si="14"/>
        <v>1212</v>
      </c>
      <c r="J130">
        <f t="shared" si="15"/>
        <v>1229</v>
      </c>
    </row>
    <row r="131" spans="1:10" ht="15">
      <c r="A131" s="128" t="s">
        <v>254</v>
      </c>
      <c r="B131">
        <v>855.54348734230098</v>
      </c>
      <c r="C131">
        <v>882.27922132174774</v>
      </c>
      <c r="D131">
        <v>838.83365360514665</v>
      </c>
      <c r="E131">
        <v>905.67298855376396</v>
      </c>
      <c r="F131">
        <v>59845</v>
      </c>
      <c r="G131">
        <f t="shared" si="12"/>
        <v>512</v>
      </c>
      <c r="H131">
        <f t="shared" si="13"/>
        <v>528</v>
      </c>
      <c r="I131">
        <f t="shared" si="14"/>
        <v>502.00000000000006</v>
      </c>
      <c r="J131">
        <f t="shared" si="15"/>
        <v>542.00000000000011</v>
      </c>
    </row>
    <row r="132" spans="1:10" ht="15">
      <c r="A132" s="128" t="s">
        <v>256</v>
      </c>
      <c r="B132">
        <v>638.31654983007479</v>
      </c>
      <c r="C132">
        <v>621.5957495725745</v>
      </c>
      <c r="D132">
        <v>578.95770891594873</v>
      </c>
      <c r="E132">
        <v>565.99908871638604</v>
      </c>
      <c r="F132">
        <v>239223</v>
      </c>
      <c r="G132">
        <f t="shared" si="12"/>
        <v>1526.9999999999998</v>
      </c>
      <c r="H132">
        <f t="shared" si="13"/>
        <v>1487</v>
      </c>
      <c r="I132">
        <f t="shared" si="14"/>
        <v>1385</v>
      </c>
      <c r="J132">
        <f t="shared" si="15"/>
        <v>1354.0000000000002</v>
      </c>
    </row>
    <row r="133" spans="1:10" ht="15">
      <c r="A133" s="128" t="s">
        <v>258</v>
      </c>
      <c r="B133">
        <v>443.90392216479182</v>
      </c>
      <c r="C133">
        <v>401.33779264214041</v>
      </c>
      <c r="D133">
        <v>370.93341441167519</v>
      </c>
      <c r="E133">
        <v>301.00334448160532</v>
      </c>
      <c r="F133">
        <v>32890</v>
      </c>
      <c r="G133">
        <f t="shared" si="12"/>
        <v>146.00000000000003</v>
      </c>
      <c r="H133">
        <f t="shared" si="13"/>
        <v>132</v>
      </c>
      <c r="I133">
        <f t="shared" si="14"/>
        <v>121.99999999999997</v>
      </c>
      <c r="J133">
        <f t="shared" si="15"/>
        <v>99</v>
      </c>
    </row>
    <row r="134" spans="1:10" ht="15">
      <c r="A134" s="128" t="s">
        <v>260</v>
      </c>
      <c r="B134">
        <v>477.77107221886939</v>
      </c>
      <c r="C134">
        <v>460.1689800844901</v>
      </c>
      <c r="D134">
        <v>417.42104204385441</v>
      </c>
      <c r="E134">
        <v>470.22731844699251</v>
      </c>
      <c r="F134">
        <v>39768</v>
      </c>
      <c r="G134">
        <f t="shared" si="12"/>
        <v>189.99999999999997</v>
      </c>
      <c r="H134">
        <f t="shared" si="13"/>
        <v>183</v>
      </c>
      <c r="I134">
        <f t="shared" si="14"/>
        <v>166</v>
      </c>
      <c r="J134">
        <f t="shared" si="15"/>
        <v>186.99999999999997</v>
      </c>
    </row>
    <row r="135" spans="1:10" ht="15">
      <c r="A135" s="128" t="s">
        <v>262</v>
      </c>
      <c r="B135">
        <v>706.68026275225873</v>
      </c>
      <c r="C135">
        <v>685.33757025302941</v>
      </c>
      <c r="D135">
        <v>713.7944935853352</v>
      </c>
      <c r="E135">
        <v>735.13718608456441</v>
      </c>
      <c r="F135">
        <v>42169</v>
      </c>
      <c r="G135">
        <f t="shared" si="12"/>
        <v>298</v>
      </c>
      <c r="H135">
        <f t="shared" si="13"/>
        <v>289</v>
      </c>
      <c r="I135">
        <f t="shared" si="14"/>
        <v>301</v>
      </c>
      <c r="J135">
        <f t="shared" si="15"/>
        <v>309.99999999999994</v>
      </c>
    </row>
    <row r="136" spans="1:10" ht="15">
      <c r="A136" s="128" t="s">
        <v>264</v>
      </c>
      <c r="B136">
        <v>657.25552951934617</v>
      </c>
      <c r="C136">
        <v>631.53683488598051</v>
      </c>
      <c r="D136">
        <v>625.82156941189919</v>
      </c>
      <c r="E136">
        <v>614.39103846373655</v>
      </c>
      <c r="F136">
        <v>34994</v>
      </c>
      <c r="G136">
        <f t="shared" ref="G136:G160" si="16">($F136/100000)*B136</f>
        <v>229.99999999999997</v>
      </c>
      <c r="H136">
        <f t="shared" ref="H136:H160" si="17">($F136/100000)*C136</f>
        <v>221</v>
      </c>
      <c r="I136">
        <f t="shared" ref="I136:I160" si="18">($F136/100000)*D136</f>
        <v>219</v>
      </c>
      <c r="J136">
        <f t="shared" ref="J136:J160" si="19">($F136/100000)*E136</f>
        <v>214.99999999999994</v>
      </c>
    </row>
    <row r="137" spans="1:10" ht="15">
      <c r="A137" s="128" t="s">
        <v>266</v>
      </c>
      <c r="B137">
        <v>620.00326317506938</v>
      </c>
      <c r="C137">
        <v>668.95088921520642</v>
      </c>
      <c r="D137">
        <v>628.16120084842544</v>
      </c>
      <c r="E137">
        <v>587.37151248164457</v>
      </c>
      <c r="F137">
        <v>24516</v>
      </c>
      <c r="G137">
        <f t="shared" si="16"/>
        <v>152</v>
      </c>
      <c r="H137">
        <f t="shared" si="17"/>
        <v>164</v>
      </c>
      <c r="I137">
        <f t="shared" si="18"/>
        <v>153.99999999999997</v>
      </c>
      <c r="J137">
        <f t="shared" si="19"/>
        <v>143.99999999999997</v>
      </c>
    </row>
    <row r="138" spans="1:10" ht="15">
      <c r="A138" s="128" t="s">
        <v>268</v>
      </c>
      <c r="B138">
        <v>844.7978239263482</v>
      </c>
      <c r="C138">
        <v>831.72045823089388</v>
      </c>
      <c r="D138">
        <v>813.41214625725786</v>
      </c>
      <c r="E138">
        <v>766.3336297536224</v>
      </c>
      <c r="F138">
        <v>38234</v>
      </c>
      <c r="G138">
        <f t="shared" si="16"/>
        <v>323</v>
      </c>
      <c r="H138">
        <f t="shared" si="17"/>
        <v>318</v>
      </c>
      <c r="I138">
        <f t="shared" si="18"/>
        <v>311</v>
      </c>
      <c r="J138">
        <f t="shared" si="19"/>
        <v>293</v>
      </c>
    </row>
    <row r="139" spans="1:10" ht="15">
      <c r="A139" s="128" t="s">
        <v>270</v>
      </c>
      <c r="B139">
        <v>424.3570734700138</v>
      </c>
      <c r="C139">
        <v>393.68065852037432</v>
      </c>
      <c r="D139">
        <v>342.553300270975</v>
      </c>
      <c r="E139">
        <v>373.22971522061448</v>
      </c>
      <c r="F139">
        <v>19559</v>
      </c>
      <c r="G139">
        <f t="shared" si="16"/>
        <v>83</v>
      </c>
      <c r="H139">
        <f t="shared" si="17"/>
        <v>77.000000000000014</v>
      </c>
      <c r="I139">
        <f t="shared" si="18"/>
        <v>67</v>
      </c>
      <c r="J139">
        <f t="shared" si="19"/>
        <v>72.999999999999986</v>
      </c>
    </row>
    <row r="140" spans="1:10" ht="15">
      <c r="A140" s="128" t="s">
        <v>272</v>
      </c>
      <c r="B140">
        <v>557.45031165471005</v>
      </c>
      <c r="C140">
        <v>531.57709043866873</v>
      </c>
      <c r="D140">
        <v>475.12642596730558</v>
      </c>
      <c r="E140">
        <v>437.49264965306372</v>
      </c>
      <c r="F140">
        <v>42515</v>
      </c>
      <c r="G140">
        <f t="shared" si="16"/>
        <v>236.99999999999997</v>
      </c>
      <c r="H140">
        <f t="shared" si="17"/>
        <v>226</v>
      </c>
      <c r="I140">
        <f t="shared" si="18"/>
        <v>201.99999999999994</v>
      </c>
      <c r="J140">
        <f t="shared" si="19"/>
        <v>186.00000000000003</v>
      </c>
    </row>
    <row r="141" spans="1:10" ht="15">
      <c r="A141" s="128" t="s">
        <v>274</v>
      </c>
      <c r="B141">
        <v>666.46729610800185</v>
      </c>
      <c r="C141">
        <v>669.31544694607032</v>
      </c>
      <c r="D141">
        <v>622.32095811794193</v>
      </c>
      <c r="E141">
        <v>551.11718716623238</v>
      </c>
      <c r="F141">
        <v>70221</v>
      </c>
      <c r="G141">
        <f t="shared" si="16"/>
        <v>468</v>
      </c>
      <c r="H141">
        <f t="shared" si="17"/>
        <v>470.00000000000006</v>
      </c>
      <c r="I141">
        <f t="shared" si="18"/>
        <v>437</v>
      </c>
      <c r="J141">
        <f t="shared" si="19"/>
        <v>387.00000000000006</v>
      </c>
    </row>
    <row r="142" spans="1:10" ht="15">
      <c r="A142" s="128" t="s">
        <v>276</v>
      </c>
      <c r="B142">
        <v>644.42160196093926</v>
      </c>
      <c r="C142">
        <v>668.14264252391877</v>
      </c>
      <c r="D142">
        <v>658.25887562267735</v>
      </c>
      <c r="E142">
        <v>612.79354787696695</v>
      </c>
      <c r="F142">
        <v>50588</v>
      </c>
      <c r="G142">
        <f t="shared" si="16"/>
        <v>325.99999999999994</v>
      </c>
      <c r="H142">
        <f t="shared" si="17"/>
        <v>338</v>
      </c>
      <c r="I142">
        <f t="shared" si="18"/>
        <v>333</v>
      </c>
      <c r="J142">
        <f t="shared" si="19"/>
        <v>310.00000000000006</v>
      </c>
    </row>
    <row r="143" spans="1:10" ht="15">
      <c r="A143" s="128" t="s">
        <v>278</v>
      </c>
      <c r="B143">
        <v>478.93038879835041</v>
      </c>
      <c r="C143">
        <v>458.97495593175239</v>
      </c>
      <c r="D143">
        <v>468.9526723650514</v>
      </c>
      <c r="E143">
        <v>558.75212026474208</v>
      </c>
      <c r="F143">
        <v>30067</v>
      </c>
      <c r="G143">
        <f t="shared" si="16"/>
        <v>144</v>
      </c>
      <c r="H143">
        <f t="shared" si="17"/>
        <v>138</v>
      </c>
      <c r="I143">
        <f t="shared" si="18"/>
        <v>141</v>
      </c>
      <c r="J143">
        <f t="shared" si="19"/>
        <v>168</v>
      </c>
    </row>
    <row r="144" spans="1:10" ht="15">
      <c r="A144" s="128" t="s">
        <v>280</v>
      </c>
      <c r="B144">
        <v>470.9248606598909</v>
      </c>
      <c r="C144">
        <v>438.13895263926571</v>
      </c>
      <c r="D144">
        <v>357.66445113409429</v>
      </c>
      <c r="E144">
        <v>348.722839855742</v>
      </c>
      <c r="F144">
        <v>33551</v>
      </c>
      <c r="G144">
        <f t="shared" si="16"/>
        <v>157.99999999999997</v>
      </c>
      <c r="H144">
        <f t="shared" si="17"/>
        <v>147.00000000000003</v>
      </c>
      <c r="I144">
        <f t="shared" si="18"/>
        <v>119.99999999999997</v>
      </c>
      <c r="J144">
        <f t="shared" si="19"/>
        <v>116.99999999999999</v>
      </c>
    </row>
    <row r="145" spans="1:10" ht="15">
      <c r="A145" s="128" t="s">
        <v>282</v>
      </c>
      <c r="B145">
        <v>728.59318261684439</v>
      </c>
      <c r="C145">
        <v>733.27866932177585</v>
      </c>
      <c r="D145">
        <v>637.22619187068062</v>
      </c>
      <c r="E145">
        <v>660.65362539533794</v>
      </c>
      <c r="F145">
        <v>42685</v>
      </c>
      <c r="G145">
        <f t="shared" si="16"/>
        <v>311.00000000000006</v>
      </c>
      <c r="H145">
        <f t="shared" si="17"/>
        <v>313</v>
      </c>
      <c r="I145">
        <f t="shared" si="18"/>
        <v>272</v>
      </c>
      <c r="J145">
        <f t="shared" si="19"/>
        <v>282</v>
      </c>
    </row>
    <row r="146" spans="1:10" ht="15">
      <c r="A146" s="128" t="s">
        <v>284</v>
      </c>
      <c r="B146">
        <v>690.96442955083478</v>
      </c>
      <c r="C146">
        <v>704.79908998678025</v>
      </c>
      <c r="D146">
        <v>666.36947766470939</v>
      </c>
      <c r="E146">
        <v>651.76622498232246</v>
      </c>
      <c r="F146">
        <v>130108</v>
      </c>
      <c r="G146">
        <f t="shared" si="16"/>
        <v>899.00000000000011</v>
      </c>
      <c r="H146">
        <f t="shared" si="17"/>
        <v>917</v>
      </c>
      <c r="I146">
        <f t="shared" si="18"/>
        <v>867.00000000000011</v>
      </c>
      <c r="J146">
        <f t="shared" si="19"/>
        <v>848.00000000000011</v>
      </c>
    </row>
    <row r="147" spans="1:10" ht="15">
      <c r="A147" s="128" t="s">
        <v>286</v>
      </c>
      <c r="B147">
        <v>581.03155448288192</v>
      </c>
      <c r="C147">
        <v>563.15366049879322</v>
      </c>
      <c r="D147">
        <v>536.33681952266022</v>
      </c>
      <c r="E147">
        <v>530.37752152796395</v>
      </c>
      <c r="F147">
        <v>33561</v>
      </c>
      <c r="G147">
        <f t="shared" si="16"/>
        <v>195</v>
      </c>
      <c r="H147">
        <f t="shared" si="17"/>
        <v>189</v>
      </c>
      <c r="I147">
        <f t="shared" si="18"/>
        <v>180</v>
      </c>
      <c r="J147">
        <f t="shared" si="19"/>
        <v>178</v>
      </c>
    </row>
    <row r="148" spans="1:10" ht="15">
      <c r="A148" s="128" t="s">
        <v>288</v>
      </c>
      <c r="B148">
        <v>522.24069839950107</v>
      </c>
      <c r="C148">
        <v>474.17376844730819</v>
      </c>
      <c r="D148">
        <v>445.59343171897729</v>
      </c>
      <c r="E148">
        <v>491.062149241322</v>
      </c>
      <c r="F148">
        <v>76976</v>
      </c>
      <c r="G148">
        <f t="shared" si="16"/>
        <v>401.99999999999994</v>
      </c>
      <c r="H148">
        <f t="shared" si="17"/>
        <v>364.99999999999994</v>
      </c>
      <c r="I148">
        <f t="shared" si="18"/>
        <v>342.99999999999994</v>
      </c>
      <c r="J148">
        <f t="shared" si="19"/>
        <v>378</v>
      </c>
    </row>
    <row r="149" spans="1:10" ht="15">
      <c r="A149" s="128" t="s">
        <v>290</v>
      </c>
      <c r="B149">
        <v>605.45425508929156</v>
      </c>
      <c r="C149">
        <v>587.135623631974</v>
      </c>
      <c r="D149">
        <v>479.57237738259641</v>
      </c>
      <c r="E149">
        <v>523.25526778081519</v>
      </c>
      <c r="F149">
        <v>212898</v>
      </c>
      <c r="G149">
        <f t="shared" si="16"/>
        <v>1288.9999999999998</v>
      </c>
      <c r="H149">
        <f t="shared" si="17"/>
        <v>1250</v>
      </c>
      <c r="I149">
        <f t="shared" si="18"/>
        <v>1021</v>
      </c>
      <c r="J149">
        <f t="shared" si="19"/>
        <v>1113.9999999999998</v>
      </c>
    </row>
    <row r="150" spans="1:10" ht="15">
      <c r="A150" s="128" t="s">
        <v>292</v>
      </c>
      <c r="B150">
        <v>376.96019300361883</v>
      </c>
      <c r="C150">
        <v>320.41616405307599</v>
      </c>
      <c r="D150">
        <v>226.1761158021713</v>
      </c>
      <c r="E150">
        <v>222.40651387213509</v>
      </c>
      <c r="F150">
        <v>26528</v>
      </c>
      <c r="G150">
        <f t="shared" si="16"/>
        <v>100.00000000000001</v>
      </c>
      <c r="H150">
        <f t="shared" si="17"/>
        <v>85</v>
      </c>
      <c r="I150">
        <f t="shared" si="18"/>
        <v>60.000000000000007</v>
      </c>
      <c r="J150">
        <f t="shared" si="19"/>
        <v>59</v>
      </c>
    </row>
    <row r="151" spans="1:10" ht="15">
      <c r="A151" s="128" t="s">
        <v>296</v>
      </c>
      <c r="B151">
        <v>655.81813721481717</v>
      </c>
      <c r="C151">
        <v>701.61092485076449</v>
      </c>
      <c r="D151">
        <v>665.63087742252026</v>
      </c>
      <c r="E151">
        <v>637.82811350069505</v>
      </c>
      <c r="F151">
        <v>61145</v>
      </c>
      <c r="G151">
        <f t="shared" si="16"/>
        <v>401</v>
      </c>
      <c r="H151">
        <f t="shared" si="17"/>
        <v>429</v>
      </c>
      <c r="I151">
        <f t="shared" si="18"/>
        <v>407.00000000000006</v>
      </c>
      <c r="J151">
        <f t="shared" si="19"/>
        <v>390</v>
      </c>
    </row>
    <row r="152" spans="1:10" ht="15">
      <c r="A152" s="128" t="s">
        <v>294</v>
      </c>
      <c r="B152">
        <v>597.10920931911505</v>
      </c>
      <c r="C152">
        <v>604.62947643900316</v>
      </c>
      <c r="D152">
        <v>597.10920931911505</v>
      </c>
      <c r="E152">
        <v>603.12542301502549</v>
      </c>
      <c r="F152">
        <v>66487</v>
      </c>
      <c r="G152">
        <f t="shared" si="16"/>
        <v>397</v>
      </c>
      <c r="H152">
        <f t="shared" si="17"/>
        <v>402</v>
      </c>
      <c r="I152">
        <f t="shared" si="18"/>
        <v>397</v>
      </c>
      <c r="J152">
        <f t="shared" si="19"/>
        <v>401</v>
      </c>
    </row>
    <row r="153" spans="1:10" ht="15">
      <c r="A153" s="128" t="s">
        <v>298</v>
      </c>
      <c r="B153">
        <v>521.01106108147246</v>
      </c>
      <c r="C153">
        <v>507.69448444041251</v>
      </c>
      <c r="D153">
        <v>460.25418015663632</v>
      </c>
      <c r="E153">
        <v>436.11788499471498</v>
      </c>
      <c r="F153">
        <v>120151</v>
      </c>
      <c r="G153">
        <f t="shared" si="16"/>
        <v>626</v>
      </c>
      <c r="H153">
        <f t="shared" si="17"/>
        <v>610.00000000000011</v>
      </c>
      <c r="I153">
        <f t="shared" si="18"/>
        <v>553.00000000000011</v>
      </c>
      <c r="J153">
        <f t="shared" si="19"/>
        <v>524</v>
      </c>
    </row>
    <row r="154" spans="1:10" ht="15">
      <c r="A154" s="128" t="s">
        <v>300</v>
      </c>
      <c r="B154">
        <v>477.15973172278018</v>
      </c>
      <c r="C154">
        <v>530.54823317428009</v>
      </c>
      <c r="D154">
        <v>533.88501451499883</v>
      </c>
      <c r="E154">
        <v>620.64132937368618</v>
      </c>
      <c r="F154">
        <v>29969</v>
      </c>
      <c r="G154">
        <f t="shared" si="16"/>
        <v>143</v>
      </c>
      <c r="H154">
        <f t="shared" si="17"/>
        <v>159</v>
      </c>
      <c r="I154">
        <f t="shared" si="18"/>
        <v>160</v>
      </c>
      <c r="J154">
        <f t="shared" si="19"/>
        <v>186.00000000000003</v>
      </c>
    </row>
    <row r="155" spans="1:10" ht="15">
      <c r="A155" s="128" t="s">
        <v>302</v>
      </c>
      <c r="B155">
        <v>654.39727986615219</v>
      </c>
      <c r="C155">
        <v>611.22055212240605</v>
      </c>
      <c r="D155">
        <v>586.93364276654881</v>
      </c>
      <c r="E155">
        <v>566.69455163666782</v>
      </c>
      <c r="F155">
        <v>74114</v>
      </c>
      <c r="G155">
        <f t="shared" si="16"/>
        <v>485.00000000000006</v>
      </c>
      <c r="H155">
        <f t="shared" si="17"/>
        <v>453.00000000000006</v>
      </c>
      <c r="I155">
        <f t="shared" si="18"/>
        <v>435</v>
      </c>
      <c r="J155">
        <f t="shared" si="19"/>
        <v>420</v>
      </c>
    </row>
    <row r="156" spans="1:10" ht="15">
      <c r="A156" s="128" t="s">
        <v>304</v>
      </c>
      <c r="B156">
        <v>611.94993695993105</v>
      </c>
      <c r="C156">
        <v>593.49918509179247</v>
      </c>
      <c r="D156">
        <v>553.52255604415882</v>
      </c>
      <c r="E156">
        <v>571.9733079122974</v>
      </c>
      <c r="F156">
        <v>32519</v>
      </c>
      <c r="G156">
        <f t="shared" si="16"/>
        <v>198.99999999999997</v>
      </c>
      <c r="H156">
        <f t="shared" si="17"/>
        <v>192.99999999999997</v>
      </c>
      <c r="I156">
        <f t="shared" si="18"/>
        <v>180</v>
      </c>
      <c r="J156">
        <f t="shared" si="19"/>
        <v>185.99999999999997</v>
      </c>
    </row>
    <row r="157" spans="1:10" ht="15">
      <c r="A157" s="128" t="s">
        <v>306</v>
      </c>
      <c r="B157">
        <v>689.456415713399</v>
      </c>
      <c r="C157">
        <v>634.03387425733797</v>
      </c>
      <c r="D157">
        <v>620.73246430788333</v>
      </c>
      <c r="E157">
        <v>689.456415713399</v>
      </c>
      <c r="F157">
        <v>45108</v>
      </c>
      <c r="G157">
        <f t="shared" si="16"/>
        <v>311</v>
      </c>
      <c r="H157">
        <f t="shared" si="17"/>
        <v>286</v>
      </c>
      <c r="I157">
        <f t="shared" si="18"/>
        <v>280</v>
      </c>
      <c r="J157">
        <f t="shared" si="19"/>
        <v>311</v>
      </c>
    </row>
    <row r="158" spans="1:10" ht="15">
      <c r="A158" s="128" t="s">
        <v>308</v>
      </c>
      <c r="B158">
        <v>526.27601321873431</v>
      </c>
      <c r="C158">
        <v>544.82621211808919</v>
      </c>
      <c r="D158">
        <v>561.31527780640465</v>
      </c>
      <c r="E158">
        <v>590.17114276095663</v>
      </c>
      <c r="F158">
        <v>145551</v>
      </c>
      <c r="G158">
        <f t="shared" si="16"/>
        <v>766</v>
      </c>
      <c r="H158">
        <f t="shared" si="17"/>
        <v>793</v>
      </c>
      <c r="I158">
        <f t="shared" si="18"/>
        <v>817.00000000000011</v>
      </c>
      <c r="J158">
        <f t="shared" si="19"/>
        <v>859</v>
      </c>
    </row>
    <row r="159" spans="1:10" ht="15">
      <c r="A159" s="128" t="s">
        <v>310</v>
      </c>
      <c r="B159">
        <v>599.23417375304587</v>
      </c>
      <c r="C159">
        <v>621.61221343676959</v>
      </c>
      <c r="D159">
        <v>579.34258292306924</v>
      </c>
      <c r="E159">
        <v>539.559401263116</v>
      </c>
      <c r="F159">
        <v>40218</v>
      </c>
      <c r="G159">
        <f t="shared" si="16"/>
        <v>240.99999999999997</v>
      </c>
      <c r="H159">
        <f t="shared" si="17"/>
        <v>249.99999999999997</v>
      </c>
      <c r="I159">
        <f t="shared" si="18"/>
        <v>232.99999999999997</v>
      </c>
      <c r="J159">
        <f t="shared" si="19"/>
        <v>216.99999999999997</v>
      </c>
    </row>
    <row r="160" spans="1:10" ht="15">
      <c r="A160" s="128" t="s">
        <v>1500</v>
      </c>
      <c r="B160">
        <v>92328.669832539745</v>
      </c>
      <c r="C160">
        <v>90823.140540488108</v>
      </c>
      <c r="D160">
        <v>85704.84964175435</v>
      </c>
      <c r="E160">
        <v>85705.848705053257</v>
      </c>
      <c r="G160">
        <f t="shared" si="16"/>
        <v>0</v>
      </c>
      <c r="H160">
        <f t="shared" si="17"/>
        <v>0</v>
      </c>
      <c r="I160">
        <f t="shared" si="18"/>
        <v>0</v>
      </c>
      <c r="J160">
        <f t="shared" si="19"/>
        <v>0</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0945A-CBD6-45D0-A0F6-6D920230A864}">
  <sheetPr codeName="Sheet16">
    <tabColor rgb="FFFFFF00"/>
  </sheetPr>
  <dimension ref="A1:D609"/>
  <sheetViews>
    <sheetView workbookViewId="0">
      <selection activeCell="I11" sqref="I11:J11"/>
    </sheetView>
  </sheetViews>
  <sheetFormatPr defaultColWidth="8.85546875" defaultRowHeight="14.45"/>
  <cols>
    <col min="1" max="1" width="13.28515625" style="233" customWidth="1"/>
    <col min="2" max="2" width="16.140625" customWidth="1"/>
    <col min="3" max="3" width="10" customWidth="1"/>
    <col min="4" max="4" width="21.140625" customWidth="1"/>
  </cols>
  <sheetData>
    <row r="1" spans="1:4">
      <c r="A1" s="233" t="s">
        <v>1501</v>
      </c>
      <c r="B1" t="s">
        <v>1502</v>
      </c>
      <c r="C1" t="s">
        <v>1503</v>
      </c>
      <c r="D1" t="s">
        <v>495</v>
      </c>
    </row>
    <row r="2" spans="1:4">
      <c r="A2" s="233">
        <v>45901</v>
      </c>
      <c r="B2" t="s">
        <v>1504</v>
      </c>
      <c r="C2">
        <v>634.61922846292225</v>
      </c>
      <c r="D2" t="s">
        <v>3</v>
      </c>
    </row>
    <row r="3" spans="1:4">
      <c r="A3" s="233">
        <v>45901</v>
      </c>
      <c r="B3" t="s">
        <v>1504</v>
      </c>
      <c r="C3">
        <v>352.79765241188301</v>
      </c>
      <c r="D3" t="s">
        <v>7</v>
      </c>
    </row>
    <row r="4" spans="1:4">
      <c r="A4" s="233">
        <v>45901</v>
      </c>
      <c r="B4" t="s">
        <v>1504</v>
      </c>
      <c r="C4">
        <v>720.25010882899994</v>
      </c>
      <c r="D4" t="s">
        <v>11</v>
      </c>
    </row>
    <row r="5" spans="1:4">
      <c r="A5" s="233">
        <v>45901</v>
      </c>
      <c r="B5" t="s">
        <v>1504</v>
      </c>
      <c r="C5">
        <v>585.91751100194449</v>
      </c>
      <c r="D5" t="s">
        <v>14</v>
      </c>
    </row>
    <row r="6" spans="1:4">
      <c r="A6" s="233">
        <v>45901</v>
      </c>
      <c r="B6" t="s">
        <v>1504</v>
      </c>
      <c r="C6">
        <v>506.15472161490322</v>
      </c>
      <c r="D6" t="s">
        <v>16</v>
      </c>
    </row>
    <row r="7" spans="1:4">
      <c r="A7" s="233">
        <v>45901</v>
      </c>
      <c r="B7" t="s">
        <v>1504</v>
      </c>
      <c r="C7">
        <v>442.86353678358569</v>
      </c>
      <c r="D7" t="s">
        <v>18</v>
      </c>
    </row>
    <row r="8" spans="1:4">
      <c r="A8" s="233">
        <v>45901</v>
      </c>
      <c r="B8" t="s">
        <v>1504</v>
      </c>
      <c r="C8">
        <v>622.3851404738158</v>
      </c>
      <c r="D8" t="s">
        <v>20</v>
      </c>
    </row>
    <row r="9" spans="1:4">
      <c r="A9" s="233">
        <v>45901</v>
      </c>
      <c r="B9" t="s">
        <v>1504</v>
      </c>
      <c r="C9">
        <v>824.16396979503781</v>
      </c>
      <c r="D9" t="s">
        <v>22</v>
      </c>
    </row>
    <row r="10" spans="1:4">
      <c r="A10" s="233">
        <v>45901</v>
      </c>
      <c r="B10" t="s">
        <v>1504</v>
      </c>
      <c r="C10">
        <v>973.8202434550609</v>
      </c>
      <c r="D10" t="s">
        <v>24</v>
      </c>
    </row>
    <row r="11" spans="1:4">
      <c r="A11" s="233">
        <v>45901</v>
      </c>
      <c r="B11" t="s">
        <v>1504</v>
      </c>
      <c r="C11">
        <v>687.60027504010998</v>
      </c>
      <c r="D11" t="s">
        <v>26</v>
      </c>
    </row>
    <row r="12" spans="1:4">
      <c r="A12" s="233">
        <v>45901</v>
      </c>
      <c r="B12" t="s">
        <v>1504</v>
      </c>
      <c r="C12">
        <v>528.97547579655827</v>
      </c>
      <c r="D12" t="s">
        <v>28</v>
      </c>
    </row>
    <row r="13" spans="1:4">
      <c r="A13" s="233">
        <v>45901</v>
      </c>
      <c r="B13" t="s">
        <v>1504</v>
      </c>
      <c r="C13">
        <v>675.22267981994059</v>
      </c>
      <c r="D13" t="s">
        <v>30</v>
      </c>
    </row>
    <row r="14" spans="1:4">
      <c r="A14" s="233">
        <v>45901</v>
      </c>
      <c r="B14" t="s">
        <v>1504</v>
      </c>
      <c r="C14">
        <v>462.87301278900992</v>
      </c>
      <c r="D14" t="s">
        <v>32</v>
      </c>
    </row>
    <row r="15" spans="1:4">
      <c r="A15" s="233">
        <v>45901</v>
      </c>
      <c r="B15" t="s">
        <v>1504</v>
      </c>
      <c r="C15">
        <v>302.69867511118349</v>
      </c>
      <c r="D15" t="s">
        <v>34</v>
      </c>
    </row>
    <row r="16" spans="1:4">
      <c r="A16" s="233">
        <v>45901</v>
      </c>
      <c r="B16" t="s">
        <v>1504</v>
      </c>
      <c r="C16">
        <v>658.88507761024607</v>
      </c>
      <c r="D16" t="s">
        <v>36</v>
      </c>
    </row>
    <row r="17" spans="1:4">
      <c r="A17" s="233">
        <v>45901</v>
      </c>
      <c r="B17" t="s">
        <v>1504</v>
      </c>
      <c r="C17">
        <v>728.89573901037159</v>
      </c>
      <c r="D17" t="s">
        <v>1497</v>
      </c>
    </row>
    <row r="18" spans="1:4">
      <c r="A18" s="233">
        <v>45901</v>
      </c>
      <c r="B18" t="s">
        <v>1504</v>
      </c>
      <c r="C18">
        <v>13.33688983728994</v>
      </c>
      <c r="D18" t="s">
        <v>40</v>
      </c>
    </row>
    <row r="19" spans="1:4">
      <c r="A19" s="233">
        <v>45901</v>
      </c>
      <c r="B19" t="s">
        <v>1504</v>
      </c>
      <c r="C19">
        <v>438.7750486271317</v>
      </c>
      <c r="D19" t="s">
        <v>42</v>
      </c>
    </row>
    <row r="20" spans="1:4">
      <c r="A20" s="233">
        <v>45901</v>
      </c>
      <c r="B20" t="s">
        <v>1504</v>
      </c>
      <c r="C20">
        <v>778.08219178082197</v>
      </c>
      <c r="D20" t="s">
        <v>44</v>
      </c>
    </row>
    <row r="21" spans="1:4">
      <c r="A21" s="233">
        <v>45901</v>
      </c>
      <c r="B21" t="s">
        <v>1504</v>
      </c>
      <c r="C21">
        <v>518.28529910389921</v>
      </c>
      <c r="D21" t="s">
        <v>46</v>
      </c>
    </row>
    <row r="22" spans="1:4">
      <c r="A22" s="233">
        <v>45901</v>
      </c>
      <c r="B22" t="s">
        <v>1504</v>
      </c>
      <c r="C22">
        <v>507.68203072812292</v>
      </c>
      <c r="D22" t="s">
        <v>48</v>
      </c>
    </row>
    <row r="23" spans="1:4">
      <c r="A23" s="233">
        <v>45901</v>
      </c>
      <c r="B23" t="s">
        <v>1504</v>
      </c>
      <c r="C23">
        <v>509.27333536029192</v>
      </c>
      <c r="D23" t="s">
        <v>50</v>
      </c>
    </row>
    <row r="24" spans="1:4">
      <c r="A24" s="233">
        <v>45901</v>
      </c>
      <c r="B24" t="s">
        <v>1504</v>
      </c>
      <c r="C24">
        <v>539.54330270119738</v>
      </c>
      <c r="D24" t="s">
        <v>52</v>
      </c>
    </row>
    <row r="25" spans="1:4" ht="15">
      <c r="A25" s="233">
        <v>45901</v>
      </c>
      <c r="B25" t="s">
        <v>1504</v>
      </c>
      <c r="C25">
        <v>598.44278444470194</v>
      </c>
      <c r="D25" t="s">
        <v>54</v>
      </c>
    </row>
    <row r="26" spans="1:4" ht="15">
      <c r="A26" s="233">
        <v>45901</v>
      </c>
      <c r="B26" t="s">
        <v>1504</v>
      </c>
      <c r="C26">
        <v>605.35854415006918</v>
      </c>
      <c r="D26" t="s">
        <v>56</v>
      </c>
    </row>
    <row r="27" spans="1:4" ht="15">
      <c r="A27" s="233">
        <v>45901</v>
      </c>
      <c r="B27" t="s">
        <v>1504</v>
      </c>
      <c r="C27">
        <v>857.75553967119367</v>
      </c>
      <c r="D27" t="s">
        <v>58</v>
      </c>
    </row>
    <row r="28" spans="1:4" ht="15">
      <c r="A28" s="233">
        <v>45901</v>
      </c>
      <c r="B28" t="s">
        <v>1504</v>
      </c>
      <c r="C28">
        <v>459.9151128106069</v>
      </c>
      <c r="D28" t="s">
        <v>1498</v>
      </c>
    </row>
    <row r="29" spans="1:4" ht="15">
      <c r="A29" s="233">
        <v>45901</v>
      </c>
      <c r="B29" t="s">
        <v>1504</v>
      </c>
      <c r="C29">
        <v>625.73099415204672</v>
      </c>
      <c r="D29" t="s">
        <v>64</v>
      </c>
    </row>
    <row r="30" spans="1:4" ht="15">
      <c r="A30" s="233">
        <v>45901</v>
      </c>
      <c r="B30" t="s">
        <v>1504</v>
      </c>
      <c r="C30">
        <v>400.1128071350513</v>
      </c>
      <c r="D30" t="s">
        <v>66</v>
      </c>
    </row>
    <row r="31" spans="1:4" ht="15">
      <c r="A31" s="233">
        <v>45901</v>
      </c>
      <c r="B31" t="s">
        <v>1504</v>
      </c>
      <c r="C31">
        <v>611.72068714644183</v>
      </c>
      <c r="D31" t="s">
        <v>68</v>
      </c>
    </row>
    <row r="32" spans="1:4" ht="15">
      <c r="A32" s="233">
        <v>45901</v>
      </c>
      <c r="B32" t="s">
        <v>1504</v>
      </c>
      <c r="C32">
        <v>714.37576165062819</v>
      </c>
      <c r="D32" t="s">
        <v>70</v>
      </c>
    </row>
    <row r="33" spans="1:4" ht="15">
      <c r="A33" s="233">
        <v>45901</v>
      </c>
      <c r="B33" t="s">
        <v>1504</v>
      </c>
      <c r="C33">
        <v>640.20486555697823</v>
      </c>
      <c r="D33" t="s">
        <v>72</v>
      </c>
    </row>
    <row r="34" spans="1:4" ht="15">
      <c r="A34" s="233">
        <v>45901</v>
      </c>
      <c r="B34" t="s">
        <v>1504</v>
      </c>
      <c r="C34">
        <v>507.47231480485959</v>
      </c>
      <c r="D34" t="s">
        <v>74</v>
      </c>
    </row>
    <row r="35" spans="1:4" ht="15">
      <c r="A35" s="233">
        <v>45901</v>
      </c>
      <c r="B35" t="s">
        <v>1504</v>
      </c>
      <c r="C35">
        <v>571.8718429787848</v>
      </c>
      <c r="D35" t="s">
        <v>76</v>
      </c>
    </row>
    <row r="36" spans="1:4" ht="15">
      <c r="A36" s="233">
        <v>45901</v>
      </c>
      <c r="B36" t="s">
        <v>1504</v>
      </c>
      <c r="C36">
        <v>607.74273819208497</v>
      </c>
      <c r="D36" t="s">
        <v>78</v>
      </c>
    </row>
    <row r="37" spans="1:4" ht="15">
      <c r="A37" s="233">
        <v>45901</v>
      </c>
      <c r="B37" t="s">
        <v>1504</v>
      </c>
      <c r="C37">
        <v>430.0858491675487</v>
      </c>
      <c r="D37" t="s">
        <v>80</v>
      </c>
    </row>
    <row r="38" spans="1:4" ht="15">
      <c r="A38" s="233">
        <v>45901</v>
      </c>
      <c r="B38" t="s">
        <v>1504</v>
      </c>
      <c r="C38">
        <v>655.98210957882975</v>
      </c>
      <c r="D38" t="s">
        <v>82</v>
      </c>
    </row>
    <row r="39" spans="1:4" ht="15">
      <c r="A39" s="233">
        <v>45901</v>
      </c>
      <c r="B39" t="s">
        <v>1504</v>
      </c>
      <c r="C39">
        <v>624.26744126789993</v>
      </c>
      <c r="D39" t="s">
        <v>62</v>
      </c>
    </row>
    <row r="40" spans="1:4" ht="15">
      <c r="A40" s="233">
        <v>45901</v>
      </c>
      <c r="B40" t="s">
        <v>1504</v>
      </c>
      <c r="C40">
        <v>431.69904409497377</v>
      </c>
      <c r="D40" t="s">
        <v>84</v>
      </c>
    </row>
    <row r="41" spans="1:4" ht="15">
      <c r="A41" s="233">
        <v>45901</v>
      </c>
      <c r="B41" t="s">
        <v>1504</v>
      </c>
      <c r="C41">
        <v>799.75934608522459</v>
      </c>
      <c r="D41" t="s">
        <v>86</v>
      </c>
    </row>
    <row r="42" spans="1:4" ht="15">
      <c r="A42" s="233">
        <v>45901</v>
      </c>
      <c r="B42" t="s">
        <v>1504</v>
      </c>
      <c r="C42">
        <v>541.44496871130741</v>
      </c>
      <c r="D42" t="s">
        <v>88</v>
      </c>
    </row>
    <row r="43" spans="1:4" ht="15">
      <c r="A43" s="233">
        <v>45901</v>
      </c>
      <c r="B43" t="s">
        <v>1504</v>
      </c>
      <c r="C43">
        <v>447.57166350937808</v>
      </c>
      <c r="D43" t="s">
        <v>90</v>
      </c>
    </row>
    <row r="44" spans="1:4" ht="15">
      <c r="A44" s="233">
        <v>45901</v>
      </c>
      <c r="B44" t="s">
        <v>1504</v>
      </c>
      <c r="C44">
        <v>510.95405709796512</v>
      </c>
      <c r="D44" t="s">
        <v>92</v>
      </c>
    </row>
    <row r="45" spans="1:4" ht="15">
      <c r="A45" s="233">
        <v>45901</v>
      </c>
      <c r="B45" t="s">
        <v>1504</v>
      </c>
      <c r="C45">
        <v>926.88947508530771</v>
      </c>
      <c r="D45" t="s">
        <v>94</v>
      </c>
    </row>
    <row r="46" spans="1:4" ht="15">
      <c r="A46" s="233">
        <v>45901</v>
      </c>
      <c r="B46" t="s">
        <v>1504</v>
      </c>
      <c r="C46">
        <v>549.86624875030407</v>
      </c>
      <c r="D46" t="s">
        <v>96</v>
      </c>
    </row>
    <row r="47" spans="1:4" ht="15">
      <c r="A47" s="233">
        <v>45901</v>
      </c>
      <c r="B47" t="s">
        <v>1504</v>
      </c>
      <c r="C47">
        <v>403.30086244338281</v>
      </c>
      <c r="D47" t="s">
        <v>98</v>
      </c>
    </row>
    <row r="48" spans="1:4" ht="15">
      <c r="A48" s="233">
        <v>45901</v>
      </c>
      <c r="B48" t="s">
        <v>1504</v>
      </c>
      <c r="C48">
        <v>553.09734513274338</v>
      </c>
      <c r="D48" t="s">
        <v>100</v>
      </c>
    </row>
    <row r="49" spans="1:4" ht="15">
      <c r="A49" s="233">
        <v>45901</v>
      </c>
      <c r="B49" t="s">
        <v>1504</v>
      </c>
      <c r="C49">
        <v>181.2522163993853</v>
      </c>
      <c r="D49" t="s">
        <v>102</v>
      </c>
    </row>
    <row r="50" spans="1:4" ht="15">
      <c r="A50" s="233">
        <v>45901</v>
      </c>
      <c r="B50" t="s">
        <v>1504</v>
      </c>
      <c r="C50">
        <v>336.60178545294889</v>
      </c>
      <c r="D50" t="s">
        <v>104</v>
      </c>
    </row>
    <row r="51" spans="1:4" ht="15">
      <c r="A51" s="233">
        <v>45901</v>
      </c>
      <c r="B51" t="s">
        <v>1504</v>
      </c>
      <c r="C51">
        <v>570.86202012488764</v>
      </c>
      <c r="D51" t="s">
        <v>106</v>
      </c>
    </row>
    <row r="52" spans="1:4" ht="15">
      <c r="A52" s="233">
        <v>45901</v>
      </c>
      <c r="B52" t="s">
        <v>1504</v>
      </c>
      <c r="C52">
        <v>440.32133373668108</v>
      </c>
      <c r="D52" t="s">
        <v>108</v>
      </c>
    </row>
    <row r="53" spans="1:4" ht="15">
      <c r="A53" s="233">
        <v>45901</v>
      </c>
      <c r="B53" t="s">
        <v>1504</v>
      </c>
      <c r="C53">
        <v>246.5541127574142</v>
      </c>
      <c r="D53" t="s">
        <v>110</v>
      </c>
    </row>
    <row r="54" spans="1:4" ht="15">
      <c r="A54" s="233">
        <v>45901</v>
      </c>
      <c r="B54" t="s">
        <v>1504</v>
      </c>
      <c r="C54">
        <v>631.1074918566776</v>
      </c>
      <c r="D54" t="s">
        <v>112</v>
      </c>
    </row>
    <row r="55" spans="1:4" ht="15">
      <c r="A55" s="233">
        <v>45901</v>
      </c>
      <c r="B55" t="s">
        <v>1504</v>
      </c>
      <c r="C55">
        <v>524.01014483640404</v>
      </c>
      <c r="D55" t="s">
        <v>114</v>
      </c>
    </row>
    <row r="56" spans="1:4" ht="15">
      <c r="A56" s="233">
        <v>45901</v>
      </c>
      <c r="B56" t="s">
        <v>1504</v>
      </c>
      <c r="C56">
        <v>450.34552372078582</v>
      </c>
      <c r="D56" t="s">
        <v>872</v>
      </c>
    </row>
    <row r="57" spans="1:4" ht="15">
      <c r="A57" s="233">
        <v>45901</v>
      </c>
      <c r="B57" t="s">
        <v>1504</v>
      </c>
      <c r="C57">
        <v>497.89653737691282</v>
      </c>
      <c r="D57" t="s">
        <v>118</v>
      </c>
    </row>
    <row r="58" spans="1:4" ht="15">
      <c r="A58" s="233">
        <v>45901</v>
      </c>
      <c r="B58" t="s">
        <v>1504</v>
      </c>
      <c r="C58">
        <v>377.33228390203249</v>
      </c>
      <c r="D58" t="s">
        <v>120</v>
      </c>
    </row>
    <row r="59" spans="1:4" ht="15">
      <c r="A59" s="233">
        <v>45901</v>
      </c>
      <c r="B59" t="s">
        <v>1504</v>
      </c>
      <c r="C59">
        <v>404.10659676714732</v>
      </c>
      <c r="D59" t="s">
        <v>122</v>
      </c>
    </row>
    <row r="60" spans="1:4" ht="15">
      <c r="A60" s="233">
        <v>45901</v>
      </c>
      <c r="B60" t="s">
        <v>1504</v>
      </c>
      <c r="C60">
        <v>603.60760826334138</v>
      </c>
      <c r="D60" t="s">
        <v>124</v>
      </c>
    </row>
    <row r="61" spans="1:4" ht="15">
      <c r="A61" s="233">
        <v>45901</v>
      </c>
      <c r="B61" t="s">
        <v>1504</v>
      </c>
      <c r="C61">
        <v>702.72769301895516</v>
      </c>
      <c r="D61" t="s">
        <v>126</v>
      </c>
    </row>
    <row r="62" spans="1:4" ht="15">
      <c r="A62" s="233">
        <v>45901</v>
      </c>
      <c r="B62" t="s">
        <v>1504</v>
      </c>
      <c r="C62">
        <v>565.23913276422468</v>
      </c>
      <c r="D62" t="s">
        <v>130</v>
      </c>
    </row>
    <row r="63" spans="1:4" ht="15">
      <c r="A63" s="233">
        <v>45901</v>
      </c>
      <c r="B63" t="s">
        <v>1504</v>
      </c>
      <c r="C63">
        <v>971.9197170893932</v>
      </c>
      <c r="D63" t="s">
        <v>1499</v>
      </c>
    </row>
    <row r="64" spans="1:4" ht="15">
      <c r="A64" s="233">
        <v>45901</v>
      </c>
      <c r="B64" t="s">
        <v>1504</v>
      </c>
      <c r="C64">
        <v>458.99868857517549</v>
      </c>
      <c r="D64" t="s">
        <v>134</v>
      </c>
    </row>
    <row r="65" spans="1:4" ht="15">
      <c r="A65" s="233">
        <v>45901</v>
      </c>
      <c r="B65" t="s">
        <v>1504</v>
      </c>
      <c r="C65">
        <v>437.16656787196212</v>
      </c>
      <c r="D65" t="s">
        <v>136</v>
      </c>
    </row>
    <row r="66" spans="1:4" ht="15">
      <c r="A66" s="233">
        <v>45901</v>
      </c>
      <c r="B66" t="s">
        <v>1504</v>
      </c>
      <c r="C66">
        <v>767.0454545454545</v>
      </c>
      <c r="D66" t="s">
        <v>138</v>
      </c>
    </row>
    <row r="67" spans="1:4" ht="15">
      <c r="A67" s="233">
        <v>45901</v>
      </c>
      <c r="B67" t="s">
        <v>1504</v>
      </c>
      <c r="C67">
        <v>376.49097088025587</v>
      </c>
      <c r="D67" t="s">
        <v>140</v>
      </c>
    </row>
    <row r="68" spans="1:4" ht="15">
      <c r="A68" s="233">
        <v>45901</v>
      </c>
      <c r="B68" t="s">
        <v>1504</v>
      </c>
      <c r="C68">
        <v>606.58261252015836</v>
      </c>
      <c r="D68" t="s">
        <v>142</v>
      </c>
    </row>
    <row r="69" spans="1:4" ht="15">
      <c r="A69" s="233">
        <v>45901</v>
      </c>
      <c r="B69" t="s">
        <v>1504</v>
      </c>
      <c r="C69">
        <v>621.18396602070607</v>
      </c>
      <c r="D69" t="s">
        <v>144</v>
      </c>
    </row>
    <row r="70" spans="1:4" ht="15">
      <c r="A70" s="233">
        <v>45901</v>
      </c>
      <c r="B70" t="s">
        <v>1504</v>
      </c>
      <c r="C70">
        <v>540.50575896016983</v>
      </c>
      <c r="D70" t="s">
        <v>146</v>
      </c>
    </row>
    <row r="71" spans="1:4" ht="15">
      <c r="A71" s="233">
        <v>45901</v>
      </c>
      <c r="B71" t="s">
        <v>1504</v>
      </c>
      <c r="C71">
        <v>521.77007797952319</v>
      </c>
      <c r="D71" t="s">
        <v>148</v>
      </c>
    </row>
    <row r="72" spans="1:4" ht="15">
      <c r="A72" s="233">
        <v>45901</v>
      </c>
      <c r="B72" t="s">
        <v>1504</v>
      </c>
      <c r="C72">
        <v>485.42128781303239</v>
      </c>
      <c r="D72" t="s">
        <v>150</v>
      </c>
    </row>
    <row r="73" spans="1:4" ht="15">
      <c r="A73" s="233">
        <v>45901</v>
      </c>
      <c r="B73" t="s">
        <v>1504</v>
      </c>
      <c r="C73">
        <v>506.79929488793749</v>
      </c>
      <c r="D73" t="s">
        <v>152</v>
      </c>
    </row>
    <row r="74" spans="1:4" ht="15">
      <c r="A74" s="233">
        <v>45901</v>
      </c>
      <c r="B74" t="s">
        <v>1504</v>
      </c>
      <c r="C74">
        <v>675.36395324994874</v>
      </c>
      <c r="D74" t="s">
        <v>154</v>
      </c>
    </row>
    <row r="75" spans="1:4" ht="15">
      <c r="A75" s="233">
        <v>45901</v>
      </c>
      <c r="B75" t="s">
        <v>1504</v>
      </c>
      <c r="C75">
        <v>147.09667929246501</v>
      </c>
      <c r="D75" t="s">
        <v>156</v>
      </c>
    </row>
    <row r="76" spans="1:4" ht="15">
      <c r="A76" s="233">
        <v>45901</v>
      </c>
      <c r="B76" t="s">
        <v>1504</v>
      </c>
      <c r="C76">
        <v>0</v>
      </c>
      <c r="D76" t="s">
        <v>158</v>
      </c>
    </row>
    <row r="77" spans="1:4" ht="15">
      <c r="A77" s="233">
        <v>45901</v>
      </c>
      <c r="B77" t="s">
        <v>1504</v>
      </c>
      <c r="C77">
        <v>576.25496681853167</v>
      </c>
      <c r="D77" t="s">
        <v>160</v>
      </c>
    </row>
    <row r="78" spans="1:4" ht="15">
      <c r="A78" s="233">
        <v>45901</v>
      </c>
      <c r="B78" t="s">
        <v>1504</v>
      </c>
      <c r="C78">
        <v>384.2159916926272</v>
      </c>
      <c r="D78" t="s">
        <v>162</v>
      </c>
    </row>
    <row r="79" spans="1:4" ht="15">
      <c r="A79" s="233">
        <v>45901</v>
      </c>
      <c r="B79" t="s">
        <v>1504</v>
      </c>
      <c r="C79">
        <v>773.64227704861241</v>
      </c>
      <c r="D79" t="s">
        <v>164</v>
      </c>
    </row>
    <row r="80" spans="1:4" ht="15">
      <c r="A80" s="233">
        <v>45901</v>
      </c>
      <c r="B80" t="s">
        <v>1504</v>
      </c>
      <c r="C80">
        <v>459.71727387656591</v>
      </c>
      <c r="D80" t="s">
        <v>166</v>
      </c>
    </row>
    <row r="81" spans="1:4" ht="15">
      <c r="A81" s="233">
        <v>45901</v>
      </c>
      <c r="B81" t="s">
        <v>1504</v>
      </c>
      <c r="C81">
        <v>835.37254240148502</v>
      </c>
      <c r="D81" t="s">
        <v>168</v>
      </c>
    </row>
    <row r="82" spans="1:4" ht="15">
      <c r="A82" s="233">
        <v>45901</v>
      </c>
      <c r="B82" t="s">
        <v>1504</v>
      </c>
      <c r="C82">
        <v>460.8621667612025</v>
      </c>
      <c r="D82" t="s">
        <v>170</v>
      </c>
    </row>
    <row r="83" spans="1:4" ht="15">
      <c r="A83" s="233">
        <v>45901</v>
      </c>
      <c r="B83" t="s">
        <v>1504</v>
      </c>
      <c r="C83">
        <v>724.20858911386688</v>
      </c>
      <c r="D83" t="s">
        <v>172</v>
      </c>
    </row>
    <row r="84" spans="1:4" ht="15">
      <c r="A84" s="233">
        <v>45901</v>
      </c>
      <c r="B84" t="s">
        <v>1504</v>
      </c>
      <c r="C84">
        <v>676.49609713790119</v>
      </c>
      <c r="D84" t="s">
        <v>174</v>
      </c>
    </row>
    <row r="85" spans="1:4" ht="15">
      <c r="A85" s="233">
        <v>45901</v>
      </c>
      <c r="B85" t="s">
        <v>1504</v>
      </c>
      <c r="C85">
        <v>494.0661131767942</v>
      </c>
      <c r="D85" t="s">
        <v>176</v>
      </c>
    </row>
    <row r="86" spans="1:4" ht="15">
      <c r="A86" s="233">
        <v>45901</v>
      </c>
      <c r="B86" t="s">
        <v>1504</v>
      </c>
      <c r="C86">
        <v>518.54111290252297</v>
      </c>
      <c r="D86" t="s">
        <v>178</v>
      </c>
    </row>
    <row r="87" spans="1:4" ht="15">
      <c r="A87" s="233">
        <v>45901</v>
      </c>
      <c r="B87" t="s">
        <v>1504</v>
      </c>
      <c r="C87">
        <v>708.06302131603331</v>
      </c>
      <c r="D87" t="s">
        <v>180</v>
      </c>
    </row>
    <row r="88" spans="1:4" ht="15">
      <c r="A88" s="233">
        <v>45901</v>
      </c>
      <c r="B88" t="s">
        <v>1504</v>
      </c>
      <c r="C88">
        <v>841.3514344712446</v>
      </c>
      <c r="D88" t="s">
        <v>182</v>
      </c>
    </row>
    <row r="89" spans="1:4" ht="15">
      <c r="A89" s="233">
        <v>45901</v>
      </c>
      <c r="B89" t="s">
        <v>1504</v>
      </c>
      <c r="C89">
        <v>528.44076681416198</v>
      </c>
      <c r="D89" t="s">
        <v>184</v>
      </c>
    </row>
    <row r="90" spans="1:4" ht="15">
      <c r="A90" s="233">
        <v>45901</v>
      </c>
      <c r="B90" t="s">
        <v>1504</v>
      </c>
      <c r="C90">
        <v>401.36964557019428</v>
      </c>
      <c r="D90" t="s">
        <v>186</v>
      </c>
    </row>
    <row r="91" spans="1:4" ht="15">
      <c r="A91" s="233">
        <v>45901</v>
      </c>
      <c r="B91" t="s">
        <v>1504</v>
      </c>
      <c r="C91">
        <v>564.32255758132885</v>
      </c>
      <c r="D91" t="s">
        <v>188</v>
      </c>
    </row>
    <row r="92" spans="1:4" ht="15">
      <c r="A92" s="233">
        <v>45901</v>
      </c>
      <c r="B92" t="s">
        <v>1504</v>
      </c>
      <c r="C92">
        <v>482.01384300430021</v>
      </c>
      <c r="D92" t="s">
        <v>190</v>
      </c>
    </row>
    <row r="93" spans="1:4" ht="15">
      <c r="A93" s="233">
        <v>45901</v>
      </c>
      <c r="B93" t="s">
        <v>1504</v>
      </c>
      <c r="C93">
        <v>662.25165562913912</v>
      </c>
      <c r="D93" t="s">
        <v>192</v>
      </c>
    </row>
    <row r="94" spans="1:4" ht="15">
      <c r="A94" s="233">
        <v>45901</v>
      </c>
      <c r="B94" t="s">
        <v>1504</v>
      </c>
      <c r="C94">
        <v>474.28910206501467</v>
      </c>
      <c r="D94" t="s">
        <v>194</v>
      </c>
    </row>
    <row r="95" spans="1:4" ht="15">
      <c r="A95" s="233">
        <v>45901</v>
      </c>
      <c r="B95" t="s">
        <v>1504</v>
      </c>
      <c r="C95">
        <v>606.1924894304899</v>
      </c>
      <c r="D95" t="s">
        <v>196</v>
      </c>
    </row>
    <row r="96" spans="1:4" ht="15">
      <c r="A96" s="233">
        <v>45901</v>
      </c>
      <c r="B96" t="s">
        <v>1504</v>
      </c>
      <c r="C96">
        <v>666.16022906562262</v>
      </c>
      <c r="D96" t="s">
        <v>198</v>
      </c>
    </row>
    <row r="97" spans="1:4" ht="15">
      <c r="A97" s="233">
        <v>45901</v>
      </c>
      <c r="B97" t="s">
        <v>1504</v>
      </c>
      <c r="C97">
        <v>472.4655819774718</v>
      </c>
      <c r="D97" t="s">
        <v>200</v>
      </c>
    </row>
    <row r="98" spans="1:4" ht="15">
      <c r="A98" s="233">
        <v>45901</v>
      </c>
      <c r="B98" t="s">
        <v>1504</v>
      </c>
      <c r="C98">
        <v>557.88005578800551</v>
      </c>
      <c r="D98" t="s">
        <v>202</v>
      </c>
    </row>
    <row r="99" spans="1:4" ht="15">
      <c r="A99" s="233">
        <v>45901</v>
      </c>
      <c r="B99" t="s">
        <v>1504</v>
      </c>
      <c r="C99">
        <v>322.06917054801312</v>
      </c>
      <c r="D99" t="s">
        <v>204</v>
      </c>
    </row>
    <row r="100" spans="1:4" ht="15">
      <c r="A100" s="233">
        <v>45901</v>
      </c>
      <c r="B100" t="s">
        <v>1504</v>
      </c>
      <c r="C100">
        <v>728.70624776012426</v>
      </c>
      <c r="D100" t="s">
        <v>206</v>
      </c>
    </row>
    <row r="101" spans="1:4" ht="15">
      <c r="A101" s="233">
        <v>45901</v>
      </c>
      <c r="B101" t="s">
        <v>1504</v>
      </c>
      <c r="C101">
        <v>347.45102737674478</v>
      </c>
      <c r="D101" t="s">
        <v>208</v>
      </c>
    </row>
    <row r="102" spans="1:4" ht="15">
      <c r="A102" s="233">
        <v>45901</v>
      </c>
      <c r="B102" t="s">
        <v>1504</v>
      </c>
      <c r="C102">
        <v>741.5089447757324</v>
      </c>
      <c r="D102" t="s">
        <v>210</v>
      </c>
    </row>
    <row r="103" spans="1:4" ht="15">
      <c r="A103" s="233">
        <v>45901</v>
      </c>
      <c r="B103" t="s">
        <v>1504</v>
      </c>
      <c r="C103">
        <v>568.46404326949607</v>
      </c>
      <c r="D103" t="s">
        <v>212</v>
      </c>
    </row>
    <row r="104" spans="1:4" ht="15">
      <c r="A104" s="233">
        <v>45901</v>
      </c>
      <c r="B104" t="s">
        <v>1504</v>
      </c>
      <c r="C104">
        <v>170.2966747333513</v>
      </c>
      <c r="D104" t="s">
        <v>128</v>
      </c>
    </row>
    <row r="105" spans="1:4" ht="15">
      <c r="A105" s="233">
        <v>45901</v>
      </c>
      <c r="B105" t="s">
        <v>1504</v>
      </c>
      <c r="C105">
        <v>620.64132937368618</v>
      </c>
      <c r="D105" t="s">
        <v>300</v>
      </c>
    </row>
    <row r="106" spans="1:4" ht="15">
      <c r="A106" s="233">
        <v>45901</v>
      </c>
      <c r="B106" t="s">
        <v>1504</v>
      </c>
      <c r="C106">
        <v>566.26175906475476</v>
      </c>
      <c r="D106" t="s">
        <v>214</v>
      </c>
    </row>
    <row r="107" spans="1:4" ht="15">
      <c r="A107" s="233">
        <v>45901</v>
      </c>
      <c r="B107" t="s">
        <v>1504</v>
      </c>
      <c r="C107">
        <v>839.10783889129505</v>
      </c>
      <c r="D107" t="s">
        <v>216</v>
      </c>
    </row>
    <row r="108" spans="1:4" ht="15">
      <c r="A108" s="233">
        <v>45901</v>
      </c>
      <c r="B108" t="s">
        <v>1504</v>
      </c>
      <c r="C108">
        <v>805.99519915692508</v>
      </c>
      <c r="D108" t="s">
        <v>218</v>
      </c>
    </row>
    <row r="109" spans="1:4" ht="15">
      <c r="A109" s="233">
        <v>45901</v>
      </c>
      <c r="B109" t="s">
        <v>1504</v>
      </c>
      <c r="C109">
        <v>714.67515435509779</v>
      </c>
      <c r="D109" t="s">
        <v>220</v>
      </c>
    </row>
    <row r="110" spans="1:4" ht="15">
      <c r="A110" s="233">
        <v>45901</v>
      </c>
      <c r="B110" t="s">
        <v>1504</v>
      </c>
      <c r="C110">
        <v>634.1997319994681</v>
      </c>
      <c r="D110" t="s">
        <v>222</v>
      </c>
    </row>
    <row r="111" spans="1:4" ht="15">
      <c r="A111" s="233">
        <v>45901</v>
      </c>
      <c r="B111" t="s">
        <v>1504</v>
      </c>
      <c r="C111">
        <v>293.86304615244433</v>
      </c>
      <c r="D111" t="s">
        <v>224</v>
      </c>
    </row>
    <row r="112" spans="1:4" ht="15">
      <c r="A112" s="233">
        <v>45901</v>
      </c>
      <c r="B112" t="s">
        <v>1504</v>
      </c>
      <c r="C112">
        <v>446.53780278933198</v>
      </c>
      <c r="D112" t="s">
        <v>226</v>
      </c>
    </row>
    <row r="113" spans="1:4" ht="15">
      <c r="A113" s="233">
        <v>45901</v>
      </c>
      <c r="B113" t="s">
        <v>1504</v>
      </c>
      <c r="C113">
        <v>544.39128123338651</v>
      </c>
      <c r="D113" t="s">
        <v>228</v>
      </c>
    </row>
    <row r="114" spans="1:4" ht="15">
      <c r="A114" s="233">
        <v>45901</v>
      </c>
      <c r="B114" t="s">
        <v>1504</v>
      </c>
      <c r="C114">
        <v>589.6510228640193</v>
      </c>
      <c r="D114" t="s">
        <v>230</v>
      </c>
    </row>
    <row r="115" spans="1:4" ht="15">
      <c r="A115" s="233">
        <v>45901</v>
      </c>
      <c r="B115" t="s">
        <v>1504</v>
      </c>
      <c r="C115">
        <v>600.67948583237012</v>
      </c>
      <c r="D115" t="s">
        <v>232</v>
      </c>
    </row>
    <row r="116" spans="1:4" ht="15">
      <c r="A116" s="233">
        <v>45901</v>
      </c>
      <c r="B116" t="s">
        <v>1504</v>
      </c>
      <c r="C116">
        <v>921.97055840683493</v>
      </c>
      <c r="D116" t="s">
        <v>234</v>
      </c>
    </row>
    <row r="117" spans="1:4" ht="15">
      <c r="A117" s="233">
        <v>45901</v>
      </c>
      <c r="B117" t="s">
        <v>1504</v>
      </c>
      <c r="C117">
        <v>503.44536633384888</v>
      </c>
      <c r="D117" t="s">
        <v>236</v>
      </c>
    </row>
    <row r="118" spans="1:4" ht="15">
      <c r="A118" s="233">
        <v>45901</v>
      </c>
      <c r="B118" t="s">
        <v>1504</v>
      </c>
      <c r="C118">
        <v>631.12625317657569</v>
      </c>
      <c r="D118" t="s">
        <v>238</v>
      </c>
    </row>
    <row r="119" spans="1:4" ht="15">
      <c r="A119" s="233">
        <v>45901</v>
      </c>
      <c r="B119" t="s">
        <v>1504</v>
      </c>
      <c r="C119">
        <v>620.59828463844917</v>
      </c>
      <c r="D119" t="s">
        <v>240</v>
      </c>
    </row>
    <row r="120" spans="1:4" ht="15">
      <c r="A120" s="233">
        <v>45901</v>
      </c>
      <c r="B120" t="s">
        <v>1504</v>
      </c>
      <c r="C120">
        <v>613.07024548569075</v>
      </c>
      <c r="D120" t="s">
        <v>242</v>
      </c>
    </row>
    <row r="121" spans="1:4" ht="15">
      <c r="A121" s="233">
        <v>45901</v>
      </c>
      <c r="B121" t="s">
        <v>1504</v>
      </c>
      <c r="C121">
        <v>610.50895266725558</v>
      </c>
      <c r="D121" t="s">
        <v>244</v>
      </c>
    </row>
    <row r="122" spans="1:4" ht="15">
      <c r="A122" s="233">
        <v>45901</v>
      </c>
      <c r="B122" t="s">
        <v>1504</v>
      </c>
      <c r="C122">
        <v>713.64415775291911</v>
      </c>
      <c r="D122" t="s">
        <v>246</v>
      </c>
    </row>
    <row r="123" spans="1:4" ht="15">
      <c r="A123" s="233">
        <v>45901</v>
      </c>
      <c r="B123" t="s">
        <v>1504</v>
      </c>
      <c r="C123">
        <v>803.83060014389571</v>
      </c>
      <c r="D123" t="s">
        <v>248</v>
      </c>
    </row>
    <row r="124" spans="1:4" ht="15">
      <c r="A124" s="233">
        <v>45901</v>
      </c>
      <c r="B124" t="s">
        <v>1504</v>
      </c>
      <c r="C124">
        <v>960.24331957419076</v>
      </c>
      <c r="D124" t="s">
        <v>250</v>
      </c>
    </row>
    <row r="125" spans="1:4" ht="15">
      <c r="A125" s="233">
        <v>45901</v>
      </c>
      <c r="B125" t="s">
        <v>1504</v>
      </c>
      <c r="C125">
        <v>645.00892201112629</v>
      </c>
      <c r="D125" t="s">
        <v>252</v>
      </c>
    </row>
    <row r="126" spans="1:4" ht="15">
      <c r="A126" s="233">
        <v>45901</v>
      </c>
      <c r="B126" t="s">
        <v>1504</v>
      </c>
      <c r="C126">
        <v>905.67298855376396</v>
      </c>
      <c r="D126" t="s">
        <v>254</v>
      </c>
    </row>
    <row r="127" spans="1:4" ht="15">
      <c r="A127" s="233">
        <v>45901</v>
      </c>
      <c r="B127" t="s">
        <v>1504</v>
      </c>
      <c r="C127">
        <v>565.99908871638604</v>
      </c>
      <c r="D127" t="s">
        <v>256</v>
      </c>
    </row>
    <row r="128" spans="1:4" ht="15">
      <c r="A128" s="233">
        <v>45901</v>
      </c>
      <c r="B128" t="s">
        <v>1504</v>
      </c>
      <c r="C128">
        <v>301.00334448160532</v>
      </c>
      <c r="D128" t="s">
        <v>258</v>
      </c>
    </row>
    <row r="129" spans="1:4" ht="15">
      <c r="A129" s="233">
        <v>45901</v>
      </c>
      <c r="B129" t="s">
        <v>1504</v>
      </c>
      <c r="C129">
        <v>470.22731844699251</v>
      </c>
      <c r="D129" t="s">
        <v>260</v>
      </c>
    </row>
    <row r="130" spans="1:4" ht="15">
      <c r="A130" s="233">
        <v>45901</v>
      </c>
      <c r="B130" t="s">
        <v>1504</v>
      </c>
      <c r="C130">
        <v>735.13718608456441</v>
      </c>
      <c r="D130" t="s">
        <v>262</v>
      </c>
    </row>
    <row r="131" spans="1:4" ht="15">
      <c r="A131" s="233">
        <v>45901</v>
      </c>
      <c r="B131" t="s">
        <v>1504</v>
      </c>
      <c r="C131">
        <v>614.39103846373655</v>
      </c>
      <c r="D131" t="s">
        <v>264</v>
      </c>
    </row>
    <row r="132" spans="1:4" ht="15">
      <c r="A132" s="233">
        <v>45901</v>
      </c>
      <c r="B132" t="s">
        <v>1504</v>
      </c>
      <c r="C132">
        <v>587.37151248164457</v>
      </c>
      <c r="D132" t="s">
        <v>266</v>
      </c>
    </row>
    <row r="133" spans="1:4" ht="15">
      <c r="A133" s="233">
        <v>45901</v>
      </c>
      <c r="B133" t="s">
        <v>1504</v>
      </c>
      <c r="C133">
        <v>766.3336297536224</v>
      </c>
      <c r="D133" t="s">
        <v>268</v>
      </c>
    </row>
    <row r="134" spans="1:4" ht="15">
      <c r="A134" s="233">
        <v>45901</v>
      </c>
      <c r="B134" t="s">
        <v>1504</v>
      </c>
      <c r="C134">
        <v>373.22971522061448</v>
      </c>
      <c r="D134" t="s">
        <v>270</v>
      </c>
    </row>
    <row r="135" spans="1:4" ht="15">
      <c r="A135" s="233">
        <v>45901</v>
      </c>
      <c r="B135" t="s">
        <v>1504</v>
      </c>
      <c r="C135">
        <v>437.49264965306372</v>
      </c>
      <c r="D135" t="s">
        <v>272</v>
      </c>
    </row>
    <row r="136" spans="1:4" ht="15">
      <c r="A136" s="233">
        <v>45901</v>
      </c>
      <c r="B136" t="s">
        <v>1504</v>
      </c>
      <c r="C136">
        <v>551.11718716623238</v>
      </c>
      <c r="D136" t="s">
        <v>274</v>
      </c>
    </row>
    <row r="137" spans="1:4" ht="15">
      <c r="A137" s="233">
        <v>45901</v>
      </c>
      <c r="B137" t="s">
        <v>1504</v>
      </c>
      <c r="C137">
        <v>612.79354787696695</v>
      </c>
      <c r="D137" t="s">
        <v>276</v>
      </c>
    </row>
    <row r="138" spans="1:4" ht="15">
      <c r="A138" s="233">
        <v>45901</v>
      </c>
      <c r="B138" t="s">
        <v>1504</v>
      </c>
      <c r="C138">
        <v>558.75212026474208</v>
      </c>
      <c r="D138" t="s">
        <v>278</v>
      </c>
    </row>
    <row r="139" spans="1:4" ht="15">
      <c r="A139" s="233">
        <v>45901</v>
      </c>
      <c r="B139" t="s">
        <v>1504</v>
      </c>
      <c r="C139">
        <v>348.722839855742</v>
      </c>
      <c r="D139" t="s">
        <v>280</v>
      </c>
    </row>
    <row r="140" spans="1:4" ht="15">
      <c r="A140" s="233">
        <v>45901</v>
      </c>
      <c r="B140" t="s">
        <v>1504</v>
      </c>
      <c r="C140">
        <v>660.65362539533794</v>
      </c>
      <c r="D140" t="s">
        <v>282</v>
      </c>
    </row>
    <row r="141" spans="1:4" ht="15">
      <c r="A141" s="233">
        <v>45901</v>
      </c>
      <c r="B141" t="s">
        <v>1504</v>
      </c>
      <c r="C141">
        <v>651.76622498232246</v>
      </c>
      <c r="D141" t="s">
        <v>284</v>
      </c>
    </row>
    <row r="142" spans="1:4" ht="15">
      <c r="A142" s="233">
        <v>45901</v>
      </c>
      <c r="B142" t="s">
        <v>1504</v>
      </c>
      <c r="C142">
        <v>530.37752152796395</v>
      </c>
      <c r="D142" t="s">
        <v>286</v>
      </c>
    </row>
    <row r="143" spans="1:4" ht="15">
      <c r="A143" s="233">
        <v>45901</v>
      </c>
      <c r="B143" t="s">
        <v>1504</v>
      </c>
      <c r="C143">
        <v>491.062149241322</v>
      </c>
      <c r="D143" t="s">
        <v>288</v>
      </c>
    </row>
    <row r="144" spans="1:4" ht="15">
      <c r="A144" s="233">
        <v>45901</v>
      </c>
      <c r="B144" t="s">
        <v>1504</v>
      </c>
      <c r="C144">
        <v>523.25526778081519</v>
      </c>
      <c r="D144" t="s">
        <v>290</v>
      </c>
    </row>
    <row r="145" spans="1:4" ht="15">
      <c r="A145" s="233">
        <v>45901</v>
      </c>
      <c r="B145" t="s">
        <v>1504</v>
      </c>
      <c r="C145">
        <v>222.40651387213509</v>
      </c>
      <c r="D145" t="s">
        <v>292</v>
      </c>
    </row>
    <row r="146" spans="1:4" ht="15">
      <c r="A146" s="233">
        <v>45901</v>
      </c>
      <c r="B146" t="s">
        <v>1504</v>
      </c>
      <c r="C146">
        <v>637.82811350069505</v>
      </c>
      <c r="D146" t="s">
        <v>296</v>
      </c>
    </row>
    <row r="147" spans="1:4" ht="15">
      <c r="A147" s="233">
        <v>45901</v>
      </c>
      <c r="B147" t="s">
        <v>1504</v>
      </c>
      <c r="C147">
        <v>603.12542301502549</v>
      </c>
      <c r="D147" t="s">
        <v>294</v>
      </c>
    </row>
    <row r="148" spans="1:4" ht="15">
      <c r="A148" s="233">
        <v>45901</v>
      </c>
      <c r="B148" t="s">
        <v>1504</v>
      </c>
      <c r="C148">
        <v>436.11788499471498</v>
      </c>
      <c r="D148" t="s">
        <v>298</v>
      </c>
    </row>
    <row r="149" spans="1:4" ht="15">
      <c r="A149" s="233">
        <v>45901</v>
      </c>
      <c r="B149" t="s">
        <v>1504</v>
      </c>
      <c r="C149">
        <v>566.69455163666782</v>
      </c>
      <c r="D149" t="s">
        <v>302</v>
      </c>
    </row>
    <row r="150" spans="1:4" ht="15">
      <c r="A150" s="233">
        <v>45901</v>
      </c>
      <c r="B150" t="s">
        <v>1504</v>
      </c>
      <c r="C150">
        <v>571.9733079122974</v>
      </c>
      <c r="D150" t="s">
        <v>304</v>
      </c>
    </row>
    <row r="151" spans="1:4" ht="15">
      <c r="A151" s="233">
        <v>45901</v>
      </c>
      <c r="B151" t="s">
        <v>1504</v>
      </c>
      <c r="C151">
        <v>689.456415713399</v>
      </c>
      <c r="D151" t="s">
        <v>306</v>
      </c>
    </row>
    <row r="152" spans="1:4" ht="15">
      <c r="A152" s="233">
        <v>45901</v>
      </c>
      <c r="B152" t="s">
        <v>1504</v>
      </c>
      <c r="C152">
        <v>590.17114276095663</v>
      </c>
      <c r="D152" t="s">
        <v>308</v>
      </c>
    </row>
    <row r="153" spans="1:4" ht="15">
      <c r="A153" s="233">
        <v>45901</v>
      </c>
      <c r="B153" t="s">
        <v>1504</v>
      </c>
      <c r="C153">
        <v>539.559401263116</v>
      </c>
      <c r="D153" t="s">
        <v>310</v>
      </c>
    </row>
    <row r="154" spans="1:4" ht="15">
      <c r="A154" s="233">
        <v>45809</v>
      </c>
      <c r="B154" t="s">
        <v>1504</v>
      </c>
      <c r="C154">
        <v>569.65820507695378</v>
      </c>
      <c r="D154" t="s">
        <v>3</v>
      </c>
    </row>
    <row r="155" spans="1:4" ht="15">
      <c r="A155" s="233">
        <v>45809</v>
      </c>
      <c r="B155" t="s">
        <v>1504</v>
      </c>
      <c r="C155">
        <v>365.98634969830857</v>
      </c>
      <c r="D155" t="s">
        <v>7</v>
      </c>
    </row>
    <row r="156" spans="1:4" ht="15">
      <c r="A156" s="233">
        <v>45809</v>
      </c>
      <c r="B156" t="s">
        <v>1504</v>
      </c>
      <c r="C156">
        <v>759.82429063279119</v>
      </c>
      <c r="D156" t="s">
        <v>11</v>
      </c>
    </row>
    <row r="157" spans="1:4" ht="15">
      <c r="A157" s="233">
        <v>45809</v>
      </c>
      <c r="B157" t="s">
        <v>1504</v>
      </c>
      <c r="C157">
        <v>575.68314399754377</v>
      </c>
      <c r="D157" t="s">
        <v>14</v>
      </c>
    </row>
    <row r="158" spans="1:4" ht="15">
      <c r="A158" s="233">
        <v>45809</v>
      </c>
      <c r="B158" t="s">
        <v>1504</v>
      </c>
      <c r="C158">
        <v>488.1847314983977</v>
      </c>
      <c r="D158" t="s">
        <v>16</v>
      </c>
    </row>
    <row r="159" spans="1:4" ht="15">
      <c r="A159" s="233">
        <v>45809</v>
      </c>
      <c r="B159" t="s">
        <v>1504</v>
      </c>
      <c r="C159">
        <v>440.50787967303478</v>
      </c>
      <c r="D159" t="s">
        <v>18</v>
      </c>
    </row>
    <row r="160" spans="1:4" ht="15">
      <c r="A160" s="233">
        <v>45809</v>
      </c>
      <c r="B160" t="s">
        <v>1504</v>
      </c>
      <c r="C160">
        <v>544.02031009157668</v>
      </c>
      <c r="D160" t="s">
        <v>20</v>
      </c>
    </row>
    <row r="161" spans="1:4" ht="15">
      <c r="A161" s="233">
        <v>45809</v>
      </c>
      <c r="B161" t="s">
        <v>1504</v>
      </c>
      <c r="C161">
        <v>845.73894282632136</v>
      </c>
      <c r="D161" t="s">
        <v>22</v>
      </c>
    </row>
    <row r="162" spans="1:4" ht="15">
      <c r="A162" s="233">
        <v>45809</v>
      </c>
      <c r="B162" t="s">
        <v>1504</v>
      </c>
      <c r="C162">
        <v>970.48524262131059</v>
      </c>
      <c r="D162" t="s">
        <v>24</v>
      </c>
    </row>
    <row r="163" spans="1:4" ht="15">
      <c r="A163" s="233">
        <v>45809</v>
      </c>
      <c r="B163" t="s">
        <v>1504</v>
      </c>
      <c r="C163">
        <v>653.22026128810455</v>
      </c>
      <c r="D163" t="s">
        <v>26</v>
      </c>
    </row>
    <row r="164" spans="1:4" ht="15">
      <c r="A164" s="233">
        <v>45809</v>
      </c>
      <c r="B164" t="s">
        <v>1504</v>
      </c>
      <c r="C164">
        <v>563.86534760441634</v>
      </c>
      <c r="D164" t="s">
        <v>28</v>
      </c>
    </row>
    <row r="165" spans="1:4" ht="15">
      <c r="A165" s="233">
        <v>45809</v>
      </c>
      <c r="B165" t="s">
        <v>1504</v>
      </c>
      <c r="C165">
        <v>636.91217316349014</v>
      </c>
      <c r="D165" t="s">
        <v>30</v>
      </c>
    </row>
    <row r="166" spans="1:4" ht="15">
      <c r="A166" s="233">
        <v>45809</v>
      </c>
      <c r="B166" t="s">
        <v>1504</v>
      </c>
      <c r="C166">
        <v>506.3030732482257</v>
      </c>
      <c r="D166" t="s">
        <v>32</v>
      </c>
    </row>
    <row r="167" spans="1:4" ht="15">
      <c r="A167" s="233">
        <v>45809</v>
      </c>
      <c r="B167" t="s">
        <v>1504</v>
      </c>
      <c r="C167">
        <v>272.42880760006523</v>
      </c>
      <c r="D167" t="s">
        <v>34</v>
      </c>
    </row>
    <row r="168" spans="1:4" ht="15">
      <c r="A168" s="233">
        <v>45809</v>
      </c>
      <c r="B168" t="s">
        <v>1504</v>
      </c>
      <c r="C168">
        <v>688.49789008711105</v>
      </c>
      <c r="D168" t="s">
        <v>36</v>
      </c>
    </row>
    <row r="169" spans="1:4" ht="15">
      <c r="A169" s="233">
        <v>45809</v>
      </c>
      <c r="B169" t="s">
        <v>1504</v>
      </c>
      <c r="C169">
        <v>720.8682528979225</v>
      </c>
      <c r="D169" t="s">
        <v>1497</v>
      </c>
    </row>
    <row r="170" spans="1:4" ht="15">
      <c r="A170" s="233">
        <v>45809</v>
      </c>
      <c r="B170" t="s">
        <v>1504</v>
      </c>
      <c r="C170">
        <v>8.3355561483062157</v>
      </c>
      <c r="D170" t="s">
        <v>40</v>
      </c>
    </row>
    <row r="171" spans="1:4" ht="15">
      <c r="A171" s="233">
        <v>45809</v>
      </c>
      <c r="B171" t="s">
        <v>1504</v>
      </c>
      <c r="C171">
        <v>419.77654136698789</v>
      </c>
      <c r="D171" t="s">
        <v>42</v>
      </c>
    </row>
    <row r="172" spans="1:4" ht="15">
      <c r="A172" s="233">
        <v>45809</v>
      </c>
      <c r="B172" t="s">
        <v>1504</v>
      </c>
      <c r="C172">
        <v>780.82191780821927</v>
      </c>
      <c r="D172" t="s">
        <v>44</v>
      </c>
    </row>
    <row r="173" spans="1:4" ht="15">
      <c r="A173" s="233">
        <v>45809</v>
      </c>
      <c r="B173" t="s">
        <v>1504</v>
      </c>
      <c r="C173">
        <v>515.86340518285294</v>
      </c>
      <c r="D173" t="s">
        <v>46</v>
      </c>
    </row>
    <row r="174" spans="1:4" ht="15">
      <c r="A174" s="233">
        <v>45809</v>
      </c>
      <c r="B174" t="s">
        <v>1504</v>
      </c>
      <c r="C174">
        <v>514.36205744822985</v>
      </c>
      <c r="D174" t="s">
        <v>48</v>
      </c>
    </row>
    <row r="175" spans="1:4" ht="15">
      <c r="A175" s="233">
        <v>45809</v>
      </c>
      <c r="B175" t="s">
        <v>1504</v>
      </c>
      <c r="C175">
        <v>497.87169352386741</v>
      </c>
      <c r="D175" t="s">
        <v>50</v>
      </c>
    </row>
    <row r="176" spans="1:4" ht="15">
      <c r="A176" s="233">
        <v>45809</v>
      </c>
      <c r="B176" t="s">
        <v>1504</v>
      </c>
      <c r="C176">
        <v>523.87914230019487</v>
      </c>
      <c r="D176" t="s">
        <v>52</v>
      </c>
    </row>
    <row r="177" spans="1:4" ht="15">
      <c r="A177" s="233">
        <v>45809</v>
      </c>
      <c r="B177" t="s">
        <v>1504</v>
      </c>
      <c r="C177">
        <v>583.69243412388187</v>
      </c>
      <c r="D177" t="s">
        <v>54</v>
      </c>
    </row>
    <row r="178" spans="1:4" ht="15">
      <c r="A178" s="233">
        <v>45809</v>
      </c>
      <c r="B178" t="s">
        <v>1504</v>
      </c>
      <c r="C178">
        <v>581.69226361745325</v>
      </c>
      <c r="D178" t="s">
        <v>56</v>
      </c>
    </row>
    <row r="179" spans="1:4" ht="15">
      <c r="A179" s="233">
        <v>45809</v>
      </c>
      <c r="B179" t="s">
        <v>1504</v>
      </c>
      <c r="C179">
        <v>714.79628305932806</v>
      </c>
      <c r="D179" t="s">
        <v>58</v>
      </c>
    </row>
    <row r="180" spans="1:4" ht="15">
      <c r="A180" s="233">
        <v>45809</v>
      </c>
      <c r="B180" t="s">
        <v>1504</v>
      </c>
      <c r="C180">
        <v>487.51001957924342</v>
      </c>
      <c r="D180" t="s">
        <v>1498</v>
      </c>
    </row>
    <row r="181" spans="1:4" ht="15">
      <c r="A181" s="233">
        <v>45809</v>
      </c>
      <c r="B181" t="s">
        <v>1504</v>
      </c>
      <c r="C181">
        <v>629.62962962962968</v>
      </c>
      <c r="D181" t="s">
        <v>64</v>
      </c>
    </row>
    <row r="182" spans="1:4" ht="15">
      <c r="A182" s="233">
        <v>45809</v>
      </c>
      <c r="B182" t="s">
        <v>1504</v>
      </c>
      <c r="C182">
        <v>424.78936792752143</v>
      </c>
      <c r="D182" t="s">
        <v>66</v>
      </c>
    </row>
    <row r="183" spans="1:4" ht="15">
      <c r="A183" s="233">
        <v>45809</v>
      </c>
      <c r="B183" t="s">
        <v>1504</v>
      </c>
      <c r="C183">
        <v>623.5987587415184</v>
      </c>
      <c r="D183" t="s">
        <v>68</v>
      </c>
    </row>
    <row r="184" spans="1:4" ht="15">
      <c r="A184" s="233">
        <v>45809</v>
      </c>
      <c r="B184" t="s">
        <v>1504</v>
      </c>
      <c r="C184">
        <v>769.00449636508802</v>
      </c>
      <c r="D184" t="s">
        <v>70</v>
      </c>
    </row>
    <row r="185" spans="1:4" ht="15">
      <c r="A185" s="233">
        <v>45809</v>
      </c>
      <c r="B185" t="s">
        <v>1504</v>
      </c>
      <c r="C185">
        <v>572.8148797088752</v>
      </c>
      <c r="D185" t="s">
        <v>72</v>
      </c>
    </row>
    <row r="186" spans="1:4" ht="15">
      <c r="A186" s="233">
        <v>45809</v>
      </c>
      <c r="B186" t="s">
        <v>1504</v>
      </c>
      <c r="C186">
        <v>517.14869368885059</v>
      </c>
      <c r="D186" t="s">
        <v>74</v>
      </c>
    </row>
    <row r="187" spans="1:4" ht="15">
      <c r="A187" s="233">
        <v>45809</v>
      </c>
      <c r="B187" t="s">
        <v>1504</v>
      </c>
      <c r="C187">
        <v>556.9887429643527</v>
      </c>
      <c r="D187" t="s">
        <v>76</v>
      </c>
    </row>
    <row r="188" spans="1:4" ht="15">
      <c r="A188" s="233">
        <v>45809</v>
      </c>
      <c r="B188" t="s">
        <v>1504</v>
      </c>
      <c r="C188">
        <v>620.50374056882163</v>
      </c>
      <c r="D188" t="s">
        <v>78</v>
      </c>
    </row>
    <row r="189" spans="1:4" ht="15">
      <c r="A189" s="233">
        <v>45809</v>
      </c>
      <c r="B189" t="s">
        <v>1504</v>
      </c>
      <c r="C189">
        <v>391.44532365640168</v>
      </c>
      <c r="D189" t="s">
        <v>80</v>
      </c>
    </row>
    <row r="190" spans="1:4" ht="15">
      <c r="A190" s="233">
        <v>45809</v>
      </c>
      <c r="B190" t="s">
        <v>1504</v>
      </c>
      <c r="C190">
        <v>632.1282146850541</v>
      </c>
      <c r="D190" t="s">
        <v>82</v>
      </c>
    </row>
    <row r="191" spans="1:4" ht="15">
      <c r="A191" s="233">
        <v>45809</v>
      </c>
      <c r="B191" t="s">
        <v>1504</v>
      </c>
      <c r="C191">
        <v>670.98133143080395</v>
      </c>
      <c r="D191" t="s">
        <v>62</v>
      </c>
    </row>
    <row r="192" spans="1:4" ht="15">
      <c r="A192" s="233">
        <v>45809</v>
      </c>
      <c r="B192" t="s">
        <v>1504</v>
      </c>
      <c r="C192">
        <v>448.1447219652585</v>
      </c>
      <c r="D192" t="s">
        <v>84</v>
      </c>
    </row>
    <row r="193" spans="1:4" ht="15">
      <c r="A193" s="233">
        <v>45809</v>
      </c>
      <c r="B193" t="s">
        <v>1504</v>
      </c>
      <c r="C193">
        <v>655.57445749139038</v>
      </c>
      <c r="D193" t="s">
        <v>86</v>
      </c>
    </row>
    <row r="194" spans="1:4" ht="15">
      <c r="A194" s="233">
        <v>45809</v>
      </c>
      <c r="B194" t="s">
        <v>1504</v>
      </c>
      <c r="C194">
        <v>597.66422380617746</v>
      </c>
      <c r="D194" t="s">
        <v>88</v>
      </c>
    </row>
    <row r="195" spans="1:4" ht="15">
      <c r="A195" s="233">
        <v>45809</v>
      </c>
      <c r="B195" t="s">
        <v>1504</v>
      </c>
      <c r="C195">
        <v>466.30722151674752</v>
      </c>
      <c r="D195" t="s">
        <v>90</v>
      </c>
    </row>
    <row r="196" spans="1:4" ht="15">
      <c r="A196" s="233">
        <v>45809</v>
      </c>
      <c r="B196" t="s">
        <v>1504</v>
      </c>
      <c r="C196">
        <v>501.7476776907946</v>
      </c>
      <c r="D196" t="s">
        <v>92</v>
      </c>
    </row>
    <row r="197" spans="1:4" ht="15">
      <c r="A197" s="233">
        <v>45809</v>
      </c>
      <c r="B197" t="s">
        <v>1504</v>
      </c>
      <c r="C197">
        <v>941.4099368359914</v>
      </c>
      <c r="D197" t="s">
        <v>94</v>
      </c>
    </row>
    <row r="198" spans="1:4" ht="15">
      <c r="A198" s="233">
        <v>45809</v>
      </c>
      <c r="B198" t="s">
        <v>1504</v>
      </c>
      <c r="C198">
        <v>539.73357831878741</v>
      </c>
      <c r="D198" t="s">
        <v>96</v>
      </c>
    </row>
    <row r="199" spans="1:4" ht="15">
      <c r="A199" s="233">
        <v>45809</v>
      </c>
      <c r="B199" t="s">
        <v>1504</v>
      </c>
      <c r="C199">
        <v>415.71011974933299</v>
      </c>
      <c r="D199" t="s">
        <v>98</v>
      </c>
    </row>
    <row r="200" spans="1:4" ht="15">
      <c r="A200" s="233">
        <v>45809</v>
      </c>
      <c r="B200" t="s">
        <v>1504</v>
      </c>
      <c r="C200">
        <v>548.67256637168134</v>
      </c>
      <c r="D200" t="s">
        <v>100</v>
      </c>
    </row>
    <row r="201" spans="1:4" ht="15">
      <c r="A201" s="233">
        <v>45809</v>
      </c>
      <c r="B201" t="s">
        <v>1504</v>
      </c>
      <c r="C201">
        <v>137.90929508648881</v>
      </c>
      <c r="D201" t="s">
        <v>102</v>
      </c>
    </row>
    <row r="202" spans="1:4" ht="15">
      <c r="A202" s="233">
        <v>45809</v>
      </c>
      <c r="B202" t="s">
        <v>1504</v>
      </c>
      <c r="C202">
        <v>312.21035172447438</v>
      </c>
      <c r="D202" t="s">
        <v>104</v>
      </c>
    </row>
    <row r="203" spans="1:4" ht="15">
      <c r="A203" s="233">
        <v>45809</v>
      </c>
      <c r="B203" t="s">
        <v>1504</v>
      </c>
      <c r="C203">
        <v>557.62196248445059</v>
      </c>
      <c r="D203" t="s">
        <v>106</v>
      </c>
    </row>
    <row r="204" spans="1:4" ht="15">
      <c r="A204" s="233">
        <v>45809</v>
      </c>
      <c r="B204" t="s">
        <v>1504</v>
      </c>
      <c r="C204">
        <v>480.65611239958321</v>
      </c>
      <c r="D204" t="s">
        <v>108</v>
      </c>
    </row>
    <row r="205" spans="1:4" ht="15">
      <c r="A205" s="233">
        <v>45809</v>
      </c>
      <c r="B205" t="s">
        <v>1504</v>
      </c>
      <c r="C205">
        <v>272.38359123676241</v>
      </c>
      <c r="D205" t="s">
        <v>110</v>
      </c>
    </row>
    <row r="206" spans="1:4" ht="15">
      <c r="A206" s="233">
        <v>45809</v>
      </c>
      <c r="B206" t="s">
        <v>1504</v>
      </c>
      <c r="C206">
        <v>570.0325732899023</v>
      </c>
      <c r="D206" t="s">
        <v>112</v>
      </c>
    </row>
    <row r="207" spans="1:4" ht="15">
      <c r="A207" s="233">
        <v>45809</v>
      </c>
      <c r="B207" t="s">
        <v>1504</v>
      </c>
      <c r="C207">
        <v>484.18537382883733</v>
      </c>
      <c r="D207" t="s">
        <v>114</v>
      </c>
    </row>
    <row r="208" spans="1:4" ht="15">
      <c r="A208" s="233">
        <v>45809</v>
      </c>
      <c r="B208" t="s">
        <v>1504</v>
      </c>
      <c r="C208">
        <v>438.69865672800682</v>
      </c>
      <c r="D208" t="s">
        <v>872</v>
      </c>
    </row>
    <row r="209" spans="1:4" ht="15">
      <c r="A209" s="233">
        <v>45809</v>
      </c>
      <c r="B209" t="s">
        <v>1504</v>
      </c>
      <c r="C209">
        <v>488.65054782488102</v>
      </c>
      <c r="D209" t="s">
        <v>118</v>
      </c>
    </row>
    <row r="210" spans="1:4" ht="15">
      <c r="A210" s="233">
        <v>45809</v>
      </c>
      <c r="B210" t="s">
        <v>1504</v>
      </c>
      <c r="C210">
        <v>400.4815037733228</v>
      </c>
      <c r="D210" t="s">
        <v>120</v>
      </c>
    </row>
    <row r="211" spans="1:4" ht="15">
      <c r="A211" s="233">
        <v>45809</v>
      </c>
      <c r="B211" t="s">
        <v>1504</v>
      </c>
      <c r="C211">
        <v>417.75884665792921</v>
      </c>
      <c r="D211" t="s">
        <v>122</v>
      </c>
    </row>
    <row r="212" spans="1:4" ht="15">
      <c r="A212" s="233">
        <v>45809</v>
      </c>
      <c r="B212" t="s">
        <v>1504</v>
      </c>
      <c r="C212">
        <v>605.94717263645509</v>
      </c>
      <c r="D212" t="s">
        <v>124</v>
      </c>
    </row>
    <row r="213" spans="1:4" ht="15">
      <c r="A213" s="233">
        <v>45809</v>
      </c>
      <c r="B213" t="s">
        <v>1504</v>
      </c>
      <c r="C213">
        <v>693.4812760055479</v>
      </c>
      <c r="D213" t="s">
        <v>126</v>
      </c>
    </row>
    <row r="214" spans="1:4" ht="15">
      <c r="A214" s="233">
        <v>45809</v>
      </c>
      <c r="B214" t="s">
        <v>1504</v>
      </c>
      <c r="C214">
        <v>531.90222761962593</v>
      </c>
      <c r="D214" t="s">
        <v>130</v>
      </c>
    </row>
    <row r="215" spans="1:4" ht="15">
      <c r="A215" s="233">
        <v>45809</v>
      </c>
      <c r="B215" t="s">
        <v>1504</v>
      </c>
      <c r="C215">
        <v>868.87280732569855</v>
      </c>
      <c r="D215" t="s">
        <v>1499</v>
      </c>
    </row>
    <row r="216" spans="1:4" ht="15">
      <c r="A216" s="233">
        <v>45809</v>
      </c>
      <c r="B216" t="s">
        <v>1504</v>
      </c>
      <c r="C216">
        <v>509.14140245313592</v>
      </c>
      <c r="D216" t="s">
        <v>134</v>
      </c>
    </row>
    <row r="217" spans="1:4" ht="15">
      <c r="A217" s="233">
        <v>45809</v>
      </c>
      <c r="B217" t="s">
        <v>1504</v>
      </c>
      <c r="C217">
        <v>459.39537640782447</v>
      </c>
      <c r="D217" t="s">
        <v>136</v>
      </c>
    </row>
    <row r="218" spans="1:4" ht="15">
      <c r="A218" s="233">
        <v>45809</v>
      </c>
      <c r="B218" t="s">
        <v>1504</v>
      </c>
      <c r="C218">
        <v>710.22727272727275</v>
      </c>
      <c r="D218" t="s">
        <v>138</v>
      </c>
    </row>
    <row r="219" spans="1:4" ht="15">
      <c r="A219" s="233">
        <v>45809</v>
      </c>
      <c r="B219" t="s">
        <v>1504</v>
      </c>
      <c r="C219">
        <v>453.12187645765312</v>
      </c>
      <c r="D219" t="s">
        <v>140</v>
      </c>
    </row>
    <row r="220" spans="1:4" ht="15">
      <c r="A220" s="233">
        <v>45809</v>
      </c>
      <c r="B220" t="s">
        <v>1504</v>
      </c>
      <c r="C220">
        <v>609.88124908371208</v>
      </c>
      <c r="D220" t="s">
        <v>142</v>
      </c>
    </row>
    <row r="221" spans="1:4" ht="15">
      <c r="A221" s="233">
        <v>45809</v>
      </c>
      <c r="B221" t="s">
        <v>1504</v>
      </c>
      <c r="C221">
        <v>560.50665554249304</v>
      </c>
      <c r="D221" t="s">
        <v>144</v>
      </c>
    </row>
    <row r="222" spans="1:4" ht="15">
      <c r="A222" s="233">
        <v>45809</v>
      </c>
      <c r="B222" t="s">
        <v>1504</v>
      </c>
      <c r="C222">
        <v>538.360894837312</v>
      </c>
      <c r="D222" t="s">
        <v>146</v>
      </c>
    </row>
    <row r="223" spans="1:4" ht="15">
      <c r="A223" s="233">
        <v>45809</v>
      </c>
      <c r="B223" t="s">
        <v>1504</v>
      </c>
      <c r="C223">
        <v>509.05947924677002</v>
      </c>
      <c r="D223" t="s">
        <v>148</v>
      </c>
    </row>
    <row r="224" spans="1:4" ht="15">
      <c r="A224" s="233">
        <v>45809</v>
      </c>
      <c r="B224" t="s">
        <v>1504</v>
      </c>
      <c r="C224">
        <v>488.63599832835058</v>
      </c>
      <c r="D224" t="s">
        <v>150</v>
      </c>
    </row>
    <row r="225" spans="1:4" ht="15">
      <c r="A225" s="233">
        <v>45809</v>
      </c>
      <c r="B225" t="s">
        <v>1504</v>
      </c>
      <c r="C225">
        <v>487.38772769243678</v>
      </c>
      <c r="D225" t="s">
        <v>152</v>
      </c>
    </row>
    <row r="226" spans="1:4" ht="15">
      <c r="A226" s="233">
        <v>45809</v>
      </c>
      <c r="B226" t="s">
        <v>1504</v>
      </c>
      <c r="C226">
        <v>665.11174902604057</v>
      </c>
      <c r="D226" t="s">
        <v>154</v>
      </c>
    </row>
    <row r="227" spans="1:4" ht="15">
      <c r="A227" s="233">
        <v>45809</v>
      </c>
      <c r="B227" t="s">
        <v>1504</v>
      </c>
      <c r="C227">
        <v>7.354833964623249</v>
      </c>
      <c r="D227" t="s">
        <v>156</v>
      </c>
    </row>
    <row r="228" spans="1:4" ht="15">
      <c r="A228" s="233">
        <v>45809</v>
      </c>
      <c r="B228" t="s">
        <v>1504</v>
      </c>
      <c r="C228">
        <v>446.50960177151768</v>
      </c>
      <c r="D228" t="s">
        <v>158</v>
      </c>
    </row>
    <row r="229" spans="1:4" ht="15">
      <c r="A229" s="233">
        <v>45809</v>
      </c>
      <c r="B229" t="s">
        <v>1504</v>
      </c>
      <c r="C229">
        <v>555.45153841353056</v>
      </c>
      <c r="D229" t="s">
        <v>160</v>
      </c>
    </row>
    <row r="230" spans="1:4" ht="15">
      <c r="A230" s="233">
        <v>45809</v>
      </c>
      <c r="B230" t="s">
        <v>1504</v>
      </c>
      <c r="C230">
        <v>422.29145032883349</v>
      </c>
      <c r="D230" t="s">
        <v>162</v>
      </c>
    </row>
    <row r="231" spans="1:4" ht="15">
      <c r="A231" s="233">
        <v>45809</v>
      </c>
      <c r="B231" t="s">
        <v>1504</v>
      </c>
      <c r="C231">
        <v>835.22574188830288</v>
      </c>
      <c r="D231" t="s">
        <v>164</v>
      </c>
    </row>
    <row r="232" spans="1:4" ht="15">
      <c r="A232" s="233">
        <v>45809</v>
      </c>
      <c r="B232" t="s">
        <v>1504</v>
      </c>
      <c r="C232">
        <v>464.31444661533158</v>
      </c>
      <c r="D232" t="s">
        <v>166</v>
      </c>
    </row>
    <row r="233" spans="1:4" ht="15">
      <c r="A233" s="233">
        <v>45809</v>
      </c>
      <c r="B233" t="s">
        <v>1504</v>
      </c>
      <c r="C233">
        <v>843.81064889038907</v>
      </c>
      <c r="D233" t="s">
        <v>168</v>
      </c>
    </row>
    <row r="234" spans="1:4" ht="15">
      <c r="A234" s="233">
        <v>45809</v>
      </c>
      <c r="B234" t="s">
        <v>1504</v>
      </c>
      <c r="C234">
        <v>432.50141803743622</v>
      </c>
      <c r="D234" t="s">
        <v>170</v>
      </c>
    </row>
    <row r="235" spans="1:4" ht="15">
      <c r="A235" s="233">
        <v>45809</v>
      </c>
      <c r="B235" t="s">
        <v>1504</v>
      </c>
      <c r="C235">
        <v>723.35657900902697</v>
      </c>
      <c r="D235" t="s">
        <v>172</v>
      </c>
    </row>
    <row r="236" spans="1:4" ht="15">
      <c r="A236" s="233">
        <v>45809</v>
      </c>
      <c r="B236" t="s">
        <v>1504</v>
      </c>
      <c r="C236">
        <v>766.1173749638624</v>
      </c>
      <c r="D236" t="s">
        <v>174</v>
      </c>
    </row>
    <row r="237" spans="1:4" ht="15">
      <c r="A237" s="233">
        <v>45809</v>
      </c>
      <c r="B237" t="s">
        <v>1504</v>
      </c>
      <c r="C237">
        <v>522.08017114042684</v>
      </c>
      <c r="D237" t="s">
        <v>176</v>
      </c>
    </row>
    <row r="238" spans="1:4" ht="15">
      <c r="A238" s="233">
        <v>45809</v>
      </c>
      <c r="B238" t="s">
        <v>1504</v>
      </c>
      <c r="C238">
        <v>557.75850799599118</v>
      </c>
      <c r="D238" t="s">
        <v>178</v>
      </c>
    </row>
    <row r="239" spans="1:4" ht="15">
      <c r="A239" s="233">
        <v>45809</v>
      </c>
      <c r="B239" t="s">
        <v>1504</v>
      </c>
      <c r="C239">
        <v>656.1631139944393</v>
      </c>
      <c r="D239" t="s">
        <v>180</v>
      </c>
    </row>
    <row r="240" spans="1:4" ht="15">
      <c r="A240" s="233">
        <v>45809</v>
      </c>
      <c r="B240" t="s">
        <v>1504</v>
      </c>
      <c r="C240">
        <v>856.72861473573209</v>
      </c>
      <c r="D240" t="s">
        <v>182</v>
      </c>
    </row>
    <row r="241" spans="1:4" ht="15">
      <c r="A241" s="233">
        <v>45809</v>
      </c>
      <c r="B241" t="s">
        <v>1504</v>
      </c>
      <c r="C241">
        <v>519.96634443684434</v>
      </c>
      <c r="D241" t="s">
        <v>184</v>
      </c>
    </row>
    <row r="242" spans="1:4" ht="15">
      <c r="A242" s="233">
        <v>45809</v>
      </c>
      <c r="B242" t="s">
        <v>1504</v>
      </c>
      <c r="C242">
        <v>447.85596045261798</v>
      </c>
      <c r="D242" t="s">
        <v>186</v>
      </c>
    </row>
    <row r="243" spans="1:4" ht="15">
      <c r="A243" s="233">
        <v>45809</v>
      </c>
      <c r="B243" t="s">
        <v>1504</v>
      </c>
      <c r="C243">
        <v>594.96450640927435</v>
      </c>
      <c r="D243" t="s">
        <v>188</v>
      </c>
    </row>
    <row r="244" spans="1:4" ht="15">
      <c r="A244" s="233">
        <v>45809</v>
      </c>
      <c r="B244" t="s">
        <v>1504</v>
      </c>
      <c r="C244">
        <v>490.13767181897941</v>
      </c>
      <c r="D244" t="s">
        <v>190</v>
      </c>
    </row>
    <row r="245" spans="1:4" ht="15">
      <c r="A245" s="233">
        <v>45809</v>
      </c>
      <c r="B245" t="s">
        <v>1504</v>
      </c>
      <c r="C245">
        <v>647.08558717961682</v>
      </c>
      <c r="D245" t="s">
        <v>192</v>
      </c>
    </row>
    <row r="246" spans="1:4" ht="15">
      <c r="A246" s="233">
        <v>45809</v>
      </c>
      <c r="B246" t="s">
        <v>1504</v>
      </c>
      <c r="C246">
        <v>481.43201022864451</v>
      </c>
      <c r="D246" t="s">
        <v>194</v>
      </c>
    </row>
    <row r="247" spans="1:4" ht="15">
      <c r="A247" s="233">
        <v>45809</v>
      </c>
      <c r="B247" t="s">
        <v>1504</v>
      </c>
      <c r="C247">
        <v>649.71400149216618</v>
      </c>
      <c r="D247" t="s">
        <v>196</v>
      </c>
    </row>
    <row r="248" spans="1:4" ht="15">
      <c r="A248" s="233">
        <v>45809</v>
      </c>
      <c r="B248" t="s">
        <v>1504</v>
      </c>
      <c r="C248">
        <v>615.51646896121849</v>
      </c>
      <c r="D248" t="s">
        <v>198</v>
      </c>
    </row>
    <row r="249" spans="1:4" ht="15">
      <c r="A249" s="233">
        <v>45809</v>
      </c>
      <c r="B249" t="s">
        <v>1504</v>
      </c>
      <c r="C249">
        <v>447.43429286608261</v>
      </c>
      <c r="D249" t="s">
        <v>200</v>
      </c>
    </row>
    <row r="250" spans="1:4" ht="15">
      <c r="A250" s="233">
        <v>45809</v>
      </c>
      <c r="B250" t="s">
        <v>1504</v>
      </c>
      <c r="C250">
        <v>620.86651369955462</v>
      </c>
      <c r="D250" t="s">
        <v>202</v>
      </c>
    </row>
    <row r="251" spans="1:4" ht="15">
      <c r="A251" s="233">
        <v>45809</v>
      </c>
      <c r="B251" t="s">
        <v>1504</v>
      </c>
      <c r="C251">
        <v>304.72698444158158</v>
      </c>
      <c r="D251" t="s">
        <v>204</v>
      </c>
    </row>
    <row r="252" spans="1:4" ht="15">
      <c r="A252" s="233">
        <v>45809</v>
      </c>
      <c r="B252" t="s">
        <v>1504</v>
      </c>
      <c r="C252">
        <v>689.88173455978972</v>
      </c>
      <c r="D252" t="s">
        <v>206</v>
      </c>
    </row>
    <row r="253" spans="1:4" ht="15">
      <c r="A253" s="233">
        <v>45809</v>
      </c>
      <c r="B253" t="s">
        <v>1504</v>
      </c>
      <c r="C253">
        <v>320.49362008027322</v>
      </c>
      <c r="D253" t="s">
        <v>208</v>
      </c>
    </row>
    <row r="254" spans="1:4" ht="15">
      <c r="A254" s="233">
        <v>45809</v>
      </c>
      <c r="B254" t="s">
        <v>1504</v>
      </c>
      <c r="C254">
        <v>751.87969924812023</v>
      </c>
      <c r="D254" t="s">
        <v>210</v>
      </c>
    </row>
    <row r="255" spans="1:4" ht="15">
      <c r="A255" s="233">
        <v>45809</v>
      </c>
      <c r="B255" t="s">
        <v>1504</v>
      </c>
      <c r="C255">
        <v>577.66249057159143</v>
      </c>
      <c r="D255" t="s">
        <v>212</v>
      </c>
    </row>
    <row r="256" spans="1:4" ht="15">
      <c r="A256" s="233">
        <v>45809</v>
      </c>
      <c r="B256" t="s">
        <v>1504</v>
      </c>
      <c r="C256">
        <v>174.7781661737026</v>
      </c>
      <c r="D256" t="s">
        <v>128</v>
      </c>
    </row>
    <row r="257" spans="1:4" ht="15">
      <c r="A257" s="233">
        <v>45809</v>
      </c>
      <c r="B257" t="s">
        <v>1504</v>
      </c>
      <c r="C257">
        <v>533.88501451499883</v>
      </c>
      <c r="D257" t="s">
        <v>300</v>
      </c>
    </row>
    <row r="258" spans="1:4" ht="15">
      <c r="A258" s="233">
        <v>45809</v>
      </c>
      <c r="B258" t="s">
        <v>1504</v>
      </c>
      <c r="C258">
        <v>511.46223399397212</v>
      </c>
      <c r="D258" t="s">
        <v>214</v>
      </c>
    </row>
    <row r="259" spans="1:4" ht="15">
      <c r="A259" s="233">
        <v>45809</v>
      </c>
      <c r="B259" t="s">
        <v>1504</v>
      </c>
      <c r="C259">
        <v>814.74664356864446</v>
      </c>
      <c r="D259" t="s">
        <v>216</v>
      </c>
    </row>
    <row r="260" spans="1:4" ht="15">
      <c r="A260" s="233">
        <v>45809</v>
      </c>
      <c r="B260" t="s">
        <v>1504</v>
      </c>
      <c r="C260">
        <v>880.15456372826441</v>
      </c>
      <c r="D260" t="s">
        <v>218</v>
      </c>
    </row>
    <row r="261" spans="1:4" ht="15">
      <c r="A261" s="233">
        <v>45809</v>
      </c>
      <c r="B261" t="s">
        <v>1504</v>
      </c>
      <c r="C261">
        <v>738.25206666371946</v>
      </c>
      <c r="D261" t="s">
        <v>220</v>
      </c>
    </row>
    <row r="262" spans="1:4" ht="15">
      <c r="A262" s="233">
        <v>45809</v>
      </c>
      <c r="B262" t="s">
        <v>1504</v>
      </c>
      <c r="C262">
        <v>656.70359345751376</v>
      </c>
      <c r="D262" t="s">
        <v>222</v>
      </c>
    </row>
    <row r="263" spans="1:4" ht="15">
      <c r="A263" s="233">
        <v>45809</v>
      </c>
      <c r="B263" t="s">
        <v>1504</v>
      </c>
      <c r="C263">
        <v>599.11613285343299</v>
      </c>
      <c r="D263" t="s">
        <v>224</v>
      </c>
    </row>
    <row r="264" spans="1:4" ht="15">
      <c r="A264" s="233">
        <v>45809</v>
      </c>
      <c r="B264" t="s">
        <v>1504</v>
      </c>
      <c r="C264">
        <v>415.9530217763641</v>
      </c>
      <c r="D264" t="s">
        <v>226</v>
      </c>
    </row>
    <row r="265" spans="1:4" ht="15">
      <c r="A265" s="233">
        <v>45809</v>
      </c>
      <c r="B265" t="s">
        <v>1504</v>
      </c>
      <c r="C265">
        <v>523.12599681020731</v>
      </c>
      <c r="D265" t="s">
        <v>228</v>
      </c>
    </row>
    <row r="266" spans="1:4" ht="15">
      <c r="A266" s="233">
        <v>45809</v>
      </c>
      <c r="B266" t="s">
        <v>1504</v>
      </c>
      <c r="C266">
        <v>615.0554887016981</v>
      </c>
      <c r="D266" t="s">
        <v>230</v>
      </c>
    </row>
    <row r="267" spans="1:4" ht="15">
      <c r="A267" s="233">
        <v>45809</v>
      </c>
      <c r="B267" t="s">
        <v>1504</v>
      </c>
      <c r="C267">
        <v>611.1869987040734</v>
      </c>
      <c r="D267" t="s">
        <v>232</v>
      </c>
    </row>
    <row r="268" spans="1:4" ht="15">
      <c r="A268" s="233">
        <v>45809</v>
      </c>
      <c r="B268" t="s">
        <v>1504</v>
      </c>
      <c r="C268">
        <v>989.5817326900027</v>
      </c>
      <c r="D268" t="s">
        <v>234</v>
      </c>
    </row>
    <row r="269" spans="1:4" ht="15">
      <c r="A269" s="233">
        <v>45809</v>
      </c>
      <c r="B269" t="s">
        <v>1504</v>
      </c>
      <c r="C269">
        <v>528.75826184784137</v>
      </c>
      <c r="D269" t="s">
        <v>236</v>
      </c>
    </row>
    <row r="270" spans="1:4" ht="15">
      <c r="A270" s="233">
        <v>45809</v>
      </c>
      <c r="B270" t="s">
        <v>1504</v>
      </c>
      <c r="C270">
        <v>673.01516378564054</v>
      </c>
      <c r="D270" t="s">
        <v>238</v>
      </c>
    </row>
    <row r="271" spans="1:4" ht="15">
      <c r="A271" s="233">
        <v>45809</v>
      </c>
      <c r="B271" t="s">
        <v>1504</v>
      </c>
      <c r="C271">
        <v>557.84115473119027</v>
      </c>
      <c r="D271" t="s">
        <v>240</v>
      </c>
    </row>
    <row r="272" spans="1:4" ht="15">
      <c r="A272" s="233">
        <v>45809</v>
      </c>
      <c r="B272" t="s">
        <v>1504</v>
      </c>
      <c r="C272">
        <v>466.24249761726901</v>
      </c>
      <c r="D272" t="s">
        <v>242</v>
      </c>
    </row>
    <row r="273" spans="1:4" ht="15">
      <c r="A273" s="233">
        <v>45809</v>
      </c>
      <c r="B273" t="s">
        <v>1504</v>
      </c>
      <c r="C273">
        <v>602.21266793876362</v>
      </c>
      <c r="D273" t="s">
        <v>244</v>
      </c>
    </row>
    <row r="274" spans="1:4" ht="15">
      <c r="A274" s="233">
        <v>45809</v>
      </c>
      <c r="B274" t="s">
        <v>1504</v>
      </c>
      <c r="C274">
        <v>687.51530987180524</v>
      </c>
      <c r="D274" t="s">
        <v>246</v>
      </c>
    </row>
    <row r="275" spans="1:4" ht="15">
      <c r="A275" s="233">
        <v>45809</v>
      </c>
      <c r="B275" t="s">
        <v>1504</v>
      </c>
      <c r="C275">
        <v>731.88279951373215</v>
      </c>
      <c r="D275" t="s">
        <v>248</v>
      </c>
    </row>
    <row r="276" spans="1:4" ht="15">
      <c r="A276" s="233">
        <v>45809</v>
      </c>
      <c r="B276" t="s">
        <v>1504</v>
      </c>
      <c r="C276">
        <v>973.27829676298063</v>
      </c>
      <c r="D276" t="s">
        <v>250</v>
      </c>
    </row>
    <row r="277" spans="1:4" ht="15">
      <c r="A277" s="233">
        <v>45809</v>
      </c>
      <c r="B277" t="s">
        <v>1504</v>
      </c>
      <c r="C277">
        <v>636.08691088485364</v>
      </c>
      <c r="D277" t="s">
        <v>252</v>
      </c>
    </row>
    <row r="278" spans="1:4" ht="15">
      <c r="A278" s="233">
        <v>45809</v>
      </c>
      <c r="B278" t="s">
        <v>1504</v>
      </c>
      <c r="C278">
        <v>838.83365360514665</v>
      </c>
      <c r="D278" t="s">
        <v>254</v>
      </c>
    </row>
    <row r="279" spans="1:4" ht="15">
      <c r="A279" s="233">
        <v>45809</v>
      </c>
      <c r="B279" t="s">
        <v>1504</v>
      </c>
      <c r="C279">
        <v>578.95770891594873</v>
      </c>
      <c r="D279" t="s">
        <v>256</v>
      </c>
    </row>
    <row r="280" spans="1:4" ht="15">
      <c r="A280" s="233">
        <v>45809</v>
      </c>
      <c r="B280" t="s">
        <v>1504</v>
      </c>
      <c r="C280">
        <v>370.93341441167519</v>
      </c>
      <c r="D280" t="s">
        <v>258</v>
      </c>
    </row>
    <row r="281" spans="1:4" ht="15">
      <c r="A281" s="233">
        <v>45809</v>
      </c>
      <c r="B281" t="s">
        <v>1504</v>
      </c>
      <c r="C281">
        <v>417.42104204385441</v>
      </c>
      <c r="D281" t="s">
        <v>260</v>
      </c>
    </row>
    <row r="282" spans="1:4" ht="15">
      <c r="A282" s="233">
        <v>45809</v>
      </c>
      <c r="B282" t="s">
        <v>1504</v>
      </c>
      <c r="C282">
        <v>713.7944935853352</v>
      </c>
      <c r="D282" t="s">
        <v>262</v>
      </c>
    </row>
    <row r="283" spans="1:4" ht="15">
      <c r="A283" s="233">
        <v>45809</v>
      </c>
      <c r="B283" t="s">
        <v>1504</v>
      </c>
      <c r="C283">
        <v>625.82156941189919</v>
      </c>
      <c r="D283" t="s">
        <v>264</v>
      </c>
    </row>
    <row r="284" spans="1:4" ht="15">
      <c r="A284" s="233">
        <v>45809</v>
      </c>
      <c r="B284" t="s">
        <v>1504</v>
      </c>
      <c r="C284">
        <v>628.16120084842544</v>
      </c>
      <c r="D284" t="s">
        <v>266</v>
      </c>
    </row>
    <row r="285" spans="1:4" ht="15">
      <c r="A285" s="233">
        <v>45809</v>
      </c>
      <c r="B285" t="s">
        <v>1504</v>
      </c>
      <c r="C285">
        <v>813.41214625725786</v>
      </c>
      <c r="D285" t="s">
        <v>268</v>
      </c>
    </row>
    <row r="286" spans="1:4" ht="15">
      <c r="A286" s="233">
        <v>45809</v>
      </c>
      <c r="B286" t="s">
        <v>1504</v>
      </c>
      <c r="C286">
        <v>342.553300270975</v>
      </c>
      <c r="D286" t="s">
        <v>270</v>
      </c>
    </row>
    <row r="287" spans="1:4" ht="15">
      <c r="A287" s="233">
        <v>45809</v>
      </c>
      <c r="B287" t="s">
        <v>1504</v>
      </c>
      <c r="C287">
        <v>475.12642596730558</v>
      </c>
      <c r="D287" t="s">
        <v>272</v>
      </c>
    </row>
    <row r="288" spans="1:4" ht="15">
      <c r="A288" s="233">
        <v>45809</v>
      </c>
      <c r="B288" t="s">
        <v>1504</v>
      </c>
      <c r="C288">
        <v>622.32095811794193</v>
      </c>
      <c r="D288" t="s">
        <v>274</v>
      </c>
    </row>
    <row r="289" spans="1:4" ht="15">
      <c r="A289" s="233">
        <v>45809</v>
      </c>
      <c r="B289" t="s">
        <v>1504</v>
      </c>
      <c r="C289">
        <v>658.25887562267735</v>
      </c>
      <c r="D289" t="s">
        <v>276</v>
      </c>
    </row>
    <row r="290" spans="1:4" ht="15">
      <c r="A290" s="233">
        <v>45809</v>
      </c>
      <c r="B290" t="s">
        <v>1504</v>
      </c>
      <c r="C290">
        <v>468.9526723650514</v>
      </c>
      <c r="D290" t="s">
        <v>278</v>
      </c>
    </row>
    <row r="291" spans="1:4" ht="15">
      <c r="A291" s="233">
        <v>45809</v>
      </c>
      <c r="B291" t="s">
        <v>1504</v>
      </c>
      <c r="C291">
        <v>357.66445113409429</v>
      </c>
      <c r="D291" t="s">
        <v>280</v>
      </c>
    </row>
    <row r="292" spans="1:4" ht="15">
      <c r="A292" s="233">
        <v>45809</v>
      </c>
      <c r="B292" t="s">
        <v>1504</v>
      </c>
      <c r="C292">
        <v>637.22619187068062</v>
      </c>
      <c r="D292" t="s">
        <v>282</v>
      </c>
    </row>
    <row r="293" spans="1:4" ht="15">
      <c r="A293" s="233">
        <v>45809</v>
      </c>
      <c r="B293" t="s">
        <v>1504</v>
      </c>
      <c r="C293">
        <v>666.36947766470939</v>
      </c>
      <c r="D293" t="s">
        <v>284</v>
      </c>
    </row>
    <row r="294" spans="1:4" ht="15">
      <c r="A294" s="233">
        <v>45809</v>
      </c>
      <c r="B294" t="s">
        <v>1504</v>
      </c>
      <c r="C294">
        <v>536.33681952266022</v>
      </c>
      <c r="D294" t="s">
        <v>286</v>
      </c>
    </row>
    <row r="295" spans="1:4" ht="15">
      <c r="A295" s="233">
        <v>45809</v>
      </c>
      <c r="B295" t="s">
        <v>1504</v>
      </c>
      <c r="C295">
        <v>445.59343171897729</v>
      </c>
      <c r="D295" t="s">
        <v>288</v>
      </c>
    </row>
    <row r="296" spans="1:4" ht="15">
      <c r="A296" s="233">
        <v>45809</v>
      </c>
      <c r="B296" t="s">
        <v>1504</v>
      </c>
      <c r="C296">
        <v>479.57237738259641</v>
      </c>
      <c r="D296" t="s">
        <v>290</v>
      </c>
    </row>
    <row r="297" spans="1:4" ht="15">
      <c r="A297" s="233">
        <v>45809</v>
      </c>
      <c r="B297" t="s">
        <v>1504</v>
      </c>
      <c r="C297">
        <v>226.1761158021713</v>
      </c>
      <c r="D297" t="s">
        <v>292</v>
      </c>
    </row>
    <row r="298" spans="1:4" ht="15">
      <c r="A298" s="233">
        <v>45809</v>
      </c>
      <c r="B298" t="s">
        <v>1504</v>
      </c>
      <c r="C298">
        <v>665.63087742252026</v>
      </c>
      <c r="D298" t="s">
        <v>296</v>
      </c>
    </row>
    <row r="299" spans="1:4" ht="15">
      <c r="A299" s="233">
        <v>45809</v>
      </c>
      <c r="B299" t="s">
        <v>1504</v>
      </c>
      <c r="C299">
        <v>597.10920931911505</v>
      </c>
      <c r="D299" t="s">
        <v>294</v>
      </c>
    </row>
    <row r="300" spans="1:4" ht="15">
      <c r="A300" s="233">
        <v>45809</v>
      </c>
      <c r="B300" t="s">
        <v>1504</v>
      </c>
      <c r="C300">
        <v>460.25418015663632</v>
      </c>
      <c r="D300" t="s">
        <v>298</v>
      </c>
    </row>
    <row r="301" spans="1:4" ht="15">
      <c r="A301" s="233">
        <v>45809</v>
      </c>
      <c r="B301" t="s">
        <v>1504</v>
      </c>
      <c r="C301">
        <v>586.93364276654881</v>
      </c>
      <c r="D301" t="s">
        <v>302</v>
      </c>
    </row>
    <row r="302" spans="1:4" ht="15">
      <c r="A302" s="233">
        <v>45809</v>
      </c>
      <c r="B302" t="s">
        <v>1504</v>
      </c>
      <c r="C302">
        <v>553.52255604415882</v>
      </c>
      <c r="D302" t="s">
        <v>304</v>
      </c>
    </row>
    <row r="303" spans="1:4" ht="15">
      <c r="A303" s="233">
        <v>45809</v>
      </c>
      <c r="B303" t="s">
        <v>1504</v>
      </c>
      <c r="C303">
        <v>620.73246430788333</v>
      </c>
      <c r="D303" t="s">
        <v>306</v>
      </c>
    </row>
    <row r="304" spans="1:4" ht="15">
      <c r="A304" s="233">
        <v>45809</v>
      </c>
      <c r="B304" t="s">
        <v>1504</v>
      </c>
      <c r="C304">
        <v>561.31527780640465</v>
      </c>
      <c r="D304" t="s">
        <v>308</v>
      </c>
    </row>
    <row r="305" spans="1:4" ht="15">
      <c r="A305" s="233">
        <v>45809</v>
      </c>
      <c r="B305" t="s">
        <v>1504</v>
      </c>
      <c r="C305">
        <v>579.34258292306924</v>
      </c>
      <c r="D305" t="s">
        <v>310</v>
      </c>
    </row>
    <row r="306" spans="1:4" ht="15">
      <c r="A306" s="233">
        <v>45717</v>
      </c>
      <c r="B306" t="s">
        <v>1504</v>
      </c>
      <c r="C306">
        <v>624.62522486508101</v>
      </c>
      <c r="D306" t="s">
        <v>3</v>
      </c>
    </row>
    <row r="307" spans="1:4" ht="15">
      <c r="A307" s="233">
        <v>45717</v>
      </c>
      <c r="B307" t="s">
        <v>1504</v>
      </c>
      <c r="C307">
        <v>395.66091859276611</v>
      </c>
      <c r="D307" t="s">
        <v>7</v>
      </c>
    </row>
    <row r="308" spans="1:4" ht="15">
      <c r="A308" s="233">
        <v>45717</v>
      </c>
      <c r="B308" t="s">
        <v>1504</v>
      </c>
      <c r="C308">
        <v>809.29201788753016</v>
      </c>
      <c r="D308" t="s">
        <v>11</v>
      </c>
    </row>
    <row r="309" spans="1:4" ht="15">
      <c r="A309" s="233">
        <v>45717</v>
      </c>
      <c r="B309" t="s">
        <v>1504</v>
      </c>
      <c r="C309">
        <v>654.99948828164975</v>
      </c>
      <c r="D309" t="s">
        <v>14</v>
      </c>
    </row>
    <row r="310" spans="1:4" ht="15">
      <c r="A310" s="233">
        <v>45717</v>
      </c>
      <c r="B310" t="s">
        <v>1504</v>
      </c>
      <c r="C310">
        <v>601.99466890293218</v>
      </c>
      <c r="D310" t="s">
        <v>16</v>
      </c>
    </row>
    <row r="311" spans="1:4" ht="15">
      <c r="A311" s="233">
        <v>45717</v>
      </c>
      <c r="B311" t="s">
        <v>1504</v>
      </c>
      <c r="C311">
        <v>461.70879366799358</v>
      </c>
      <c r="D311" t="s">
        <v>18</v>
      </c>
    </row>
    <row r="312" spans="1:4" ht="15">
      <c r="A312" s="233">
        <v>45717</v>
      </c>
      <c r="B312" t="s">
        <v>1504</v>
      </c>
      <c r="C312">
        <v>642.46208048910023</v>
      </c>
      <c r="D312" t="s">
        <v>20</v>
      </c>
    </row>
    <row r="313" spans="1:4" ht="15">
      <c r="A313" s="233">
        <v>45717</v>
      </c>
      <c r="B313" t="s">
        <v>1504</v>
      </c>
      <c r="C313">
        <v>923.40884573894277</v>
      </c>
      <c r="D313" t="s">
        <v>22</v>
      </c>
    </row>
    <row r="314" spans="1:4" ht="15">
      <c r="A314" s="233">
        <v>45717</v>
      </c>
      <c r="B314" t="s">
        <v>1504</v>
      </c>
      <c r="C314">
        <v>1057.195264298816</v>
      </c>
      <c r="D314" t="s">
        <v>24</v>
      </c>
    </row>
    <row r="315" spans="1:4" ht="15">
      <c r="A315" s="233">
        <v>45717</v>
      </c>
      <c r="B315" t="s">
        <v>1504</v>
      </c>
      <c r="C315">
        <v>662.77026510810606</v>
      </c>
      <c r="D315" t="s">
        <v>26</v>
      </c>
    </row>
    <row r="316" spans="1:4" ht="15">
      <c r="A316" s="233">
        <v>45717</v>
      </c>
      <c r="B316" t="s">
        <v>1504</v>
      </c>
      <c r="C316">
        <v>606.63357756243602</v>
      </c>
      <c r="D316" t="s">
        <v>28</v>
      </c>
    </row>
    <row r="317" spans="1:4" ht="15">
      <c r="A317" s="233">
        <v>45717</v>
      </c>
      <c r="B317" t="s">
        <v>1504</v>
      </c>
      <c r="C317">
        <v>608.17929317115215</v>
      </c>
      <c r="D317" t="s">
        <v>30</v>
      </c>
    </row>
    <row r="318" spans="1:4" ht="15">
      <c r="A318" s="233">
        <v>45717</v>
      </c>
      <c r="B318" t="s">
        <v>1504</v>
      </c>
      <c r="C318">
        <v>580.59133456004213</v>
      </c>
      <c r="D318" t="s">
        <v>32</v>
      </c>
    </row>
    <row r="319" spans="1:4" ht="15">
      <c r="A319" s="233">
        <v>45717</v>
      </c>
      <c r="B319" t="s">
        <v>1504</v>
      </c>
      <c r="C319">
        <v>318.99783454024731</v>
      </c>
      <c r="D319" t="s">
        <v>34</v>
      </c>
    </row>
    <row r="320" spans="1:4" ht="15">
      <c r="A320" s="233">
        <v>45717</v>
      </c>
      <c r="B320" t="s">
        <v>1504</v>
      </c>
      <c r="C320">
        <v>769.93312439848978</v>
      </c>
      <c r="D320" t="s">
        <v>36</v>
      </c>
    </row>
    <row r="321" spans="1:4" ht="15">
      <c r="A321" s="233">
        <v>45717</v>
      </c>
      <c r="B321" t="s">
        <v>1504</v>
      </c>
      <c r="C321">
        <v>727.29024178788166</v>
      </c>
      <c r="D321" t="s">
        <v>1497</v>
      </c>
    </row>
    <row r="322" spans="1:4" ht="15">
      <c r="A322" s="233">
        <v>45717</v>
      </c>
      <c r="B322" t="s">
        <v>1504</v>
      </c>
      <c r="C322">
        <v>148.37289943985061</v>
      </c>
      <c r="D322" t="s">
        <v>40</v>
      </c>
    </row>
    <row r="323" spans="1:4" ht="15">
      <c r="A323" s="233">
        <v>45717</v>
      </c>
      <c r="B323" t="s">
        <v>1504</v>
      </c>
      <c r="C323">
        <v>406.20617903831362</v>
      </c>
      <c r="D323" t="s">
        <v>42</v>
      </c>
    </row>
    <row r="324" spans="1:4" ht="15">
      <c r="A324" s="233">
        <v>45717</v>
      </c>
      <c r="B324" t="s">
        <v>1504</v>
      </c>
      <c r="C324">
        <v>854.79452054794524</v>
      </c>
      <c r="D324" t="s">
        <v>44</v>
      </c>
    </row>
    <row r="325" spans="1:4" ht="15">
      <c r="A325" s="233">
        <v>45717</v>
      </c>
      <c r="B325" t="s">
        <v>1504</v>
      </c>
      <c r="C325">
        <v>527.97287478808437</v>
      </c>
      <c r="D325" t="s">
        <v>46</v>
      </c>
    </row>
    <row r="326" spans="1:4" ht="15">
      <c r="A326" s="233">
        <v>45717</v>
      </c>
      <c r="B326" t="s">
        <v>1504</v>
      </c>
      <c r="C326">
        <v>559.63779410673203</v>
      </c>
      <c r="D326" t="s">
        <v>48</v>
      </c>
    </row>
    <row r="327" spans="1:4" ht="15">
      <c r="A327" s="233">
        <v>45717</v>
      </c>
      <c r="B327" t="s">
        <v>1504</v>
      </c>
      <c r="C327">
        <v>505.47278808148371</v>
      </c>
      <c r="D327" t="s">
        <v>50</v>
      </c>
    </row>
    <row r="328" spans="1:4" ht="15">
      <c r="A328" s="233">
        <v>45717</v>
      </c>
      <c r="B328" t="s">
        <v>1504</v>
      </c>
      <c r="C328">
        <v>572.61208576998047</v>
      </c>
      <c r="D328" t="s">
        <v>52</v>
      </c>
    </row>
    <row r="329" spans="1:4" ht="15">
      <c r="A329" s="233">
        <v>45717</v>
      </c>
      <c r="B329" t="s">
        <v>1504</v>
      </c>
      <c r="C329">
        <v>603.71076670213768</v>
      </c>
      <c r="D329" t="s">
        <v>54</v>
      </c>
    </row>
    <row r="330" spans="1:4" ht="15">
      <c r="A330" s="233">
        <v>45717</v>
      </c>
      <c r="B330" t="s">
        <v>1504</v>
      </c>
      <c r="C330">
        <v>636.49838695614267</v>
      </c>
      <c r="D330" t="s">
        <v>56</v>
      </c>
    </row>
    <row r="331" spans="1:4" ht="15">
      <c r="A331" s="233">
        <v>45717</v>
      </c>
      <c r="B331" t="s">
        <v>1504</v>
      </c>
      <c r="C331">
        <v>786.27591136526087</v>
      </c>
      <c r="D331" t="s">
        <v>58</v>
      </c>
    </row>
    <row r="332" spans="1:4" ht="15">
      <c r="A332" s="233">
        <v>45717</v>
      </c>
      <c r="B332" t="s">
        <v>1504</v>
      </c>
      <c r="C332">
        <v>553.2121785521872</v>
      </c>
      <c r="D332" t="s">
        <v>1498</v>
      </c>
    </row>
    <row r="333" spans="1:4" ht="15">
      <c r="A333" s="233">
        <v>45717</v>
      </c>
      <c r="B333" t="s">
        <v>1504</v>
      </c>
      <c r="C333">
        <v>635.47758284600388</v>
      </c>
      <c r="D333" t="s">
        <v>64</v>
      </c>
    </row>
    <row r="334" spans="1:4" ht="15">
      <c r="A334" s="233">
        <v>45717</v>
      </c>
      <c r="B334" t="s">
        <v>1504</v>
      </c>
      <c r="C334">
        <v>438.89025980893291</v>
      </c>
      <c r="D334" t="s">
        <v>66</v>
      </c>
    </row>
    <row r="335" spans="1:4" ht="15">
      <c r="A335" s="233">
        <v>45717</v>
      </c>
      <c r="B335" t="s">
        <v>1504</v>
      </c>
      <c r="C335">
        <v>632.5073124378257</v>
      </c>
      <c r="D335" t="s">
        <v>68</v>
      </c>
    </row>
    <row r="336" spans="1:4" ht="15">
      <c r="A336" s="233">
        <v>45717</v>
      </c>
      <c r="B336" t="s">
        <v>1504</v>
      </c>
      <c r="C336">
        <v>802.6221792662941</v>
      </c>
      <c r="D336" t="s">
        <v>70</v>
      </c>
    </row>
    <row r="337" spans="1:4" ht="15">
      <c r="A337" s="233">
        <v>45717</v>
      </c>
      <c r="B337" t="s">
        <v>1504</v>
      </c>
      <c r="C337">
        <v>700.85585282027091</v>
      </c>
      <c r="D337" t="s">
        <v>72</v>
      </c>
    </row>
    <row r="338" spans="1:4" ht="15">
      <c r="A338" s="233">
        <v>45717</v>
      </c>
      <c r="B338" t="s">
        <v>1504</v>
      </c>
      <c r="C338">
        <v>563.38028169014092</v>
      </c>
      <c r="D338" t="s">
        <v>74</v>
      </c>
    </row>
    <row r="339" spans="1:4" ht="15">
      <c r="A339" s="233">
        <v>45717</v>
      </c>
      <c r="B339" t="s">
        <v>1504</v>
      </c>
      <c r="C339">
        <v>615.16813392986001</v>
      </c>
      <c r="D339" t="s">
        <v>76</v>
      </c>
    </row>
    <row r="340" spans="1:4" ht="15">
      <c r="A340" s="233">
        <v>45717</v>
      </c>
      <c r="B340" t="s">
        <v>1504</v>
      </c>
      <c r="C340">
        <v>646.02574532229505</v>
      </c>
      <c r="D340" t="s">
        <v>78</v>
      </c>
    </row>
    <row r="341" spans="1:4" ht="15">
      <c r="A341" s="233">
        <v>45717</v>
      </c>
      <c r="B341" t="s">
        <v>1504</v>
      </c>
      <c r="C341">
        <v>421.68573492599501</v>
      </c>
      <c r="D341" t="s">
        <v>80</v>
      </c>
    </row>
    <row r="342" spans="1:4" ht="15">
      <c r="A342" s="233">
        <v>45717</v>
      </c>
      <c r="B342" t="s">
        <v>1504</v>
      </c>
      <c r="C342">
        <v>657.47297800969068</v>
      </c>
      <c r="D342" t="s">
        <v>82</v>
      </c>
    </row>
    <row r="343" spans="1:4" ht="15">
      <c r="A343" s="233">
        <v>45717</v>
      </c>
      <c r="B343" t="s">
        <v>1504</v>
      </c>
      <c r="C343">
        <v>677.77607909086271</v>
      </c>
      <c r="D343" t="s">
        <v>62</v>
      </c>
    </row>
    <row r="344" spans="1:4" ht="15">
      <c r="A344" s="233">
        <v>45717</v>
      </c>
      <c r="B344" t="s">
        <v>1504</v>
      </c>
      <c r="C344">
        <v>481.03607770582789</v>
      </c>
      <c r="D344" t="s">
        <v>84</v>
      </c>
    </row>
    <row r="345" spans="1:4" ht="15">
      <c r="A345" s="233">
        <v>45717</v>
      </c>
      <c r="B345" t="s">
        <v>1504</v>
      </c>
      <c r="C345">
        <v>641.05223849632796</v>
      </c>
      <c r="D345" t="s">
        <v>86</v>
      </c>
    </row>
    <row r="346" spans="1:4" ht="15">
      <c r="A346" s="233">
        <v>45717</v>
      </c>
      <c r="B346" t="s">
        <v>1504</v>
      </c>
      <c r="C346">
        <v>558.8461667168624</v>
      </c>
      <c r="D346" t="s">
        <v>88</v>
      </c>
    </row>
    <row r="347" spans="1:4" ht="15">
      <c r="A347" s="233">
        <v>45717</v>
      </c>
      <c r="B347" t="s">
        <v>1504</v>
      </c>
      <c r="C347">
        <v>522.51389553885542</v>
      </c>
      <c r="D347" t="s">
        <v>90</v>
      </c>
    </row>
    <row r="348" spans="1:4" ht="15">
      <c r="A348" s="233">
        <v>45717</v>
      </c>
      <c r="B348" t="s">
        <v>1504</v>
      </c>
      <c r="C348">
        <v>450.80571163778433</v>
      </c>
      <c r="D348" t="s">
        <v>92</v>
      </c>
    </row>
    <row r="349" spans="1:4" ht="15">
      <c r="A349" s="233">
        <v>45717</v>
      </c>
      <c r="B349" t="s">
        <v>1504</v>
      </c>
      <c r="C349">
        <v>989.81147600493705</v>
      </c>
      <c r="D349" t="s">
        <v>94</v>
      </c>
    </row>
    <row r="350" spans="1:4" ht="15">
      <c r="A350" s="233">
        <v>45717</v>
      </c>
      <c r="B350" t="s">
        <v>1504</v>
      </c>
      <c r="C350">
        <v>543.78664649139398</v>
      </c>
      <c r="D350" t="s">
        <v>96</v>
      </c>
    </row>
    <row r="351" spans="1:4" ht="15">
      <c r="A351" s="233">
        <v>45717</v>
      </c>
      <c r="B351" t="s">
        <v>1504</v>
      </c>
      <c r="C351">
        <v>443.63094868772112</v>
      </c>
      <c r="D351" t="s">
        <v>98</v>
      </c>
    </row>
    <row r="352" spans="1:4" ht="15">
      <c r="A352" s="233">
        <v>45717</v>
      </c>
      <c r="B352" t="s">
        <v>1504</v>
      </c>
      <c r="C352">
        <v>548.67256637168134</v>
      </c>
      <c r="D352" t="s">
        <v>100</v>
      </c>
    </row>
    <row r="353" spans="1:4" ht="15">
      <c r="A353" s="233">
        <v>45717</v>
      </c>
      <c r="B353" t="s">
        <v>1504</v>
      </c>
      <c r="C353">
        <v>252.1769967295796</v>
      </c>
      <c r="D353" t="s">
        <v>102</v>
      </c>
    </row>
    <row r="354" spans="1:4" ht="15">
      <c r="A354" s="233">
        <v>45717</v>
      </c>
      <c r="B354" t="s">
        <v>1504</v>
      </c>
      <c r="C354">
        <v>219.52290355627099</v>
      </c>
      <c r="D354" t="s">
        <v>104</v>
      </c>
    </row>
    <row r="355" spans="1:4" ht="15">
      <c r="A355" s="233">
        <v>45717</v>
      </c>
      <c r="B355" t="s">
        <v>1504</v>
      </c>
      <c r="C355">
        <v>572.40156171098488</v>
      </c>
      <c r="D355" t="s">
        <v>106</v>
      </c>
    </row>
    <row r="356" spans="1:4" ht="15">
      <c r="A356" s="233">
        <v>45717</v>
      </c>
      <c r="B356" t="s">
        <v>1504</v>
      </c>
      <c r="C356">
        <v>557.96443817014551</v>
      </c>
      <c r="D356" t="s">
        <v>108</v>
      </c>
    </row>
    <row r="357" spans="1:4" ht="15">
      <c r="A357" s="233">
        <v>45717</v>
      </c>
      <c r="B357" t="s">
        <v>1504</v>
      </c>
      <c r="C357">
        <v>371.00523633972813</v>
      </c>
      <c r="D357" t="s">
        <v>110</v>
      </c>
    </row>
    <row r="358" spans="1:4" ht="15">
      <c r="A358" s="233">
        <v>45717</v>
      </c>
      <c r="B358" t="s">
        <v>1504</v>
      </c>
      <c r="C358">
        <v>554.76384364820842</v>
      </c>
      <c r="D358" t="s">
        <v>112</v>
      </c>
    </row>
    <row r="359" spans="1:4" ht="15">
      <c r="A359" s="233">
        <v>45717</v>
      </c>
      <c r="B359" t="s">
        <v>1504</v>
      </c>
      <c r="C359">
        <v>505.14577962229339</v>
      </c>
      <c r="D359" t="s">
        <v>114</v>
      </c>
    </row>
    <row r="360" spans="1:4" ht="15">
      <c r="A360" s="233">
        <v>45717</v>
      </c>
      <c r="B360" t="s">
        <v>1504</v>
      </c>
      <c r="C360">
        <v>485.28612469912258</v>
      </c>
      <c r="D360" t="s">
        <v>872</v>
      </c>
    </row>
    <row r="361" spans="1:4" ht="15">
      <c r="A361" s="233">
        <v>45717</v>
      </c>
      <c r="B361" t="s">
        <v>1504</v>
      </c>
      <c r="C361">
        <v>527.02140446581291</v>
      </c>
      <c r="D361" t="s">
        <v>118</v>
      </c>
    </row>
    <row r="362" spans="1:4" ht="15">
      <c r="A362" s="233">
        <v>45717</v>
      </c>
      <c r="B362" t="s">
        <v>1504</v>
      </c>
      <c r="C362">
        <v>479.18885133571001</v>
      </c>
      <c r="D362" t="s">
        <v>120</v>
      </c>
    </row>
    <row r="363" spans="1:4" ht="15">
      <c r="A363" s="233">
        <v>45717</v>
      </c>
      <c r="B363" t="s">
        <v>1504</v>
      </c>
      <c r="C363">
        <v>423.21974661424201</v>
      </c>
      <c r="D363" t="s">
        <v>122</v>
      </c>
    </row>
    <row r="364" spans="1:4" ht="15">
      <c r="A364" s="233">
        <v>45717</v>
      </c>
      <c r="B364" t="s">
        <v>1504</v>
      </c>
      <c r="C364">
        <v>779.07493624687083</v>
      </c>
      <c r="D364" t="s">
        <v>124</v>
      </c>
    </row>
    <row r="365" spans="1:4" ht="15">
      <c r="A365" s="233">
        <v>45717</v>
      </c>
      <c r="B365" t="s">
        <v>1504</v>
      </c>
      <c r="C365">
        <v>656.49560795191871</v>
      </c>
      <c r="D365" t="s">
        <v>126</v>
      </c>
    </row>
    <row r="366" spans="1:4" ht="15">
      <c r="A366" s="233">
        <v>45717</v>
      </c>
      <c r="B366" t="s">
        <v>1504</v>
      </c>
      <c r="C366">
        <v>514.63847316974432</v>
      </c>
      <c r="D366" t="s">
        <v>130</v>
      </c>
    </row>
    <row r="367" spans="1:4" ht="15">
      <c r="A367" s="233">
        <v>45717</v>
      </c>
      <c r="B367" t="s">
        <v>1504</v>
      </c>
      <c r="C367">
        <v>896.9765099885243</v>
      </c>
      <c r="D367" t="s">
        <v>1499</v>
      </c>
    </row>
    <row r="368" spans="1:4" ht="15">
      <c r="A368" s="233">
        <v>45717</v>
      </c>
      <c r="B368" t="s">
        <v>1504</v>
      </c>
      <c r="C368">
        <v>539.9984571472653</v>
      </c>
      <c r="D368" t="s">
        <v>134</v>
      </c>
    </row>
    <row r="369" spans="1:4" ht="15">
      <c r="A369" s="233">
        <v>45717</v>
      </c>
      <c r="B369" t="s">
        <v>1504</v>
      </c>
      <c r="C369">
        <v>500.14819205690571</v>
      </c>
      <c r="D369" t="s">
        <v>136</v>
      </c>
    </row>
    <row r="370" spans="1:4" ht="15">
      <c r="A370" s="233">
        <v>45717</v>
      </c>
      <c r="B370" t="s">
        <v>1504</v>
      </c>
      <c r="C370">
        <v>742.1875</v>
      </c>
      <c r="D370" t="s">
        <v>138</v>
      </c>
    </row>
    <row r="371" spans="1:4" ht="15">
      <c r="A371" s="233">
        <v>45717</v>
      </c>
      <c r="B371" t="s">
        <v>1504</v>
      </c>
      <c r="C371">
        <v>563.07056706870128</v>
      </c>
      <c r="D371" t="s">
        <v>140</v>
      </c>
    </row>
    <row r="372" spans="1:4" ht="15">
      <c r="A372" s="233">
        <v>45717</v>
      </c>
      <c r="B372" t="s">
        <v>1504</v>
      </c>
      <c r="C372">
        <v>651.66397888872598</v>
      </c>
      <c r="D372" t="s">
        <v>142</v>
      </c>
    </row>
    <row r="373" spans="1:4" ht="15">
      <c r="A373" s="233">
        <v>45717</v>
      </c>
      <c r="B373" t="s">
        <v>1504</v>
      </c>
      <c r="C373">
        <v>581.74371420986768</v>
      </c>
      <c r="D373" t="s">
        <v>144</v>
      </c>
    </row>
    <row r="374" spans="1:4" ht="15">
      <c r="A374" s="233">
        <v>45717</v>
      </c>
      <c r="B374" t="s">
        <v>1504</v>
      </c>
      <c r="C374">
        <v>596.27222615447317</v>
      </c>
      <c r="D374" t="s">
        <v>146</v>
      </c>
    </row>
    <row r="375" spans="1:4" ht="15">
      <c r="A375" s="233">
        <v>45717</v>
      </c>
      <c r="B375" t="s">
        <v>1504</v>
      </c>
      <c r="C375">
        <v>526.85431747262453</v>
      </c>
      <c r="D375" t="s">
        <v>148</v>
      </c>
    </row>
    <row r="376" spans="1:4" ht="15">
      <c r="A376" s="233">
        <v>45717</v>
      </c>
      <c r="B376" t="s">
        <v>1504</v>
      </c>
      <c r="C376">
        <v>514.35368245089535</v>
      </c>
      <c r="D376" t="s">
        <v>150</v>
      </c>
    </row>
    <row r="377" spans="1:4" ht="15">
      <c r="A377" s="233">
        <v>45717</v>
      </c>
      <c r="B377" t="s">
        <v>1504</v>
      </c>
      <c r="C377">
        <v>588.11802232854859</v>
      </c>
      <c r="D377" t="s">
        <v>152</v>
      </c>
    </row>
    <row r="378" spans="1:4" ht="15">
      <c r="A378" s="233">
        <v>45717</v>
      </c>
      <c r="B378" t="s">
        <v>1504</v>
      </c>
      <c r="C378">
        <v>721.49887225753537</v>
      </c>
      <c r="D378" t="s">
        <v>154</v>
      </c>
    </row>
    <row r="379" spans="1:4" ht="15">
      <c r="A379" s="233">
        <v>45717</v>
      </c>
      <c r="B379" t="s">
        <v>1504</v>
      </c>
      <c r="C379">
        <v>147.09667929246501</v>
      </c>
      <c r="D379" t="s">
        <v>156</v>
      </c>
    </row>
    <row r="380" spans="1:4" ht="15">
      <c r="A380" s="233">
        <v>45717</v>
      </c>
      <c r="B380" t="s">
        <v>1504</v>
      </c>
      <c r="C380">
        <v>564.48978110139035</v>
      </c>
      <c r="D380" t="s">
        <v>158</v>
      </c>
    </row>
    <row r="381" spans="1:4" ht="15">
      <c r="A381" s="233">
        <v>45717</v>
      </c>
      <c r="B381" t="s">
        <v>1504</v>
      </c>
      <c r="C381">
        <v>576.25496681853167</v>
      </c>
      <c r="D381" t="s">
        <v>160</v>
      </c>
    </row>
    <row r="382" spans="1:4" ht="15">
      <c r="A382" s="233">
        <v>45717</v>
      </c>
      <c r="B382" t="s">
        <v>1504</v>
      </c>
      <c r="C382">
        <v>453.44409830391129</v>
      </c>
      <c r="D382" t="s">
        <v>162</v>
      </c>
    </row>
    <row r="383" spans="1:4" ht="15">
      <c r="A383" s="233">
        <v>45717</v>
      </c>
      <c r="B383" t="s">
        <v>1504</v>
      </c>
      <c r="C383">
        <v>862.16850775566763</v>
      </c>
      <c r="D383" t="s">
        <v>164</v>
      </c>
    </row>
    <row r="384" spans="1:4" ht="15">
      <c r="A384" s="233">
        <v>45717</v>
      </c>
      <c r="B384" t="s">
        <v>1504</v>
      </c>
      <c r="C384">
        <v>517.18193311113669</v>
      </c>
      <c r="D384" t="s">
        <v>166</v>
      </c>
    </row>
    <row r="385" spans="1:4" ht="15">
      <c r="A385" s="233">
        <v>45717</v>
      </c>
      <c r="B385" t="s">
        <v>1504</v>
      </c>
      <c r="C385">
        <v>888.11070795713431</v>
      </c>
      <c r="D385" t="s">
        <v>168</v>
      </c>
    </row>
    <row r="386" spans="1:4" ht="15">
      <c r="A386" s="233">
        <v>45717</v>
      </c>
      <c r="B386" t="s">
        <v>1504</v>
      </c>
      <c r="C386">
        <v>389.96029495178681</v>
      </c>
      <c r="D386" t="s">
        <v>170</v>
      </c>
    </row>
    <row r="387" spans="1:4" ht="15">
      <c r="A387" s="233">
        <v>45717</v>
      </c>
      <c r="B387" t="s">
        <v>1504</v>
      </c>
      <c r="C387">
        <v>737.84075079130446</v>
      </c>
      <c r="D387" t="s">
        <v>172</v>
      </c>
    </row>
    <row r="388" spans="1:4" ht="15">
      <c r="A388" s="233">
        <v>45717</v>
      </c>
      <c r="B388" t="s">
        <v>1504</v>
      </c>
      <c r="C388">
        <v>835.50159005492912</v>
      </c>
      <c r="D388" t="s">
        <v>174</v>
      </c>
    </row>
    <row r="389" spans="1:4" ht="15">
      <c r="A389" s="233">
        <v>45717</v>
      </c>
      <c r="B389" t="s">
        <v>1504</v>
      </c>
      <c r="C389">
        <v>595.93541486273114</v>
      </c>
      <c r="D389" t="s">
        <v>176</v>
      </c>
    </row>
    <row r="390" spans="1:4" ht="15">
      <c r="A390" s="233">
        <v>45717</v>
      </c>
      <c r="B390" t="s">
        <v>1504</v>
      </c>
      <c r="C390">
        <v>592.61841474574055</v>
      </c>
      <c r="D390" t="s">
        <v>178</v>
      </c>
    </row>
    <row r="391" spans="1:4" ht="15">
      <c r="A391" s="233">
        <v>45717</v>
      </c>
      <c r="B391" t="s">
        <v>1504</v>
      </c>
      <c r="C391">
        <v>652.45597775718261</v>
      </c>
      <c r="D391" t="s">
        <v>180</v>
      </c>
    </row>
    <row r="392" spans="1:4" ht="15">
      <c r="A392" s="233">
        <v>45717</v>
      </c>
      <c r="B392" t="s">
        <v>1504</v>
      </c>
      <c r="C392">
        <v>872.1057950002197</v>
      </c>
      <c r="D392" t="s">
        <v>182</v>
      </c>
    </row>
    <row r="393" spans="1:4" ht="15">
      <c r="A393" s="233">
        <v>45717</v>
      </c>
      <c r="B393" t="s">
        <v>1504</v>
      </c>
      <c r="C393">
        <v>556.28529748249127</v>
      </c>
      <c r="D393" t="s">
        <v>184</v>
      </c>
    </row>
    <row r="394" spans="1:4" ht="15">
      <c r="A394" s="233">
        <v>45717</v>
      </c>
      <c r="B394" t="s">
        <v>1504</v>
      </c>
      <c r="C394">
        <v>515.88471393909163</v>
      </c>
      <c r="D394" t="s">
        <v>186</v>
      </c>
    </row>
    <row r="395" spans="1:4" ht="15">
      <c r="A395" s="233">
        <v>45717</v>
      </c>
      <c r="B395" t="s">
        <v>1504</v>
      </c>
      <c r="C395">
        <v>605.17848935192274</v>
      </c>
      <c r="D395" t="s">
        <v>188</v>
      </c>
    </row>
    <row r="396" spans="1:4" ht="15">
      <c r="A396" s="233">
        <v>45717</v>
      </c>
      <c r="B396" t="s">
        <v>1504</v>
      </c>
      <c r="C396">
        <v>537.25587894411888</v>
      </c>
      <c r="D396" t="s">
        <v>190</v>
      </c>
    </row>
    <row r="397" spans="1:4" ht="15">
      <c r="A397" s="233">
        <v>45717</v>
      </c>
      <c r="B397" t="s">
        <v>1504</v>
      </c>
      <c r="C397">
        <v>669.83468985390016</v>
      </c>
      <c r="D397" t="s">
        <v>192</v>
      </c>
    </row>
    <row r="398" spans="1:4" ht="15">
      <c r="A398" s="233">
        <v>45717</v>
      </c>
      <c r="B398" t="s">
        <v>1504</v>
      </c>
      <c r="C398">
        <v>490.00350002500022</v>
      </c>
      <c r="D398" t="s">
        <v>194</v>
      </c>
    </row>
    <row r="399" spans="1:4" ht="15">
      <c r="A399" s="233">
        <v>45717</v>
      </c>
      <c r="B399" t="s">
        <v>1504</v>
      </c>
      <c r="C399">
        <v>609.30116886346684</v>
      </c>
      <c r="D399" t="s">
        <v>196</v>
      </c>
    </row>
    <row r="400" spans="1:4" ht="15">
      <c r="A400" s="233">
        <v>45717</v>
      </c>
      <c r="B400" t="s">
        <v>1504</v>
      </c>
      <c r="C400">
        <v>652.52537057597533</v>
      </c>
      <c r="D400" t="s">
        <v>198</v>
      </c>
    </row>
    <row r="401" spans="1:4" ht="15">
      <c r="A401" s="233">
        <v>45717</v>
      </c>
      <c r="B401" t="s">
        <v>1504</v>
      </c>
      <c r="C401">
        <v>419.27409261576969</v>
      </c>
      <c r="D401" t="s">
        <v>200</v>
      </c>
    </row>
    <row r="402" spans="1:4" ht="15">
      <c r="A402" s="233">
        <v>45717</v>
      </c>
      <c r="B402" t="s">
        <v>1504</v>
      </c>
      <c r="C402">
        <v>688.3520043190714</v>
      </c>
      <c r="D402" t="s">
        <v>202</v>
      </c>
    </row>
    <row r="403" spans="1:4" ht="15">
      <c r="A403" s="233">
        <v>45717</v>
      </c>
      <c r="B403" t="s">
        <v>1504</v>
      </c>
      <c r="C403">
        <v>346.84372212862951</v>
      </c>
      <c r="D403" t="s">
        <v>204</v>
      </c>
    </row>
    <row r="404" spans="1:4" ht="15">
      <c r="A404" s="233">
        <v>45717</v>
      </c>
      <c r="B404" t="s">
        <v>1504</v>
      </c>
      <c r="C404">
        <v>695.85473659061051</v>
      </c>
      <c r="D404" t="s">
        <v>206</v>
      </c>
    </row>
    <row r="405" spans="1:4" ht="15">
      <c r="A405" s="233">
        <v>45717</v>
      </c>
      <c r="B405" t="s">
        <v>1504</v>
      </c>
      <c r="C405">
        <v>320.49362008027322</v>
      </c>
      <c r="D405" t="s">
        <v>208</v>
      </c>
    </row>
    <row r="406" spans="1:4" ht="15">
      <c r="A406" s="233">
        <v>45717</v>
      </c>
      <c r="B406" t="s">
        <v>1504</v>
      </c>
      <c r="C406">
        <v>808.91884884625347</v>
      </c>
      <c r="D406" t="s">
        <v>210</v>
      </c>
    </row>
    <row r="407" spans="1:4" ht="15">
      <c r="A407" s="233">
        <v>45717</v>
      </c>
      <c r="B407" t="s">
        <v>1504</v>
      </c>
      <c r="C407">
        <v>612.61659031955401</v>
      </c>
      <c r="D407" t="s">
        <v>212</v>
      </c>
    </row>
    <row r="408" spans="1:4" ht="15">
      <c r="A408" s="233">
        <v>45717</v>
      </c>
      <c r="B408" t="s">
        <v>1504</v>
      </c>
      <c r="C408">
        <v>282.33396074213499</v>
      </c>
      <c r="D408" t="s">
        <v>128</v>
      </c>
    </row>
    <row r="409" spans="1:4" ht="15">
      <c r="A409" s="233">
        <v>45717</v>
      </c>
      <c r="B409" t="s">
        <v>1504</v>
      </c>
      <c r="C409">
        <v>530.54823317428009</v>
      </c>
      <c r="D409" t="s">
        <v>300</v>
      </c>
    </row>
    <row r="410" spans="1:4" ht="15">
      <c r="A410" s="233">
        <v>45717</v>
      </c>
      <c r="B410" t="s">
        <v>1504</v>
      </c>
      <c r="C410">
        <v>447.52945474472551</v>
      </c>
      <c r="D410" t="s">
        <v>214</v>
      </c>
    </row>
    <row r="411" spans="1:4" ht="15">
      <c r="A411" s="233">
        <v>45717</v>
      </c>
      <c r="B411" t="s">
        <v>1504</v>
      </c>
      <c r="C411">
        <v>904.07102641836286</v>
      </c>
      <c r="D411" t="s">
        <v>216</v>
      </c>
    </row>
    <row r="412" spans="1:4" ht="15">
      <c r="A412" s="233">
        <v>45717</v>
      </c>
      <c r="B412" t="s">
        <v>1504</v>
      </c>
      <c r="C412">
        <v>790.3827013524326</v>
      </c>
      <c r="D412" t="s">
        <v>218</v>
      </c>
    </row>
    <row r="413" spans="1:4" ht="15">
      <c r="A413" s="233">
        <v>45717</v>
      </c>
      <c r="B413" t="s">
        <v>1504</v>
      </c>
      <c r="C413">
        <v>806.03568955100718</v>
      </c>
      <c r="D413" t="s">
        <v>220</v>
      </c>
    </row>
    <row r="414" spans="1:4" ht="15">
      <c r="A414" s="233">
        <v>45717</v>
      </c>
      <c r="B414" t="s">
        <v>1504</v>
      </c>
      <c r="C414">
        <v>727.28388621229328</v>
      </c>
      <c r="D414" t="s">
        <v>222</v>
      </c>
    </row>
    <row r="415" spans="1:4" ht="15">
      <c r="A415" s="233">
        <v>45717</v>
      </c>
      <c r="B415" t="s">
        <v>1504</v>
      </c>
      <c r="C415">
        <v>618.47920178595837</v>
      </c>
      <c r="D415" t="s">
        <v>224</v>
      </c>
    </row>
    <row r="416" spans="1:4" ht="15">
      <c r="A416" s="233">
        <v>45717</v>
      </c>
      <c r="B416" t="s">
        <v>1504</v>
      </c>
      <c r="C416">
        <v>422.06997797895758</v>
      </c>
      <c r="D416" t="s">
        <v>226</v>
      </c>
    </row>
    <row r="417" spans="1:4" ht="15">
      <c r="A417" s="233">
        <v>45717</v>
      </c>
      <c r="B417" t="s">
        <v>1504</v>
      </c>
      <c r="C417">
        <v>495.48112706007441</v>
      </c>
      <c r="D417" t="s">
        <v>228</v>
      </c>
    </row>
    <row r="418" spans="1:4" ht="15">
      <c r="A418" s="233">
        <v>45717</v>
      </c>
      <c r="B418" t="s">
        <v>1504</v>
      </c>
      <c r="C418">
        <v>613.71841155234654</v>
      </c>
      <c r="D418" t="s">
        <v>230</v>
      </c>
    </row>
    <row r="419" spans="1:4" ht="15">
      <c r="A419" s="233">
        <v>45717</v>
      </c>
      <c r="B419" t="s">
        <v>1504</v>
      </c>
      <c r="C419">
        <v>642.70953731918326</v>
      </c>
      <c r="D419" t="s">
        <v>232</v>
      </c>
    </row>
    <row r="420" spans="1:4" ht="15">
      <c r="A420" s="233">
        <v>45717</v>
      </c>
      <c r="B420" t="s">
        <v>1504</v>
      </c>
      <c r="C420">
        <v>918.89732321214535</v>
      </c>
      <c r="D420" t="s">
        <v>234</v>
      </c>
    </row>
    <row r="421" spans="1:4" ht="15">
      <c r="A421" s="233">
        <v>45717</v>
      </c>
      <c r="B421" t="s">
        <v>1504</v>
      </c>
      <c r="C421">
        <v>585.00914076782453</v>
      </c>
      <c r="D421" t="s">
        <v>236</v>
      </c>
    </row>
    <row r="422" spans="1:4" ht="15">
      <c r="A422" s="233">
        <v>45717</v>
      </c>
      <c r="B422" t="s">
        <v>1504</v>
      </c>
      <c r="C422">
        <v>656.2595995420146</v>
      </c>
      <c r="D422" t="s">
        <v>238</v>
      </c>
    </row>
    <row r="423" spans="1:4" ht="15">
      <c r="A423" s="233">
        <v>45717</v>
      </c>
      <c r="B423" t="s">
        <v>1504</v>
      </c>
      <c r="C423">
        <v>655.46335680914865</v>
      </c>
      <c r="D423" t="s">
        <v>240</v>
      </c>
    </row>
    <row r="424" spans="1:4" ht="15">
      <c r="A424" s="233">
        <v>45717</v>
      </c>
      <c r="B424" t="s">
        <v>1504</v>
      </c>
      <c r="C424">
        <v>455.93879601246749</v>
      </c>
      <c r="D424" t="s">
        <v>242</v>
      </c>
    </row>
    <row r="425" spans="1:4" ht="15">
      <c r="A425" s="233">
        <v>45717</v>
      </c>
      <c r="B425" t="s">
        <v>1504</v>
      </c>
      <c r="C425">
        <v>626.12548862676965</v>
      </c>
      <c r="D425" t="s">
        <v>244</v>
      </c>
    </row>
    <row r="426" spans="1:4" ht="15">
      <c r="A426" s="233">
        <v>45717</v>
      </c>
      <c r="B426" t="s">
        <v>1504</v>
      </c>
      <c r="C426">
        <v>676.0839389238181</v>
      </c>
      <c r="D426" t="s">
        <v>246</v>
      </c>
    </row>
    <row r="427" spans="1:4" ht="15">
      <c r="A427" s="233">
        <v>45717</v>
      </c>
      <c r="B427" t="s">
        <v>1504</v>
      </c>
      <c r="C427">
        <v>709.55417173195724</v>
      </c>
      <c r="D427" t="s">
        <v>248</v>
      </c>
    </row>
    <row r="428" spans="1:4" ht="15">
      <c r="A428" s="233">
        <v>45717</v>
      </c>
      <c r="B428" t="s">
        <v>1504</v>
      </c>
      <c r="C428">
        <v>940.69085379100591</v>
      </c>
      <c r="D428" t="s">
        <v>250</v>
      </c>
    </row>
    <row r="429" spans="1:4" ht="15">
      <c r="A429" s="233">
        <v>45717</v>
      </c>
      <c r="B429" t="s">
        <v>1504</v>
      </c>
      <c r="C429">
        <v>666.52671355096038</v>
      </c>
      <c r="D429" t="s">
        <v>252</v>
      </c>
    </row>
    <row r="430" spans="1:4" ht="15">
      <c r="A430" s="233">
        <v>45717</v>
      </c>
      <c r="B430" t="s">
        <v>1504</v>
      </c>
      <c r="C430">
        <v>882.27922132174774</v>
      </c>
      <c r="D430" t="s">
        <v>254</v>
      </c>
    </row>
    <row r="431" spans="1:4" ht="15">
      <c r="A431" s="233">
        <v>45717</v>
      </c>
      <c r="B431" t="s">
        <v>1504</v>
      </c>
      <c r="C431">
        <v>621.5957495725745</v>
      </c>
      <c r="D431" t="s">
        <v>256</v>
      </c>
    </row>
    <row r="432" spans="1:4" ht="15">
      <c r="A432" s="233">
        <v>45717</v>
      </c>
      <c r="B432" t="s">
        <v>1504</v>
      </c>
      <c r="C432">
        <v>401.33779264214041</v>
      </c>
      <c r="D432" t="s">
        <v>258</v>
      </c>
    </row>
    <row r="433" spans="1:4" ht="15">
      <c r="A433" s="233">
        <v>45717</v>
      </c>
      <c r="B433" t="s">
        <v>1504</v>
      </c>
      <c r="C433">
        <v>460.1689800844901</v>
      </c>
      <c r="D433" t="s">
        <v>260</v>
      </c>
    </row>
    <row r="434" spans="1:4" ht="15">
      <c r="A434" s="233">
        <v>45717</v>
      </c>
      <c r="B434" t="s">
        <v>1504</v>
      </c>
      <c r="C434">
        <v>685.33757025302941</v>
      </c>
      <c r="D434" t="s">
        <v>262</v>
      </c>
    </row>
    <row r="435" spans="1:4" ht="15">
      <c r="A435" s="233">
        <v>45717</v>
      </c>
      <c r="B435" t="s">
        <v>1504</v>
      </c>
      <c r="C435">
        <v>631.53683488598051</v>
      </c>
      <c r="D435" t="s">
        <v>264</v>
      </c>
    </row>
    <row r="436" spans="1:4" ht="15">
      <c r="A436" s="233">
        <v>45717</v>
      </c>
      <c r="B436" t="s">
        <v>1504</v>
      </c>
      <c r="C436">
        <v>668.95088921520642</v>
      </c>
      <c r="D436" t="s">
        <v>266</v>
      </c>
    </row>
    <row r="437" spans="1:4" ht="15">
      <c r="A437" s="233">
        <v>45717</v>
      </c>
      <c r="B437" t="s">
        <v>1504</v>
      </c>
      <c r="C437">
        <v>831.72045823089388</v>
      </c>
      <c r="D437" t="s">
        <v>268</v>
      </c>
    </row>
    <row r="438" spans="1:4" ht="15">
      <c r="A438" s="233">
        <v>45717</v>
      </c>
      <c r="B438" t="s">
        <v>1504</v>
      </c>
      <c r="C438">
        <v>393.68065852037432</v>
      </c>
      <c r="D438" t="s">
        <v>270</v>
      </c>
    </row>
    <row r="439" spans="1:4" ht="15">
      <c r="A439" s="233">
        <v>45717</v>
      </c>
      <c r="B439" t="s">
        <v>1504</v>
      </c>
      <c r="C439">
        <v>531.57709043866873</v>
      </c>
      <c r="D439" t="s">
        <v>272</v>
      </c>
    </row>
    <row r="440" spans="1:4" ht="15">
      <c r="A440" s="233">
        <v>45717</v>
      </c>
      <c r="B440" t="s">
        <v>1504</v>
      </c>
      <c r="C440">
        <v>669.31544694607032</v>
      </c>
      <c r="D440" t="s">
        <v>274</v>
      </c>
    </row>
    <row r="441" spans="1:4" ht="15">
      <c r="A441" s="233">
        <v>45717</v>
      </c>
      <c r="B441" t="s">
        <v>1504</v>
      </c>
      <c r="C441">
        <v>668.14264252391877</v>
      </c>
      <c r="D441" t="s">
        <v>276</v>
      </c>
    </row>
    <row r="442" spans="1:4" ht="15">
      <c r="A442" s="233">
        <v>45717</v>
      </c>
      <c r="B442" t="s">
        <v>1504</v>
      </c>
      <c r="C442">
        <v>458.97495593175239</v>
      </c>
      <c r="D442" t="s">
        <v>278</v>
      </c>
    </row>
    <row r="443" spans="1:4" ht="15">
      <c r="A443" s="233">
        <v>45717</v>
      </c>
      <c r="B443" t="s">
        <v>1504</v>
      </c>
      <c r="C443">
        <v>438.13895263926571</v>
      </c>
      <c r="D443" t="s">
        <v>280</v>
      </c>
    </row>
    <row r="444" spans="1:4" ht="15">
      <c r="A444" s="233">
        <v>45717</v>
      </c>
      <c r="B444" t="s">
        <v>1504</v>
      </c>
      <c r="C444">
        <v>733.27866932177585</v>
      </c>
      <c r="D444" t="s">
        <v>282</v>
      </c>
    </row>
    <row r="445" spans="1:4" ht="15">
      <c r="A445" s="233">
        <v>45717</v>
      </c>
      <c r="B445" t="s">
        <v>1504</v>
      </c>
      <c r="C445">
        <v>704.79908998678025</v>
      </c>
      <c r="D445" t="s">
        <v>284</v>
      </c>
    </row>
    <row r="446" spans="1:4" ht="15">
      <c r="A446" s="233">
        <v>45717</v>
      </c>
      <c r="B446" t="s">
        <v>1504</v>
      </c>
      <c r="C446">
        <v>563.15366049879322</v>
      </c>
      <c r="D446" t="s">
        <v>286</v>
      </c>
    </row>
    <row r="447" spans="1:4" ht="15">
      <c r="A447" s="233">
        <v>45717</v>
      </c>
      <c r="B447" t="s">
        <v>1504</v>
      </c>
      <c r="C447">
        <v>474.17376844730819</v>
      </c>
      <c r="D447" t="s">
        <v>288</v>
      </c>
    </row>
    <row r="448" spans="1:4" ht="15">
      <c r="A448" s="233">
        <v>45717</v>
      </c>
      <c r="B448" t="s">
        <v>1504</v>
      </c>
      <c r="C448">
        <v>587.135623631974</v>
      </c>
      <c r="D448" t="s">
        <v>290</v>
      </c>
    </row>
    <row r="449" spans="1:4" ht="15">
      <c r="A449" s="233">
        <v>45717</v>
      </c>
      <c r="B449" t="s">
        <v>1504</v>
      </c>
      <c r="C449">
        <v>320.41616405307599</v>
      </c>
      <c r="D449" t="s">
        <v>292</v>
      </c>
    </row>
    <row r="450" spans="1:4" ht="15">
      <c r="A450" s="233">
        <v>45717</v>
      </c>
      <c r="B450" t="s">
        <v>1504</v>
      </c>
      <c r="C450">
        <v>701.61092485076449</v>
      </c>
      <c r="D450" t="s">
        <v>296</v>
      </c>
    </row>
    <row r="451" spans="1:4" ht="15">
      <c r="A451" s="233">
        <v>45717</v>
      </c>
      <c r="B451" t="s">
        <v>1504</v>
      </c>
      <c r="C451">
        <v>604.62947643900316</v>
      </c>
      <c r="D451" t="s">
        <v>294</v>
      </c>
    </row>
    <row r="452" spans="1:4" ht="15">
      <c r="A452" s="233">
        <v>45717</v>
      </c>
      <c r="B452" t="s">
        <v>1504</v>
      </c>
      <c r="C452">
        <v>507.69448444041251</v>
      </c>
      <c r="D452" t="s">
        <v>298</v>
      </c>
    </row>
    <row r="453" spans="1:4" ht="15">
      <c r="A453" s="233">
        <v>45717</v>
      </c>
      <c r="B453" t="s">
        <v>1504</v>
      </c>
      <c r="C453">
        <v>611.22055212240605</v>
      </c>
      <c r="D453" t="s">
        <v>302</v>
      </c>
    </row>
    <row r="454" spans="1:4" ht="15">
      <c r="A454" s="233">
        <v>45717</v>
      </c>
      <c r="B454" t="s">
        <v>1504</v>
      </c>
      <c r="C454">
        <v>593.49918509179247</v>
      </c>
      <c r="D454" t="s">
        <v>304</v>
      </c>
    </row>
    <row r="455" spans="1:4" ht="15">
      <c r="A455" s="233">
        <v>45717</v>
      </c>
      <c r="B455" t="s">
        <v>1504</v>
      </c>
      <c r="C455">
        <v>634.03387425733797</v>
      </c>
      <c r="D455" t="s">
        <v>306</v>
      </c>
    </row>
    <row r="456" spans="1:4" ht="15">
      <c r="A456" s="233">
        <v>45717</v>
      </c>
      <c r="B456" t="s">
        <v>1504</v>
      </c>
      <c r="C456">
        <v>544.82621211808919</v>
      </c>
      <c r="D456" t="s">
        <v>308</v>
      </c>
    </row>
    <row r="457" spans="1:4" ht="15">
      <c r="A457" s="233">
        <v>45717</v>
      </c>
      <c r="B457" t="s">
        <v>1504</v>
      </c>
      <c r="C457">
        <v>621.61221343676959</v>
      </c>
      <c r="D457" t="s">
        <v>310</v>
      </c>
    </row>
    <row r="458" spans="1:4" ht="15">
      <c r="A458" s="233">
        <v>45627</v>
      </c>
      <c r="B458" t="s">
        <v>1504</v>
      </c>
      <c r="C458">
        <v>564.66120327803321</v>
      </c>
      <c r="D458" t="s">
        <v>3</v>
      </c>
    </row>
    <row r="459" spans="1:4" ht="15">
      <c r="A459" s="233">
        <v>45627</v>
      </c>
      <c r="B459" t="s">
        <v>1504</v>
      </c>
      <c r="C459">
        <v>395.66091859276611</v>
      </c>
      <c r="D459" t="s">
        <v>7</v>
      </c>
    </row>
    <row r="460" spans="1:4" ht="15">
      <c r="A460" s="233">
        <v>45627</v>
      </c>
      <c r="B460" t="s">
        <v>1504</v>
      </c>
      <c r="C460">
        <v>775.65396335430762</v>
      </c>
      <c r="D460" t="s">
        <v>11</v>
      </c>
    </row>
    <row r="461" spans="1:4" ht="15">
      <c r="A461" s="233">
        <v>45627</v>
      </c>
      <c r="B461" t="s">
        <v>1504</v>
      </c>
      <c r="C461">
        <v>642.20652952614887</v>
      </c>
      <c r="D461" t="s">
        <v>14</v>
      </c>
    </row>
    <row r="462" spans="1:4" ht="15">
      <c r="A462" s="233">
        <v>45627</v>
      </c>
      <c r="B462" t="s">
        <v>1504</v>
      </c>
      <c r="C462">
        <v>619.96465901943759</v>
      </c>
      <c r="D462" t="s">
        <v>16</v>
      </c>
    </row>
    <row r="463" spans="1:4" ht="15">
      <c r="A463" s="233">
        <v>45627</v>
      </c>
      <c r="B463" t="s">
        <v>1504</v>
      </c>
      <c r="C463">
        <v>475.84273633129959</v>
      </c>
      <c r="D463" t="s">
        <v>18</v>
      </c>
    </row>
    <row r="464" spans="1:4" ht="15">
      <c r="A464" s="233">
        <v>45627</v>
      </c>
      <c r="B464" t="s">
        <v>1504</v>
      </c>
      <c r="C464">
        <v>669.66309599367901</v>
      </c>
      <c r="D464" t="s">
        <v>20</v>
      </c>
    </row>
    <row r="465" spans="1:4" ht="15">
      <c r="A465" s="233">
        <v>45627</v>
      </c>
      <c r="B465" t="s">
        <v>1504</v>
      </c>
      <c r="C465">
        <v>910.46386192017258</v>
      </c>
      <c r="D465" t="s">
        <v>22</v>
      </c>
    </row>
    <row r="466" spans="1:4" ht="15">
      <c r="A466" s="233">
        <v>45627</v>
      </c>
      <c r="B466" t="s">
        <v>1504</v>
      </c>
      <c r="C466">
        <v>1040.520260130065</v>
      </c>
      <c r="D466" t="s">
        <v>24</v>
      </c>
    </row>
    <row r="467" spans="1:4" ht="15">
      <c r="A467" s="233">
        <v>45627</v>
      </c>
      <c r="B467" t="s">
        <v>1504</v>
      </c>
      <c r="C467">
        <v>658.95026358010546</v>
      </c>
      <c r="D467" t="s">
        <v>26</v>
      </c>
    </row>
    <row r="468" spans="1:4" ht="15">
      <c r="A468" s="233">
        <v>45627</v>
      </c>
      <c r="B468" t="s">
        <v>1504</v>
      </c>
      <c r="C468">
        <v>635.89605069160723</v>
      </c>
      <c r="D468" t="s">
        <v>28</v>
      </c>
    </row>
    <row r="469" spans="1:4" ht="15">
      <c r="A469" s="233">
        <v>45627</v>
      </c>
      <c r="B469" t="s">
        <v>1504</v>
      </c>
      <c r="C469">
        <v>589.02403984292698</v>
      </c>
      <c r="D469" t="s">
        <v>30</v>
      </c>
    </row>
    <row r="470" spans="1:4" ht="15">
      <c r="A470" s="233">
        <v>45627</v>
      </c>
      <c r="B470" t="s">
        <v>1504</v>
      </c>
      <c r="C470">
        <v>601.16346846177589</v>
      </c>
      <c r="D470" t="s">
        <v>32</v>
      </c>
    </row>
    <row r="471" spans="1:4" ht="15">
      <c r="A471" s="233">
        <v>45627</v>
      </c>
      <c r="B471" t="s">
        <v>1504</v>
      </c>
      <c r="C471">
        <v>291.05641837613803</v>
      </c>
      <c r="D471" t="s">
        <v>34</v>
      </c>
    </row>
    <row r="472" spans="1:4" ht="15">
      <c r="A472" s="233">
        <v>45627</v>
      </c>
      <c r="B472" t="s">
        <v>1504</v>
      </c>
      <c r="C472">
        <v>735.38484317548057</v>
      </c>
      <c r="D472" t="s">
        <v>36</v>
      </c>
    </row>
    <row r="473" spans="1:4" ht="15">
      <c r="A473" s="233">
        <v>45627</v>
      </c>
      <c r="B473" t="s">
        <v>1504</v>
      </c>
      <c r="C473">
        <v>741.73971679028989</v>
      </c>
      <c r="D473" t="s">
        <v>1497</v>
      </c>
    </row>
    <row r="474" spans="1:4" ht="15">
      <c r="A474" s="233">
        <v>45627</v>
      </c>
      <c r="B474" t="s">
        <v>1504</v>
      </c>
      <c r="C474">
        <v>283.40890904241132</v>
      </c>
      <c r="D474" t="s">
        <v>40</v>
      </c>
    </row>
    <row r="475" spans="1:4" ht="15">
      <c r="A475" s="233">
        <v>45627</v>
      </c>
      <c r="B475" t="s">
        <v>1504</v>
      </c>
      <c r="C475">
        <v>389.92174424390458</v>
      </c>
      <c r="D475" t="s">
        <v>42</v>
      </c>
    </row>
    <row r="476" spans="1:4" ht="15">
      <c r="A476" s="233">
        <v>45627</v>
      </c>
      <c r="B476" t="s">
        <v>1504</v>
      </c>
      <c r="C476">
        <v>904.10958904109589</v>
      </c>
      <c r="D476" t="s">
        <v>44</v>
      </c>
    </row>
    <row r="477" spans="1:4" ht="15">
      <c r="A477" s="233">
        <v>45627</v>
      </c>
      <c r="B477" t="s">
        <v>1504</v>
      </c>
      <c r="C477">
        <v>518.28529910389921</v>
      </c>
      <c r="D477" t="s">
        <v>46</v>
      </c>
    </row>
    <row r="478" spans="1:4" ht="15">
      <c r="A478" s="233">
        <v>45627</v>
      </c>
      <c r="B478" t="s">
        <v>1504</v>
      </c>
      <c r="C478">
        <v>598.97572923625034</v>
      </c>
      <c r="D478" t="s">
        <v>48</v>
      </c>
    </row>
    <row r="479" spans="1:4" ht="15">
      <c r="A479" s="233">
        <v>45627</v>
      </c>
      <c r="B479" t="s">
        <v>1504</v>
      </c>
      <c r="C479">
        <v>577.68318637883863</v>
      </c>
      <c r="D479" t="s">
        <v>50</v>
      </c>
    </row>
    <row r="480" spans="1:4" ht="15">
      <c r="A480" s="233">
        <v>45627</v>
      </c>
      <c r="B480" t="s">
        <v>1504</v>
      </c>
      <c r="C480">
        <v>647.45196324143694</v>
      </c>
      <c r="D480" t="s">
        <v>52</v>
      </c>
    </row>
    <row r="481" spans="1:4" ht="15">
      <c r="A481" s="233">
        <v>45627</v>
      </c>
      <c r="B481" t="s">
        <v>1504</v>
      </c>
      <c r="C481">
        <v>604.76436315362491</v>
      </c>
      <c r="D481" t="s">
        <v>54</v>
      </c>
    </row>
    <row r="482" spans="1:4" ht="15">
      <c r="A482" s="233">
        <v>45627</v>
      </c>
      <c r="B482" t="s">
        <v>1504</v>
      </c>
      <c r="C482">
        <v>665.14704233773023</v>
      </c>
      <c r="D482" t="s">
        <v>56</v>
      </c>
    </row>
    <row r="483" spans="1:4" ht="15">
      <c r="A483" s="233">
        <v>45627</v>
      </c>
      <c r="B483" t="s">
        <v>1504</v>
      </c>
      <c r="C483">
        <v>714.79628305932806</v>
      </c>
      <c r="D483" t="s">
        <v>58</v>
      </c>
    </row>
    <row r="484" spans="1:4" ht="15">
      <c r="A484" s="233">
        <v>45627</v>
      </c>
      <c r="B484" t="s">
        <v>1504</v>
      </c>
      <c r="C484">
        <v>575.55091260298821</v>
      </c>
      <c r="D484" t="s">
        <v>1498</v>
      </c>
    </row>
    <row r="485" spans="1:4" ht="15">
      <c r="A485" s="233">
        <v>45627</v>
      </c>
      <c r="B485" t="s">
        <v>1504</v>
      </c>
      <c r="C485">
        <v>614.03508771929819</v>
      </c>
      <c r="D485" t="s">
        <v>64</v>
      </c>
    </row>
    <row r="486" spans="1:4" ht="15">
      <c r="A486" s="233">
        <v>45627</v>
      </c>
      <c r="B486" t="s">
        <v>1504</v>
      </c>
      <c r="C486">
        <v>458.27898614587372</v>
      </c>
      <c r="D486" t="s">
        <v>66</v>
      </c>
    </row>
    <row r="487" spans="1:4" ht="15">
      <c r="A487" s="233">
        <v>45627</v>
      </c>
      <c r="B487" t="s">
        <v>1504</v>
      </c>
      <c r="C487">
        <v>633.99207138721022</v>
      </c>
      <c r="D487" t="s">
        <v>68</v>
      </c>
    </row>
    <row r="488" spans="1:4" ht="15">
      <c r="A488" s="233">
        <v>45627</v>
      </c>
      <c r="B488" t="s">
        <v>1504</v>
      </c>
      <c r="C488">
        <v>819.43102071689714</v>
      </c>
      <c r="D488" t="s">
        <v>70</v>
      </c>
    </row>
    <row r="489" spans="1:4" ht="15">
      <c r="A489" s="233">
        <v>45627</v>
      </c>
      <c r="B489" t="s">
        <v>1504</v>
      </c>
      <c r="C489">
        <v>734.55084574432237</v>
      </c>
      <c r="D489" t="s">
        <v>72</v>
      </c>
    </row>
    <row r="490" spans="1:4" ht="15">
      <c r="A490" s="233">
        <v>45627</v>
      </c>
      <c r="B490" t="s">
        <v>1504</v>
      </c>
      <c r="C490">
        <v>588.64638210945066</v>
      </c>
      <c r="D490" t="s">
        <v>74</v>
      </c>
    </row>
    <row r="491" spans="1:4" ht="15">
      <c r="A491" s="233">
        <v>45627</v>
      </c>
      <c r="B491" t="s">
        <v>1504</v>
      </c>
      <c r="C491">
        <v>617.42314908356184</v>
      </c>
      <c r="D491" t="s">
        <v>76</v>
      </c>
    </row>
    <row r="492" spans="1:4" ht="15">
      <c r="A492" s="233">
        <v>45627</v>
      </c>
      <c r="B492" t="s">
        <v>1504</v>
      </c>
      <c r="C492">
        <v>641.24036943101885</v>
      </c>
      <c r="D492" t="s">
        <v>78</v>
      </c>
    </row>
    <row r="493" spans="1:4" ht="15">
      <c r="A493" s="233">
        <v>45627</v>
      </c>
      <c r="B493" t="s">
        <v>1504</v>
      </c>
      <c r="C493">
        <v>421.68573492599501</v>
      </c>
      <c r="D493" t="s">
        <v>80</v>
      </c>
    </row>
    <row r="494" spans="1:4" ht="15">
      <c r="A494" s="233">
        <v>45627</v>
      </c>
      <c r="B494" t="s">
        <v>1504</v>
      </c>
      <c r="C494">
        <v>651.50950428624674</v>
      </c>
      <c r="D494" t="s">
        <v>82</v>
      </c>
    </row>
    <row r="495" spans="1:4" ht="15">
      <c r="A495" s="233">
        <v>45627</v>
      </c>
      <c r="B495" t="s">
        <v>1504</v>
      </c>
      <c r="C495">
        <v>736.38077765886965</v>
      </c>
      <c r="D495" t="s">
        <v>62</v>
      </c>
    </row>
    <row r="496" spans="1:4" ht="15">
      <c r="A496" s="233">
        <v>45627</v>
      </c>
      <c r="B496" t="s">
        <v>1504</v>
      </c>
      <c r="C496">
        <v>388.52913968547642</v>
      </c>
      <c r="D496" t="s">
        <v>84</v>
      </c>
    </row>
    <row r="497" spans="1:4" ht="15">
      <c r="A497" s="233">
        <v>45627</v>
      </c>
      <c r="B497" t="s">
        <v>1504</v>
      </c>
      <c r="C497">
        <v>753.08078502966691</v>
      </c>
      <c r="D497" t="s">
        <v>86</v>
      </c>
    </row>
    <row r="498" spans="1:4" ht="15">
      <c r="A498" s="233">
        <v>45627</v>
      </c>
      <c r="B498" t="s">
        <v>1504</v>
      </c>
      <c r="C498">
        <v>556.83833617775997</v>
      </c>
      <c r="D498" t="s">
        <v>88</v>
      </c>
    </row>
    <row r="499" spans="1:4" ht="15">
      <c r="A499" s="233">
        <v>45627</v>
      </c>
      <c r="B499" t="s">
        <v>1504</v>
      </c>
      <c r="C499">
        <v>584.96575556341986</v>
      </c>
      <c r="D499" t="s">
        <v>90</v>
      </c>
    </row>
    <row r="500" spans="1:4" ht="15">
      <c r="A500" s="233">
        <v>45627</v>
      </c>
      <c r="B500" t="s">
        <v>1504</v>
      </c>
      <c r="C500">
        <v>436.07550458631141</v>
      </c>
      <c r="D500" t="s">
        <v>92</v>
      </c>
    </row>
    <row r="501" spans="1:4" ht="15">
      <c r="A501" s="233">
        <v>45627</v>
      </c>
      <c r="B501" t="s">
        <v>1504</v>
      </c>
      <c r="C501">
        <v>934.14970596064961</v>
      </c>
      <c r="D501" t="s">
        <v>94</v>
      </c>
    </row>
    <row r="502" spans="1:4" ht="15">
      <c r="A502" s="233">
        <v>45627</v>
      </c>
      <c r="B502" t="s">
        <v>1504</v>
      </c>
      <c r="C502">
        <v>524.1968169904618</v>
      </c>
      <c r="D502" t="s">
        <v>96</v>
      </c>
    </row>
    <row r="503" spans="1:4" ht="15">
      <c r="A503" s="233">
        <v>45627</v>
      </c>
      <c r="B503" t="s">
        <v>1504</v>
      </c>
      <c r="C503">
        <v>561.51889309424826</v>
      </c>
      <c r="D503" t="s">
        <v>98</v>
      </c>
    </row>
    <row r="504" spans="1:4" ht="15">
      <c r="A504" s="233">
        <v>45627</v>
      </c>
      <c r="B504" t="s">
        <v>1504</v>
      </c>
      <c r="C504">
        <v>792.0353982300885</v>
      </c>
      <c r="D504" t="s">
        <v>100</v>
      </c>
    </row>
    <row r="505" spans="1:4" ht="15">
      <c r="A505" s="233">
        <v>45627</v>
      </c>
      <c r="B505" t="s">
        <v>1504</v>
      </c>
      <c r="C505">
        <v>386.14602624216872</v>
      </c>
      <c r="D505" t="s">
        <v>102</v>
      </c>
    </row>
    <row r="506" spans="1:4" ht="15">
      <c r="A506" s="233">
        <v>45627</v>
      </c>
      <c r="B506" t="s">
        <v>1504</v>
      </c>
      <c r="C506">
        <v>268.30577101322018</v>
      </c>
      <c r="D506" t="s">
        <v>104</v>
      </c>
    </row>
    <row r="507" spans="1:4" ht="15">
      <c r="A507" s="233">
        <v>45627</v>
      </c>
      <c r="B507" t="s">
        <v>1504</v>
      </c>
      <c r="C507">
        <v>585.64161935142192</v>
      </c>
      <c r="D507" t="s">
        <v>106</v>
      </c>
    </row>
    <row r="508" spans="1:4" ht="15">
      <c r="A508" s="233">
        <v>45627</v>
      </c>
      <c r="B508" t="s">
        <v>1504</v>
      </c>
      <c r="C508">
        <v>541.15828039393637</v>
      </c>
      <c r="D508" t="s">
        <v>108</v>
      </c>
    </row>
    <row r="509" spans="1:4" ht="15">
      <c r="A509" s="233">
        <v>45627</v>
      </c>
      <c r="B509" t="s">
        <v>1504</v>
      </c>
      <c r="C509">
        <v>406.22725244793008</v>
      </c>
      <c r="D509" t="s">
        <v>110</v>
      </c>
    </row>
    <row r="510" spans="1:4" ht="15">
      <c r="A510" s="233">
        <v>45627</v>
      </c>
      <c r="B510" t="s">
        <v>1504</v>
      </c>
      <c r="C510">
        <v>488.59934853420191</v>
      </c>
      <c r="D510" t="s">
        <v>112</v>
      </c>
    </row>
    <row r="511" spans="1:4" ht="15">
      <c r="A511" s="233">
        <v>45627</v>
      </c>
      <c r="B511" t="s">
        <v>1504</v>
      </c>
      <c r="C511">
        <v>488.37745498752861</v>
      </c>
      <c r="D511" t="s">
        <v>114</v>
      </c>
    </row>
    <row r="512" spans="1:4" ht="15">
      <c r="A512" s="233">
        <v>45627</v>
      </c>
      <c r="B512" t="s">
        <v>1504</v>
      </c>
      <c r="C512">
        <v>524.10901467505244</v>
      </c>
      <c r="D512" t="s">
        <v>872</v>
      </c>
    </row>
    <row r="513" spans="1:4" ht="15">
      <c r="A513" s="233">
        <v>45627</v>
      </c>
      <c r="B513" t="s">
        <v>1504</v>
      </c>
      <c r="C513">
        <v>548.74947991308773</v>
      </c>
      <c r="D513" t="s">
        <v>118</v>
      </c>
    </row>
    <row r="514" spans="1:4" ht="15">
      <c r="A514" s="233">
        <v>45627</v>
      </c>
      <c r="B514" t="s">
        <v>1504</v>
      </c>
      <c r="C514">
        <v>548.63651094958095</v>
      </c>
      <c r="D514" t="s">
        <v>120</v>
      </c>
    </row>
    <row r="515" spans="1:4" ht="15">
      <c r="A515" s="233">
        <v>45627</v>
      </c>
      <c r="B515" t="s">
        <v>1504</v>
      </c>
      <c r="C515">
        <v>371.3411970292704</v>
      </c>
      <c r="D515" t="s">
        <v>122</v>
      </c>
    </row>
    <row r="516" spans="1:4" ht="15">
      <c r="A516" s="233">
        <v>45627</v>
      </c>
      <c r="B516" t="s">
        <v>1504</v>
      </c>
      <c r="C516">
        <v>765.03755000818853</v>
      </c>
      <c r="D516" t="s">
        <v>124</v>
      </c>
    </row>
    <row r="517" spans="1:4" ht="15">
      <c r="A517" s="233">
        <v>45627</v>
      </c>
      <c r="B517" t="s">
        <v>1504</v>
      </c>
      <c r="C517">
        <v>638.00277392510407</v>
      </c>
      <c r="D517" t="s">
        <v>126</v>
      </c>
    </row>
    <row r="518" spans="1:4" ht="15">
      <c r="A518" s="233">
        <v>45627</v>
      </c>
      <c r="B518" t="s">
        <v>1504</v>
      </c>
      <c r="C518">
        <v>515.53142598611748</v>
      </c>
      <c r="D518" t="s">
        <v>130</v>
      </c>
    </row>
    <row r="519" spans="1:4" ht="15">
      <c r="A519" s="233">
        <v>45627</v>
      </c>
      <c r="B519" t="s">
        <v>1504</v>
      </c>
      <c r="C519">
        <v>852.47898077238335</v>
      </c>
      <c r="D519" t="s">
        <v>1499</v>
      </c>
    </row>
    <row r="520" spans="1:4" ht="15">
      <c r="A520" s="233">
        <v>45627</v>
      </c>
      <c r="B520" t="s">
        <v>1504</v>
      </c>
      <c r="C520">
        <v>578.56977551492707</v>
      </c>
      <c r="D520" t="s">
        <v>134</v>
      </c>
    </row>
    <row r="521" spans="1:4" ht="15">
      <c r="A521" s="233">
        <v>45627</v>
      </c>
      <c r="B521" t="s">
        <v>1504</v>
      </c>
      <c r="C521">
        <v>513.73246393993281</v>
      </c>
      <c r="D521" t="s">
        <v>136</v>
      </c>
    </row>
    <row r="522" spans="1:4" ht="15">
      <c r="A522" s="233">
        <v>45627</v>
      </c>
      <c r="B522" t="s">
        <v>1504</v>
      </c>
      <c r="C522">
        <v>731.53409090909099</v>
      </c>
      <c r="D522" t="s">
        <v>138</v>
      </c>
    </row>
    <row r="523" spans="1:4" ht="15">
      <c r="A523" s="233">
        <v>45627</v>
      </c>
      <c r="B523" t="s">
        <v>1504</v>
      </c>
      <c r="C523">
        <v>716.33237822349577</v>
      </c>
      <c r="D523" t="s">
        <v>140</v>
      </c>
    </row>
    <row r="524" spans="1:4" ht="15">
      <c r="A524" s="233">
        <v>45627</v>
      </c>
      <c r="B524" t="s">
        <v>1504</v>
      </c>
      <c r="C524">
        <v>665.59155549039724</v>
      </c>
      <c r="D524" t="s">
        <v>142</v>
      </c>
    </row>
    <row r="525" spans="1:4" ht="15">
      <c r="A525" s="233">
        <v>45627</v>
      </c>
      <c r="B525" t="s">
        <v>1504</v>
      </c>
      <c r="C525">
        <v>582.50218059084534</v>
      </c>
      <c r="D525" t="s">
        <v>144</v>
      </c>
    </row>
    <row r="526" spans="1:4" ht="15">
      <c r="A526" s="233">
        <v>45627</v>
      </c>
      <c r="B526" t="s">
        <v>1504</v>
      </c>
      <c r="C526">
        <v>643.4592368573451</v>
      </c>
      <c r="D526" t="s">
        <v>146</v>
      </c>
    </row>
    <row r="527" spans="1:4" ht="15">
      <c r="A527" s="233">
        <v>45627</v>
      </c>
      <c r="B527" t="s">
        <v>1504</v>
      </c>
      <c r="C527">
        <v>521.13454804288551</v>
      </c>
      <c r="D527" t="s">
        <v>148</v>
      </c>
    </row>
    <row r="528" spans="1:4" ht="15">
      <c r="A528" s="233">
        <v>45627</v>
      </c>
      <c r="B528" t="s">
        <v>1504</v>
      </c>
      <c r="C528">
        <v>578.64789275725718</v>
      </c>
      <c r="D528" t="s">
        <v>150</v>
      </c>
    </row>
    <row r="529" spans="1:4" ht="15">
      <c r="A529" s="233">
        <v>45627</v>
      </c>
      <c r="B529" t="s">
        <v>1504</v>
      </c>
      <c r="C529">
        <v>619.59623940233359</v>
      </c>
      <c r="D529" t="s">
        <v>152</v>
      </c>
    </row>
    <row r="530" spans="1:4" ht="15">
      <c r="A530" s="233">
        <v>45627</v>
      </c>
      <c r="B530" t="s">
        <v>1504</v>
      </c>
      <c r="C530">
        <v>730.46955095345504</v>
      </c>
      <c r="D530" t="s">
        <v>154</v>
      </c>
    </row>
    <row r="531" spans="1:4" ht="15">
      <c r="A531" s="233">
        <v>45627</v>
      </c>
      <c r="B531" t="s">
        <v>1504</v>
      </c>
      <c r="C531">
        <v>275.80627367337178</v>
      </c>
      <c r="D531" t="s">
        <v>156</v>
      </c>
    </row>
    <row r="532" spans="1:4" ht="15">
      <c r="A532" s="233">
        <v>45627</v>
      </c>
      <c r="B532" t="s">
        <v>1504</v>
      </c>
      <c r="C532">
        <v>600.79137474135109</v>
      </c>
      <c r="D532" t="s">
        <v>158</v>
      </c>
    </row>
    <row r="533" spans="1:4" ht="15">
      <c r="A533" s="233">
        <v>45627</v>
      </c>
      <c r="B533" t="s">
        <v>1504</v>
      </c>
      <c r="C533">
        <v>545.04982421103</v>
      </c>
      <c r="D533" t="s">
        <v>160</v>
      </c>
    </row>
    <row r="534" spans="1:4" ht="15">
      <c r="A534" s="233">
        <v>45627</v>
      </c>
      <c r="B534" t="s">
        <v>1504</v>
      </c>
      <c r="C534">
        <v>436.13707165109042</v>
      </c>
      <c r="D534" t="s">
        <v>162</v>
      </c>
    </row>
    <row r="535" spans="1:4" ht="15">
      <c r="A535" s="233">
        <v>45627</v>
      </c>
      <c r="B535" t="s">
        <v>1504</v>
      </c>
      <c r="C535">
        <v>869.86644086062893</v>
      </c>
      <c r="D535" t="s">
        <v>164</v>
      </c>
    </row>
    <row r="536" spans="1:4" ht="15">
      <c r="A536" s="233">
        <v>45627</v>
      </c>
      <c r="B536" t="s">
        <v>1504</v>
      </c>
      <c r="C536">
        <v>530.97345132743362</v>
      </c>
      <c r="D536" t="s">
        <v>166</v>
      </c>
    </row>
    <row r="537" spans="1:4" ht="15">
      <c r="A537" s="233">
        <v>45627</v>
      </c>
      <c r="B537" t="s">
        <v>1504</v>
      </c>
      <c r="C537">
        <v>955.61555986836549</v>
      </c>
      <c r="D537" t="s">
        <v>168</v>
      </c>
    </row>
    <row r="538" spans="1:4" ht="15">
      <c r="A538" s="233">
        <v>45627</v>
      </c>
      <c r="B538" t="s">
        <v>1504</v>
      </c>
      <c r="C538">
        <v>393.50538854225749</v>
      </c>
      <c r="D538" t="s">
        <v>170</v>
      </c>
    </row>
    <row r="539" spans="1:4" ht="15">
      <c r="A539" s="233">
        <v>45627</v>
      </c>
      <c r="B539" t="s">
        <v>1504</v>
      </c>
      <c r="C539">
        <v>711.85444259368921</v>
      </c>
      <c r="D539" t="s">
        <v>172</v>
      </c>
    </row>
    <row r="540" spans="1:4" ht="15">
      <c r="A540" s="233">
        <v>45627</v>
      </c>
      <c r="B540" t="s">
        <v>1504</v>
      </c>
      <c r="C540">
        <v>783.463428736629</v>
      </c>
      <c r="D540" t="s">
        <v>174</v>
      </c>
    </row>
    <row r="541" spans="1:4" ht="15">
      <c r="A541" s="233">
        <v>45627</v>
      </c>
      <c r="B541" t="s">
        <v>1504</v>
      </c>
      <c r="C541">
        <v>669.79065858503543</v>
      </c>
      <c r="D541" t="s">
        <v>176</v>
      </c>
    </row>
    <row r="542" spans="1:4" ht="15">
      <c r="A542" s="233">
        <v>45627</v>
      </c>
      <c r="B542" t="s">
        <v>1504</v>
      </c>
      <c r="C542">
        <v>585.35593417287612</v>
      </c>
      <c r="D542" t="s">
        <v>178</v>
      </c>
    </row>
    <row r="543" spans="1:4" ht="15">
      <c r="A543" s="233">
        <v>45627</v>
      </c>
      <c r="B543" t="s">
        <v>1504</v>
      </c>
      <c r="C543">
        <v>709.91658943466166</v>
      </c>
      <c r="D543" t="s">
        <v>180</v>
      </c>
    </row>
    <row r="544" spans="1:4" ht="15">
      <c r="A544" s="233">
        <v>45627</v>
      </c>
      <c r="B544" t="s">
        <v>1504</v>
      </c>
      <c r="C544">
        <v>898.46667545362675</v>
      </c>
      <c r="D544" t="s">
        <v>182</v>
      </c>
    </row>
    <row r="545" spans="1:4" ht="15">
      <c r="A545" s="233">
        <v>45627</v>
      </c>
      <c r="B545" t="s">
        <v>1504</v>
      </c>
      <c r="C545">
        <v>550.83745452564426</v>
      </c>
      <c r="D545" t="s">
        <v>184</v>
      </c>
    </row>
    <row r="546" spans="1:4" ht="15">
      <c r="A546" s="233">
        <v>45627</v>
      </c>
      <c r="B546" t="s">
        <v>1504</v>
      </c>
      <c r="C546">
        <v>560.10340370529946</v>
      </c>
      <c r="D546" t="s">
        <v>186</v>
      </c>
    </row>
    <row r="547" spans="1:4" ht="15">
      <c r="A547" s="233">
        <v>45627</v>
      </c>
      <c r="B547" t="s">
        <v>1504</v>
      </c>
      <c r="C547">
        <v>602.62499361626067</v>
      </c>
      <c r="D547" t="s">
        <v>188</v>
      </c>
    </row>
    <row r="548" spans="1:4" ht="15">
      <c r="A548" s="233">
        <v>45627</v>
      </c>
      <c r="B548" t="s">
        <v>1504</v>
      </c>
      <c r="C548">
        <v>540.50541046999058</v>
      </c>
      <c r="D548" t="s">
        <v>190</v>
      </c>
    </row>
    <row r="549" spans="1:4" ht="15">
      <c r="A549" s="233">
        <v>45627</v>
      </c>
      <c r="B549" t="s">
        <v>1504</v>
      </c>
      <c r="C549">
        <v>677.41772407866131</v>
      </c>
      <c r="D549" t="s">
        <v>192</v>
      </c>
    </row>
    <row r="550" spans="1:4" ht="15">
      <c r="A550" s="233">
        <v>45627</v>
      </c>
      <c r="B550" t="s">
        <v>1504</v>
      </c>
      <c r="C550">
        <v>519.28942349588215</v>
      </c>
      <c r="D550" t="s">
        <v>194</v>
      </c>
    </row>
    <row r="551" spans="1:4" ht="15">
      <c r="A551" s="233">
        <v>45627</v>
      </c>
      <c r="B551" t="s">
        <v>1504</v>
      </c>
      <c r="C551">
        <v>568.88833623476751</v>
      </c>
      <c r="D551" t="s">
        <v>196</v>
      </c>
    </row>
    <row r="552" spans="1:4" ht="15">
      <c r="A552" s="233">
        <v>45627</v>
      </c>
      <c r="B552" t="s">
        <v>1504</v>
      </c>
      <c r="C552">
        <v>648.62969672179042</v>
      </c>
      <c r="D552" t="s">
        <v>198</v>
      </c>
    </row>
    <row r="553" spans="1:4" ht="15">
      <c r="A553" s="233">
        <v>45627</v>
      </c>
      <c r="B553" t="s">
        <v>1504</v>
      </c>
      <c r="C553">
        <v>369.21151439299132</v>
      </c>
      <c r="D553" t="s">
        <v>200</v>
      </c>
    </row>
    <row r="554" spans="1:4" ht="15">
      <c r="A554" s="233">
        <v>45627</v>
      </c>
      <c r="B554" t="s">
        <v>1504</v>
      </c>
      <c r="C554">
        <v>737.84136410671704</v>
      </c>
      <c r="D554" t="s">
        <v>202</v>
      </c>
    </row>
    <row r="555" spans="1:4" ht="15">
      <c r="A555" s="233">
        <v>45627</v>
      </c>
      <c r="B555" t="s">
        <v>1504</v>
      </c>
      <c r="C555">
        <v>381.52809434149242</v>
      </c>
      <c r="D555" t="s">
        <v>204</v>
      </c>
    </row>
    <row r="556" spans="1:4" ht="15">
      <c r="A556" s="233">
        <v>45627</v>
      </c>
      <c r="B556" t="s">
        <v>1504</v>
      </c>
      <c r="C556">
        <v>668.97622745191734</v>
      </c>
      <c r="D556" t="s">
        <v>206</v>
      </c>
    </row>
    <row r="557" spans="1:4" ht="15">
      <c r="A557" s="233">
        <v>45627</v>
      </c>
      <c r="B557" t="s">
        <v>1504</v>
      </c>
      <c r="C557">
        <v>317.49835260288751</v>
      </c>
      <c r="D557" t="s">
        <v>208</v>
      </c>
    </row>
    <row r="558" spans="1:4" ht="15">
      <c r="A558" s="233">
        <v>45627</v>
      </c>
      <c r="B558" t="s">
        <v>1504</v>
      </c>
      <c r="C558">
        <v>798.54809437386564</v>
      </c>
      <c r="D558" t="s">
        <v>210</v>
      </c>
    </row>
    <row r="559" spans="1:4" ht="15">
      <c r="A559" s="233">
        <v>45627</v>
      </c>
      <c r="B559" t="s">
        <v>1504</v>
      </c>
      <c r="C559">
        <v>636.53255330500212</v>
      </c>
      <c r="D559" t="s">
        <v>212</v>
      </c>
    </row>
    <row r="560" spans="1:4" ht="15">
      <c r="A560" s="233">
        <v>45627</v>
      </c>
      <c r="B560" t="s">
        <v>1504</v>
      </c>
      <c r="C560">
        <v>363.00080666845918</v>
      </c>
      <c r="D560" t="s">
        <v>128</v>
      </c>
    </row>
    <row r="561" spans="1:4" ht="15">
      <c r="A561" s="233">
        <v>45627</v>
      </c>
      <c r="B561" t="s">
        <v>1504</v>
      </c>
      <c r="C561">
        <v>477.15973172278018</v>
      </c>
      <c r="D561" t="s">
        <v>300</v>
      </c>
    </row>
    <row r="562" spans="1:4" ht="15">
      <c r="A562" s="233">
        <v>45627</v>
      </c>
      <c r="B562" t="s">
        <v>1504</v>
      </c>
      <c r="C562">
        <v>319.66389624623253</v>
      </c>
      <c r="D562" t="s">
        <v>214</v>
      </c>
    </row>
    <row r="563" spans="1:4" ht="15">
      <c r="A563" s="233">
        <v>45627</v>
      </c>
      <c r="B563" t="s">
        <v>1504</v>
      </c>
      <c r="C563">
        <v>847.22823733217842</v>
      </c>
      <c r="D563" t="s">
        <v>216</v>
      </c>
    </row>
    <row r="564" spans="1:4" ht="15">
      <c r="A564" s="233">
        <v>45627</v>
      </c>
      <c r="B564" t="s">
        <v>1504</v>
      </c>
      <c r="C564">
        <v>735.73895903670893</v>
      </c>
      <c r="D564" t="s">
        <v>218</v>
      </c>
    </row>
    <row r="565" spans="1:4" ht="15">
      <c r="A565" s="233">
        <v>45627</v>
      </c>
      <c r="B565" t="s">
        <v>1504</v>
      </c>
      <c r="C565">
        <v>813.40347464745139</v>
      </c>
      <c r="D565" t="s">
        <v>220</v>
      </c>
    </row>
    <row r="566" spans="1:4" ht="15">
      <c r="A566" s="233">
        <v>45627</v>
      </c>
      <c r="B566" t="s">
        <v>1504</v>
      </c>
      <c r="C566">
        <v>720.12356665746051</v>
      </c>
      <c r="D566" t="s">
        <v>222</v>
      </c>
    </row>
    <row r="567" spans="1:4" ht="15">
      <c r="A567" s="233">
        <v>45627</v>
      </c>
      <c r="B567" t="s">
        <v>1504</v>
      </c>
      <c r="C567">
        <v>629.8692423345027</v>
      </c>
      <c r="D567" t="s">
        <v>224</v>
      </c>
    </row>
    <row r="568" spans="1:4" ht="15">
      <c r="A568" s="233">
        <v>45627</v>
      </c>
      <c r="B568" t="s">
        <v>1504</v>
      </c>
      <c r="C568">
        <v>415.9530217763641</v>
      </c>
      <c r="D568" t="s">
        <v>226</v>
      </c>
    </row>
    <row r="569" spans="1:4" ht="15">
      <c r="A569" s="233">
        <v>45627</v>
      </c>
      <c r="B569" t="s">
        <v>1504</v>
      </c>
      <c r="C569">
        <v>478.46889952153111</v>
      </c>
      <c r="D569" t="s">
        <v>228</v>
      </c>
    </row>
    <row r="570" spans="1:4" ht="15">
      <c r="A570" s="233">
        <v>45627</v>
      </c>
      <c r="B570" t="s">
        <v>1504</v>
      </c>
      <c r="C570">
        <v>584.30271426661318</v>
      </c>
      <c r="D570" t="s">
        <v>230</v>
      </c>
    </row>
    <row r="571" spans="1:4" ht="15">
      <c r="A571" s="233">
        <v>45627</v>
      </c>
      <c r="B571" t="s">
        <v>1504</v>
      </c>
      <c r="C571">
        <v>642.70953731918326</v>
      </c>
      <c r="D571" t="s">
        <v>232</v>
      </c>
    </row>
    <row r="572" spans="1:4" ht="15">
      <c r="A572" s="233">
        <v>45627</v>
      </c>
      <c r="B572" t="s">
        <v>1504</v>
      </c>
      <c r="C572">
        <v>866.65232490242477</v>
      </c>
      <c r="D572" t="s">
        <v>234</v>
      </c>
    </row>
    <row r="573" spans="1:4" ht="15">
      <c r="A573" s="233">
        <v>45627</v>
      </c>
      <c r="B573" t="s">
        <v>1504</v>
      </c>
      <c r="C573">
        <v>576.57150892982702</v>
      </c>
      <c r="D573" t="s">
        <v>236</v>
      </c>
    </row>
    <row r="574" spans="1:4" ht="15">
      <c r="A574" s="233">
        <v>45627</v>
      </c>
      <c r="B574" t="s">
        <v>1504</v>
      </c>
      <c r="C574">
        <v>636.71144125778437</v>
      </c>
      <c r="D574" t="s">
        <v>238</v>
      </c>
    </row>
    <row r="575" spans="1:4" ht="15">
      <c r="A575" s="233">
        <v>45627</v>
      </c>
      <c r="B575" t="s">
        <v>1504</v>
      </c>
      <c r="C575">
        <v>603.16574855309955</v>
      </c>
      <c r="D575" t="s">
        <v>240</v>
      </c>
    </row>
    <row r="576" spans="1:4" ht="15">
      <c r="A576" s="233">
        <v>45627</v>
      </c>
      <c r="B576" t="s">
        <v>1504</v>
      </c>
      <c r="C576">
        <v>623.37394709049227</v>
      </c>
      <c r="D576" t="s">
        <v>242</v>
      </c>
    </row>
    <row r="577" spans="1:4" ht="15">
      <c r="A577" s="233">
        <v>45627</v>
      </c>
      <c r="B577" t="s">
        <v>1504</v>
      </c>
      <c r="C577">
        <v>614.90110340586898</v>
      </c>
      <c r="D577" t="s">
        <v>244</v>
      </c>
    </row>
    <row r="578" spans="1:4" ht="15">
      <c r="A578" s="233">
        <v>45627</v>
      </c>
      <c r="B578" t="s">
        <v>1504</v>
      </c>
      <c r="C578">
        <v>654.85425002041313</v>
      </c>
      <c r="D578" t="s">
        <v>246</v>
      </c>
    </row>
    <row r="579" spans="1:4" ht="15">
      <c r="A579" s="233">
        <v>45627</v>
      </c>
      <c r="B579" t="s">
        <v>1504</v>
      </c>
      <c r="C579">
        <v>667.37787481082694</v>
      </c>
      <c r="D579" t="s">
        <v>248</v>
      </c>
    </row>
    <row r="580" spans="1:4" ht="15">
      <c r="A580" s="233">
        <v>45627</v>
      </c>
      <c r="B580" t="s">
        <v>1504</v>
      </c>
      <c r="C580">
        <v>918.96589180968931</v>
      </c>
      <c r="D580" t="s">
        <v>250</v>
      </c>
    </row>
    <row r="581" spans="1:4" ht="15">
      <c r="A581" s="233">
        <v>45627</v>
      </c>
      <c r="B581" t="s">
        <v>1504</v>
      </c>
      <c r="C581">
        <v>659.70399916028123</v>
      </c>
      <c r="D581" t="s">
        <v>252</v>
      </c>
    </row>
    <row r="582" spans="1:4" ht="15">
      <c r="A582" s="233">
        <v>45627</v>
      </c>
      <c r="B582" t="s">
        <v>1504</v>
      </c>
      <c r="C582">
        <v>855.54348734230098</v>
      </c>
      <c r="D582" t="s">
        <v>254</v>
      </c>
    </row>
    <row r="583" spans="1:4" ht="15">
      <c r="A583" s="233">
        <v>45627</v>
      </c>
      <c r="B583" t="s">
        <v>1504</v>
      </c>
      <c r="C583">
        <v>638.31654983007479</v>
      </c>
      <c r="D583" t="s">
        <v>256</v>
      </c>
    </row>
    <row r="584" spans="1:4" ht="15">
      <c r="A584" s="233">
        <v>45627</v>
      </c>
      <c r="B584" t="s">
        <v>1504</v>
      </c>
      <c r="C584">
        <v>443.90392216479182</v>
      </c>
      <c r="D584" t="s">
        <v>258</v>
      </c>
    </row>
    <row r="585" spans="1:4" ht="15">
      <c r="A585" s="233">
        <v>45627</v>
      </c>
      <c r="B585" t="s">
        <v>1504</v>
      </c>
      <c r="C585">
        <v>477.77107221886939</v>
      </c>
      <c r="D585" t="s">
        <v>260</v>
      </c>
    </row>
    <row r="586" spans="1:4" ht="15">
      <c r="A586" s="233">
        <v>45627</v>
      </c>
      <c r="B586" t="s">
        <v>1504</v>
      </c>
      <c r="C586">
        <v>706.68026275225873</v>
      </c>
      <c r="D586" t="s">
        <v>262</v>
      </c>
    </row>
    <row r="587" spans="1:4" ht="15">
      <c r="A587" s="233">
        <v>45627</v>
      </c>
      <c r="B587" t="s">
        <v>1504</v>
      </c>
      <c r="C587">
        <v>657.25552951934617</v>
      </c>
      <c r="D587" t="s">
        <v>264</v>
      </c>
    </row>
    <row r="588" spans="1:4" ht="15">
      <c r="A588" s="233">
        <v>45627</v>
      </c>
      <c r="B588" t="s">
        <v>1504</v>
      </c>
      <c r="C588">
        <v>620.00326317506938</v>
      </c>
      <c r="D588" t="s">
        <v>266</v>
      </c>
    </row>
    <row r="589" spans="1:4" ht="15">
      <c r="A589" s="233">
        <v>45627</v>
      </c>
      <c r="B589" t="s">
        <v>1504</v>
      </c>
      <c r="C589">
        <v>844.7978239263482</v>
      </c>
      <c r="D589" t="s">
        <v>268</v>
      </c>
    </row>
    <row r="590" spans="1:4" ht="15">
      <c r="A590" s="233">
        <v>45627</v>
      </c>
      <c r="B590" t="s">
        <v>1504</v>
      </c>
      <c r="C590">
        <v>424.3570734700138</v>
      </c>
      <c r="D590" t="s">
        <v>270</v>
      </c>
    </row>
    <row r="591" spans="1:4" ht="15">
      <c r="A591" s="233">
        <v>45627</v>
      </c>
      <c r="B591" t="s">
        <v>1504</v>
      </c>
      <c r="C591">
        <v>557.45031165471005</v>
      </c>
      <c r="D591" t="s">
        <v>272</v>
      </c>
    </row>
    <row r="592" spans="1:4" ht="15">
      <c r="A592" s="233">
        <v>45627</v>
      </c>
      <c r="B592" t="s">
        <v>1504</v>
      </c>
      <c r="C592">
        <v>666.46729610800185</v>
      </c>
      <c r="D592" t="s">
        <v>274</v>
      </c>
    </row>
    <row r="593" spans="1:4" ht="15">
      <c r="A593" s="233">
        <v>45627</v>
      </c>
      <c r="B593" t="s">
        <v>1504</v>
      </c>
      <c r="C593">
        <v>644.42160196093926</v>
      </c>
      <c r="D593" t="s">
        <v>276</v>
      </c>
    </row>
    <row r="594" spans="1:4" ht="15">
      <c r="A594" s="233">
        <v>45627</v>
      </c>
      <c r="B594" t="s">
        <v>1504</v>
      </c>
      <c r="C594">
        <v>478.93038879835041</v>
      </c>
      <c r="D594" t="s">
        <v>278</v>
      </c>
    </row>
    <row r="595" spans="1:4" ht="15">
      <c r="A595" s="233">
        <v>45627</v>
      </c>
      <c r="B595" t="s">
        <v>1504</v>
      </c>
      <c r="C595">
        <v>470.9248606598909</v>
      </c>
      <c r="D595" t="s">
        <v>280</v>
      </c>
    </row>
    <row r="596" spans="1:4" ht="15">
      <c r="A596" s="233">
        <v>45627</v>
      </c>
      <c r="B596" t="s">
        <v>1504</v>
      </c>
      <c r="C596">
        <v>728.59318261684439</v>
      </c>
      <c r="D596" t="s">
        <v>282</v>
      </c>
    </row>
    <row r="597" spans="1:4" ht="15">
      <c r="A597" s="233">
        <v>45627</v>
      </c>
      <c r="B597" t="s">
        <v>1504</v>
      </c>
      <c r="C597">
        <v>690.96442955083478</v>
      </c>
      <c r="D597" t="s">
        <v>284</v>
      </c>
    </row>
    <row r="598" spans="1:4" ht="15">
      <c r="A598" s="233">
        <v>45627</v>
      </c>
      <c r="B598" t="s">
        <v>1504</v>
      </c>
      <c r="C598">
        <v>581.03155448288192</v>
      </c>
      <c r="D598" t="s">
        <v>286</v>
      </c>
    </row>
    <row r="599" spans="1:4" ht="15">
      <c r="A599" s="233">
        <v>45627</v>
      </c>
      <c r="B599" t="s">
        <v>1504</v>
      </c>
      <c r="C599">
        <v>522.24069839950107</v>
      </c>
      <c r="D599" t="s">
        <v>288</v>
      </c>
    </row>
    <row r="600" spans="1:4" ht="15">
      <c r="A600" s="233">
        <v>45627</v>
      </c>
      <c r="B600" t="s">
        <v>1504</v>
      </c>
      <c r="C600">
        <v>605.45425508929156</v>
      </c>
      <c r="D600" t="s">
        <v>290</v>
      </c>
    </row>
    <row r="601" spans="1:4" ht="15">
      <c r="A601" s="233">
        <v>45627</v>
      </c>
      <c r="B601" t="s">
        <v>1504</v>
      </c>
      <c r="C601">
        <v>376.96019300361883</v>
      </c>
      <c r="D601" t="s">
        <v>292</v>
      </c>
    </row>
    <row r="602" spans="1:4" ht="15">
      <c r="A602" s="233">
        <v>45627</v>
      </c>
      <c r="B602" t="s">
        <v>1504</v>
      </c>
      <c r="C602">
        <v>655.81813721481717</v>
      </c>
      <c r="D602" t="s">
        <v>296</v>
      </c>
    </row>
    <row r="603" spans="1:4" ht="15">
      <c r="A603" s="233">
        <v>45627</v>
      </c>
      <c r="B603" t="s">
        <v>1504</v>
      </c>
      <c r="C603">
        <v>597.10920931911505</v>
      </c>
      <c r="D603" t="s">
        <v>294</v>
      </c>
    </row>
    <row r="604" spans="1:4" ht="15">
      <c r="A604" s="233">
        <v>45627</v>
      </c>
      <c r="B604" t="s">
        <v>1504</v>
      </c>
      <c r="C604">
        <v>521.01106108147246</v>
      </c>
      <c r="D604" t="s">
        <v>298</v>
      </c>
    </row>
    <row r="605" spans="1:4" ht="15">
      <c r="A605" s="233">
        <v>45627</v>
      </c>
      <c r="B605" t="s">
        <v>1504</v>
      </c>
      <c r="C605">
        <v>654.39727986615219</v>
      </c>
      <c r="D605" t="s">
        <v>302</v>
      </c>
    </row>
    <row r="606" spans="1:4" ht="15">
      <c r="A606" s="233">
        <v>45627</v>
      </c>
      <c r="B606" t="s">
        <v>1504</v>
      </c>
      <c r="C606">
        <v>611.94993695993105</v>
      </c>
      <c r="D606" t="s">
        <v>304</v>
      </c>
    </row>
    <row r="607" spans="1:4" ht="15">
      <c r="A607" s="233">
        <v>45627</v>
      </c>
      <c r="B607" t="s">
        <v>1504</v>
      </c>
      <c r="C607">
        <v>689.456415713399</v>
      </c>
      <c r="D607" t="s">
        <v>306</v>
      </c>
    </row>
    <row r="608" spans="1:4" ht="15">
      <c r="A608" s="233">
        <v>45627</v>
      </c>
      <c r="B608" t="s">
        <v>1504</v>
      </c>
      <c r="C608">
        <v>526.27601321873431</v>
      </c>
      <c r="D608" t="s">
        <v>308</v>
      </c>
    </row>
    <row r="609" spans="1:4" ht="15">
      <c r="A609" s="233">
        <v>45627</v>
      </c>
      <c r="B609" t="s">
        <v>1504</v>
      </c>
      <c r="C609">
        <v>599.23417375304587</v>
      </c>
      <c r="D609" t="s">
        <v>310</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F9FF9-9D30-C941-B0CC-49C897342364}">
  <sheetPr codeName="Sheet17">
    <tabColor rgb="FFFFFF00"/>
  </sheetPr>
  <dimension ref="A1:F15297"/>
  <sheetViews>
    <sheetView workbookViewId="0"/>
  </sheetViews>
  <sheetFormatPr defaultColWidth="11.42578125" defaultRowHeight="14.45"/>
  <cols>
    <col min="1" max="1" width="10.85546875" style="233"/>
    <col min="2" max="2" width="64" customWidth="1"/>
    <col min="3" max="3" width="17.140625" customWidth="1"/>
    <col min="4" max="4" width="30.85546875" bestFit="1" customWidth="1"/>
    <col min="5" max="5" width="16.7109375" bestFit="1" customWidth="1"/>
    <col min="6" max="6" width="18.140625" customWidth="1"/>
  </cols>
  <sheetData>
    <row r="1" spans="1:6" s="1" customFormat="1">
      <c r="A1" s="232" t="s">
        <v>1501</v>
      </c>
      <c r="B1" s="1" t="s">
        <v>1502</v>
      </c>
      <c r="C1" s="1" t="s">
        <v>1503</v>
      </c>
      <c r="D1" s="1" t="s">
        <v>495</v>
      </c>
      <c r="E1" s="1" t="s">
        <v>1505</v>
      </c>
      <c r="F1" s="1" t="s">
        <v>1506</v>
      </c>
    </row>
    <row r="2" spans="1:6">
      <c r="A2" s="233">
        <v>45962</v>
      </c>
      <c r="B2" t="s">
        <v>1507</v>
      </c>
      <c r="C2">
        <v>0.31775700934579437</v>
      </c>
      <c r="D2" t="s">
        <v>3</v>
      </c>
      <c r="E2" t="s">
        <v>1508</v>
      </c>
      <c r="F2" t="s">
        <v>1509</v>
      </c>
    </row>
    <row r="3" spans="1:6">
      <c r="A3" s="233">
        <v>45962</v>
      </c>
      <c r="B3" t="s">
        <v>1510</v>
      </c>
      <c r="C3">
        <v>7.1578947368421053</v>
      </c>
      <c r="D3" t="s">
        <v>3</v>
      </c>
      <c r="E3" t="s">
        <v>1511</v>
      </c>
      <c r="F3" t="s">
        <v>1509</v>
      </c>
    </row>
    <row r="4" spans="1:6">
      <c r="A4" s="233">
        <v>45962</v>
      </c>
      <c r="B4" t="s">
        <v>1512</v>
      </c>
      <c r="C4">
        <v>0.95560747663551404</v>
      </c>
      <c r="D4" t="s">
        <v>3</v>
      </c>
      <c r="E4" t="s">
        <v>1513</v>
      </c>
      <c r="F4" t="s">
        <v>1509</v>
      </c>
    </row>
    <row r="5" spans="1:6">
      <c r="A5" s="233">
        <v>45962</v>
      </c>
      <c r="B5" t="s">
        <v>1507</v>
      </c>
      <c r="C5">
        <v>0.52647975077881615</v>
      </c>
      <c r="D5" t="s">
        <v>7</v>
      </c>
      <c r="E5" t="s">
        <v>1514</v>
      </c>
      <c r="F5" t="s">
        <v>1509</v>
      </c>
    </row>
    <row r="6" spans="1:6">
      <c r="A6" s="233">
        <v>45962</v>
      </c>
      <c r="B6" t="s">
        <v>1510</v>
      </c>
      <c r="C6">
        <v>4.4946808510638299</v>
      </c>
      <c r="D6" t="s">
        <v>7</v>
      </c>
      <c r="E6" t="s">
        <v>1515</v>
      </c>
      <c r="F6" t="s">
        <v>1509</v>
      </c>
    </row>
    <row r="7" spans="1:6">
      <c r="A7" s="233">
        <v>45962</v>
      </c>
      <c r="B7" t="s">
        <v>1512</v>
      </c>
      <c r="C7">
        <v>0.88286604361370713</v>
      </c>
      <c r="D7" t="s">
        <v>7</v>
      </c>
      <c r="E7" t="s">
        <v>1516</v>
      </c>
      <c r="F7" t="s">
        <v>1509</v>
      </c>
    </row>
    <row r="8" spans="1:6">
      <c r="A8" s="233">
        <v>45962</v>
      </c>
      <c r="B8" t="s">
        <v>1507</v>
      </c>
      <c r="C8">
        <v>2.6364464692482921</v>
      </c>
      <c r="D8" t="s">
        <v>11</v>
      </c>
      <c r="E8" t="s">
        <v>1517</v>
      </c>
      <c r="F8" t="s">
        <v>1518</v>
      </c>
    </row>
    <row r="9" spans="1:6">
      <c r="A9" s="233">
        <v>45962</v>
      </c>
      <c r="B9" t="s">
        <v>1510</v>
      </c>
      <c r="C9">
        <v>5.0497382198952883</v>
      </c>
      <c r="D9" t="s">
        <v>11</v>
      </c>
      <c r="E9" t="s">
        <v>1519</v>
      </c>
      <c r="F9" t="s">
        <v>1518</v>
      </c>
    </row>
    <row r="10" spans="1:6">
      <c r="A10" s="233">
        <v>45962</v>
      </c>
      <c r="B10" t="s">
        <v>1512</v>
      </c>
      <c r="C10">
        <v>0.47790432801822319</v>
      </c>
      <c r="D10" t="s">
        <v>11</v>
      </c>
      <c r="E10" t="s">
        <v>1520</v>
      </c>
      <c r="F10" t="s">
        <v>1518</v>
      </c>
    </row>
    <row r="11" spans="1:6">
      <c r="A11" s="233">
        <v>45962</v>
      </c>
      <c r="B11" t="s">
        <v>1507</v>
      </c>
      <c r="C11">
        <v>0.7584269662921348</v>
      </c>
      <c r="D11" t="s">
        <v>14</v>
      </c>
      <c r="E11" t="s">
        <v>1521</v>
      </c>
      <c r="F11" t="s">
        <v>1522</v>
      </c>
    </row>
    <row r="12" spans="1:6">
      <c r="A12" s="233">
        <v>45962</v>
      </c>
      <c r="B12" t="s">
        <v>1510</v>
      </c>
      <c r="C12">
        <v>5.625</v>
      </c>
      <c r="D12" t="s">
        <v>14</v>
      </c>
      <c r="E12" t="s">
        <v>1523</v>
      </c>
      <c r="F12" t="s">
        <v>1522</v>
      </c>
    </row>
    <row r="13" spans="1:6">
      <c r="A13" s="233">
        <v>45962</v>
      </c>
      <c r="B13" t="s">
        <v>1512</v>
      </c>
      <c r="C13">
        <v>0.8651685393258427</v>
      </c>
      <c r="D13" t="s">
        <v>14</v>
      </c>
      <c r="E13" t="s">
        <v>1524</v>
      </c>
      <c r="F13" t="s">
        <v>1522</v>
      </c>
    </row>
    <row r="14" spans="1:6">
      <c r="A14" s="233">
        <v>45962</v>
      </c>
      <c r="B14" t="s">
        <v>1507</v>
      </c>
      <c r="C14">
        <v>0.52612931798051377</v>
      </c>
      <c r="D14" t="s">
        <v>16</v>
      </c>
      <c r="E14" t="s">
        <v>1514</v>
      </c>
      <c r="F14" t="s">
        <v>1525</v>
      </c>
    </row>
    <row r="15" spans="1:6">
      <c r="A15" s="233">
        <v>45962</v>
      </c>
      <c r="B15" t="s">
        <v>1510</v>
      </c>
      <c r="C15">
        <v>4.5</v>
      </c>
      <c r="D15" t="s">
        <v>16</v>
      </c>
      <c r="E15" t="s">
        <v>1526</v>
      </c>
      <c r="F15" t="s">
        <v>1525</v>
      </c>
    </row>
    <row r="16" spans="1:6">
      <c r="A16" s="233">
        <v>45962</v>
      </c>
      <c r="B16" t="s">
        <v>1512</v>
      </c>
      <c r="C16">
        <v>0.88308237378210808</v>
      </c>
      <c r="D16" t="s">
        <v>16</v>
      </c>
      <c r="E16" t="s">
        <v>1516</v>
      </c>
      <c r="F16" t="s">
        <v>1525</v>
      </c>
    </row>
    <row r="17" spans="1:6">
      <c r="A17" s="233">
        <v>45962</v>
      </c>
      <c r="B17" t="s">
        <v>1507</v>
      </c>
      <c r="C17">
        <v>0.71350239890335843</v>
      </c>
      <c r="D17" t="s">
        <v>18</v>
      </c>
      <c r="E17" t="s">
        <v>1527</v>
      </c>
      <c r="F17" t="s">
        <v>1509</v>
      </c>
    </row>
    <row r="18" spans="1:6">
      <c r="A18" s="233">
        <v>45962</v>
      </c>
      <c r="B18" t="s">
        <v>1510</v>
      </c>
      <c r="C18">
        <v>5.1791044776119399</v>
      </c>
      <c r="D18" t="s">
        <v>18</v>
      </c>
      <c r="E18" t="s">
        <v>1528</v>
      </c>
      <c r="F18" t="s">
        <v>1509</v>
      </c>
    </row>
    <row r="19" spans="1:6">
      <c r="A19" s="233">
        <v>45962</v>
      </c>
      <c r="B19" t="s">
        <v>1512</v>
      </c>
      <c r="C19">
        <v>0.86223440712817001</v>
      </c>
      <c r="D19" t="s">
        <v>18</v>
      </c>
      <c r="E19" t="s">
        <v>1529</v>
      </c>
      <c r="F19" t="s">
        <v>1509</v>
      </c>
    </row>
    <row r="20" spans="1:6">
      <c r="A20" s="233">
        <v>45962</v>
      </c>
      <c r="B20" t="s">
        <v>1507</v>
      </c>
      <c r="C20">
        <v>0.4249536751080914</v>
      </c>
      <c r="D20" t="s">
        <v>20</v>
      </c>
      <c r="E20" t="s">
        <v>1530</v>
      </c>
      <c r="F20" t="s">
        <v>1531</v>
      </c>
    </row>
    <row r="21" spans="1:6">
      <c r="A21" s="233">
        <v>45962</v>
      </c>
      <c r="B21" t="s">
        <v>1510</v>
      </c>
      <c r="C21">
        <v>3.4782608695652169</v>
      </c>
      <c r="D21" t="s">
        <v>20</v>
      </c>
      <c r="E21" t="s">
        <v>1532</v>
      </c>
      <c r="F21" t="s">
        <v>1531</v>
      </c>
    </row>
    <row r="22" spans="1:6">
      <c r="A22" s="233">
        <v>45962</v>
      </c>
      <c r="B22" t="s">
        <v>1512</v>
      </c>
      <c r="C22">
        <v>0.87782581840642371</v>
      </c>
      <c r="D22" t="s">
        <v>20</v>
      </c>
      <c r="E22" t="s">
        <v>1516</v>
      </c>
      <c r="F22" t="s">
        <v>1531</v>
      </c>
    </row>
    <row r="23" spans="1:6">
      <c r="A23" s="233">
        <v>45962</v>
      </c>
      <c r="B23" t="s">
        <v>1507</v>
      </c>
      <c r="C23">
        <v>0.36981132075471701</v>
      </c>
      <c r="D23" t="s">
        <v>22</v>
      </c>
      <c r="E23" t="s">
        <v>1533</v>
      </c>
      <c r="F23" t="s">
        <v>1534</v>
      </c>
    </row>
    <row r="24" spans="1:6">
      <c r="A24" s="233">
        <v>45962</v>
      </c>
      <c r="B24" t="s">
        <v>1510</v>
      </c>
      <c r="C24">
        <v>2.7222222222222219</v>
      </c>
      <c r="D24" t="s">
        <v>22</v>
      </c>
      <c r="E24" t="s">
        <v>1535</v>
      </c>
      <c r="F24" t="s">
        <v>1534</v>
      </c>
    </row>
    <row r="25" spans="1:6" ht="15">
      <c r="A25" s="233">
        <v>45962</v>
      </c>
      <c r="B25" t="s">
        <v>1512</v>
      </c>
      <c r="C25">
        <v>0.86415094339622645</v>
      </c>
      <c r="D25" t="s">
        <v>22</v>
      </c>
      <c r="E25" t="s">
        <v>1529</v>
      </c>
      <c r="F25" t="s">
        <v>1534</v>
      </c>
    </row>
    <row r="26" spans="1:6" ht="15">
      <c r="A26" s="233">
        <v>45962</v>
      </c>
      <c r="B26" t="s">
        <v>1507</v>
      </c>
      <c r="C26">
        <v>0.97584541062801933</v>
      </c>
      <c r="D26" t="s">
        <v>24</v>
      </c>
      <c r="E26" t="s">
        <v>1536</v>
      </c>
      <c r="F26" t="s">
        <v>1534</v>
      </c>
    </row>
    <row r="27" spans="1:6" ht="15">
      <c r="A27" s="233">
        <v>45962</v>
      </c>
      <c r="B27" t="s">
        <v>1510</v>
      </c>
      <c r="C27">
        <v>6.7333333333333334</v>
      </c>
      <c r="D27" t="s">
        <v>24</v>
      </c>
      <c r="E27" t="s">
        <v>1537</v>
      </c>
      <c r="F27" t="s">
        <v>1534</v>
      </c>
    </row>
    <row r="28" spans="1:6" ht="15">
      <c r="A28" s="233">
        <v>45962</v>
      </c>
      <c r="B28" t="s">
        <v>1512</v>
      </c>
      <c r="C28">
        <v>0.85507246376811596</v>
      </c>
      <c r="D28" t="s">
        <v>24</v>
      </c>
      <c r="E28" t="s">
        <v>1529</v>
      </c>
      <c r="F28" t="s">
        <v>1534</v>
      </c>
    </row>
    <row r="29" spans="1:6" ht="15">
      <c r="A29" s="233">
        <v>45962</v>
      </c>
      <c r="B29" t="s">
        <v>1507</v>
      </c>
      <c r="C29">
        <v>0.23952095808383231</v>
      </c>
      <c r="D29" t="s">
        <v>26</v>
      </c>
      <c r="E29" t="s">
        <v>1538</v>
      </c>
      <c r="F29" t="s">
        <v>1534</v>
      </c>
    </row>
    <row r="30" spans="1:6" ht="15">
      <c r="A30" s="233">
        <v>45962</v>
      </c>
      <c r="B30" t="s">
        <v>1510</v>
      </c>
      <c r="C30">
        <v>3.4782608695652169</v>
      </c>
      <c r="D30" t="s">
        <v>26</v>
      </c>
      <c r="E30" t="s">
        <v>1532</v>
      </c>
      <c r="F30" t="s">
        <v>1534</v>
      </c>
    </row>
    <row r="31" spans="1:6" ht="15">
      <c r="A31" s="233">
        <v>45962</v>
      </c>
      <c r="B31" t="s">
        <v>1512</v>
      </c>
      <c r="C31">
        <v>0.93113772455089816</v>
      </c>
      <c r="D31" t="s">
        <v>26</v>
      </c>
      <c r="E31" t="s">
        <v>1539</v>
      </c>
      <c r="F31" t="s">
        <v>1534</v>
      </c>
    </row>
    <row r="32" spans="1:6" ht="15">
      <c r="A32" s="233">
        <v>45962</v>
      </c>
      <c r="B32" t="s">
        <v>1507</v>
      </c>
      <c r="C32">
        <v>1.1338958180484231</v>
      </c>
      <c r="D32" t="s">
        <v>28</v>
      </c>
      <c r="E32" t="s">
        <v>1540</v>
      </c>
      <c r="F32" t="s">
        <v>1522</v>
      </c>
    </row>
    <row r="33" spans="1:6" ht="15">
      <c r="A33" s="233">
        <v>45962</v>
      </c>
      <c r="B33" t="s">
        <v>1510</v>
      </c>
      <c r="C33">
        <v>7.5024271844660193</v>
      </c>
      <c r="D33" t="s">
        <v>28</v>
      </c>
      <c r="E33" t="s">
        <v>1541</v>
      </c>
      <c r="F33" t="s">
        <v>1522</v>
      </c>
    </row>
    <row r="34" spans="1:6" ht="15">
      <c r="A34" s="233">
        <v>45962</v>
      </c>
      <c r="B34" t="s">
        <v>1512</v>
      </c>
      <c r="C34">
        <v>0.84886280264123259</v>
      </c>
      <c r="D34" t="s">
        <v>28</v>
      </c>
      <c r="E34" t="s">
        <v>1542</v>
      </c>
      <c r="F34" t="s">
        <v>1522</v>
      </c>
    </row>
    <row r="35" spans="1:6" ht="15">
      <c r="A35" s="233">
        <v>45962</v>
      </c>
      <c r="B35" t="s">
        <v>1507</v>
      </c>
      <c r="C35">
        <v>0.66456692913385829</v>
      </c>
      <c r="D35" t="s">
        <v>30</v>
      </c>
      <c r="E35" t="s">
        <v>1543</v>
      </c>
      <c r="F35" t="s">
        <v>1544</v>
      </c>
    </row>
    <row r="36" spans="1:6" ht="15">
      <c r="A36" s="233">
        <v>45962</v>
      </c>
      <c r="B36" t="s">
        <v>1510</v>
      </c>
      <c r="C36">
        <v>4.5869565217391308</v>
      </c>
      <c r="D36" t="s">
        <v>30</v>
      </c>
      <c r="E36" t="s">
        <v>1545</v>
      </c>
      <c r="F36" t="s">
        <v>1544</v>
      </c>
    </row>
    <row r="37" spans="1:6" ht="15">
      <c r="A37" s="233">
        <v>45962</v>
      </c>
      <c r="B37" t="s">
        <v>1512</v>
      </c>
      <c r="C37">
        <v>0.85511811023622042</v>
      </c>
      <c r="D37" t="s">
        <v>30</v>
      </c>
      <c r="E37" t="s">
        <v>1529</v>
      </c>
      <c r="F37" t="s">
        <v>1544</v>
      </c>
    </row>
    <row r="38" spans="1:6" ht="15">
      <c r="A38" s="233">
        <v>45962</v>
      </c>
      <c r="B38" t="s">
        <v>1507</v>
      </c>
      <c r="C38">
        <v>0.87129629629629635</v>
      </c>
      <c r="D38" t="s">
        <v>32</v>
      </c>
      <c r="E38" t="s">
        <v>1546</v>
      </c>
      <c r="F38" t="s">
        <v>1518</v>
      </c>
    </row>
    <row r="39" spans="1:6" ht="15">
      <c r="A39" s="233">
        <v>45962</v>
      </c>
      <c r="B39" t="s">
        <v>1510</v>
      </c>
      <c r="C39">
        <v>4.590243902439024</v>
      </c>
      <c r="D39" t="s">
        <v>32</v>
      </c>
      <c r="E39" t="s">
        <v>1545</v>
      </c>
      <c r="F39" t="s">
        <v>1518</v>
      </c>
    </row>
    <row r="40" spans="1:6" ht="15">
      <c r="A40" s="233">
        <v>45962</v>
      </c>
      <c r="B40" t="s">
        <v>1512</v>
      </c>
      <c r="C40">
        <v>0.81018518518518512</v>
      </c>
      <c r="D40" t="s">
        <v>32</v>
      </c>
      <c r="E40" t="s">
        <v>1547</v>
      </c>
      <c r="F40" t="s">
        <v>1518</v>
      </c>
    </row>
    <row r="41" spans="1:6" ht="15">
      <c r="A41" s="233">
        <v>45962</v>
      </c>
      <c r="B41" t="s">
        <v>1507</v>
      </c>
      <c r="C41">
        <v>0.55655095184770442</v>
      </c>
      <c r="D41" t="s">
        <v>34</v>
      </c>
      <c r="E41" t="s">
        <v>1548</v>
      </c>
      <c r="F41" t="s">
        <v>1509</v>
      </c>
    </row>
    <row r="42" spans="1:6" ht="15">
      <c r="A42" s="233">
        <v>45962</v>
      </c>
      <c r="B42" t="s">
        <v>1510</v>
      </c>
      <c r="C42">
        <v>4.4774774774774766</v>
      </c>
      <c r="D42" t="s">
        <v>34</v>
      </c>
      <c r="E42" t="s">
        <v>1549</v>
      </c>
      <c r="F42" t="s">
        <v>1509</v>
      </c>
    </row>
    <row r="43" spans="1:6" ht="15">
      <c r="A43" s="233">
        <v>45962</v>
      </c>
      <c r="B43" t="s">
        <v>1512</v>
      </c>
      <c r="C43">
        <v>0.87569988801791709</v>
      </c>
      <c r="D43" t="s">
        <v>34</v>
      </c>
      <c r="E43" t="s">
        <v>1516</v>
      </c>
      <c r="F43" t="s">
        <v>1509</v>
      </c>
    </row>
    <row r="44" spans="1:6" ht="15">
      <c r="A44" s="233">
        <v>45962</v>
      </c>
      <c r="B44" t="s">
        <v>1507</v>
      </c>
      <c r="C44">
        <v>1.728519855595668</v>
      </c>
      <c r="D44" t="s">
        <v>36</v>
      </c>
      <c r="E44" t="s">
        <v>1550</v>
      </c>
      <c r="F44" t="s">
        <v>1544</v>
      </c>
    </row>
    <row r="45" spans="1:6" ht="15">
      <c r="A45" s="233">
        <v>45962</v>
      </c>
      <c r="B45" t="s">
        <v>1510</v>
      </c>
      <c r="C45">
        <v>11.34597156398104</v>
      </c>
      <c r="D45" t="s">
        <v>36</v>
      </c>
      <c r="E45" t="s">
        <v>1551</v>
      </c>
      <c r="F45" t="s">
        <v>1544</v>
      </c>
    </row>
    <row r="46" spans="1:6" ht="15">
      <c r="A46" s="233">
        <v>45962</v>
      </c>
      <c r="B46" t="s">
        <v>1512</v>
      </c>
      <c r="C46">
        <v>0.84765342960288814</v>
      </c>
      <c r="D46" t="s">
        <v>36</v>
      </c>
      <c r="E46" t="s">
        <v>1542</v>
      </c>
      <c r="F46" t="s">
        <v>1544</v>
      </c>
    </row>
    <row r="47" spans="1:6" ht="15">
      <c r="A47" s="233">
        <v>45962</v>
      </c>
      <c r="B47" t="s">
        <v>1507</v>
      </c>
      <c r="C47">
        <v>1.3812428516965309</v>
      </c>
      <c r="D47" t="s">
        <v>1497</v>
      </c>
      <c r="E47" t="s">
        <v>1552</v>
      </c>
      <c r="F47" t="s">
        <v>1522</v>
      </c>
    </row>
    <row r="48" spans="1:6" ht="15">
      <c r="A48" s="233">
        <v>45962</v>
      </c>
      <c r="B48" t="s">
        <v>1510</v>
      </c>
      <c r="C48">
        <v>10.06388888888889</v>
      </c>
      <c r="D48" t="s">
        <v>1497</v>
      </c>
      <c r="E48" t="s">
        <v>1553</v>
      </c>
      <c r="F48" t="s">
        <v>1522</v>
      </c>
    </row>
    <row r="49" spans="1:6" ht="15">
      <c r="A49" s="233">
        <v>45962</v>
      </c>
      <c r="B49" t="s">
        <v>1512</v>
      </c>
      <c r="C49">
        <v>0.86275257338924893</v>
      </c>
      <c r="D49" t="s">
        <v>1497</v>
      </c>
      <c r="E49" t="s">
        <v>1529</v>
      </c>
      <c r="F49" t="s">
        <v>1522</v>
      </c>
    </row>
    <row r="50" spans="1:6" ht="15">
      <c r="A50" s="233">
        <v>45962</v>
      </c>
      <c r="B50" t="s">
        <v>1507</v>
      </c>
      <c r="C50">
        <v>1.329657573998839</v>
      </c>
      <c r="D50" t="s">
        <v>40</v>
      </c>
      <c r="E50" t="s">
        <v>1554</v>
      </c>
      <c r="F50" t="s">
        <v>1509</v>
      </c>
    </row>
    <row r="51" spans="1:6" ht="15">
      <c r="A51" s="233">
        <v>45962</v>
      </c>
      <c r="B51" t="s">
        <v>1510</v>
      </c>
      <c r="C51">
        <v>9.6260504201680668</v>
      </c>
      <c r="D51" t="s">
        <v>40</v>
      </c>
      <c r="E51" t="s">
        <v>1555</v>
      </c>
      <c r="F51" t="s">
        <v>1509</v>
      </c>
    </row>
    <row r="52" spans="1:6" ht="15">
      <c r="A52" s="233">
        <v>45962</v>
      </c>
      <c r="B52" t="s">
        <v>1512</v>
      </c>
      <c r="C52">
        <v>0.86186883343006382</v>
      </c>
      <c r="D52" t="s">
        <v>40</v>
      </c>
      <c r="E52" t="s">
        <v>1529</v>
      </c>
      <c r="F52" t="s">
        <v>1509</v>
      </c>
    </row>
    <row r="53" spans="1:6" ht="15">
      <c r="A53" s="233">
        <v>45962</v>
      </c>
      <c r="B53" t="s">
        <v>1507</v>
      </c>
      <c r="C53">
        <v>0.98086124401913877</v>
      </c>
      <c r="D53" t="s">
        <v>42</v>
      </c>
      <c r="E53" t="s">
        <v>1536</v>
      </c>
      <c r="F53" t="s">
        <v>1544</v>
      </c>
    </row>
    <row r="54" spans="1:6" ht="15">
      <c r="A54" s="233">
        <v>45962</v>
      </c>
      <c r="B54" t="s">
        <v>1510</v>
      </c>
      <c r="C54">
        <v>7.3476702508960576</v>
      </c>
      <c r="D54" t="s">
        <v>42</v>
      </c>
      <c r="E54" t="s">
        <v>1556</v>
      </c>
      <c r="F54" t="s">
        <v>1544</v>
      </c>
    </row>
    <row r="55" spans="1:6" ht="15">
      <c r="A55" s="233">
        <v>45962</v>
      </c>
      <c r="B55" t="s">
        <v>1512</v>
      </c>
      <c r="C55">
        <v>0.86650717703349278</v>
      </c>
      <c r="D55" t="s">
        <v>42</v>
      </c>
      <c r="E55" t="s">
        <v>1524</v>
      </c>
      <c r="F55" t="s">
        <v>1544</v>
      </c>
    </row>
    <row r="56" spans="1:6" ht="15">
      <c r="A56" s="233">
        <v>45962</v>
      </c>
      <c r="B56" t="s">
        <v>1507</v>
      </c>
      <c r="C56">
        <v>1.034229828850856</v>
      </c>
      <c r="D56" t="s">
        <v>44</v>
      </c>
      <c r="E56" t="s">
        <v>1557</v>
      </c>
      <c r="F56" t="s">
        <v>1534</v>
      </c>
    </row>
    <row r="57" spans="1:6" ht="15">
      <c r="A57" s="233">
        <v>45962</v>
      </c>
      <c r="B57" t="s">
        <v>1510</v>
      </c>
      <c r="C57">
        <v>7.761467889908257</v>
      </c>
      <c r="D57" t="s">
        <v>44</v>
      </c>
      <c r="E57" t="s">
        <v>1558</v>
      </c>
      <c r="F57" t="s">
        <v>1534</v>
      </c>
    </row>
    <row r="58" spans="1:6" ht="15">
      <c r="A58" s="233">
        <v>45962</v>
      </c>
      <c r="B58" t="s">
        <v>1512</v>
      </c>
      <c r="C58">
        <v>0.86674816625916873</v>
      </c>
      <c r="D58" t="s">
        <v>44</v>
      </c>
      <c r="E58" t="s">
        <v>1524</v>
      </c>
      <c r="F58" t="s">
        <v>1534</v>
      </c>
    </row>
    <row r="59" spans="1:6" ht="15">
      <c r="A59" s="233">
        <v>45962</v>
      </c>
      <c r="B59" t="s">
        <v>1507</v>
      </c>
      <c r="C59">
        <v>1.320570570570571</v>
      </c>
      <c r="D59" t="s">
        <v>46</v>
      </c>
      <c r="E59" t="s">
        <v>1559</v>
      </c>
      <c r="F59" t="s">
        <v>1518</v>
      </c>
    </row>
    <row r="60" spans="1:6" ht="15">
      <c r="A60" s="233">
        <v>45962</v>
      </c>
      <c r="B60" t="s">
        <v>1510</v>
      </c>
      <c r="C60">
        <v>6.3963636363636356</v>
      </c>
      <c r="D60" t="s">
        <v>46</v>
      </c>
      <c r="E60" t="s">
        <v>1560</v>
      </c>
      <c r="F60" t="s">
        <v>1518</v>
      </c>
    </row>
    <row r="61" spans="1:6" ht="15">
      <c r="A61" s="233">
        <v>45962</v>
      </c>
      <c r="B61" t="s">
        <v>1512</v>
      </c>
      <c r="C61">
        <v>0.79354354354354351</v>
      </c>
      <c r="D61" t="s">
        <v>46</v>
      </c>
      <c r="E61" t="s">
        <v>1561</v>
      </c>
      <c r="F61" t="s">
        <v>1518</v>
      </c>
    </row>
    <row r="62" spans="1:6" ht="15">
      <c r="A62" s="233">
        <v>45962</v>
      </c>
      <c r="B62" t="s">
        <v>1507</v>
      </c>
      <c r="C62">
        <v>1.0560897435897441</v>
      </c>
      <c r="D62" t="s">
        <v>48</v>
      </c>
      <c r="E62" t="s">
        <v>1562</v>
      </c>
      <c r="F62" t="s">
        <v>1525</v>
      </c>
    </row>
    <row r="63" spans="1:6" ht="15">
      <c r="A63" s="233">
        <v>45962</v>
      </c>
      <c r="B63" t="s">
        <v>1510</v>
      </c>
      <c r="C63">
        <v>5.0114068441064639</v>
      </c>
      <c r="D63" t="s">
        <v>48</v>
      </c>
      <c r="E63" t="s">
        <v>1563</v>
      </c>
      <c r="F63" t="s">
        <v>1525</v>
      </c>
    </row>
    <row r="64" spans="1:6" ht="15">
      <c r="A64" s="233">
        <v>45962</v>
      </c>
      <c r="B64" t="s">
        <v>1512</v>
      </c>
      <c r="C64">
        <v>0.78926282051282048</v>
      </c>
      <c r="D64" t="s">
        <v>48</v>
      </c>
      <c r="E64" t="s">
        <v>1561</v>
      </c>
      <c r="F64" t="s">
        <v>1525</v>
      </c>
    </row>
    <row r="65" spans="1:6" ht="15">
      <c r="A65" s="233">
        <v>45962</v>
      </c>
      <c r="B65" t="s">
        <v>1507</v>
      </c>
      <c r="C65">
        <v>0.46764091858037582</v>
      </c>
      <c r="D65" t="s">
        <v>50</v>
      </c>
      <c r="E65" t="s">
        <v>1564</v>
      </c>
      <c r="F65" t="s">
        <v>1509</v>
      </c>
    </row>
    <row r="66" spans="1:6" ht="15">
      <c r="A66" s="233">
        <v>45962</v>
      </c>
      <c r="B66" t="s">
        <v>1510</v>
      </c>
      <c r="C66">
        <v>3.472868217054264</v>
      </c>
      <c r="D66" t="s">
        <v>50</v>
      </c>
      <c r="E66" t="s">
        <v>1565</v>
      </c>
      <c r="F66" t="s">
        <v>1509</v>
      </c>
    </row>
    <row r="67" spans="1:6" ht="15">
      <c r="A67" s="233">
        <v>45962</v>
      </c>
      <c r="B67" t="s">
        <v>1512</v>
      </c>
      <c r="C67">
        <v>0.86534446764091855</v>
      </c>
      <c r="D67" t="s">
        <v>50</v>
      </c>
      <c r="E67" t="s">
        <v>1524</v>
      </c>
      <c r="F67" t="s">
        <v>1509</v>
      </c>
    </row>
    <row r="68" spans="1:6" ht="15">
      <c r="A68" s="233">
        <v>45962</v>
      </c>
      <c r="B68" t="s">
        <v>1507</v>
      </c>
      <c r="C68">
        <v>0.9076354679802956</v>
      </c>
      <c r="D68" t="s">
        <v>52</v>
      </c>
      <c r="E68" t="s">
        <v>1566</v>
      </c>
      <c r="F68" t="s">
        <v>1525</v>
      </c>
    </row>
    <row r="69" spans="1:6" ht="15">
      <c r="A69" s="233">
        <v>45962</v>
      </c>
      <c r="B69" t="s">
        <v>1510</v>
      </c>
      <c r="C69">
        <v>5.780392156862745</v>
      </c>
      <c r="D69" t="s">
        <v>52</v>
      </c>
      <c r="E69" t="s">
        <v>1567</v>
      </c>
      <c r="F69" t="s">
        <v>1525</v>
      </c>
    </row>
    <row r="70" spans="1:6" ht="15">
      <c r="A70" s="233">
        <v>45962</v>
      </c>
      <c r="B70" t="s">
        <v>1512</v>
      </c>
      <c r="C70">
        <v>0.84298029556650245</v>
      </c>
      <c r="D70" t="s">
        <v>52</v>
      </c>
      <c r="E70" t="s">
        <v>1568</v>
      </c>
      <c r="F70" t="s">
        <v>1525</v>
      </c>
    </row>
    <row r="71" spans="1:6" ht="15">
      <c r="A71" s="233">
        <v>45962</v>
      </c>
      <c r="B71" t="s">
        <v>1507</v>
      </c>
      <c r="C71">
        <v>1.6099773242630391</v>
      </c>
      <c r="D71" t="s">
        <v>54</v>
      </c>
      <c r="E71" t="s">
        <v>1569</v>
      </c>
      <c r="F71" t="s">
        <v>1534</v>
      </c>
    </row>
    <row r="72" spans="1:6" ht="15">
      <c r="A72" s="233">
        <v>45962</v>
      </c>
      <c r="B72" t="s">
        <v>1510</v>
      </c>
      <c r="C72">
        <v>11.15183246073298</v>
      </c>
      <c r="D72" t="s">
        <v>54</v>
      </c>
      <c r="E72" t="s">
        <v>1570</v>
      </c>
      <c r="F72" t="s">
        <v>1534</v>
      </c>
    </row>
    <row r="73" spans="1:6" ht="15">
      <c r="A73" s="233">
        <v>45962</v>
      </c>
      <c r="B73" t="s">
        <v>1512</v>
      </c>
      <c r="C73">
        <v>0.85563114134542706</v>
      </c>
      <c r="D73" t="s">
        <v>54</v>
      </c>
      <c r="E73" t="s">
        <v>1529</v>
      </c>
      <c r="F73" t="s">
        <v>1534</v>
      </c>
    </row>
    <row r="74" spans="1:6" ht="15">
      <c r="A74" s="233">
        <v>45962</v>
      </c>
      <c r="B74" t="s">
        <v>1507</v>
      </c>
      <c r="C74">
        <v>1.5622593068035939</v>
      </c>
      <c r="D74" t="s">
        <v>56</v>
      </c>
      <c r="E74" t="s">
        <v>1571</v>
      </c>
      <c r="F74" t="s">
        <v>1534</v>
      </c>
    </row>
    <row r="75" spans="1:6" ht="15">
      <c r="A75" s="233">
        <v>45962</v>
      </c>
      <c r="B75" t="s">
        <v>1510</v>
      </c>
      <c r="C75">
        <v>11.063636363636361</v>
      </c>
      <c r="D75" t="s">
        <v>56</v>
      </c>
      <c r="E75" t="s">
        <v>1572</v>
      </c>
      <c r="F75" t="s">
        <v>1534</v>
      </c>
    </row>
    <row r="76" spans="1:6" ht="15">
      <c r="A76" s="233">
        <v>45962</v>
      </c>
      <c r="B76" t="s">
        <v>1512</v>
      </c>
      <c r="C76">
        <v>0.85879332477535297</v>
      </c>
      <c r="D76" t="s">
        <v>56</v>
      </c>
      <c r="E76" t="s">
        <v>1529</v>
      </c>
      <c r="F76" t="s">
        <v>1534</v>
      </c>
    </row>
    <row r="77" spans="1:6" ht="15">
      <c r="A77" s="233">
        <v>45962</v>
      </c>
      <c r="B77" t="s">
        <v>1507</v>
      </c>
      <c r="C77">
        <v>0.67741935483870963</v>
      </c>
      <c r="D77" t="s">
        <v>58</v>
      </c>
      <c r="E77" t="s">
        <v>1573</v>
      </c>
      <c r="F77" t="s">
        <v>1509</v>
      </c>
    </row>
    <row r="78" spans="1:6" ht="15">
      <c r="A78" s="233">
        <v>45962</v>
      </c>
      <c r="B78" t="s">
        <v>1510</v>
      </c>
      <c r="C78">
        <v>3.5</v>
      </c>
      <c r="D78" t="s">
        <v>58</v>
      </c>
      <c r="E78" t="s">
        <v>1574</v>
      </c>
      <c r="F78" t="s">
        <v>1509</v>
      </c>
    </row>
    <row r="79" spans="1:6" ht="15">
      <c r="A79" s="233">
        <v>45962</v>
      </c>
      <c r="B79" t="s">
        <v>1512</v>
      </c>
      <c r="C79">
        <v>0.80645161290322576</v>
      </c>
      <c r="D79" t="s">
        <v>58</v>
      </c>
      <c r="E79" t="s">
        <v>1547</v>
      </c>
      <c r="F79" t="s">
        <v>1509</v>
      </c>
    </row>
    <row r="80" spans="1:6" ht="15">
      <c r="A80" s="233">
        <v>45962</v>
      </c>
      <c r="B80" t="s">
        <v>1507</v>
      </c>
      <c r="C80">
        <v>0.70967741935483875</v>
      </c>
      <c r="D80" t="s">
        <v>1498</v>
      </c>
      <c r="E80" t="s">
        <v>1527</v>
      </c>
      <c r="F80" t="s">
        <v>1522</v>
      </c>
    </row>
    <row r="81" spans="1:6" ht="15">
      <c r="A81" s="233">
        <v>45962</v>
      </c>
      <c r="B81" t="s">
        <v>1510</v>
      </c>
      <c r="C81">
        <v>6.5013192612137214</v>
      </c>
      <c r="D81" t="s">
        <v>1498</v>
      </c>
      <c r="E81" t="s">
        <v>1575</v>
      </c>
      <c r="F81" t="s">
        <v>1522</v>
      </c>
    </row>
    <row r="82" spans="1:6" ht="15">
      <c r="A82" s="233">
        <v>45962</v>
      </c>
      <c r="B82" t="s">
        <v>1512</v>
      </c>
      <c r="C82">
        <v>0.89084101382488479</v>
      </c>
      <c r="D82" t="s">
        <v>1498</v>
      </c>
      <c r="E82" t="s">
        <v>1576</v>
      </c>
      <c r="F82" t="s">
        <v>1522</v>
      </c>
    </row>
    <row r="83" spans="1:6" ht="15">
      <c r="A83" s="233">
        <v>45962</v>
      </c>
      <c r="B83" t="s">
        <v>1507</v>
      </c>
      <c r="C83">
        <v>0.40942028985507251</v>
      </c>
      <c r="D83" t="s">
        <v>62</v>
      </c>
      <c r="E83" t="s">
        <v>1577</v>
      </c>
      <c r="F83" t="s">
        <v>1578</v>
      </c>
    </row>
    <row r="84" spans="1:6" ht="15">
      <c r="A84" s="233">
        <v>45962</v>
      </c>
      <c r="B84" t="s">
        <v>1510</v>
      </c>
      <c r="C84">
        <v>3.9383378016085788</v>
      </c>
      <c r="D84" t="s">
        <v>62</v>
      </c>
      <c r="E84" t="s">
        <v>1579</v>
      </c>
      <c r="F84" t="s">
        <v>1578</v>
      </c>
    </row>
    <row r="85" spans="1:6" ht="15">
      <c r="A85" s="233">
        <v>45962</v>
      </c>
      <c r="B85" t="s">
        <v>1512</v>
      </c>
      <c r="C85">
        <v>0.89604236343366783</v>
      </c>
      <c r="D85" t="s">
        <v>62</v>
      </c>
      <c r="E85" t="s">
        <v>1580</v>
      </c>
      <c r="F85" t="s">
        <v>1578</v>
      </c>
    </row>
    <row r="86" spans="1:6" ht="15">
      <c r="A86" s="233">
        <v>45962</v>
      </c>
      <c r="B86" t="s">
        <v>1507</v>
      </c>
      <c r="C86">
        <v>0.80139676996944564</v>
      </c>
      <c r="D86" t="s">
        <v>64</v>
      </c>
      <c r="E86" t="s">
        <v>1581</v>
      </c>
      <c r="F86" t="s">
        <v>1531</v>
      </c>
    </row>
    <row r="87" spans="1:6" ht="15">
      <c r="A87" s="233">
        <v>45962</v>
      </c>
      <c r="B87" t="s">
        <v>1510</v>
      </c>
      <c r="C87">
        <v>4.59</v>
      </c>
      <c r="D87" t="s">
        <v>64</v>
      </c>
      <c r="E87" t="s">
        <v>1545</v>
      </c>
      <c r="F87" t="s">
        <v>1531</v>
      </c>
    </row>
    <row r="88" spans="1:6" ht="15">
      <c r="A88" s="233">
        <v>45962</v>
      </c>
      <c r="B88" t="s">
        <v>1512</v>
      </c>
      <c r="C88">
        <v>0.82540375381929287</v>
      </c>
      <c r="D88" t="s">
        <v>64</v>
      </c>
      <c r="E88" t="s">
        <v>1582</v>
      </c>
      <c r="F88" t="s">
        <v>1531</v>
      </c>
    </row>
    <row r="89" spans="1:6" ht="15">
      <c r="A89" s="233">
        <v>45962</v>
      </c>
      <c r="B89" t="s">
        <v>1507</v>
      </c>
      <c r="C89">
        <v>0.51598173515981738</v>
      </c>
      <c r="D89" t="s">
        <v>66</v>
      </c>
      <c r="E89" t="s">
        <v>1583</v>
      </c>
      <c r="F89" t="s">
        <v>1509</v>
      </c>
    </row>
    <row r="90" spans="1:6" ht="15">
      <c r="A90" s="233">
        <v>45962</v>
      </c>
      <c r="B90" t="s">
        <v>1510</v>
      </c>
      <c r="C90">
        <v>8.1441441441441444</v>
      </c>
      <c r="D90" t="s">
        <v>66</v>
      </c>
      <c r="E90" t="s">
        <v>1584</v>
      </c>
      <c r="F90" t="s">
        <v>1509</v>
      </c>
    </row>
    <row r="91" spans="1:6" ht="15">
      <c r="A91" s="233">
        <v>45962</v>
      </c>
      <c r="B91" t="s">
        <v>1512</v>
      </c>
      <c r="C91">
        <v>0.93664383561643838</v>
      </c>
      <c r="D91" t="s">
        <v>66</v>
      </c>
      <c r="E91" t="s">
        <v>1585</v>
      </c>
      <c r="F91" t="s">
        <v>1509</v>
      </c>
    </row>
    <row r="92" spans="1:6" ht="15">
      <c r="A92" s="233">
        <v>45962</v>
      </c>
      <c r="B92" t="s">
        <v>1507</v>
      </c>
      <c r="C92">
        <v>1.1895573212258801</v>
      </c>
      <c r="D92" t="s">
        <v>68</v>
      </c>
      <c r="E92" t="s">
        <v>1586</v>
      </c>
      <c r="F92" t="s">
        <v>1578</v>
      </c>
    </row>
    <row r="93" spans="1:6" ht="15">
      <c r="A93" s="233">
        <v>45962</v>
      </c>
      <c r="B93" t="s">
        <v>1510</v>
      </c>
      <c r="C93">
        <v>7.8501872659176026</v>
      </c>
      <c r="D93" t="s">
        <v>68</v>
      </c>
      <c r="E93" t="s">
        <v>1587</v>
      </c>
      <c r="F93" t="s">
        <v>1578</v>
      </c>
    </row>
    <row r="94" spans="1:6" ht="15">
      <c r="A94" s="233">
        <v>45962</v>
      </c>
      <c r="B94" t="s">
        <v>1512</v>
      </c>
      <c r="C94">
        <v>0.84846765039727579</v>
      </c>
      <c r="D94" t="s">
        <v>68</v>
      </c>
      <c r="E94" t="s">
        <v>1542</v>
      </c>
      <c r="F94" t="s">
        <v>1578</v>
      </c>
    </row>
    <row r="95" spans="1:6" ht="15">
      <c r="A95" s="233">
        <v>45962</v>
      </c>
      <c r="B95" t="s">
        <v>1507</v>
      </c>
      <c r="C95">
        <v>0.39878048780487813</v>
      </c>
      <c r="D95" t="s">
        <v>70</v>
      </c>
      <c r="E95" t="s">
        <v>1588</v>
      </c>
      <c r="F95" t="s">
        <v>1578</v>
      </c>
    </row>
    <row r="96" spans="1:6" ht="15">
      <c r="A96" s="233">
        <v>45962</v>
      </c>
      <c r="B96" t="s">
        <v>1510</v>
      </c>
      <c r="C96">
        <v>5.0307692307692307</v>
      </c>
      <c r="D96" t="s">
        <v>70</v>
      </c>
      <c r="E96" t="s">
        <v>1589</v>
      </c>
      <c r="F96" t="s">
        <v>1578</v>
      </c>
    </row>
    <row r="97" spans="1:6" ht="15">
      <c r="A97" s="233">
        <v>45962</v>
      </c>
      <c r="B97" t="s">
        <v>1512</v>
      </c>
      <c r="C97">
        <v>0.92073170731707321</v>
      </c>
      <c r="D97" t="s">
        <v>70</v>
      </c>
      <c r="E97" t="s">
        <v>1590</v>
      </c>
      <c r="F97" t="s">
        <v>1578</v>
      </c>
    </row>
    <row r="98" spans="1:6" ht="15">
      <c r="A98" s="233">
        <v>45962</v>
      </c>
      <c r="B98" t="s">
        <v>1507</v>
      </c>
      <c r="C98">
        <v>0.66361679224973091</v>
      </c>
      <c r="D98" t="s">
        <v>72</v>
      </c>
      <c r="E98" t="s">
        <v>1543</v>
      </c>
      <c r="F98" t="s">
        <v>1591</v>
      </c>
    </row>
    <row r="99" spans="1:6" ht="15">
      <c r="A99" s="233">
        <v>45962</v>
      </c>
      <c r="B99" t="s">
        <v>1510</v>
      </c>
      <c r="C99">
        <v>4.0693069306930694</v>
      </c>
      <c r="D99" t="s">
        <v>72</v>
      </c>
      <c r="E99" t="s">
        <v>1592</v>
      </c>
      <c r="F99" t="s">
        <v>1591</v>
      </c>
    </row>
    <row r="100" spans="1:6" ht="15">
      <c r="A100" s="233">
        <v>45962</v>
      </c>
      <c r="B100" t="s">
        <v>1512</v>
      </c>
      <c r="C100">
        <v>0.83692142088266952</v>
      </c>
      <c r="D100" t="s">
        <v>72</v>
      </c>
      <c r="E100" t="s">
        <v>1568</v>
      </c>
      <c r="F100" t="s">
        <v>1591</v>
      </c>
    </row>
    <row r="101" spans="1:6" ht="15">
      <c r="A101" s="233">
        <v>45962</v>
      </c>
      <c r="B101" t="s">
        <v>1507</v>
      </c>
      <c r="C101">
        <v>0.79447291361639827</v>
      </c>
      <c r="D101" t="s">
        <v>74</v>
      </c>
      <c r="E101" t="s">
        <v>1593</v>
      </c>
      <c r="F101" t="s">
        <v>1591</v>
      </c>
    </row>
    <row r="102" spans="1:6" ht="15">
      <c r="A102" s="233">
        <v>45962</v>
      </c>
      <c r="B102" t="s">
        <v>1510</v>
      </c>
      <c r="C102">
        <v>4.6328708644610446</v>
      </c>
      <c r="D102" t="s">
        <v>74</v>
      </c>
      <c r="E102" t="s">
        <v>1594</v>
      </c>
      <c r="F102" t="s">
        <v>1591</v>
      </c>
    </row>
    <row r="103" spans="1:6" ht="15">
      <c r="A103" s="233">
        <v>45962</v>
      </c>
      <c r="B103" t="s">
        <v>1512</v>
      </c>
      <c r="C103">
        <v>0.82851390922401169</v>
      </c>
      <c r="D103" t="s">
        <v>74</v>
      </c>
      <c r="E103" t="s">
        <v>1582</v>
      </c>
      <c r="F103" t="s">
        <v>1591</v>
      </c>
    </row>
    <row r="104" spans="1:6" ht="15">
      <c r="A104" s="233">
        <v>45962</v>
      </c>
      <c r="B104" t="s">
        <v>1507</v>
      </c>
      <c r="C104">
        <v>0.93848944591029027</v>
      </c>
      <c r="D104" t="s">
        <v>76</v>
      </c>
      <c r="E104" t="s">
        <v>1595</v>
      </c>
      <c r="F104" t="s">
        <v>1522</v>
      </c>
    </row>
    <row r="105" spans="1:6" ht="15">
      <c r="A105" s="233">
        <v>45962</v>
      </c>
      <c r="B105" t="s">
        <v>1510</v>
      </c>
      <c r="C105">
        <v>6.3800448430493271</v>
      </c>
      <c r="D105" t="s">
        <v>76</v>
      </c>
      <c r="E105" t="s">
        <v>1596</v>
      </c>
      <c r="F105" t="s">
        <v>1522</v>
      </c>
    </row>
    <row r="106" spans="1:6" ht="15">
      <c r="A106" s="233">
        <v>45962</v>
      </c>
      <c r="B106" t="s">
        <v>1512</v>
      </c>
      <c r="C106">
        <v>0.8529023746701847</v>
      </c>
      <c r="D106" t="s">
        <v>76</v>
      </c>
      <c r="E106" t="s">
        <v>1542</v>
      </c>
      <c r="F106" t="s">
        <v>1522</v>
      </c>
    </row>
    <row r="107" spans="1:6" ht="15">
      <c r="A107" s="233">
        <v>45962</v>
      </c>
      <c r="B107" t="s">
        <v>1507</v>
      </c>
      <c r="C107">
        <v>0.28796561604584531</v>
      </c>
      <c r="D107" t="s">
        <v>78</v>
      </c>
      <c r="E107" t="s">
        <v>1597</v>
      </c>
      <c r="F107" t="s">
        <v>1518</v>
      </c>
    </row>
    <row r="108" spans="1:6" ht="15">
      <c r="A108" s="233">
        <v>45962</v>
      </c>
      <c r="B108" t="s">
        <v>1510</v>
      </c>
      <c r="C108">
        <v>2.778801843317972</v>
      </c>
      <c r="D108" t="s">
        <v>78</v>
      </c>
      <c r="E108" t="s">
        <v>1598</v>
      </c>
      <c r="F108" t="s">
        <v>1518</v>
      </c>
    </row>
    <row r="109" spans="1:6" ht="15">
      <c r="A109" s="233">
        <v>45962</v>
      </c>
      <c r="B109" t="s">
        <v>1512</v>
      </c>
      <c r="C109">
        <v>0.89637058261700098</v>
      </c>
      <c r="D109" t="s">
        <v>78</v>
      </c>
      <c r="E109" t="s">
        <v>1580</v>
      </c>
      <c r="F109" t="s">
        <v>1518</v>
      </c>
    </row>
    <row r="110" spans="1:6" ht="15">
      <c r="A110" s="233">
        <v>45962</v>
      </c>
      <c r="B110" t="s">
        <v>1507</v>
      </c>
      <c r="C110">
        <v>1.308383233532934</v>
      </c>
      <c r="D110" t="s">
        <v>80</v>
      </c>
      <c r="E110" t="s">
        <v>1599</v>
      </c>
      <c r="F110" t="s">
        <v>1522</v>
      </c>
    </row>
    <row r="111" spans="1:6" ht="15">
      <c r="A111" s="233">
        <v>45962</v>
      </c>
      <c r="B111" t="s">
        <v>1510</v>
      </c>
      <c r="C111">
        <v>9.9318181818181817</v>
      </c>
      <c r="D111" t="s">
        <v>80</v>
      </c>
      <c r="E111" t="s">
        <v>1600</v>
      </c>
      <c r="F111" t="s">
        <v>1522</v>
      </c>
    </row>
    <row r="112" spans="1:6" ht="15">
      <c r="A112" s="233">
        <v>45962</v>
      </c>
      <c r="B112" t="s">
        <v>1512</v>
      </c>
      <c r="C112">
        <v>0.86826347305389218</v>
      </c>
      <c r="D112" t="s">
        <v>80</v>
      </c>
      <c r="E112" t="s">
        <v>1524</v>
      </c>
      <c r="F112" t="s">
        <v>1522</v>
      </c>
    </row>
    <row r="113" spans="1:6" ht="15">
      <c r="A113" s="233">
        <v>45962</v>
      </c>
      <c r="B113" t="s">
        <v>1507</v>
      </c>
      <c r="C113">
        <v>0.96979503775620279</v>
      </c>
      <c r="D113" t="s">
        <v>82</v>
      </c>
      <c r="E113" t="s">
        <v>1601</v>
      </c>
      <c r="F113" t="s">
        <v>1531</v>
      </c>
    </row>
    <row r="114" spans="1:6" ht="15">
      <c r="A114" s="233">
        <v>45962</v>
      </c>
      <c r="B114" t="s">
        <v>1510</v>
      </c>
      <c r="C114">
        <v>4.8203753351206444</v>
      </c>
      <c r="D114" t="s">
        <v>82</v>
      </c>
      <c r="E114" t="s">
        <v>1602</v>
      </c>
      <c r="F114" t="s">
        <v>1531</v>
      </c>
    </row>
    <row r="115" spans="1:6" ht="15">
      <c r="A115" s="233">
        <v>45962</v>
      </c>
      <c r="B115" t="s">
        <v>1512</v>
      </c>
      <c r="C115">
        <v>0.79881337648327944</v>
      </c>
      <c r="D115" t="s">
        <v>82</v>
      </c>
      <c r="E115" t="s">
        <v>1603</v>
      </c>
      <c r="F115" t="s">
        <v>1531</v>
      </c>
    </row>
    <row r="116" spans="1:6" ht="15">
      <c r="A116" s="233">
        <v>45962</v>
      </c>
      <c r="B116" t="s">
        <v>1507</v>
      </c>
      <c r="C116">
        <v>0.55889145496535797</v>
      </c>
      <c r="D116" t="s">
        <v>84</v>
      </c>
      <c r="E116" t="s">
        <v>1548</v>
      </c>
      <c r="F116" t="s">
        <v>1509</v>
      </c>
    </row>
    <row r="117" spans="1:6" ht="15">
      <c r="A117" s="233">
        <v>45962</v>
      </c>
      <c r="B117" t="s">
        <v>1510</v>
      </c>
      <c r="C117">
        <v>5.5</v>
      </c>
      <c r="D117" t="s">
        <v>84</v>
      </c>
      <c r="E117" t="s">
        <v>1604</v>
      </c>
      <c r="F117" t="s">
        <v>1509</v>
      </c>
    </row>
    <row r="118" spans="1:6" ht="15">
      <c r="A118" s="233">
        <v>45962</v>
      </c>
      <c r="B118" t="s">
        <v>1512</v>
      </c>
      <c r="C118">
        <v>0.89838337182448036</v>
      </c>
      <c r="D118" t="s">
        <v>84</v>
      </c>
      <c r="E118" t="s">
        <v>1580</v>
      </c>
      <c r="F118" t="s">
        <v>1509</v>
      </c>
    </row>
    <row r="119" spans="1:6" ht="15">
      <c r="A119" s="233">
        <v>45962</v>
      </c>
      <c r="B119" t="s">
        <v>1507</v>
      </c>
      <c r="C119">
        <v>0.67650727650727649</v>
      </c>
      <c r="D119" t="s">
        <v>86</v>
      </c>
      <c r="E119" t="s">
        <v>1573</v>
      </c>
      <c r="F119" t="s">
        <v>1518</v>
      </c>
    </row>
    <row r="120" spans="1:6" ht="15">
      <c r="A120" s="233">
        <v>45962</v>
      </c>
      <c r="B120" t="s">
        <v>1510</v>
      </c>
      <c r="C120">
        <v>4.4211956521739131</v>
      </c>
      <c r="D120" t="s">
        <v>86</v>
      </c>
      <c r="E120" t="s">
        <v>1605</v>
      </c>
      <c r="F120" t="s">
        <v>1518</v>
      </c>
    </row>
    <row r="121" spans="1:6" ht="15">
      <c r="A121" s="233">
        <v>45962</v>
      </c>
      <c r="B121" t="s">
        <v>1512</v>
      </c>
      <c r="C121">
        <v>0.84698544698544698</v>
      </c>
      <c r="D121" t="s">
        <v>86</v>
      </c>
      <c r="E121" t="s">
        <v>1542</v>
      </c>
      <c r="F121" t="s">
        <v>1518</v>
      </c>
    </row>
    <row r="122" spans="1:6" ht="15">
      <c r="A122" s="233">
        <v>45962</v>
      </c>
      <c r="B122" t="s">
        <v>1507</v>
      </c>
      <c r="C122">
        <v>1.693165570488991</v>
      </c>
      <c r="D122" t="s">
        <v>88</v>
      </c>
      <c r="E122" t="s">
        <v>1606</v>
      </c>
      <c r="F122" t="s">
        <v>1544</v>
      </c>
    </row>
    <row r="123" spans="1:6" ht="15">
      <c r="A123" s="233">
        <v>45962</v>
      </c>
      <c r="B123" t="s">
        <v>1510</v>
      </c>
      <c r="C123">
        <v>8.6186317321688506</v>
      </c>
      <c r="D123" t="s">
        <v>88</v>
      </c>
      <c r="E123" t="s">
        <v>1607</v>
      </c>
      <c r="F123" t="s">
        <v>1544</v>
      </c>
    </row>
    <row r="124" spans="1:6" ht="15">
      <c r="A124" s="233">
        <v>45962</v>
      </c>
      <c r="B124" t="s">
        <v>1512</v>
      </c>
      <c r="C124">
        <v>0.80354589648269947</v>
      </c>
      <c r="D124" t="s">
        <v>88</v>
      </c>
      <c r="E124" t="s">
        <v>1603</v>
      </c>
      <c r="F124" t="s">
        <v>1544</v>
      </c>
    </row>
    <row r="125" spans="1:6" ht="15">
      <c r="A125" s="233">
        <v>45962</v>
      </c>
      <c r="B125" t="s">
        <v>1507</v>
      </c>
      <c r="C125">
        <v>0.14889705882352941</v>
      </c>
      <c r="D125" t="s">
        <v>90</v>
      </c>
      <c r="E125" t="s">
        <v>1608</v>
      </c>
      <c r="F125" t="s">
        <v>1509</v>
      </c>
    </row>
    <row r="126" spans="1:6" ht="15">
      <c r="A126" s="233">
        <v>45962</v>
      </c>
      <c r="B126" t="s">
        <v>1510</v>
      </c>
      <c r="C126">
        <v>4.2631578947368416</v>
      </c>
      <c r="D126" t="s">
        <v>90</v>
      </c>
      <c r="E126" t="s">
        <v>1609</v>
      </c>
      <c r="F126" t="s">
        <v>1509</v>
      </c>
    </row>
    <row r="127" spans="1:6" ht="15">
      <c r="A127" s="233">
        <v>45962</v>
      </c>
      <c r="B127" t="s">
        <v>1512</v>
      </c>
      <c r="C127">
        <v>0.96507352941176472</v>
      </c>
      <c r="D127" t="s">
        <v>90</v>
      </c>
      <c r="E127" t="s">
        <v>1610</v>
      </c>
      <c r="F127" t="s">
        <v>1509</v>
      </c>
    </row>
    <row r="128" spans="1:6" ht="15">
      <c r="A128" s="233">
        <v>45962</v>
      </c>
      <c r="B128" t="s">
        <v>1507</v>
      </c>
      <c r="C128">
        <v>0.79291917167668668</v>
      </c>
      <c r="D128" t="s">
        <v>92</v>
      </c>
      <c r="E128" t="s">
        <v>1593</v>
      </c>
      <c r="F128" t="s">
        <v>1525</v>
      </c>
    </row>
    <row r="129" spans="1:6" ht="15">
      <c r="A129" s="233">
        <v>45962</v>
      </c>
      <c r="B129" t="s">
        <v>1510</v>
      </c>
      <c r="C129">
        <v>4.5688991531947654</v>
      </c>
      <c r="D129" t="s">
        <v>92</v>
      </c>
      <c r="E129" t="s">
        <v>1611</v>
      </c>
      <c r="F129" t="s">
        <v>1525</v>
      </c>
    </row>
    <row r="130" spans="1:6" ht="15">
      <c r="A130" s="233">
        <v>45962</v>
      </c>
      <c r="B130" t="s">
        <v>1512</v>
      </c>
      <c r="C130">
        <v>0.82645290581162323</v>
      </c>
      <c r="D130" t="s">
        <v>92</v>
      </c>
      <c r="E130" t="s">
        <v>1582</v>
      </c>
      <c r="F130" t="s">
        <v>1525</v>
      </c>
    </row>
    <row r="131" spans="1:6" ht="15">
      <c r="A131" s="233">
        <v>45962</v>
      </c>
      <c r="B131" t="s">
        <v>1507</v>
      </c>
      <c r="C131">
        <v>1.458123953098827</v>
      </c>
      <c r="D131" t="s">
        <v>94</v>
      </c>
      <c r="E131" t="s">
        <v>1612</v>
      </c>
      <c r="F131" t="s">
        <v>1578</v>
      </c>
    </row>
    <row r="132" spans="1:6" ht="15">
      <c r="A132" s="233">
        <v>45962</v>
      </c>
      <c r="B132" t="s">
        <v>1510</v>
      </c>
      <c r="C132">
        <v>3.619542619542619</v>
      </c>
      <c r="D132" t="s">
        <v>94</v>
      </c>
      <c r="E132" t="s">
        <v>1613</v>
      </c>
      <c r="F132" t="s">
        <v>1578</v>
      </c>
    </row>
    <row r="133" spans="1:6" ht="15">
      <c r="A133" s="233">
        <v>45962</v>
      </c>
      <c r="B133" t="s">
        <v>1512</v>
      </c>
      <c r="C133">
        <v>0.59715242881072028</v>
      </c>
      <c r="D133" t="s">
        <v>94</v>
      </c>
      <c r="E133" t="s">
        <v>1614</v>
      </c>
      <c r="F133" t="s">
        <v>1578</v>
      </c>
    </row>
    <row r="134" spans="1:6" ht="15">
      <c r="A134" s="233">
        <v>45962</v>
      </c>
      <c r="B134" t="s">
        <v>1507</v>
      </c>
      <c r="C134">
        <v>0.74733449045375655</v>
      </c>
      <c r="D134" t="s">
        <v>96</v>
      </c>
      <c r="E134" t="s">
        <v>1615</v>
      </c>
      <c r="F134" t="s">
        <v>1522</v>
      </c>
    </row>
    <row r="135" spans="1:6" ht="15">
      <c r="A135" s="233">
        <v>45962</v>
      </c>
      <c r="B135" t="s">
        <v>1510</v>
      </c>
      <c r="C135">
        <v>7.3155339805825239</v>
      </c>
      <c r="D135" t="s">
        <v>96</v>
      </c>
      <c r="E135" t="s">
        <v>1616</v>
      </c>
      <c r="F135" t="s">
        <v>1522</v>
      </c>
    </row>
    <row r="136" spans="1:6" ht="15">
      <c r="A136" s="233">
        <v>45962</v>
      </c>
      <c r="B136" t="s">
        <v>1512</v>
      </c>
      <c r="C136">
        <v>0.89784279692536573</v>
      </c>
      <c r="D136" t="s">
        <v>96</v>
      </c>
      <c r="E136" t="s">
        <v>1580</v>
      </c>
      <c r="F136" t="s">
        <v>1522</v>
      </c>
    </row>
    <row r="137" spans="1:6" ht="15">
      <c r="A137" s="233">
        <v>45962</v>
      </c>
      <c r="B137" t="s">
        <v>1507</v>
      </c>
      <c r="C137">
        <v>0.80739706908583386</v>
      </c>
      <c r="D137" t="s">
        <v>98</v>
      </c>
      <c r="E137" t="s">
        <v>1617</v>
      </c>
      <c r="F137" t="s">
        <v>1509</v>
      </c>
    </row>
    <row r="138" spans="1:6" ht="15">
      <c r="A138" s="233">
        <v>45962</v>
      </c>
      <c r="B138" t="s">
        <v>1510</v>
      </c>
      <c r="C138">
        <v>6.536723163841808</v>
      </c>
      <c r="D138" t="s">
        <v>98</v>
      </c>
      <c r="E138" t="s">
        <v>1618</v>
      </c>
      <c r="F138" t="s">
        <v>1509</v>
      </c>
    </row>
    <row r="139" spans="1:6" ht="15">
      <c r="A139" s="233">
        <v>45962</v>
      </c>
      <c r="B139" t="s">
        <v>1512</v>
      </c>
      <c r="C139">
        <v>0.87648290300069787</v>
      </c>
      <c r="D139" t="s">
        <v>98</v>
      </c>
      <c r="E139" t="s">
        <v>1516</v>
      </c>
      <c r="F139" t="s">
        <v>1509</v>
      </c>
    </row>
    <row r="140" spans="1:6" ht="15">
      <c r="A140" s="233">
        <v>45962</v>
      </c>
      <c r="B140" t="s">
        <v>1507</v>
      </c>
      <c r="C140">
        <v>0.42592592592592587</v>
      </c>
      <c r="D140" t="s">
        <v>100</v>
      </c>
      <c r="E140" t="s">
        <v>1619</v>
      </c>
      <c r="F140" t="s">
        <v>1509</v>
      </c>
    </row>
    <row r="141" spans="1:6" ht="15">
      <c r="A141" s="233">
        <v>45962</v>
      </c>
      <c r="B141" t="s">
        <v>1510</v>
      </c>
      <c r="C141">
        <v>4.0707964601769913</v>
      </c>
      <c r="D141" t="s">
        <v>100</v>
      </c>
      <c r="E141" t="s">
        <v>1592</v>
      </c>
      <c r="F141" t="s">
        <v>1509</v>
      </c>
    </row>
    <row r="142" spans="1:6" ht="15">
      <c r="A142" s="233">
        <v>45962</v>
      </c>
      <c r="B142" t="s">
        <v>1512</v>
      </c>
      <c r="C142">
        <v>0.89537037037037037</v>
      </c>
      <c r="D142" t="s">
        <v>100</v>
      </c>
      <c r="E142" t="s">
        <v>1580</v>
      </c>
      <c r="F142" t="s">
        <v>1509</v>
      </c>
    </row>
    <row r="143" spans="1:6" ht="15">
      <c r="A143" s="233">
        <v>45962</v>
      </c>
      <c r="B143" t="s">
        <v>1507</v>
      </c>
      <c r="C143">
        <v>1.25364758698092</v>
      </c>
      <c r="D143" t="s">
        <v>102</v>
      </c>
      <c r="E143" t="s">
        <v>1620</v>
      </c>
      <c r="F143" t="s">
        <v>1534</v>
      </c>
    </row>
    <row r="144" spans="1:6" ht="15">
      <c r="A144" s="233">
        <v>45962</v>
      </c>
      <c r="B144" t="s">
        <v>1510</v>
      </c>
      <c r="C144">
        <v>10.537735849056601</v>
      </c>
      <c r="D144" t="s">
        <v>102</v>
      </c>
      <c r="E144" t="s">
        <v>1621</v>
      </c>
      <c r="F144" t="s">
        <v>1534</v>
      </c>
    </row>
    <row r="145" spans="1:6" ht="15">
      <c r="A145" s="233">
        <v>45962</v>
      </c>
      <c r="B145" t="s">
        <v>1512</v>
      </c>
      <c r="C145">
        <v>0.88103254769921435</v>
      </c>
      <c r="D145" t="s">
        <v>102</v>
      </c>
      <c r="E145" t="s">
        <v>1516</v>
      </c>
      <c r="F145" t="s">
        <v>1534</v>
      </c>
    </row>
    <row r="146" spans="1:6" ht="15">
      <c r="A146" s="233">
        <v>45962</v>
      </c>
      <c r="B146" t="s">
        <v>1507</v>
      </c>
      <c r="C146">
        <v>1.018104366347178</v>
      </c>
      <c r="D146" t="s">
        <v>104</v>
      </c>
      <c r="E146" t="s">
        <v>1622</v>
      </c>
      <c r="F146" t="s">
        <v>1509</v>
      </c>
    </row>
    <row r="147" spans="1:6" ht="15">
      <c r="A147" s="233">
        <v>45962</v>
      </c>
      <c r="B147" t="s">
        <v>1510</v>
      </c>
      <c r="C147">
        <v>6.3311258278145699</v>
      </c>
      <c r="D147" t="s">
        <v>104</v>
      </c>
      <c r="E147" t="s">
        <v>1623</v>
      </c>
      <c r="F147" t="s">
        <v>1509</v>
      </c>
    </row>
    <row r="148" spans="1:6" ht="15">
      <c r="A148" s="233">
        <v>45962</v>
      </c>
      <c r="B148" t="s">
        <v>1512</v>
      </c>
      <c r="C148">
        <v>0.8391906283280085</v>
      </c>
      <c r="D148" t="s">
        <v>104</v>
      </c>
      <c r="E148" t="s">
        <v>1568</v>
      </c>
      <c r="F148" t="s">
        <v>1509</v>
      </c>
    </row>
    <row r="149" spans="1:6" ht="15">
      <c r="A149" s="233">
        <v>45962</v>
      </c>
      <c r="B149" t="s">
        <v>1507</v>
      </c>
      <c r="C149">
        <v>1.398979013045945</v>
      </c>
      <c r="D149" t="s">
        <v>106</v>
      </c>
      <c r="E149" t="s">
        <v>1624</v>
      </c>
      <c r="F149" t="s">
        <v>1544</v>
      </c>
    </row>
    <row r="150" spans="1:6" ht="15">
      <c r="A150" s="233">
        <v>45962</v>
      </c>
      <c r="B150" t="s">
        <v>1510</v>
      </c>
      <c r="C150">
        <v>7.336109458655562</v>
      </c>
      <c r="D150" t="s">
        <v>106</v>
      </c>
      <c r="E150" t="s">
        <v>1625</v>
      </c>
      <c r="F150" t="s">
        <v>1544</v>
      </c>
    </row>
    <row r="151" spans="1:6" ht="15">
      <c r="A151" s="233">
        <v>45962</v>
      </c>
      <c r="B151" t="s">
        <v>1512</v>
      </c>
      <c r="C151">
        <v>0.80930232558139537</v>
      </c>
      <c r="D151" t="s">
        <v>106</v>
      </c>
      <c r="E151" t="s">
        <v>1547</v>
      </c>
      <c r="F151" t="s">
        <v>1544</v>
      </c>
    </row>
    <row r="152" spans="1:6" ht="15">
      <c r="A152" s="233">
        <v>45962</v>
      </c>
      <c r="B152" t="s">
        <v>1507</v>
      </c>
      <c r="C152">
        <v>0.43687707641196011</v>
      </c>
      <c r="D152" t="s">
        <v>108</v>
      </c>
      <c r="E152" t="s">
        <v>1626</v>
      </c>
      <c r="F152" t="s">
        <v>1509</v>
      </c>
    </row>
    <row r="153" spans="1:6" ht="15">
      <c r="A153" s="233">
        <v>45962</v>
      </c>
      <c r="B153" t="s">
        <v>1510</v>
      </c>
      <c r="C153">
        <v>7.5142857142857142</v>
      </c>
      <c r="D153" t="s">
        <v>108</v>
      </c>
      <c r="E153" t="s">
        <v>1627</v>
      </c>
      <c r="F153" t="s">
        <v>1509</v>
      </c>
    </row>
    <row r="154" spans="1:6" ht="15">
      <c r="A154" s="233">
        <v>45962</v>
      </c>
      <c r="B154" t="s">
        <v>1512</v>
      </c>
      <c r="C154">
        <v>0.94186046511627908</v>
      </c>
      <c r="D154" t="s">
        <v>108</v>
      </c>
      <c r="E154" t="s">
        <v>1585</v>
      </c>
      <c r="F154" t="s">
        <v>1509</v>
      </c>
    </row>
    <row r="155" spans="1:6" ht="15">
      <c r="A155" s="233">
        <v>45962</v>
      </c>
      <c r="B155" t="s">
        <v>1507</v>
      </c>
      <c r="C155">
        <v>0.16778523489932889</v>
      </c>
      <c r="D155" t="s">
        <v>110</v>
      </c>
      <c r="E155" t="s">
        <v>1628</v>
      </c>
      <c r="F155" t="s">
        <v>1509</v>
      </c>
    </row>
    <row r="156" spans="1:6" ht="15">
      <c r="A156" s="233">
        <v>45962</v>
      </c>
      <c r="B156" t="s">
        <v>1510</v>
      </c>
      <c r="C156">
        <v>3.5714285714285721</v>
      </c>
      <c r="D156" t="s">
        <v>110</v>
      </c>
      <c r="E156" t="s">
        <v>1629</v>
      </c>
      <c r="F156" t="s">
        <v>1509</v>
      </c>
    </row>
    <row r="157" spans="1:6" ht="15">
      <c r="A157" s="233">
        <v>45962</v>
      </c>
      <c r="B157" t="s">
        <v>1512</v>
      </c>
      <c r="C157">
        <v>0.95302013422818788</v>
      </c>
      <c r="D157" t="s">
        <v>110</v>
      </c>
      <c r="E157" t="s">
        <v>1630</v>
      </c>
      <c r="F157" t="s">
        <v>1509</v>
      </c>
    </row>
    <row r="158" spans="1:6" ht="15">
      <c r="A158" s="233">
        <v>45962</v>
      </c>
      <c r="B158" t="s">
        <v>1507</v>
      </c>
      <c r="C158">
        <v>0.51989026063100141</v>
      </c>
      <c r="D158" t="s">
        <v>112</v>
      </c>
      <c r="E158" t="s">
        <v>1583</v>
      </c>
      <c r="F158" t="s">
        <v>1578</v>
      </c>
    </row>
    <row r="159" spans="1:6" ht="15">
      <c r="A159" s="233">
        <v>45962</v>
      </c>
      <c r="B159" t="s">
        <v>1510</v>
      </c>
      <c r="C159">
        <v>2.893129770992366</v>
      </c>
      <c r="D159" t="s">
        <v>112</v>
      </c>
      <c r="E159" t="s">
        <v>1631</v>
      </c>
      <c r="F159" t="s">
        <v>1578</v>
      </c>
    </row>
    <row r="160" spans="1:6" ht="15">
      <c r="A160" s="233">
        <v>45962</v>
      </c>
      <c r="B160" t="s">
        <v>1512</v>
      </c>
      <c r="C160">
        <v>0.82030178326474623</v>
      </c>
      <c r="D160" t="s">
        <v>112</v>
      </c>
      <c r="E160" t="s">
        <v>1632</v>
      </c>
      <c r="F160" t="s">
        <v>1578</v>
      </c>
    </row>
    <row r="161" spans="1:6" ht="15">
      <c r="A161" s="233">
        <v>45962</v>
      </c>
      <c r="B161" t="s">
        <v>1507</v>
      </c>
      <c r="C161">
        <v>0.46868686868686871</v>
      </c>
      <c r="D161" t="s">
        <v>114</v>
      </c>
      <c r="E161" t="s">
        <v>1564</v>
      </c>
      <c r="F161" t="s">
        <v>1509</v>
      </c>
    </row>
    <row r="162" spans="1:6" ht="15">
      <c r="A162" s="233">
        <v>45962</v>
      </c>
      <c r="B162" t="s">
        <v>1510</v>
      </c>
      <c r="C162">
        <v>12.888888888888889</v>
      </c>
      <c r="D162" t="s">
        <v>114</v>
      </c>
      <c r="E162" t="s">
        <v>1633</v>
      </c>
      <c r="F162" t="s">
        <v>1509</v>
      </c>
    </row>
    <row r="163" spans="1:6" ht="15">
      <c r="A163" s="233">
        <v>45962</v>
      </c>
      <c r="B163" t="s">
        <v>1512</v>
      </c>
      <c r="C163">
        <v>0.96363636363636362</v>
      </c>
      <c r="D163" t="s">
        <v>114</v>
      </c>
      <c r="E163" t="s">
        <v>1513</v>
      </c>
      <c r="F163" t="s">
        <v>1509</v>
      </c>
    </row>
    <row r="164" spans="1:6" ht="15">
      <c r="A164" s="233">
        <v>45962</v>
      </c>
      <c r="B164" t="s">
        <v>1507</v>
      </c>
      <c r="C164">
        <v>0.95756172839506171</v>
      </c>
      <c r="D164" t="s">
        <v>872</v>
      </c>
      <c r="E164" t="s">
        <v>1634</v>
      </c>
      <c r="F164" t="s">
        <v>1531</v>
      </c>
    </row>
    <row r="165" spans="1:6" ht="15">
      <c r="A165" s="233">
        <v>45962</v>
      </c>
      <c r="B165" t="s">
        <v>1510</v>
      </c>
      <c r="C165">
        <v>6.2676767676767673</v>
      </c>
      <c r="D165" t="s">
        <v>872</v>
      </c>
      <c r="E165" t="s">
        <v>1635</v>
      </c>
      <c r="F165" t="s">
        <v>1531</v>
      </c>
    </row>
    <row r="166" spans="1:6" ht="15">
      <c r="A166" s="233">
        <v>45962</v>
      </c>
      <c r="B166" t="s">
        <v>1512</v>
      </c>
      <c r="C166">
        <v>0.84722222222222221</v>
      </c>
      <c r="D166" t="s">
        <v>872</v>
      </c>
      <c r="E166" t="s">
        <v>1542</v>
      </c>
      <c r="F166" t="s">
        <v>1531</v>
      </c>
    </row>
    <row r="167" spans="1:6" ht="15">
      <c r="A167" s="233">
        <v>45962</v>
      </c>
      <c r="B167" t="s">
        <v>1507</v>
      </c>
      <c r="C167">
        <v>0.42367066895368782</v>
      </c>
      <c r="D167" t="s">
        <v>118</v>
      </c>
      <c r="E167" t="s">
        <v>1530</v>
      </c>
      <c r="F167" t="s">
        <v>1525</v>
      </c>
    </row>
    <row r="168" spans="1:6" ht="15">
      <c r="A168" s="233">
        <v>45962</v>
      </c>
      <c r="B168" t="s">
        <v>1510</v>
      </c>
      <c r="C168">
        <v>2.636072572038421</v>
      </c>
      <c r="D168" t="s">
        <v>118</v>
      </c>
      <c r="E168" t="s">
        <v>1517</v>
      </c>
      <c r="F168" t="s">
        <v>1525</v>
      </c>
    </row>
    <row r="169" spans="1:6" ht="15">
      <c r="A169" s="233">
        <v>45962</v>
      </c>
      <c r="B169" t="s">
        <v>1512</v>
      </c>
      <c r="C169">
        <v>0.83927958833619209</v>
      </c>
      <c r="D169" t="s">
        <v>118</v>
      </c>
      <c r="E169" t="s">
        <v>1568</v>
      </c>
      <c r="F169" t="s">
        <v>1525</v>
      </c>
    </row>
    <row r="170" spans="1:6" ht="15">
      <c r="A170" s="233">
        <v>45962</v>
      </c>
      <c r="B170" t="s">
        <v>1507</v>
      </c>
      <c r="C170">
        <v>0.42002781641168291</v>
      </c>
      <c r="D170" t="s">
        <v>120</v>
      </c>
      <c r="E170" t="s">
        <v>1530</v>
      </c>
      <c r="F170" t="s">
        <v>1509</v>
      </c>
    </row>
    <row r="171" spans="1:6" ht="15">
      <c r="A171" s="233">
        <v>45962</v>
      </c>
      <c r="B171" t="s">
        <v>1510</v>
      </c>
      <c r="C171">
        <v>3.8967741935483868</v>
      </c>
      <c r="D171" t="s">
        <v>120</v>
      </c>
      <c r="E171" t="s">
        <v>1636</v>
      </c>
      <c r="F171" t="s">
        <v>1509</v>
      </c>
    </row>
    <row r="172" spans="1:6" ht="15">
      <c r="A172" s="233">
        <v>45962</v>
      </c>
      <c r="B172" t="s">
        <v>1512</v>
      </c>
      <c r="C172">
        <v>0.89221140472879001</v>
      </c>
      <c r="D172" t="s">
        <v>120</v>
      </c>
      <c r="E172" t="s">
        <v>1576</v>
      </c>
      <c r="F172" t="s">
        <v>1509</v>
      </c>
    </row>
    <row r="173" spans="1:6" ht="15">
      <c r="A173" s="233">
        <v>45962</v>
      </c>
      <c r="B173" t="s">
        <v>1507</v>
      </c>
      <c r="C173">
        <v>0.669849931787176</v>
      </c>
      <c r="D173" t="s">
        <v>122</v>
      </c>
      <c r="E173" t="s">
        <v>1637</v>
      </c>
      <c r="F173" t="s">
        <v>1509</v>
      </c>
    </row>
    <row r="174" spans="1:6" ht="15">
      <c r="A174" s="233">
        <v>45962</v>
      </c>
      <c r="B174" t="s">
        <v>1510</v>
      </c>
      <c r="C174">
        <v>4.7902439024390242</v>
      </c>
      <c r="D174" t="s">
        <v>122</v>
      </c>
      <c r="E174" t="s">
        <v>1638</v>
      </c>
      <c r="F174" t="s">
        <v>1509</v>
      </c>
    </row>
    <row r="175" spans="1:6" ht="15">
      <c r="A175" s="233">
        <v>45962</v>
      </c>
      <c r="B175" t="s">
        <v>1512</v>
      </c>
      <c r="C175">
        <v>0.86016371077762621</v>
      </c>
      <c r="D175" t="s">
        <v>122</v>
      </c>
      <c r="E175" t="s">
        <v>1529</v>
      </c>
      <c r="F175" t="s">
        <v>1509</v>
      </c>
    </row>
    <row r="176" spans="1:6" ht="15">
      <c r="A176" s="233">
        <v>45962</v>
      </c>
      <c r="B176" t="s">
        <v>1507</v>
      </c>
      <c r="C176">
        <v>1.116858237547893</v>
      </c>
      <c r="D176" t="s">
        <v>124</v>
      </c>
      <c r="E176" t="s">
        <v>1639</v>
      </c>
      <c r="F176" t="s">
        <v>1544</v>
      </c>
    </row>
    <row r="177" spans="1:6" ht="15">
      <c r="A177" s="233">
        <v>45962</v>
      </c>
      <c r="B177" t="s">
        <v>1510</v>
      </c>
      <c r="C177">
        <v>4.7983539094650203</v>
      </c>
      <c r="D177" t="s">
        <v>124</v>
      </c>
      <c r="E177" t="s">
        <v>1640</v>
      </c>
      <c r="F177" t="s">
        <v>1544</v>
      </c>
    </row>
    <row r="178" spans="1:6" ht="15">
      <c r="A178" s="233">
        <v>45962</v>
      </c>
      <c r="B178" t="s">
        <v>1512</v>
      </c>
      <c r="C178">
        <v>0.76724137931034486</v>
      </c>
      <c r="D178" t="s">
        <v>124</v>
      </c>
      <c r="E178" t="s">
        <v>1641</v>
      </c>
      <c r="F178" t="s">
        <v>1544</v>
      </c>
    </row>
    <row r="179" spans="1:6" ht="15">
      <c r="A179" s="233">
        <v>45962</v>
      </c>
      <c r="B179" t="s">
        <v>1507</v>
      </c>
      <c r="C179">
        <v>0.77777777777777779</v>
      </c>
      <c r="D179" t="s">
        <v>126</v>
      </c>
      <c r="E179" t="s">
        <v>1642</v>
      </c>
      <c r="F179" t="s">
        <v>1509</v>
      </c>
    </row>
    <row r="180" spans="1:6" ht="15">
      <c r="A180" s="233">
        <v>45962</v>
      </c>
      <c r="B180" t="s">
        <v>1510</v>
      </c>
      <c r="C180">
        <v>4.4210526315789478</v>
      </c>
      <c r="D180" t="s">
        <v>126</v>
      </c>
      <c r="E180" t="s">
        <v>1605</v>
      </c>
      <c r="F180" t="s">
        <v>1509</v>
      </c>
    </row>
    <row r="181" spans="1:6" ht="15">
      <c r="A181" s="233">
        <v>45962</v>
      </c>
      <c r="B181" t="s">
        <v>1512</v>
      </c>
      <c r="C181">
        <v>0.82407407407407407</v>
      </c>
      <c r="D181" t="s">
        <v>126</v>
      </c>
      <c r="E181" t="s">
        <v>1632</v>
      </c>
      <c r="F181" t="s">
        <v>1509</v>
      </c>
    </row>
    <row r="182" spans="1:6" ht="15">
      <c r="A182" s="233">
        <v>45962</v>
      </c>
      <c r="B182" t="s">
        <v>1507</v>
      </c>
      <c r="C182">
        <v>0.74407582938388628</v>
      </c>
      <c r="D182" t="s">
        <v>128</v>
      </c>
      <c r="E182" t="s">
        <v>1643</v>
      </c>
      <c r="F182" t="s">
        <v>1509</v>
      </c>
    </row>
    <row r="183" spans="1:6" ht="15">
      <c r="A183" s="233">
        <v>45962</v>
      </c>
      <c r="B183" t="s">
        <v>1510</v>
      </c>
      <c r="C183">
        <v>5.6071428571428568</v>
      </c>
      <c r="D183" t="s">
        <v>128</v>
      </c>
      <c r="E183" t="s">
        <v>1644</v>
      </c>
      <c r="F183" t="s">
        <v>1509</v>
      </c>
    </row>
    <row r="184" spans="1:6" ht="15">
      <c r="A184" s="233">
        <v>45962</v>
      </c>
      <c r="B184" t="s">
        <v>1512</v>
      </c>
      <c r="C184">
        <v>0.86729857819905209</v>
      </c>
      <c r="D184" t="s">
        <v>128</v>
      </c>
      <c r="E184" t="s">
        <v>1524</v>
      </c>
      <c r="F184" t="s">
        <v>1509</v>
      </c>
    </row>
    <row r="185" spans="1:6" ht="15">
      <c r="A185" s="233">
        <v>45962</v>
      </c>
      <c r="B185" t="s">
        <v>1507</v>
      </c>
      <c r="C185">
        <v>0.94629124286777477</v>
      </c>
      <c r="D185" t="s">
        <v>130</v>
      </c>
      <c r="E185" t="s">
        <v>1645</v>
      </c>
      <c r="F185" t="s">
        <v>1544</v>
      </c>
    </row>
    <row r="186" spans="1:6" ht="15">
      <c r="A186" s="233">
        <v>45962</v>
      </c>
      <c r="B186" t="s">
        <v>1510</v>
      </c>
      <c r="C186">
        <v>6.030830039525692</v>
      </c>
      <c r="D186" t="s">
        <v>130</v>
      </c>
      <c r="E186" t="s">
        <v>1646</v>
      </c>
      <c r="F186" t="s">
        <v>1544</v>
      </c>
    </row>
    <row r="187" spans="1:6" ht="15">
      <c r="A187" s="233">
        <v>45962</v>
      </c>
      <c r="B187" t="s">
        <v>1512</v>
      </c>
      <c r="C187">
        <v>0.84309104440585458</v>
      </c>
      <c r="D187" t="s">
        <v>130</v>
      </c>
      <c r="E187" t="s">
        <v>1568</v>
      </c>
      <c r="F187" t="s">
        <v>1544</v>
      </c>
    </row>
    <row r="188" spans="1:6" ht="15">
      <c r="A188" s="233">
        <v>45962</v>
      </c>
      <c r="B188" t="s">
        <v>1507</v>
      </c>
      <c r="C188">
        <v>0.66851749028317597</v>
      </c>
      <c r="D188" t="s">
        <v>1499</v>
      </c>
      <c r="E188" t="s">
        <v>1637</v>
      </c>
      <c r="F188" t="s">
        <v>1518</v>
      </c>
    </row>
    <row r="189" spans="1:6" ht="15">
      <c r="A189" s="233">
        <v>45962</v>
      </c>
      <c r="B189" t="s">
        <v>1510</v>
      </c>
      <c r="C189">
        <v>4.378181818181818</v>
      </c>
      <c r="D189" t="s">
        <v>1499</v>
      </c>
      <c r="E189" t="s">
        <v>1647</v>
      </c>
      <c r="F189" t="s">
        <v>1518</v>
      </c>
    </row>
    <row r="190" spans="1:6" ht="15">
      <c r="A190" s="233">
        <v>45962</v>
      </c>
      <c r="B190" t="s">
        <v>1512</v>
      </c>
      <c r="C190">
        <v>0.84730705163797893</v>
      </c>
      <c r="D190" t="s">
        <v>1499</v>
      </c>
      <c r="E190" t="s">
        <v>1542</v>
      </c>
      <c r="F190" t="s">
        <v>1518</v>
      </c>
    </row>
    <row r="191" spans="1:6" ht="15">
      <c r="A191" s="233">
        <v>45962</v>
      </c>
      <c r="B191" t="s">
        <v>1507</v>
      </c>
      <c r="C191">
        <v>0.45380434782608697</v>
      </c>
      <c r="D191" t="s">
        <v>134</v>
      </c>
      <c r="E191" t="s">
        <v>1648</v>
      </c>
      <c r="F191" t="s">
        <v>1509</v>
      </c>
    </row>
    <row r="192" spans="1:6" ht="15">
      <c r="A192" s="233">
        <v>45962</v>
      </c>
      <c r="B192" t="s">
        <v>1510</v>
      </c>
      <c r="C192">
        <v>3.9294117647058822</v>
      </c>
      <c r="D192" t="s">
        <v>134</v>
      </c>
      <c r="E192" t="s">
        <v>1649</v>
      </c>
      <c r="F192" t="s">
        <v>1509</v>
      </c>
    </row>
    <row r="193" spans="1:6" ht="15">
      <c r="A193" s="233">
        <v>45962</v>
      </c>
      <c r="B193" t="s">
        <v>1512</v>
      </c>
      <c r="C193">
        <v>0.88451086956521741</v>
      </c>
      <c r="D193" t="s">
        <v>134</v>
      </c>
      <c r="E193" t="s">
        <v>1516</v>
      </c>
      <c r="F193" t="s">
        <v>1509</v>
      </c>
    </row>
    <row r="194" spans="1:6" ht="15">
      <c r="A194" s="233">
        <v>45962</v>
      </c>
      <c r="B194" t="s">
        <v>1507</v>
      </c>
      <c r="C194">
        <v>1.293706293706294</v>
      </c>
      <c r="D194" t="s">
        <v>136</v>
      </c>
      <c r="E194" t="s">
        <v>1650</v>
      </c>
      <c r="F194" t="s">
        <v>1518</v>
      </c>
    </row>
    <row r="195" spans="1:6" ht="15">
      <c r="A195" s="233">
        <v>45962</v>
      </c>
      <c r="B195" t="s">
        <v>1510</v>
      </c>
      <c r="C195">
        <v>6.221238938053097</v>
      </c>
      <c r="D195" t="s">
        <v>136</v>
      </c>
      <c r="E195" t="s">
        <v>1651</v>
      </c>
      <c r="F195" t="s">
        <v>1518</v>
      </c>
    </row>
    <row r="196" spans="1:6" ht="15">
      <c r="A196" s="233">
        <v>45962</v>
      </c>
      <c r="B196" t="s">
        <v>1512</v>
      </c>
      <c r="C196">
        <v>0.79205005520794991</v>
      </c>
      <c r="D196" t="s">
        <v>136</v>
      </c>
      <c r="E196" t="s">
        <v>1561</v>
      </c>
      <c r="F196" t="s">
        <v>1518</v>
      </c>
    </row>
    <row r="197" spans="1:6" ht="15">
      <c r="A197" s="233">
        <v>45962</v>
      </c>
      <c r="B197" t="s">
        <v>1507</v>
      </c>
      <c r="C197">
        <v>1.0054249547920431</v>
      </c>
      <c r="D197" t="s">
        <v>138</v>
      </c>
      <c r="E197" t="s">
        <v>1652</v>
      </c>
      <c r="F197" t="s">
        <v>1534</v>
      </c>
    </row>
    <row r="198" spans="1:6" ht="15">
      <c r="A198" s="233">
        <v>45962</v>
      </c>
      <c r="B198" t="s">
        <v>1510</v>
      </c>
      <c r="C198">
        <v>8.0579710144927539</v>
      </c>
      <c r="D198" t="s">
        <v>138</v>
      </c>
      <c r="E198" t="s">
        <v>1653</v>
      </c>
      <c r="F198" t="s">
        <v>1534</v>
      </c>
    </row>
    <row r="199" spans="1:6" ht="15">
      <c r="A199" s="233">
        <v>45962</v>
      </c>
      <c r="B199" t="s">
        <v>1512</v>
      </c>
      <c r="C199">
        <v>0.87522603978300184</v>
      </c>
      <c r="D199" t="s">
        <v>138</v>
      </c>
      <c r="E199" t="s">
        <v>1516</v>
      </c>
      <c r="F199" t="s">
        <v>1534</v>
      </c>
    </row>
    <row r="200" spans="1:6" ht="15">
      <c r="A200" s="233">
        <v>45962</v>
      </c>
      <c r="B200" t="s">
        <v>1507</v>
      </c>
      <c r="C200">
        <v>1.0614954577218729</v>
      </c>
      <c r="D200" t="s">
        <v>140</v>
      </c>
      <c r="E200" t="s">
        <v>1562</v>
      </c>
      <c r="F200" t="s">
        <v>1509</v>
      </c>
    </row>
    <row r="201" spans="1:6" ht="15">
      <c r="A201" s="233">
        <v>45962</v>
      </c>
      <c r="B201" t="s">
        <v>1510</v>
      </c>
      <c r="C201">
        <v>8.4388888888888882</v>
      </c>
      <c r="D201" t="s">
        <v>140</v>
      </c>
      <c r="E201" t="s">
        <v>1654</v>
      </c>
      <c r="F201" t="s">
        <v>1509</v>
      </c>
    </row>
    <row r="202" spans="1:6" ht="15">
      <c r="A202" s="233">
        <v>45962</v>
      </c>
      <c r="B202" t="s">
        <v>1512</v>
      </c>
      <c r="C202">
        <v>0.87421383647798745</v>
      </c>
      <c r="D202" t="s">
        <v>140</v>
      </c>
      <c r="E202" t="s">
        <v>1524</v>
      </c>
      <c r="F202" t="s">
        <v>1509</v>
      </c>
    </row>
    <row r="203" spans="1:6" ht="15">
      <c r="A203" s="233">
        <v>45962</v>
      </c>
      <c r="B203" t="s">
        <v>1507</v>
      </c>
      <c r="C203">
        <v>0.80604568458487214</v>
      </c>
      <c r="D203" t="s">
        <v>142</v>
      </c>
      <c r="E203" t="s">
        <v>1617</v>
      </c>
      <c r="F203" t="s">
        <v>1534</v>
      </c>
    </row>
    <row r="204" spans="1:6" ht="15">
      <c r="A204" s="233">
        <v>45962</v>
      </c>
      <c r="B204" t="s">
        <v>1510</v>
      </c>
      <c r="C204">
        <v>4.9108333333333336</v>
      </c>
      <c r="D204" t="s">
        <v>142</v>
      </c>
      <c r="E204" t="s">
        <v>1655</v>
      </c>
      <c r="F204" t="s">
        <v>1534</v>
      </c>
    </row>
    <row r="205" spans="1:6" ht="15">
      <c r="A205" s="233">
        <v>45962</v>
      </c>
      <c r="B205" t="s">
        <v>1512</v>
      </c>
      <c r="C205">
        <v>0.83586376692654907</v>
      </c>
      <c r="D205" t="s">
        <v>142</v>
      </c>
      <c r="E205" t="s">
        <v>1568</v>
      </c>
      <c r="F205" t="s">
        <v>1534</v>
      </c>
    </row>
    <row r="206" spans="1:6" ht="15">
      <c r="A206" s="233">
        <v>45962</v>
      </c>
      <c r="B206" t="s">
        <v>1507</v>
      </c>
      <c r="C206">
        <v>1.4606121424987459</v>
      </c>
      <c r="D206" t="s">
        <v>144</v>
      </c>
      <c r="E206" t="s">
        <v>1612</v>
      </c>
      <c r="F206" t="s">
        <v>1518</v>
      </c>
    </row>
    <row r="207" spans="1:6" ht="15">
      <c r="A207" s="233">
        <v>45962</v>
      </c>
      <c r="B207" t="s">
        <v>1510</v>
      </c>
      <c r="C207">
        <v>7.5122580645161294</v>
      </c>
      <c r="D207" t="s">
        <v>144</v>
      </c>
      <c r="E207" t="s">
        <v>1627</v>
      </c>
      <c r="F207" t="s">
        <v>1518</v>
      </c>
    </row>
    <row r="208" spans="1:6" ht="15">
      <c r="A208" s="233">
        <v>45962</v>
      </c>
      <c r="B208" t="s">
        <v>1512</v>
      </c>
      <c r="C208">
        <v>0.80556949322629201</v>
      </c>
      <c r="D208" t="s">
        <v>144</v>
      </c>
      <c r="E208" t="s">
        <v>1547</v>
      </c>
      <c r="F208" t="s">
        <v>1518</v>
      </c>
    </row>
    <row r="209" spans="1:6" ht="15">
      <c r="A209" s="233">
        <v>45962</v>
      </c>
      <c r="B209" t="s">
        <v>1507</v>
      </c>
      <c r="C209">
        <v>0.62668101129639586</v>
      </c>
      <c r="D209" t="s">
        <v>146</v>
      </c>
      <c r="E209" t="s">
        <v>1656</v>
      </c>
      <c r="F209" t="s">
        <v>1591</v>
      </c>
    </row>
    <row r="210" spans="1:6" ht="15">
      <c r="A210" s="233">
        <v>45962</v>
      </c>
      <c r="B210" t="s">
        <v>1510</v>
      </c>
      <c r="C210">
        <v>4.9786324786324787</v>
      </c>
      <c r="D210" t="s">
        <v>146</v>
      </c>
      <c r="E210" t="s">
        <v>1657</v>
      </c>
      <c r="F210" t="s">
        <v>1591</v>
      </c>
    </row>
    <row r="211" spans="1:6" ht="15">
      <c r="A211" s="233">
        <v>45962</v>
      </c>
      <c r="B211" t="s">
        <v>1512</v>
      </c>
      <c r="C211">
        <v>0.87412587412587417</v>
      </c>
      <c r="D211" t="s">
        <v>146</v>
      </c>
      <c r="E211" t="s">
        <v>1524</v>
      </c>
      <c r="F211" t="s">
        <v>1591</v>
      </c>
    </row>
    <row r="212" spans="1:6" ht="15">
      <c r="A212" s="233">
        <v>45962</v>
      </c>
      <c r="B212" t="s">
        <v>1507</v>
      </c>
      <c r="C212">
        <v>0.7302289281997919</v>
      </c>
      <c r="D212" t="s">
        <v>148</v>
      </c>
      <c r="E212" t="s">
        <v>1658</v>
      </c>
      <c r="F212" t="s">
        <v>1591</v>
      </c>
    </row>
    <row r="213" spans="1:6" ht="15">
      <c r="A213" s="233">
        <v>45962</v>
      </c>
      <c r="B213" t="s">
        <v>1510</v>
      </c>
      <c r="C213">
        <v>4.6320132013201318</v>
      </c>
      <c r="D213" t="s">
        <v>148</v>
      </c>
      <c r="E213" t="s">
        <v>1594</v>
      </c>
      <c r="F213" t="s">
        <v>1591</v>
      </c>
    </row>
    <row r="214" spans="1:6" ht="15">
      <c r="A214" s="233">
        <v>45962</v>
      </c>
      <c r="B214" t="s">
        <v>1512</v>
      </c>
      <c r="C214">
        <v>0.84235171696149846</v>
      </c>
      <c r="D214" t="s">
        <v>148</v>
      </c>
      <c r="E214" t="s">
        <v>1568</v>
      </c>
      <c r="F214" t="s">
        <v>1591</v>
      </c>
    </row>
    <row r="215" spans="1:6" ht="15">
      <c r="A215" s="233">
        <v>45962</v>
      </c>
      <c r="B215" t="s">
        <v>1507</v>
      </c>
      <c r="C215">
        <v>0.79903314917127077</v>
      </c>
      <c r="D215" t="s">
        <v>150</v>
      </c>
      <c r="E215" t="s">
        <v>1581</v>
      </c>
      <c r="F215" t="s">
        <v>1509</v>
      </c>
    </row>
    <row r="216" spans="1:6" ht="15">
      <c r="A216" s="233">
        <v>45962</v>
      </c>
      <c r="B216" t="s">
        <v>1510</v>
      </c>
      <c r="C216">
        <v>7.5620915032679736</v>
      </c>
      <c r="D216" t="s">
        <v>150</v>
      </c>
      <c r="E216" t="s">
        <v>1659</v>
      </c>
      <c r="F216" t="s">
        <v>1509</v>
      </c>
    </row>
    <row r="217" spans="1:6" ht="15">
      <c r="A217" s="233">
        <v>45962</v>
      </c>
      <c r="B217" t="s">
        <v>1512</v>
      </c>
      <c r="C217">
        <v>0.89433701657458564</v>
      </c>
      <c r="D217" t="s">
        <v>150</v>
      </c>
      <c r="E217" t="s">
        <v>1576</v>
      </c>
      <c r="F217" t="s">
        <v>1509</v>
      </c>
    </row>
    <row r="218" spans="1:6" ht="15">
      <c r="A218" s="233">
        <v>45962</v>
      </c>
      <c r="B218" t="s">
        <v>1507</v>
      </c>
      <c r="C218">
        <v>1.0668321953238149</v>
      </c>
      <c r="D218" t="s">
        <v>152</v>
      </c>
      <c r="E218" t="s">
        <v>1660</v>
      </c>
      <c r="F218" t="s">
        <v>1591</v>
      </c>
    </row>
    <row r="219" spans="1:6" ht="15">
      <c r="A219" s="233">
        <v>45962</v>
      </c>
      <c r="B219" t="s">
        <v>1510</v>
      </c>
      <c r="C219">
        <v>5.574054054054054</v>
      </c>
      <c r="D219" t="s">
        <v>152</v>
      </c>
      <c r="E219" t="s">
        <v>1661</v>
      </c>
      <c r="F219" t="s">
        <v>1591</v>
      </c>
    </row>
    <row r="220" spans="1:6" ht="15">
      <c r="A220" s="233">
        <v>45962</v>
      </c>
      <c r="B220" t="s">
        <v>1512</v>
      </c>
      <c r="C220">
        <v>0.80860749017173594</v>
      </c>
      <c r="D220" t="s">
        <v>152</v>
      </c>
      <c r="E220" t="s">
        <v>1547</v>
      </c>
      <c r="F220" t="s">
        <v>1591</v>
      </c>
    </row>
    <row r="221" spans="1:6" ht="15">
      <c r="A221" s="233">
        <v>45962</v>
      </c>
      <c r="B221" t="s">
        <v>1507</v>
      </c>
      <c r="C221">
        <v>1.084289931124959</v>
      </c>
      <c r="D221" t="s">
        <v>154</v>
      </c>
      <c r="E221" t="s">
        <v>1662</v>
      </c>
      <c r="F221" t="s">
        <v>1534</v>
      </c>
    </row>
    <row r="222" spans="1:6" ht="15">
      <c r="A222" s="233">
        <v>45962</v>
      </c>
      <c r="B222" t="s">
        <v>1510</v>
      </c>
      <c r="C222">
        <v>6.7745901639344259</v>
      </c>
      <c r="D222" t="s">
        <v>154</v>
      </c>
      <c r="E222" t="s">
        <v>1663</v>
      </c>
      <c r="F222" t="s">
        <v>1534</v>
      </c>
    </row>
    <row r="223" spans="1:6" ht="15">
      <c r="A223" s="233">
        <v>45962</v>
      </c>
      <c r="B223" t="s">
        <v>1512</v>
      </c>
      <c r="C223">
        <v>0.83994752377828796</v>
      </c>
      <c r="D223" t="s">
        <v>154</v>
      </c>
      <c r="E223" t="s">
        <v>1568</v>
      </c>
      <c r="F223" t="s">
        <v>1534</v>
      </c>
    </row>
    <row r="224" spans="1:6" ht="15">
      <c r="A224" s="233">
        <v>45962</v>
      </c>
      <c r="B224" t="s">
        <v>1507</v>
      </c>
      <c r="C224">
        <v>1.072782410917362</v>
      </c>
      <c r="D224" t="s">
        <v>156</v>
      </c>
      <c r="E224" t="s">
        <v>1660</v>
      </c>
      <c r="F224" t="s">
        <v>1525</v>
      </c>
    </row>
    <row r="225" spans="1:6" ht="15">
      <c r="A225" s="233">
        <v>45962</v>
      </c>
      <c r="B225" t="s">
        <v>1510</v>
      </c>
      <c r="C225">
        <v>7.4083769633507854</v>
      </c>
      <c r="D225" t="s">
        <v>156</v>
      </c>
      <c r="E225" t="s">
        <v>1664</v>
      </c>
      <c r="F225" t="s">
        <v>1525</v>
      </c>
    </row>
    <row r="226" spans="1:6" ht="15">
      <c r="A226" s="233">
        <v>45962</v>
      </c>
      <c r="B226" t="s">
        <v>1512</v>
      </c>
      <c r="C226">
        <v>0.85519332827899919</v>
      </c>
      <c r="D226" t="s">
        <v>156</v>
      </c>
      <c r="E226" t="s">
        <v>1529</v>
      </c>
      <c r="F226" t="s">
        <v>1525</v>
      </c>
    </row>
    <row r="227" spans="1:6" ht="15">
      <c r="A227" s="233">
        <v>45962</v>
      </c>
      <c r="B227" t="s">
        <v>1507</v>
      </c>
      <c r="C227">
        <v>0.91041303083187897</v>
      </c>
      <c r="D227" t="s">
        <v>158</v>
      </c>
      <c r="E227" t="s">
        <v>1566</v>
      </c>
      <c r="F227" t="s">
        <v>1534</v>
      </c>
    </row>
    <row r="228" spans="1:6" ht="15">
      <c r="A228" s="233">
        <v>45962</v>
      </c>
      <c r="B228" t="s">
        <v>1510</v>
      </c>
      <c r="C228">
        <v>7.1788990825688073</v>
      </c>
      <c r="D228" t="s">
        <v>158</v>
      </c>
      <c r="E228" t="s">
        <v>1665</v>
      </c>
      <c r="F228" t="s">
        <v>1534</v>
      </c>
    </row>
    <row r="229" spans="1:6" ht="15">
      <c r="A229" s="233">
        <v>45962</v>
      </c>
      <c r="B229" t="s">
        <v>1512</v>
      </c>
      <c r="C229">
        <v>0.87318208260616637</v>
      </c>
      <c r="D229" t="s">
        <v>158</v>
      </c>
      <c r="E229" t="s">
        <v>1524</v>
      </c>
      <c r="F229" t="s">
        <v>1534</v>
      </c>
    </row>
    <row r="230" spans="1:6" ht="15">
      <c r="A230" s="233">
        <v>45962</v>
      </c>
      <c r="B230" t="s">
        <v>1507</v>
      </c>
      <c r="C230">
        <v>1.6786978060863409</v>
      </c>
      <c r="D230" t="s">
        <v>160</v>
      </c>
      <c r="E230" t="s">
        <v>1666</v>
      </c>
      <c r="F230" t="s">
        <v>1544</v>
      </c>
    </row>
    <row r="231" spans="1:6" ht="15">
      <c r="A231" s="233">
        <v>45962</v>
      </c>
      <c r="B231" t="s">
        <v>1510</v>
      </c>
      <c r="C231">
        <v>7.7516339869281046</v>
      </c>
      <c r="D231" t="s">
        <v>160</v>
      </c>
      <c r="E231" t="s">
        <v>1667</v>
      </c>
      <c r="F231" t="s">
        <v>1544</v>
      </c>
    </row>
    <row r="232" spans="1:6" ht="15">
      <c r="A232" s="233">
        <v>45962</v>
      </c>
      <c r="B232" t="s">
        <v>1512</v>
      </c>
      <c r="C232">
        <v>0.78343949044585992</v>
      </c>
      <c r="D232" t="s">
        <v>160</v>
      </c>
      <c r="E232" t="s">
        <v>1668</v>
      </c>
      <c r="F232" t="s">
        <v>1544</v>
      </c>
    </row>
    <row r="233" spans="1:6" ht="15">
      <c r="A233" s="233">
        <v>45962</v>
      </c>
      <c r="B233" t="s">
        <v>1507</v>
      </c>
      <c r="C233">
        <v>1.2310305775764441</v>
      </c>
      <c r="D233" t="s">
        <v>162</v>
      </c>
      <c r="E233" t="s">
        <v>1669</v>
      </c>
      <c r="F233" t="s">
        <v>1509</v>
      </c>
    </row>
    <row r="234" spans="1:6" ht="15">
      <c r="A234" s="233">
        <v>45962</v>
      </c>
      <c r="B234" t="s">
        <v>1510</v>
      </c>
      <c r="C234">
        <v>7.654929577464789</v>
      </c>
      <c r="D234" t="s">
        <v>162</v>
      </c>
      <c r="E234" t="s">
        <v>1670</v>
      </c>
      <c r="F234" t="s">
        <v>1509</v>
      </c>
    </row>
    <row r="235" spans="1:6" ht="15">
      <c r="A235" s="233">
        <v>45962</v>
      </c>
      <c r="B235" t="s">
        <v>1512</v>
      </c>
      <c r="C235">
        <v>0.83918459796149492</v>
      </c>
      <c r="D235" t="s">
        <v>162</v>
      </c>
      <c r="E235" t="s">
        <v>1568</v>
      </c>
      <c r="F235" t="s">
        <v>1509</v>
      </c>
    </row>
    <row r="236" spans="1:6" ht="15">
      <c r="A236" s="233">
        <v>45962</v>
      </c>
      <c r="B236" t="s">
        <v>1507</v>
      </c>
      <c r="C236">
        <v>0.50306122448979596</v>
      </c>
      <c r="D236" t="s">
        <v>164</v>
      </c>
      <c r="E236" t="s">
        <v>1671</v>
      </c>
      <c r="F236" t="s">
        <v>1578</v>
      </c>
    </row>
    <row r="237" spans="1:6" ht="15">
      <c r="A237" s="233">
        <v>45962</v>
      </c>
      <c r="B237" t="s">
        <v>1510</v>
      </c>
      <c r="C237">
        <v>5.7325581395348841</v>
      </c>
      <c r="D237" t="s">
        <v>164</v>
      </c>
      <c r="E237" t="s">
        <v>1672</v>
      </c>
      <c r="F237" t="s">
        <v>1578</v>
      </c>
    </row>
    <row r="238" spans="1:6" ht="15">
      <c r="A238" s="233">
        <v>45962</v>
      </c>
      <c r="B238" t="s">
        <v>1512</v>
      </c>
      <c r="C238">
        <v>0.91224489795918373</v>
      </c>
      <c r="D238" t="s">
        <v>164</v>
      </c>
      <c r="E238" t="s">
        <v>1673</v>
      </c>
      <c r="F238" t="s">
        <v>1578</v>
      </c>
    </row>
    <row r="239" spans="1:6" ht="15">
      <c r="A239" s="233">
        <v>45962</v>
      </c>
      <c r="B239" t="s">
        <v>1507</v>
      </c>
      <c r="C239">
        <v>0.78999341672152734</v>
      </c>
      <c r="D239" t="s">
        <v>166</v>
      </c>
      <c r="E239" t="s">
        <v>1593</v>
      </c>
      <c r="F239" t="s">
        <v>1525</v>
      </c>
    </row>
    <row r="240" spans="1:6" ht="15">
      <c r="A240" s="233">
        <v>45962</v>
      </c>
      <c r="B240" t="s">
        <v>1510</v>
      </c>
      <c r="C240">
        <v>8.9552238805970141</v>
      </c>
      <c r="D240" t="s">
        <v>166</v>
      </c>
      <c r="E240" t="s">
        <v>1674</v>
      </c>
      <c r="F240" t="s">
        <v>1525</v>
      </c>
    </row>
    <row r="241" spans="1:6" ht="15">
      <c r="A241" s="233">
        <v>45962</v>
      </c>
      <c r="B241" t="s">
        <v>1512</v>
      </c>
      <c r="C241">
        <v>0.91178406846609605</v>
      </c>
      <c r="D241" t="s">
        <v>166</v>
      </c>
      <c r="E241" t="s">
        <v>1673</v>
      </c>
      <c r="F241" t="s">
        <v>1525</v>
      </c>
    </row>
    <row r="242" spans="1:6" ht="15">
      <c r="A242" s="233">
        <v>45962</v>
      </c>
      <c r="B242" t="s">
        <v>1507</v>
      </c>
      <c r="C242">
        <v>0.1204819277108434</v>
      </c>
      <c r="D242" t="s">
        <v>168</v>
      </c>
      <c r="E242" t="s">
        <v>1675</v>
      </c>
      <c r="F242" t="s">
        <v>1578</v>
      </c>
    </row>
    <row r="243" spans="1:6" ht="15">
      <c r="A243" s="233">
        <v>45962</v>
      </c>
      <c r="B243" t="s">
        <v>1510</v>
      </c>
      <c r="C243">
        <v>1.666666666666667</v>
      </c>
      <c r="D243" t="s">
        <v>168</v>
      </c>
      <c r="E243" t="s">
        <v>1676</v>
      </c>
      <c r="F243" t="s">
        <v>1578</v>
      </c>
    </row>
    <row r="244" spans="1:6" ht="15">
      <c r="A244" s="233">
        <v>45962</v>
      </c>
      <c r="B244" t="s">
        <v>1512</v>
      </c>
      <c r="C244">
        <v>0.92771084337349397</v>
      </c>
      <c r="D244" t="s">
        <v>168</v>
      </c>
      <c r="E244" t="s">
        <v>1539</v>
      </c>
      <c r="F244" t="s">
        <v>1578</v>
      </c>
    </row>
    <row r="245" spans="1:6" ht="15">
      <c r="A245" s="233">
        <v>45962</v>
      </c>
      <c r="B245" t="s">
        <v>1507</v>
      </c>
      <c r="C245">
        <v>0.46655518394648832</v>
      </c>
      <c r="D245" t="s">
        <v>170</v>
      </c>
      <c r="E245" t="s">
        <v>1564</v>
      </c>
      <c r="F245" t="s">
        <v>1509</v>
      </c>
    </row>
    <row r="246" spans="1:6" ht="15">
      <c r="A246" s="233">
        <v>45962</v>
      </c>
      <c r="B246" t="s">
        <v>1510</v>
      </c>
      <c r="C246">
        <v>6.6428571428571432</v>
      </c>
      <c r="D246" t="s">
        <v>170</v>
      </c>
      <c r="E246" t="s">
        <v>1677</v>
      </c>
      <c r="F246" t="s">
        <v>1509</v>
      </c>
    </row>
    <row r="247" spans="1:6" ht="15">
      <c r="A247" s="233">
        <v>45962</v>
      </c>
      <c r="B247" t="s">
        <v>1512</v>
      </c>
      <c r="C247">
        <v>0.92976588628762546</v>
      </c>
      <c r="D247" t="s">
        <v>170</v>
      </c>
      <c r="E247" t="s">
        <v>1539</v>
      </c>
      <c r="F247" t="s">
        <v>1509</v>
      </c>
    </row>
    <row r="248" spans="1:6" ht="15">
      <c r="A248" s="233">
        <v>45962</v>
      </c>
      <c r="B248" t="s">
        <v>1507</v>
      </c>
      <c r="C248">
        <v>0.85</v>
      </c>
      <c r="D248" t="s">
        <v>172</v>
      </c>
      <c r="E248" t="s">
        <v>1678</v>
      </c>
      <c r="F248" t="s">
        <v>1525</v>
      </c>
    </row>
    <row r="249" spans="1:6" ht="15">
      <c r="A249" s="233">
        <v>45962</v>
      </c>
      <c r="B249" t="s">
        <v>1510</v>
      </c>
      <c r="C249">
        <v>5.604395604395604</v>
      </c>
      <c r="D249" t="s">
        <v>172</v>
      </c>
      <c r="E249" t="s">
        <v>1679</v>
      </c>
      <c r="F249" t="s">
        <v>1525</v>
      </c>
    </row>
    <row r="250" spans="1:6" ht="15">
      <c r="A250" s="233">
        <v>45962</v>
      </c>
      <c r="B250" t="s">
        <v>1512</v>
      </c>
      <c r="C250">
        <v>0.84833333333333338</v>
      </c>
      <c r="D250" t="s">
        <v>172</v>
      </c>
      <c r="E250" t="s">
        <v>1542</v>
      </c>
      <c r="F250" t="s">
        <v>1525</v>
      </c>
    </row>
    <row r="251" spans="1:6" ht="15">
      <c r="A251" s="233">
        <v>45962</v>
      </c>
      <c r="B251" t="s">
        <v>1507</v>
      </c>
      <c r="C251">
        <v>0.40019379844961239</v>
      </c>
      <c r="D251" t="s">
        <v>174</v>
      </c>
      <c r="E251" t="s">
        <v>1588</v>
      </c>
      <c r="F251" t="s">
        <v>1518</v>
      </c>
    </row>
    <row r="252" spans="1:6" ht="15">
      <c r="A252" s="233">
        <v>45962</v>
      </c>
      <c r="B252" t="s">
        <v>1510</v>
      </c>
      <c r="C252">
        <v>3.2265625</v>
      </c>
      <c r="D252" t="s">
        <v>174</v>
      </c>
      <c r="E252" t="s">
        <v>1680</v>
      </c>
      <c r="F252" t="s">
        <v>1518</v>
      </c>
    </row>
    <row r="253" spans="1:6" ht="15">
      <c r="A253" s="233">
        <v>45962</v>
      </c>
      <c r="B253" t="s">
        <v>1512</v>
      </c>
      <c r="C253">
        <v>0.87596899224806202</v>
      </c>
      <c r="D253" t="s">
        <v>174</v>
      </c>
      <c r="E253" t="s">
        <v>1516</v>
      </c>
      <c r="F253" t="s">
        <v>1518</v>
      </c>
    </row>
    <row r="254" spans="1:6" ht="15">
      <c r="A254" s="233">
        <v>45962</v>
      </c>
      <c r="B254" t="s">
        <v>1507</v>
      </c>
      <c r="C254">
        <v>0.53093187157400157</v>
      </c>
      <c r="D254" t="s">
        <v>176</v>
      </c>
      <c r="E254" t="s">
        <v>1514</v>
      </c>
      <c r="F254" t="s">
        <v>1518</v>
      </c>
    </row>
    <row r="255" spans="1:6" ht="15">
      <c r="A255" s="233">
        <v>45962</v>
      </c>
      <c r="B255" t="s">
        <v>1510</v>
      </c>
      <c r="C255">
        <v>3.7049180327868849</v>
      </c>
      <c r="D255" t="s">
        <v>176</v>
      </c>
      <c r="E255" t="s">
        <v>1681</v>
      </c>
      <c r="F255" t="s">
        <v>1518</v>
      </c>
    </row>
    <row r="256" spans="1:6" ht="15">
      <c r="A256" s="233">
        <v>45962</v>
      </c>
      <c r="B256" t="s">
        <v>1512</v>
      </c>
      <c r="C256">
        <v>0.85669537979639787</v>
      </c>
      <c r="D256" t="s">
        <v>176</v>
      </c>
      <c r="E256" t="s">
        <v>1529</v>
      </c>
      <c r="F256" t="s">
        <v>1518</v>
      </c>
    </row>
    <row r="257" spans="1:6" ht="15">
      <c r="A257" s="233">
        <v>45962</v>
      </c>
      <c r="B257" t="s">
        <v>1507</v>
      </c>
      <c r="C257">
        <v>0.65157894736842104</v>
      </c>
      <c r="D257" t="s">
        <v>178</v>
      </c>
      <c r="E257" t="s">
        <v>1682</v>
      </c>
      <c r="F257" t="s">
        <v>1591</v>
      </c>
    </row>
    <row r="258" spans="1:6" ht="15">
      <c r="A258" s="233">
        <v>45962</v>
      </c>
      <c r="B258" t="s">
        <v>1510</v>
      </c>
      <c r="C258">
        <v>4.2108843537414966</v>
      </c>
      <c r="D258" t="s">
        <v>178</v>
      </c>
      <c r="E258" t="s">
        <v>1683</v>
      </c>
      <c r="F258" t="s">
        <v>1591</v>
      </c>
    </row>
    <row r="259" spans="1:6" ht="15">
      <c r="A259" s="233">
        <v>45962</v>
      </c>
      <c r="B259" t="s">
        <v>1512</v>
      </c>
      <c r="C259">
        <v>0.84526315789473683</v>
      </c>
      <c r="D259" t="s">
        <v>178</v>
      </c>
      <c r="E259" t="s">
        <v>1542</v>
      </c>
      <c r="F259" t="s">
        <v>1591</v>
      </c>
    </row>
    <row r="260" spans="1:6" ht="15">
      <c r="A260" s="233">
        <v>45962</v>
      </c>
      <c r="B260" t="s">
        <v>1507</v>
      </c>
      <c r="C260">
        <v>1.293959731543624</v>
      </c>
      <c r="D260" t="s">
        <v>180</v>
      </c>
      <c r="E260" t="s">
        <v>1650</v>
      </c>
      <c r="F260" t="s">
        <v>1522</v>
      </c>
    </row>
    <row r="261" spans="1:6" ht="15">
      <c r="A261" s="233">
        <v>45962</v>
      </c>
      <c r="B261" t="s">
        <v>1510</v>
      </c>
      <c r="C261">
        <v>8</v>
      </c>
      <c r="D261" t="s">
        <v>180</v>
      </c>
      <c r="E261" t="s">
        <v>1684</v>
      </c>
      <c r="F261" t="s">
        <v>1522</v>
      </c>
    </row>
    <row r="262" spans="1:6" ht="15">
      <c r="A262" s="233">
        <v>45962</v>
      </c>
      <c r="B262" t="s">
        <v>1512</v>
      </c>
      <c r="C262">
        <v>0.838255033557047</v>
      </c>
      <c r="D262" t="s">
        <v>180</v>
      </c>
      <c r="E262" t="s">
        <v>1568</v>
      </c>
      <c r="F262" t="s">
        <v>1522</v>
      </c>
    </row>
    <row r="263" spans="1:6" ht="15">
      <c r="A263" s="233">
        <v>45962</v>
      </c>
      <c r="B263" t="s">
        <v>1507</v>
      </c>
      <c r="C263">
        <v>0.95718108831400539</v>
      </c>
      <c r="D263" t="s">
        <v>182</v>
      </c>
      <c r="E263" t="s">
        <v>1634</v>
      </c>
      <c r="F263" t="s">
        <v>1578</v>
      </c>
    </row>
    <row r="264" spans="1:6" ht="15">
      <c r="A264" s="233">
        <v>45962</v>
      </c>
      <c r="B264" t="s">
        <v>1510</v>
      </c>
      <c r="C264">
        <v>8.2538461538461547</v>
      </c>
      <c r="D264" t="s">
        <v>182</v>
      </c>
      <c r="E264" t="s">
        <v>1685</v>
      </c>
      <c r="F264" t="s">
        <v>1578</v>
      </c>
    </row>
    <row r="265" spans="1:6" ht="15">
      <c r="A265" s="233">
        <v>45962</v>
      </c>
      <c r="B265" t="s">
        <v>1512</v>
      </c>
      <c r="C265">
        <v>0.88403211418376448</v>
      </c>
      <c r="D265" t="s">
        <v>182</v>
      </c>
      <c r="E265" t="s">
        <v>1516</v>
      </c>
      <c r="F265" t="s">
        <v>1578</v>
      </c>
    </row>
    <row r="266" spans="1:6" ht="15">
      <c r="A266" s="233">
        <v>45962</v>
      </c>
      <c r="B266" t="s">
        <v>1507</v>
      </c>
      <c r="C266">
        <v>0.59568862275449097</v>
      </c>
      <c r="D266" t="s">
        <v>184</v>
      </c>
      <c r="E266" t="s">
        <v>1686</v>
      </c>
      <c r="F266" t="s">
        <v>1518</v>
      </c>
    </row>
    <row r="267" spans="1:6" ht="15">
      <c r="A267" s="233">
        <v>45962</v>
      </c>
      <c r="B267" t="s">
        <v>1510</v>
      </c>
      <c r="C267">
        <v>4.4490161001788913</v>
      </c>
      <c r="D267" t="s">
        <v>184</v>
      </c>
      <c r="E267" t="s">
        <v>1687</v>
      </c>
      <c r="F267" t="s">
        <v>1518</v>
      </c>
    </row>
    <row r="268" spans="1:6" ht="15">
      <c r="A268" s="233">
        <v>45962</v>
      </c>
      <c r="B268" t="s">
        <v>1512</v>
      </c>
      <c r="C268">
        <v>0.86610778443113778</v>
      </c>
      <c r="D268" t="s">
        <v>184</v>
      </c>
      <c r="E268" t="s">
        <v>1524</v>
      </c>
      <c r="F268" t="s">
        <v>1518</v>
      </c>
    </row>
    <row r="269" spans="1:6" ht="15">
      <c r="A269" s="233">
        <v>45962</v>
      </c>
      <c r="B269" t="s">
        <v>1507</v>
      </c>
      <c r="C269">
        <v>0.71551230681167721</v>
      </c>
      <c r="D269" t="s">
        <v>186</v>
      </c>
      <c r="E269" t="s">
        <v>1688</v>
      </c>
      <c r="F269" t="s">
        <v>1578</v>
      </c>
    </row>
    <row r="270" spans="1:6" ht="15">
      <c r="A270" s="233">
        <v>45962</v>
      </c>
      <c r="B270" t="s">
        <v>1510</v>
      </c>
      <c r="C270">
        <v>14.04494382022472</v>
      </c>
      <c r="D270" t="s">
        <v>186</v>
      </c>
      <c r="E270" t="s">
        <v>1689</v>
      </c>
      <c r="F270" t="s">
        <v>1578</v>
      </c>
    </row>
    <row r="271" spans="1:6" ht="15">
      <c r="A271" s="233">
        <v>45962</v>
      </c>
      <c r="B271" t="s">
        <v>1512</v>
      </c>
      <c r="C271">
        <v>0.94905552375500857</v>
      </c>
      <c r="D271" t="s">
        <v>186</v>
      </c>
      <c r="E271" t="s">
        <v>1630</v>
      </c>
      <c r="F271" t="s">
        <v>1578</v>
      </c>
    </row>
    <row r="272" spans="1:6" ht="15">
      <c r="A272" s="233">
        <v>45962</v>
      </c>
      <c r="B272" t="s">
        <v>1507</v>
      </c>
      <c r="C272">
        <v>0.8366533864541833</v>
      </c>
      <c r="D272" t="s">
        <v>188</v>
      </c>
      <c r="E272" t="s">
        <v>1690</v>
      </c>
      <c r="F272" t="s">
        <v>1591</v>
      </c>
    </row>
    <row r="273" spans="1:6" ht="15">
      <c r="A273" s="233">
        <v>45962</v>
      </c>
      <c r="B273" t="s">
        <v>1510</v>
      </c>
      <c r="C273">
        <v>3.9622641509433958</v>
      </c>
      <c r="D273" t="s">
        <v>188</v>
      </c>
      <c r="E273" t="s">
        <v>1691</v>
      </c>
      <c r="F273" t="s">
        <v>1591</v>
      </c>
    </row>
    <row r="274" spans="1:6" ht="15">
      <c r="A274" s="233">
        <v>45962</v>
      </c>
      <c r="B274" t="s">
        <v>1512</v>
      </c>
      <c r="C274">
        <v>0.78884462151394419</v>
      </c>
      <c r="D274" t="s">
        <v>188</v>
      </c>
      <c r="E274" t="s">
        <v>1561</v>
      </c>
      <c r="F274" t="s">
        <v>1591</v>
      </c>
    </row>
    <row r="275" spans="1:6" ht="15">
      <c r="A275" s="233">
        <v>45962</v>
      </c>
      <c r="B275" t="s">
        <v>1507</v>
      </c>
      <c r="C275">
        <v>0.78189884649511976</v>
      </c>
      <c r="D275" t="s">
        <v>190</v>
      </c>
      <c r="E275" t="s">
        <v>1642</v>
      </c>
      <c r="F275" t="s">
        <v>1591</v>
      </c>
    </row>
    <row r="276" spans="1:6" ht="15">
      <c r="A276" s="233">
        <v>45962</v>
      </c>
      <c r="B276" t="s">
        <v>1510</v>
      </c>
      <c r="C276">
        <v>3.7150084317032039</v>
      </c>
      <c r="D276" t="s">
        <v>190</v>
      </c>
      <c r="E276" t="s">
        <v>1692</v>
      </c>
      <c r="F276" t="s">
        <v>1591</v>
      </c>
    </row>
    <row r="277" spans="1:6" ht="15">
      <c r="A277" s="233">
        <v>45962</v>
      </c>
      <c r="B277" t="s">
        <v>1512</v>
      </c>
      <c r="C277">
        <v>0.78952972493345164</v>
      </c>
      <c r="D277" t="s">
        <v>190</v>
      </c>
      <c r="E277" t="s">
        <v>1561</v>
      </c>
      <c r="F277" t="s">
        <v>1591</v>
      </c>
    </row>
    <row r="278" spans="1:6" ht="15">
      <c r="A278" s="233">
        <v>45962</v>
      </c>
      <c r="B278" t="s">
        <v>1507</v>
      </c>
      <c r="C278">
        <v>0.74488802336903603</v>
      </c>
      <c r="D278" t="s">
        <v>192</v>
      </c>
      <c r="E278" t="s">
        <v>1643</v>
      </c>
      <c r="F278" t="s">
        <v>1534</v>
      </c>
    </row>
    <row r="279" spans="1:6" ht="15">
      <c r="A279" s="233">
        <v>45962</v>
      </c>
      <c r="B279" t="s">
        <v>1510</v>
      </c>
      <c r="C279">
        <v>8.595505617977528</v>
      </c>
      <c r="D279" t="s">
        <v>192</v>
      </c>
      <c r="E279" t="s">
        <v>1693</v>
      </c>
      <c r="F279" t="s">
        <v>1534</v>
      </c>
    </row>
    <row r="280" spans="1:6" ht="15">
      <c r="A280" s="233">
        <v>45962</v>
      </c>
      <c r="B280" t="s">
        <v>1512</v>
      </c>
      <c r="C280">
        <v>0.91333982473222974</v>
      </c>
      <c r="D280" t="s">
        <v>192</v>
      </c>
      <c r="E280" t="s">
        <v>1673</v>
      </c>
      <c r="F280" t="s">
        <v>1534</v>
      </c>
    </row>
    <row r="281" spans="1:6" ht="15">
      <c r="A281" s="233">
        <v>45962</v>
      </c>
      <c r="B281" t="s">
        <v>1507</v>
      </c>
      <c r="C281">
        <v>0.67662178702570375</v>
      </c>
      <c r="D281" t="s">
        <v>194</v>
      </c>
      <c r="E281" t="s">
        <v>1573</v>
      </c>
      <c r="F281" t="s">
        <v>1544</v>
      </c>
    </row>
    <row r="282" spans="1:6" ht="15">
      <c r="A282" s="233">
        <v>45962</v>
      </c>
      <c r="B282" t="s">
        <v>1510</v>
      </c>
      <c r="C282">
        <v>5.062271062271062</v>
      </c>
      <c r="D282" t="s">
        <v>194</v>
      </c>
      <c r="E282" t="s">
        <v>1694</v>
      </c>
      <c r="F282" t="s">
        <v>1544</v>
      </c>
    </row>
    <row r="283" spans="1:6" ht="15">
      <c r="A283" s="233">
        <v>45962</v>
      </c>
      <c r="B283" t="s">
        <v>1512</v>
      </c>
      <c r="C283">
        <v>0.8663402692778458</v>
      </c>
      <c r="D283" t="s">
        <v>194</v>
      </c>
      <c r="E283" t="s">
        <v>1524</v>
      </c>
      <c r="F283" t="s">
        <v>1544</v>
      </c>
    </row>
    <row r="284" spans="1:6" ht="15">
      <c r="A284" s="233">
        <v>45962</v>
      </c>
      <c r="B284" t="s">
        <v>1507</v>
      </c>
      <c r="C284">
        <v>0.46615087040618958</v>
      </c>
      <c r="D284" t="s">
        <v>196</v>
      </c>
      <c r="E284" t="s">
        <v>1564</v>
      </c>
      <c r="F284" t="s">
        <v>1525</v>
      </c>
    </row>
    <row r="285" spans="1:6" ht="15">
      <c r="A285" s="233">
        <v>45962</v>
      </c>
      <c r="B285" t="s">
        <v>1510</v>
      </c>
      <c r="C285">
        <v>4.2280701754385968</v>
      </c>
      <c r="D285" t="s">
        <v>196</v>
      </c>
      <c r="E285" t="s">
        <v>1695</v>
      </c>
      <c r="F285" t="s">
        <v>1525</v>
      </c>
    </row>
    <row r="286" spans="1:6" ht="15">
      <c r="A286" s="233">
        <v>45962</v>
      </c>
      <c r="B286" t="s">
        <v>1512</v>
      </c>
      <c r="C286">
        <v>0.88974854932301739</v>
      </c>
      <c r="D286" t="s">
        <v>196</v>
      </c>
      <c r="E286" t="s">
        <v>1576</v>
      </c>
      <c r="F286" t="s">
        <v>1525</v>
      </c>
    </row>
    <row r="287" spans="1:6" ht="15">
      <c r="A287" s="233">
        <v>45962</v>
      </c>
      <c r="B287" t="s">
        <v>1507</v>
      </c>
      <c r="C287">
        <v>0.78834355828220859</v>
      </c>
      <c r="D287" t="s">
        <v>198</v>
      </c>
      <c r="E287" t="s">
        <v>1593</v>
      </c>
      <c r="F287" t="s">
        <v>1522</v>
      </c>
    </row>
    <row r="288" spans="1:6" ht="15">
      <c r="A288" s="233">
        <v>45962</v>
      </c>
      <c r="B288" t="s">
        <v>1510</v>
      </c>
      <c r="C288">
        <v>4.8037383177570092</v>
      </c>
      <c r="D288" t="s">
        <v>198</v>
      </c>
      <c r="E288" t="s">
        <v>1640</v>
      </c>
      <c r="F288" t="s">
        <v>1522</v>
      </c>
    </row>
    <row r="289" spans="1:6" ht="15">
      <c r="A289" s="233">
        <v>45962</v>
      </c>
      <c r="B289" t="s">
        <v>1512</v>
      </c>
      <c r="C289">
        <v>0.83588957055214719</v>
      </c>
      <c r="D289" t="s">
        <v>198</v>
      </c>
      <c r="E289" t="s">
        <v>1568</v>
      </c>
      <c r="F289" t="s">
        <v>1522</v>
      </c>
    </row>
    <row r="290" spans="1:6" ht="15">
      <c r="A290" s="233">
        <v>45962</v>
      </c>
      <c r="B290" t="s">
        <v>1507</v>
      </c>
      <c r="C290">
        <v>1.477124183006536</v>
      </c>
      <c r="D290" t="s">
        <v>200</v>
      </c>
      <c r="E290" t="s">
        <v>1696</v>
      </c>
      <c r="F290" t="s">
        <v>1544</v>
      </c>
    </row>
    <row r="291" spans="1:6" ht="15">
      <c r="A291" s="233">
        <v>45962</v>
      </c>
      <c r="B291" t="s">
        <v>1510</v>
      </c>
      <c r="C291">
        <v>6.5643153526970952</v>
      </c>
      <c r="D291" t="s">
        <v>200</v>
      </c>
      <c r="E291" t="s">
        <v>1697</v>
      </c>
      <c r="F291" t="s">
        <v>1544</v>
      </c>
    </row>
    <row r="292" spans="1:6" ht="15">
      <c r="A292" s="233">
        <v>45962</v>
      </c>
      <c r="B292" t="s">
        <v>1512</v>
      </c>
      <c r="C292">
        <v>0.77497665732959853</v>
      </c>
      <c r="D292" t="s">
        <v>200</v>
      </c>
      <c r="E292" t="s">
        <v>1641</v>
      </c>
      <c r="F292" t="s">
        <v>1544</v>
      </c>
    </row>
    <row r="293" spans="1:6" ht="15">
      <c r="A293" s="233">
        <v>45962</v>
      </c>
      <c r="B293" t="s">
        <v>1507</v>
      </c>
      <c r="C293">
        <v>1.204081632653061</v>
      </c>
      <c r="D293" t="s">
        <v>202</v>
      </c>
      <c r="E293" t="s">
        <v>1698</v>
      </c>
      <c r="F293" t="s">
        <v>1544</v>
      </c>
    </row>
    <row r="294" spans="1:6" ht="15">
      <c r="A294" s="233">
        <v>45962</v>
      </c>
      <c r="B294" t="s">
        <v>1510</v>
      </c>
      <c r="C294">
        <v>4.8895027624309391</v>
      </c>
      <c r="D294" t="s">
        <v>202</v>
      </c>
      <c r="E294" t="s">
        <v>1699</v>
      </c>
      <c r="F294" t="s">
        <v>1544</v>
      </c>
    </row>
    <row r="295" spans="1:6" ht="15">
      <c r="A295" s="233">
        <v>45962</v>
      </c>
      <c r="B295" t="s">
        <v>1512</v>
      </c>
      <c r="C295">
        <v>0.75374149659863943</v>
      </c>
      <c r="D295" t="s">
        <v>202</v>
      </c>
      <c r="E295" t="s">
        <v>1700</v>
      </c>
      <c r="F295" t="s">
        <v>1544</v>
      </c>
    </row>
    <row r="296" spans="1:6" ht="15">
      <c r="A296" s="233">
        <v>45962</v>
      </c>
      <c r="B296" t="s">
        <v>1507</v>
      </c>
      <c r="C296">
        <v>0.34536082474226798</v>
      </c>
      <c r="D296" t="s">
        <v>204</v>
      </c>
      <c r="E296" t="s">
        <v>1701</v>
      </c>
      <c r="F296" t="s">
        <v>1509</v>
      </c>
    </row>
    <row r="297" spans="1:6" ht="15">
      <c r="A297" s="233">
        <v>45962</v>
      </c>
      <c r="B297" t="s">
        <v>1510</v>
      </c>
      <c r="C297">
        <v>5.4693877551020407</v>
      </c>
      <c r="D297" t="s">
        <v>204</v>
      </c>
      <c r="E297" t="s">
        <v>1702</v>
      </c>
      <c r="F297" t="s">
        <v>1509</v>
      </c>
    </row>
    <row r="298" spans="1:6" ht="15">
      <c r="A298" s="233">
        <v>45962</v>
      </c>
      <c r="B298" t="s">
        <v>1512</v>
      </c>
      <c r="C298">
        <v>0.93685567010309279</v>
      </c>
      <c r="D298" t="s">
        <v>204</v>
      </c>
      <c r="E298" t="s">
        <v>1585</v>
      </c>
      <c r="F298" t="s">
        <v>1509</v>
      </c>
    </row>
    <row r="299" spans="1:6" ht="15">
      <c r="A299" s="233">
        <v>45962</v>
      </c>
      <c r="B299" t="s">
        <v>1507</v>
      </c>
      <c r="C299">
        <v>0.76532567049808431</v>
      </c>
      <c r="D299" t="s">
        <v>206</v>
      </c>
      <c r="E299" t="s">
        <v>1703</v>
      </c>
      <c r="F299" t="s">
        <v>1578</v>
      </c>
    </row>
    <row r="300" spans="1:6" ht="15">
      <c r="A300" s="233">
        <v>45962</v>
      </c>
      <c r="B300" t="s">
        <v>1510</v>
      </c>
      <c r="C300">
        <v>6.947826086956522</v>
      </c>
      <c r="D300" t="s">
        <v>206</v>
      </c>
      <c r="E300" t="s">
        <v>1704</v>
      </c>
      <c r="F300" t="s">
        <v>1578</v>
      </c>
    </row>
    <row r="301" spans="1:6" ht="15">
      <c r="A301" s="233">
        <v>45962</v>
      </c>
      <c r="B301" t="s">
        <v>1512</v>
      </c>
      <c r="C301">
        <v>0.88984674329501912</v>
      </c>
      <c r="D301" t="s">
        <v>206</v>
      </c>
      <c r="E301" t="s">
        <v>1576</v>
      </c>
      <c r="F301" t="s">
        <v>1578</v>
      </c>
    </row>
    <row r="302" spans="1:6" ht="15">
      <c r="A302" s="233">
        <v>45962</v>
      </c>
      <c r="B302" t="s">
        <v>1507</v>
      </c>
      <c r="C302">
        <v>1.0595690747782001</v>
      </c>
      <c r="D302" t="s">
        <v>208</v>
      </c>
      <c r="E302" t="s">
        <v>1562</v>
      </c>
      <c r="F302" t="s">
        <v>1509</v>
      </c>
    </row>
    <row r="303" spans="1:6" ht="15">
      <c r="A303" s="233">
        <v>45962</v>
      </c>
      <c r="B303" t="s">
        <v>1510</v>
      </c>
      <c r="C303">
        <v>7.8867924528301883</v>
      </c>
      <c r="D303" t="s">
        <v>208</v>
      </c>
      <c r="E303" t="s">
        <v>1705</v>
      </c>
      <c r="F303" t="s">
        <v>1509</v>
      </c>
    </row>
    <row r="304" spans="1:6" ht="15">
      <c r="A304" s="233">
        <v>45962</v>
      </c>
      <c r="B304" t="s">
        <v>1512</v>
      </c>
      <c r="C304">
        <v>0.86565272496831436</v>
      </c>
      <c r="D304" t="s">
        <v>208</v>
      </c>
      <c r="E304" t="s">
        <v>1524</v>
      </c>
      <c r="F304" t="s">
        <v>1509</v>
      </c>
    </row>
    <row r="305" spans="1:6" ht="15">
      <c r="A305" s="233">
        <v>45962</v>
      </c>
      <c r="B305" t="s">
        <v>1507</v>
      </c>
      <c r="C305">
        <v>0.7583081570996979</v>
      </c>
      <c r="D305" t="s">
        <v>210</v>
      </c>
      <c r="E305" t="s">
        <v>1521</v>
      </c>
      <c r="F305" t="s">
        <v>1534</v>
      </c>
    </row>
    <row r="306" spans="1:6" ht="15">
      <c r="A306" s="233">
        <v>45962</v>
      </c>
      <c r="B306" t="s">
        <v>1510</v>
      </c>
      <c r="C306">
        <v>7.9263157894736844</v>
      </c>
      <c r="D306" t="s">
        <v>210</v>
      </c>
      <c r="E306" t="s">
        <v>1706</v>
      </c>
      <c r="F306" t="s">
        <v>1534</v>
      </c>
    </row>
    <row r="307" spans="1:6" ht="15">
      <c r="A307" s="233">
        <v>45962</v>
      </c>
      <c r="B307" t="s">
        <v>1512</v>
      </c>
      <c r="C307">
        <v>0.90433031218529702</v>
      </c>
      <c r="D307" t="s">
        <v>210</v>
      </c>
      <c r="E307" t="s">
        <v>1580</v>
      </c>
      <c r="F307" t="s">
        <v>1534</v>
      </c>
    </row>
    <row r="308" spans="1:6" ht="15">
      <c r="A308" s="233">
        <v>45962</v>
      </c>
      <c r="B308" t="s">
        <v>1507</v>
      </c>
      <c r="C308">
        <v>0.75402504472271914</v>
      </c>
      <c r="D308" t="s">
        <v>212</v>
      </c>
      <c r="E308" t="s">
        <v>1615</v>
      </c>
      <c r="F308" t="s">
        <v>1518</v>
      </c>
    </row>
    <row r="309" spans="1:6" ht="15">
      <c r="A309" s="233">
        <v>45962</v>
      </c>
      <c r="B309" t="s">
        <v>1510</v>
      </c>
      <c r="C309">
        <v>4.052884615384615</v>
      </c>
      <c r="D309" t="s">
        <v>212</v>
      </c>
      <c r="E309" t="s">
        <v>1707</v>
      </c>
      <c r="F309" t="s">
        <v>1518</v>
      </c>
    </row>
    <row r="310" spans="1:6" ht="15">
      <c r="A310" s="233">
        <v>45962</v>
      </c>
      <c r="B310" t="s">
        <v>1512</v>
      </c>
      <c r="C310">
        <v>0.81395348837209303</v>
      </c>
      <c r="D310" t="s">
        <v>212</v>
      </c>
      <c r="E310" t="s">
        <v>1547</v>
      </c>
      <c r="F310" t="s">
        <v>1518</v>
      </c>
    </row>
    <row r="311" spans="1:6" ht="15">
      <c r="A311" s="233">
        <v>45962</v>
      </c>
      <c r="B311" t="s">
        <v>1507</v>
      </c>
      <c r="C311">
        <v>0.45833333333333331</v>
      </c>
      <c r="D311" t="s">
        <v>214</v>
      </c>
      <c r="E311" t="s">
        <v>1708</v>
      </c>
      <c r="F311" t="s">
        <v>1591</v>
      </c>
    </row>
    <row r="312" spans="1:6" ht="15">
      <c r="A312" s="233">
        <v>45962</v>
      </c>
      <c r="B312" t="s">
        <v>1510</v>
      </c>
      <c r="C312">
        <v>4.4000000000000004</v>
      </c>
      <c r="D312" t="s">
        <v>214</v>
      </c>
      <c r="E312" t="s">
        <v>1709</v>
      </c>
      <c r="F312" t="s">
        <v>1591</v>
      </c>
    </row>
    <row r="313" spans="1:6" ht="15">
      <c r="A313" s="233">
        <v>45962</v>
      </c>
      <c r="B313" t="s">
        <v>1512</v>
      </c>
      <c r="C313">
        <v>0.89583333333333337</v>
      </c>
      <c r="D313" t="s">
        <v>214</v>
      </c>
      <c r="E313" t="s">
        <v>1580</v>
      </c>
      <c r="F313" t="s">
        <v>1591</v>
      </c>
    </row>
    <row r="314" spans="1:6" ht="15">
      <c r="A314" s="233">
        <v>45962</v>
      </c>
      <c r="B314" t="s">
        <v>1507</v>
      </c>
      <c r="C314">
        <v>1.748514851485149</v>
      </c>
      <c r="D314" t="s">
        <v>216</v>
      </c>
      <c r="E314" t="s">
        <v>1710</v>
      </c>
      <c r="F314" t="s">
        <v>1534</v>
      </c>
    </row>
    <row r="315" spans="1:6" ht="15">
      <c r="A315" s="233">
        <v>45962</v>
      </c>
      <c r="B315" t="s">
        <v>1510</v>
      </c>
      <c r="C315">
        <v>10.34765625</v>
      </c>
      <c r="D315" t="s">
        <v>216</v>
      </c>
      <c r="E315" t="s">
        <v>1711</v>
      </c>
      <c r="F315" t="s">
        <v>1534</v>
      </c>
    </row>
    <row r="316" spans="1:6" ht="15">
      <c r="A316" s="233">
        <v>45962</v>
      </c>
      <c r="B316" t="s">
        <v>1512</v>
      </c>
      <c r="C316">
        <v>0.83102310231023102</v>
      </c>
      <c r="D316" t="s">
        <v>216</v>
      </c>
      <c r="E316" t="s">
        <v>1582</v>
      </c>
      <c r="F316" t="s">
        <v>1534</v>
      </c>
    </row>
    <row r="317" spans="1:6" ht="15">
      <c r="A317" s="233">
        <v>45962</v>
      </c>
      <c r="B317" t="s">
        <v>1507</v>
      </c>
      <c r="C317">
        <v>0.58958130477117821</v>
      </c>
      <c r="D317" t="s">
        <v>218</v>
      </c>
      <c r="E317" t="s">
        <v>1712</v>
      </c>
      <c r="F317" t="s">
        <v>1531</v>
      </c>
    </row>
    <row r="318" spans="1:6" ht="15">
      <c r="A318" s="233">
        <v>45962</v>
      </c>
      <c r="B318" t="s">
        <v>1510</v>
      </c>
      <c r="C318">
        <v>3.844444444444445</v>
      </c>
      <c r="D318" t="s">
        <v>218</v>
      </c>
      <c r="E318" t="s">
        <v>1713</v>
      </c>
      <c r="F318" t="s">
        <v>1531</v>
      </c>
    </row>
    <row r="319" spans="1:6" ht="15">
      <c r="A319" s="233">
        <v>45962</v>
      </c>
      <c r="B319" t="s">
        <v>1512</v>
      </c>
      <c r="C319">
        <v>0.8466407010710808</v>
      </c>
      <c r="D319" t="s">
        <v>218</v>
      </c>
      <c r="E319" t="s">
        <v>1542</v>
      </c>
      <c r="F319" t="s">
        <v>1531</v>
      </c>
    </row>
    <row r="320" spans="1:6" ht="15">
      <c r="A320" s="233">
        <v>45962</v>
      </c>
      <c r="B320" t="s">
        <v>1507</v>
      </c>
      <c r="C320">
        <v>1.127823691460055</v>
      </c>
      <c r="D320" t="s">
        <v>220</v>
      </c>
      <c r="E320" t="s">
        <v>1540</v>
      </c>
      <c r="F320" t="s">
        <v>1534</v>
      </c>
    </row>
    <row r="321" spans="1:6" ht="15">
      <c r="A321" s="233">
        <v>45962</v>
      </c>
      <c r="B321" t="s">
        <v>1510</v>
      </c>
      <c r="C321">
        <v>6.2599388379204894</v>
      </c>
      <c r="D321" t="s">
        <v>220</v>
      </c>
      <c r="E321" t="s">
        <v>1714</v>
      </c>
      <c r="F321" t="s">
        <v>1534</v>
      </c>
    </row>
    <row r="322" spans="1:6" ht="15">
      <c r="A322" s="233">
        <v>45962</v>
      </c>
      <c r="B322" t="s">
        <v>1512</v>
      </c>
      <c r="C322">
        <v>0.81983471074380165</v>
      </c>
      <c r="D322" t="s">
        <v>220</v>
      </c>
      <c r="E322" t="s">
        <v>1632</v>
      </c>
      <c r="F322" t="s">
        <v>1534</v>
      </c>
    </row>
    <row r="323" spans="1:6" ht="15">
      <c r="A323" s="233">
        <v>45962</v>
      </c>
      <c r="B323" t="s">
        <v>1507</v>
      </c>
      <c r="C323">
        <v>1.1189484643414891</v>
      </c>
      <c r="D323" t="s">
        <v>222</v>
      </c>
      <c r="E323" t="s">
        <v>1639</v>
      </c>
      <c r="F323" t="s">
        <v>1518</v>
      </c>
    </row>
    <row r="324" spans="1:6" ht="15">
      <c r="A324" s="233">
        <v>45962</v>
      </c>
      <c r="B324" t="s">
        <v>1510</v>
      </c>
      <c r="C324">
        <v>4.8412162162162158</v>
      </c>
      <c r="D324" t="s">
        <v>222</v>
      </c>
      <c r="E324" t="s">
        <v>1715</v>
      </c>
      <c r="F324" t="s">
        <v>1518</v>
      </c>
    </row>
    <row r="325" spans="1:6" ht="15">
      <c r="A325" s="233">
        <v>45962</v>
      </c>
      <c r="B325" t="s">
        <v>1512</v>
      </c>
      <c r="C325">
        <v>0.7688703800104113</v>
      </c>
      <c r="D325" t="s">
        <v>222</v>
      </c>
      <c r="E325" t="s">
        <v>1641</v>
      </c>
      <c r="F325" t="s">
        <v>1518</v>
      </c>
    </row>
    <row r="326" spans="1:6" ht="15">
      <c r="A326" s="233">
        <v>45962</v>
      </c>
      <c r="B326" t="s">
        <v>1507</v>
      </c>
      <c r="C326">
        <v>0.9659400544959128</v>
      </c>
      <c r="D326" t="s">
        <v>224</v>
      </c>
      <c r="E326" t="s">
        <v>1601</v>
      </c>
      <c r="F326" t="s">
        <v>1531</v>
      </c>
    </row>
    <row r="327" spans="1:6" ht="15">
      <c r="A327" s="233">
        <v>45962</v>
      </c>
      <c r="B327" t="s">
        <v>1510</v>
      </c>
      <c r="C327">
        <v>6.1652173913043482</v>
      </c>
      <c r="D327" t="s">
        <v>224</v>
      </c>
      <c r="E327" t="s">
        <v>1716</v>
      </c>
      <c r="F327" t="s">
        <v>1531</v>
      </c>
    </row>
    <row r="328" spans="1:6" ht="15">
      <c r="A328" s="233">
        <v>45962</v>
      </c>
      <c r="B328" t="s">
        <v>1512</v>
      </c>
      <c r="C328">
        <v>0.84332425068119887</v>
      </c>
      <c r="D328" t="s">
        <v>224</v>
      </c>
      <c r="E328" t="s">
        <v>1568</v>
      </c>
      <c r="F328" t="s">
        <v>1531</v>
      </c>
    </row>
    <row r="329" spans="1:6" ht="15">
      <c r="A329" s="233">
        <v>45962</v>
      </c>
      <c r="B329" t="s">
        <v>1507</v>
      </c>
      <c r="C329">
        <v>0.89552238805970152</v>
      </c>
      <c r="D329" t="s">
        <v>226</v>
      </c>
      <c r="E329" t="s">
        <v>1717</v>
      </c>
      <c r="F329" t="s">
        <v>1544</v>
      </c>
    </row>
    <row r="330" spans="1:6" ht="15">
      <c r="A330" s="233">
        <v>45962</v>
      </c>
      <c r="B330" t="s">
        <v>1510</v>
      </c>
      <c r="C330">
        <v>5.825242718446602</v>
      </c>
      <c r="D330" t="s">
        <v>226</v>
      </c>
      <c r="E330" t="s">
        <v>1718</v>
      </c>
      <c r="F330" t="s">
        <v>1544</v>
      </c>
    </row>
    <row r="331" spans="1:6" ht="15">
      <c r="A331" s="233">
        <v>45962</v>
      </c>
      <c r="B331" t="s">
        <v>1512</v>
      </c>
      <c r="C331">
        <v>0.84626865671641793</v>
      </c>
      <c r="D331" t="s">
        <v>226</v>
      </c>
      <c r="E331" t="s">
        <v>1542</v>
      </c>
      <c r="F331" t="s">
        <v>1544</v>
      </c>
    </row>
    <row r="332" spans="1:6" ht="15">
      <c r="A332" s="233">
        <v>45962</v>
      </c>
      <c r="B332" t="s">
        <v>1507</v>
      </c>
      <c r="C332">
        <v>0.51408934707903775</v>
      </c>
      <c r="D332" t="s">
        <v>228</v>
      </c>
      <c r="E332" t="s">
        <v>1719</v>
      </c>
      <c r="F332" t="s">
        <v>1531</v>
      </c>
    </row>
    <row r="333" spans="1:6" ht="15">
      <c r="A333" s="233">
        <v>45962</v>
      </c>
      <c r="B333" t="s">
        <v>1510</v>
      </c>
      <c r="C333">
        <v>3.5961538461538458</v>
      </c>
      <c r="D333" t="s">
        <v>228</v>
      </c>
      <c r="E333" t="s">
        <v>1720</v>
      </c>
      <c r="F333" t="s">
        <v>1531</v>
      </c>
    </row>
    <row r="334" spans="1:6" ht="15">
      <c r="A334" s="233">
        <v>45962</v>
      </c>
      <c r="B334" t="s">
        <v>1512</v>
      </c>
      <c r="C334">
        <v>0.85704467353951896</v>
      </c>
      <c r="D334" t="s">
        <v>228</v>
      </c>
      <c r="E334" t="s">
        <v>1529</v>
      </c>
      <c r="F334" t="s">
        <v>1531</v>
      </c>
    </row>
    <row r="335" spans="1:6" ht="15">
      <c r="A335" s="233">
        <v>45962</v>
      </c>
      <c r="B335" t="s">
        <v>1507</v>
      </c>
      <c r="C335">
        <v>1.5785252263906859</v>
      </c>
      <c r="D335" t="s">
        <v>230</v>
      </c>
      <c r="E335" t="s">
        <v>1721</v>
      </c>
      <c r="F335" t="s">
        <v>1522</v>
      </c>
    </row>
    <row r="336" spans="1:6" ht="15">
      <c r="A336" s="233">
        <v>45962</v>
      </c>
      <c r="B336" t="s">
        <v>1510</v>
      </c>
      <c r="C336">
        <v>9.1882530120481931</v>
      </c>
      <c r="D336" t="s">
        <v>230</v>
      </c>
      <c r="E336" t="s">
        <v>1722</v>
      </c>
      <c r="F336" t="s">
        <v>1522</v>
      </c>
    </row>
    <row r="337" spans="1:6" ht="15">
      <c r="A337" s="233">
        <v>45962</v>
      </c>
      <c r="B337" t="s">
        <v>1512</v>
      </c>
      <c r="C337">
        <v>0.82820181112548519</v>
      </c>
      <c r="D337" t="s">
        <v>230</v>
      </c>
      <c r="E337" t="s">
        <v>1582</v>
      </c>
      <c r="F337" t="s">
        <v>1522</v>
      </c>
    </row>
    <row r="338" spans="1:6" ht="15">
      <c r="A338" s="233">
        <v>45962</v>
      </c>
      <c r="B338" t="s">
        <v>1507</v>
      </c>
      <c r="C338">
        <v>1.097616345062429</v>
      </c>
      <c r="D338" t="s">
        <v>232</v>
      </c>
      <c r="E338" t="s">
        <v>1723</v>
      </c>
      <c r="F338" t="s">
        <v>1522</v>
      </c>
    </row>
    <row r="339" spans="1:6" ht="15">
      <c r="A339" s="233">
        <v>45962</v>
      </c>
      <c r="B339" t="s">
        <v>1510</v>
      </c>
      <c r="C339">
        <v>7.2981132075471704</v>
      </c>
      <c r="D339" t="s">
        <v>232</v>
      </c>
      <c r="E339" t="s">
        <v>1724</v>
      </c>
      <c r="F339" t="s">
        <v>1522</v>
      </c>
    </row>
    <row r="340" spans="1:6" ht="15">
      <c r="A340" s="233">
        <v>45962</v>
      </c>
      <c r="B340" t="s">
        <v>1512</v>
      </c>
      <c r="C340">
        <v>0.8496027241770715</v>
      </c>
      <c r="D340" t="s">
        <v>232</v>
      </c>
      <c r="E340" t="s">
        <v>1542</v>
      </c>
      <c r="F340" t="s">
        <v>1522</v>
      </c>
    </row>
    <row r="341" spans="1:6" ht="15">
      <c r="A341" s="233">
        <v>45962</v>
      </c>
      <c r="B341" t="s">
        <v>1507</v>
      </c>
      <c r="C341">
        <v>1.6451932606541131</v>
      </c>
      <c r="D341" t="s">
        <v>234</v>
      </c>
      <c r="E341" t="s">
        <v>1725</v>
      </c>
      <c r="F341" t="s">
        <v>1578</v>
      </c>
    </row>
    <row r="342" spans="1:6" ht="15">
      <c r="A342" s="233">
        <v>45962</v>
      </c>
      <c r="B342" t="s">
        <v>1510</v>
      </c>
      <c r="C342">
        <v>8.3838383838383841</v>
      </c>
      <c r="D342" t="s">
        <v>234</v>
      </c>
      <c r="E342" t="s">
        <v>1726</v>
      </c>
      <c r="F342" t="s">
        <v>1578</v>
      </c>
    </row>
    <row r="343" spans="1:6" ht="15">
      <c r="A343" s="233">
        <v>45962</v>
      </c>
      <c r="B343" t="s">
        <v>1512</v>
      </c>
      <c r="C343">
        <v>0.80376610505450941</v>
      </c>
      <c r="D343" t="s">
        <v>234</v>
      </c>
      <c r="E343" t="s">
        <v>1603</v>
      </c>
      <c r="F343" t="s">
        <v>1578</v>
      </c>
    </row>
    <row r="344" spans="1:6" ht="15">
      <c r="A344" s="233">
        <v>45962</v>
      </c>
      <c r="B344" t="s">
        <v>1507</v>
      </c>
      <c r="C344">
        <v>1.6244343891402711</v>
      </c>
      <c r="D344" t="s">
        <v>236</v>
      </c>
      <c r="E344" t="s">
        <v>1727</v>
      </c>
      <c r="F344" t="s">
        <v>1544</v>
      </c>
    </row>
    <row r="345" spans="1:6" ht="15">
      <c r="A345" s="233">
        <v>45962</v>
      </c>
      <c r="B345" t="s">
        <v>1510</v>
      </c>
      <c r="C345">
        <v>8.5476190476190474</v>
      </c>
      <c r="D345" t="s">
        <v>236</v>
      </c>
      <c r="E345" t="s">
        <v>1728</v>
      </c>
      <c r="F345" t="s">
        <v>1544</v>
      </c>
    </row>
    <row r="346" spans="1:6" ht="15">
      <c r="A346" s="233">
        <v>45962</v>
      </c>
      <c r="B346" t="s">
        <v>1512</v>
      </c>
      <c r="C346">
        <v>0.80995475113122173</v>
      </c>
      <c r="D346" t="s">
        <v>236</v>
      </c>
      <c r="E346" t="s">
        <v>1547</v>
      </c>
      <c r="F346" t="s">
        <v>1544</v>
      </c>
    </row>
    <row r="347" spans="1:6" ht="15">
      <c r="A347" s="233">
        <v>45962</v>
      </c>
      <c r="B347" t="s">
        <v>1507</v>
      </c>
      <c r="C347">
        <v>0.69955156950672648</v>
      </c>
      <c r="D347" t="s">
        <v>238</v>
      </c>
      <c r="E347" t="s">
        <v>1729</v>
      </c>
      <c r="F347" t="s">
        <v>1525</v>
      </c>
    </row>
    <row r="348" spans="1:6" ht="15">
      <c r="A348" s="233">
        <v>45962</v>
      </c>
      <c r="B348" t="s">
        <v>1510</v>
      </c>
      <c r="C348">
        <v>4.5086705202312141</v>
      </c>
      <c r="D348" t="s">
        <v>238</v>
      </c>
      <c r="E348" t="s">
        <v>1730</v>
      </c>
      <c r="F348" t="s">
        <v>1525</v>
      </c>
    </row>
    <row r="349" spans="1:6" ht="15">
      <c r="A349" s="233">
        <v>45962</v>
      </c>
      <c r="B349" t="s">
        <v>1512</v>
      </c>
      <c r="C349">
        <v>0.84484304932735421</v>
      </c>
      <c r="D349" t="s">
        <v>238</v>
      </c>
      <c r="E349" t="s">
        <v>1568</v>
      </c>
      <c r="F349" t="s">
        <v>1525</v>
      </c>
    </row>
    <row r="350" spans="1:6" ht="15">
      <c r="A350" s="233">
        <v>45962</v>
      </c>
      <c r="B350" t="s">
        <v>1507</v>
      </c>
      <c r="C350">
        <v>0.9524793388429752</v>
      </c>
      <c r="D350" t="s">
        <v>240</v>
      </c>
      <c r="E350" t="s">
        <v>1645</v>
      </c>
      <c r="F350" t="s">
        <v>1509</v>
      </c>
    </row>
    <row r="351" spans="1:6" ht="15">
      <c r="A351" s="233">
        <v>45962</v>
      </c>
      <c r="B351" t="s">
        <v>1510</v>
      </c>
      <c r="C351">
        <v>7.9942196531791909</v>
      </c>
      <c r="D351" t="s">
        <v>240</v>
      </c>
      <c r="E351" t="s">
        <v>1731</v>
      </c>
      <c r="F351" t="s">
        <v>1509</v>
      </c>
    </row>
    <row r="352" spans="1:6" ht="15">
      <c r="A352" s="233">
        <v>45962</v>
      </c>
      <c r="B352" t="s">
        <v>1512</v>
      </c>
      <c r="C352">
        <v>0.88085399449035817</v>
      </c>
      <c r="D352" t="s">
        <v>240</v>
      </c>
      <c r="E352" t="s">
        <v>1516</v>
      </c>
      <c r="F352" t="s">
        <v>1509</v>
      </c>
    </row>
    <row r="353" spans="1:6" ht="15">
      <c r="A353" s="233">
        <v>45962</v>
      </c>
      <c r="B353" t="s">
        <v>1507</v>
      </c>
      <c r="C353">
        <v>1.6148255813953489</v>
      </c>
      <c r="D353" t="s">
        <v>242</v>
      </c>
      <c r="E353" t="s">
        <v>1569</v>
      </c>
      <c r="F353" t="s">
        <v>1534</v>
      </c>
    </row>
    <row r="354" spans="1:6" ht="15">
      <c r="A354" s="233">
        <v>45962</v>
      </c>
      <c r="B354" t="s">
        <v>1510</v>
      </c>
      <c r="C354">
        <v>11.0547263681592</v>
      </c>
      <c r="D354" t="s">
        <v>242</v>
      </c>
      <c r="E354" t="s">
        <v>1732</v>
      </c>
      <c r="F354" t="s">
        <v>1534</v>
      </c>
    </row>
    <row r="355" spans="1:6" ht="15">
      <c r="A355" s="233">
        <v>45962</v>
      </c>
      <c r="B355" t="s">
        <v>1512</v>
      </c>
      <c r="C355">
        <v>0.85392441860465118</v>
      </c>
      <c r="D355" t="s">
        <v>242</v>
      </c>
      <c r="E355" t="s">
        <v>1542</v>
      </c>
      <c r="F355" t="s">
        <v>1534</v>
      </c>
    </row>
    <row r="356" spans="1:6" ht="15">
      <c r="A356" s="233">
        <v>45962</v>
      </c>
      <c r="B356" t="s">
        <v>1507</v>
      </c>
      <c r="C356">
        <v>0.80392156862745101</v>
      </c>
      <c r="D356" t="s">
        <v>244</v>
      </c>
      <c r="E356" t="s">
        <v>1581</v>
      </c>
      <c r="F356" t="s">
        <v>1531</v>
      </c>
    </row>
    <row r="357" spans="1:6" ht="15">
      <c r="A357" s="233">
        <v>45962</v>
      </c>
      <c r="B357" t="s">
        <v>1510</v>
      </c>
      <c r="C357">
        <v>5.4</v>
      </c>
      <c r="D357" t="s">
        <v>244</v>
      </c>
      <c r="E357" t="s">
        <v>1733</v>
      </c>
      <c r="F357" t="s">
        <v>1531</v>
      </c>
    </row>
    <row r="358" spans="1:6" ht="15">
      <c r="A358" s="233">
        <v>45962</v>
      </c>
      <c r="B358" t="s">
        <v>1512</v>
      </c>
      <c r="C358">
        <v>0.85112563543936093</v>
      </c>
      <c r="D358" t="s">
        <v>244</v>
      </c>
      <c r="E358" t="s">
        <v>1542</v>
      </c>
      <c r="F358" t="s">
        <v>1531</v>
      </c>
    </row>
    <row r="359" spans="1:6" ht="15">
      <c r="A359" s="233">
        <v>45962</v>
      </c>
      <c r="B359" t="s">
        <v>1507</v>
      </c>
      <c r="C359">
        <v>0.68609206660137123</v>
      </c>
      <c r="D359" t="s">
        <v>246</v>
      </c>
      <c r="E359" t="s">
        <v>1734</v>
      </c>
      <c r="F359" t="s">
        <v>1534</v>
      </c>
    </row>
    <row r="360" spans="1:6" ht="15">
      <c r="A360" s="233">
        <v>45962</v>
      </c>
      <c r="B360" t="s">
        <v>1510</v>
      </c>
      <c r="C360">
        <v>3.838356164383562</v>
      </c>
      <c r="D360" t="s">
        <v>246</v>
      </c>
      <c r="E360" t="s">
        <v>1713</v>
      </c>
      <c r="F360" t="s">
        <v>1534</v>
      </c>
    </row>
    <row r="361" spans="1:6" ht="15">
      <c r="A361" s="233">
        <v>45962</v>
      </c>
      <c r="B361" t="s">
        <v>1512</v>
      </c>
      <c r="C361">
        <v>0.8212536728697355</v>
      </c>
      <c r="D361" t="s">
        <v>246</v>
      </c>
      <c r="E361" t="s">
        <v>1632</v>
      </c>
      <c r="F361" t="s">
        <v>1534</v>
      </c>
    </row>
    <row r="362" spans="1:6" ht="15">
      <c r="A362" s="233">
        <v>45962</v>
      </c>
      <c r="B362" t="s">
        <v>1507</v>
      </c>
      <c r="C362">
        <v>0.62134602311352827</v>
      </c>
      <c r="D362" t="s">
        <v>248</v>
      </c>
      <c r="E362" t="s">
        <v>1735</v>
      </c>
      <c r="F362" t="s">
        <v>1578</v>
      </c>
    </row>
    <row r="363" spans="1:6" ht="15">
      <c r="A363" s="233">
        <v>45962</v>
      </c>
      <c r="B363" t="s">
        <v>1510</v>
      </c>
      <c r="C363">
        <v>3.6560000000000001</v>
      </c>
      <c r="D363" t="s">
        <v>248</v>
      </c>
      <c r="E363" t="s">
        <v>1736</v>
      </c>
      <c r="F363" t="s">
        <v>1578</v>
      </c>
    </row>
    <row r="364" spans="1:6" ht="15">
      <c r="A364" s="233">
        <v>45962</v>
      </c>
      <c r="B364" t="s">
        <v>1512</v>
      </c>
      <c r="C364">
        <v>0.83004758667573086</v>
      </c>
      <c r="D364" t="s">
        <v>248</v>
      </c>
      <c r="E364" t="s">
        <v>1582</v>
      </c>
      <c r="F364" t="s">
        <v>1578</v>
      </c>
    </row>
    <row r="365" spans="1:6" ht="15">
      <c r="A365" s="233">
        <v>45962</v>
      </c>
      <c r="B365" t="s">
        <v>1507</v>
      </c>
      <c r="C365">
        <v>0.34780278670953912</v>
      </c>
      <c r="D365" t="s">
        <v>250</v>
      </c>
      <c r="E365" t="s">
        <v>1701</v>
      </c>
      <c r="F365" t="s">
        <v>1531</v>
      </c>
    </row>
    <row r="366" spans="1:6" ht="15">
      <c r="A366" s="233">
        <v>45962</v>
      </c>
      <c r="B366" t="s">
        <v>1510</v>
      </c>
      <c r="C366">
        <v>3.666666666666667</v>
      </c>
      <c r="D366" t="s">
        <v>250</v>
      </c>
      <c r="E366" t="s">
        <v>1737</v>
      </c>
      <c r="F366" t="s">
        <v>1531</v>
      </c>
    </row>
    <row r="367" spans="1:6" ht="15">
      <c r="A367" s="233">
        <v>45962</v>
      </c>
      <c r="B367" t="s">
        <v>1512</v>
      </c>
      <c r="C367">
        <v>0.90514469453376201</v>
      </c>
      <c r="D367" t="s">
        <v>250</v>
      </c>
      <c r="E367" t="s">
        <v>1673</v>
      </c>
      <c r="F367" t="s">
        <v>1531</v>
      </c>
    </row>
    <row r="368" spans="1:6" ht="15">
      <c r="A368" s="233">
        <v>45962</v>
      </c>
      <c r="B368" t="s">
        <v>1507</v>
      </c>
      <c r="C368">
        <v>1.00997091815538</v>
      </c>
      <c r="D368" t="s">
        <v>252</v>
      </c>
      <c r="E368" t="s">
        <v>1652</v>
      </c>
      <c r="F368" t="s">
        <v>1525</v>
      </c>
    </row>
    <row r="369" spans="1:6" ht="15">
      <c r="A369" s="233">
        <v>45962</v>
      </c>
      <c r="B369" t="s">
        <v>1510</v>
      </c>
      <c r="C369">
        <v>4.444241316270567</v>
      </c>
      <c r="D369" t="s">
        <v>252</v>
      </c>
      <c r="E369" t="s">
        <v>1738</v>
      </c>
      <c r="F369" t="s">
        <v>1525</v>
      </c>
    </row>
    <row r="370" spans="1:6" ht="15">
      <c r="A370" s="233">
        <v>45962</v>
      </c>
      <c r="B370" t="s">
        <v>1512</v>
      </c>
      <c r="C370">
        <v>0.77274615704196092</v>
      </c>
      <c r="D370" t="s">
        <v>252</v>
      </c>
      <c r="E370" t="s">
        <v>1641</v>
      </c>
      <c r="F370" t="s">
        <v>1525</v>
      </c>
    </row>
    <row r="371" spans="1:6" ht="15">
      <c r="A371" s="233">
        <v>45962</v>
      </c>
      <c r="B371" t="s">
        <v>1507</v>
      </c>
      <c r="C371">
        <v>0.98204207285787581</v>
      </c>
      <c r="D371" t="s">
        <v>254</v>
      </c>
      <c r="E371" t="s">
        <v>1536</v>
      </c>
      <c r="F371" t="s">
        <v>1578</v>
      </c>
    </row>
    <row r="372" spans="1:6" ht="15">
      <c r="A372" s="233">
        <v>45962</v>
      </c>
      <c r="B372" t="s">
        <v>1510</v>
      </c>
      <c r="C372">
        <v>5.1869918699186988</v>
      </c>
      <c r="D372" t="s">
        <v>254</v>
      </c>
      <c r="E372" t="s">
        <v>1739</v>
      </c>
      <c r="F372" t="s">
        <v>1578</v>
      </c>
    </row>
    <row r="373" spans="1:6" ht="15">
      <c r="A373" s="233">
        <v>45962</v>
      </c>
      <c r="B373" t="s">
        <v>1512</v>
      </c>
      <c r="C373">
        <v>0.81067213955874806</v>
      </c>
      <c r="D373" t="s">
        <v>254</v>
      </c>
      <c r="E373" t="s">
        <v>1547</v>
      </c>
      <c r="F373" t="s">
        <v>1578</v>
      </c>
    </row>
    <row r="374" spans="1:6" ht="15">
      <c r="A374" s="233">
        <v>45962</v>
      </c>
      <c r="B374" t="s">
        <v>1507</v>
      </c>
      <c r="C374">
        <v>0.88160810383032606</v>
      </c>
      <c r="D374" t="s">
        <v>256</v>
      </c>
      <c r="E374" t="s">
        <v>1740</v>
      </c>
      <c r="F374" t="s">
        <v>1544</v>
      </c>
    </row>
    <row r="375" spans="1:6" ht="15">
      <c r="A375" s="233">
        <v>45962</v>
      </c>
      <c r="B375" t="s">
        <v>1510</v>
      </c>
      <c r="C375">
        <v>5.9572192513368982</v>
      </c>
      <c r="D375" t="s">
        <v>256</v>
      </c>
      <c r="E375" t="s">
        <v>1741</v>
      </c>
      <c r="F375" t="s">
        <v>1544</v>
      </c>
    </row>
    <row r="376" spans="1:6" ht="15">
      <c r="A376" s="233">
        <v>45962</v>
      </c>
      <c r="B376" t="s">
        <v>1512</v>
      </c>
      <c r="C376">
        <v>0.85201012978790758</v>
      </c>
      <c r="D376" t="s">
        <v>256</v>
      </c>
      <c r="E376" t="s">
        <v>1542</v>
      </c>
      <c r="F376" t="s">
        <v>1544</v>
      </c>
    </row>
    <row r="377" spans="1:6" ht="15">
      <c r="A377" s="233">
        <v>45962</v>
      </c>
      <c r="B377" t="s">
        <v>1507</v>
      </c>
      <c r="C377">
        <v>1.163793103448276</v>
      </c>
      <c r="D377" t="s">
        <v>258</v>
      </c>
      <c r="E377" t="s">
        <v>1742</v>
      </c>
      <c r="F377" t="s">
        <v>1509</v>
      </c>
    </row>
    <row r="378" spans="1:6" ht="15">
      <c r="A378" s="233">
        <v>45962</v>
      </c>
      <c r="B378" t="s">
        <v>1510</v>
      </c>
      <c r="C378">
        <v>5.7754010695187166</v>
      </c>
      <c r="D378" t="s">
        <v>258</v>
      </c>
      <c r="E378" t="s">
        <v>1567</v>
      </c>
      <c r="F378" t="s">
        <v>1509</v>
      </c>
    </row>
    <row r="379" spans="1:6" ht="15">
      <c r="A379" s="233">
        <v>45962</v>
      </c>
      <c r="B379" t="s">
        <v>1512</v>
      </c>
      <c r="C379">
        <v>0.79849137931034486</v>
      </c>
      <c r="D379" t="s">
        <v>258</v>
      </c>
      <c r="E379" t="s">
        <v>1603</v>
      </c>
      <c r="F379" t="s">
        <v>1509</v>
      </c>
    </row>
    <row r="380" spans="1:6" ht="15">
      <c r="A380" s="233">
        <v>45962</v>
      </c>
      <c r="B380" t="s">
        <v>1507</v>
      </c>
      <c r="C380">
        <v>0.92177589852008457</v>
      </c>
      <c r="D380" t="s">
        <v>260</v>
      </c>
      <c r="E380" t="s">
        <v>1743</v>
      </c>
      <c r="F380" t="s">
        <v>1522</v>
      </c>
    </row>
    <row r="381" spans="1:6" ht="15">
      <c r="A381" s="233">
        <v>45962</v>
      </c>
      <c r="B381" t="s">
        <v>1510</v>
      </c>
      <c r="C381">
        <v>5.1904761904761907</v>
      </c>
      <c r="D381" t="s">
        <v>260</v>
      </c>
      <c r="E381" t="s">
        <v>1739</v>
      </c>
      <c r="F381" t="s">
        <v>1522</v>
      </c>
    </row>
    <row r="382" spans="1:6" ht="15">
      <c r="A382" s="233">
        <v>45962</v>
      </c>
      <c r="B382" t="s">
        <v>1512</v>
      </c>
      <c r="C382">
        <v>0.82241014799154333</v>
      </c>
      <c r="D382" t="s">
        <v>260</v>
      </c>
      <c r="E382" t="s">
        <v>1632</v>
      </c>
      <c r="F382" t="s">
        <v>1522</v>
      </c>
    </row>
    <row r="383" spans="1:6" ht="15">
      <c r="A383" s="233">
        <v>45962</v>
      </c>
      <c r="B383" t="s">
        <v>1507</v>
      </c>
      <c r="C383">
        <v>0.43822987092808852</v>
      </c>
      <c r="D383" t="s">
        <v>262</v>
      </c>
      <c r="E383" t="s">
        <v>1626</v>
      </c>
      <c r="F383" t="s">
        <v>1534</v>
      </c>
    </row>
    <row r="384" spans="1:6" ht="15">
      <c r="A384" s="233">
        <v>45962</v>
      </c>
      <c r="B384" t="s">
        <v>1510</v>
      </c>
      <c r="C384">
        <v>6.8557692307692308</v>
      </c>
      <c r="D384" t="s">
        <v>262</v>
      </c>
      <c r="E384" t="s">
        <v>1744</v>
      </c>
      <c r="F384" t="s">
        <v>1534</v>
      </c>
    </row>
    <row r="385" spans="1:6" ht="15">
      <c r="A385" s="233">
        <v>45962</v>
      </c>
      <c r="B385" t="s">
        <v>1512</v>
      </c>
      <c r="C385">
        <v>0.93607867240319609</v>
      </c>
      <c r="D385" t="s">
        <v>262</v>
      </c>
      <c r="E385" t="s">
        <v>1585</v>
      </c>
      <c r="F385" t="s">
        <v>1534</v>
      </c>
    </row>
    <row r="386" spans="1:6" ht="15">
      <c r="A386" s="233">
        <v>45962</v>
      </c>
      <c r="B386" t="s">
        <v>1507</v>
      </c>
      <c r="C386">
        <v>0.58333333333333337</v>
      </c>
      <c r="D386" t="s">
        <v>264</v>
      </c>
      <c r="E386" t="s">
        <v>1745</v>
      </c>
      <c r="F386" t="s">
        <v>1531</v>
      </c>
    </row>
    <row r="387" spans="1:6" ht="15">
      <c r="A387" s="233">
        <v>45962</v>
      </c>
      <c r="B387" t="s">
        <v>1510</v>
      </c>
      <c r="C387">
        <v>4.0526315789473681</v>
      </c>
      <c r="D387" t="s">
        <v>264</v>
      </c>
      <c r="E387" t="s">
        <v>1707</v>
      </c>
      <c r="F387" t="s">
        <v>1531</v>
      </c>
    </row>
    <row r="388" spans="1:6" ht="15">
      <c r="A388" s="233">
        <v>45962</v>
      </c>
      <c r="B388" t="s">
        <v>1512</v>
      </c>
      <c r="C388">
        <v>0.85606060606060608</v>
      </c>
      <c r="D388" t="s">
        <v>264</v>
      </c>
      <c r="E388" t="s">
        <v>1529</v>
      </c>
      <c r="F388" t="s">
        <v>1531</v>
      </c>
    </row>
    <row r="389" spans="1:6" ht="15">
      <c r="A389" s="233">
        <v>45962</v>
      </c>
      <c r="B389" t="s">
        <v>1507</v>
      </c>
      <c r="C389">
        <v>0.3719298245614035</v>
      </c>
      <c r="D389" t="s">
        <v>266</v>
      </c>
      <c r="E389" t="s">
        <v>1533</v>
      </c>
      <c r="F389" t="s">
        <v>1525</v>
      </c>
    </row>
    <row r="390" spans="1:6" ht="15">
      <c r="A390" s="233">
        <v>45962</v>
      </c>
      <c r="B390" t="s">
        <v>1510</v>
      </c>
      <c r="C390">
        <v>3.2121212121212119</v>
      </c>
      <c r="D390" t="s">
        <v>266</v>
      </c>
      <c r="E390" t="s">
        <v>1746</v>
      </c>
      <c r="F390" t="s">
        <v>1525</v>
      </c>
    </row>
    <row r="391" spans="1:6" ht="15">
      <c r="A391" s="233">
        <v>45962</v>
      </c>
      <c r="B391" t="s">
        <v>1512</v>
      </c>
      <c r="C391">
        <v>0.88421052631578945</v>
      </c>
      <c r="D391" t="s">
        <v>266</v>
      </c>
      <c r="E391" t="s">
        <v>1516</v>
      </c>
      <c r="F391" t="s">
        <v>1525</v>
      </c>
    </row>
    <row r="392" spans="1:6" ht="15">
      <c r="A392" s="233">
        <v>45962</v>
      </c>
      <c r="B392" t="s">
        <v>1507</v>
      </c>
      <c r="C392">
        <v>0.52215189873417722</v>
      </c>
      <c r="D392" t="s">
        <v>268</v>
      </c>
      <c r="E392" t="s">
        <v>1583</v>
      </c>
      <c r="F392" t="s">
        <v>1522</v>
      </c>
    </row>
    <row r="393" spans="1:6" ht="15">
      <c r="A393" s="233">
        <v>45962</v>
      </c>
      <c r="B393" t="s">
        <v>1510</v>
      </c>
      <c r="C393">
        <v>4.7482014388489207</v>
      </c>
      <c r="D393" t="s">
        <v>268</v>
      </c>
      <c r="E393" t="s">
        <v>1747</v>
      </c>
      <c r="F393" t="s">
        <v>1522</v>
      </c>
    </row>
    <row r="394" spans="1:6" ht="15">
      <c r="A394" s="233">
        <v>45962</v>
      </c>
      <c r="B394" t="s">
        <v>1512</v>
      </c>
      <c r="C394">
        <v>0.89003164556962022</v>
      </c>
      <c r="D394" t="s">
        <v>268</v>
      </c>
      <c r="E394" t="s">
        <v>1576</v>
      </c>
      <c r="F394" t="s">
        <v>1522</v>
      </c>
    </row>
    <row r="395" spans="1:6" ht="15">
      <c r="A395" s="233">
        <v>45962</v>
      </c>
      <c r="B395" t="s">
        <v>1507</v>
      </c>
      <c r="C395">
        <v>0.64037854889589907</v>
      </c>
      <c r="D395" t="s">
        <v>270</v>
      </c>
      <c r="E395" t="s">
        <v>1748</v>
      </c>
      <c r="F395" t="s">
        <v>1509</v>
      </c>
    </row>
    <row r="396" spans="1:6" ht="15">
      <c r="A396" s="233">
        <v>45962</v>
      </c>
      <c r="B396" t="s">
        <v>1510</v>
      </c>
      <c r="C396">
        <v>4.7209302325581399</v>
      </c>
      <c r="D396" t="s">
        <v>270</v>
      </c>
      <c r="E396" t="s">
        <v>1749</v>
      </c>
      <c r="F396" t="s">
        <v>1509</v>
      </c>
    </row>
    <row r="397" spans="1:6" ht="15">
      <c r="A397" s="233">
        <v>45962</v>
      </c>
      <c r="B397" t="s">
        <v>1512</v>
      </c>
      <c r="C397">
        <v>0.86435331230283907</v>
      </c>
      <c r="D397" t="s">
        <v>270</v>
      </c>
      <c r="E397" t="s">
        <v>1529</v>
      </c>
      <c r="F397" t="s">
        <v>1509</v>
      </c>
    </row>
    <row r="398" spans="1:6" ht="15">
      <c r="A398" s="233">
        <v>45962</v>
      </c>
      <c r="B398" t="s">
        <v>1507</v>
      </c>
      <c r="C398">
        <v>0.87266435986159174</v>
      </c>
      <c r="D398" t="s">
        <v>272</v>
      </c>
      <c r="E398" t="s">
        <v>1546</v>
      </c>
      <c r="F398" t="s">
        <v>1534</v>
      </c>
    </row>
    <row r="399" spans="1:6" ht="15">
      <c r="A399" s="233">
        <v>45962</v>
      </c>
      <c r="B399" t="s">
        <v>1510</v>
      </c>
      <c r="C399">
        <v>5.4588744588744591</v>
      </c>
      <c r="D399" t="s">
        <v>272</v>
      </c>
      <c r="E399" t="s">
        <v>1750</v>
      </c>
      <c r="F399" t="s">
        <v>1534</v>
      </c>
    </row>
    <row r="400" spans="1:6" ht="15">
      <c r="A400" s="233">
        <v>45962</v>
      </c>
      <c r="B400" t="s">
        <v>1512</v>
      </c>
      <c r="C400">
        <v>0.84013840830449826</v>
      </c>
      <c r="D400" t="s">
        <v>272</v>
      </c>
      <c r="E400" t="s">
        <v>1568</v>
      </c>
      <c r="F400" t="s">
        <v>1534</v>
      </c>
    </row>
    <row r="401" spans="1:6" ht="15">
      <c r="A401" s="233">
        <v>45962</v>
      </c>
      <c r="B401" t="s">
        <v>1507</v>
      </c>
      <c r="C401">
        <v>0.9212066636650158</v>
      </c>
      <c r="D401" t="s">
        <v>274</v>
      </c>
      <c r="E401" t="s">
        <v>1743</v>
      </c>
      <c r="F401" t="s">
        <v>1518</v>
      </c>
    </row>
    <row r="402" spans="1:6" ht="15">
      <c r="A402" s="233">
        <v>45962</v>
      </c>
      <c r="B402" t="s">
        <v>1510</v>
      </c>
      <c r="C402">
        <v>6.8657718120805367</v>
      </c>
      <c r="D402" t="s">
        <v>274</v>
      </c>
      <c r="E402" t="s">
        <v>1751</v>
      </c>
      <c r="F402" t="s">
        <v>1518</v>
      </c>
    </row>
    <row r="403" spans="1:6" ht="15">
      <c r="A403" s="233">
        <v>45962</v>
      </c>
      <c r="B403" t="s">
        <v>1512</v>
      </c>
      <c r="C403">
        <v>0.86582620441242686</v>
      </c>
      <c r="D403" t="s">
        <v>274</v>
      </c>
      <c r="E403" t="s">
        <v>1524</v>
      </c>
      <c r="F403" t="s">
        <v>1518</v>
      </c>
    </row>
    <row r="404" spans="1:6" ht="15">
      <c r="A404" s="233">
        <v>45962</v>
      </c>
      <c r="B404" t="s">
        <v>1507</v>
      </c>
      <c r="C404">
        <v>0.34692597239648681</v>
      </c>
      <c r="D404" t="s">
        <v>276</v>
      </c>
      <c r="E404" t="s">
        <v>1701</v>
      </c>
      <c r="F404" t="s">
        <v>1531</v>
      </c>
    </row>
    <row r="405" spans="1:6" ht="15">
      <c r="A405" s="233">
        <v>45962</v>
      </c>
      <c r="B405" t="s">
        <v>1510</v>
      </c>
      <c r="C405">
        <v>5.0272727272727273</v>
      </c>
      <c r="D405" t="s">
        <v>276</v>
      </c>
      <c r="E405" t="s">
        <v>1589</v>
      </c>
      <c r="F405" t="s">
        <v>1531</v>
      </c>
    </row>
    <row r="406" spans="1:6" ht="15">
      <c r="A406" s="233">
        <v>45962</v>
      </c>
      <c r="B406" t="s">
        <v>1512</v>
      </c>
      <c r="C406">
        <v>0.93099121706399002</v>
      </c>
      <c r="D406" t="s">
        <v>276</v>
      </c>
      <c r="E406" t="s">
        <v>1539</v>
      </c>
      <c r="F406" t="s">
        <v>1531</v>
      </c>
    </row>
    <row r="407" spans="1:6" ht="15">
      <c r="A407" s="233">
        <v>45962</v>
      </c>
      <c r="B407" t="s">
        <v>1507</v>
      </c>
      <c r="C407">
        <v>0.47499999999999998</v>
      </c>
      <c r="D407" t="s">
        <v>278</v>
      </c>
      <c r="E407" t="s">
        <v>1564</v>
      </c>
      <c r="F407" t="s">
        <v>1509</v>
      </c>
    </row>
    <row r="408" spans="1:6" ht="15">
      <c r="A408" s="233">
        <v>45962</v>
      </c>
      <c r="B408" t="s">
        <v>1510</v>
      </c>
      <c r="C408">
        <v>7.967741935483871</v>
      </c>
      <c r="D408" t="s">
        <v>278</v>
      </c>
      <c r="E408" t="s">
        <v>1752</v>
      </c>
      <c r="F408" t="s">
        <v>1509</v>
      </c>
    </row>
    <row r="409" spans="1:6" ht="15">
      <c r="A409" s="233">
        <v>45962</v>
      </c>
      <c r="B409" t="s">
        <v>1512</v>
      </c>
      <c r="C409">
        <v>0.94038461538461537</v>
      </c>
      <c r="D409" t="s">
        <v>278</v>
      </c>
      <c r="E409" t="s">
        <v>1585</v>
      </c>
      <c r="F409" t="s">
        <v>1509</v>
      </c>
    </row>
    <row r="410" spans="1:6" ht="15">
      <c r="A410" s="233">
        <v>45962</v>
      </c>
      <c r="B410" t="s">
        <v>1507</v>
      </c>
      <c r="C410">
        <v>0.9014202172096909</v>
      </c>
      <c r="D410" t="s">
        <v>280</v>
      </c>
      <c r="E410" t="s">
        <v>1717</v>
      </c>
      <c r="F410" t="s">
        <v>1509</v>
      </c>
    </row>
    <row r="411" spans="1:6" ht="15">
      <c r="A411" s="233">
        <v>45962</v>
      </c>
      <c r="B411" t="s">
        <v>1510</v>
      </c>
      <c r="C411">
        <v>6.7018633540372674</v>
      </c>
      <c r="D411" t="s">
        <v>280</v>
      </c>
      <c r="E411" t="s">
        <v>1753</v>
      </c>
      <c r="F411" t="s">
        <v>1509</v>
      </c>
    </row>
    <row r="412" spans="1:6" ht="15">
      <c r="A412" s="233">
        <v>45962</v>
      </c>
      <c r="B412" t="s">
        <v>1512</v>
      </c>
      <c r="C412">
        <v>0.86549707602339176</v>
      </c>
      <c r="D412" t="s">
        <v>280</v>
      </c>
      <c r="E412" t="s">
        <v>1524</v>
      </c>
      <c r="F412" t="s">
        <v>1509</v>
      </c>
    </row>
    <row r="413" spans="1:6" ht="15">
      <c r="A413" s="233">
        <v>45962</v>
      </c>
      <c r="B413" t="s">
        <v>1507</v>
      </c>
      <c r="C413">
        <v>1.1984126984126979</v>
      </c>
      <c r="D413" t="s">
        <v>282</v>
      </c>
      <c r="E413" t="s">
        <v>1698</v>
      </c>
      <c r="F413" t="s">
        <v>1534</v>
      </c>
    </row>
    <row r="414" spans="1:6" ht="15">
      <c r="A414" s="233">
        <v>45962</v>
      </c>
      <c r="B414" t="s">
        <v>1510</v>
      </c>
      <c r="C414">
        <v>8.1024390243902431</v>
      </c>
      <c r="D414" t="s">
        <v>282</v>
      </c>
      <c r="E414" t="s">
        <v>1754</v>
      </c>
      <c r="F414" t="s">
        <v>1534</v>
      </c>
    </row>
    <row r="415" spans="1:6" ht="15">
      <c r="A415" s="233">
        <v>45962</v>
      </c>
      <c r="B415" t="s">
        <v>1512</v>
      </c>
      <c r="C415">
        <v>0.85209235209235212</v>
      </c>
      <c r="D415" t="s">
        <v>282</v>
      </c>
      <c r="E415" t="s">
        <v>1542</v>
      </c>
      <c r="F415" t="s">
        <v>1534</v>
      </c>
    </row>
    <row r="416" spans="1:6" ht="15">
      <c r="A416" s="233">
        <v>45962</v>
      </c>
      <c r="B416" t="s">
        <v>1507</v>
      </c>
      <c r="C416">
        <v>1.025416997617157</v>
      </c>
      <c r="D416" t="s">
        <v>284</v>
      </c>
      <c r="E416" t="s">
        <v>1557</v>
      </c>
      <c r="F416" t="s">
        <v>1531</v>
      </c>
    </row>
    <row r="417" spans="1:6" ht="15">
      <c r="A417" s="233">
        <v>45962</v>
      </c>
      <c r="B417" t="s">
        <v>1510</v>
      </c>
      <c r="C417">
        <v>4.77264325323475</v>
      </c>
      <c r="D417" t="s">
        <v>284</v>
      </c>
      <c r="E417" t="s">
        <v>1755</v>
      </c>
      <c r="F417" t="s">
        <v>1531</v>
      </c>
    </row>
    <row r="418" spans="1:6" ht="15">
      <c r="A418" s="233">
        <v>45962</v>
      </c>
      <c r="B418" t="s">
        <v>1512</v>
      </c>
      <c r="C418">
        <v>0.78514694201747415</v>
      </c>
      <c r="D418" t="s">
        <v>284</v>
      </c>
      <c r="E418" t="s">
        <v>1561</v>
      </c>
      <c r="F418" t="s">
        <v>1531</v>
      </c>
    </row>
    <row r="419" spans="1:6" ht="15">
      <c r="A419" s="233">
        <v>45962</v>
      </c>
      <c r="B419" t="s">
        <v>1507</v>
      </c>
      <c r="C419">
        <v>1.006305170239596</v>
      </c>
      <c r="D419" t="s">
        <v>286</v>
      </c>
      <c r="E419" t="s">
        <v>1652</v>
      </c>
      <c r="F419" t="s">
        <v>1544</v>
      </c>
    </row>
    <row r="420" spans="1:6" ht="15">
      <c r="A420" s="233">
        <v>45962</v>
      </c>
      <c r="B420" t="s">
        <v>1510</v>
      </c>
      <c r="C420">
        <v>4.2222222222222223</v>
      </c>
      <c r="D420" t="s">
        <v>286</v>
      </c>
      <c r="E420" t="s">
        <v>1756</v>
      </c>
      <c r="F420" t="s">
        <v>1544</v>
      </c>
    </row>
    <row r="421" spans="1:6" ht="15">
      <c r="A421" s="233">
        <v>45962</v>
      </c>
      <c r="B421" t="s">
        <v>1512</v>
      </c>
      <c r="C421">
        <v>0.76166456494325341</v>
      </c>
      <c r="D421" t="s">
        <v>286</v>
      </c>
      <c r="E421" t="s">
        <v>1757</v>
      </c>
      <c r="F421" t="s">
        <v>1544</v>
      </c>
    </row>
    <row r="422" spans="1:6" ht="15">
      <c r="A422" s="233">
        <v>45962</v>
      </c>
      <c r="B422" t="s">
        <v>1507</v>
      </c>
      <c r="C422">
        <v>0.45561632309633993</v>
      </c>
      <c r="D422" t="s">
        <v>288</v>
      </c>
      <c r="E422" t="s">
        <v>1708</v>
      </c>
      <c r="F422" t="s">
        <v>1591</v>
      </c>
    </row>
    <row r="423" spans="1:6" ht="15">
      <c r="A423" s="233">
        <v>45962</v>
      </c>
      <c r="B423" t="s">
        <v>1510</v>
      </c>
      <c r="C423">
        <v>10.02777777777778</v>
      </c>
      <c r="D423" t="s">
        <v>288</v>
      </c>
      <c r="E423" t="s">
        <v>1758</v>
      </c>
      <c r="F423" t="s">
        <v>1591</v>
      </c>
    </row>
    <row r="424" spans="1:6" ht="15">
      <c r="A424" s="233">
        <v>45962</v>
      </c>
      <c r="B424" t="s">
        <v>1512</v>
      </c>
      <c r="C424">
        <v>0.95456457719814891</v>
      </c>
      <c r="D424" t="s">
        <v>288</v>
      </c>
      <c r="E424" t="s">
        <v>1630</v>
      </c>
      <c r="F424" t="s">
        <v>1591</v>
      </c>
    </row>
    <row r="425" spans="1:6" ht="15">
      <c r="A425" s="233">
        <v>45962</v>
      </c>
      <c r="B425" t="s">
        <v>1507</v>
      </c>
      <c r="C425">
        <v>1.4216819449980069</v>
      </c>
      <c r="D425" t="s">
        <v>290</v>
      </c>
      <c r="E425" t="s">
        <v>1759</v>
      </c>
      <c r="F425" t="s">
        <v>1544</v>
      </c>
    </row>
    <row r="426" spans="1:6" ht="15">
      <c r="A426" s="233">
        <v>45962</v>
      </c>
      <c r="B426" t="s">
        <v>1510</v>
      </c>
      <c r="C426">
        <v>11.65686274509804</v>
      </c>
      <c r="D426" t="s">
        <v>290</v>
      </c>
      <c r="E426" t="s">
        <v>1760</v>
      </c>
      <c r="F426" t="s">
        <v>1544</v>
      </c>
    </row>
    <row r="427" spans="1:6" ht="15">
      <c r="A427" s="233">
        <v>45962</v>
      </c>
      <c r="B427" t="s">
        <v>1512</v>
      </c>
      <c r="C427">
        <v>0.87803905938620963</v>
      </c>
      <c r="D427" t="s">
        <v>290</v>
      </c>
      <c r="E427" t="s">
        <v>1516</v>
      </c>
      <c r="F427" t="s">
        <v>1544</v>
      </c>
    </row>
    <row r="428" spans="1:6" ht="15">
      <c r="A428" s="233">
        <v>45962</v>
      </c>
      <c r="B428" t="s">
        <v>1507</v>
      </c>
      <c r="C428">
        <v>1.15272373540856</v>
      </c>
      <c r="D428" t="s">
        <v>292</v>
      </c>
      <c r="E428" t="s">
        <v>1761</v>
      </c>
      <c r="F428" t="s">
        <v>1509</v>
      </c>
    </row>
    <row r="429" spans="1:6" ht="15">
      <c r="A429" s="233">
        <v>45962</v>
      </c>
      <c r="B429" t="s">
        <v>1510</v>
      </c>
      <c r="C429">
        <v>7.8476821192052979</v>
      </c>
      <c r="D429" t="s">
        <v>292</v>
      </c>
      <c r="E429" t="s">
        <v>1587</v>
      </c>
      <c r="F429" t="s">
        <v>1509</v>
      </c>
    </row>
    <row r="430" spans="1:6" ht="15">
      <c r="A430" s="233">
        <v>45962</v>
      </c>
      <c r="B430" t="s">
        <v>1512</v>
      </c>
      <c r="C430">
        <v>0.85311284046692604</v>
      </c>
      <c r="D430" t="s">
        <v>292</v>
      </c>
      <c r="E430" t="s">
        <v>1542</v>
      </c>
      <c r="F430" t="s">
        <v>1509</v>
      </c>
    </row>
    <row r="431" spans="1:6" ht="15">
      <c r="A431" s="233">
        <v>45962</v>
      </c>
      <c r="B431" t="s">
        <v>1507</v>
      </c>
      <c r="C431">
        <v>1.7466478475652789</v>
      </c>
      <c r="D431" t="s">
        <v>296</v>
      </c>
      <c r="E431" t="s">
        <v>1710</v>
      </c>
      <c r="F431" t="s">
        <v>1534</v>
      </c>
    </row>
    <row r="432" spans="1:6" ht="15">
      <c r="A432" s="233">
        <v>45962</v>
      </c>
      <c r="B432" t="s">
        <v>1510</v>
      </c>
      <c r="C432">
        <v>9.5559845559845566</v>
      </c>
      <c r="D432" t="s">
        <v>296</v>
      </c>
      <c r="E432" t="s">
        <v>1762</v>
      </c>
      <c r="F432" t="s">
        <v>1534</v>
      </c>
    </row>
    <row r="433" spans="1:6" ht="15">
      <c r="A433" s="233">
        <v>45962</v>
      </c>
      <c r="B433" t="s">
        <v>1512</v>
      </c>
      <c r="C433">
        <v>0.81721947776993642</v>
      </c>
      <c r="D433" t="s">
        <v>296</v>
      </c>
      <c r="E433" t="s">
        <v>1632</v>
      </c>
      <c r="F433" t="s">
        <v>1534</v>
      </c>
    </row>
    <row r="434" spans="1:6" ht="15">
      <c r="A434" s="233">
        <v>45962</v>
      </c>
      <c r="B434" t="s">
        <v>1507</v>
      </c>
      <c r="C434">
        <v>0.63965884861407252</v>
      </c>
      <c r="D434" t="s">
        <v>294</v>
      </c>
      <c r="E434" t="s">
        <v>1748</v>
      </c>
      <c r="F434" t="s">
        <v>1534</v>
      </c>
    </row>
    <row r="435" spans="1:6" ht="15">
      <c r="A435" s="233">
        <v>45962</v>
      </c>
      <c r="B435" t="s">
        <v>1510</v>
      </c>
      <c r="C435">
        <v>6.666666666666667</v>
      </c>
      <c r="D435" t="s">
        <v>294</v>
      </c>
      <c r="E435" t="s">
        <v>1763</v>
      </c>
      <c r="F435" t="s">
        <v>1534</v>
      </c>
    </row>
    <row r="436" spans="1:6" ht="15">
      <c r="A436" s="233">
        <v>45962</v>
      </c>
      <c r="B436" t="s">
        <v>1512</v>
      </c>
      <c r="C436">
        <v>0.90405117270788915</v>
      </c>
      <c r="D436" t="s">
        <v>294</v>
      </c>
      <c r="E436" t="s">
        <v>1580</v>
      </c>
      <c r="F436" t="s">
        <v>1534</v>
      </c>
    </row>
    <row r="437" spans="1:6" ht="15">
      <c r="A437" s="233">
        <v>45962</v>
      </c>
      <c r="B437" t="s">
        <v>1507</v>
      </c>
      <c r="C437">
        <v>1.3927139037433161</v>
      </c>
      <c r="D437" t="s">
        <v>298</v>
      </c>
      <c r="E437" t="s">
        <v>1764</v>
      </c>
      <c r="F437" t="s">
        <v>1522</v>
      </c>
    </row>
    <row r="438" spans="1:6" ht="15">
      <c r="A438" s="233">
        <v>45962</v>
      </c>
      <c r="B438" t="s">
        <v>1510</v>
      </c>
      <c r="C438">
        <v>8.7175732217573216</v>
      </c>
      <c r="D438" t="s">
        <v>298</v>
      </c>
      <c r="E438" t="s">
        <v>1765</v>
      </c>
      <c r="F438" t="s">
        <v>1522</v>
      </c>
    </row>
    <row r="439" spans="1:6" ht="15">
      <c r="A439" s="233">
        <v>45962</v>
      </c>
      <c r="B439" t="s">
        <v>1512</v>
      </c>
      <c r="C439">
        <v>0.84024064171122992</v>
      </c>
      <c r="D439" t="s">
        <v>298</v>
      </c>
      <c r="E439" t="s">
        <v>1568</v>
      </c>
      <c r="F439" t="s">
        <v>1522</v>
      </c>
    </row>
    <row r="440" spans="1:6" ht="15">
      <c r="A440" s="233">
        <v>45962</v>
      </c>
      <c r="B440" t="s">
        <v>1507</v>
      </c>
      <c r="C440">
        <v>0.74747474747474751</v>
      </c>
      <c r="D440" t="s">
        <v>300</v>
      </c>
      <c r="E440" t="s">
        <v>1615</v>
      </c>
      <c r="F440" t="s">
        <v>1544</v>
      </c>
    </row>
    <row r="441" spans="1:6" ht="15">
      <c r="A441" s="233">
        <v>45962</v>
      </c>
      <c r="B441" t="s">
        <v>1510</v>
      </c>
      <c r="C441">
        <v>5.2857142857142856</v>
      </c>
      <c r="D441" t="s">
        <v>300</v>
      </c>
      <c r="E441" t="s">
        <v>1766</v>
      </c>
      <c r="F441" t="s">
        <v>1544</v>
      </c>
    </row>
    <row r="442" spans="1:6" ht="15">
      <c r="A442" s="233">
        <v>45962</v>
      </c>
      <c r="B442" t="s">
        <v>1512</v>
      </c>
      <c r="C442">
        <v>0.85858585858585856</v>
      </c>
      <c r="D442" t="s">
        <v>300</v>
      </c>
      <c r="E442" t="s">
        <v>1529</v>
      </c>
      <c r="F442" t="s">
        <v>1544</v>
      </c>
    </row>
    <row r="443" spans="1:6" ht="15">
      <c r="A443" s="233">
        <v>45962</v>
      </c>
      <c r="B443" t="s">
        <v>1507</v>
      </c>
      <c r="C443">
        <v>0.3219895287958115</v>
      </c>
      <c r="D443" t="s">
        <v>302</v>
      </c>
      <c r="E443" t="s">
        <v>1508</v>
      </c>
      <c r="F443" t="s">
        <v>1534</v>
      </c>
    </row>
    <row r="444" spans="1:6" ht="15">
      <c r="A444" s="233">
        <v>45962</v>
      </c>
      <c r="B444" t="s">
        <v>1510</v>
      </c>
      <c r="C444">
        <v>3.9047619047619051</v>
      </c>
      <c r="D444" t="s">
        <v>302</v>
      </c>
      <c r="E444" t="s">
        <v>1636</v>
      </c>
      <c r="F444" t="s">
        <v>1534</v>
      </c>
    </row>
    <row r="445" spans="1:6" ht="15">
      <c r="A445" s="233">
        <v>45962</v>
      </c>
      <c r="B445" t="s">
        <v>1512</v>
      </c>
      <c r="C445">
        <v>0.91753926701570676</v>
      </c>
      <c r="D445" t="s">
        <v>302</v>
      </c>
      <c r="E445" t="s">
        <v>1590</v>
      </c>
      <c r="F445" t="s">
        <v>1534</v>
      </c>
    </row>
    <row r="446" spans="1:6" ht="15">
      <c r="A446" s="233">
        <v>45962</v>
      </c>
      <c r="B446" t="s">
        <v>1507</v>
      </c>
      <c r="C446">
        <v>0.87918486171761279</v>
      </c>
      <c r="D446" t="s">
        <v>304</v>
      </c>
      <c r="E446" t="s">
        <v>1740</v>
      </c>
      <c r="F446" t="s">
        <v>1544</v>
      </c>
    </row>
    <row r="447" spans="1:6" ht="15">
      <c r="A447" s="233">
        <v>45962</v>
      </c>
      <c r="B447" t="s">
        <v>1510</v>
      </c>
      <c r="C447">
        <v>3.6829268292682928</v>
      </c>
      <c r="D447" t="s">
        <v>304</v>
      </c>
      <c r="E447" t="s">
        <v>1767</v>
      </c>
      <c r="F447" t="s">
        <v>1544</v>
      </c>
    </row>
    <row r="448" spans="1:6" ht="15">
      <c r="A448" s="233">
        <v>45962</v>
      </c>
      <c r="B448" t="s">
        <v>1512</v>
      </c>
      <c r="C448">
        <v>0.76128093158660848</v>
      </c>
      <c r="D448" t="s">
        <v>304</v>
      </c>
      <c r="E448" t="s">
        <v>1757</v>
      </c>
      <c r="F448" t="s">
        <v>1544</v>
      </c>
    </row>
    <row r="449" spans="1:6" ht="15">
      <c r="A449" s="233">
        <v>45962</v>
      </c>
      <c r="B449" t="s">
        <v>1507</v>
      </c>
      <c r="C449">
        <v>0.90052356020942403</v>
      </c>
      <c r="D449" t="s">
        <v>306</v>
      </c>
      <c r="E449" t="s">
        <v>1717</v>
      </c>
      <c r="F449" t="s">
        <v>1531</v>
      </c>
    </row>
    <row r="450" spans="1:6" ht="15">
      <c r="A450" s="233">
        <v>45962</v>
      </c>
      <c r="B450" t="s">
        <v>1510</v>
      </c>
      <c r="C450">
        <v>9.0526315789473681</v>
      </c>
      <c r="D450" t="s">
        <v>306</v>
      </c>
      <c r="E450" t="s">
        <v>1768</v>
      </c>
      <c r="F450" t="s">
        <v>1531</v>
      </c>
    </row>
    <row r="451" spans="1:6" ht="15">
      <c r="A451" s="233">
        <v>45962</v>
      </c>
      <c r="B451" t="s">
        <v>1512</v>
      </c>
      <c r="C451">
        <v>0.90052356020942415</v>
      </c>
      <c r="D451" t="s">
        <v>306</v>
      </c>
      <c r="E451" t="s">
        <v>1580</v>
      </c>
      <c r="F451" t="s">
        <v>1531</v>
      </c>
    </row>
    <row r="452" spans="1:6" ht="15">
      <c r="A452" s="233">
        <v>45962</v>
      </c>
      <c r="B452" t="s">
        <v>1507</v>
      </c>
      <c r="C452">
        <v>0.80762411347517726</v>
      </c>
      <c r="D452" t="s">
        <v>308</v>
      </c>
      <c r="E452" t="s">
        <v>1617</v>
      </c>
      <c r="F452" t="s">
        <v>1531</v>
      </c>
    </row>
    <row r="453" spans="1:6" ht="15">
      <c r="A453" s="233">
        <v>45962</v>
      </c>
      <c r="B453" t="s">
        <v>1510</v>
      </c>
      <c r="C453">
        <v>5.9284164859002173</v>
      </c>
      <c r="D453" t="s">
        <v>308</v>
      </c>
      <c r="E453" t="s">
        <v>1769</v>
      </c>
      <c r="F453" t="s">
        <v>1531</v>
      </c>
    </row>
    <row r="454" spans="1:6" ht="15">
      <c r="A454" s="233">
        <v>45962</v>
      </c>
      <c r="B454" t="s">
        <v>1512</v>
      </c>
      <c r="C454">
        <v>0.86377068557919623</v>
      </c>
      <c r="D454" t="s">
        <v>308</v>
      </c>
      <c r="E454" t="s">
        <v>1529</v>
      </c>
      <c r="F454" t="s">
        <v>1531</v>
      </c>
    </row>
    <row r="455" spans="1:6" ht="15">
      <c r="A455" s="233">
        <v>45962</v>
      </c>
      <c r="B455" t="s">
        <v>1507</v>
      </c>
      <c r="C455">
        <v>0.59432515337423308</v>
      </c>
      <c r="D455" t="s">
        <v>310</v>
      </c>
      <c r="E455" t="s">
        <v>1712</v>
      </c>
      <c r="F455" t="s">
        <v>1518</v>
      </c>
    </row>
    <row r="456" spans="1:6" ht="15">
      <c r="A456" s="233">
        <v>45962</v>
      </c>
      <c r="B456" t="s">
        <v>1510</v>
      </c>
      <c r="C456">
        <v>4.5321637426900594</v>
      </c>
      <c r="D456" t="s">
        <v>310</v>
      </c>
      <c r="E456" t="s">
        <v>1770</v>
      </c>
      <c r="F456" t="s">
        <v>1518</v>
      </c>
    </row>
    <row r="457" spans="1:6" ht="15">
      <c r="A457" s="233">
        <v>45962</v>
      </c>
      <c r="B457" t="s">
        <v>1512</v>
      </c>
      <c r="C457">
        <v>0.86886503067484666</v>
      </c>
      <c r="D457" t="s">
        <v>310</v>
      </c>
      <c r="E457" t="s">
        <v>1524</v>
      </c>
      <c r="F457" t="s">
        <v>1518</v>
      </c>
    </row>
    <row r="458" spans="1:6" ht="15">
      <c r="A458" s="233">
        <v>45962</v>
      </c>
      <c r="B458" t="s">
        <v>1771</v>
      </c>
      <c r="C458">
        <v>0.96268656699999999</v>
      </c>
      <c r="D458" t="s">
        <v>1772</v>
      </c>
      <c r="E458" t="s">
        <v>1513</v>
      </c>
      <c r="F458" t="s">
        <v>1772</v>
      </c>
    </row>
    <row r="459" spans="1:6" ht="15">
      <c r="A459" s="233">
        <v>45962</v>
      </c>
      <c r="B459" t="s">
        <v>1512</v>
      </c>
      <c r="C459">
        <v>0.84705549199999997</v>
      </c>
      <c r="D459" t="s">
        <v>1772</v>
      </c>
      <c r="E459" t="s">
        <v>1542</v>
      </c>
      <c r="F459" t="s">
        <v>1772</v>
      </c>
    </row>
    <row r="460" spans="1:6" ht="15">
      <c r="A460" s="233">
        <v>45962</v>
      </c>
      <c r="B460" t="s">
        <v>1507</v>
      </c>
      <c r="C460">
        <v>0.89860746899999999</v>
      </c>
      <c r="D460" t="s">
        <v>1772</v>
      </c>
      <c r="E460" t="s">
        <v>1717</v>
      </c>
      <c r="F460" t="s">
        <v>1772</v>
      </c>
    </row>
    <row r="461" spans="1:6" ht="15">
      <c r="A461" s="233">
        <v>45962</v>
      </c>
      <c r="B461" t="s">
        <v>1510</v>
      </c>
      <c r="C461">
        <v>5.8753823860000001</v>
      </c>
      <c r="D461" t="s">
        <v>1772</v>
      </c>
      <c r="E461" t="s">
        <v>1773</v>
      </c>
      <c r="F461" t="s">
        <v>1772</v>
      </c>
    </row>
    <row r="462" spans="1:6" ht="15">
      <c r="A462" s="233">
        <v>45962</v>
      </c>
      <c r="B462" t="s">
        <v>1774</v>
      </c>
      <c r="C462">
        <v>0.84705549199999997</v>
      </c>
      <c r="D462" t="s">
        <v>1772</v>
      </c>
      <c r="E462" t="s">
        <v>1542</v>
      </c>
      <c r="F462" t="s">
        <v>1772</v>
      </c>
    </row>
    <row r="463" spans="1:6" ht="15">
      <c r="A463" s="233">
        <v>45962</v>
      </c>
      <c r="B463" t="s">
        <v>1771</v>
      </c>
      <c r="C463">
        <v>1</v>
      </c>
      <c r="D463" t="s">
        <v>3</v>
      </c>
      <c r="E463" t="s">
        <v>1775</v>
      </c>
      <c r="F463" t="s">
        <v>1509</v>
      </c>
    </row>
    <row r="464" spans="1:6" ht="15">
      <c r="A464" s="233">
        <v>45962</v>
      </c>
      <c r="B464" t="s">
        <v>1771</v>
      </c>
      <c r="C464">
        <v>0.94245449200000009</v>
      </c>
      <c r="D464" t="s">
        <v>7</v>
      </c>
      <c r="E464" t="s">
        <v>1585</v>
      </c>
      <c r="F464" t="s">
        <v>1509</v>
      </c>
    </row>
    <row r="465" spans="1:6" ht="15">
      <c r="A465" s="233">
        <v>45962</v>
      </c>
      <c r="B465" t="s">
        <v>1771</v>
      </c>
      <c r="C465">
        <v>0.99954462700000002</v>
      </c>
      <c r="D465" t="s">
        <v>11</v>
      </c>
      <c r="E465" t="s">
        <v>1775</v>
      </c>
      <c r="F465" t="s">
        <v>1518</v>
      </c>
    </row>
    <row r="466" spans="1:6" ht="15">
      <c r="A466" s="233">
        <v>45962</v>
      </c>
      <c r="B466" t="s">
        <v>1771</v>
      </c>
      <c r="C466">
        <v>0.99906454600000005</v>
      </c>
      <c r="D466" t="s">
        <v>14</v>
      </c>
      <c r="E466" t="s">
        <v>1775</v>
      </c>
      <c r="F466" t="s">
        <v>1522</v>
      </c>
    </row>
    <row r="467" spans="1:6" ht="15">
      <c r="A467" s="233">
        <v>45962</v>
      </c>
      <c r="B467" t="s">
        <v>1771</v>
      </c>
      <c r="C467">
        <v>0.99911504399999995</v>
      </c>
      <c r="D467" t="s">
        <v>16</v>
      </c>
      <c r="E467" t="s">
        <v>1775</v>
      </c>
      <c r="F467" t="s">
        <v>1525</v>
      </c>
    </row>
    <row r="468" spans="1:6" ht="15">
      <c r="A468" s="233">
        <v>45962</v>
      </c>
      <c r="B468" t="s">
        <v>1771</v>
      </c>
      <c r="C468">
        <v>0.99863107499999992</v>
      </c>
      <c r="D468" t="s">
        <v>18</v>
      </c>
      <c r="E468" t="s">
        <v>1775</v>
      </c>
      <c r="F468" t="s">
        <v>1509</v>
      </c>
    </row>
    <row r="469" spans="1:6" ht="15">
      <c r="A469" s="233">
        <v>45962</v>
      </c>
      <c r="B469" t="s">
        <v>1771</v>
      </c>
      <c r="C469">
        <v>0.99471614600000002</v>
      </c>
      <c r="D469" t="s">
        <v>20</v>
      </c>
      <c r="E469" t="s">
        <v>1776</v>
      </c>
      <c r="F469" t="s">
        <v>1531</v>
      </c>
    </row>
    <row r="470" spans="1:6" ht="15">
      <c r="A470" s="233">
        <v>45962</v>
      </c>
      <c r="B470" t="s">
        <v>1771</v>
      </c>
      <c r="C470">
        <v>0.9814814810000001</v>
      </c>
      <c r="D470" t="s">
        <v>22</v>
      </c>
      <c r="E470" t="s">
        <v>1777</v>
      </c>
      <c r="F470" t="s">
        <v>1534</v>
      </c>
    </row>
    <row r="471" spans="1:6" ht="15">
      <c r="A471" s="233">
        <v>45962</v>
      </c>
      <c r="B471" t="s">
        <v>1771</v>
      </c>
      <c r="C471">
        <v>0.99423631100000009</v>
      </c>
      <c r="D471" t="s">
        <v>24</v>
      </c>
      <c r="E471" t="s">
        <v>1776</v>
      </c>
      <c r="F471" t="s">
        <v>1534</v>
      </c>
    </row>
    <row r="472" spans="1:6" ht="15">
      <c r="A472" s="233">
        <v>45962</v>
      </c>
      <c r="B472" t="s">
        <v>1771</v>
      </c>
      <c r="C472">
        <v>0.179859989</v>
      </c>
      <c r="D472" t="s">
        <v>26</v>
      </c>
      <c r="E472" t="s">
        <v>1778</v>
      </c>
      <c r="F472" t="s">
        <v>1534</v>
      </c>
    </row>
    <row r="473" spans="1:6" ht="15">
      <c r="A473" s="233">
        <v>45962</v>
      </c>
      <c r="B473" t="s">
        <v>1771</v>
      </c>
      <c r="C473">
        <v>1</v>
      </c>
      <c r="D473" t="s">
        <v>28</v>
      </c>
      <c r="E473" t="s">
        <v>1775</v>
      </c>
      <c r="F473" t="s">
        <v>1522</v>
      </c>
    </row>
    <row r="474" spans="1:6" ht="15">
      <c r="A474" s="233">
        <v>45962</v>
      </c>
      <c r="B474" t="s">
        <v>1771</v>
      </c>
      <c r="C474">
        <v>0.99842767300000002</v>
      </c>
      <c r="D474" t="s">
        <v>30</v>
      </c>
      <c r="E474" t="s">
        <v>1775</v>
      </c>
      <c r="F474" t="s">
        <v>1544</v>
      </c>
    </row>
    <row r="475" spans="1:6" ht="15">
      <c r="A475" s="233">
        <v>45962</v>
      </c>
      <c r="B475" t="s">
        <v>1771</v>
      </c>
      <c r="C475">
        <v>0.99938309700000005</v>
      </c>
      <c r="D475" t="s">
        <v>32</v>
      </c>
      <c r="E475" t="s">
        <v>1775</v>
      </c>
      <c r="F475" t="s">
        <v>1518</v>
      </c>
    </row>
    <row r="476" spans="1:6" ht="15">
      <c r="A476" s="233">
        <v>45962</v>
      </c>
      <c r="B476" t="s">
        <v>1771</v>
      </c>
      <c r="C476">
        <v>0.50941243599999997</v>
      </c>
      <c r="D476" t="s">
        <v>34</v>
      </c>
      <c r="E476" t="s">
        <v>1779</v>
      </c>
      <c r="F476" t="s">
        <v>1509</v>
      </c>
    </row>
    <row r="477" spans="1:6" ht="15">
      <c r="A477" s="233">
        <v>45962</v>
      </c>
      <c r="B477" t="s">
        <v>1771</v>
      </c>
      <c r="C477">
        <v>0.99783861699999998</v>
      </c>
      <c r="D477" t="s">
        <v>36</v>
      </c>
      <c r="E477" t="s">
        <v>1775</v>
      </c>
      <c r="F477" t="s">
        <v>1544</v>
      </c>
    </row>
    <row r="478" spans="1:6" ht="15">
      <c r="A478" s="233">
        <v>45962</v>
      </c>
      <c r="B478" t="s">
        <v>1771</v>
      </c>
      <c r="C478">
        <v>0.99885757799999997</v>
      </c>
      <c r="D478" t="s">
        <v>1497</v>
      </c>
      <c r="E478" t="s">
        <v>1775</v>
      </c>
      <c r="F478" t="s">
        <v>1522</v>
      </c>
    </row>
    <row r="479" spans="1:6" ht="15">
      <c r="A479" s="233">
        <v>45962</v>
      </c>
      <c r="B479" t="s">
        <v>1771</v>
      </c>
      <c r="C479">
        <v>1</v>
      </c>
      <c r="D479" t="s">
        <v>40</v>
      </c>
      <c r="E479" t="s">
        <v>1775</v>
      </c>
      <c r="F479" t="s">
        <v>1509</v>
      </c>
    </row>
    <row r="480" spans="1:6" ht="15">
      <c r="A480" s="233">
        <v>45962</v>
      </c>
      <c r="B480" t="s">
        <v>1771</v>
      </c>
      <c r="C480">
        <v>0.99005210799999999</v>
      </c>
      <c r="D480" t="s">
        <v>42</v>
      </c>
      <c r="E480" t="s">
        <v>1776</v>
      </c>
      <c r="F480" t="s">
        <v>1544</v>
      </c>
    </row>
    <row r="481" spans="1:6" ht="15">
      <c r="A481" s="233">
        <v>45962</v>
      </c>
      <c r="B481" t="s">
        <v>1771</v>
      </c>
      <c r="C481">
        <v>0.92954545499999996</v>
      </c>
      <c r="D481" t="s">
        <v>44</v>
      </c>
      <c r="E481" t="s">
        <v>1539</v>
      </c>
      <c r="F481" t="s">
        <v>1534</v>
      </c>
    </row>
    <row r="482" spans="1:6" ht="15">
      <c r="A482" s="233">
        <v>45962</v>
      </c>
      <c r="B482" t="s">
        <v>1771</v>
      </c>
      <c r="C482">
        <v>0.99924981199999996</v>
      </c>
      <c r="D482" t="s">
        <v>46</v>
      </c>
      <c r="E482" t="s">
        <v>1775</v>
      </c>
      <c r="F482" t="s">
        <v>1518</v>
      </c>
    </row>
    <row r="483" spans="1:6" ht="15">
      <c r="A483" s="233">
        <v>45962</v>
      </c>
      <c r="B483" t="s">
        <v>1771</v>
      </c>
      <c r="C483">
        <v>0.99919935900000001</v>
      </c>
      <c r="D483" t="s">
        <v>48</v>
      </c>
      <c r="E483" t="s">
        <v>1775</v>
      </c>
      <c r="F483" t="s">
        <v>1525</v>
      </c>
    </row>
    <row r="484" spans="1:6" ht="15">
      <c r="A484" s="233">
        <v>45962</v>
      </c>
      <c r="B484" t="s">
        <v>1771</v>
      </c>
      <c r="C484">
        <v>0.9927461139999999</v>
      </c>
      <c r="D484" t="s">
        <v>50</v>
      </c>
      <c r="E484" t="s">
        <v>1776</v>
      </c>
      <c r="F484" t="s">
        <v>1509</v>
      </c>
    </row>
    <row r="485" spans="1:6" ht="15">
      <c r="A485" s="233">
        <v>45962</v>
      </c>
      <c r="B485" t="s">
        <v>1771</v>
      </c>
      <c r="C485">
        <v>0.99815611599999998</v>
      </c>
      <c r="D485" t="s">
        <v>52</v>
      </c>
      <c r="E485" t="s">
        <v>1775</v>
      </c>
      <c r="F485" t="s">
        <v>1525</v>
      </c>
    </row>
    <row r="486" spans="1:6" ht="15">
      <c r="A486" s="233">
        <v>45962</v>
      </c>
      <c r="B486" t="s">
        <v>1771</v>
      </c>
      <c r="C486">
        <v>0.50554069499999998</v>
      </c>
      <c r="D486" t="s">
        <v>54</v>
      </c>
      <c r="E486" t="s">
        <v>1779</v>
      </c>
      <c r="F486" t="s">
        <v>1534</v>
      </c>
    </row>
    <row r="487" spans="1:6" ht="15">
      <c r="A487" s="233">
        <v>45962</v>
      </c>
      <c r="B487" t="s">
        <v>1771</v>
      </c>
      <c r="C487">
        <v>0.69740376000000004</v>
      </c>
      <c r="D487" t="s">
        <v>56</v>
      </c>
      <c r="E487" t="s">
        <v>1780</v>
      </c>
      <c r="F487" t="s">
        <v>1534</v>
      </c>
    </row>
    <row r="488" spans="1:6" ht="15">
      <c r="A488" s="233">
        <v>45962</v>
      </c>
      <c r="B488" t="s">
        <v>1771</v>
      </c>
      <c r="C488">
        <v>1</v>
      </c>
      <c r="D488" t="s">
        <v>58</v>
      </c>
      <c r="E488" t="s">
        <v>1775</v>
      </c>
      <c r="F488" t="s">
        <v>1509</v>
      </c>
    </row>
    <row r="489" spans="1:6" ht="15">
      <c r="A489" s="233">
        <v>45962</v>
      </c>
      <c r="B489" t="s">
        <v>1771</v>
      </c>
      <c r="C489">
        <v>0.99827487536693538</v>
      </c>
      <c r="D489" t="s">
        <v>1498</v>
      </c>
      <c r="E489" t="s">
        <v>1775</v>
      </c>
      <c r="F489" t="s">
        <v>1522</v>
      </c>
    </row>
    <row r="490" spans="1:6" ht="15">
      <c r="A490" s="233">
        <v>45962</v>
      </c>
      <c r="B490" t="s">
        <v>1771</v>
      </c>
      <c r="C490">
        <v>0.93025667599999995</v>
      </c>
      <c r="D490" t="s">
        <v>62</v>
      </c>
      <c r="E490" t="s">
        <v>1539</v>
      </c>
      <c r="F490" t="s">
        <v>1578</v>
      </c>
    </row>
    <row r="491" spans="1:6" ht="15">
      <c r="A491" s="233">
        <v>45962</v>
      </c>
      <c r="B491" t="s">
        <v>1771</v>
      </c>
      <c r="C491">
        <v>0.95657619999999988</v>
      </c>
      <c r="D491" t="s">
        <v>64</v>
      </c>
      <c r="E491" t="s">
        <v>1513</v>
      </c>
      <c r="F491" t="s">
        <v>1531</v>
      </c>
    </row>
    <row r="492" spans="1:6" ht="15">
      <c r="A492" s="233">
        <v>45962</v>
      </c>
      <c r="B492" t="s">
        <v>1771</v>
      </c>
      <c r="C492">
        <v>0.99885974900000007</v>
      </c>
      <c r="D492" t="s">
        <v>66</v>
      </c>
      <c r="E492" t="s">
        <v>1775</v>
      </c>
      <c r="F492" t="s">
        <v>1509</v>
      </c>
    </row>
    <row r="493" spans="1:6" ht="15">
      <c r="A493" s="233">
        <v>45962</v>
      </c>
      <c r="B493" t="s">
        <v>1771</v>
      </c>
      <c r="C493">
        <v>0.91059431499999999</v>
      </c>
      <c r="D493" t="s">
        <v>68</v>
      </c>
      <c r="E493" t="s">
        <v>1673</v>
      </c>
      <c r="F493" t="s">
        <v>1578</v>
      </c>
    </row>
    <row r="494" spans="1:6" ht="15">
      <c r="A494" s="233">
        <v>45962</v>
      </c>
      <c r="B494" t="s">
        <v>1771</v>
      </c>
      <c r="C494">
        <v>0.9750297269999999</v>
      </c>
      <c r="D494" t="s">
        <v>70</v>
      </c>
      <c r="E494" t="s">
        <v>1777</v>
      </c>
      <c r="F494" t="s">
        <v>1578</v>
      </c>
    </row>
    <row r="495" spans="1:6" ht="15">
      <c r="A495" s="233">
        <v>45962</v>
      </c>
      <c r="B495" t="s">
        <v>1771</v>
      </c>
      <c r="C495">
        <v>0.99892473100000001</v>
      </c>
      <c r="D495" t="s">
        <v>72</v>
      </c>
      <c r="E495" t="s">
        <v>1775</v>
      </c>
      <c r="F495" t="s">
        <v>1591</v>
      </c>
    </row>
    <row r="496" spans="1:6" ht="15">
      <c r="A496" s="233">
        <v>45962</v>
      </c>
      <c r="B496" t="s">
        <v>1771</v>
      </c>
      <c r="C496">
        <v>0.99872052600000005</v>
      </c>
      <c r="D496" t="s">
        <v>74</v>
      </c>
      <c r="E496" t="s">
        <v>1775</v>
      </c>
      <c r="F496" t="s">
        <v>1591</v>
      </c>
    </row>
    <row r="497" spans="1:6" ht="15">
      <c r="A497" s="233">
        <v>45962</v>
      </c>
      <c r="B497" t="s">
        <v>1771</v>
      </c>
      <c r="C497">
        <v>0.99950552199999998</v>
      </c>
      <c r="D497" t="s">
        <v>76</v>
      </c>
      <c r="E497" t="s">
        <v>1775</v>
      </c>
      <c r="F497" t="s">
        <v>1522</v>
      </c>
    </row>
    <row r="498" spans="1:6" ht="15">
      <c r="A498" s="233">
        <v>45962</v>
      </c>
      <c r="B498" t="s">
        <v>1771</v>
      </c>
      <c r="C498">
        <v>0.99856938499999992</v>
      </c>
      <c r="D498" t="s">
        <v>78</v>
      </c>
      <c r="E498" t="s">
        <v>1775</v>
      </c>
      <c r="F498" t="s">
        <v>1518</v>
      </c>
    </row>
    <row r="499" spans="1:6" ht="15">
      <c r="A499" s="233">
        <v>45962</v>
      </c>
      <c r="B499" t="s">
        <v>1771</v>
      </c>
      <c r="C499">
        <v>0.99925205699999997</v>
      </c>
      <c r="D499" t="s">
        <v>80</v>
      </c>
      <c r="E499" t="s">
        <v>1775</v>
      </c>
      <c r="F499" t="s">
        <v>1522</v>
      </c>
    </row>
    <row r="500" spans="1:6" ht="15">
      <c r="A500" s="233">
        <v>45962</v>
      </c>
      <c r="B500" t="s">
        <v>1771</v>
      </c>
      <c r="C500">
        <v>0.92009925599999998</v>
      </c>
      <c r="D500" t="s">
        <v>82</v>
      </c>
      <c r="E500" t="s">
        <v>1590</v>
      </c>
      <c r="F500" t="s">
        <v>1531</v>
      </c>
    </row>
    <row r="501" spans="1:6" ht="15">
      <c r="A501" s="233">
        <v>45962</v>
      </c>
      <c r="B501" t="s">
        <v>1771</v>
      </c>
      <c r="C501">
        <v>0.44893727300000003</v>
      </c>
      <c r="D501" t="s">
        <v>84</v>
      </c>
      <c r="E501" t="s">
        <v>1781</v>
      </c>
      <c r="F501" t="s">
        <v>1509</v>
      </c>
    </row>
    <row r="502" spans="1:6" ht="15">
      <c r="A502" s="233">
        <v>45962</v>
      </c>
      <c r="B502" t="s">
        <v>1771</v>
      </c>
      <c r="C502">
        <v>0.9970978439999999</v>
      </c>
      <c r="D502" t="s">
        <v>86</v>
      </c>
      <c r="E502" t="s">
        <v>1775</v>
      </c>
      <c r="F502" t="s">
        <v>1518</v>
      </c>
    </row>
    <row r="503" spans="1:6" ht="15">
      <c r="A503" s="233">
        <v>45962</v>
      </c>
      <c r="B503" t="s">
        <v>1771</v>
      </c>
      <c r="C503">
        <v>0.99885746900000005</v>
      </c>
      <c r="D503" t="s">
        <v>88</v>
      </c>
      <c r="E503" t="s">
        <v>1775</v>
      </c>
      <c r="F503" t="s">
        <v>1544</v>
      </c>
    </row>
    <row r="504" spans="1:6" ht="15">
      <c r="A504" s="233">
        <v>45962</v>
      </c>
      <c r="B504" t="s">
        <v>1771</v>
      </c>
      <c r="C504">
        <v>0.99209726399999998</v>
      </c>
      <c r="D504" t="s">
        <v>90</v>
      </c>
      <c r="E504" t="s">
        <v>1776</v>
      </c>
      <c r="F504" t="s">
        <v>1509</v>
      </c>
    </row>
    <row r="505" spans="1:6" ht="15">
      <c r="A505" s="233">
        <v>45962</v>
      </c>
      <c r="B505" t="s">
        <v>1771</v>
      </c>
      <c r="C505">
        <v>0.88927171199999999</v>
      </c>
      <c r="D505" t="s">
        <v>92</v>
      </c>
      <c r="E505" t="s">
        <v>1576</v>
      </c>
      <c r="F505" t="s">
        <v>1525</v>
      </c>
    </row>
    <row r="506" spans="1:6" ht="15">
      <c r="A506" s="233">
        <v>45962</v>
      </c>
      <c r="B506" t="s">
        <v>1771</v>
      </c>
      <c r="C506">
        <v>0.77381723899999999</v>
      </c>
      <c r="D506" t="s">
        <v>94</v>
      </c>
      <c r="E506" t="s">
        <v>1641</v>
      </c>
      <c r="F506" t="s">
        <v>1578</v>
      </c>
    </row>
    <row r="507" spans="1:6" ht="15">
      <c r="A507" s="233">
        <v>45962</v>
      </c>
      <c r="B507" t="s">
        <v>1771</v>
      </c>
      <c r="C507">
        <v>0.99604840699999997</v>
      </c>
      <c r="D507" t="s">
        <v>96</v>
      </c>
      <c r="E507" t="s">
        <v>1775</v>
      </c>
      <c r="F507" t="s">
        <v>1522</v>
      </c>
    </row>
    <row r="508" spans="1:6" ht="15">
      <c r="A508" s="233">
        <v>45962</v>
      </c>
      <c r="B508" t="s">
        <v>1771</v>
      </c>
      <c r="C508">
        <v>0.99860627199999996</v>
      </c>
      <c r="D508" t="s">
        <v>98</v>
      </c>
      <c r="E508" t="s">
        <v>1775</v>
      </c>
      <c r="F508" t="s">
        <v>1509</v>
      </c>
    </row>
    <row r="509" spans="1:6" ht="15">
      <c r="A509" s="233">
        <v>45962</v>
      </c>
      <c r="B509" t="s">
        <v>1771</v>
      </c>
      <c r="C509">
        <v>0.99815157099999985</v>
      </c>
      <c r="D509" t="s">
        <v>100</v>
      </c>
      <c r="E509" t="s">
        <v>1775</v>
      </c>
      <c r="F509" t="s">
        <v>1509</v>
      </c>
    </row>
    <row r="510" spans="1:6" ht="15">
      <c r="A510" s="233">
        <v>45962</v>
      </c>
      <c r="B510" t="s">
        <v>1771</v>
      </c>
      <c r="C510">
        <v>0.99776035799999996</v>
      </c>
      <c r="D510" t="s">
        <v>102</v>
      </c>
      <c r="E510" t="s">
        <v>1775</v>
      </c>
      <c r="F510" t="s">
        <v>1534</v>
      </c>
    </row>
    <row r="511" spans="1:6" ht="15">
      <c r="A511" s="233">
        <v>45962</v>
      </c>
      <c r="B511" t="s">
        <v>1771</v>
      </c>
      <c r="C511">
        <v>0.98016701500000003</v>
      </c>
      <c r="D511" t="s">
        <v>104</v>
      </c>
      <c r="E511" t="s">
        <v>1777</v>
      </c>
      <c r="F511" t="s">
        <v>1509</v>
      </c>
    </row>
    <row r="512" spans="1:6" ht="15">
      <c r="A512" s="233">
        <v>45962</v>
      </c>
      <c r="B512" t="s">
        <v>1771</v>
      </c>
      <c r="C512">
        <v>0.99954643399999998</v>
      </c>
      <c r="D512" t="s">
        <v>106</v>
      </c>
      <c r="E512" t="s">
        <v>1775</v>
      </c>
      <c r="F512" t="s">
        <v>1544</v>
      </c>
    </row>
    <row r="513" spans="1:6" ht="15">
      <c r="A513" s="233">
        <v>45962</v>
      </c>
      <c r="B513" t="s">
        <v>1771</v>
      </c>
      <c r="C513">
        <v>0.997514499</v>
      </c>
      <c r="D513" t="s">
        <v>108</v>
      </c>
      <c r="E513" t="s">
        <v>1775</v>
      </c>
      <c r="F513" t="s">
        <v>1509</v>
      </c>
    </row>
    <row r="514" spans="1:6" ht="15">
      <c r="A514" s="233">
        <v>45962</v>
      </c>
      <c r="B514" t="s">
        <v>1771</v>
      </c>
      <c r="C514">
        <v>0.226100152</v>
      </c>
      <c r="D514" t="s">
        <v>110</v>
      </c>
      <c r="E514" t="s">
        <v>1782</v>
      </c>
      <c r="F514" t="s">
        <v>1509</v>
      </c>
    </row>
    <row r="515" spans="1:6" ht="15">
      <c r="A515" s="233">
        <v>45962</v>
      </c>
      <c r="B515" t="s">
        <v>1771</v>
      </c>
      <c r="C515">
        <v>0.98115746999999998</v>
      </c>
      <c r="D515" t="s">
        <v>112</v>
      </c>
      <c r="E515" t="s">
        <v>1777</v>
      </c>
      <c r="F515" t="s">
        <v>1578</v>
      </c>
    </row>
    <row r="516" spans="1:6" ht="15">
      <c r="A516" s="233">
        <v>45962</v>
      </c>
      <c r="B516" t="s">
        <v>1771</v>
      </c>
      <c r="C516">
        <v>0.99</v>
      </c>
      <c r="D516" t="s">
        <v>114</v>
      </c>
      <c r="E516" t="s">
        <v>1776</v>
      </c>
      <c r="F516" t="s">
        <v>1509</v>
      </c>
    </row>
    <row r="517" spans="1:6" ht="15">
      <c r="A517" s="233">
        <v>45962</v>
      </c>
      <c r="B517" t="s">
        <v>1771</v>
      </c>
      <c r="C517">
        <v>0.99462778200000002</v>
      </c>
      <c r="D517" t="s">
        <v>872</v>
      </c>
      <c r="E517" t="s">
        <v>1776</v>
      </c>
      <c r="F517" t="s">
        <v>1531</v>
      </c>
    </row>
    <row r="518" spans="1:6" ht="15">
      <c r="A518" s="233">
        <v>45962</v>
      </c>
      <c r="B518" t="s">
        <v>1771</v>
      </c>
      <c r="C518">
        <v>0.90331577299999999</v>
      </c>
      <c r="D518" t="s">
        <v>118</v>
      </c>
      <c r="E518" t="s">
        <v>1580</v>
      </c>
      <c r="F518" t="s">
        <v>1525</v>
      </c>
    </row>
    <row r="519" spans="1:6" ht="15">
      <c r="A519" s="233">
        <v>45962</v>
      </c>
      <c r="B519" t="s">
        <v>1771</v>
      </c>
      <c r="C519">
        <v>0.85697258600000015</v>
      </c>
      <c r="D519" t="s">
        <v>120</v>
      </c>
      <c r="E519" t="s">
        <v>1529</v>
      </c>
      <c r="F519" t="s">
        <v>1509</v>
      </c>
    </row>
    <row r="520" spans="1:6" ht="15">
      <c r="A520" s="233">
        <v>45962</v>
      </c>
      <c r="B520" t="s">
        <v>1771</v>
      </c>
      <c r="C520">
        <v>0.96957671999999995</v>
      </c>
      <c r="D520" t="s">
        <v>122</v>
      </c>
      <c r="E520" t="s">
        <v>1610</v>
      </c>
      <c r="F520" t="s">
        <v>1509</v>
      </c>
    </row>
    <row r="521" spans="1:6" ht="15">
      <c r="A521" s="233">
        <v>45962</v>
      </c>
      <c r="B521" t="s">
        <v>1771</v>
      </c>
      <c r="C521">
        <v>1</v>
      </c>
      <c r="D521" t="s">
        <v>124</v>
      </c>
      <c r="E521" t="s">
        <v>1775</v>
      </c>
      <c r="F521" t="s">
        <v>1544</v>
      </c>
    </row>
    <row r="522" spans="1:6" ht="15">
      <c r="A522" s="233">
        <v>45962</v>
      </c>
      <c r="B522" t="s">
        <v>1771</v>
      </c>
      <c r="C522">
        <v>0.99692307700000005</v>
      </c>
      <c r="D522" t="s">
        <v>126</v>
      </c>
      <c r="E522" t="s">
        <v>1775</v>
      </c>
      <c r="F522" t="s">
        <v>1509</v>
      </c>
    </row>
    <row r="523" spans="1:6" ht="15">
      <c r="A523" s="233">
        <v>45962</v>
      </c>
      <c r="B523" t="s">
        <v>1771</v>
      </c>
      <c r="C523">
        <v>0.98291925499999999</v>
      </c>
      <c r="D523" t="s">
        <v>128</v>
      </c>
      <c r="E523" t="s">
        <v>1777</v>
      </c>
      <c r="F523" t="s">
        <v>1509</v>
      </c>
    </row>
    <row r="524" spans="1:6" ht="15">
      <c r="A524" s="233">
        <v>45962</v>
      </c>
      <c r="B524" t="s">
        <v>1771</v>
      </c>
      <c r="C524">
        <v>0.99826646900000005</v>
      </c>
      <c r="D524" t="s">
        <v>130</v>
      </c>
      <c r="E524" t="s">
        <v>1775</v>
      </c>
      <c r="F524" t="s">
        <v>1544</v>
      </c>
    </row>
    <row r="525" spans="1:6" ht="15">
      <c r="A525" s="233">
        <v>45962</v>
      </c>
      <c r="B525" t="s">
        <v>1771</v>
      </c>
      <c r="C525">
        <v>0.99944506099999997</v>
      </c>
      <c r="D525" t="s">
        <v>1499</v>
      </c>
      <c r="E525" t="s">
        <v>1775</v>
      </c>
      <c r="F525" t="s">
        <v>1518</v>
      </c>
    </row>
    <row r="526" spans="1:6" ht="15">
      <c r="A526" s="233">
        <v>45962</v>
      </c>
      <c r="B526" t="s">
        <v>1771</v>
      </c>
      <c r="C526">
        <v>1</v>
      </c>
      <c r="D526" t="s">
        <v>134</v>
      </c>
      <c r="E526" t="s">
        <v>1775</v>
      </c>
      <c r="F526" t="s">
        <v>1509</v>
      </c>
    </row>
    <row r="527" spans="1:6" ht="15">
      <c r="A527" s="233">
        <v>45962</v>
      </c>
      <c r="B527" t="s">
        <v>1771</v>
      </c>
      <c r="C527">
        <v>0.99963208199999998</v>
      </c>
      <c r="D527" t="s">
        <v>136</v>
      </c>
      <c r="E527" t="s">
        <v>1775</v>
      </c>
      <c r="F527" t="s">
        <v>1518</v>
      </c>
    </row>
    <row r="528" spans="1:6" ht="15">
      <c r="A528" s="233">
        <v>45962</v>
      </c>
      <c r="B528" t="s">
        <v>1771</v>
      </c>
      <c r="C528">
        <v>0.99729486000000001</v>
      </c>
      <c r="D528" t="s">
        <v>138</v>
      </c>
      <c r="E528" t="s">
        <v>1775</v>
      </c>
      <c r="F528" t="s">
        <v>1534</v>
      </c>
    </row>
    <row r="529" spans="1:6" ht="15">
      <c r="A529" s="233">
        <v>45962</v>
      </c>
      <c r="B529" t="s">
        <v>1771</v>
      </c>
      <c r="C529">
        <v>0.99860432700000001</v>
      </c>
      <c r="D529" t="s">
        <v>140</v>
      </c>
      <c r="E529" t="s">
        <v>1775</v>
      </c>
      <c r="F529" t="s">
        <v>1509</v>
      </c>
    </row>
    <row r="530" spans="1:6" ht="15">
      <c r="A530" s="233">
        <v>45962</v>
      </c>
      <c r="B530" t="s">
        <v>1771</v>
      </c>
      <c r="C530">
        <v>0.97156146200000004</v>
      </c>
      <c r="D530" t="s">
        <v>142</v>
      </c>
      <c r="E530" t="s">
        <v>1610</v>
      </c>
      <c r="F530" t="s">
        <v>1534</v>
      </c>
    </row>
    <row r="531" spans="1:6" ht="15">
      <c r="A531" s="233">
        <v>45962</v>
      </c>
      <c r="B531" t="s">
        <v>1771</v>
      </c>
      <c r="C531">
        <v>0.99899749400000004</v>
      </c>
      <c r="D531" t="s">
        <v>144</v>
      </c>
      <c r="E531" t="s">
        <v>1775</v>
      </c>
      <c r="F531" t="s">
        <v>1518</v>
      </c>
    </row>
    <row r="532" spans="1:6" ht="15">
      <c r="A532" s="233">
        <v>45962</v>
      </c>
      <c r="B532" t="s">
        <v>1771</v>
      </c>
      <c r="C532">
        <v>0.99838882900000003</v>
      </c>
      <c r="D532" t="s">
        <v>146</v>
      </c>
      <c r="E532" t="s">
        <v>1775</v>
      </c>
      <c r="F532" t="s">
        <v>1591</v>
      </c>
    </row>
    <row r="533" spans="1:6" ht="15">
      <c r="A533" s="233">
        <v>45962</v>
      </c>
      <c r="B533" t="s">
        <v>1771</v>
      </c>
      <c r="C533">
        <v>0.99714656300000004</v>
      </c>
      <c r="D533" t="s">
        <v>148</v>
      </c>
      <c r="E533" t="s">
        <v>1775</v>
      </c>
      <c r="F533" t="s">
        <v>1591</v>
      </c>
    </row>
    <row r="534" spans="1:6" ht="15">
      <c r="A534" s="233">
        <v>45962</v>
      </c>
      <c r="B534" t="s">
        <v>1771</v>
      </c>
      <c r="C534">
        <v>0.99724517899999998</v>
      </c>
      <c r="D534" t="s">
        <v>150</v>
      </c>
      <c r="E534" t="s">
        <v>1775</v>
      </c>
      <c r="F534" t="s">
        <v>1509</v>
      </c>
    </row>
    <row r="535" spans="1:6" ht="15">
      <c r="A535" s="233">
        <v>45962</v>
      </c>
      <c r="B535" t="s">
        <v>1771</v>
      </c>
      <c r="C535">
        <v>0.998966515</v>
      </c>
      <c r="D535" t="s">
        <v>152</v>
      </c>
      <c r="E535" t="s">
        <v>1775</v>
      </c>
      <c r="F535" t="s">
        <v>1591</v>
      </c>
    </row>
    <row r="536" spans="1:6" ht="15">
      <c r="A536" s="233">
        <v>45962</v>
      </c>
      <c r="B536" t="s">
        <v>1771</v>
      </c>
      <c r="C536">
        <v>0.99901703799999997</v>
      </c>
      <c r="D536" t="s">
        <v>154</v>
      </c>
      <c r="E536" t="s">
        <v>1775</v>
      </c>
      <c r="F536" t="s">
        <v>1534</v>
      </c>
    </row>
    <row r="537" spans="1:6" ht="15">
      <c r="A537" s="233">
        <v>45962</v>
      </c>
      <c r="B537" t="s">
        <v>1771</v>
      </c>
      <c r="C537">
        <v>0.9977307110000001</v>
      </c>
      <c r="D537" t="s">
        <v>156</v>
      </c>
      <c r="E537" t="s">
        <v>1775</v>
      </c>
      <c r="F537" t="s">
        <v>1525</v>
      </c>
    </row>
    <row r="538" spans="1:6" ht="15">
      <c r="A538" s="233">
        <v>45962</v>
      </c>
      <c r="B538" t="s">
        <v>1771</v>
      </c>
      <c r="C538">
        <v>0.99594437999999996</v>
      </c>
      <c r="D538" t="s">
        <v>158</v>
      </c>
      <c r="E538" t="s">
        <v>1775</v>
      </c>
      <c r="F538" t="s">
        <v>1534</v>
      </c>
    </row>
    <row r="539" spans="1:6" ht="15">
      <c r="A539" s="233">
        <v>45962</v>
      </c>
      <c r="B539" t="s">
        <v>1771</v>
      </c>
      <c r="C539">
        <v>1</v>
      </c>
      <c r="D539" t="s">
        <v>160</v>
      </c>
      <c r="E539" t="s">
        <v>1775</v>
      </c>
      <c r="F539" t="s">
        <v>1544</v>
      </c>
    </row>
    <row r="540" spans="1:6" ht="15">
      <c r="A540" s="233">
        <v>45962</v>
      </c>
      <c r="B540" t="s">
        <v>1771</v>
      </c>
      <c r="C540">
        <v>1</v>
      </c>
      <c r="D540" t="s">
        <v>162</v>
      </c>
      <c r="E540" t="s">
        <v>1775</v>
      </c>
      <c r="F540" t="s">
        <v>1509</v>
      </c>
    </row>
    <row r="541" spans="1:6" ht="15">
      <c r="A541" s="233">
        <v>45962</v>
      </c>
      <c r="B541" t="s">
        <v>1771</v>
      </c>
      <c r="C541">
        <v>0.98492462300000005</v>
      </c>
      <c r="D541" t="s">
        <v>164</v>
      </c>
      <c r="E541" t="s">
        <v>1777</v>
      </c>
      <c r="F541" t="s">
        <v>1578</v>
      </c>
    </row>
    <row r="542" spans="1:6" ht="15">
      <c r="A542" s="233">
        <v>45962</v>
      </c>
      <c r="B542" t="s">
        <v>1771</v>
      </c>
      <c r="C542">
        <v>0.998685076</v>
      </c>
      <c r="D542" t="s">
        <v>166</v>
      </c>
      <c r="E542" t="s">
        <v>1775</v>
      </c>
      <c r="F542" t="s">
        <v>1525</v>
      </c>
    </row>
    <row r="543" spans="1:6" ht="15">
      <c r="A543" s="233">
        <v>45962</v>
      </c>
      <c r="B543" t="s">
        <v>1771</v>
      </c>
      <c r="C543">
        <v>4.1604009999999997E-2</v>
      </c>
      <c r="D543" t="s">
        <v>168</v>
      </c>
      <c r="E543" t="s">
        <v>1783</v>
      </c>
      <c r="F543" t="s">
        <v>1578</v>
      </c>
    </row>
    <row r="544" spans="1:6" ht="15">
      <c r="A544" s="233">
        <v>45962</v>
      </c>
      <c r="B544" t="s">
        <v>1771</v>
      </c>
      <c r="C544">
        <v>0.99583680299999999</v>
      </c>
      <c r="D544" t="s">
        <v>170</v>
      </c>
      <c r="E544" t="s">
        <v>1775</v>
      </c>
      <c r="F544" t="s">
        <v>1509</v>
      </c>
    </row>
    <row r="545" spans="1:6" ht="15">
      <c r="A545" s="233">
        <v>45962</v>
      </c>
      <c r="B545" t="s">
        <v>1771</v>
      </c>
      <c r="C545">
        <v>0.99981484899999995</v>
      </c>
      <c r="D545" t="s">
        <v>172</v>
      </c>
      <c r="E545" t="s">
        <v>1775</v>
      </c>
      <c r="F545" t="s">
        <v>1525</v>
      </c>
    </row>
    <row r="546" spans="1:6" ht="15">
      <c r="A546" s="233">
        <v>45962</v>
      </c>
      <c r="B546" t="s">
        <v>1771</v>
      </c>
      <c r="C546">
        <v>0.99806576400000002</v>
      </c>
      <c r="D546" t="s">
        <v>174</v>
      </c>
      <c r="E546" t="s">
        <v>1775</v>
      </c>
      <c r="F546" t="s">
        <v>1518</v>
      </c>
    </row>
    <row r="547" spans="1:6" ht="15">
      <c r="A547" s="233">
        <v>45962</v>
      </c>
      <c r="B547" t="s">
        <v>1771</v>
      </c>
      <c r="C547">
        <v>1</v>
      </c>
      <c r="D547" t="s">
        <v>176</v>
      </c>
      <c r="E547" t="s">
        <v>1775</v>
      </c>
      <c r="F547" t="s">
        <v>1518</v>
      </c>
    </row>
    <row r="548" spans="1:6" ht="15">
      <c r="A548" s="233">
        <v>45962</v>
      </c>
      <c r="B548" t="s">
        <v>1771</v>
      </c>
      <c r="C548">
        <v>0.99947396099999997</v>
      </c>
      <c r="D548" t="s">
        <v>178</v>
      </c>
      <c r="E548" t="s">
        <v>1775</v>
      </c>
      <c r="F548" t="s">
        <v>1591</v>
      </c>
    </row>
    <row r="549" spans="1:6" ht="15">
      <c r="A549" s="233">
        <v>45962</v>
      </c>
      <c r="B549" t="s">
        <v>1771</v>
      </c>
      <c r="C549">
        <v>0.99932930900000005</v>
      </c>
      <c r="D549" t="s">
        <v>180</v>
      </c>
      <c r="E549" t="s">
        <v>1775</v>
      </c>
      <c r="F549" t="s">
        <v>1522</v>
      </c>
    </row>
    <row r="550" spans="1:6" ht="15">
      <c r="A550" s="233">
        <v>45962</v>
      </c>
      <c r="B550" t="s">
        <v>1771</v>
      </c>
      <c r="C550">
        <v>0.696706029</v>
      </c>
      <c r="D550" t="s">
        <v>182</v>
      </c>
      <c r="E550" t="s">
        <v>1780</v>
      </c>
      <c r="F550" t="s">
        <v>1578</v>
      </c>
    </row>
    <row r="551" spans="1:6" ht="15">
      <c r="A551" s="233">
        <v>45962</v>
      </c>
      <c r="B551" t="s">
        <v>1771</v>
      </c>
      <c r="C551">
        <v>0.99428435299999995</v>
      </c>
      <c r="D551" t="s">
        <v>184</v>
      </c>
      <c r="E551" t="s">
        <v>1776</v>
      </c>
      <c r="F551" t="s">
        <v>1518</v>
      </c>
    </row>
    <row r="552" spans="1:6" ht="15">
      <c r="A552" s="233">
        <v>45962</v>
      </c>
      <c r="B552" t="s">
        <v>1771</v>
      </c>
      <c r="C552">
        <v>0.71569029099999992</v>
      </c>
      <c r="D552" t="s">
        <v>186</v>
      </c>
      <c r="E552" t="s">
        <v>1784</v>
      </c>
      <c r="F552" t="s">
        <v>1578</v>
      </c>
    </row>
    <row r="553" spans="1:6" ht="15">
      <c r="A553" s="233">
        <v>45962</v>
      </c>
      <c r="B553" t="s">
        <v>1771</v>
      </c>
      <c r="C553">
        <v>1</v>
      </c>
      <c r="D553" t="s">
        <v>188</v>
      </c>
      <c r="E553" t="s">
        <v>1775</v>
      </c>
      <c r="F553" t="s">
        <v>1591</v>
      </c>
    </row>
    <row r="554" spans="1:6" ht="15">
      <c r="A554" s="233">
        <v>45962</v>
      </c>
      <c r="B554" t="s">
        <v>1771</v>
      </c>
      <c r="C554">
        <v>0.99964520100000009</v>
      </c>
      <c r="D554" t="s">
        <v>190</v>
      </c>
      <c r="E554" t="s">
        <v>1775</v>
      </c>
      <c r="F554" t="s">
        <v>1591</v>
      </c>
    </row>
    <row r="555" spans="1:6" ht="15">
      <c r="A555" s="233">
        <v>45962</v>
      </c>
      <c r="B555" t="s">
        <v>1771</v>
      </c>
      <c r="C555">
        <v>0.99515503900000002</v>
      </c>
      <c r="D555" t="s">
        <v>192</v>
      </c>
      <c r="E555" t="s">
        <v>1775</v>
      </c>
      <c r="F555" t="s">
        <v>1534</v>
      </c>
    </row>
    <row r="556" spans="1:6" ht="15">
      <c r="A556" s="233">
        <v>45962</v>
      </c>
      <c r="B556" t="s">
        <v>1771</v>
      </c>
      <c r="C556">
        <v>0.99780166100000001</v>
      </c>
      <c r="D556" t="s">
        <v>194</v>
      </c>
      <c r="E556" t="s">
        <v>1775</v>
      </c>
      <c r="F556" t="s">
        <v>1544</v>
      </c>
    </row>
    <row r="557" spans="1:6" ht="15">
      <c r="A557" s="233">
        <v>45962</v>
      </c>
      <c r="B557" t="s">
        <v>1771</v>
      </c>
      <c r="C557">
        <v>0.998069498</v>
      </c>
      <c r="D557" t="s">
        <v>196</v>
      </c>
      <c r="E557" t="s">
        <v>1775</v>
      </c>
      <c r="F557" t="s">
        <v>1525</v>
      </c>
    </row>
    <row r="558" spans="1:6" ht="15">
      <c r="A558" s="233">
        <v>45962</v>
      </c>
      <c r="B558" t="s">
        <v>1771</v>
      </c>
      <c r="C558">
        <v>1</v>
      </c>
      <c r="D558" t="s">
        <v>198</v>
      </c>
      <c r="E558" t="s">
        <v>1775</v>
      </c>
      <c r="F558" t="s">
        <v>1522</v>
      </c>
    </row>
    <row r="559" spans="1:6" ht="15">
      <c r="A559" s="233">
        <v>45962</v>
      </c>
      <c r="B559" t="s">
        <v>1771</v>
      </c>
      <c r="C559">
        <v>1</v>
      </c>
      <c r="D559" t="s">
        <v>200</v>
      </c>
      <c r="E559" t="s">
        <v>1775</v>
      </c>
      <c r="F559" t="s">
        <v>1544</v>
      </c>
    </row>
    <row r="560" spans="1:6" ht="15">
      <c r="A560" s="233">
        <v>45962</v>
      </c>
      <c r="B560" t="s">
        <v>1771</v>
      </c>
      <c r="C560">
        <v>1</v>
      </c>
      <c r="D560" t="s">
        <v>202</v>
      </c>
      <c r="E560" t="s">
        <v>1775</v>
      </c>
      <c r="F560" t="s">
        <v>1544</v>
      </c>
    </row>
    <row r="561" spans="1:6" ht="15">
      <c r="A561" s="233">
        <v>45962</v>
      </c>
      <c r="B561" t="s">
        <v>1771</v>
      </c>
      <c r="C561">
        <v>0.99232736600000004</v>
      </c>
      <c r="D561" t="s">
        <v>204</v>
      </c>
      <c r="E561" t="s">
        <v>1776</v>
      </c>
      <c r="F561" t="s">
        <v>1509</v>
      </c>
    </row>
    <row r="562" spans="1:6" ht="15">
      <c r="A562" s="233">
        <v>45962</v>
      </c>
      <c r="B562" t="s">
        <v>1771</v>
      </c>
      <c r="C562">
        <v>0.98490566000000002</v>
      </c>
      <c r="D562" t="s">
        <v>206</v>
      </c>
      <c r="E562" t="s">
        <v>1777</v>
      </c>
      <c r="F562" t="s">
        <v>1578</v>
      </c>
    </row>
    <row r="563" spans="1:6" ht="15">
      <c r="A563" s="233">
        <v>45962</v>
      </c>
      <c r="B563" t="s">
        <v>1771</v>
      </c>
      <c r="C563">
        <v>0.99370277100000004</v>
      </c>
      <c r="D563" t="s">
        <v>208</v>
      </c>
      <c r="E563" t="s">
        <v>1776</v>
      </c>
      <c r="F563" t="s">
        <v>1509</v>
      </c>
    </row>
    <row r="564" spans="1:6" ht="15">
      <c r="A564" s="233">
        <v>45962</v>
      </c>
      <c r="B564" t="s">
        <v>1771</v>
      </c>
      <c r="C564">
        <v>0.98904382499999999</v>
      </c>
      <c r="D564" t="s">
        <v>210</v>
      </c>
      <c r="E564" t="s">
        <v>1776</v>
      </c>
      <c r="F564" t="s">
        <v>1534</v>
      </c>
    </row>
    <row r="565" spans="1:6" ht="15">
      <c r="A565" s="233">
        <v>45962</v>
      </c>
      <c r="B565" t="s">
        <v>1771</v>
      </c>
      <c r="C565">
        <v>0.99910634499999995</v>
      </c>
      <c r="D565" t="s">
        <v>212</v>
      </c>
      <c r="E565" t="s">
        <v>1775</v>
      </c>
      <c r="F565" t="s">
        <v>1518</v>
      </c>
    </row>
    <row r="566" spans="1:6" ht="15">
      <c r="A566" s="233">
        <v>45962</v>
      </c>
      <c r="B566" t="s">
        <v>1771</v>
      </c>
      <c r="C566">
        <v>1</v>
      </c>
      <c r="D566" t="s">
        <v>214</v>
      </c>
      <c r="E566" t="s">
        <v>1775</v>
      </c>
      <c r="F566" t="s">
        <v>1591</v>
      </c>
    </row>
    <row r="567" spans="1:6" ht="15">
      <c r="A567" s="233">
        <v>45962</v>
      </c>
      <c r="B567" t="s">
        <v>1771</v>
      </c>
      <c r="C567">
        <v>0.92434411199999988</v>
      </c>
      <c r="D567" t="s">
        <v>216</v>
      </c>
      <c r="E567" t="s">
        <v>1590</v>
      </c>
      <c r="F567" t="s">
        <v>1534</v>
      </c>
    </row>
    <row r="568" spans="1:6" ht="15">
      <c r="A568" s="233">
        <v>45962</v>
      </c>
      <c r="B568" t="s">
        <v>1771</v>
      </c>
      <c r="C568">
        <v>0.95936478300000005</v>
      </c>
      <c r="D568" t="s">
        <v>218</v>
      </c>
      <c r="E568" t="s">
        <v>1513</v>
      </c>
      <c r="F568" t="s">
        <v>1531</v>
      </c>
    </row>
    <row r="569" spans="1:6" ht="15">
      <c r="A569" s="233">
        <v>45962</v>
      </c>
      <c r="B569" t="s">
        <v>1771</v>
      </c>
      <c r="C569">
        <v>0.97685683499999998</v>
      </c>
      <c r="D569" t="s">
        <v>220</v>
      </c>
      <c r="E569" t="s">
        <v>1777</v>
      </c>
      <c r="F569" t="s">
        <v>1534</v>
      </c>
    </row>
    <row r="570" spans="1:6" ht="15">
      <c r="A570" s="233">
        <v>45962</v>
      </c>
      <c r="B570" t="s">
        <v>1771</v>
      </c>
      <c r="C570">
        <v>0.99895995800000004</v>
      </c>
      <c r="D570" t="s">
        <v>222</v>
      </c>
      <c r="E570" t="s">
        <v>1775</v>
      </c>
      <c r="F570" t="s">
        <v>1518</v>
      </c>
    </row>
    <row r="571" spans="1:6" ht="15">
      <c r="A571" s="233">
        <v>45962</v>
      </c>
      <c r="B571" t="s">
        <v>1771</v>
      </c>
      <c r="C571">
        <v>0.88647343000000001</v>
      </c>
      <c r="D571" t="s">
        <v>224</v>
      </c>
      <c r="E571" t="s">
        <v>1576</v>
      </c>
      <c r="F571" t="s">
        <v>1531</v>
      </c>
    </row>
    <row r="572" spans="1:6" ht="15">
      <c r="A572" s="233">
        <v>45962</v>
      </c>
      <c r="B572" t="s">
        <v>1771</v>
      </c>
      <c r="C572">
        <v>0.98966026600000001</v>
      </c>
      <c r="D572" t="s">
        <v>226</v>
      </c>
      <c r="E572" t="s">
        <v>1776</v>
      </c>
      <c r="F572" t="s">
        <v>1544</v>
      </c>
    </row>
    <row r="573" spans="1:6" ht="15">
      <c r="A573" s="233">
        <v>45962</v>
      </c>
      <c r="B573" t="s">
        <v>1771</v>
      </c>
      <c r="C573">
        <v>0.93209481099999991</v>
      </c>
      <c r="D573" t="s">
        <v>228</v>
      </c>
      <c r="E573" t="s">
        <v>1539</v>
      </c>
      <c r="F573" t="s">
        <v>1531</v>
      </c>
    </row>
    <row r="574" spans="1:6" ht="15">
      <c r="A574" s="233">
        <v>45962</v>
      </c>
      <c r="B574" t="s">
        <v>1771</v>
      </c>
      <c r="C574">
        <v>0.99948280300000003</v>
      </c>
      <c r="D574" t="s">
        <v>230</v>
      </c>
      <c r="E574" t="s">
        <v>1775</v>
      </c>
      <c r="F574" t="s">
        <v>1522</v>
      </c>
    </row>
    <row r="575" spans="1:6" ht="15">
      <c r="A575" s="233">
        <v>45962</v>
      </c>
      <c r="B575" t="s">
        <v>1771</v>
      </c>
      <c r="C575">
        <v>0.99830028299999996</v>
      </c>
      <c r="D575" t="s">
        <v>232</v>
      </c>
      <c r="E575" t="s">
        <v>1775</v>
      </c>
      <c r="F575" t="s">
        <v>1522</v>
      </c>
    </row>
    <row r="576" spans="1:6" ht="15">
      <c r="A576" s="233">
        <v>45962</v>
      </c>
      <c r="B576" t="s">
        <v>1771</v>
      </c>
      <c r="C576">
        <v>0.91560798499999996</v>
      </c>
      <c r="D576" t="s">
        <v>234</v>
      </c>
      <c r="E576" t="s">
        <v>1590</v>
      </c>
      <c r="F576" t="s">
        <v>1578</v>
      </c>
    </row>
    <row r="577" spans="1:6" ht="15">
      <c r="A577" s="233">
        <v>45962</v>
      </c>
      <c r="B577" t="s">
        <v>1771</v>
      </c>
      <c r="C577">
        <v>0.99806451600000001</v>
      </c>
      <c r="D577" t="s">
        <v>236</v>
      </c>
      <c r="E577" t="s">
        <v>1775</v>
      </c>
      <c r="F577" t="s">
        <v>1544</v>
      </c>
    </row>
    <row r="578" spans="1:6" ht="15">
      <c r="A578" s="233">
        <v>45962</v>
      </c>
      <c r="B578" t="s">
        <v>1771</v>
      </c>
      <c r="C578">
        <v>1</v>
      </c>
      <c r="D578" t="s">
        <v>238</v>
      </c>
      <c r="E578" t="s">
        <v>1775</v>
      </c>
      <c r="F578" t="s">
        <v>1525</v>
      </c>
    </row>
    <row r="579" spans="1:6" ht="15">
      <c r="A579" s="233">
        <v>45962</v>
      </c>
      <c r="B579" t="s">
        <v>1771</v>
      </c>
      <c r="C579">
        <v>0.99862448399999992</v>
      </c>
      <c r="D579" t="s">
        <v>240</v>
      </c>
      <c r="E579" t="s">
        <v>1775</v>
      </c>
      <c r="F579" t="s">
        <v>1509</v>
      </c>
    </row>
    <row r="580" spans="1:6" ht="15">
      <c r="A580" s="233">
        <v>45962</v>
      </c>
      <c r="B580" t="s">
        <v>1771</v>
      </c>
      <c r="C580">
        <v>0.98355968500000002</v>
      </c>
      <c r="D580" t="s">
        <v>242</v>
      </c>
      <c r="E580" t="s">
        <v>1777</v>
      </c>
      <c r="F580" t="s">
        <v>1534</v>
      </c>
    </row>
    <row r="581" spans="1:6" ht="15">
      <c r="A581" s="233">
        <v>45962</v>
      </c>
      <c r="B581" t="s">
        <v>1771</v>
      </c>
      <c r="C581">
        <v>0.86049054800000002</v>
      </c>
      <c r="D581" t="s">
        <v>244</v>
      </c>
      <c r="E581" t="s">
        <v>1529</v>
      </c>
      <c r="F581" t="s">
        <v>1531</v>
      </c>
    </row>
    <row r="582" spans="1:6" ht="15">
      <c r="A582" s="233">
        <v>45962</v>
      </c>
      <c r="B582" t="s">
        <v>1771</v>
      </c>
      <c r="C582">
        <v>0.99755740100000001</v>
      </c>
      <c r="D582" t="s">
        <v>246</v>
      </c>
      <c r="E582" t="s">
        <v>1775</v>
      </c>
      <c r="F582" t="s">
        <v>1534</v>
      </c>
    </row>
    <row r="583" spans="1:6" ht="15">
      <c r="A583" s="233">
        <v>45962</v>
      </c>
      <c r="B583" t="s">
        <v>1771</v>
      </c>
      <c r="C583">
        <v>0.98197596799999998</v>
      </c>
      <c r="D583" t="s">
        <v>248</v>
      </c>
      <c r="E583" t="s">
        <v>1777</v>
      </c>
      <c r="F583" t="s">
        <v>1578</v>
      </c>
    </row>
    <row r="584" spans="1:6" ht="15">
      <c r="A584" s="233">
        <v>45962</v>
      </c>
      <c r="B584" t="s">
        <v>1771</v>
      </c>
      <c r="C584">
        <v>0.99839486399999999</v>
      </c>
      <c r="D584" t="s">
        <v>250</v>
      </c>
      <c r="E584" t="s">
        <v>1775</v>
      </c>
      <c r="F584" t="s">
        <v>1531</v>
      </c>
    </row>
    <row r="585" spans="1:6" ht="15">
      <c r="A585" s="233">
        <v>45962</v>
      </c>
      <c r="B585" t="s">
        <v>1771</v>
      </c>
      <c r="C585">
        <v>0.99937720599999991</v>
      </c>
      <c r="D585" t="s">
        <v>252</v>
      </c>
      <c r="E585" t="s">
        <v>1775</v>
      </c>
      <c r="F585" t="s">
        <v>1525</v>
      </c>
    </row>
    <row r="586" spans="1:6" ht="15">
      <c r="A586" s="233">
        <v>45962</v>
      </c>
      <c r="B586" t="s">
        <v>1771</v>
      </c>
      <c r="C586">
        <v>0.94018330900000002</v>
      </c>
      <c r="D586" t="s">
        <v>254</v>
      </c>
      <c r="E586" t="s">
        <v>1585</v>
      </c>
      <c r="F586" t="s">
        <v>1578</v>
      </c>
    </row>
    <row r="587" spans="1:6" ht="15">
      <c r="A587" s="233">
        <v>45962</v>
      </c>
      <c r="B587" t="s">
        <v>1771</v>
      </c>
      <c r="C587">
        <v>0.99810426500000005</v>
      </c>
      <c r="D587" t="s">
        <v>256</v>
      </c>
      <c r="E587" t="s">
        <v>1775</v>
      </c>
      <c r="F587" t="s">
        <v>1544</v>
      </c>
    </row>
    <row r="588" spans="1:6" ht="15">
      <c r="A588" s="233">
        <v>45962</v>
      </c>
      <c r="B588" t="s">
        <v>1771</v>
      </c>
      <c r="C588">
        <v>0.99892357399999998</v>
      </c>
      <c r="D588" t="s">
        <v>258</v>
      </c>
      <c r="E588" t="s">
        <v>1775</v>
      </c>
      <c r="F588" t="s">
        <v>1509</v>
      </c>
    </row>
    <row r="589" spans="1:6" ht="15">
      <c r="A589" s="233">
        <v>45962</v>
      </c>
      <c r="B589" t="s">
        <v>1771</v>
      </c>
      <c r="C589">
        <v>0.99929577500000011</v>
      </c>
      <c r="D589" t="s">
        <v>260</v>
      </c>
      <c r="E589" t="s">
        <v>1775</v>
      </c>
      <c r="F589" t="s">
        <v>1522</v>
      </c>
    </row>
    <row r="590" spans="1:6" ht="15">
      <c r="A590" s="233">
        <v>45962</v>
      </c>
      <c r="B590" t="s">
        <v>1771</v>
      </c>
      <c r="C590">
        <v>0.99632578100000002</v>
      </c>
      <c r="D590" t="s">
        <v>262</v>
      </c>
      <c r="E590" t="s">
        <v>1775</v>
      </c>
      <c r="F590" t="s">
        <v>1534</v>
      </c>
    </row>
    <row r="591" spans="1:6" ht="15">
      <c r="A591" s="233">
        <v>45962</v>
      </c>
      <c r="B591" t="s">
        <v>1771</v>
      </c>
      <c r="C591">
        <v>0.90721649500000001</v>
      </c>
      <c r="D591" t="s">
        <v>264</v>
      </c>
      <c r="E591" t="s">
        <v>1673</v>
      </c>
      <c r="F591" t="s">
        <v>1531</v>
      </c>
    </row>
    <row r="592" spans="1:6" ht="15">
      <c r="A592" s="233">
        <v>45962</v>
      </c>
      <c r="B592" t="s">
        <v>1771</v>
      </c>
      <c r="C592">
        <v>0.99650349699999996</v>
      </c>
      <c r="D592" t="s">
        <v>266</v>
      </c>
      <c r="E592" t="s">
        <v>1775</v>
      </c>
      <c r="F592" t="s">
        <v>1525</v>
      </c>
    </row>
    <row r="593" spans="1:6" ht="15">
      <c r="A593" s="233">
        <v>45962</v>
      </c>
      <c r="B593" t="s">
        <v>1771</v>
      </c>
      <c r="C593">
        <v>1</v>
      </c>
      <c r="D593" t="s">
        <v>268</v>
      </c>
      <c r="E593" t="s">
        <v>1775</v>
      </c>
      <c r="F593" t="s">
        <v>1522</v>
      </c>
    </row>
    <row r="594" spans="1:6" ht="15">
      <c r="A594" s="233">
        <v>45962</v>
      </c>
      <c r="B594" t="s">
        <v>1771</v>
      </c>
      <c r="C594">
        <v>0.99685534600000003</v>
      </c>
      <c r="D594" t="s">
        <v>270</v>
      </c>
      <c r="E594" t="s">
        <v>1775</v>
      </c>
      <c r="F594" t="s">
        <v>1509</v>
      </c>
    </row>
    <row r="595" spans="1:6" ht="15">
      <c r="A595" s="233">
        <v>45962</v>
      </c>
      <c r="B595" t="s">
        <v>1771</v>
      </c>
      <c r="C595">
        <v>0.99655172399999992</v>
      </c>
      <c r="D595" t="s">
        <v>272</v>
      </c>
      <c r="E595" t="s">
        <v>1775</v>
      </c>
      <c r="F595" t="s">
        <v>1534</v>
      </c>
    </row>
    <row r="596" spans="1:6" ht="15">
      <c r="A596" s="233">
        <v>45962</v>
      </c>
      <c r="B596" t="s">
        <v>1771</v>
      </c>
      <c r="C596">
        <v>1</v>
      </c>
      <c r="D596" t="s">
        <v>274</v>
      </c>
      <c r="E596" t="s">
        <v>1775</v>
      </c>
      <c r="F596" t="s">
        <v>1518</v>
      </c>
    </row>
    <row r="597" spans="1:6" ht="15">
      <c r="A597" s="233">
        <v>45962</v>
      </c>
      <c r="B597" t="s">
        <v>1771</v>
      </c>
      <c r="C597">
        <v>0.80060271199999999</v>
      </c>
      <c r="D597" t="s">
        <v>276</v>
      </c>
      <c r="E597" t="s">
        <v>1603</v>
      </c>
      <c r="F597" t="s">
        <v>1531</v>
      </c>
    </row>
    <row r="598" spans="1:6" ht="15">
      <c r="A598" s="233">
        <v>45962</v>
      </c>
      <c r="B598" t="s">
        <v>1771</v>
      </c>
      <c r="C598">
        <v>0.99331423100000005</v>
      </c>
      <c r="D598" t="s">
        <v>278</v>
      </c>
      <c r="E598" t="s">
        <v>1776</v>
      </c>
      <c r="F598" t="s">
        <v>1509</v>
      </c>
    </row>
    <row r="599" spans="1:6" ht="15">
      <c r="A599" s="233">
        <v>45962</v>
      </c>
      <c r="B599" t="s">
        <v>1771</v>
      </c>
      <c r="C599">
        <v>0.99750000000000016</v>
      </c>
      <c r="D599" t="s">
        <v>280</v>
      </c>
      <c r="E599" t="s">
        <v>1775</v>
      </c>
      <c r="F599" t="s">
        <v>1509</v>
      </c>
    </row>
    <row r="600" spans="1:6" ht="15">
      <c r="A600" s="233">
        <v>45962</v>
      </c>
      <c r="B600" t="s">
        <v>1771</v>
      </c>
      <c r="C600">
        <v>0.99141630899999988</v>
      </c>
      <c r="D600" t="s">
        <v>282</v>
      </c>
      <c r="E600" t="s">
        <v>1776</v>
      </c>
      <c r="F600" t="s">
        <v>1534</v>
      </c>
    </row>
    <row r="601" spans="1:6" ht="15">
      <c r="A601" s="233">
        <v>45962</v>
      </c>
      <c r="B601" t="s">
        <v>1771</v>
      </c>
      <c r="C601">
        <v>0.64022374800000004</v>
      </c>
      <c r="D601" t="s">
        <v>284</v>
      </c>
      <c r="E601" t="s">
        <v>1785</v>
      </c>
      <c r="F601" t="s">
        <v>1531</v>
      </c>
    </row>
    <row r="602" spans="1:6" ht="15">
      <c r="A602" s="233">
        <v>45962</v>
      </c>
      <c r="B602" t="s">
        <v>1771</v>
      </c>
      <c r="C602">
        <v>0.99748427699999997</v>
      </c>
      <c r="D602" t="s">
        <v>286</v>
      </c>
      <c r="E602" t="s">
        <v>1775</v>
      </c>
      <c r="F602" t="s">
        <v>1544</v>
      </c>
    </row>
    <row r="603" spans="1:6" ht="15">
      <c r="A603" s="233">
        <v>45962</v>
      </c>
      <c r="B603" t="s">
        <v>1771</v>
      </c>
      <c r="C603">
        <v>0.99748216499999998</v>
      </c>
      <c r="D603" t="s">
        <v>288</v>
      </c>
      <c r="E603" t="s">
        <v>1775</v>
      </c>
      <c r="F603" t="s">
        <v>1591</v>
      </c>
    </row>
    <row r="604" spans="1:6" ht="15">
      <c r="A604" s="233">
        <v>45962</v>
      </c>
      <c r="B604" t="s">
        <v>1771</v>
      </c>
      <c r="C604">
        <v>0.99900457899999995</v>
      </c>
      <c r="D604" t="s">
        <v>290</v>
      </c>
      <c r="E604" t="s">
        <v>1775</v>
      </c>
      <c r="F604" t="s">
        <v>1544</v>
      </c>
    </row>
    <row r="605" spans="1:6" ht="15">
      <c r="A605" s="233">
        <v>45962</v>
      </c>
      <c r="B605" t="s">
        <v>1771</v>
      </c>
      <c r="C605">
        <v>0.98279158700000002</v>
      </c>
      <c r="D605" t="s">
        <v>292</v>
      </c>
      <c r="E605" t="s">
        <v>1777</v>
      </c>
      <c r="F605" t="s">
        <v>1509</v>
      </c>
    </row>
    <row r="606" spans="1:6" ht="15">
      <c r="A606" s="233">
        <v>45962</v>
      </c>
      <c r="B606" t="s">
        <v>1771</v>
      </c>
      <c r="C606">
        <v>0.95036887999999997</v>
      </c>
      <c r="D606" t="s">
        <v>296</v>
      </c>
      <c r="E606" t="s">
        <v>1630</v>
      </c>
      <c r="F606" t="s">
        <v>1534</v>
      </c>
    </row>
    <row r="607" spans="1:6" ht="15">
      <c r="A607" s="233">
        <v>45962</v>
      </c>
      <c r="B607" t="s">
        <v>1771</v>
      </c>
      <c r="C607">
        <v>0.23567839199999999</v>
      </c>
      <c r="D607" t="s">
        <v>294</v>
      </c>
      <c r="E607" t="s">
        <v>1786</v>
      </c>
      <c r="F607" t="s">
        <v>1534</v>
      </c>
    </row>
    <row r="608" spans="1:6" ht="15">
      <c r="A608" s="233">
        <v>45962</v>
      </c>
      <c r="B608" t="s">
        <v>1771</v>
      </c>
      <c r="C608">
        <v>0.99966588700000003</v>
      </c>
      <c r="D608" t="s">
        <v>298</v>
      </c>
      <c r="E608" t="s">
        <v>1775</v>
      </c>
      <c r="F608" t="s">
        <v>1522</v>
      </c>
    </row>
    <row r="609" spans="1:6" ht="15">
      <c r="A609" s="233">
        <v>45962</v>
      </c>
      <c r="B609" t="s">
        <v>1771</v>
      </c>
      <c r="C609">
        <v>0.99568965499999995</v>
      </c>
      <c r="D609" t="s">
        <v>300</v>
      </c>
      <c r="E609" t="s">
        <v>1775</v>
      </c>
      <c r="F609" t="s">
        <v>1544</v>
      </c>
    </row>
    <row r="610" spans="1:6" ht="15">
      <c r="A610" s="233">
        <v>45962</v>
      </c>
      <c r="B610" t="s">
        <v>1771</v>
      </c>
      <c r="C610">
        <v>0.99912816000000004</v>
      </c>
      <c r="D610" t="s">
        <v>302</v>
      </c>
      <c r="E610" t="s">
        <v>1775</v>
      </c>
      <c r="F610" t="s">
        <v>1534</v>
      </c>
    </row>
    <row r="611" spans="1:6" ht="15">
      <c r="A611" s="233">
        <v>45962</v>
      </c>
      <c r="B611" t="s">
        <v>1771</v>
      </c>
      <c r="C611">
        <v>0.99565217399999983</v>
      </c>
      <c r="D611" t="s">
        <v>304</v>
      </c>
      <c r="E611" t="s">
        <v>1775</v>
      </c>
      <c r="F611" t="s">
        <v>1544</v>
      </c>
    </row>
    <row r="612" spans="1:6" ht="15">
      <c r="A612" s="233">
        <v>45962</v>
      </c>
      <c r="B612" t="s">
        <v>1771</v>
      </c>
      <c r="C612">
        <v>8.8713423E-2</v>
      </c>
      <c r="D612" t="s">
        <v>306</v>
      </c>
      <c r="E612" t="s">
        <v>1787</v>
      </c>
      <c r="F612" t="s">
        <v>1531</v>
      </c>
    </row>
    <row r="613" spans="1:6" ht="15">
      <c r="A613" s="233">
        <v>45962</v>
      </c>
      <c r="B613" t="s">
        <v>1771</v>
      </c>
      <c r="C613">
        <v>0.98543972000000002</v>
      </c>
      <c r="D613" t="s">
        <v>308</v>
      </c>
      <c r="E613" t="s">
        <v>1776</v>
      </c>
      <c r="F613" t="s">
        <v>1531</v>
      </c>
    </row>
    <row r="614" spans="1:6" ht="15">
      <c r="A614" s="233">
        <v>45962</v>
      </c>
      <c r="B614" t="s">
        <v>1771</v>
      </c>
      <c r="C614">
        <v>0.99846860599999998</v>
      </c>
      <c r="D614" t="s">
        <v>310</v>
      </c>
      <c r="E614" t="s">
        <v>1775</v>
      </c>
      <c r="F614" t="s">
        <v>1518</v>
      </c>
    </row>
    <row r="615" spans="1:6" ht="15">
      <c r="A615" s="233">
        <v>45962</v>
      </c>
      <c r="B615" t="s">
        <v>1495</v>
      </c>
      <c r="C615">
        <v>20012</v>
      </c>
      <c r="D615" t="s">
        <v>3</v>
      </c>
      <c r="E615" t="s">
        <v>1788</v>
      </c>
      <c r="F615" t="s">
        <v>1509</v>
      </c>
    </row>
    <row r="616" spans="1:6" ht="15">
      <c r="A616" s="233">
        <v>45962</v>
      </c>
      <c r="B616" t="s">
        <v>1495</v>
      </c>
      <c r="C616">
        <v>60658</v>
      </c>
      <c r="D616" t="s">
        <v>7</v>
      </c>
      <c r="E616" t="s">
        <v>1789</v>
      </c>
      <c r="F616" t="s">
        <v>1509</v>
      </c>
    </row>
    <row r="617" spans="1:6" ht="15">
      <c r="A617" s="233">
        <v>45962</v>
      </c>
      <c r="B617" t="s">
        <v>1495</v>
      </c>
      <c r="C617">
        <v>50538</v>
      </c>
      <c r="D617" t="s">
        <v>11</v>
      </c>
      <c r="E617" t="s">
        <v>1790</v>
      </c>
      <c r="F617" t="s">
        <v>1518</v>
      </c>
    </row>
    <row r="618" spans="1:6" ht="15">
      <c r="A618" s="233">
        <v>45962</v>
      </c>
      <c r="B618" t="s">
        <v>1495</v>
      </c>
      <c r="C618">
        <v>39084</v>
      </c>
      <c r="D618" t="s">
        <v>14</v>
      </c>
      <c r="E618" t="s">
        <v>1791</v>
      </c>
      <c r="F618" t="s">
        <v>1522</v>
      </c>
    </row>
    <row r="619" spans="1:6" ht="15">
      <c r="A619" s="233">
        <v>45962</v>
      </c>
      <c r="B619" t="s">
        <v>1495</v>
      </c>
      <c r="C619">
        <v>33389</v>
      </c>
      <c r="D619" t="s">
        <v>16</v>
      </c>
      <c r="E619" t="s">
        <v>1792</v>
      </c>
      <c r="F619" t="s">
        <v>1525</v>
      </c>
    </row>
    <row r="620" spans="1:6" ht="15">
      <c r="A620" s="233">
        <v>45962</v>
      </c>
      <c r="B620" t="s">
        <v>1495</v>
      </c>
      <c r="C620">
        <v>42451</v>
      </c>
      <c r="D620" t="s">
        <v>18</v>
      </c>
      <c r="E620" t="s">
        <v>1793</v>
      </c>
      <c r="F620" t="s">
        <v>1509</v>
      </c>
    </row>
    <row r="621" spans="1:6" ht="15">
      <c r="A621" s="233">
        <v>45962</v>
      </c>
      <c r="B621" t="s">
        <v>1495</v>
      </c>
      <c r="C621">
        <v>154406</v>
      </c>
      <c r="D621" t="s">
        <v>20</v>
      </c>
      <c r="E621" t="s">
        <v>1794</v>
      </c>
      <c r="F621" t="s">
        <v>1531</v>
      </c>
    </row>
    <row r="622" spans="1:6" ht="15">
      <c r="A622" s="233">
        <v>45962</v>
      </c>
      <c r="B622" t="s">
        <v>1495</v>
      </c>
      <c r="C622">
        <v>23175</v>
      </c>
      <c r="D622" t="s">
        <v>22</v>
      </c>
      <c r="E622" t="s">
        <v>1795</v>
      </c>
      <c r="F622" t="s">
        <v>1534</v>
      </c>
    </row>
    <row r="623" spans="1:6" ht="15">
      <c r="A623" s="233">
        <v>45962</v>
      </c>
      <c r="B623" t="s">
        <v>1495</v>
      </c>
      <c r="C623">
        <v>29985</v>
      </c>
      <c r="D623" t="s">
        <v>24</v>
      </c>
      <c r="E623" t="s">
        <v>1796</v>
      </c>
      <c r="F623" t="s">
        <v>1534</v>
      </c>
    </row>
    <row r="624" spans="1:6" ht="15">
      <c r="A624" s="233">
        <v>45962</v>
      </c>
      <c r="B624" t="s">
        <v>1495</v>
      </c>
      <c r="C624">
        <v>52356</v>
      </c>
      <c r="D624" t="s">
        <v>26</v>
      </c>
      <c r="E624" t="s">
        <v>1797</v>
      </c>
      <c r="F624" t="s">
        <v>1534</v>
      </c>
    </row>
    <row r="625" spans="1:6" ht="15">
      <c r="A625" s="233">
        <v>45962</v>
      </c>
      <c r="B625" t="s">
        <v>1495</v>
      </c>
      <c r="C625">
        <v>88851</v>
      </c>
      <c r="D625" t="s">
        <v>28</v>
      </c>
      <c r="E625" t="s">
        <v>1798</v>
      </c>
      <c r="F625" t="s">
        <v>1522</v>
      </c>
    </row>
    <row r="626" spans="1:6" ht="15">
      <c r="A626" s="233">
        <v>45962</v>
      </c>
      <c r="B626" t="s">
        <v>1495</v>
      </c>
      <c r="C626">
        <v>20882</v>
      </c>
      <c r="D626" t="s">
        <v>30</v>
      </c>
      <c r="E626" t="s">
        <v>1799</v>
      </c>
      <c r="F626" t="s">
        <v>1544</v>
      </c>
    </row>
    <row r="627" spans="1:6" ht="15">
      <c r="A627" s="233">
        <v>45962</v>
      </c>
      <c r="B627" t="s">
        <v>1495</v>
      </c>
      <c r="C627">
        <v>87497</v>
      </c>
      <c r="D627" t="s">
        <v>32</v>
      </c>
      <c r="E627" t="s">
        <v>1800</v>
      </c>
      <c r="F627" t="s">
        <v>1518</v>
      </c>
    </row>
    <row r="628" spans="1:6" ht="15">
      <c r="A628" s="233">
        <v>45962</v>
      </c>
      <c r="B628" t="s">
        <v>1495</v>
      </c>
      <c r="C628">
        <v>42947</v>
      </c>
      <c r="D628" t="s">
        <v>34</v>
      </c>
      <c r="E628" t="s">
        <v>1801</v>
      </c>
      <c r="F628" t="s">
        <v>1509</v>
      </c>
    </row>
    <row r="629" spans="1:6" ht="15">
      <c r="A629" s="233">
        <v>45962</v>
      </c>
      <c r="B629" t="s">
        <v>1495</v>
      </c>
      <c r="C629">
        <v>62286</v>
      </c>
      <c r="D629" t="s">
        <v>1497</v>
      </c>
      <c r="E629" t="s">
        <v>1802</v>
      </c>
      <c r="F629" t="s">
        <v>1522</v>
      </c>
    </row>
    <row r="630" spans="1:6" ht="15">
      <c r="A630" s="233">
        <v>45962</v>
      </c>
      <c r="B630" t="s">
        <v>1495</v>
      </c>
      <c r="C630">
        <v>59984</v>
      </c>
      <c r="D630" t="s">
        <v>40</v>
      </c>
      <c r="E630" t="s">
        <v>1803</v>
      </c>
      <c r="F630" t="s">
        <v>1509</v>
      </c>
    </row>
    <row r="631" spans="1:6" ht="15">
      <c r="A631" s="233">
        <v>45962</v>
      </c>
      <c r="B631" t="s">
        <v>1495</v>
      </c>
      <c r="C631">
        <v>110535</v>
      </c>
      <c r="D631" t="s">
        <v>42</v>
      </c>
      <c r="E631" t="s">
        <v>1804</v>
      </c>
      <c r="F631" t="s">
        <v>1544</v>
      </c>
    </row>
    <row r="632" spans="1:6" ht="15">
      <c r="A632" s="233">
        <v>45962</v>
      </c>
      <c r="B632" t="s">
        <v>1495</v>
      </c>
      <c r="C632">
        <v>36500</v>
      </c>
      <c r="D632" t="s">
        <v>44</v>
      </c>
      <c r="E632" t="s">
        <v>1805</v>
      </c>
      <c r="F632" t="s">
        <v>1534</v>
      </c>
    </row>
    <row r="633" spans="1:6" ht="15">
      <c r="A633" s="233">
        <v>45962</v>
      </c>
      <c r="B633" t="s">
        <v>1495</v>
      </c>
      <c r="C633">
        <v>41290</v>
      </c>
      <c r="D633" t="s">
        <v>46</v>
      </c>
      <c r="E633" t="s">
        <v>1806</v>
      </c>
      <c r="F633" t="s">
        <v>1518</v>
      </c>
    </row>
    <row r="634" spans="1:6" ht="15">
      <c r="A634" s="233">
        <v>45962</v>
      </c>
      <c r="B634" t="s">
        <v>1495</v>
      </c>
      <c r="C634">
        <v>134730</v>
      </c>
      <c r="D634" t="s">
        <v>48</v>
      </c>
      <c r="E634" t="s">
        <v>1807</v>
      </c>
      <c r="F634" t="s">
        <v>1525</v>
      </c>
    </row>
    <row r="635" spans="1:6" ht="15">
      <c r="A635" s="233">
        <v>45962</v>
      </c>
      <c r="B635" t="s">
        <v>1495</v>
      </c>
      <c r="C635">
        <v>26312</v>
      </c>
      <c r="D635" t="s">
        <v>50</v>
      </c>
      <c r="E635" t="s">
        <v>1808</v>
      </c>
      <c r="F635" t="s">
        <v>1509</v>
      </c>
    </row>
    <row r="636" spans="1:6" ht="15">
      <c r="A636" s="233">
        <v>45962</v>
      </c>
      <c r="B636" t="s">
        <v>1495</v>
      </c>
      <c r="C636">
        <v>57456</v>
      </c>
      <c r="D636" t="s">
        <v>52</v>
      </c>
      <c r="E636" t="s">
        <v>1809</v>
      </c>
      <c r="F636" t="s">
        <v>1525</v>
      </c>
    </row>
    <row r="637" spans="1:6" ht="15">
      <c r="A637" s="233">
        <v>45962</v>
      </c>
      <c r="B637" t="s">
        <v>1495</v>
      </c>
      <c r="C637">
        <v>94913</v>
      </c>
      <c r="D637" t="s">
        <v>54</v>
      </c>
      <c r="E637" t="s">
        <v>1810</v>
      </c>
      <c r="F637" t="s">
        <v>1534</v>
      </c>
    </row>
    <row r="638" spans="1:6" ht="15">
      <c r="A638" s="233">
        <v>45962</v>
      </c>
      <c r="B638" t="s">
        <v>1495</v>
      </c>
      <c r="C638">
        <v>80283</v>
      </c>
      <c r="D638" t="s">
        <v>56</v>
      </c>
      <c r="E638" t="s">
        <v>1811</v>
      </c>
      <c r="F638" t="s">
        <v>1534</v>
      </c>
    </row>
    <row r="639" spans="1:6" ht="15">
      <c r="A639" s="233">
        <v>45962</v>
      </c>
      <c r="B639" t="s">
        <v>1495</v>
      </c>
      <c r="C639">
        <v>1399</v>
      </c>
      <c r="D639" t="s">
        <v>58</v>
      </c>
      <c r="E639" t="s">
        <v>1812</v>
      </c>
      <c r="F639" t="s">
        <v>1509</v>
      </c>
    </row>
    <row r="640" spans="1:6" ht="15">
      <c r="A640" s="233">
        <v>45962</v>
      </c>
      <c r="B640" t="s">
        <v>1495</v>
      </c>
      <c r="C640">
        <v>152202</v>
      </c>
      <c r="D640" t="s">
        <v>1498</v>
      </c>
      <c r="E640" t="s">
        <v>1813</v>
      </c>
      <c r="F640" t="s">
        <v>1522</v>
      </c>
    </row>
    <row r="641" spans="1:6" ht="15">
      <c r="A641" s="233">
        <v>45962</v>
      </c>
      <c r="B641" t="s">
        <v>1495</v>
      </c>
      <c r="C641">
        <v>117738</v>
      </c>
      <c r="D641" t="s">
        <v>62</v>
      </c>
      <c r="E641" t="s">
        <v>1814</v>
      </c>
      <c r="F641" t="s">
        <v>1578</v>
      </c>
    </row>
    <row r="642" spans="1:6" ht="15">
      <c r="A642" s="233">
        <v>45962</v>
      </c>
      <c r="B642" t="s">
        <v>1495</v>
      </c>
      <c r="C642">
        <v>51300</v>
      </c>
      <c r="D642" t="s">
        <v>64</v>
      </c>
      <c r="E642" t="s">
        <v>1815</v>
      </c>
      <c r="F642" t="s">
        <v>1531</v>
      </c>
    </row>
    <row r="643" spans="1:6" ht="15">
      <c r="A643" s="233">
        <v>45962</v>
      </c>
      <c r="B643" t="s">
        <v>1495</v>
      </c>
      <c r="C643">
        <v>56734</v>
      </c>
      <c r="D643" t="s">
        <v>66</v>
      </c>
      <c r="E643" t="s">
        <v>1816</v>
      </c>
      <c r="F643" t="s">
        <v>1509</v>
      </c>
    </row>
    <row r="644" spans="1:6" ht="15">
      <c r="A644" s="233">
        <v>45962</v>
      </c>
      <c r="B644" t="s">
        <v>1495</v>
      </c>
      <c r="C644">
        <v>67351</v>
      </c>
      <c r="D644" t="s">
        <v>68</v>
      </c>
      <c r="E644" t="s">
        <v>1817</v>
      </c>
      <c r="F644" t="s">
        <v>1578</v>
      </c>
    </row>
    <row r="645" spans="1:6" ht="15">
      <c r="A645" s="233">
        <v>45962</v>
      </c>
      <c r="B645" t="s">
        <v>1495</v>
      </c>
      <c r="C645">
        <v>23797</v>
      </c>
      <c r="D645" t="s">
        <v>70</v>
      </c>
      <c r="E645" t="s">
        <v>1818</v>
      </c>
      <c r="F645" t="s">
        <v>1578</v>
      </c>
    </row>
    <row r="646" spans="1:6" ht="15">
      <c r="A646" s="233">
        <v>45962</v>
      </c>
      <c r="B646" t="s">
        <v>1495</v>
      </c>
      <c r="C646">
        <v>44517</v>
      </c>
      <c r="D646" t="s">
        <v>72</v>
      </c>
      <c r="E646" t="s">
        <v>1819</v>
      </c>
      <c r="F646" t="s">
        <v>1591</v>
      </c>
    </row>
    <row r="647" spans="1:6" ht="15">
      <c r="A647" s="233">
        <v>45962</v>
      </c>
      <c r="B647" t="s">
        <v>1495</v>
      </c>
      <c r="C647">
        <v>186020</v>
      </c>
      <c r="D647" t="s">
        <v>74</v>
      </c>
      <c r="E647" t="s">
        <v>1820</v>
      </c>
      <c r="F647" t="s">
        <v>1591</v>
      </c>
    </row>
    <row r="648" spans="1:6" ht="15">
      <c r="A648" s="233">
        <v>45962</v>
      </c>
      <c r="B648" t="s">
        <v>1495</v>
      </c>
      <c r="C648">
        <v>221728</v>
      </c>
      <c r="D648" t="s">
        <v>76</v>
      </c>
      <c r="E648" t="s">
        <v>1821</v>
      </c>
      <c r="F648" t="s">
        <v>1522</v>
      </c>
    </row>
    <row r="649" spans="1:6" ht="15">
      <c r="A649" s="233">
        <v>45962</v>
      </c>
      <c r="B649" t="s">
        <v>1495</v>
      </c>
      <c r="C649">
        <v>62691</v>
      </c>
      <c r="D649" t="s">
        <v>78</v>
      </c>
      <c r="E649" t="s">
        <v>1822</v>
      </c>
      <c r="F649" t="s">
        <v>1518</v>
      </c>
    </row>
    <row r="650" spans="1:6" ht="15">
      <c r="A650" s="233">
        <v>45962</v>
      </c>
      <c r="B650" t="s">
        <v>1495</v>
      </c>
      <c r="C650">
        <v>119046</v>
      </c>
      <c r="D650" t="s">
        <v>80</v>
      </c>
      <c r="E650" t="s">
        <v>1823</v>
      </c>
      <c r="F650" t="s">
        <v>1522</v>
      </c>
    </row>
    <row r="651" spans="1:6" ht="15">
      <c r="A651" s="233">
        <v>45962</v>
      </c>
      <c r="B651" t="s">
        <v>1495</v>
      </c>
      <c r="C651">
        <v>67075</v>
      </c>
      <c r="D651" t="s">
        <v>82</v>
      </c>
      <c r="E651" t="s">
        <v>1824</v>
      </c>
      <c r="F651" t="s">
        <v>1531</v>
      </c>
    </row>
    <row r="652" spans="1:6" ht="15">
      <c r="A652" s="233">
        <v>45962</v>
      </c>
      <c r="B652" t="s">
        <v>1495</v>
      </c>
      <c r="C652">
        <v>48645</v>
      </c>
      <c r="D652" t="s">
        <v>84</v>
      </c>
      <c r="E652" t="s">
        <v>1825</v>
      </c>
      <c r="F652" t="s">
        <v>1509</v>
      </c>
    </row>
    <row r="653" spans="1:6" ht="15">
      <c r="A653" s="233">
        <v>45962</v>
      </c>
      <c r="B653" t="s">
        <v>1495</v>
      </c>
      <c r="C653">
        <v>96404</v>
      </c>
      <c r="D653" t="s">
        <v>86</v>
      </c>
      <c r="E653" t="s">
        <v>1826</v>
      </c>
      <c r="F653" t="s">
        <v>1518</v>
      </c>
    </row>
    <row r="654" spans="1:6" ht="15">
      <c r="A654" s="233">
        <v>45962</v>
      </c>
      <c r="B654" t="s">
        <v>1495</v>
      </c>
      <c r="C654">
        <v>149415</v>
      </c>
      <c r="D654" t="s">
        <v>88</v>
      </c>
      <c r="E654" t="s">
        <v>1827</v>
      </c>
      <c r="F654" t="s">
        <v>1544</v>
      </c>
    </row>
    <row r="655" spans="1:6" ht="15">
      <c r="A655" s="233">
        <v>45962</v>
      </c>
      <c r="B655" t="s">
        <v>1495</v>
      </c>
      <c r="C655">
        <v>48037</v>
      </c>
      <c r="D655" t="s">
        <v>90</v>
      </c>
      <c r="E655" t="s">
        <v>1828</v>
      </c>
      <c r="F655" t="s">
        <v>1509</v>
      </c>
    </row>
    <row r="656" spans="1:6" ht="15">
      <c r="A656" s="233">
        <v>45962</v>
      </c>
      <c r="B656" t="s">
        <v>1495</v>
      </c>
      <c r="C656">
        <v>325861</v>
      </c>
      <c r="D656" t="s">
        <v>92</v>
      </c>
      <c r="E656" t="s">
        <v>1829</v>
      </c>
      <c r="F656" t="s">
        <v>1525</v>
      </c>
    </row>
    <row r="657" spans="1:6" ht="15">
      <c r="A657" s="233">
        <v>45962</v>
      </c>
      <c r="B657" t="s">
        <v>1495</v>
      </c>
      <c r="C657">
        <v>41321</v>
      </c>
      <c r="D657" t="s">
        <v>94</v>
      </c>
      <c r="E657" t="s">
        <v>1830</v>
      </c>
      <c r="F657" t="s">
        <v>1578</v>
      </c>
    </row>
    <row r="658" spans="1:6" ht="15">
      <c r="A658" s="233">
        <v>45962</v>
      </c>
      <c r="B658" t="s">
        <v>1495</v>
      </c>
      <c r="C658">
        <v>148036</v>
      </c>
      <c r="D658" t="s">
        <v>96</v>
      </c>
      <c r="E658" t="s">
        <v>1831</v>
      </c>
      <c r="F658" t="s">
        <v>1522</v>
      </c>
    </row>
    <row r="659" spans="1:6" ht="15">
      <c r="A659" s="233">
        <v>45962</v>
      </c>
      <c r="B659" t="s">
        <v>1495</v>
      </c>
      <c r="C659">
        <v>32234</v>
      </c>
      <c r="D659" t="s">
        <v>98</v>
      </c>
      <c r="E659" t="s">
        <v>1832</v>
      </c>
      <c r="F659" t="s">
        <v>1509</v>
      </c>
    </row>
    <row r="660" spans="1:6" ht="15">
      <c r="A660" s="233">
        <v>45962</v>
      </c>
      <c r="B660" t="s">
        <v>1495</v>
      </c>
      <c r="C660">
        <v>22600</v>
      </c>
      <c r="D660" t="s">
        <v>100</v>
      </c>
      <c r="E660" t="s">
        <v>1833</v>
      </c>
      <c r="F660" t="s">
        <v>1509</v>
      </c>
    </row>
    <row r="661" spans="1:6" ht="15">
      <c r="A661" s="233">
        <v>45962</v>
      </c>
      <c r="B661" t="s">
        <v>1495</v>
      </c>
      <c r="C661">
        <v>25379</v>
      </c>
      <c r="D661" t="s">
        <v>102</v>
      </c>
      <c r="E661" t="s">
        <v>1834</v>
      </c>
      <c r="F661" t="s">
        <v>1534</v>
      </c>
    </row>
    <row r="662" spans="1:6" ht="15">
      <c r="A662" s="233">
        <v>45962</v>
      </c>
      <c r="B662" t="s">
        <v>1495</v>
      </c>
      <c r="C662">
        <v>20499</v>
      </c>
      <c r="D662" t="s">
        <v>104</v>
      </c>
      <c r="E662" t="s">
        <v>1835</v>
      </c>
      <c r="F662" t="s">
        <v>1509</v>
      </c>
    </row>
    <row r="663" spans="1:6" ht="15">
      <c r="A663" s="233">
        <v>45962</v>
      </c>
      <c r="B663" t="s">
        <v>1495</v>
      </c>
      <c r="C663">
        <v>324772</v>
      </c>
      <c r="D663" t="s">
        <v>106</v>
      </c>
      <c r="E663" t="s">
        <v>1836</v>
      </c>
      <c r="F663" t="s">
        <v>1544</v>
      </c>
    </row>
    <row r="664" spans="1:6" ht="15">
      <c r="A664" s="233">
        <v>45962</v>
      </c>
      <c r="B664" t="s">
        <v>1495</v>
      </c>
      <c r="C664">
        <v>29751</v>
      </c>
      <c r="D664" t="s">
        <v>108</v>
      </c>
      <c r="E664" t="s">
        <v>1837</v>
      </c>
      <c r="F664" t="s">
        <v>1509</v>
      </c>
    </row>
    <row r="665" spans="1:6" ht="15">
      <c r="A665" s="233">
        <v>45962</v>
      </c>
      <c r="B665" t="s">
        <v>1495</v>
      </c>
      <c r="C665">
        <v>42587</v>
      </c>
      <c r="D665" t="s">
        <v>110</v>
      </c>
      <c r="E665" t="s">
        <v>1838</v>
      </c>
      <c r="F665" t="s">
        <v>1509</v>
      </c>
    </row>
    <row r="666" spans="1:6" ht="15">
      <c r="A666" s="233">
        <v>45962</v>
      </c>
      <c r="B666" t="s">
        <v>1495</v>
      </c>
      <c r="C666">
        <v>19648</v>
      </c>
      <c r="D666" t="s">
        <v>112</v>
      </c>
      <c r="E666" t="s">
        <v>1839</v>
      </c>
      <c r="F666" t="s">
        <v>1578</v>
      </c>
    </row>
    <row r="667" spans="1:6" ht="15">
      <c r="A667" s="233">
        <v>45962</v>
      </c>
      <c r="B667" t="s">
        <v>1495</v>
      </c>
      <c r="C667">
        <v>47709</v>
      </c>
      <c r="D667" t="s">
        <v>114</v>
      </c>
      <c r="E667" t="s">
        <v>1840</v>
      </c>
      <c r="F667" t="s">
        <v>1509</v>
      </c>
    </row>
    <row r="668" spans="1:6" ht="15">
      <c r="A668" s="233">
        <v>45962</v>
      </c>
      <c r="B668" t="s">
        <v>1495</v>
      </c>
      <c r="C668">
        <v>51516</v>
      </c>
      <c r="D668" t="s">
        <v>872</v>
      </c>
      <c r="E668" t="s">
        <v>1841</v>
      </c>
      <c r="F668" t="s">
        <v>1531</v>
      </c>
    </row>
    <row r="669" spans="1:6" ht="15">
      <c r="A669" s="233">
        <v>45962</v>
      </c>
      <c r="B669" t="s">
        <v>1495</v>
      </c>
      <c r="C669">
        <v>216310</v>
      </c>
      <c r="D669" t="s">
        <v>118</v>
      </c>
      <c r="E669" t="s">
        <v>1842</v>
      </c>
      <c r="F669" t="s">
        <v>1525</v>
      </c>
    </row>
    <row r="670" spans="1:6" ht="15">
      <c r="A670" s="233">
        <v>45962</v>
      </c>
      <c r="B670" t="s">
        <v>1495</v>
      </c>
      <c r="C670">
        <v>43198</v>
      </c>
      <c r="D670" t="s">
        <v>120</v>
      </c>
      <c r="E670" t="s">
        <v>1843</v>
      </c>
      <c r="F670" t="s">
        <v>1509</v>
      </c>
    </row>
    <row r="671" spans="1:6" ht="15">
      <c r="A671" s="233">
        <v>45962</v>
      </c>
      <c r="B671" t="s">
        <v>1495</v>
      </c>
      <c r="C671">
        <v>36624</v>
      </c>
      <c r="D671" t="s">
        <v>122</v>
      </c>
      <c r="E671" t="s">
        <v>1844</v>
      </c>
      <c r="F671" t="s">
        <v>1509</v>
      </c>
    </row>
    <row r="672" spans="1:6" ht="15">
      <c r="A672" s="233">
        <v>45962</v>
      </c>
      <c r="B672" t="s">
        <v>1495</v>
      </c>
      <c r="C672">
        <v>42743</v>
      </c>
      <c r="D672" t="s">
        <v>124</v>
      </c>
      <c r="E672" t="s">
        <v>1845</v>
      </c>
      <c r="F672" t="s">
        <v>1544</v>
      </c>
    </row>
    <row r="673" spans="1:6" ht="15">
      <c r="A673" s="233">
        <v>45962</v>
      </c>
      <c r="B673" t="s">
        <v>1495</v>
      </c>
      <c r="C673">
        <v>21630</v>
      </c>
      <c r="D673" t="s">
        <v>126</v>
      </c>
      <c r="E673" t="s">
        <v>1846</v>
      </c>
      <c r="F673" t="s">
        <v>1509</v>
      </c>
    </row>
    <row r="674" spans="1:6" ht="15">
      <c r="A674" s="233">
        <v>45962</v>
      </c>
      <c r="B674" t="s">
        <v>1495</v>
      </c>
      <c r="C674">
        <v>22314</v>
      </c>
      <c r="D674" t="s">
        <v>128</v>
      </c>
      <c r="E674" t="s">
        <v>1847</v>
      </c>
      <c r="F674" t="s">
        <v>1509</v>
      </c>
    </row>
    <row r="675" spans="1:6" ht="15">
      <c r="A675" s="233">
        <v>45962</v>
      </c>
      <c r="B675" t="s">
        <v>1495</v>
      </c>
      <c r="C675">
        <v>335964</v>
      </c>
      <c r="D675" t="s">
        <v>130</v>
      </c>
      <c r="E675" t="s">
        <v>1848</v>
      </c>
      <c r="F675" t="s">
        <v>1544</v>
      </c>
    </row>
    <row r="676" spans="1:6" ht="15">
      <c r="A676" s="233">
        <v>45962</v>
      </c>
      <c r="B676" t="s">
        <v>1495</v>
      </c>
      <c r="C676">
        <v>42699</v>
      </c>
      <c r="D676" t="s">
        <v>1499</v>
      </c>
      <c r="E676" t="s">
        <v>1849</v>
      </c>
      <c r="F676" t="s">
        <v>1518</v>
      </c>
    </row>
    <row r="677" spans="1:6" ht="15">
      <c r="A677" s="233">
        <v>45962</v>
      </c>
      <c r="B677" t="s">
        <v>1495</v>
      </c>
      <c r="C677">
        <v>25926</v>
      </c>
      <c r="D677" t="s">
        <v>134</v>
      </c>
      <c r="E677" t="s">
        <v>1850</v>
      </c>
      <c r="F677" t="s">
        <v>1509</v>
      </c>
    </row>
    <row r="678" spans="1:6" ht="15">
      <c r="A678" s="233">
        <v>45962</v>
      </c>
      <c r="B678" t="s">
        <v>1495</v>
      </c>
      <c r="C678">
        <v>80976</v>
      </c>
      <c r="D678" t="s">
        <v>136</v>
      </c>
      <c r="E678" t="s">
        <v>1851</v>
      </c>
      <c r="F678" t="s">
        <v>1518</v>
      </c>
    </row>
    <row r="679" spans="1:6" ht="15">
      <c r="A679" s="233">
        <v>45962</v>
      </c>
      <c r="B679" t="s">
        <v>1495</v>
      </c>
      <c r="C679">
        <v>28160</v>
      </c>
      <c r="D679" t="s">
        <v>138</v>
      </c>
      <c r="E679" t="s">
        <v>1852</v>
      </c>
      <c r="F679" t="s">
        <v>1534</v>
      </c>
    </row>
    <row r="680" spans="1:6" ht="15">
      <c r="A680" s="233">
        <v>45962</v>
      </c>
      <c r="B680" t="s">
        <v>1495</v>
      </c>
      <c r="C680">
        <v>30014</v>
      </c>
      <c r="D680" t="s">
        <v>140</v>
      </c>
      <c r="E680" t="s">
        <v>1853</v>
      </c>
      <c r="F680" t="s">
        <v>1509</v>
      </c>
    </row>
    <row r="681" spans="1:6" ht="15">
      <c r="A681" s="233">
        <v>45962</v>
      </c>
      <c r="B681" t="s">
        <v>1495</v>
      </c>
      <c r="C681">
        <v>272840</v>
      </c>
      <c r="D681" t="s">
        <v>142</v>
      </c>
      <c r="E681" t="s">
        <v>1854</v>
      </c>
      <c r="F681" t="s">
        <v>1534</v>
      </c>
    </row>
    <row r="682" spans="1:6" ht="15">
      <c r="A682" s="233">
        <v>45962</v>
      </c>
      <c r="B682" t="s">
        <v>1495</v>
      </c>
      <c r="C682">
        <v>131845</v>
      </c>
      <c r="D682" t="s">
        <v>144</v>
      </c>
      <c r="E682" t="s">
        <v>1855</v>
      </c>
      <c r="F682" t="s">
        <v>1518</v>
      </c>
    </row>
    <row r="683" spans="1:6" ht="15">
      <c r="A683" s="233">
        <v>45962</v>
      </c>
      <c r="B683" t="s">
        <v>1495</v>
      </c>
      <c r="C683">
        <v>46623</v>
      </c>
      <c r="D683" t="s">
        <v>146</v>
      </c>
      <c r="E683" t="s">
        <v>1856</v>
      </c>
      <c r="F683" t="s">
        <v>1591</v>
      </c>
    </row>
    <row r="684" spans="1:6" ht="15">
      <c r="A684" s="233">
        <v>45962</v>
      </c>
      <c r="B684" t="s">
        <v>1495</v>
      </c>
      <c r="C684">
        <v>157349</v>
      </c>
      <c r="D684" t="s">
        <v>148</v>
      </c>
      <c r="E684" t="s">
        <v>1857</v>
      </c>
      <c r="F684" t="s">
        <v>1591</v>
      </c>
    </row>
    <row r="685" spans="1:6" ht="15">
      <c r="A685" s="233">
        <v>45962</v>
      </c>
      <c r="B685" t="s">
        <v>1495</v>
      </c>
      <c r="C685">
        <v>31107</v>
      </c>
      <c r="D685" t="s">
        <v>150</v>
      </c>
      <c r="E685" t="s">
        <v>1858</v>
      </c>
      <c r="F685" t="s">
        <v>1509</v>
      </c>
    </row>
    <row r="686" spans="1:6" ht="15">
      <c r="A686" s="233">
        <v>45962</v>
      </c>
      <c r="B686" t="s">
        <v>1495</v>
      </c>
      <c r="C686">
        <v>190608</v>
      </c>
      <c r="D686" t="s">
        <v>152</v>
      </c>
      <c r="E686" t="s">
        <v>1859</v>
      </c>
      <c r="F686" t="s">
        <v>1591</v>
      </c>
    </row>
    <row r="687" spans="1:6" ht="15">
      <c r="A687" s="233">
        <v>45962</v>
      </c>
      <c r="B687" t="s">
        <v>1495</v>
      </c>
      <c r="C687">
        <v>78032</v>
      </c>
      <c r="D687" t="s">
        <v>154</v>
      </c>
      <c r="E687" t="s">
        <v>1860</v>
      </c>
      <c r="F687" t="s">
        <v>1534</v>
      </c>
    </row>
    <row r="688" spans="1:6" ht="15">
      <c r="A688" s="233">
        <v>45962</v>
      </c>
      <c r="B688" t="s">
        <v>1495</v>
      </c>
      <c r="C688">
        <v>27193</v>
      </c>
      <c r="D688" t="s">
        <v>156</v>
      </c>
      <c r="E688" t="s">
        <v>1861</v>
      </c>
      <c r="F688" t="s">
        <v>1525</v>
      </c>
    </row>
    <row r="689" spans="1:6" ht="15">
      <c r="A689" s="233">
        <v>45962</v>
      </c>
      <c r="B689" t="s">
        <v>1495</v>
      </c>
      <c r="C689">
        <v>55094</v>
      </c>
      <c r="D689" t="s">
        <v>158</v>
      </c>
      <c r="E689" t="s">
        <v>1862</v>
      </c>
      <c r="F689" t="s">
        <v>1534</v>
      </c>
    </row>
    <row r="690" spans="1:6" ht="15">
      <c r="A690" s="233">
        <v>45962</v>
      </c>
      <c r="B690" t="s">
        <v>1495</v>
      </c>
      <c r="C690">
        <v>48069</v>
      </c>
      <c r="D690" t="s">
        <v>160</v>
      </c>
      <c r="E690" t="s">
        <v>1863</v>
      </c>
      <c r="F690" t="s">
        <v>1544</v>
      </c>
    </row>
    <row r="691" spans="1:6" ht="15">
      <c r="A691" s="233">
        <v>45962</v>
      </c>
      <c r="B691" t="s">
        <v>1495</v>
      </c>
      <c r="C691">
        <v>28890</v>
      </c>
      <c r="D691" t="s">
        <v>162</v>
      </c>
      <c r="E691" t="s">
        <v>1864</v>
      </c>
      <c r="F691" t="s">
        <v>1509</v>
      </c>
    </row>
    <row r="692" spans="1:6" ht="15">
      <c r="A692" s="233">
        <v>45962</v>
      </c>
      <c r="B692" t="s">
        <v>1495</v>
      </c>
      <c r="C692">
        <v>25981</v>
      </c>
      <c r="D692" t="s">
        <v>164</v>
      </c>
      <c r="E692" t="s">
        <v>1865</v>
      </c>
      <c r="F692" t="s">
        <v>1578</v>
      </c>
    </row>
    <row r="693" spans="1:6" ht="15">
      <c r="A693" s="233">
        <v>45962</v>
      </c>
      <c r="B693" t="s">
        <v>1495</v>
      </c>
      <c r="C693">
        <v>43505</v>
      </c>
      <c r="D693" t="s">
        <v>166</v>
      </c>
      <c r="E693" t="s">
        <v>1866</v>
      </c>
      <c r="F693" t="s">
        <v>1525</v>
      </c>
    </row>
    <row r="694" spans="1:6" ht="15">
      <c r="A694" s="233">
        <v>45962</v>
      </c>
      <c r="B694" t="s">
        <v>1495</v>
      </c>
      <c r="C694">
        <v>47404</v>
      </c>
      <c r="D694" t="s">
        <v>168</v>
      </c>
      <c r="E694" t="s">
        <v>1867</v>
      </c>
      <c r="F694" t="s">
        <v>1578</v>
      </c>
    </row>
    <row r="695" spans="1:6" ht="15">
      <c r="A695" s="233">
        <v>45962</v>
      </c>
      <c r="B695" t="s">
        <v>1495</v>
      </c>
      <c r="C695">
        <v>28208</v>
      </c>
      <c r="D695" t="s">
        <v>170</v>
      </c>
      <c r="E695" t="s">
        <v>1868</v>
      </c>
      <c r="F695" t="s">
        <v>1509</v>
      </c>
    </row>
    <row r="696" spans="1:6" ht="15">
      <c r="A696" s="233">
        <v>45962</v>
      </c>
      <c r="B696" t="s">
        <v>1495</v>
      </c>
      <c r="C696">
        <v>234739</v>
      </c>
      <c r="D696" t="s">
        <v>172</v>
      </c>
      <c r="E696" t="s">
        <v>1869</v>
      </c>
      <c r="F696" t="s">
        <v>1525</v>
      </c>
    </row>
    <row r="697" spans="1:6" ht="15">
      <c r="A697" s="233">
        <v>45962</v>
      </c>
      <c r="B697" t="s">
        <v>1495</v>
      </c>
      <c r="C697">
        <v>34590</v>
      </c>
      <c r="D697" t="s">
        <v>174</v>
      </c>
      <c r="E697" t="s">
        <v>1870</v>
      </c>
      <c r="F697" t="s">
        <v>1518</v>
      </c>
    </row>
    <row r="698" spans="1:6" ht="15">
      <c r="A698" s="233">
        <v>45962</v>
      </c>
      <c r="B698" t="s">
        <v>1495</v>
      </c>
      <c r="C698">
        <v>39266</v>
      </c>
      <c r="D698" t="s">
        <v>176</v>
      </c>
      <c r="E698" t="s">
        <v>1871</v>
      </c>
      <c r="F698" t="s">
        <v>1518</v>
      </c>
    </row>
    <row r="699" spans="1:6" ht="15">
      <c r="A699" s="233">
        <v>45962</v>
      </c>
      <c r="B699" t="s">
        <v>1495</v>
      </c>
      <c r="C699">
        <v>68847</v>
      </c>
      <c r="D699" t="s">
        <v>178</v>
      </c>
      <c r="E699" t="s">
        <v>1872</v>
      </c>
      <c r="F699" t="s">
        <v>1591</v>
      </c>
    </row>
    <row r="700" spans="1:6" ht="15">
      <c r="A700" s="233">
        <v>45962</v>
      </c>
      <c r="B700" t="s">
        <v>1495</v>
      </c>
      <c r="C700">
        <v>53950</v>
      </c>
      <c r="D700" t="s">
        <v>180</v>
      </c>
      <c r="E700" t="s">
        <v>1873</v>
      </c>
      <c r="F700" t="s">
        <v>1522</v>
      </c>
    </row>
    <row r="701" spans="1:6" ht="15">
      <c r="A701" s="233">
        <v>45962</v>
      </c>
      <c r="B701" t="s">
        <v>1495</v>
      </c>
      <c r="C701">
        <v>45522</v>
      </c>
      <c r="D701" t="s">
        <v>182</v>
      </c>
      <c r="E701" t="s">
        <v>1874</v>
      </c>
      <c r="F701" t="s">
        <v>1578</v>
      </c>
    </row>
    <row r="702" spans="1:6" ht="15">
      <c r="A702" s="233">
        <v>45962</v>
      </c>
      <c r="B702" t="s">
        <v>1495</v>
      </c>
      <c r="C702">
        <v>165203</v>
      </c>
      <c r="D702" t="s">
        <v>184</v>
      </c>
      <c r="E702" t="s">
        <v>1875</v>
      </c>
      <c r="F702" t="s">
        <v>1518</v>
      </c>
    </row>
    <row r="703" spans="1:6" ht="15">
      <c r="A703" s="233">
        <v>45962</v>
      </c>
      <c r="B703" t="s">
        <v>1495</v>
      </c>
      <c r="C703">
        <v>88198</v>
      </c>
      <c r="D703" t="s">
        <v>186</v>
      </c>
      <c r="E703" t="s">
        <v>1876</v>
      </c>
      <c r="F703" t="s">
        <v>1578</v>
      </c>
    </row>
    <row r="704" spans="1:6" ht="15">
      <c r="A704" s="233">
        <v>45962</v>
      </c>
      <c r="B704" t="s">
        <v>1495</v>
      </c>
      <c r="C704">
        <v>39162</v>
      </c>
      <c r="D704" t="s">
        <v>188</v>
      </c>
      <c r="E704" t="s">
        <v>1877</v>
      </c>
      <c r="F704" t="s">
        <v>1591</v>
      </c>
    </row>
    <row r="705" spans="1:6" ht="15">
      <c r="A705" s="233">
        <v>45962</v>
      </c>
      <c r="B705" t="s">
        <v>1495</v>
      </c>
      <c r="C705">
        <v>184642</v>
      </c>
      <c r="D705" t="s">
        <v>190</v>
      </c>
      <c r="E705" t="s">
        <v>1878</v>
      </c>
      <c r="F705" t="s">
        <v>1591</v>
      </c>
    </row>
    <row r="706" spans="1:6" ht="15">
      <c r="A706" s="233">
        <v>45962</v>
      </c>
      <c r="B706" t="s">
        <v>1495</v>
      </c>
      <c r="C706">
        <v>39562</v>
      </c>
      <c r="D706" t="s">
        <v>192</v>
      </c>
      <c r="E706" t="s">
        <v>1879</v>
      </c>
      <c r="F706" t="s">
        <v>1534</v>
      </c>
    </row>
    <row r="707" spans="1:6" ht="15">
      <c r="A707" s="233">
        <v>45962</v>
      </c>
      <c r="B707" t="s">
        <v>1495</v>
      </c>
      <c r="C707">
        <v>139999</v>
      </c>
      <c r="D707" t="s">
        <v>194</v>
      </c>
      <c r="E707" t="s">
        <v>1880</v>
      </c>
      <c r="F707" t="s">
        <v>1544</v>
      </c>
    </row>
    <row r="708" spans="1:6" ht="15">
      <c r="A708" s="233">
        <v>45962</v>
      </c>
      <c r="B708" t="s">
        <v>1495</v>
      </c>
      <c r="C708">
        <v>32168</v>
      </c>
      <c r="D708" t="s">
        <v>196</v>
      </c>
      <c r="E708" t="s">
        <v>1881</v>
      </c>
      <c r="F708" t="s">
        <v>1525</v>
      </c>
    </row>
    <row r="709" spans="1:6" ht="15">
      <c r="A709" s="233">
        <v>45962</v>
      </c>
      <c r="B709" t="s">
        <v>1495</v>
      </c>
      <c r="C709">
        <v>51339</v>
      </c>
      <c r="D709" t="s">
        <v>198</v>
      </c>
      <c r="E709" t="s">
        <v>1882</v>
      </c>
      <c r="F709" t="s">
        <v>1522</v>
      </c>
    </row>
    <row r="710" spans="1:6" ht="15">
      <c r="A710" s="233">
        <v>45962</v>
      </c>
      <c r="B710" t="s">
        <v>1495</v>
      </c>
      <c r="C710">
        <v>31960</v>
      </c>
      <c r="D710" t="s">
        <v>200</v>
      </c>
      <c r="E710" t="s">
        <v>1883</v>
      </c>
      <c r="F710" t="s">
        <v>1544</v>
      </c>
    </row>
    <row r="711" spans="1:6" ht="15">
      <c r="A711" s="233">
        <v>45962</v>
      </c>
      <c r="B711" t="s">
        <v>1495</v>
      </c>
      <c r="C711">
        <v>22227</v>
      </c>
      <c r="D711" t="s">
        <v>202</v>
      </c>
      <c r="E711" t="s">
        <v>1884</v>
      </c>
      <c r="F711" t="s">
        <v>1544</v>
      </c>
    </row>
    <row r="712" spans="1:6" ht="15">
      <c r="A712" s="233">
        <v>45962</v>
      </c>
      <c r="B712" t="s">
        <v>1495</v>
      </c>
      <c r="C712">
        <v>40364</v>
      </c>
      <c r="D712" t="s">
        <v>204</v>
      </c>
      <c r="E712" t="s">
        <v>1885</v>
      </c>
      <c r="F712" t="s">
        <v>1509</v>
      </c>
    </row>
    <row r="713" spans="1:6" ht="15">
      <c r="A713" s="233">
        <v>45962</v>
      </c>
      <c r="B713" t="s">
        <v>1495</v>
      </c>
      <c r="C713">
        <v>33484</v>
      </c>
      <c r="D713" t="s">
        <v>206</v>
      </c>
      <c r="E713" t="s">
        <v>1886</v>
      </c>
      <c r="F713" t="s">
        <v>1578</v>
      </c>
    </row>
    <row r="714" spans="1:6" ht="15">
      <c r="A714" s="233">
        <v>45962</v>
      </c>
      <c r="B714" t="s">
        <v>1495</v>
      </c>
      <c r="C714">
        <v>33386</v>
      </c>
      <c r="D714" t="s">
        <v>208</v>
      </c>
      <c r="E714" t="s">
        <v>1887</v>
      </c>
      <c r="F714" t="s">
        <v>1509</v>
      </c>
    </row>
    <row r="715" spans="1:6" ht="15">
      <c r="A715" s="233">
        <v>45962</v>
      </c>
      <c r="B715" t="s">
        <v>1495</v>
      </c>
      <c r="C715">
        <v>38570</v>
      </c>
      <c r="D715" t="s">
        <v>210</v>
      </c>
      <c r="E715" t="s">
        <v>1888</v>
      </c>
      <c r="F715" t="s">
        <v>1534</v>
      </c>
    </row>
    <row r="716" spans="1:6" ht="15">
      <c r="A716" s="233">
        <v>45962</v>
      </c>
      <c r="B716" t="s">
        <v>1495</v>
      </c>
      <c r="C716">
        <v>54357</v>
      </c>
      <c r="D716" t="s">
        <v>212</v>
      </c>
      <c r="E716" t="s">
        <v>1889</v>
      </c>
      <c r="F716" t="s">
        <v>1518</v>
      </c>
    </row>
    <row r="717" spans="1:6" ht="15">
      <c r="A717" s="233">
        <v>45962</v>
      </c>
      <c r="B717" t="s">
        <v>1495</v>
      </c>
      <c r="C717">
        <v>10949</v>
      </c>
      <c r="D717" t="s">
        <v>214</v>
      </c>
      <c r="E717" t="s">
        <v>1890</v>
      </c>
      <c r="F717" t="s">
        <v>1591</v>
      </c>
    </row>
    <row r="718" spans="1:6" ht="15">
      <c r="A718" s="233">
        <v>45962</v>
      </c>
      <c r="B718" t="s">
        <v>1495</v>
      </c>
      <c r="C718">
        <v>36944</v>
      </c>
      <c r="D718" t="s">
        <v>216</v>
      </c>
      <c r="E718" t="s">
        <v>1891</v>
      </c>
      <c r="F718" t="s">
        <v>1534</v>
      </c>
    </row>
    <row r="719" spans="1:6" ht="15">
      <c r="A719" s="233">
        <v>45962</v>
      </c>
      <c r="B719" t="s">
        <v>1495</v>
      </c>
      <c r="C719">
        <v>51241</v>
      </c>
      <c r="D719" t="s">
        <v>218</v>
      </c>
      <c r="E719" t="s">
        <v>1892</v>
      </c>
      <c r="F719" t="s">
        <v>1531</v>
      </c>
    </row>
    <row r="720" spans="1:6" ht="15">
      <c r="A720" s="233">
        <v>45962</v>
      </c>
      <c r="B720" t="s">
        <v>1495</v>
      </c>
      <c r="C720">
        <v>67863</v>
      </c>
      <c r="D720" t="s">
        <v>220</v>
      </c>
      <c r="E720" t="s">
        <v>1893</v>
      </c>
      <c r="F720" t="s">
        <v>1534</v>
      </c>
    </row>
    <row r="721" spans="1:6" ht="15">
      <c r="A721" s="233">
        <v>45962</v>
      </c>
      <c r="B721" t="s">
        <v>1495</v>
      </c>
      <c r="C721">
        <v>97761</v>
      </c>
      <c r="D721" t="s">
        <v>222</v>
      </c>
      <c r="E721" t="s">
        <v>1894</v>
      </c>
      <c r="F721" t="s">
        <v>1518</v>
      </c>
    </row>
    <row r="722" spans="1:6" ht="15">
      <c r="A722" s="233">
        <v>45962</v>
      </c>
      <c r="B722" t="s">
        <v>1495</v>
      </c>
      <c r="C722">
        <v>87796</v>
      </c>
      <c r="D722" t="s">
        <v>224</v>
      </c>
      <c r="E722" t="s">
        <v>1895</v>
      </c>
      <c r="F722" t="s">
        <v>1531</v>
      </c>
    </row>
    <row r="723" spans="1:6" ht="15">
      <c r="A723" s="233">
        <v>45962</v>
      </c>
      <c r="B723" t="s">
        <v>1495</v>
      </c>
      <c r="C723">
        <v>47025</v>
      </c>
      <c r="D723" t="s">
        <v>228</v>
      </c>
      <c r="E723" t="s">
        <v>1896</v>
      </c>
      <c r="F723" t="s">
        <v>1531</v>
      </c>
    </row>
    <row r="724" spans="1:6" ht="15">
      <c r="A724" s="233">
        <v>45962</v>
      </c>
      <c r="B724" t="s">
        <v>1495</v>
      </c>
      <c r="C724">
        <v>149580</v>
      </c>
      <c r="D724" t="s">
        <v>230</v>
      </c>
      <c r="E724" t="s">
        <v>1897</v>
      </c>
      <c r="F724" t="s">
        <v>1522</v>
      </c>
    </row>
    <row r="725" spans="1:6" ht="15">
      <c r="A725" s="233">
        <v>45962</v>
      </c>
      <c r="B725" t="s">
        <v>1495</v>
      </c>
      <c r="C725">
        <v>57102</v>
      </c>
      <c r="D725" t="s">
        <v>232</v>
      </c>
      <c r="E725" t="s">
        <v>1898</v>
      </c>
      <c r="F725" t="s">
        <v>1522</v>
      </c>
    </row>
    <row r="726" spans="1:6" ht="15">
      <c r="A726" s="233">
        <v>45962</v>
      </c>
      <c r="B726" t="s">
        <v>1495</v>
      </c>
      <c r="C726">
        <v>32539</v>
      </c>
      <c r="D726" t="s">
        <v>234</v>
      </c>
      <c r="E726" t="s">
        <v>1899</v>
      </c>
      <c r="F726" t="s">
        <v>1578</v>
      </c>
    </row>
    <row r="727" spans="1:6" ht="15">
      <c r="A727" s="233">
        <v>45962</v>
      </c>
      <c r="B727" t="s">
        <v>1495</v>
      </c>
      <c r="C727">
        <v>35555</v>
      </c>
      <c r="D727" t="s">
        <v>236</v>
      </c>
      <c r="E727" t="s">
        <v>1900</v>
      </c>
      <c r="F727" t="s">
        <v>1544</v>
      </c>
    </row>
    <row r="728" spans="1:6" ht="15">
      <c r="A728" s="233">
        <v>45962</v>
      </c>
      <c r="B728" t="s">
        <v>1495</v>
      </c>
      <c r="C728">
        <v>35809</v>
      </c>
      <c r="D728" t="s">
        <v>238</v>
      </c>
      <c r="E728" t="s">
        <v>1901</v>
      </c>
      <c r="F728" t="s">
        <v>1525</v>
      </c>
    </row>
    <row r="729" spans="1:6" ht="15">
      <c r="A729" s="233">
        <v>45962</v>
      </c>
      <c r="B729" t="s">
        <v>1495</v>
      </c>
      <c r="C729">
        <v>28682</v>
      </c>
      <c r="D729" t="s">
        <v>240</v>
      </c>
      <c r="E729" t="s">
        <v>1902</v>
      </c>
      <c r="F729" t="s">
        <v>1509</v>
      </c>
    </row>
    <row r="730" spans="1:6" ht="15">
      <c r="A730" s="233">
        <v>45962</v>
      </c>
      <c r="B730" t="s">
        <v>1495</v>
      </c>
      <c r="C730">
        <v>38821</v>
      </c>
      <c r="D730" t="s">
        <v>242</v>
      </c>
      <c r="E730" t="s">
        <v>1903</v>
      </c>
      <c r="F730" t="s">
        <v>1534</v>
      </c>
    </row>
    <row r="731" spans="1:6" ht="15">
      <c r="A731" s="233">
        <v>45962</v>
      </c>
      <c r="B731" t="s">
        <v>1495</v>
      </c>
      <c r="C731">
        <v>204911</v>
      </c>
      <c r="D731" t="s">
        <v>244</v>
      </c>
      <c r="E731" t="s">
        <v>1904</v>
      </c>
      <c r="F731" t="s">
        <v>1531</v>
      </c>
    </row>
    <row r="732" spans="1:6" ht="15">
      <c r="A732" s="233">
        <v>45962</v>
      </c>
      <c r="B732" t="s">
        <v>1495</v>
      </c>
      <c r="C732">
        <v>61235</v>
      </c>
      <c r="D732" t="s">
        <v>246</v>
      </c>
      <c r="E732" t="s">
        <v>1905</v>
      </c>
      <c r="F732" t="s">
        <v>1534</v>
      </c>
    </row>
    <row r="733" spans="1:6" ht="15">
      <c r="A733" s="233">
        <v>45962</v>
      </c>
      <c r="B733" t="s">
        <v>1495</v>
      </c>
      <c r="C733">
        <v>40307</v>
      </c>
      <c r="D733" t="s">
        <v>248</v>
      </c>
      <c r="E733" t="s">
        <v>1906</v>
      </c>
      <c r="F733" t="s">
        <v>1578</v>
      </c>
    </row>
    <row r="734" spans="1:6" ht="15">
      <c r="A734" s="233">
        <v>45962</v>
      </c>
      <c r="B734" t="s">
        <v>1495</v>
      </c>
      <c r="C734">
        <v>46030</v>
      </c>
      <c r="D734" t="s">
        <v>250</v>
      </c>
      <c r="E734" t="s">
        <v>1907</v>
      </c>
      <c r="F734" t="s">
        <v>1531</v>
      </c>
    </row>
    <row r="735" spans="1:6" ht="15">
      <c r="A735" s="233">
        <v>45962</v>
      </c>
      <c r="B735" t="s">
        <v>1495</v>
      </c>
      <c r="C735">
        <v>190540</v>
      </c>
      <c r="D735" t="s">
        <v>252</v>
      </c>
      <c r="E735" t="s">
        <v>1908</v>
      </c>
      <c r="F735" t="s">
        <v>1525</v>
      </c>
    </row>
    <row r="736" spans="1:6" ht="15">
      <c r="A736" s="233">
        <v>45962</v>
      </c>
      <c r="B736" t="s">
        <v>1495</v>
      </c>
      <c r="C736">
        <v>59845</v>
      </c>
      <c r="D736" t="s">
        <v>254</v>
      </c>
      <c r="E736" t="s">
        <v>1909</v>
      </c>
      <c r="F736" t="s">
        <v>1578</v>
      </c>
    </row>
    <row r="737" spans="1:6" ht="15">
      <c r="A737" s="233">
        <v>45962</v>
      </c>
      <c r="B737" t="s">
        <v>1495</v>
      </c>
      <c r="C737">
        <v>239223</v>
      </c>
      <c r="D737" t="s">
        <v>256</v>
      </c>
      <c r="E737" t="s">
        <v>1910</v>
      </c>
      <c r="F737" t="s">
        <v>1544</v>
      </c>
    </row>
    <row r="738" spans="1:6" ht="15">
      <c r="A738" s="233">
        <v>45962</v>
      </c>
      <c r="B738" t="s">
        <v>1495</v>
      </c>
      <c r="C738">
        <v>32890</v>
      </c>
      <c r="D738" t="s">
        <v>258</v>
      </c>
      <c r="E738" t="s">
        <v>1911</v>
      </c>
      <c r="F738" t="s">
        <v>1509</v>
      </c>
    </row>
    <row r="739" spans="1:6" ht="15">
      <c r="A739" s="233">
        <v>45962</v>
      </c>
      <c r="B739" t="s">
        <v>1495</v>
      </c>
      <c r="C739">
        <v>39768</v>
      </c>
      <c r="D739" t="s">
        <v>260</v>
      </c>
      <c r="E739" t="s">
        <v>1912</v>
      </c>
      <c r="F739" t="s">
        <v>1522</v>
      </c>
    </row>
    <row r="740" spans="1:6" ht="15">
      <c r="A740" s="233">
        <v>45962</v>
      </c>
      <c r="B740" t="s">
        <v>1495</v>
      </c>
      <c r="C740">
        <v>42169</v>
      </c>
      <c r="D740" t="s">
        <v>262</v>
      </c>
      <c r="E740" t="s">
        <v>1913</v>
      </c>
      <c r="F740" t="s">
        <v>1534</v>
      </c>
    </row>
    <row r="741" spans="1:6" ht="15">
      <c r="A741" s="233">
        <v>45962</v>
      </c>
      <c r="B741" t="s">
        <v>1495</v>
      </c>
      <c r="C741">
        <v>24516</v>
      </c>
      <c r="D741" t="s">
        <v>266</v>
      </c>
      <c r="E741" t="s">
        <v>1914</v>
      </c>
      <c r="F741" t="s">
        <v>1525</v>
      </c>
    </row>
    <row r="742" spans="1:6" ht="15">
      <c r="A742" s="233">
        <v>45962</v>
      </c>
      <c r="B742" t="s">
        <v>1495</v>
      </c>
      <c r="C742">
        <v>38234</v>
      </c>
      <c r="D742" t="s">
        <v>268</v>
      </c>
      <c r="E742" t="s">
        <v>1915</v>
      </c>
      <c r="F742" t="s">
        <v>1522</v>
      </c>
    </row>
    <row r="743" spans="1:6" ht="15">
      <c r="A743" s="233">
        <v>45962</v>
      </c>
      <c r="B743" t="s">
        <v>1495</v>
      </c>
      <c r="C743">
        <v>19559</v>
      </c>
      <c r="D743" t="s">
        <v>270</v>
      </c>
      <c r="E743" t="s">
        <v>1916</v>
      </c>
      <c r="F743" t="s">
        <v>1509</v>
      </c>
    </row>
    <row r="744" spans="1:6" ht="15">
      <c r="A744" s="233">
        <v>45962</v>
      </c>
      <c r="B744" t="s">
        <v>1495</v>
      </c>
      <c r="C744">
        <v>42515</v>
      </c>
      <c r="D744" t="s">
        <v>272</v>
      </c>
      <c r="E744" t="s">
        <v>1917</v>
      </c>
      <c r="F744" t="s">
        <v>1534</v>
      </c>
    </row>
    <row r="745" spans="1:6" ht="15">
      <c r="A745" s="233">
        <v>45962</v>
      </c>
      <c r="B745" t="s">
        <v>1495</v>
      </c>
      <c r="C745">
        <v>70221</v>
      </c>
      <c r="D745" t="s">
        <v>274</v>
      </c>
      <c r="E745" t="s">
        <v>1918</v>
      </c>
      <c r="F745" t="s">
        <v>1518</v>
      </c>
    </row>
    <row r="746" spans="1:6" ht="15">
      <c r="A746" s="233">
        <v>45962</v>
      </c>
      <c r="B746" t="s">
        <v>1495</v>
      </c>
      <c r="C746">
        <v>50588</v>
      </c>
      <c r="D746" t="s">
        <v>276</v>
      </c>
      <c r="E746" t="s">
        <v>1919</v>
      </c>
      <c r="F746" t="s">
        <v>1531</v>
      </c>
    </row>
    <row r="747" spans="1:6" ht="15">
      <c r="A747" s="233">
        <v>45962</v>
      </c>
      <c r="B747" t="s">
        <v>1495</v>
      </c>
      <c r="C747">
        <v>30067</v>
      </c>
      <c r="D747" t="s">
        <v>278</v>
      </c>
      <c r="E747" t="s">
        <v>1920</v>
      </c>
      <c r="F747" t="s">
        <v>1509</v>
      </c>
    </row>
    <row r="748" spans="1:6" ht="15">
      <c r="A748" s="233">
        <v>45962</v>
      </c>
      <c r="B748" t="s">
        <v>1495</v>
      </c>
      <c r="C748">
        <v>33551</v>
      </c>
      <c r="D748" t="s">
        <v>280</v>
      </c>
      <c r="E748" t="s">
        <v>1921</v>
      </c>
      <c r="F748" t="s">
        <v>1509</v>
      </c>
    </row>
    <row r="749" spans="1:6" ht="15">
      <c r="A749" s="233">
        <v>45962</v>
      </c>
      <c r="B749" t="s">
        <v>1495</v>
      </c>
      <c r="C749">
        <v>42685</v>
      </c>
      <c r="D749" t="s">
        <v>282</v>
      </c>
      <c r="E749" t="s">
        <v>1922</v>
      </c>
      <c r="F749" t="s">
        <v>1534</v>
      </c>
    </row>
    <row r="750" spans="1:6" ht="15">
      <c r="A750" s="233">
        <v>45962</v>
      </c>
      <c r="B750" t="s">
        <v>1495</v>
      </c>
      <c r="C750">
        <v>130108</v>
      </c>
      <c r="D750" t="s">
        <v>284</v>
      </c>
      <c r="E750" t="s">
        <v>1923</v>
      </c>
      <c r="F750" t="s">
        <v>1531</v>
      </c>
    </row>
    <row r="751" spans="1:6" ht="15">
      <c r="A751" s="233">
        <v>45962</v>
      </c>
      <c r="B751" t="s">
        <v>1495</v>
      </c>
      <c r="C751">
        <v>33561</v>
      </c>
      <c r="D751" t="s">
        <v>286</v>
      </c>
      <c r="E751" t="s">
        <v>1924</v>
      </c>
      <c r="F751" t="s">
        <v>1544</v>
      </c>
    </row>
    <row r="752" spans="1:6" ht="15">
      <c r="A752" s="233">
        <v>45962</v>
      </c>
      <c r="B752" t="s">
        <v>1495</v>
      </c>
      <c r="C752">
        <v>76976</v>
      </c>
      <c r="D752" t="s">
        <v>288</v>
      </c>
      <c r="E752" t="s">
        <v>1925</v>
      </c>
      <c r="F752" t="s">
        <v>1591</v>
      </c>
    </row>
    <row r="753" spans="1:6" ht="15">
      <c r="A753" s="233">
        <v>45962</v>
      </c>
      <c r="B753" t="s">
        <v>1495</v>
      </c>
      <c r="C753">
        <v>212898</v>
      </c>
      <c r="D753" t="s">
        <v>290</v>
      </c>
      <c r="E753" t="s">
        <v>1926</v>
      </c>
      <c r="F753" t="s">
        <v>1544</v>
      </c>
    </row>
    <row r="754" spans="1:6" ht="15">
      <c r="A754" s="233">
        <v>45962</v>
      </c>
      <c r="B754" t="s">
        <v>1495</v>
      </c>
      <c r="C754">
        <v>26528</v>
      </c>
      <c r="D754" t="s">
        <v>292</v>
      </c>
      <c r="E754" t="s">
        <v>1927</v>
      </c>
      <c r="F754" t="s">
        <v>1509</v>
      </c>
    </row>
    <row r="755" spans="1:6" ht="15">
      <c r="A755" s="233">
        <v>45962</v>
      </c>
      <c r="B755" t="s">
        <v>1495</v>
      </c>
      <c r="C755">
        <v>61145</v>
      </c>
      <c r="D755" t="s">
        <v>296</v>
      </c>
      <c r="E755" t="s">
        <v>1928</v>
      </c>
      <c r="F755" t="s">
        <v>1534</v>
      </c>
    </row>
    <row r="756" spans="1:6" ht="15">
      <c r="A756" s="233">
        <v>45962</v>
      </c>
      <c r="B756" t="s">
        <v>1495</v>
      </c>
      <c r="C756">
        <v>66487</v>
      </c>
      <c r="D756" t="s">
        <v>294</v>
      </c>
      <c r="E756" t="s">
        <v>1929</v>
      </c>
      <c r="F756" t="s">
        <v>1534</v>
      </c>
    </row>
    <row r="757" spans="1:6" ht="15">
      <c r="A757" s="233">
        <v>45962</v>
      </c>
      <c r="B757" t="s">
        <v>1495</v>
      </c>
      <c r="C757">
        <v>120151</v>
      </c>
      <c r="D757" t="s">
        <v>298</v>
      </c>
      <c r="E757" t="s">
        <v>1930</v>
      </c>
      <c r="F757" t="s">
        <v>1522</v>
      </c>
    </row>
    <row r="758" spans="1:6" ht="15">
      <c r="A758" s="233">
        <v>45962</v>
      </c>
      <c r="B758" t="s">
        <v>1495</v>
      </c>
      <c r="C758">
        <v>74114</v>
      </c>
      <c r="D758" t="s">
        <v>302</v>
      </c>
      <c r="E758" t="s">
        <v>1931</v>
      </c>
      <c r="F758" t="s">
        <v>1534</v>
      </c>
    </row>
    <row r="759" spans="1:6" ht="15">
      <c r="A759" s="233">
        <v>45962</v>
      </c>
      <c r="B759" t="s">
        <v>1495</v>
      </c>
      <c r="C759">
        <v>32519</v>
      </c>
      <c r="D759" t="s">
        <v>304</v>
      </c>
      <c r="E759" t="s">
        <v>1932</v>
      </c>
      <c r="F759" t="s">
        <v>1544</v>
      </c>
    </row>
    <row r="760" spans="1:6" ht="15">
      <c r="A760" s="233">
        <v>45962</v>
      </c>
      <c r="B760" t="s">
        <v>1495</v>
      </c>
      <c r="C760">
        <v>45108</v>
      </c>
      <c r="D760" t="s">
        <v>306</v>
      </c>
      <c r="E760" t="s">
        <v>1933</v>
      </c>
      <c r="F760" t="s">
        <v>1531</v>
      </c>
    </row>
    <row r="761" spans="1:6" ht="15">
      <c r="A761" s="233">
        <v>45962</v>
      </c>
      <c r="B761" t="s">
        <v>1495</v>
      </c>
      <c r="C761">
        <v>145551</v>
      </c>
      <c r="D761" t="s">
        <v>308</v>
      </c>
      <c r="E761" t="s">
        <v>1934</v>
      </c>
      <c r="F761" t="s">
        <v>1531</v>
      </c>
    </row>
    <row r="762" spans="1:6" ht="15">
      <c r="A762" s="233">
        <v>45962</v>
      </c>
      <c r="B762" t="s">
        <v>1495</v>
      </c>
      <c r="C762">
        <v>40218</v>
      </c>
      <c r="D762" t="s">
        <v>310</v>
      </c>
      <c r="E762" t="s">
        <v>1935</v>
      </c>
      <c r="F762" t="s">
        <v>1518</v>
      </c>
    </row>
    <row r="763" spans="1:6" ht="15">
      <c r="A763" s="233">
        <v>45962</v>
      </c>
      <c r="B763" t="s">
        <v>1495</v>
      </c>
      <c r="C763">
        <v>40523</v>
      </c>
      <c r="D763" t="s">
        <v>36</v>
      </c>
      <c r="E763" t="s">
        <v>1936</v>
      </c>
      <c r="F763" t="s">
        <v>1544</v>
      </c>
    </row>
    <row r="764" spans="1:6" ht="15">
      <c r="A764" s="233">
        <v>45962</v>
      </c>
      <c r="B764" t="s">
        <v>1495</v>
      </c>
      <c r="C764">
        <v>16348</v>
      </c>
      <c r="D764" t="s">
        <v>226</v>
      </c>
      <c r="E764" t="s">
        <v>1937</v>
      </c>
      <c r="F764" t="s">
        <v>1544</v>
      </c>
    </row>
    <row r="765" spans="1:6" ht="15">
      <c r="A765" s="233">
        <v>45962</v>
      </c>
      <c r="B765" t="s">
        <v>1495</v>
      </c>
      <c r="C765">
        <v>34994</v>
      </c>
      <c r="D765" t="s">
        <v>264</v>
      </c>
      <c r="E765" t="s">
        <v>1938</v>
      </c>
      <c r="F765" t="s">
        <v>1531</v>
      </c>
    </row>
    <row r="766" spans="1:6" ht="15">
      <c r="A766" s="233">
        <v>45962</v>
      </c>
      <c r="B766" t="s">
        <v>1495</v>
      </c>
      <c r="C766">
        <v>29969</v>
      </c>
      <c r="D766" t="s">
        <v>300</v>
      </c>
      <c r="E766" t="s">
        <v>1939</v>
      </c>
      <c r="F766" t="s">
        <v>1544</v>
      </c>
    </row>
    <row r="767" spans="1:6" ht="15">
      <c r="A767" s="233">
        <v>45931</v>
      </c>
      <c r="B767" t="s">
        <v>1507</v>
      </c>
      <c r="C767">
        <v>0.29283887468030689</v>
      </c>
      <c r="D767" t="s">
        <v>3</v>
      </c>
      <c r="E767" t="s">
        <v>1597</v>
      </c>
      <c r="F767" t="s">
        <v>1509</v>
      </c>
    </row>
    <row r="768" spans="1:6" ht="15">
      <c r="A768" s="233">
        <v>45931</v>
      </c>
      <c r="B768" t="s">
        <v>1510</v>
      </c>
      <c r="C768">
        <v>7.7627118644067794</v>
      </c>
      <c r="D768" t="s">
        <v>3</v>
      </c>
      <c r="E768" t="s">
        <v>1558</v>
      </c>
      <c r="F768" t="s">
        <v>1509</v>
      </c>
    </row>
    <row r="769" spans="1:6" ht="15">
      <c r="A769" s="233">
        <v>45931</v>
      </c>
      <c r="B769" t="s">
        <v>1512</v>
      </c>
      <c r="C769">
        <v>0.96227621483375958</v>
      </c>
      <c r="D769" t="s">
        <v>3</v>
      </c>
      <c r="E769" t="s">
        <v>1513</v>
      </c>
      <c r="F769" t="s">
        <v>1509</v>
      </c>
    </row>
    <row r="770" spans="1:6" ht="15">
      <c r="A770" s="233">
        <v>45931</v>
      </c>
      <c r="B770" t="s">
        <v>1507</v>
      </c>
      <c r="C770">
        <v>0.58622652248150253</v>
      </c>
      <c r="D770" t="s">
        <v>7</v>
      </c>
      <c r="E770" t="s">
        <v>1712</v>
      </c>
      <c r="F770" t="s">
        <v>1509</v>
      </c>
    </row>
    <row r="771" spans="1:6" ht="15">
      <c r="A771" s="233">
        <v>45931</v>
      </c>
      <c r="B771" t="s">
        <v>1510</v>
      </c>
      <c r="C771">
        <v>5.0490196078431371</v>
      </c>
      <c r="D771" t="s">
        <v>7</v>
      </c>
      <c r="E771" t="s">
        <v>1519</v>
      </c>
      <c r="F771" t="s">
        <v>1509</v>
      </c>
    </row>
    <row r="772" spans="1:6" ht="15">
      <c r="A772" s="233">
        <v>45931</v>
      </c>
      <c r="B772" t="s">
        <v>1512</v>
      </c>
      <c r="C772">
        <v>0.88389299943084798</v>
      </c>
      <c r="D772" t="s">
        <v>7</v>
      </c>
      <c r="E772" t="s">
        <v>1516</v>
      </c>
      <c r="F772" t="s">
        <v>1509</v>
      </c>
    </row>
    <row r="773" spans="1:6" ht="15">
      <c r="A773" s="233">
        <v>45931</v>
      </c>
      <c r="B773" t="s">
        <v>1507</v>
      </c>
      <c r="C773">
        <v>2.680657723929035</v>
      </c>
      <c r="D773" t="s">
        <v>11</v>
      </c>
      <c r="E773" t="s">
        <v>1940</v>
      </c>
      <c r="F773" t="s">
        <v>1518</v>
      </c>
    </row>
    <row r="774" spans="1:6" ht="15">
      <c r="A774" s="233">
        <v>45931</v>
      </c>
      <c r="B774" t="s">
        <v>1510</v>
      </c>
      <c r="C774">
        <v>5.1071723000824401</v>
      </c>
      <c r="D774" t="s">
        <v>11</v>
      </c>
      <c r="E774" t="s">
        <v>1941</v>
      </c>
      <c r="F774" t="s">
        <v>1518</v>
      </c>
    </row>
    <row r="775" spans="1:6" ht="15">
      <c r="A775" s="233">
        <v>45931</v>
      </c>
      <c r="B775" t="s">
        <v>1512</v>
      </c>
      <c r="C775">
        <v>0.47511899610558189</v>
      </c>
      <c r="D775" t="s">
        <v>11</v>
      </c>
      <c r="E775" t="s">
        <v>1520</v>
      </c>
      <c r="F775" t="s">
        <v>1518</v>
      </c>
    </row>
    <row r="776" spans="1:6" ht="15">
      <c r="A776" s="233">
        <v>45931</v>
      </c>
      <c r="B776" t="s">
        <v>1507</v>
      </c>
      <c r="C776">
        <v>0.6975476839237057</v>
      </c>
      <c r="D776" t="s">
        <v>14</v>
      </c>
      <c r="E776" t="s">
        <v>1729</v>
      </c>
      <c r="F776" t="s">
        <v>1522</v>
      </c>
    </row>
    <row r="777" spans="1:6" ht="15">
      <c r="A777" s="233">
        <v>45931</v>
      </c>
      <c r="B777" t="s">
        <v>1510</v>
      </c>
      <c r="C777">
        <v>5.6058394160583944</v>
      </c>
      <c r="D777" t="s">
        <v>14</v>
      </c>
      <c r="E777" t="s">
        <v>1644</v>
      </c>
      <c r="F777" t="s">
        <v>1522</v>
      </c>
    </row>
    <row r="778" spans="1:6" ht="15">
      <c r="A778" s="233">
        <v>45931</v>
      </c>
      <c r="B778" t="s">
        <v>1512</v>
      </c>
      <c r="C778">
        <v>0.8755676657584015</v>
      </c>
      <c r="D778" t="s">
        <v>14</v>
      </c>
      <c r="E778" t="s">
        <v>1516</v>
      </c>
      <c r="F778" t="s">
        <v>1522</v>
      </c>
    </row>
    <row r="779" spans="1:6" ht="15">
      <c r="A779" s="233">
        <v>45931</v>
      </c>
      <c r="B779" t="s">
        <v>1507</v>
      </c>
      <c r="C779">
        <v>0.77958833619210977</v>
      </c>
      <c r="D779" t="s">
        <v>16</v>
      </c>
      <c r="E779" t="s">
        <v>1642</v>
      </c>
      <c r="F779" t="s">
        <v>1525</v>
      </c>
    </row>
    <row r="780" spans="1:6" ht="15">
      <c r="A780" s="233">
        <v>45931</v>
      </c>
      <c r="B780" t="s">
        <v>1510</v>
      </c>
      <c r="C780">
        <v>5.4107142857142856</v>
      </c>
      <c r="D780" t="s">
        <v>16</v>
      </c>
      <c r="E780" t="s">
        <v>1942</v>
      </c>
      <c r="F780" t="s">
        <v>1525</v>
      </c>
    </row>
    <row r="781" spans="1:6" ht="15">
      <c r="A781" s="233">
        <v>45931</v>
      </c>
      <c r="B781" t="s">
        <v>1512</v>
      </c>
      <c r="C781">
        <v>0.85591766723842189</v>
      </c>
      <c r="D781" t="s">
        <v>16</v>
      </c>
      <c r="E781" t="s">
        <v>1529</v>
      </c>
      <c r="F781" t="s">
        <v>1525</v>
      </c>
    </row>
    <row r="782" spans="1:6" ht="15">
      <c r="A782" s="233">
        <v>45931</v>
      </c>
      <c r="B782" t="s">
        <v>1507</v>
      </c>
      <c r="C782">
        <v>0.87515151515151512</v>
      </c>
      <c r="D782" t="s">
        <v>18</v>
      </c>
      <c r="E782" t="s">
        <v>1740</v>
      </c>
      <c r="F782" t="s">
        <v>1509</v>
      </c>
    </row>
    <row r="783" spans="1:6" ht="15">
      <c r="A783" s="233">
        <v>45931</v>
      </c>
      <c r="B783" t="s">
        <v>1510</v>
      </c>
      <c r="C783">
        <v>6.6238532110091741</v>
      </c>
      <c r="D783" t="s">
        <v>18</v>
      </c>
      <c r="E783" t="s">
        <v>1943</v>
      </c>
      <c r="F783" t="s">
        <v>1509</v>
      </c>
    </row>
    <row r="784" spans="1:6" ht="15">
      <c r="A784" s="233">
        <v>45931</v>
      </c>
      <c r="B784" t="s">
        <v>1512</v>
      </c>
      <c r="C784">
        <v>0.86787878787878792</v>
      </c>
      <c r="D784" t="s">
        <v>18</v>
      </c>
      <c r="E784" t="s">
        <v>1524</v>
      </c>
      <c r="F784" t="s">
        <v>1509</v>
      </c>
    </row>
    <row r="785" spans="1:6" ht="15">
      <c r="A785" s="233">
        <v>45931</v>
      </c>
      <c r="B785" t="s">
        <v>1507</v>
      </c>
      <c r="C785">
        <v>0.92239125267411459</v>
      </c>
      <c r="D785" t="s">
        <v>20</v>
      </c>
      <c r="E785" t="s">
        <v>1743</v>
      </c>
      <c r="F785" t="s">
        <v>1531</v>
      </c>
    </row>
    <row r="786" spans="1:6" ht="15">
      <c r="A786" s="233">
        <v>45931</v>
      </c>
      <c r="B786" t="s">
        <v>1510</v>
      </c>
      <c r="C786">
        <v>6.5715495342929717</v>
      </c>
      <c r="D786" t="s">
        <v>20</v>
      </c>
      <c r="E786" t="s">
        <v>1944</v>
      </c>
      <c r="F786" t="s">
        <v>1531</v>
      </c>
    </row>
    <row r="787" spans="1:6" ht="15">
      <c r="A787" s="233">
        <v>45931</v>
      </c>
      <c r="B787" t="s">
        <v>1512</v>
      </c>
      <c r="C787">
        <v>0.85963869740908017</v>
      </c>
      <c r="D787" t="s">
        <v>20</v>
      </c>
      <c r="E787" t="s">
        <v>1529</v>
      </c>
      <c r="F787" t="s">
        <v>1531</v>
      </c>
    </row>
    <row r="788" spans="1:6" ht="15">
      <c r="A788" s="233">
        <v>45931</v>
      </c>
      <c r="B788" t="s">
        <v>1507</v>
      </c>
      <c r="C788">
        <v>0.375</v>
      </c>
      <c r="D788" t="s">
        <v>22</v>
      </c>
      <c r="E788" t="s">
        <v>1945</v>
      </c>
      <c r="F788" t="s">
        <v>1534</v>
      </c>
    </row>
    <row r="789" spans="1:6" ht="15">
      <c r="A789" s="233">
        <v>45931</v>
      </c>
      <c r="B789" t="s">
        <v>1510</v>
      </c>
      <c r="C789">
        <v>2.8141592920353982</v>
      </c>
      <c r="D789" t="s">
        <v>22</v>
      </c>
      <c r="E789" t="s">
        <v>1946</v>
      </c>
      <c r="F789" t="s">
        <v>1534</v>
      </c>
    </row>
    <row r="790" spans="1:6" ht="15">
      <c r="A790" s="233">
        <v>45931</v>
      </c>
      <c r="B790" t="s">
        <v>1512</v>
      </c>
      <c r="C790">
        <v>0.86674528301886788</v>
      </c>
      <c r="D790" t="s">
        <v>22</v>
      </c>
      <c r="E790" t="s">
        <v>1524</v>
      </c>
      <c r="F790" t="s">
        <v>1534</v>
      </c>
    </row>
    <row r="791" spans="1:6" ht="15">
      <c r="A791" s="233">
        <v>45931</v>
      </c>
      <c r="B791" t="s">
        <v>1507</v>
      </c>
      <c r="C791">
        <v>0.54861111111111116</v>
      </c>
      <c r="D791" t="s">
        <v>24</v>
      </c>
      <c r="E791" t="s">
        <v>1947</v>
      </c>
      <c r="F791" t="s">
        <v>1534</v>
      </c>
    </row>
    <row r="792" spans="1:6" ht="15">
      <c r="A792" s="233">
        <v>45931</v>
      </c>
      <c r="B792" t="s">
        <v>1510</v>
      </c>
      <c r="C792">
        <v>5.6428571428571432</v>
      </c>
      <c r="D792" t="s">
        <v>24</v>
      </c>
      <c r="E792" t="s">
        <v>1948</v>
      </c>
      <c r="F792" t="s">
        <v>1534</v>
      </c>
    </row>
    <row r="793" spans="1:6" ht="15">
      <c r="A793" s="233">
        <v>45931</v>
      </c>
      <c r="B793" t="s">
        <v>1512</v>
      </c>
      <c r="C793">
        <v>0.90277777777777779</v>
      </c>
      <c r="D793" t="s">
        <v>24</v>
      </c>
      <c r="E793" t="s">
        <v>1580</v>
      </c>
      <c r="F793" t="s">
        <v>1534</v>
      </c>
    </row>
    <row r="794" spans="1:6" ht="15">
      <c r="A794" s="233">
        <v>45931</v>
      </c>
      <c r="B794" t="s">
        <v>1507</v>
      </c>
      <c r="C794">
        <v>0.55555555555555558</v>
      </c>
      <c r="D794" t="s">
        <v>26</v>
      </c>
      <c r="E794" t="s">
        <v>1548</v>
      </c>
      <c r="F794" t="s">
        <v>1534</v>
      </c>
    </row>
    <row r="795" spans="1:6" ht="15">
      <c r="A795" s="233">
        <v>45931</v>
      </c>
      <c r="B795" t="s">
        <v>1510</v>
      </c>
      <c r="C795">
        <v>6.774193548387097</v>
      </c>
      <c r="D795" t="s">
        <v>26</v>
      </c>
      <c r="E795" t="s">
        <v>1663</v>
      </c>
      <c r="F795" t="s">
        <v>1534</v>
      </c>
    </row>
    <row r="796" spans="1:6" ht="15">
      <c r="A796" s="233">
        <v>45931</v>
      </c>
      <c r="B796" t="s">
        <v>1512</v>
      </c>
      <c r="C796">
        <v>0.91798941798941802</v>
      </c>
      <c r="D796" t="s">
        <v>26</v>
      </c>
      <c r="E796" t="s">
        <v>1590</v>
      </c>
      <c r="F796" t="s">
        <v>1534</v>
      </c>
    </row>
    <row r="797" spans="1:6" ht="15">
      <c r="A797" s="233">
        <v>45931</v>
      </c>
      <c r="B797" t="s">
        <v>1507</v>
      </c>
      <c r="C797">
        <v>1.1366806136680609</v>
      </c>
      <c r="D797" t="s">
        <v>28</v>
      </c>
      <c r="E797" t="s">
        <v>1949</v>
      </c>
      <c r="F797" t="s">
        <v>1522</v>
      </c>
    </row>
    <row r="798" spans="1:6" ht="15">
      <c r="A798" s="233">
        <v>45931</v>
      </c>
      <c r="B798" t="s">
        <v>1510</v>
      </c>
      <c r="C798">
        <v>7.4259681093394079</v>
      </c>
      <c r="D798" t="s">
        <v>28</v>
      </c>
      <c r="E798" t="s">
        <v>1950</v>
      </c>
      <c r="F798" t="s">
        <v>1522</v>
      </c>
    </row>
    <row r="799" spans="1:6" ht="15">
      <c r="A799" s="233">
        <v>45931</v>
      </c>
      <c r="B799" t="s">
        <v>1512</v>
      </c>
      <c r="C799">
        <v>0.84693165969316597</v>
      </c>
      <c r="D799" t="s">
        <v>28</v>
      </c>
      <c r="E799" t="s">
        <v>1542</v>
      </c>
      <c r="F799" t="s">
        <v>1522</v>
      </c>
    </row>
    <row r="800" spans="1:6" ht="15">
      <c r="A800" s="233">
        <v>45931</v>
      </c>
      <c r="B800" t="s">
        <v>1507</v>
      </c>
      <c r="C800">
        <v>0.57871720116618075</v>
      </c>
      <c r="D800" t="s">
        <v>30</v>
      </c>
      <c r="E800" t="s">
        <v>1745</v>
      </c>
      <c r="F800" t="s">
        <v>1544</v>
      </c>
    </row>
    <row r="801" spans="1:6" ht="15">
      <c r="A801" s="233">
        <v>45931</v>
      </c>
      <c r="B801" t="s">
        <v>1510</v>
      </c>
      <c r="C801">
        <v>3.7809523809523808</v>
      </c>
      <c r="D801" t="s">
        <v>30</v>
      </c>
      <c r="E801" t="s">
        <v>1951</v>
      </c>
      <c r="F801" t="s">
        <v>1544</v>
      </c>
    </row>
    <row r="802" spans="1:6" ht="15">
      <c r="A802" s="233">
        <v>45931</v>
      </c>
      <c r="B802" t="s">
        <v>1512</v>
      </c>
      <c r="C802">
        <v>0.84693877551020402</v>
      </c>
      <c r="D802" t="s">
        <v>30</v>
      </c>
      <c r="E802" t="s">
        <v>1542</v>
      </c>
      <c r="F802" t="s">
        <v>1544</v>
      </c>
    </row>
    <row r="803" spans="1:6" ht="15">
      <c r="A803" s="233">
        <v>45931</v>
      </c>
      <c r="B803" t="s">
        <v>1507</v>
      </c>
      <c r="C803">
        <v>0.90543538546866331</v>
      </c>
      <c r="D803" t="s">
        <v>32</v>
      </c>
      <c r="E803" t="s">
        <v>1566</v>
      </c>
      <c r="F803" t="s">
        <v>1518</v>
      </c>
    </row>
    <row r="804" spans="1:6" ht="15">
      <c r="A804" s="233">
        <v>45931</v>
      </c>
      <c r="B804" t="s">
        <v>1510</v>
      </c>
      <c r="C804">
        <v>5.007668711656442</v>
      </c>
      <c r="D804" t="s">
        <v>32</v>
      </c>
      <c r="E804" t="s">
        <v>1563</v>
      </c>
      <c r="F804" t="s">
        <v>1518</v>
      </c>
    </row>
    <row r="805" spans="1:6" ht="15">
      <c r="A805" s="233">
        <v>45931</v>
      </c>
      <c r="B805" t="s">
        <v>1512</v>
      </c>
      <c r="C805">
        <v>0.81919023849140316</v>
      </c>
      <c r="D805" t="s">
        <v>32</v>
      </c>
      <c r="E805" t="s">
        <v>1632</v>
      </c>
      <c r="F805" t="s">
        <v>1518</v>
      </c>
    </row>
    <row r="806" spans="1:6" ht="15">
      <c r="A806" s="233">
        <v>45931</v>
      </c>
      <c r="B806" t="s">
        <v>1507</v>
      </c>
      <c r="C806">
        <v>0.67853290183387271</v>
      </c>
      <c r="D806" t="s">
        <v>34</v>
      </c>
      <c r="E806" t="s">
        <v>1573</v>
      </c>
      <c r="F806" t="s">
        <v>1509</v>
      </c>
    </row>
    <row r="807" spans="1:6" ht="15">
      <c r="A807" s="233">
        <v>45931</v>
      </c>
      <c r="B807" t="s">
        <v>1510</v>
      </c>
      <c r="C807">
        <v>5.6160714285714288</v>
      </c>
      <c r="D807" t="s">
        <v>34</v>
      </c>
      <c r="E807" t="s">
        <v>1952</v>
      </c>
      <c r="F807" t="s">
        <v>1509</v>
      </c>
    </row>
    <row r="808" spans="1:6" ht="15">
      <c r="A808" s="233">
        <v>45931</v>
      </c>
      <c r="B808" t="s">
        <v>1512</v>
      </c>
      <c r="C808">
        <v>0.87918015102481117</v>
      </c>
      <c r="D808" t="s">
        <v>34</v>
      </c>
      <c r="E808" t="s">
        <v>1516</v>
      </c>
      <c r="F808" t="s">
        <v>1509</v>
      </c>
    </row>
    <row r="809" spans="1:6" ht="15">
      <c r="A809" s="233">
        <v>45931</v>
      </c>
      <c r="B809" t="s">
        <v>1507</v>
      </c>
      <c r="C809">
        <v>1.827722772277228</v>
      </c>
      <c r="D809" t="s">
        <v>36</v>
      </c>
      <c r="E809" t="s">
        <v>1953</v>
      </c>
      <c r="F809" t="s">
        <v>1544</v>
      </c>
    </row>
    <row r="810" spans="1:6" ht="15">
      <c r="A810" s="233">
        <v>45931</v>
      </c>
      <c r="B810" t="s">
        <v>1510</v>
      </c>
      <c r="C810">
        <v>10.81640625</v>
      </c>
      <c r="D810" t="s">
        <v>36</v>
      </c>
      <c r="E810" t="s">
        <v>1954</v>
      </c>
      <c r="F810" t="s">
        <v>1544</v>
      </c>
    </row>
    <row r="811" spans="1:6" ht="15">
      <c r="A811" s="233">
        <v>45931</v>
      </c>
      <c r="B811" t="s">
        <v>1512</v>
      </c>
      <c r="C811">
        <v>0.83102310231023102</v>
      </c>
      <c r="D811" t="s">
        <v>36</v>
      </c>
      <c r="E811" t="s">
        <v>1582</v>
      </c>
      <c r="F811" t="s">
        <v>1544</v>
      </c>
    </row>
    <row r="812" spans="1:6" ht="15">
      <c r="A812" s="233">
        <v>45931</v>
      </c>
      <c r="B812" t="s">
        <v>1507</v>
      </c>
      <c r="C812">
        <v>1.526726057906459</v>
      </c>
      <c r="D812" t="s">
        <v>1497</v>
      </c>
      <c r="E812" t="s">
        <v>1955</v>
      </c>
      <c r="F812" t="s">
        <v>1522</v>
      </c>
    </row>
    <row r="813" spans="1:6" ht="15">
      <c r="A813" s="233">
        <v>45931</v>
      </c>
      <c r="B813" t="s">
        <v>1510</v>
      </c>
      <c r="C813">
        <v>10.23134328358209</v>
      </c>
      <c r="D813" t="s">
        <v>1497</v>
      </c>
      <c r="E813" t="s">
        <v>1956</v>
      </c>
      <c r="F813" t="s">
        <v>1522</v>
      </c>
    </row>
    <row r="814" spans="1:6" ht="15">
      <c r="A814" s="233">
        <v>45931</v>
      </c>
      <c r="B814" t="s">
        <v>1512</v>
      </c>
      <c r="C814">
        <v>0.8507795100222717</v>
      </c>
      <c r="D814" t="s">
        <v>1497</v>
      </c>
      <c r="E814" t="s">
        <v>1542</v>
      </c>
      <c r="F814" t="s">
        <v>1522</v>
      </c>
    </row>
    <row r="815" spans="1:6" ht="15">
      <c r="A815" s="233">
        <v>45931</v>
      </c>
      <c r="B815" t="s">
        <v>1507</v>
      </c>
      <c r="C815">
        <v>0.87245739417262236</v>
      </c>
      <c r="D815" t="s">
        <v>40</v>
      </c>
      <c r="E815" t="s">
        <v>1546</v>
      </c>
      <c r="F815" t="s">
        <v>1509</v>
      </c>
    </row>
    <row r="816" spans="1:6" ht="15">
      <c r="A816" s="233">
        <v>45931</v>
      </c>
      <c r="B816" t="s">
        <v>1510</v>
      </c>
      <c r="C816">
        <v>6.4512195121951219</v>
      </c>
      <c r="D816" t="s">
        <v>40</v>
      </c>
      <c r="E816" t="s">
        <v>1957</v>
      </c>
      <c r="F816" t="s">
        <v>1509</v>
      </c>
    </row>
    <row r="817" spans="1:6" ht="15">
      <c r="A817" s="233">
        <v>45931</v>
      </c>
      <c r="B817" t="s">
        <v>1512</v>
      </c>
      <c r="C817">
        <v>0.86476085761407373</v>
      </c>
      <c r="D817" t="s">
        <v>40</v>
      </c>
      <c r="E817" t="s">
        <v>1529</v>
      </c>
      <c r="F817" t="s">
        <v>1509</v>
      </c>
    </row>
    <row r="818" spans="1:6" ht="15">
      <c r="A818" s="233">
        <v>45931</v>
      </c>
      <c r="B818" t="s">
        <v>1507</v>
      </c>
      <c r="C818">
        <v>0.89744645799011535</v>
      </c>
      <c r="D818" t="s">
        <v>42</v>
      </c>
      <c r="E818" t="s">
        <v>1717</v>
      </c>
      <c r="F818" t="s">
        <v>1544</v>
      </c>
    </row>
    <row r="819" spans="1:6" ht="15">
      <c r="A819" s="233">
        <v>45931</v>
      </c>
      <c r="B819" t="s">
        <v>1510</v>
      </c>
      <c r="C819">
        <v>6.6231003039513681</v>
      </c>
      <c r="D819" t="s">
        <v>42</v>
      </c>
      <c r="E819" t="s">
        <v>1943</v>
      </c>
      <c r="F819" t="s">
        <v>1544</v>
      </c>
    </row>
    <row r="820" spans="1:6" ht="15">
      <c r="A820" s="233">
        <v>45931</v>
      </c>
      <c r="B820" t="s">
        <v>1512</v>
      </c>
      <c r="C820">
        <v>0.86449752883031306</v>
      </c>
      <c r="D820" t="s">
        <v>42</v>
      </c>
      <c r="E820" t="s">
        <v>1529</v>
      </c>
      <c r="F820" t="s">
        <v>1544</v>
      </c>
    </row>
    <row r="821" spans="1:6" ht="15">
      <c r="A821" s="233">
        <v>45931</v>
      </c>
      <c r="B821" t="s">
        <v>1507</v>
      </c>
      <c r="C821">
        <v>1.137278106508876</v>
      </c>
      <c r="D821" t="s">
        <v>44</v>
      </c>
      <c r="E821" t="s">
        <v>1949</v>
      </c>
      <c r="F821" t="s">
        <v>1534</v>
      </c>
    </row>
    <row r="822" spans="1:6" ht="15">
      <c r="A822" s="233">
        <v>45931</v>
      </c>
      <c r="B822" t="s">
        <v>1510</v>
      </c>
      <c r="C822">
        <v>11.8641975308642</v>
      </c>
      <c r="D822" t="s">
        <v>44</v>
      </c>
      <c r="E822" t="s">
        <v>1958</v>
      </c>
      <c r="F822" t="s">
        <v>1534</v>
      </c>
    </row>
    <row r="823" spans="1:6" ht="15">
      <c r="A823" s="233">
        <v>45931</v>
      </c>
      <c r="B823" t="s">
        <v>1512</v>
      </c>
      <c r="C823">
        <v>0.90414201183431953</v>
      </c>
      <c r="D823" t="s">
        <v>44</v>
      </c>
      <c r="E823" t="s">
        <v>1580</v>
      </c>
      <c r="F823" t="s">
        <v>1534</v>
      </c>
    </row>
    <row r="824" spans="1:6" ht="15">
      <c r="A824" s="233">
        <v>45931</v>
      </c>
      <c r="B824" t="s">
        <v>1507</v>
      </c>
      <c r="C824">
        <v>1.2304316020482811</v>
      </c>
      <c r="D824" t="s">
        <v>46</v>
      </c>
      <c r="E824" t="s">
        <v>1669</v>
      </c>
      <c r="F824" t="s">
        <v>1518</v>
      </c>
    </row>
    <row r="825" spans="1:6" ht="15">
      <c r="A825" s="233">
        <v>45931</v>
      </c>
      <c r="B825" t="s">
        <v>1510</v>
      </c>
      <c r="C825">
        <v>10.011904761904759</v>
      </c>
      <c r="D825" t="s">
        <v>46</v>
      </c>
      <c r="E825" t="s">
        <v>1959</v>
      </c>
      <c r="F825" t="s">
        <v>1518</v>
      </c>
    </row>
    <row r="826" spans="1:6" ht="15">
      <c r="A826" s="233">
        <v>45931</v>
      </c>
      <c r="B826" t="s">
        <v>1512</v>
      </c>
      <c r="C826">
        <v>0.87710314557425018</v>
      </c>
      <c r="D826" t="s">
        <v>46</v>
      </c>
      <c r="E826" t="s">
        <v>1516</v>
      </c>
      <c r="F826" t="s">
        <v>1518</v>
      </c>
    </row>
    <row r="827" spans="1:6" ht="15">
      <c r="A827" s="233">
        <v>45931</v>
      </c>
      <c r="B827" t="s">
        <v>1507</v>
      </c>
      <c r="C827">
        <v>0.91542162572803243</v>
      </c>
      <c r="D827" t="s">
        <v>48</v>
      </c>
      <c r="E827" t="s">
        <v>1743</v>
      </c>
      <c r="F827" t="s">
        <v>1525</v>
      </c>
    </row>
    <row r="828" spans="1:6" ht="15">
      <c r="A828" s="233">
        <v>45931</v>
      </c>
      <c r="B828" t="s">
        <v>1510</v>
      </c>
      <c r="C828">
        <v>4.403166869671133</v>
      </c>
      <c r="D828" t="s">
        <v>48</v>
      </c>
      <c r="E828" t="s">
        <v>1709</v>
      </c>
      <c r="F828" t="s">
        <v>1525</v>
      </c>
    </row>
    <row r="829" spans="1:6" ht="15">
      <c r="A829" s="233">
        <v>45931</v>
      </c>
      <c r="B829" t="s">
        <v>1512</v>
      </c>
      <c r="C829">
        <v>0.79209926563687005</v>
      </c>
      <c r="D829" t="s">
        <v>48</v>
      </c>
      <c r="E829" t="s">
        <v>1561</v>
      </c>
      <c r="F829" t="s">
        <v>1525</v>
      </c>
    </row>
    <row r="830" spans="1:6" ht="15">
      <c r="A830" s="233">
        <v>45931</v>
      </c>
      <c r="B830" t="s">
        <v>1507</v>
      </c>
      <c r="C830">
        <v>0.37735849056603782</v>
      </c>
      <c r="D830" t="s">
        <v>50</v>
      </c>
      <c r="E830" t="s">
        <v>1945</v>
      </c>
      <c r="F830" t="s">
        <v>1509</v>
      </c>
    </row>
    <row r="831" spans="1:6" ht="15">
      <c r="A831" s="233">
        <v>45931</v>
      </c>
      <c r="B831" t="s">
        <v>1510</v>
      </c>
      <c r="C831">
        <v>2.992125984251969</v>
      </c>
      <c r="D831" t="s">
        <v>50</v>
      </c>
      <c r="E831" t="s">
        <v>1960</v>
      </c>
      <c r="F831" t="s">
        <v>1509</v>
      </c>
    </row>
    <row r="832" spans="1:6" ht="15">
      <c r="A832" s="233">
        <v>45931</v>
      </c>
      <c r="B832" t="s">
        <v>1512</v>
      </c>
      <c r="C832">
        <v>0.87388282025819264</v>
      </c>
      <c r="D832" t="s">
        <v>50</v>
      </c>
      <c r="E832" t="s">
        <v>1524</v>
      </c>
      <c r="F832" t="s">
        <v>1509</v>
      </c>
    </row>
    <row r="833" spans="1:6" ht="15">
      <c r="A833" s="233">
        <v>45931</v>
      </c>
      <c r="B833" t="s">
        <v>1507</v>
      </c>
      <c r="C833">
        <v>0.8796147672552167</v>
      </c>
      <c r="D833" t="s">
        <v>52</v>
      </c>
      <c r="E833" t="s">
        <v>1740</v>
      </c>
      <c r="F833" t="s">
        <v>1525</v>
      </c>
    </row>
    <row r="834" spans="1:6" ht="15">
      <c r="A834" s="233">
        <v>45931</v>
      </c>
      <c r="B834" t="s">
        <v>1510</v>
      </c>
      <c r="C834">
        <v>5.7482517482517483</v>
      </c>
      <c r="D834" t="s">
        <v>52</v>
      </c>
      <c r="E834" t="s">
        <v>1961</v>
      </c>
      <c r="F834" t="s">
        <v>1525</v>
      </c>
    </row>
    <row r="835" spans="1:6" ht="15">
      <c r="A835" s="233">
        <v>45931</v>
      </c>
      <c r="B835" t="s">
        <v>1512</v>
      </c>
      <c r="C835">
        <v>0.84697699304440877</v>
      </c>
      <c r="D835" t="s">
        <v>52</v>
      </c>
      <c r="E835" t="s">
        <v>1542</v>
      </c>
      <c r="F835" t="s">
        <v>1525</v>
      </c>
    </row>
    <row r="836" spans="1:6" ht="15">
      <c r="A836" s="233">
        <v>45931</v>
      </c>
      <c r="B836" t="s">
        <v>1507</v>
      </c>
      <c r="C836">
        <v>0.93052772211088841</v>
      </c>
      <c r="D836" t="s">
        <v>54</v>
      </c>
      <c r="E836" t="s">
        <v>1962</v>
      </c>
      <c r="F836" t="s">
        <v>1534</v>
      </c>
    </row>
    <row r="837" spans="1:6" ht="15">
      <c r="A837" s="233">
        <v>45931</v>
      </c>
      <c r="B837" t="s">
        <v>1510</v>
      </c>
      <c r="C837">
        <v>7.1804123711340209</v>
      </c>
      <c r="D837" t="s">
        <v>54</v>
      </c>
      <c r="E837" t="s">
        <v>1665</v>
      </c>
      <c r="F837" t="s">
        <v>1534</v>
      </c>
    </row>
    <row r="838" spans="1:6" ht="15">
      <c r="A838" s="233">
        <v>45931</v>
      </c>
      <c r="B838" t="s">
        <v>1512</v>
      </c>
      <c r="C838">
        <v>0.87040748162992654</v>
      </c>
      <c r="D838" t="s">
        <v>54</v>
      </c>
      <c r="E838" t="s">
        <v>1524</v>
      </c>
      <c r="F838" t="s">
        <v>1534</v>
      </c>
    </row>
    <row r="839" spans="1:6" ht="15">
      <c r="A839" s="233">
        <v>45931</v>
      </c>
      <c r="B839" t="s">
        <v>1507</v>
      </c>
      <c r="C839">
        <v>1.6154776299879079</v>
      </c>
      <c r="D839" t="s">
        <v>56</v>
      </c>
      <c r="E839" t="s">
        <v>1727</v>
      </c>
      <c r="F839" t="s">
        <v>1534</v>
      </c>
    </row>
    <row r="840" spans="1:6" ht="15">
      <c r="A840" s="233">
        <v>45931</v>
      </c>
      <c r="B840" t="s">
        <v>1510</v>
      </c>
      <c r="C840">
        <v>14.212765957446811</v>
      </c>
      <c r="D840" t="s">
        <v>56</v>
      </c>
      <c r="E840" t="s">
        <v>1963</v>
      </c>
      <c r="F840" t="s">
        <v>1534</v>
      </c>
    </row>
    <row r="841" spans="1:6" ht="15">
      <c r="A841" s="233">
        <v>45931</v>
      </c>
      <c r="B841" t="s">
        <v>1512</v>
      </c>
      <c r="C841">
        <v>0.8863361547762999</v>
      </c>
      <c r="D841" t="s">
        <v>56</v>
      </c>
      <c r="E841" t="s">
        <v>1576</v>
      </c>
      <c r="F841" t="s">
        <v>1534</v>
      </c>
    </row>
    <row r="842" spans="1:6" ht="15">
      <c r="A842" s="233">
        <v>45931</v>
      </c>
      <c r="B842" t="s">
        <v>1507</v>
      </c>
      <c r="C842">
        <v>0.6785714285714286</v>
      </c>
      <c r="D842" t="s">
        <v>58</v>
      </c>
      <c r="E842" t="s">
        <v>1573</v>
      </c>
      <c r="F842" t="s">
        <v>1509</v>
      </c>
    </row>
    <row r="843" spans="1:6" ht="15">
      <c r="A843" s="233">
        <v>45931</v>
      </c>
      <c r="B843" t="s">
        <v>1510</v>
      </c>
      <c r="C843">
        <v>4.75</v>
      </c>
      <c r="D843" t="s">
        <v>58</v>
      </c>
      <c r="E843" t="s">
        <v>1747</v>
      </c>
      <c r="F843" t="s">
        <v>1509</v>
      </c>
    </row>
    <row r="844" spans="1:6" ht="15">
      <c r="A844" s="233">
        <v>45931</v>
      </c>
      <c r="B844" t="s">
        <v>1512</v>
      </c>
      <c r="C844">
        <v>0.85714285714285721</v>
      </c>
      <c r="D844" t="s">
        <v>58</v>
      </c>
      <c r="E844" t="s">
        <v>1529</v>
      </c>
      <c r="F844" t="s">
        <v>1509</v>
      </c>
    </row>
    <row r="845" spans="1:6" ht="15">
      <c r="A845" s="233">
        <v>45931</v>
      </c>
      <c r="B845" t="s">
        <v>1507</v>
      </c>
      <c r="C845">
        <v>0.74667376263970198</v>
      </c>
      <c r="D845" t="s">
        <v>1498</v>
      </c>
      <c r="E845" t="s">
        <v>1615</v>
      </c>
      <c r="F845" t="s">
        <v>1522</v>
      </c>
    </row>
    <row r="846" spans="1:6" ht="15">
      <c r="A846" s="233">
        <v>45931</v>
      </c>
      <c r="B846" t="s">
        <v>1510</v>
      </c>
      <c r="C846">
        <v>6.1132897603485841</v>
      </c>
      <c r="D846" t="s">
        <v>1498</v>
      </c>
      <c r="E846" t="s">
        <v>1964</v>
      </c>
      <c r="F846" t="s">
        <v>1522</v>
      </c>
    </row>
    <row r="847" spans="1:6" ht="15">
      <c r="A847" s="233">
        <v>45931</v>
      </c>
      <c r="B847" t="s">
        <v>1512</v>
      </c>
      <c r="C847">
        <v>0.87786056412985625</v>
      </c>
      <c r="D847" t="s">
        <v>1498</v>
      </c>
      <c r="E847" t="s">
        <v>1516</v>
      </c>
      <c r="F847" t="s">
        <v>1522</v>
      </c>
    </row>
    <row r="848" spans="1:6" ht="15">
      <c r="A848" s="233">
        <v>45931</v>
      </c>
      <c r="B848" t="s">
        <v>1507</v>
      </c>
      <c r="C848">
        <v>0.43578569597539091</v>
      </c>
      <c r="D848" t="s">
        <v>62</v>
      </c>
      <c r="E848" t="s">
        <v>1626</v>
      </c>
      <c r="F848" t="s">
        <v>1578</v>
      </c>
    </row>
    <row r="849" spans="1:6" ht="15">
      <c r="A849" s="233">
        <v>45931</v>
      </c>
      <c r="B849" t="s">
        <v>1510</v>
      </c>
      <c r="C849">
        <v>4.2079207920792081</v>
      </c>
      <c r="D849" t="s">
        <v>62</v>
      </c>
      <c r="E849" t="s">
        <v>1683</v>
      </c>
      <c r="F849" t="s">
        <v>1578</v>
      </c>
    </row>
    <row r="850" spans="1:6" ht="15">
      <c r="A850" s="233">
        <v>45931</v>
      </c>
      <c r="B850" t="s">
        <v>1512</v>
      </c>
      <c r="C850">
        <v>0.89643681107408357</v>
      </c>
      <c r="D850" t="s">
        <v>62</v>
      </c>
      <c r="E850" t="s">
        <v>1580</v>
      </c>
      <c r="F850" t="s">
        <v>1578</v>
      </c>
    </row>
    <row r="851" spans="1:6" ht="15">
      <c r="A851" s="233">
        <v>45931</v>
      </c>
      <c r="B851" t="s">
        <v>1507</v>
      </c>
      <c r="C851">
        <v>0.8915919760990183</v>
      </c>
      <c r="D851" t="s">
        <v>64</v>
      </c>
      <c r="E851" t="s">
        <v>1965</v>
      </c>
      <c r="F851" t="s">
        <v>1531</v>
      </c>
    </row>
    <row r="852" spans="1:6" ht="15">
      <c r="A852" s="233">
        <v>45931</v>
      </c>
      <c r="B852" t="s">
        <v>1510</v>
      </c>
      <c r="C852">
        <v>5.356410256410256</v>
      </c>
      <c r="D852" t="s">
        <v>64</v>
      </c>
      <c r="E852" t="s">
        <v>1966</v>
      </c>
      <c r="F852" t="s">
        <v>1531</v>
      </c>
    </row>
    <row r="853" spans="1:6" ht="15">
      <c r="A853" s="233">
        <v>45931</v>
      </c>
      <c r="B853" t="s">
        <v>1512</v>
      </c>
      <c r="C853">
        <v>0.83354673495518572</v>
      </c>
      <c r="D853" t="s">
        <v>64</v>
      </c>
      <c r="E853" t="s">
        <v>1582</v>
      </c>
      <c r="F853" t="s">
        <v>1531</v>
      </c>
    </row>
    <row r="854" spans="1:6" ht="15">
      <c r="A854" s="233">
        <v>45931</v>
      </c>
      <c r="B854" t="s">
        <v>1507</v>
      </c>
      <c r="C854">
        <v>0.85626598465473147</v>
      </c>
      <c r="D854" t="s">
        <v>66</v>
      </c>
      <c r="E854" t="s">
        <v>1967</v>
      </c>
      <c r="F854" t="s">
        <v>1509</v>
      </c>
    </row>
    <row r="855" spans="1:6" ht="15">
      <c r="A855" s="233">
        <v>45931</v>
      </c>
      <c r="B855" t="s">
        <v>1510</v>
      </c>
      <c r="C855">
        <v>11.46575342465753</v>
      </c>
      <c r="D855" t="s">
        <v>66</v>
      </c>
      <c r="E855" t="s">
        <v>1968</v>
      </c>
      <c r="F855" t="s">
        <v>1509</v>
      </c>
    </row>
    <row r="856" spans="1:6" ht="15">
      <c r="A856" s="233">
        <v>45931</v>
      </c>
      <c r="B856" t="s">
        <v>1512</v>
      </c>
      <c r="C856">
        <v>0.92531969309462914</v>
      </c>
      <c r="D856" t="s">
        <v>66</v>
      </c>
      <c r="E856" t="s">
        <v>1539</v>
      </c>
      <c r="F856" t="s">
        <v>1509</v>
      </c>
    </row>
    <row r="857" spans="1:6" ht="15">
      <c r="A857" s="233">
        <v>45931</v>
      </c>
      <c r="B857" t="s">
        <v>1507</v>
      </c>
      <c r="C857">
        <v>1.865384615384615</v>
      </c>
      <c r="D857" t="s">
        <v>68</v>
      </c>
      <c r="E857" t="s">
        <v>1969</v>
      </c>
      <c r="F857" t="s">
        <v>1578</v>
      </c>
    </row>
    <row r="858" spans="1:6" ht="15">
      <c r="A858" s="233">
        <v>45931</v>
      </c>
      <c r="B858" t="s">
        <v>1510</v>
      </c>
      <c r="C858">
        <v>14.55</v>
      </c>
      <c r="D858" t="s">
        <v>68</v>
      </c>
      <c r="E858" t="s">
        <v>1970</v>
      </c>
      <c r="F858" t="s">
        <v>1578</v>
      </c>
    </row>
    <row r="859" spans="1:6" ht="15">
      <c r="A859" s="233">
        <v>45931</v>
      </c>
      <c r="B859" t="s">
        <v>1512</v>
      </c>
      <c r="C859">
        <v>0.87179487179487181</v>
      </c>
      <c r="D859" t="s">
        <v>68</v>
      </c>
      <c r="E859" t="s">
        <v>1524</v>
      </c>
      <c r="F859" t="s">
        <v>1578</v>
      </c>
    </row>
    <row r="860" spans="1:6" ht="15">
      <c r="A860" s="233">
        <v>45931</v>
      </c>
      <c r="B860" t="s">
        <v>1507</v>
      </c>
      <c r="C860">
        <v>0.50292397660818711</v>
      </c>
      <c r="D860" t="s">
        <v>70</v>
      </c>
      <c r="E860" t="s">
        <v>1671</v>
      </c>
      <c r="F860" t="s">
        <v>1578</v>
      </c>
    </row>
    <row r="861" spans="1:6" ht="15">
      <c r="A861" s="233">
        <v>45931</v>
      </c>
      <c r="B861" t="s">
        <v>1510</v>
      </c>
      <c r="C861">
        <v>5.8108108108108114</v>
      </c>
      <c r="D861" t="s">
        <v>70</v>
      </c>
      <c r="E861" t="s">
        <v>1971</v>
      </c>
      <c r="F861" t="s">
        <v>1578</v>
      </c>
    </row>
    <row r="862" spans="1:6" ht="15">
      <c r="A862" s="233">
        <v>45931</v>
      </c>
      <c r="B862" t="s">
        <v>1512</v>
      </c>
      <c r="C862">
        <v>0.91345029239766085</v>
      </c>
      <c r="D862" t="s">
        <v>70</v>
      </c>
      <c r="E862" t="s">
        <v>1673</v>
      </c>
      <c r="F862" t="s">
        <v>1578</v>
      </c>
    </row>
    <row r="863" spans="1:6" ht="15">
      <c r="A863" s="233">
        <v>45931</v>
      </c>
      <c r="B863" t="s">
        <v>1507</v>
      </c>
      <c r="C863">
        <v>0.69955654101995568</v>
      </c>
      <c r="D863" t="s">
        <v>72</v>
      </c>
      <c r="E863" t="s">
        <v>1729</v>
      </c>
      <c r="F863" t="s">
        <v>1591</v>
      </c>
    </row>
    <row r="864" spans="1:6" ht="15">
      <c r="A864" s="233">
        <v>45931</v>
      </c>
      <c r="B864" t="s">
        <v>1510</v>
      </c>
      <c r="C864">
        <v>4.3819444444444446</v>
      </c>
      <c r="D864" t="s">
        <v>72</v>
      </c>
      <c r="E864" t="s">
        <v>1647</v>
      </c>
      <c r="F864" t="s">
        <v>1591</v>
      </c>
    </row>
    <row r="865" spans="1:6" ht="15">
      <c r="A865" s="233">
        <v>45931</v>
      </c>
      <c r="B865" t="s">
        <v>1512</v>
      </c>
      <c r="C865">
        <v>0.84035476718403546</v>
      </c>
      <c r="D865" t="s">
        <v>72</v>
      </c>
      <c r="E865" t="s">
        <v>1568</v>
      </c>
      <c r="F865" t="s">
        <v>1591</v>
      </c>
    </row>
    <row r="866" spans="1:6" ht="15">
      <c r="A866" s="233">
        <v>45931</v>
      </c>
      <c r="B866" t="s">
        <v>1507</v>
      </c>
      <c r="C866">
        <v>0.67153544709654434</v>
      </c>
      <c r="D866" t="s">
        <v>74</v>
      </c>
      <c r="E866" t="s">
        <v>1637</v>
      </c>
      <c r="F866" t="s">
        <v>1591</v>
      </c>
    </row>
    <row r="867" spans="1:6" ht="15">
      <c r="A867" s="233">
        <v>45931</v>
      </c>
      <c r="B867" t="s">
        <v>1510</v>
      </c>
      <c r="C867">
        <v>4.4300822561692126</v>
      </c>
      <c r="D867" t="s">
        <v>74</v>
      </c>
      <c r="E867" t="s">
        <v>1972</v>
      </c>
      <c r="F867" t="s">
        <v>1591</v>
      </c>
    </row>
    <row r="868" spans="1:6" ht="15">
      <c r="A868" s="233">
        <v>45931</v>
      </c>
      <c r="B868" t="s">
        <v>1512</v>
      </c>
      <c r="C868">
        <v>0.84841467759173494</v>
      </c>
      <c r="D868" t="s">
        <v>74</v>
      </c>
      <c r="E868" t="s">
        <v>1542</v>
      </c>
      <c r="F868" t="s">
        <v>1591</v>
      </c>
    </row>
    <row r="869" spans="1:6" ht="15">
      <c r="A869" s="233">
        <v>45931</v>
      </c>
      <c r="B869" t="s">
        <v>1507</v>
      </c>
      <c r="C869">
        <v>0.73614690721649489</v>
      </c>
      <c r="D869" t="s">
        <v>76</v>
      </c>
      <c r="E869" t="s">
        <v>1643</v>
      </c>
      <c r="F869" t="s">
        <v>1522</v>
      </c>
    </row>
    <row r="870" spans="1:6" ht="15">
      <c r="A870" s="233">
        <v>45931</v>
      </c>
      <c r="B870" t="s">
        <v>1510</v>
      </c>
      <c r="C870">
        <v>5.1290684624017961</v>
      </c>
      <c r="D870" t="s">
        <v>76</v>
      </c>
      <c r="E870" t="s">
        <v>1973</v>
      </c>
      <c r="F870" t="s">
        <v>1522</v>
      </c>
    </row>
    <row r="871" spans="1:6" ht="15">
      <c r="A871" s="233">
        <v>45931</v>
      </c>
      <c r="B871" t="s">
        <v>1512</v>
      </c>
      <c r="C871">
        <v>0.85647551546391754</v>
      </c>
      <c r="D871" t="s">
        <v>76</v>
      </c>
      <c r="E871" t="s">
        <v>1529</v>
      </c>
      <c r="F871" t="s">
        <v>1522</v>
      </c>
    </row>
    <row r="872" spans="1:6" ht="15">
      <c r="A872" s="233">
        <v>45931</v>
      </c>
      <c r="B872" t="s">
        <v>1507</v>
      </c>
      <c r="C872">
        <v>0.30040964952207561</v>
      </c>
      <c r="D872" t="s">
        <v>78</v>
      </c>
      <c r="E872" t="s">
        <v>1974</v>
      </c>
      <c r="F872" t="s">
        <v>1518</v>
      </c>
    </row>
    <row r="873" spans="1:6" ht="15">
      <c r="A873" s="233">
        <v>45931</v>
      </c>
      <c r="B873" t="s">
        <v>1510</v>
      </c>
      <c r="C873">
        <v>2.5384615384615379</v>
      </c>
      <c r="D873" t="s">
        <v>78</v>
      </c>
      <c r="E873" t="s">
        <v>1975</v>
      </c>
      <c r="F873" t="s">
        <v>1518</v>
      </c>
    </row>
    <row r="874" spans="1:6" ht="15">
      <c r="A874" s="233">
        <v>45931</v>
      </c>
      <c r="B874" t="s">
        <v>1512</v>
      </c>
      <c r="C874">
        <v>0.88165680473372787</v>
      </c>
      <c r="D874" t="s">
        <v>78</v>
      </c>
      <c r="E874" t="s">
        <v>1516</v>
      </c>
      <c r="F874" t="s">
        <v>1518</v>
      </c>
    </row>
    <row r="875" spans="1:6" ht="15">
      <c r="A875" s="233">
        <v>45931</v>
      </c>
      <c r="B875" t="s">
        <v>1507</v>
      </c>
      <c r="C875">
        <v>1.3514996342355521</v>
      </c>
      <c r="D875" t="s">
        <v>80</v>
      </c>
      <c r="E875" t="s">
        <v>1976</v>
      </c>
      <c r="F875" t="s">
        <v>1522</v>
      </c>
    </row>
    <row r="876" spans="1:6" ht="15">
      <c r="A876" s="233">
        <v>45931</v>
      </c>
      <c r="B876" t="s">
        <v>1510</v>
      </c>
      <c r="C876">
        <v>10.292479108635099</v>
      </c>
      <c r="D876" t="s">
        <v>80</v>
      </c>
      <c r="E876" t="s">
        <v>1977</v>
      </c>
      <c r="F876" t="s">
        <v>1522</v>
      </c>
    </row>
    <row r="877" spans="1:6" ht="15">
      <c r="A877" s="233">
        <v>45931</v>
      </c>
      <c r="B877" t="s">
        <v>1512</v>
      </c>
      <c r="C877">
        <v>0.86869056327724947</v>
      </c>
      <c r="D877" t="s">
        <v>80</v>
      </c>
      <c r="E877" t="s">
        <v>1524</v>
      </c>
      <c r="F877" t="s">
        <v>1522</v>
      </c>
    </row>
    <row r="878" spans="1:6" ht="15">
      <c r="A878" s="233">
        <v>45931</v>
      </c>
      <c r="B878" t="s">
        <v>1507</v>
      </c>
      <c r="C878">
        <v>0.93471502590673572</v>
      </c>
      <c r="D878" t="s">
        <v>82</v>
      </c>
      <c r="E878" t="s">
        <v>1962</v>
      </c>
      <c r="F878" t="s">
        <v>1531</v>
      </c>
    </row>
    <row r="879" spans="1:6" ht="15">
      <c r="A879" s="233">
        <v>45931</v>
      </c>
      <c r="B879" t="s">
        <v>1510</v>
      </c>
      <c r="C879">
        <v>4.849462365591398</v>
      </c>
      <c r="D879" t="s">
        <v>82</v>
      </c>
      <c r="E879" t="s">
        <v>1978</v>
      </c>
      <c r="F879" t="s">
        <v>1531</v>
      </c>
    </row>
    <row r="880" spans="1:6" ht="15">
      <c r="A880" s="233">
        <v>45931</v>
      </c>
      <c r="B880" t="s">
        <v>1512</v>
      </c>
      <c r="C880">
        <v>0.80725388601036263</v>
      </c>
      <c r="D880" t="s">
        <v>82</v>
      </c>
      <c r="E880" t="s">
        <v>1547</v>
      </c>
      <c r="F880" t="s">
        <v>1531</v>
      </c>
    </row>
    <row r="881" spans="1:6" ht="15">
      <c r="A881" s="233">
        <v>45931</v>
      </c>
      <c r="B881" t="s">
        <v>1507</v>
      </c>
      <c r="C881">
        <v>0.95473251028806583</v>
      </c>
      <c r="D881" t="s">
        <v>84</v>
      </c>
      <c r="E881" t="s">
        <v>1645</v>
      </c>
      <c r="F881" t="s">
        <v>1509</v>
      </c>
    </row>
    <row r="882" spans="1:6" ht="15">
      <c r="A882" s="233">
        <v>45931</v>
      </c>
      <c r="B882" t="s">
        <v>1510</v>
      </c>
      <c r="C882">
        <v>7.7333333333333334</v>
      </c>
      <c r="D882" t="s">
        <v>84</v>
      </c>
      <c r="E882" t="s">
        <v>1979</v>
      </c>
      <c r="F882" t="s">
        <v>1509</v>
      </c>
    </row>
    <row r="883" spans="1:6" ht="15">
      <c r="A883" s="233">
        <v>45931</v>
      </c>
      <c r="B883" t="s">
        <v>1512</v>
      </c>
      <c r="C883">
        <v>0.87654320987654322</v>
      </c>
      <c r="D883" t="s">
        <v>84</v>
      </c>
      <c r="E883" t="s">
        <v>1516</v>
      </c>
      <c r="F883" t="s">
        <v>1509</v>
      </c>
    </row>
    <row r="884" spans="1:6" ht="15">
      <c r="A884" s="233">
        <v>45931</v>
      </c>
      <c r="B884" t="s">
        <v>1507</v>
      </c>
      <c r="C884">
        <v>0.63566487317448117</v>
      </c>
      <c r="D884" t="s">
        <v>86</v>
      </c>
      <c r="E884" t="s">
        <v>1748</v>
      </c>
      <c r="F884" t="s">
        <v>1518</v>
      </c>
    </row>
    <row r="885" spans="1:6" ht="15">
      <c r="A885" s="233">
        <v>45931</v>
      </c>
      <c r="B885" t="s">
        <v>1510</v>
      </c>
      <c r="C885">
        <v>4.1042183622828787</v>
      </c>
      <c r="D885" t="s">
        <v>86</v>
      </c>
      <c r="E885" t="s">
        <v>1980</v>
      </c>
      <c r="F885" t="s">
        <v>1518</v>
      </c>
    </row>
    <row r="886" spans="1:6" ht="15">
      <c r="A886" s="233">
        <v>45931</v>
      </c>
      <c r="B886" t="s">
        <v>1512</v>
      </c>
      <c r="C886">
        <v>0.84511913912375092</v>
      </c>
      <c r="D886" t="s">
        <v>86</v>
      </c>
      <c r="E886" t="s">
        <v>1542</v>
      </c>
      <c r="F886" t="s">
        <v>1518</v>
      </c>
    </row>
    <row r="887" spans="1:6" ht="15">
      <c r="A887" s="233">
        <v>45931</v>
      </c>
      <c r="B887" t="s">
        <v>1507</v>
      </c>
      <c r="C887">
        <v>1.779049799656554</v>
      </c>
      <c r="D887" t="s">
        <v>88</v>
      </c>
      <c r="E887" t="s">
        <v>1981</v>
      </c>
      <c r="F887" t="s">
        <v>1544</v>
      </c>
    </row>
    <row r="888" spans="1:6" ht="15">
      <c r="A888" s="233">
        <v>45931</v>
      </c>
      <c r="B888" t="s">
        <v>1510</v>
      </c>
      <c r="C888">
        <v>8.6815642458100566</v>
      </c>
      <c r="D888" t="s">
        <v>88</v>
      </c>
      <c r="E888" t="s">
        <v>1982</v>
      </c>
      <c r="F888" t="s">
        <v>1544</v>
      </c>
    </row>
    <row r="889" spans="1:6" ht="15">
      <c r="A889" s="233">
        <v>45931</v>
      </c>
      <c r="B889" t="s">
        <v>1512</v>
      </c>
      <c r="C889">
        <v>0.79507727532913564</v>
      </c>
      <c r="D889" t="s">
        <v>88</v>
      </c>
      <c r="E889" t="s">
        <v>1603</v>
      </c>
      <c r="F889" t="s">
        <v>1544</v>
      </c>
    </row>
    <row r="890" spans="1:6" ht="15">
      <c r="A890" s="233">
        <v>45931</v>
      </c>
      <c r="B890" t="s">
        <v>1507</v>
      </c>
      <c r="C890">
        <v>0.1590265987549519</v>
      </c>
      <c r="D890" t="s">
        <v>90</v>
      </c>
      <c r="E890" t="s">
        <v>1983</v>
      </c>
      <c r="F890" t="s">
        <v>1509</v>
      </c>
    </row>
    <row r="891" spans="1:6" ht="15">
      <c r="A891" s="233">
        <v>45931</v>
      </c>
      <c r="B891" t="s">
        <v>1510</v>
      </c>
      <c r="C891">
        <v>4.0142857142857142</v>
      </c>
      <c r="D891" t="s">
        <v>90</v>
      </c>
      <c r="E891" t="s">
        <v>1984</v>
      </c>
      <c r="F891" t="s">
        <v>1509</v>
      </c>
    </row>
    <row r="892" spans="1:6" ht="15">
      <c r="A892" s="233">
        <v>45931</v>
      </c>
      <c r="B892" t="s">
        <v>1512</v>
      </c>
      <c r="C892">
        <v>0.96038483305036781</v>
      </c>
      <c r="D892" t="s">
        <v>90</v>
      </c>
      <c r="E892" t="s">
        <v>1513</v>
      </c>
      <c r="F892" t="s">
        <v>1509</v>
      </c>
    </row>
    <row r="893" spans="1:6" ht="15">
      <c r="A893" s="233">
        <v>45931</v>
      </c>
      <c r="B893" t="s">
        <v>1507</v>
      </c>
      <c r="C893">
        <v>0.7418807561803199</v>
      </c>
      <c r="D893" t="s">
        <v>92</v>
      </c>
      <c r="E893" t="s">
        <v>1643</v>
      </c>
      <c r="F893" t="s">
        <v>1525</v>
      </c>
    </row>
    <row r="894" spans="1:6" ht="15">
      <c r="A894" s="233">
        <v>45931</v>
      </c>
      <c r="B894" t="s">
        <v>1510</v>
      </c>
      <c r="C894">
        <v>4.1364864864864863</v>
      </c>
      <c r="D894" t="s">
        <v>92</v>
      </c>
      <c r="E894" t="s">
        <v>1985</v>
      </c>
      <c r="F894" t="s">
        <v>1525</v>
      </c>
    </row>
    <row r="895" spans="1:6" ht="15">
      <c r="A895" s="233">
        <v>45931</v>
      </c>
      <c r="B895" t="s">
        <v>1512</v>
      </c>
      <c r="C895">
        <v>0.8206495395055744</v>
      </c>
      <c r="D895" t="s">
        <v>92</v>
      </c>
      <c r="E895" t="s">
        <v>1632</v>
      </c>
      <c r="F895" t="s">
        <v>1525</v>
      </c>
    </row>
    <row r="896" spans="1:6" ht="15">
      <c r="A896" s="233">
        <v>45931</v>
      </c>
      <c r="B896" t="s">
        <v>1507</v>
      </c>
      <c r="C896">
        <v>1.7413793103448281</v>
      </c>
      <c r="D896" t="s">
        <v>94</v>
      </c>
      <c r="E896" t="s">
        <v>1986</v>
      </c>
      <c r="F896" t="s">
        <v>1578</v>
      </c>
    </row>
    <row r="897" spans="1:6" ht="15">
      <c r="A897" s="233">
        <v>45931</v>
      </c>
      <c r="B897" t="s">
        <v>1510</v>
      </c>
      <c r="C897">
        <v>3.9042016806722688</v>
      </c>
      <c r="D897" t="s">
        <v>94</v>
      </c>
      <c r="E897" t="s">
        <v>1636</v>
      </c>
      <c r="F897" t="s">
        <v>1578</v>
      </c>
    </row>
    <row r="898" spans="1:6" ht="15">
      <c r="A898" s="233">
        <v>45931</v>
      </c>
      <c r="B898" t="s">
        <v>1512</v>
      </c>
      <c r="C898">
        <v>0.55397301349325345</v>
      </c>
      <c r="D898" t="s">
        <v>94</v>
      </c>
      <c r="E898" t="s">
        <v>1987</v>
      </c>
      <c r="F898" t="s">
        <v>1578</v>
      </c>
    </row>
    <row r="899" spans="1:6" ht="15">
      <c r="A899" s="233">
        <v>45931</v>
      </c>
      <c r="B899" t="s">
        <v>1507</v>
      </c>
      <c r="C899">
        <v>0.68168440117726969</v>
      </c>
      <c r="D899" t="s">
        <v>96</v>
      </c>
      <c r="E899" t="s">
        <v>1573</v>
      </c>
      <c r="F899" t="s">
        <v>1522</v>
      </c>
    </row>
    <row r="900" spans="1:6" ht="15">
      <c r="A900" s="233">
        <v>45931</v>
      </c>
      <c r="B900" t="s">
        <v>1510</v>
      </c>
      <c r="C900">
        <v>6.8276643990929706</v>
      </c>
      <c r="D900" t="s">
        <v>96</v>
      </c>
      <c r="E900" t="s">
        <v>1988</v>
      </c>
      <c r="F900" t="s">
        <v>1522</v>
      </c>
    </row>
    <row r="901" spans="1:6" ht="15">
      <c r="A901" s="233">
        <v>45931</v>
      </c>
      <c r="B901" t="s">
        <v>1512</v>
      </c>
      <c r="C901">
        <v>0.90015847860538822</v>
      </c>
      <c r="D901" t="s">
        <v>96</v>
      </c>
      <c r="E901" t="s">
        <v>1580</v>
      </c>
      <c r="F901" t="s">
        <v>1522</v>
      </c>
    </row>
    <row r="902" spans="1:6" ht="15">
      <c r="A902" s="233">
        <v>45931</v>
      </c>
      <c r="B902" t="s">
        <v>1507</v>
      </c>
      <c r="C902">
        <v>0.80466830466830463</v>
      </c>
      <c r="D902" t="s">
        <v>98</v>
      </c>
      <c r="E902" t="s">
        <v>1581</v>
      </c>
      <c r="F902" t="s">
        <v>1509</v>
      </c>
    </row>
    <row r="903" spans="1:6" ht="15">
      <c r="A903" s="233">
        <v>45931</v>
      </c>
      <c r="B903" t="s">
        <v>1510</v>
      </c>
      <c r="C903">
        <v>6.7525773195876289</v>
      </c>
      <c r="D903" t="s">
        <v>98</v>
      </c>
      <c r="E903" t="s">
        <v>1989</v>
      </c>
      <c r="F903" t="s">
        <v>1509</v>
      </c>
    </row>
    <row r="904" spans="1:6" ht="15">
      <c r="A904" s="233">
        <v>45931</v>
      </c>
      <c r="B904" t="s">
        <v>1512</v>
      </c>
      <c r="C904">
        <v>0.88083538083538082</v>
      </c>
      <c r="D904" t="s">
        <v>98</v>
      </c>
      <c r="E904" t="s">
        <v>1516</v>
      </c>
      <c r="F904" t="s">
        <v>1509</v>
      </c>
    </row>
    <row r="905" spans="1:6" ht="15">
      <c r="A905" s="233">
        <v>45931</v>
      </c>
      <c r="B905" t="s">
        <v>1507</v>
      </c>
      <c r="C905">
        <v>0.81655290102389078</v>
      </c>
      <c r="D905" t="s">
        <v>100</v>
      </c>
      <c r="E905" t="s">
        <v>1990</v>
      </c>
      <c r="F905" t="s">
        <v>1509</v>
      </c>
    </row>
    <row r="906" spans="1:6" ht="15">
      <c r="A906" s="233">
        <v>45931</v>
      </c>
      <c r="B906" t="s">
        <v>1510</v>
      </c>
      <c r="C906">
        <v>6.73943661971831</v>
      </c>
      <c r="D906" t="s">
        <v>100</v>
      </c>
      <c r="E906" t="s">
        <v>1991</v>
      </c>
      <c r="F906" t="s">
        <v>1509</v>
      </c>
    </row>
    <row r="907" spans="1:6" ht="15">
      <c r="A907" s="233">
        <v>45931</v>
      </c>
      <c r="B907" t="s">
        <v>1512</v>
      </c>
      <c r="C907">
        <v>0.87883959044368598</v>
      </c>
      <c r="D907" t="s">
        <v>100</v>
      </c>
      <c r="E907" t="s">
        <v>1516</v>
      </c>
      <c r="F907" t="s">
        <v>1509</v>
      </c>
    </row>
    <row r="908" spans="1:6" ht="15">
      <c r="A908" s="233">
        <v>45931</v>
      </c>
      <c r="B908" t="s">
        <v>1507</v>
      </c>
      <c r="C908">
        <v>1.2092307692307691</v>
      </c>
      <c r="D908" t="s">
        <v>102</v>
      </c>
      <c r="E908" t="s">
        <v>1992</v>
      </c>
      <c r="F908" t="s">
        <v>1534</v>
      </c>
    </row>
    <row r="909" spans="1:6" ht="15">
      <c r="A909" s="233">
        <v>45931</v>
      </c>
      <c r="B909" t="s">
        <v>1510</v>
      </c>
      <c r="C909">
        <v>12.28125</v>
      </c>
      <c r="D909" t="s">
        <v>102</v>
      </c>
      <c r="E909" t="s">
        <v>1993</v>
      </c>
      <c r="F909" t="s">
        <v>1534</v>
      </c>
    </row>
    <row r="910" spans="1:6" ht="15">
      <c r="A910" s="233">
        <v>45931</v>
      </c>
      <c r="B910" t="s">
        <v>1512</v>
      </c>
      <c r="C910">
        <v>0.90153846153846151</v>
      </c>
      <c r="D910" t="s">
        <v>102</v>
      </c>
      <c r="E910" t="s">
        <v>1580</v>
      </c>
      <c r="F910" t="s">
        <v>1534</v>
      </c>
    </row>
    <row r="911" spans="1:6" ht="15">
      <c r="A911" s="233">
        <v>45931</v>
      </c>
      <c r="B911" t="s">
        <v>1507</v>
      </c>
      <c r="C911">
        <v>0.91803278688524592</v>
      </c>
      <c r="D911" t="s">
        <v>104</v>
      </c>
      <c r="E911" t="s">
        <v>1743</v>
      </c>
      <c r="F911" t="s">
        <v>1509</v>
      </c>
    </row>
    <row r="912" spans="1:6" ht="15">
      <c r="A912" s="233">
        <v>45931</v>
      </c>
      <c r="B912" t="s">
        <v>1510</v>
      </c>
      <c r="C912">
        <v>6.4122137404580153</v>
      </c>
      <c r="D912" t="s">
        <v>104</v>
      </c>
      <c r="E912" t="s">
        <v>1994</v>
      </c>
      <c r="F912" t="s">
        <v>1509</v>
      </c>
    </row>
    <row r="913" spans="1:6" ht="15">
      <c r="A913" s="233">
        <v>45931</v>
      </c>
      <c r="B913" t="s">
        <v>1512</v>
      </c>
      <c r="C913">
        <v>0.85683060109289622</v>
      </c>
      <c r="D913" t="s">
        <v>104</v>
      </c>
      <c r="E913" t="s">
        <v>1529</v>
      </c>
      <c r="F913" t="s">
        <v>1509</v>
      </c>
    </row>
    <row r="914" spans="1:6" ht="15">
      <c r="A914" s="233">
        <v>45931</v>
      </c>
      <c r="B914" t="s">
        <v>1507</v>
      </c>
      <c r="C914">
        <v>1.431942688579857</v>
      </c>
      <c r="D914" t="s">
        <v>106</v>
      </c>
      <c r="E914" t="s">
        <v>1995</v>
      </c>
      <c r="F914" t="s">
        <v>1544</v>
      </c>
    </row>
    <row r="915" spans="1:6" ht="15">
      <c r="A915" s="233">
        <v>45931</v>
      </c>
      <c r="B915" t="s">
        <v>1510</v>
      </c>
      <c r="C915">
        <v>7.2762312633832984</v>
      </c>
      <c r="D915" t="s">
        <v>106</v>
      </c>
      <c r="E915" t="s">
        <v>1996</v>
      </c>
      <c r="F915" t="s">
        <v>1544</v>
      </c>
    </row>
    <row r="916" spans="1:6" ht="15">
      <c r="A916" s="233">
        <v>45931</v>
      </c>
      <c r="B916" t="s">
        <v>1512</v>
      </c>
      <c r="C916">
        <v>0.80320269700800673</v>
      </c>
      <c r="D916" t="s">
        <v>106</v>
      </c>
      <c r="E916" t="s">
        <v>1603</v>
      </c>
      <c r="F916" t="s">
        <v>1544</v>
      </c>
    </row>
    <row r="917" spans="1:6" ht="15">
      <c r="A917" s="233">
        <v>45931</v>
      </c>
      <c r="B917" t="s">
        <v>1507</v>
      </c>
      <c r="C917">
        <v>0.47457627118644069</v>
      </c>
      <c r="D917" t="s">
        <v>108</v>
      </c>
      <c r="E917" t="s">
        <v>1564</v>
      </c>
      <c r="F917" t="s">
        <v>1509</v>
      </c>
    </row>
    <row r="918" spans="1:6" ht="15">
      <c r="A918" s="233">
        <v>45931</v>
      </c>
      <c r="B918" t="s">
        <v>1510</v>
      </c>
      <c r="C918">
        <v>6.7692307692307692</v>
      </c>
      <c r="D918" t="s">
        <v>108</v>
      </c>
      <c r="E918" t="s">
        <v>1663</v>
      </c>
      <c r="F918" t="s">
        <v>1509</v>
      </c>
    </row>
    <row r="919" spans="1:6" ht="15">
      <c r="A919" s="233">
        <v>45931</v>
      </c>
      <c r="B919" t="s">
        <v>1512</v>
      </c>
      <c r="C919">
        <v>0.92989214175654855</v>
      </c>
      <c r="D919" t="s">
        <v>108</v>
      </c>
      <c r="E919" t="s">
        <v>1539</v>
      </c>
      <c r="F919" t="s">
        <v>1509</v>
      </c>
    </row>
    <row r="920" spans="1:6" ht="15">
      <c r="A920" s="233">
        <v>45931</v>
      </c>
      <c r="B920" t="s">
        <v>1507</v>
      </c>
      <c r="C920">
        <v>0.33798882681564252</v>
      </c>
      <c r="D920" t="s">
        <v>110</v>
      </c>
      <c r="E920" t="s">
        <v>1997</v>
      </c>
      <c r="F920" t="s">
        <v>1509</v>
      </c>
    </row>
    <row r="921" spans="1:6" ht="15">
      <c r="A921" s="233">
        <v>45931</v>
      </c>
      <c r="B921" t="s">
        <v>1510</v>
      </c>
      <c r="C921">
        <v>6.3684210526315788</v>
      </c>
      <c r="D921" t="s">
        <v>110</v>
      </c>
      <c r="E921" t="s">
        <v>1998</v>
      </c>
      <c r="F921" t="s">
        <v>1509</v>
      </c>
    </row>
    <row r="922" spans="1:6" ht="15">
      <c r="A922" s="233">
        <v>45931</v>
      </c>
      <c r="B922" t="s">
        <v>1512</v>
      </c>
      <c r="C922">
        <v>0.94692737430167595</v>
      </c>
      <c r="D922" t="s">
        <v>110</v>
      </c>
      <c r="E922" t="s">
        <v>1630</v>
      </c>
      <c r="F922" t="s">
        <v>1509</v>
      </c>
    </row>
    <row r="923" spans="1:6" ht="15">
      <c r="A923" s="233">
        <v>45931</v>
      </c>
      <c r="B923" t="s">
        <v>1507</v>
      </c>
      <c r="C923">
        <v>0.38616352201257859</v>
      </c>
      <c r="D923" t="s">
        <v>112</v>
      </c>
      <c r="E923" t="s">
        <v>1999</v>
      </c>
      <c r="F923" t="s">
        <v>1578</v>
      </c>
    </row>
    <row r="924" spans="1:6" ht="15">
      <c r="A924" s="233">
        <v>45931</v>
      </c>
      <c r="B924" t="s">
        <v>1510</v>
      </c>
      <c r="C924">
        <v>2.5371900826446279</v>
      </c>
      <c r="D924" t="s">
        <v>112</v>
      </c>
      <c r="E924" t="s">
        <v>1975</v>
      </c>
      <c r="F924" t="s">
        <v>1578</v>
      </c>
    </row>
    <row r="925" spans="1:6" ht="15">
      <c r="A925" s="233">
        <v>45931</v>
      </c>
      <c r="B925" t="s">
        <v>1512</v>
      </c>
      <c r="C925">
        <v>0.84779874213836481</v>
      </c>
      <c r="D925" t="s">
        <v>112</v>
      </c>
      <c r="E925" t="s">
        <v>1542</v>
      </c>
      <c r="F925" t="s">
        <v>1578</v>
      </c>
    </row>
    <row r="926" spans="1:6" ht="15">
      <c r="A926" s="233">
        <v>45931</v>
      </c>
      <c r="B926" t="s">
        <v>1507</v>
      </c>
      <c r="C926">
        <v>0.55593719332679092</v>
      </c>
      <c r="D926" t="s">
        <v>114</v>
      </c>
      <c r="E926" t="s">
        <v>1548</v>
      </c>
      <c r="F926" t="s">
        <v>1509</v>
      </c>
    </row>
    <row r="927" spans="1:6" ht="15">
      <c r="A927" s="233">
        <v>45931</v>
      </c>
      <c r="B927" t="s">
        <v>1510</v>
      </c>
      <c r="C927">
        <v>11.68041237113402</v>
      </c>
      <c r="D927" t="s">
        <v>114</v>
      </c>
      <c r="E927" t="s">
        <v>2000</v>
      </c>
      <c r="F927" t="s">
        <v>1509</v>
      </c>
    </row>
    <row r="928" spans="1:6" ht="15">
      <c r="A928" s="233">
        <v>45931</v>
      </c>
      <c r="B928" t="s">
        <v>1512</v>
      </c>
      <c r="C928">
        <v>0.95240431795878311</v>
      </c>
      <c r="D928" t="s">
        <v>114</v>
      </c>
      <c r="E928" t="s">
        <v>1630</v>
      </c>
      <c r="F928" t="s">
        <v>1509</v>
      </c>
    </row>
    <row r="929" spans="1:6" ht="15">
      <c r="A929" s="233">
        <v>45931</v>
      </c>
      <c r="B929" t="s">
        <v>1507</v>
      </c>
      <c r="C929">
        <v>0.94011976047904189</v>
      </c>
      <c r="D929" t="s">
        <v>872</v>
      </c>
      <c r="E929" t="s">
        <v>1595</v>
      </c>
      <c r="F929" t="s">
        <v>1531</v>
      </c>
    </row>
    <row r="930" spans="1:6" ht="15">
      <c r="A930" s="233">
        <v>45931</v>
      </c>
      <c r="B930" t="s">
        <v>1510</v>
      </c>
      <c r="C930">
        <v>6.9010989010989006</v>
      </c>
      <c r="D930" t="s">
        <v>872</v>
      </c>
      <c r="E930" t="s">
        <v>2001</v>
      </c>
      <c r="F930" t="s">
        <v>1531</v>
      </c>
    </row>
    <row r="931" spans="1:6" ht="15">
      <c r="A931" s="233">
        <v>45931</v>
      </c>
      <c r="B931" t="s">
        <v>1512</v>
      </c>
      <c r="C931">
        <v>0.86377245508982037</v>
      </c>
      <c r="D931" t="s">
        <v>872</v>
      </c>
      <c r="E931" t="s">
        <v>1529</v>
      </c>
      <c r="F931" t="s">
        <v>1531</v>
      </c>
    </row>
    <row r="932" spans="1:6" ht="15">
      <c r="A932" s="233">
        <v>45931</v>
      </c>
      <c r="B932" t="s">
        <v>1507</v>
      </c>
      <c r="C932">
        <v>0.49400252525252519</v>
      </c>
      <c r="D932" t="s">
        <v>118</v>
      </c>
      <c r="E932" t="s">
        <v>2002</v>
      </c>
      <c r="F932" t="s">
        <v>1525</v>
      </c>
    </row>
    <row r="933" spans="1:6" ht="15">
      <c r="A933" s="233">
        <v>45931</v>
      </c>
      <c r="B933" t="s">
        <v>1510</v>
      </c>
      <c r="C933">
        <v>2.9752851711026622</v>
      </c>
      <c r="D933" t="s">
        <v>118</v>
      </c>
      <c r="E933" t="s">
        <v>2003</v>
      </c>
      <c r="F933" t="s">
        <v>1525</v>
      </c>
    </row>
    <row r="934" spans="1:6" ht="15">
      <c r="A934" s="233">
        <v>45931</v>
      </c>
      <c r="B934" t="s">
        <v>1512</v>
      </c>
      <c r="C934">
        <v>0.83396464646464641</v>
      </c>
      <c r="D934" t="s">
        <v>118</v>
      </c>
      <c r="E934" t="s">
        <v>1582</v>
      </c>
      <c r="F934" t="s">
        <v>1525</v>
      </c>
    </row>
    <row r="935" spans="1:6" ht="15">
      <c r="A935" s="233">
        <v>45931</v>
      </c>
      <c r="B935" t="s">
        <v>1507</v>
      </c>
      <c r="C935">
        <v>0.6114690721649485</v>
      </c>
      <c r="D935" t="s">
        <v>120</v>
      </c>
      <c r="E935" t="s">
        <v>2004</v>
      </c>
      <c r="F935" t="s">
        <v>1509</v>
      </c>
    </row>
    <row r="936" spans="1:6" ht="15">
      <c r="A936" s="233">
        <v>45931</v>
      </c>
      <c r="B936" t="s">
        <v>1510</v>
      </c>
      <c r="C936">
        <v>6.7785714285714276</v>
      </c>
      <c r="D936" t="s">
        <v>120</v>
      </c>
      <c r="E936" t="s">
        <v>2005</v>
      </c>
      <c r="F936" t="s">
        <v>1509</v>
      </c>
    </row>
    <row r="937" spans="1:6" ht="15">
      <c r="A937" s="233">
        <v>45931</v>
      </c>
      <c r="B937" t="s">
        <v>1512</v>
      </c>
      <c r="C937">
        <v>0.90979381443298968</v>
      </c>
      <c r="D937" t="s">
        <v>120</v>
      </c>
      <c r="E937" t="s">
        <v>1673</v>
      </c>
      <c r="F937" t="s">
        <v>1509</v>
      </c>
    </row>
    <row r="938" spans="1:6" ht="15">
      <c r="A938" s="233">
        <v>45931</v>
      </c>
      <c r="B938" t="s">
        <v>1507</v>
      </c>
      <c r="C938">
        <v>0.70864032150033485</v>
      </c>
      <c r="D938" t="s">
        <v>122</v>
      </c>
      <c r="E938" t="s">
        <v>1527</v>
      </c>
      <c r="F938" t="s">
        <v>1509</v>
      </c>
    </row>
    <row r="939" spans="1:6" ht="15">
      <c r="A939" s="233">
        <v>45931</v>
      </c>
      <c r="B939" t="s">
        <v>1510</v>
      </c>
      <c r="C939">
        <v>5.4818652849740932</v>
      </c>
      <c r="D939" t="s">
        <v>122</v>
      </c>
      <c r="E939" t="s">
        <v>2006</v>
      </c>
      <c r="F939" t="s">
        <v>1509</v>
      </c>
    </row>
    <row r="940" spans="1:6" ht="15">
      <c r="A940" s="233">
        <v>45931</v>
      </c>
      <c r="B940" t="s">
        <v>1512</v>
      </c>
      <c r="C940">
        <v>0.87073007367716004</v>
      </c>
      <c r="D940" t="s">
        <v>122</v>
      </c>
      <c r="E940" t="s">
        <v>1524</v>
      </c>
      <c r="F940" t="s">
        <v>1509</v>
      </c>
    </row>
    <row r="941" spans="1:6" ht="15">
      <c r="A941" s="233">
        <v>45931</v>
      </c>
      <c r="B941" t="s">
        <v>1507</v>
      </c>
      <c r="C941">
        <v>1.074239713774598</v>
      </c>
      <c r="D941" t="s">
        <v>124</v>
      </c>
      <c r="E941" t="s">
        <v>1660</v>
      </c>
      <c r="F941" t="s">
        <v>1544</v>
      </c>
    </row>
    <row r="942" spans="1:6" ht="15">
      <c r="A942" s="233">
        <v>45931</v>
      </c>
      <c r="B942" t="s">
        <v>1510</v>
      </c>
      <c r="C942">
        <v>4.6015325670498086</v>
      </c>
      <c r="D942" t="s">
        <v>124</v>
      </c>
      <c r="E942" t="s">
        <v>2007</v>
      </c>
      <c r="F942" t="s">
        <v>1544</v>
      </c>
    </row>
    <row r="943" spans="1:6" ht="15">
      <c r="A943" s="233">
        <v>45931</v>
      </c>
      <c r="B943" t="s">
        <v>1512</v>
      </c>
      <c r="C943">
        <v>0.76654740608228977</v>
      </c>
      <c r="D943" t="s">
        <v>124</v>
      </c>
      <c r="E943" t="s">
        <v>1641</v>
      </c>
      <c r="F943" t="s">
        <v>1544</v>
      </c>
    </row>
    <row r="944" spans="1:6" ht="15">
      <c r="A944" s="233">
        <v>45931</v>
      </c>
      <c r="B944" t="s">
        <v>1507</v>
      </c>
      <c r="C944">
        <v>1.003872216844143</v>
      </c>
      <c r="D944" t="s">
        <v>126</v>
      </c>
      <c r="E944" t="s">
        <v>2008</v>
      </c>
      <c r="F944" t="s">
        <v>1509</v>
      </c>
    </row>
    <row r="945" spans="1:6" ht="15">
      <c r="A945" s="233">
        <v>45931</v>
      </c>
      <c r="B945" t="s">
        <v>1510</v>
      </c>
      <c r="C945">
        <v>6.6050955414012744</v>
      </c>
      <c r="D945" t="s">
        <v>126</v>
      </c>
      <c r="E945" t="s">
        <v>2009</v>
      </c>
      <c r="F945" t="s">
        <v>1509</v>
      </c>
    </row>
    <row r="946" spans="1:6" ht="15">
      <c r="A946" s="233">
        <v>45931</v>
      </c>
      <c r="B946" t="s">
        <v>1512</v>
      </c>
      <c r="C946">
        <v>0.84801548886737654</v>
      </c>
      <c r="D946" t="s">
        <v>126</v>
      </c>
      <c r="E946" t="s">
        <v>1542</v>
      </c>
      <c r="F946" t="s">
        <v>1509</v>
      </c>
    </row>
    <row r="947" spans="1:6" ht="15">
      <c r="A947" s="233">
        <v>45931</v>
      </c>
      <c r="B947" t="s">
        <v>1507</v>
      </c>
      <c r="C947">
        <v>1.124309392265193</v>
      </c>
      <c r="D947" t="s">
        <v>128</v>
      </c>
      <c r="E947" t="s">
        <v>1639</v>
      </c>
      <c r="F947" t="s">
        <v>1509</v>
      </c>
    </row>
    <row r="948" spans="1:6" ht="15">
      <c r="A948" s="233">
        <v>45931</v>
      </c>
      <c r="B948" t="s">
        <v>1510</v>
      </c>
      <c r="C948">
        <v>7.9803921568627452</v>
      </c>
      <c r="D948" t="s">
        <v>128</v>
      </c>
      <c r="E948" t="s">
        <v>2010</v>
      </c>
      <c r="F948" t="s">
        <v>1509</v>
      </c>
    </row>
    <row r="949" spans="1:6" ht="15">
      <c r="A949" s="233">
        <v>45931</v>
      </c>
      <c r="B949" t="s">
        <v>1512</v>
      </c>
      <c r="C949">
        <v>0.85911602209944748</v>
      </c>
      <c r="D949" t="s">
        <v>128</v>
      </c>
      <c r="E949" t="s">
        <v>1529</v>
      </c>
      <c r="F949" t="s">
        <v>1509</v>
      </c>
    </row>
    <row r="950" spans="1:6" ht="15">
      <c r="A950" s="233">
        <v>45931</v>
      </c>
      <c r="B950" t="s">
        <v>1507</v>
      </c>
      <c r="C950">
        <v>1.0642608420386199</v>
      </c>
      <c r="D950" t="s">
        <v>130</v>
      </c>
      <c r="E950" t="s">
        <v>1562</v>
      </c>
      <c r="F950" t="s">
        <v>1544</v>
      </c>
    </row>
    <row r="951" spans="1:6" ht="15">
      <c r="A951" s="233">
        <v>45931</v>
      </c>
      <c r="B951" t="s">
        <v>1510</v>
      </c>
      <c r="C951">
        <v>5.8065630397236614</v>
      </c>
      <c r="D951" t="s">
        <v>130</v>
      </c>
      <c r="E951" t="s">
        <v>1971</v>
      </c>
      <c r="F951" t="s">
        <v>1544</v>
      </c>
    </row>
    <row r="952" spans="1:6" ht="15">
      <c r="A952" s="233">
        <v>45931</v>
      </c>
      <c r="B952" t="s">
        <v>1512</v>
      </c>
      <c r="C952">
        <v>0.81671415004748338</v>
      </c>
      <c r="D952" t="s">
        <v>130</v>
      </c>
      <c r="E952" t="s">
        <v>1632</v>
      </c>
      <c r="F952" t="s">
        <v>1544</v>
      </c>
    </row>
    <row r="953" spans="1:6" ht="15">
      <c r="A953" s="233">
        <v>45931</v>
      </c>
      <c r="B953" t="s">
        <v>1507</v>
      </c>
      <c r="C953">
        <v>0.8110992529348986</v>
      </c>
      <c r="D953" t="s">
        <v>1499</v>
      </c>
      <c r="E953" t="s">
        <v>1617</v>
      </c>
      <c r="F953" t="s">
        <v>1518</v>
      </c>
    </row>
    <row r="954" spans="1:6" ht="15">
      <c r="A954" s="233">
        <v>45931</v>
      </c>
      <c r="B954" t="s">
        <v>1510</v>
      </c>
      <c r="C954">
        <v>4.9350649350649354</v>
      </c>
      <c r="D954" t="s">
        <v>1499</v>
      </c>
      <c r="E954" t="s">
        <v>2011</v>
      </c>
      <c r="F954" t="s">
        <v>1518</v>
      </c>
    </row>
    <row r="955" spans="1:6" ht="15">
      <c r="A955" s="233">
        <v>45931</v>
      </c>
      <c r="B955" t="s">
        <v>1512</v>
      </c>
      <c r="C955">
        <v>0.83564567769477049</v>
      </c>
      <c r="D955" t="s">
        <v>1499</v>
      </c>
      <c r="E955" t="s">
        <v>1568</v>
      </c>
      <c r="F955" t="s">
        <v>1518</v>
      </c>
    </row>
    <row r="956" spans="1:6" ht="15">
      <c r="A956" s="233">
        <v>45931</v>
      </c>
      <c r="B956" t="s">
        <v>1507</v>
      </c>
      <c r="C956">
        <v>0.65735115431348723</v>
      </c>
      <c r="D956" t="s">
        <v>134</v>
      </c>
      <c r="E956" t="s">
        <v>1543</v>
      </c>
      <c r="F956" t="s">
        <v>1509</v>
      </c>
    </row>
    <row r="957" spans="1:6" ht="15">
      <c r="A957" s="233">
        <v>45931</v>
      </c>
      <c r="B957" t="s">
        <v>1510</v>
      </c>
      <c r="C957">
        <v>5.41</v>
      </c>
      <c r="D957" t="s">
        <v>134</v>
      </c>
      <c r="E957" t="s">
        <v>1942</v>
      </c>
      <c r="F957" t="s">
        <v>1509</v>
      </c>
    </row>
    <row r="958" spans="1:6" ht="15">
      <c r="A958" s="233">
        <v>45931</v>
      </c>
      <c r="B958" t="s">
        <v>1512</v>
      </c>
      <c r="C958">
        <v>0.87849331713244228</v>
      </c>
      <c r="D958" t="s">
        <v>134</v>
      </c>
      <c r="E958" t="s">
        <v>1516</v>
      </c>
      <c r="F958" t="s">
        <v>1509</v>
      </c>
    </row>
    <row r="959" spans="1:6" ht="15">
      <c r="A959" s="233">
        <v>45931</v>
      </c>
      <c r="B959" t="s">
        <v>1507</v>
      </c>
      <c r="C959">
        <v>1.243328651685393</v>
      </c>
      <c r="D959" t="s">
        <v>136</v>
      </c>
      <c r="E959" t="s">
        <v>2012</v>
      </c>
      <c r="F959" t="s">
        <v>1518</v>
      </c>
    </row>
    <row r="960" spans="1:6" ht="15">
      <c r="A960" s="233">
        <v>45931</v>
      </c>
      <c r="B960" t="s">
        <v>1510</v>
      </c>
      <c r="C960">
        <v>7.631465517241379</v>
      </c>
      <c r="D960" t="s">
        <v>136</v>
      </c>
      <c r="E960" t="s">
        <v>2013</v>
      </c>
      <c r="F960" t="s">
        <v>1518</v>
      </c>
    </row>
    <row r="961" spans="1:6" ht="15">
      <c r="A961" s="233">
        <v>45931</v>
      </c>
      <c r="B961" t="s">
        <v>1512</v>
      </c>
      <c r="C961">
        <v>0.83707865168539319</v>
      </c>
      <c r="D961" t="s">
        <v>136</v>
      </c>
      <c r="E961" t="s">
        <v>1568</v>
      </c>
      <c r="F961" t="s">
        <v>1518</v>
      </c>
    </row>
    <row r="962" spans="1:6" ht="15">
      <c r="A962" s="233">
        <v>45931</v>
      </c>
      <c r="B962" t="s">
        <v>1507</v>
      </c>
      <c r="C962">
        <v>0.52827265685515101</v>
      </c>
      <c r="D962" t="s">
        <v>138</v>
      </c>
      <c r="E962" t="s">
        <v>1514</v>
      </c>
      <c r="F962" t="s">
        <v>1534</v>
      </c>
    </row>
    <row r="963" spans="1:6" ht="15">
      <c r="A963" s="233">
        <v>45931</v>
      </c>
      <c r="B963" t="s">
        <v>1510</v>
      </c>
      <c r="C963">
        <v>7.9302325581395348</v>
      </c>
      <c r="D963" t="s">
        <v>138</v>
      </c>
      <c r="E963" t="s">
        <v>1706</v>
      </c>
      <c r="F963" t="s">
        <v>1534</v>
      </c>
    </row>
    <row r="964" spans="1:6" ht="15">
      <c r="A964" s="233">
        <v>45931</v>
      </c>
      <c r="B964" t="s">
        <v>1512</v>
      </c>
      <c r="C964">
        <v>0.93338497288923317</v>
      </c>
      <c r="D964" t="s">
        <v>138</v>
      </c>
      <c r="E964" t="s">
        <v>1539</v>
      </c>
      <c r="F964" t="s">
        <v>1534</v>
      </c>
    </row>
    <row r="965" spans="1:6" ht="15">
      <c r="A965" s="233">
        <v>45931</v>
      </c>
      <c r="B965" t="s">
        <v>1507</v>
      </c>
      <c r="C965">
        <v>1</v>
      </c>
      <c r="D965" t="s">
        <v>140</v>
      </c>
      <c r="E965" t="s">
        <v>2008</v>
      </c>
      <c r="F965" t="s">
        <v>1509</v>
      </c>
    </row>
    <row r="966" spans="1:6" ht="15">
      <c r="A966" s="233">
        <v>45931</v>
      </c>
      <c r="B966" t="s">
        <v>1510</v>
      </c>
      <c r="C966">
        <v>8.3478260869565215</v>
      </c>
      <c r="D966" t="s">
        <v>140</v>
      </c>
      <c r="E966" t="s">
        <v>2014</v>
      </c>
      <c r="F966" t="s">
        <v>1509</v>
      </c>
    </row>
    <row r="967" spans="1:6" ht="15">
      <c r="A967" s="233">
        <v>45931</v>
      </c>
      <c r="B967" t="s">
        <v>1512</v>
      </c>
      <c r="C967">
        <v>0.88020833333333337</v>
      </c>
      <c r="D967" t="s">
        <v>140</v>
      </c>
      <c r="E967" t="s">
        <v>1516</v>
      </c>
      <c r="F967" t="s">
        <v>1509</v>
      </c>
    </row>
    <row r="968" spans="1:6" ht="15">
      <c r="A968" s="233">
        <v>45931</v>
      </c>
      <c r="B968" t="s">
        <v>1507</v>
      </c>
      <c r="C968">
        <v>0.81363370392042134</v>
      </c>
      <c r="D968" t="s">
        <v>142</v>
      </c>
      <c r="E968" t="s">
        <v>1617</v>
      </c>
      <c r="F968" t="s">
        <v>1534</v>
      </c>
    </row>
    <row r="969" spans="1:6" ht="15">
      <c r="A969" s="233">
        <v>45931</v>
      </c>
      <c r="B969" t="s">
        <v>1510</v>
      </c>
      <c r="C969">
        <v>5.024390243902439</v>
      </c>
      <c r="D969" t="s">
        <v>142</v>
      </c>
      <c r="E969" t="s">
        <v>2015</v>
      </c>
      <c r="F969" t="s">
        <v>1534</v>
      </c>
    </row>
    <row r="970" spans="1:6" ht="15">
      <c r="A970" s="233">
        <v>45931</v>
      </c>
      <c r="B970" t="s">
        <v>1512</v>
      </c>
      <c r="C970">
        <v>0.83806319485078995</v>
      </c>
      <c r="D970" t="s">
        <v>142</v>
      </c>
      <c r="E970" t="s">
        <v>1568</v>
      </c>
      <c r="F970" t="s">
        <v>1534</v>
      </c>
    </row>
    <row r="971" spans="1:6" ht="15">
      <c r="A971" s="233">
        <v>45931</v>
      </c>
      <c r="B971" t="s">
        <v>1507</v>
      </c>
      <c r="C971">
        <v>1.5595831445401001</v>
      </c>
      <c r="D971" t="s">
        <v>144</v>
      </c>
      <c r="E971" t="s">
        <v>1571</v>
      </c>
      <c r="F971" t="s">
        <v>1518</v>
      </c>
    </row>
    <row r="972" spans="1:6" ht="15">
      <c r="A972" s="233">
        <v>45931</v>
      </c>
      <c r="B972" t="s">
        <v>1510</v>
      </c>
      <c r="C972">
        <v>7.9308755760368674</v>
      </c>
      <c r="D972" t="s">
        <v>144</v>
      </c>
      <c r="E972" t="s">
        <v>1706</v>
      </c>
      <c r="F972" t="s">
        <v>1518</v>
      </c>
    </row>
    <row r="973" spans="1:6" ht="15">
      <c r="A973" s="233">
        <v>45931</v>
      </c>
      <c r="B973" t="s">
        <v>1512</v>
      </c>
      <c r="C973">
        <v>0.80335296782963295</v>
      </c>
      <c r="D973" t="s">
        <v>144</v>
      </c>
      <c r="E973" t="s">
        <v>1603</v>
      </c>
      <c r="F973" t="s">
        <v>1518</v>
      </c>
    </row>
    <row r="974" spans="1:6" ht="15">
      <c r="A974" s="233">
        <v>45931</v>
      </c>
      <c r="B974" t="s">
        <v>1507</v>
      </c>
      <c r="C974">
        <v>0.56963667820069208</v>
      </c>
      <c r="D974" t="s">
        <v>146</v>
      </c>
      <c r="E974" t="s">
        <v>2016</v>
      </c>
      <c r="F974" t="s">
        <v>1591</v>
      </c>
    </row>
    <row r="975" spans="1:6" ht="15">
      <c r="A975" s="233">
        <v>45931</v>
      </c>
      <c r="B975" t="s">
        <v>1510</v>
      </c>
      <c r="C975">
        <v>5.2679999999999998</v>
      </c>
      <c r="D975" t="s">
        <v>146</v>
      </c>
      <c r="E975" t="s">
        <v>2017</v>
      </c>
      <c r="F975" t="s">
        <v>1591</v>
      </c>
    </row>
    <row r="976" spans="1:6" ht="15">
      <c r="A976" s="233">
        <v>45931</v>
      </c>
      <c r="B976" t="s">
        <v>1512</v>
      </c>
      <c r="C976">
        <v>0.8918685121107266</v>
      </c>
      <c r="D976" t="s">
        <v>146</v>
      </c>
      <c r="E976" t="s">
        <v>1576</v>
      </c>
      <c r="F976" t="s">
        <v>1591</v>
      </c>
    </row>
    <row r="977" spans="1:6" ht="15">
      <c r="A977" s="233">
        <v>45931</v>
      </c>
      <c r="B977" t="s">
        <v>1507</v>
      </c>
      <c r="C977">
        <v>0.63978021978021982</v>
      </c>
      <c r="D977" t="s">
        <v>148</v>
      </c>
      <c r="E977" t="s">
        <v>1748</v>
      </c>
      <c r="F977" t="s">
        <v>1591</v>
      </c>
    </row>
    <row r="978" spans="1:6" ht="15">
      <c r="A978" s="233">
        <v>45931</v>
      </c>
      <c r="B978" t="s">
        <v>1510</v>
      </c>
      <c r="C978">
        <v>4.5770440251572326</v>
      </c>
      <c r="D978" t="s">
        <v>148</v>
      </c>
      <c r="E978" t="s">
        <v>2018</v>
      </c>
      <c r="F978" t="s">
        <v>1591</v>
      </c>
    </row>
    <row r="979" spans="1:6" ht="15">
      <c r="A979" s="233">
        <v>45931</v>
      </c>
      <c r="B979" t="s">
        <v>1512</v>
      </c>
      <c r="C979">
        <v>0.86021978021978018</v>
      </c>
      <c r="D979" t="s">
        <v>148</v>
      </c>
      <c r="E979" t="s">
        <v>1529</v>
      </c>
      <c r="F979" t="s">
        <v>1591</v>
      </c>
    </row>
    <row r="980" spans="1:6" ht="15">
      <c r="A980" s="233">
        <v>45931</v>
      </c>
      <c r="B980" t="s">
        <v>1507</v>
      </c>
      <c r="C980">
        <v>0.82878883956880156</v>
      </c>
      <c r="D980" t="s">
        <v>150</v>
      </c>
      <c r="E980" t="s">
        <v>2019</v>
      </c>
      <c r="F980" t="s">
        <v>1509</v>
      </c>
    </row>
    <row r="981" spans="1:6" ht="15">
      <c r="A981" s="233">
        <v>45931</v>
      </c>
      <c r="B981" t="s">
        <v>1510</v>
      </c>
      <c r="C981">
        <v>8.4322580645161285</v>
      </c>
      <c r="D981" t="s">
        <v>150</v>
      </c>
      <c r="E981" t="s">
        <v>2020</v>
      </c>
      <c r="F981" t="s">
        <v>1509</v>
      </c>
    </row>
    <row r="982" spans="1:6" ht="15">
      <c r="A982" s="233">
        <v>45931</v>
      </c>
      <c r="B982" t="s">
        <v>1512</v>
      </c>
      <c r="C982">
        <v>0.90171211160431197</v>
      </c>
      <c r="D982" t="s">
        <v>150</v>
      </c>
      <c r="E982" t="s">
        <v>1580</v>
      </c>
      <c r="F982" t="s">
        <v>1509</v>
      </c>
    </row>
    <row r="983" spans="1:6" ht="15">
      <c r="A983" s="233">
        <v>45931</v>
      </c>
      <c r="B983" t="s">
        <v>1507</v>
      </c>
      <c r="C983">
        <v>0.89830508474576276</v>
      </c>
      <c r="D983" t="s">
        <v>152</v>
      </c>
      <c r="E983" t="s">
        <v>1717</v>
      </c>
      <c r="F983" t="s">
        <v>1591</v>
      </c>
    </row>
    <row r="984" spans="1:6" ht="15">
      <c r="A984" s="233">
        <v>45931</v>
      </c>
      <c r="B984" t="s">
        <v>1510</v>
      </c>
      <c r="C984">
        <v>4.5974658869395713</v>
      </c>
      <c r="D984" t="s">
        <v>152</v>
      </c>
      <c r="E984" t="s">
        <v>2007</v>
      </c>
      <c r="F984" t="s">
        <v>1591</v>
      </c>
    </row>
    <row r="985" spans="1:6" ht="15">
      <c r="A985" s="233">
        <v>45931</v>
      </c>
      <c r="B985" t="s">
        <v>1512</v>
      </c>
      <c r="C985">
        <v>0.80460864597219572</v>
      </c>
      <c r="D985" t="s">
        <v>152</v>
      </c>
      <c r="E985" t="s">
        <v>1603</v>
      </c>
      <c r="F985" t="s">
        <v>1591</v>
      </c>
    </row>
    <row r="986" spans="1:6" ht="15">
      <c r="A986" s="233">
        <v>45931</v>
      </c>
      <c r="B986" t="s">
        <v>1507</v>
      </c>
      <c r="C986">
        <v>1.323960514507927</v>
      </c>
      <c r="D986" t="s">
        <v>154</v>
      </c>
      <c r="E986" t="s">
        <v>1559</v>
      </c>
      <c r="F986" t="s">
        <v>1534</v>
      </c>
    </row>
    <row r="987" spans="1:6" ht="15">
      <c r="A987" s="233">
        <v>45931</v>
      </c>
      <c r="B987" t="s">
        <v>1510</v>
      </c>
      <c r="C987">
        <v>8.0619307832422589</v>
      </c>
      <c r="D987" t="s">
        <v>154</v>
      </c>
      <c r="E987" t="s">
        <v>1653</v>
      </c>
      <c r="F987" t="s">
        <v>1534</v>
      </c>
    </row>
    <row r="988" spans="1:6" ht="15">
      <c r="A988" s="233">
        <v>45931</v>
      </c>
      <c r="B988" t="s">
        <v>1512</v>
      </c>
      <c r="C988">
        <v>0.83577624887825308</v>
      </c>
      <c r="D988" t="s">
        <v>154</v>
      </c>
      <c r="E988" t="s">
        <v>1568</v>
      </c>
      <c r="F988" t="s">
        <v>1534</v>
      </c>
    </row>
    <row r="989" spans="1:6" ht="15">
      <c r="A989" s="233">
        <v>45931</v>
      </c>
      <c r="B989" t="s">
        <v>1507</v>
      </c>
      <c r="C989">
        <v>0.94389204545454541</v>
      </c>
      <c r="D989" t="s">
        <v>156</v>
      </c>
      <c r="E989" t="s">
        <v>1595</v>
      </c>
      <c r="F989" t="s">
        <v>1525</v>
      </c>
    </row>
    <row r="990" spans="1:6" ht="15">
      <c r="A990" s="233">
        <v>45931</v>
      </c>
      <c r="B990" t="s">
        <v>1510</v>
      </c>
      <c r="C990">
        <v>6.9947368421052634</v>
      </c>
      <c r="D990" t="s">
        <v>156</v>
      </c>
      <c r="E990" t="s">
        <v>2021</v>
      </c>
      <c r="F990" t="s">
        <v>1525</v>
      </c>
    </row>
    <row r="991" spans="1:6" ht="15">
      <c r="A991" s="233">
        <v>45931</v>
      </c>
      <c r="B991" t="s">
        <v>1512</v>
      </c>
      <c r="C991">
        <v>0.86505681818181812</v>
      </c>
      <c r="D991" t="s">
        <v>156</v>
      </c>
      <c r="E991" t="s">
        <v>1524</v>
      </c>
      <c r="F991" t="s">
        <v>1525</v>
      </c>
    </row>
    <row r="992" spans="1:6" ht="15">
      <c r="A992" s="233">
        <v>45931</v>
      </c>
      <c r="B992" t="s">
        <v>1507</v>
      </c>
      <c r="C992">
        <v>0.82253674469243332</v>
      </c>
      <c r="D992" t="s">
        <v>158</v>
      </c>
      <c r="E992" t="s">
        <v>1990</v>
      </c>
      <c r="F992" t="s">
        <v>1534</v>
      </c>
    </row>
    <row r="993" spans="1:6" ht="15">
      <c r="A993" s="233">
        <v>45931</v>
      </c>
      <c r="B993" t="s">
        <v>1510</v>
      </c>
      <c r="C993">
        <v>6.8063063063063067</v>
      </c>
      <c r="D993" t="s">
        <v>158</v>
      </c>
      <c r="E993" t="s">
        <v>2022</v>
      </c>
      <c r="F993" t="s">
        <v>1534</v>
      </c>
    </row>
    <row r="994" spans="1:6" ht="15">
      <c r="A994" s="233">
        <v>45931</v>
      </c>
      <c r="B994" t="s">
        <v>1512</v>
      </c>
      <c r="C994">
        <v>0.87915078933043</v>
      </c>
      <c r="D994" t="s">
        <v>158</v>
      </c>
      <c r="E994" t="s">
        <v>1516</v>
      </c>
      <c r="F994" t="s">
        <v>1534</v>
      </c>
    </row>
    <row r="995" spans="1:6" ht="15">
      <c r="A995" s="233">
        <v>45931</v>
      </c>
      <c r="B995" t="s">
        <v>1507</v>
      </c>
      <c r="C995">
        <v>2.2975609756097559</v>
      </c>
      <c r="D995" t="s">
        <v>160</v>
      </c>
      <c r="E995" t="s">
        <v>2023</v>
      </c>
      <c r="F995" t="s">
        <v>1544</v>
      </c>
    </row>
    <row r="996" spans="1:6" ht="15">
      <c r="A996" s="233">
        <v>45931</v>
      </c>
      <c r="B996" t="s">
        <v>1510</v>
      </c>
      <c r="C996">
        <v>11.650176678445231</v>
      </c>
      <c r="D996" t="s">
        <v>160</v>
      </c>
      <c r="E996" t="s">
        <v>2024</v>
      </c>
      <c r="F996" t="s">
        <v>1544</v>
      </c>
    </row>
    <row r="997" spans="1:6" ht="15">
      <c r="A997" s="233">
        <v>45931</v>
      </c>
      <c r="B997" t="s">
        <v>1512</v>
      </c>
      <c r="C997">
        <v>0.80278745644599303</v>
      </c>
      <c r="D997" t="s">
        <v>160</v>
      </c>
      <c r="E997" t="s">
        <v>1603</v>
      </c>
      <c r="F997" t="s">
        <v>1544</v>
      </c>
    </row>
    <row r="998" spans="1:6" ht="15">
      <c r="A998" s="233">
        <v>45931</v>
      </c>
      <c r="B998" t="s">
        <v>1507</v>
      </c>
      <c r="C998">
        <v>1.1923076923076921</v>
      </c>
      <c r="D998" t="s">
        <v>162</v>
      </c>
      <c r="E998" t="s">
        <v>1586</v>
      </c>
      <c r="F998" t="s">
        <v>1509</v>
      </c>
    </row>
    <row r="999" spans="1:6" ht="15">
      <c r="A999" s="233">
        <v>45931</v>
      </c>
      <c r="B999" t="s">
        <v>1510</v>
      </c>
      <c r="C999">
        <v>6.8273809523809534</v>
      </c>
      <c r="D999" t="s">
        <v>162</v>
      </c>
      <c r="E999" t="s">
        <v>1988</v>
      </c>
      <c r="F999" t="s">
        <v>1509</v>
      </c>
    </row>
    <row r="1000" spans="1:6" ht="15">
      <c r="A1000" s="233">
        <v>45931</v>
      </c>
      <c r="B1000" t="s">
        <v>1512</v>
      </c>
      <c r="C1000">
        <v>0.82536382536382535</v>
      </c>
      <c r="D1000" t="s">
        <v>162</v>
      </c>
      <c r="E1000" t="s">
        <v>1582</v>
      </c>
      <c r="F1000" t="s">
        <v>1509</v>
      </c>
    </row>
    <row r="1001" spans="1:6" ht="15">
      <c r="A1001" s="233">
        <v>45931</v>
      </c>
      <c r="B1001" t="s">
        <v>1507</v>
      </c>
      <c r="C1001">
        <v>0.47169811320754718</v>
      </c>
      <c r="D1001" t="s">
        <v>164</v>
      </c>
      <c r="E1001" t="s">
        <v>1564</v>
      </c>
      <c r="F1001" t="s">
        <v>1578</v>
      </c>
    </row>
    <row r="1002" spans="1:6" ht="15">
      <c r="A1002" s="233">
        <v>45931</v>
      </c>
      <c r="B1002" t="s">
        <v>1510</v>
      </c>
      <c r="C1002">
        <v>5.617977528089888</v>
      </c>
      <c r="D1002" t="s">
        <v>164</v>
      </c>
      <c r="E1002" t="s">
        <v>1952</v>
      </c>
      <c r="F1002" t="s">
        <v>1578</v>
      </c>
    </row>
    <row r="1003" spans="1:6" ht="15">
      <c r="A1003" s="233">
        <v>45931</v>
      </c>
      <c r="B1003" t="s">
        <v>1512</v>
      </c>
      <c r="C1003">
        <v>0.91603773584905657</v>
      </c>
      <c r="D1003" t="s">
        <v>164</v>
      </c>
      <c r="E1003" t="s">
        <v>1590</v>
      </c>
      <c r="F1003" t="s">
        <v>1578</v>
      </c>
    </row>
    <row r="1004" spans="1:6" ht="15">
      <c r="A1004" s="233">
        <v>45931</v>
      </c>
      <c r="B1004" t="s">
        <v>1507</v>
      </c>
      <c r="C1004">
        <v>0.92142857142857137</v>
      </c>
      <c r="D1004" t="s">
        <v>166</v>
      </c>
      <c r="E1004" t="s">
        <v>1743</v>
      </c>
      <c r="F1004" t="s">
        <v>1525</v>
      </c>
    </row>
    <row r="1005" spans="1:6" ht="15">
      <c r="A1005" s="233">
        <v>45931</v>
      </c>
      <c r="B1005" t="s">
        <v>1510</v>
      </c>
      <c r="C1005">
        <v>10.75</v>
      </c>
      <c r="D1005" t="s">
        <v>166</v>
      </c>
      <c r="E1005" t="s">
        <v>2025</v>
      </c>
      <c r="F1005" t="s">
        <v>1525</v>
      </c>
    </row>
    <row r="1006" spans="1:6" ht="15">
      <c r="A1006" s="233">
        <v>45931</v>
      </c>
      <c r="B1006" t="s">
        <v>1512</v>
      </c>
      <c r="C1006">
        <v>0.91428571428571426</v>
      </c>
      <c r="D1006" t="s">
        <v>166</v>
      </c>
      <c r="E1006" t="s">
        <v>1673</v>
      </c>
      <c r="F1006" t="s">
        <v>1525</v>
      </c>
    </row>
    <row r="1007" spans="1:6" ht="15">
      <c r="A1007" s="233">
        <v>45931</v>
      </c>
      <c r="B1007" t="s">
        <v>1507</v>
      </c>
      <c r="C1007">
        <v>0.43157894736842112</v>
      </c>
      <c r="D1007" t="s">
        <v>168</v>
      </c>
      <c r="E1007" t="s">
        <v>1619</v>
      </c>
      <c r="F1007" t="s">
        <v>1578</v>
      </c>
    </row>
    <row r="1008" spans="1:6" ht="15">
      <c r="A1008" s="233">
        <v>45931</v>
      </c>
      <c r="B1008" t="s">
        <v>1510</v>
      </c>
      <c r="C1008">
        <v>6.833333333333333</v>
      </c>
      <c r="D1008" t="s">
        <v>168</v>
      </c>
      <c r="E1008" t="s">
        <v>1988</v>
      </c>
      <c r="F1008" t="s">
        <v>1578</v>
      </c>
    </row>
    <row r="1009" spans="1:6" ht="15">
      <c r="A1009" s="233">
        <v>45931</v>
      </c>
      <c r="B1009" t="s">
        <v>1512</v>
      </c>
      <c r="C1009">
        <v>0.93684210526315792</v>
      </c>
      <c r="D1009" t="s">
        <v>168</v>
      </c>
      <c r="E1009" t="s">
        <v>1585</v>
      </c>
      <c r="F1009" t="s">
        <v>1578</v>
      </c>
    </row>
    <row r="1010" spans="1:6" ht="15">
      <c r="A1010" s="233">
        <v>45931</v>
      </c>
      <c r="B1010" t="s">
        <v>1507</v>
      </c>
      <c r="C1010">
        <v>0.51637630662020906</v>
      </c>
      <c r="D1010" t="s">
        <v>170</v>
      </c>
      <c r="E1010" t="s">
        <v>1583</v>
      </c>
      <c r="F1010" t="s">
        <v>1509</v>
      </c>
    </row>
    <row r="1011" spans="1:6" ht="15">
      <c r="A1011" s="233">
        <v>45931</v>
      </c>
      <c r="B1011" t="s">
        <v>1510</v>
      </c>
      <c r="C1011">
        <v>7.125</v>
      </c>
      <c r="D1011" t="s">
        <v>170</v>
      </c>
      <c r="E1011" t="s">
        <v>2026</v>
      </c>
      <c r="F1011" t="s">
        <v>1509</v>
      </c>
    </row>
    <row r="1012" spans="1:6" ht="15">
      <c r="A1012" s="233">
        <v>45931</v>
      </c>
      <c r="B1012" t="s">
        <v>1512</v>
      </c>
      <c r="C1012">
        <v>0.92752613240418114</v>
      </c>
      <c r="D1012" t="s">
        <v>170</v>
      </c>
      <c r="E1012" t="s">
        <v>1539</v>
      </c>
      <c r="F1012" t="s">
        <v>1509</v>
      </c>
    </row>
    <row r="1013" spans="1:6" ht="15">
      <c r="A1013" s="233">
        <v>45931</v>
      </c>
      <c r="B1013" t="s">
        <v>1507</v>
      </c>
      <c r="C1013">
        <v>0.77281947261663286</v>
      </c>
      <c r="D1013" t="s">
        <v>172</v>
      </c>
      <c r="E1013" t="s">
        <v>1703</v>
      </c>
      <c r="F1013" t="s">
        <v>1525</v>
      </c>
    </row>
    <row r="1014" spans="1:6" ht="15">
      <c r="A1014" s="233">
        <v>45931</v>
      </c>
      <c r="B1014" t="s">
        <v>1510</v>
      </c>
      <c r="C1014">
        <v>5.5960832313341493</v>
      </c>
      <c r="D1014" t="s">
        <v>172</v>
      </c>
      <c r="E1014" t="s">
        <v>1679</v>
      </c>
      <c r="F1014" t="s">
        <v>1525</v>
      </c>
    </row>
    <row r="1015" spans="1:6" ht="15">
      <c r="A1015" s="233">
        <v>45931</v>
      </c>
      <c r="B1015" t="s">
        <v>1512</v>
      </c>
      <c r="C1015">
        <v>0.86189993238674778</v>
      </c>
      <c r="D1015" t="s">
        <v>172</v>
      </c>
      <c r="E1015" t="s">
        <v>1529</v>
      </c>
      <c r="F1015" t="s">
        <v>1525</v>
      </c>
    </row>
    <row r="1016" spans="1:6" ht="15">
      <c r="A1016" s="233">
        <v>45931</v>
      </c>
      <c r="B1016" t="s">
        <v>1507</v>
      </c>
      <c r="C1016">
        <v>0.31397459165154262</v>
      </c>
      <c r="D1016" t="s">
        <v>174</v>
      </c>
      <c r="E1016" t="s">
        <v>2027</v>
      </c>
      <c r="F1016" t="s">
        <v>1518</v>
      </c>
    </row>
    <row r="1017" spans="1:6" ht="15">
      <c r="A1017" s="233">
        <v>45931</v>
      </c>
      <c r="B1017" t="s">
        <v>1510</v>
      </c>
      <c r="C1017">
        <v>2.746031746031746</v>
      </c>
      <c r="D1017" t="s">
        <v>174</v>
      </c>
      <c r="E1017" t="s">
        <v>2028</v>
      </c>
      <c r="F1017" t="s">
        <v>1518</v>
      </c>
    </row>
    <row r="1018" spans="1:6" ht="15">
      <c r="A1018" s="233">
        <v>45931</v>
      </c>
      <c r="B1018" t="s">
        <v>1512</v>
      </c>
      <c r="C1018">
        <v>0.88566243194192373</v>
      </c>
      <c r="D1018" t="s">
        <v>174</v>
      </c>
      <c r="E1018" t="s">
        <v>1576</v>
      </c>
      <c r="F1018" t="s">
        <v>1518</v>
      </c>
    </row>
    <row r="1019" spans="1:6" ht="15">
      <c r="A1019" s="233">
        <v>45931</v>
      </c>
      <c r="B1019" t="s">
        <v>1507</v>
      </c>
      <c r="C1019">
        <v>0.46159317211948792</v>
      </c>
      <c r="D1019" t="s">
        <v>176</v>
      </c>
      <c r="E1019" t="s">
        <v>1708</v>
      </c>
      <c r="F1019" t="s">
        <v>1518</v>
      </c>
    </row>
    <row r="1020" spans="1:6" ht="15">
      <c r="A1020" s="233">
        <v>45931</v>
      </c>
      <c r="B1020" t="s">
        <v>1510</v>
      </c>
      <c r="C1020">
        <v>3.165853658536586</v>
      </c>
      <c r="D1020" t="s">
        <v>176</v>
      </c>
      <c r="E1020" t="s">
        <v>2029</v>
      </c>
      <c r="F1020" t="s">
        <v>1518</v>
      </c>
    </row>
    <row r="1021" spans="1:6" ht="15">
      <c r="A1021" s="233">
        <v>45931</v>
      </c>
      <c r="B1021" t="s">
        <v>1512</v>
      </c>
      <c r="C1021">
        <v>0.85419630156472259</v>
      </c>
      <c r="D1021" t="s">
        <v>176</v>
      </c>
      <c r="E1021" t="s">
        <v>1542</v>
      </c>
      <c r="F1021" t="s">
        <v>1518</v>
      </c>
    </row>
    <row r="1022" spans="1:6" ht="15">
      <c r="A1022" s="233">
        <v>45931</v>
      </c>
      <c r="B1022" t="s">
        <v>1507</v>
      </c>
      <c r="C1022">
        <v>0.79760665972944844</v>
      </c>
      <c r="D1022" t="s">
        <v>178</v>
      </c>
      <c r="E1022" t="s">
        <v>1581</v>
      </c>
      <c r="F1022" t="s">
        <v>1591</v>
      </c>
    </row>
    <row r="1023" spans="1:6" ht="15">
      <c r="A1023" s="233">
        <v>45931</v>
      </c>
      <c r="B1023" t="s">
        <v>1510</v>
      </c>
      <c r="C1023">
        <v>4.5489614243323446</v>
      </c>
      <c r="D1023" t="s">
        <v>178</v>
      </c>
      <c r="E1023" t="s">
        <v>2030</v>
      </c>
      <c r="F1023" t="s">
        <v>1591</v>
      </c>
    </row>
    <row r="1024" spans="1:6" ht="15">
      <c r="A1024" s="233">
        <v>45931</v>
      </c>
      <c r="B1024" t="s">
        <v>1512</v>
      </c>
      <c r="C1024">
        <v>0.82466181061394384</v>
      </c>
      <c r="D1024" t="s">
        <v>178</v>
      </c>
      <c r="E1024" t="s">
        <v>1632</v>
      </c>
      <c r="F1024" t="s">
        <v>1591</v>
      </c>
    </row>
    <row r="1025" spans="1:6" ht="15">
      <c r="A1025" s="233">
        <v>45931</v>
      </c>
      <c r="B1025" t="s">
        <v>1507</v>
      </c>
      <c r="C1025">
        <v>1.5388207822533571</v>
      </c>
      <c r="D1025" t="s">
        <v>180</v>
      </c>
      <c r="E1025" t="s">
        <v>2031</v>
      </c>
      <c r="F1025" t="s">
        <v>1522</v>
      </c>
    </row>
    <row r="1026" spans="1:6" ht="15">
      <c r="A1026" s="233">
        <v>45931</v>
      </c>
      <c r="B1026" t="s">
        <v>1510</v>
      </c>
      <c r="C1026">
        <v>9.28169014084507</v>
      </c>
      <c r="D1026" t="s">
        <v>180</v>
      </c>
      <c r="E1026" t="s">
        <v>2032</v>
      </c>
      <c r="F1026" t="s">
        <v>1522</v>
      </c>
    </row>
    <row r="1027" spans="1:6" ht="15">
      <c r="A1027" s="233">
        <v>45931</v>
      </c>
      <c r="B1027" t="s">
        <v>1512</v>
      </c>
      <c r="C1027">
        <v>0.83420899007589022</v>
      </c>
      <c r="D1027" t="s">
        <v>180</v>
      </c>
      <c r="E1027" t="s">
        <v>1582</v>
      </c>
      <c r="F1027" t="s">
        <v>1522</v>
      </c>
    </row>
    <row r="1028" spans="1:6" ht="15">
      <c r="A1028" s="233">
        <v>45931</v>
      </c>
      <c r="B1028" t="s">
        <v>1507</v>
      </c>
      <c r="C1028">
        <v>0.80800000000000005</v>
      </c>
      <c r="D1028" t="s">
        <v>182</v>
      </c>
      <c r="E1028" t="s">
        <v>1617</v>
      </c>
      <c r="F1028" t="s">
        <v>1578</v>
      </c>
    </row>
    <row r="1029" spans="1:6" ht="15">
      <c r="A1029" s="233">
        <v>45931</v>
      </c>
      <c r="B1029" t="s">
        <v>1510</v>
      </c>
      <c r="C1029">
        <v>7.7033898305084749</v>
      </c>
      <c r="D1029" t="s">
        <v>182</v>
      </c>
      <c r="E1029" t="s">
        <v>2033</v>
      </c>
      <c r="F1029" t="s">
        <v>1578</v>
      </c>
    </row>
    <row r="1030" spans="1:6" ht="15">
      <c r="A1030" s="233">
        <v>45931</v>
      </c>
      <c r="B1030" t="s">
        <v>1512</v>
      </c>
      <c r="C1030">
        <v>0.89511111111111108</v>
      </c>
      <c r="D1030" t="s">
        <v>182</v>
      </c>
      <c r="E1030" t="s">
        <v>1580</v>
      </c>
      <c r="F1030" t="s">
        <v>1578</v>
      </c>
    </row>
    <row r="1031" spans="1:6" ht="15">
      <c r="A1031" s="233">
        <v>45931</v>
      </c>
      <c r="B1031" t="s">
        <v>1507</v>
      </c>
      <c r="C1031">
        <v>0.61059054260187406</v>
      </c>
      <c r="D1031" t="s">
        <v>184</v>
      </c>
      <c r="E1031" t="s">
        <v>2004</v>
      </c>
      <c r="F1031" t="s">
        <v>1518</v>
      </c>
    </row>
    <row r="1032" spans="1:6" ht="15">
      <c r="A1032" s="233">
        <v>45931</v>
      </c>
      <c r="B1032" t="s">
        <v>1510</v>
      </c>
      <c r="C1032">
        <v>5.1602209944751376</v>
      </c>
      <c r="D1032" t="s">
        <v>184</v>
      </c>
      <c r="E1032" t="s">
        <v>2034</v>
      </c>
      <c r="F1032" t="s">
        <v>1518</v>
      </c>
    </row>
    <row r="1033" spans="1:6" ht="15">
      <c r="A1033" s="233">
        <v>45931</v>
      </c>
      <c r="B1033" t="s">
        <v>1512</v>
      </c>
      <c r="C1033">
        <v>0.88167356722597512</v>
      </c>
      <c r="D1033" t="s">
        <v>184</v>
      </c>
      <c r="E1033" t="s">
        <v>1516</v>
      </c>
      <c r="F1033" t="s">
        <v>1518</v>
      </c>
    </row>
    <row r="1034" spans="1:6" ht="15">
      <c r="A1034" s="233">
        <v>45931</v>
      </c>
      <c r="B1034" t="s">
        <v>1507</v>
      </c>
      <c r="C1034">
        <v>0.88948211425520551</v>
      </c>
      <c r="D1034" t="s">
        <v>186</v>
      </c>
      <c r="E1034" t="s">
        <v>1965</v>
      </c>
      <c r="F1034" t="s">
        <v>1578</v>
      </c>
    </row>
    <row r="1035" spans="1:6" ht="15">
      <c r="A1035" s="233">
        <v>45931</v>
      </c>
      <c r="B1035" t="s">
        <v>1510</v>
      </c>
      <c r="C1035">
        <v>12.81538461538462</v>
      </c>
      <c r="D1035" t="s">
        <v>186</v>
      </c>
      <c r="E1035" t="s">
        <v>2035</v>
      </c>
      <c r="F1035" t="s">
        <v>1578</v>
      </c>
    </row>
    <row r="1036" spans="1:6" ht="15">
      <c r="A1036" s="233">
        <v>45931</v>
      </c>
      <c r="B1036" t="s">
        <v>1512</v>
      </c>
      <c r="C1036">
        <v>0.93059263214095034</v>
      </c>
      <c r="D1036" t="s">
        <v>186</v>
      </c>
      <c r="E1036" t="s">
        <v>1539</v>
      </c>
      <c r="F1036" t="s">
        <v>1578</v>
      </c>
    </row>
    <row r="1037" spans="1:6" ht="15">
      <c r="A1037" s="233">
        <v>45931</v>
      </c>
      <c r="B1037" t="s">
        <v>1507</v>
      </c>
      <c r="C1037">
        <v>0.57885304659498205</v>
      </c>
      <c r="D1037" t="s">
        <v>188</v>
      </c>
      <c r="E1037" t="s">
        <v>1745</v>
      </c>
      <c r="F1037" t="s">
        <v>1591</v>
      </c>
    </row>
    <row r="1038" spans="1:6" ht="15">
      <c r="A1038" s="233">
        <v>45931</v>
      </c>
      <c r="B1038" t="s">
        <v>1510</v>
      </c>
      <c r="C1038">
        <v>3.1875</v>
      </c>
      <c r="D1038" t="s">
        <v>188</v>
      </c>
      <c r="E1038" t="s">
        <v>2036</v>
      </c>
      <c r="F1038" t="s">
        <v>1591</v>
      </c>
    </row>
    <row r="1039" spans="1:6" ht="15">
      <c r="A1039" s="233">
        <v>45931</v>
      </c>
      <c r="B1039" t="s">
        <v>1512</v>
      </c>
      <c r="C1039">
        <v>0.81839904420549581</v>
      </c>
      <c r="D1039" t="s">
        <v>188</v>
      </c>
      <c r="E1039" t="s">
        <v>1632</v>
      </c>
      <c r="F1039" t="s">
        <v>1591</v>
      </c>
    </row>
    <row r="1040" spans="1:6" ht="15">
      <c r="A1040" s="233">
        <v>45931</v>
      </c>
      <c r="B1040" t="s">
        <v>1507</v>
      </c>
      <c r="C1040">
        <v>0.65130001843997787</v>
      </c>
      <c r="D1040" t="s">
        <v>190</v>
      </c>
      <c r="E1040" t="s">
        <v>1682</v>
      </c>
      <c r="F1040" t="s">
        <v>1591</v>
      </c>
    </row>
    <row r="1041" spans="1:6" ht="15">
      <c r="A1041" s="233">
        <v>45931</v>
      </c>
      <c r="B1041" t="s">
        <v>1510</v>
      </c>
      <c r="C1041">
        <v>3.4224806201550391</v>
      </c>
      <c r="D1041" t="s">
        <v>190</v>
      </c>
      <c r="E1041" t="s">
        <v>2037</v>
      </c>
      <c r="F1041" t="s">
        <v>1591</v>
      </c>
    </row>
    <row r="1042" spans="1:6" ht="15">
      <c r="A1042" s="233">
        <v>45931</v>
      </c>
      <c r="B1042" t="s">
        <v>1512</v>
      </c>
      <c r="C1042">
        <v>0.80969942836068598</v>
      </c>
      <c r="D1042" t="s">
        <v>190</v>
      </c>
      <c r="E1042" t="s">
        <v>1547</v>
      </c>
      <c r="F1042" t="s">
        <v>1591</v>
      </c>
    </row>
    <row r="1043" spans="1:6" ht="15">
      <c r="A1043" s="233">
        <v>45931</v>
      </c>
      <c r="B1043" t="s">
        <v>1507</v>
      </c>
      <c r="C1043">
        <v>0.83895853423336553</v>
      </c>
      <c r="D1043" t="s">
        <v>192</v>
      </c>
      <c r="E1043" t="s">
        <v>1690</v>
      </c>
      <c r="F1043" t="s">
        <v>1534</v>
      </c>
    </row>
    <row r="1044" spans="1:6" ht="15">
      <c r="A1044" s="233">
        <v>45931</v>
      </c>
      <c r="B1044" t="s">
        <v>1510</v>
      </c>
      <c r="C1044">
        <v>12.98507462686567</v>
      </c>
      <c r="D1044" t="s">
        <v>192</v>
      </c>
      <c r="E1044" t="s">
        <v>2038</v>
      </c>
      <c r="F1044" t="s">
        <v>1534</v>
      </c>
    </row>
    <row r="1045" spans="1:6" ht="15">
      <c r="A1045" s="233">
        <v>45931</v>
      </c>
      <c r="B1045" t="s">
        <v>1512</v>
      </c>
      <c r="C1045">
        <v>0.93539054966248791</v>
      </c>
      <c r="D1045" t="s">
        <v>192</v>
      </c>
      <c r="E1045" t="s">
        <v>1585</v>
      </c>
      <c r="F1045" t="s">
        <v>1534</v>
      </c>
    </row>
    <row r="1046" spans="1:6" ht="15">
      <c r="A1046" s="233">
        <v>45931</v>
      </c>
      <c r="B1046" t="s">
        <v>1507</v>
      </c>
      <c r="C1046">
        <v>0.67335766423357668</v>
      </c>
      <c r="D1046" t="s">
        <v>194</v>
      </c>
      <c r="E1046" t="s">
        <v>1637</v>
      </c>
      <c r="F1046" t="s">
        <v>1544</v>
      </c>
    </row>
    <row r="1047" spans="1:6" ht="15">
      <c r="A1047" s="233">
        <v>45931</v>
      </c>
      <c r="B1047" t="s">
        <v>1510</v>
      </c>
      <c r="C1047">
        <v>5.080895008605852</v>
      </c>
      <c r="D1047" t="s">
        <v>194</v>
      </c>
      <c r="E1047" t="s">
        <v>2039</v>
      </c>
      <c r="F1047" t="s">
        <v>1544</v>
      </c>
    </row>
    <row r="1048" spans="1:6" ht="15">
      <c r="A1048" s="233">
        <v>45931</v>
      </c>
      <c r="B1048" t="s">
        <v>1512</v>
      </c>
      <c r="C1048">
        <v>0.86747262773722622</v>
      </c>
      <c r="D1048" t="s">
        <v>194</v>
      </c>
      <c r="E1048" t="s">
        <v>1524</v>
      </c>
      <c r="F1048" t="s">
        <v>1544</v>
      </c>
    </row>
    <row r="1049" spans="1:6" ht="15">
      <c r="A1049" s="233">
        <v>45931</v>
      </c>
      <c r="B1049" t="s">
        <v>1507</v>
      </c>
      <c r="C1049">
        <v>0.64461407972858353</v>
      </c>
      <c r="D1049" t="s">
        <v>196</v>
      </c>
      <c r="E1049" t="s">
        <v>1748</v>
      </c>
      <c r="F1049" t="s">
        <v>1525</v>
      </c>
    </row>
    <row r="1050" spans="1:6" ht="15">
      <c r="A1050" s="233">
        <v>45931</v>
      </c>
      <c r="B1050" t="s">
        <v>1510</v>
      </c>
      <c r="C1050">
        <v>4.903225806451613</v>
      </c>
      <c r="D1050" t="s">
        <v>196</v>
      </c>
      <c r="E1050" t="s">
        <v>2040</v>
      </c>
      <c r="F1050" t="s">
        <v>1525</v>
      </c>
    </row>
    <row r="1051" spans="1:6" ht="15">
      <c r="A1051" s="233">
        <v>45931</v>
      </c>
      <c r="B1051" t="s">
        <v>1512</v>
      </c>
      <c r="C1051">
        <v>0.86853265479219677</v>
      </c>
      <c r="D1051" t="s">
        <v>196</v>
      </c>
      <c r="E1051" t="s">
        <v>1524</v>
      </c>
      <c r="F1051" t="s">
        <v>1525</v>
      </c>
    </row>
    <row r="1052" spans="1:6" ht="15">
      <c r="A1052" s="233">
        <v>45931</v>
      </c>
      <c r="B1052" t="s">
        <v>1507</v>
      </c>
      <c r="C1052">
        <v>0.76744186046511631</v>
      </c>
      <c r="D1052" t="s">
        <v>198</v>
      </c>
      <c r="E1052" t="s">
        <v>1703</v>
      </c>
      <c r="F1052" t="s">
        <v>1522</v>
      </c>
    </row>
    <row r="1053" spans="1:6" ht="15">
      <c r="A1053" s="233">
        <v>45931</v>
      </c>
      <c r="B1053" t="s">
        <v>1510</v>
      </c>
      <c r="C1053">
        <v>4.9607843137254903</v>
      </c>
      <c r="D1053" t="s">
        <v>198</v>
      </c>
      <c r="E1053" t="s">
        <v>2041</v>
      </c>
      <c r="F1053" t="s">
        <v>1522</v>
      </c>
    </row>
    <row r="1054" spans="1:6" ht="15">
      <c r="A1054" s="233">
        <v>45931</v>
      </c>
      <c r="B1054" t="s">
        <v>1512</v>
      </c>
      <c r="C1054">
        <v>0.8452982810920121</v>
      </c>
      <c r="D1054" t="s">
        <v>198</v>
      </c>
      <c r="E1054" t="s">
        <v>1542</v>
      </c>
      <c r="F1054" t="s">
        <v>1522</v>
      </c>
    </row>
    <row r="1055" spans="1:6" ht="15">
      <c r="A1055" s="233">
        <v>45931</v>
      </c>
      <c r="B1055" t="s">
        <v>1507</v>
      </c>
      <c r="C1055">
        <v>1.3956709956709961</v>
      </c>
      <c r="D1055" t="s">
        <v>200</v>
      </c>
      <c r="E1055" t="s">
        <v>1624</v>
      </c>
      <c r="F1055" t="s">
        <v>1544</v>
      </c>
    </row>
    <row r="1056" spans="1:6" ht="15">
      <c r="A1056" s="233">
        <v>45931</v>
      </c>
      <c r="B1056" t="s">
        <v>1510</v>
      </c>
      <c r="C1056">
        <v>6.6337448559670777</v>
      </c>
      <c r="D1056" t="s">
        <v>200</v>
      </c>
      <c r="E1056" t="s">
        <v>2042</v>
      </c>
      <c r="F1056" t="s">
        <v>1544</v>
      </c>
    </row>
    <row r="1057" spans="1:6" ht="15">
      <c r="A1057" s="233">
        <v>45931</v>
      </c>
      <c r="B1057" t="s">
        <v>1512</v>
      </c>
      <c r="C1057">
        <v>0.78961038961038965</v>
      </c>
      <c r="D1057" t="s">
        <v>200</v>
      </c>
      <c r="E1057" t="s">
        <v>1561</v>
      </c>
      <c r="F1057" t="s">
        <v>1544</v>
      </c>
    </row>
    <row r="1058" spans="1:6" ht="15">
      <c r="A1058" s="233">
        <v>45931</v>
      </c>
      <c r="B1058" t="s">
        <v>1507</v>
      </c>
      <c r="C1058">
        <v>1.1613333333333331</v>
      </c>
      <c r="D1058" t="s">
        <v>202</v>
      </c>
      <c r="E1058" t="s">
        <v>1742</v>
      </c>
      <c r="F1058" t="s">
        <v>1544</v>
      </c>
    </row>
    <row r="1059" spans="1:6" ht="15">
      <c r="A1059" s="233">
        <v>45931</v>
      </c>
      <c r="B1059" t="s">
        <v>1510</v>
      </c>
      <c r="C1059">
        <v>3.6291666666666669</v>
      </c>
      <c r="D1059" t="s">
        <v>202</v>
      </c>
      <c r="E1059" t="s">
        <v>2043</v>
      </c>
      <c r="F1059" t="s">
        <v>1544</v>
      </c>
    </row>
    <row r="1060" spans="1:6" ht="15">
      <c r="A1060" s="233">
        <v>45931</v>
      </c>
      <c r="B1060" t="s">
        <v>1512</v>
      </c>
      <c r="C1060">
        <v>0.67999999999999994</v>
      </c>
      <c r="D1060" t="s">
        <v>202</v>
      </c>
      <c r="E1060" t="s">
        <v>2044</v>
      </c>
      <c r="F1060" t="s">
        <v>1544</v>
      </c>
    </row>
    <row r="1061" spans="1:6" ht="15">
      <c r="A1061" s="233">
        <v>45931</v>
      </c>
      <c r="B1061" t="s">
        <v>1507</v>
      </c>
      <c r="C1061">
        <v>0.35655960805661402</v>
      </c>
      <c r="D1061" t="s">
        <v>204</v>
      </c>
      <c r="E1061" t="s">
        <v>2045</v>
      </c>
      <c r="F1061" t="s">
        <v>1509</v>
      </c>
    </row>
    <row r="1062" spans="1:6" ht="15">
      <c r="A1062" s="233">
        <v>45931</v>
      </c>
      <c r="B1062" t="s">
        <v>1510</v>
      </c>
      <c r="C1062">
        <v>7.7058823529411766</v>
      </c>
      <c r="D1062" t="s">
        <v>204</v>
      </c>
      <c r="E1062" t="s">
        <v>2046</v>
      </c>
      <c r="F1062" t="s">
        <v>1509</v>
      </c>
    </row>
    <row r="1063" spans="1:6" ht="15">
      <c r="A1063" s="233">
        <v>45931</v>
      </c>
      <c r="B1063" t="s">
        <v>1512</v>
      </c>
      <c r="C1063">
        <v>0.95372890582471426</v>
      </c>
      <c r="D1063" t="s">
        <v>204</v>
      </c>
      <c r="E1063" t="s">
        <v>1630</v>
      </c>
      <c r="F1063" t="s">
        <v>1509</v>
      </c>
    </row>
    <row r="1064" spans="1:6" ht="15">
      <c r="A1064" s="233">
        <v>45931</v>
      </c>
      <c r="B1064" t="s">
        <v>1507</v>
      </c>
      <c r="C1064">
        <v>1.052581261950287</v>
      </c>
      <c r="D1064" t="s">
        <v>206</v>
      </c>
      <c r="E1064" t="s">
        <v>2047</v>
      </c>
      <c r="F1064" t="s">
        <v>1578</v>
      </c>
    </row>
    <row r="1065" spans="1:6" ht="15">
      <c r="A1065" s="233">
        <v>45931</v>
      </c>
      <c r="B1065" t="s">
        <v>1510</v>
      </c>
      <c r="C1065">
        <v>7.9782608695652177</v>
      </c>
      <c r="D1065" t="s">
        <v>206</v>
      </c>
      <c r="E1065" t="s">
        <v>2010</v>
      </c>
      <c r="F1065" t="s">
        <v>1578</v>
      </c>
    </row>
    <row r="1066" spans="1:6" ht="15">
      <c r="A1066" s="233">
        <v>45931</v>
      </c>
      <c r="B1066" t="s">
        <v>1512</v>
      </c>
      <c r="C1066">
        <v>0.86806883365200771</v>
      </c>
      <c r="D1066" t="s">
        <v>206</v>
      </c>
      <c r="E1066" t="s">
        <v>1524</v>
      </c>
      <c r="F1066" t="s">
        <v>1578</v>
      </c>
    </row>
    <row r="1067" spans="1:6" ht="15">
      <c r="A1067" s="233">
        <v>45931</v>
      </c>
      <c r="B1067" t="s">
        <v>1507</v>
      </c>
      <c r="C1067">
        <v>0.9527093596059113</v>
      </c>
      <c r="D1067" t="s">
        <v>208</v>
      </c>
      <c r="E1067" t="s">
        <v>1645</v>
      </c>
      <c r="F1067" t="s">
        <v>1509</v>
      </c>
    </row>
    <row r="1068" spans="1:6" ht="15">
      <c r="A1068" s="233">
        <v>45931</v>
      </c>
      <c r="B1068" t="s">
        <v>1510</v>
      </c>
      <c r="C1068">
        <v>6.6689655172413804</v>
      </c>
      <c r="D1068" t="s">
        <v>208</v>
      </c>
      <c r="E1068" t="s">
        <v>1763</v>
      </c>
      <c r="F1068" t="s">
        <v>1509</v>
      </c>
    </row>
    <row r="1069" spans="1:6" ht="15">
      <c r="A1069" s="233">
        <v>45931</v>
      </c>
      <c r="B1069" t="s">
        <v>1512</v>
      </c>
      <c r="C1069">
        <v>0.85714285714285721</v>
      </c>
      <c r="D1069" t="s">
        <v>208</v>
      </c>
      <c r="E1069" t="s">
        <v>1529</v>
      </c>
      <c r="F1069" t="s">
        <v>1509</v>
      </c>
    </row>
    <row r="1070" spans="1:6" ht="15">
      <c r="A1070" s="233">
        <v>45931</v>
      </c>
      <c r="B1070" t="s">
        <v>1507</v>
      </c>
      <c r="C1070">
        <v>0.57800751879699253</v>
      </c>
      <c r="D1070" t="s">
        <v>210</v>
      </c>
      <c r="E1070" t="s">
        <v>1745</v>
      </c>
      <c r="F1070" t="s">
        <v>1534</v>
      </c>
    </row>
    <row r="1071" spans="1:6" ht="15">
      <c r="A1071" s="233">
        <v>45931</v>
      </c>
      <c r="B1071" t="s">
        <v>1510</v>
      </c>
      <c r="C1071">
        <v>7.884615384615385</v>
      </c>
      <c r="D1071" t="s">
        <v>210</v>
      </c>
      <c r="E1071" t="s">
        <v>2048</v>
      </c>
      <c r="F1071" t="s">
        <v>1534</v>
      </c>
    </row>
    <row r="1072" spans="1:6" ht="15">
      <c r="A1072" s="233">
        <v>45931</v>
      </c>
      <c r="B1072" t="s">
        <v>1512</v>
      </c>
      <c r="C1072">
        <v>0.92669172932330823</v>
      </c>
      <c r="D1072" t="s">
        <v>210</v>
      </c>
      <c r="E1072" t="s">
        <v>1539</v>
      </c>
      <c r="F1072" t="s">
        <v>1534</v>
      </c>
    </row>
    <row r="1073" spans="1:6" ht="15">
      <c r="A1073" s="233">
        <v>45931</v>
      </c>
      <c r="B1073" t="s">
        <v>1507</v>
      </c>
      <c r="C1073">
        <v>0.59476572393414939</v>
      </c>
      <c r="D1073" t="s">
        <v>212</v>
      </c>
      <c r="E1073" t="s">
        <v>1712</v>
      </c>
      <c r="F1073" t="s">
        <v>1518</v>
      </c>
    </row>
    <row r="1074" spans="1:6" ht="15">
      <c r="A1074" s="233">
        <v>45931</v>
      </c>
      <c r="B1074" t="s">
        <v>1510</v>
      </c>
      <c r="C1074">
        <v>4.0605187319884726</v>
      </c>
      <c r="D1074" t="s">
        <v>212</v>
      </c>
      <c r="E1074" t="s">
        <v>2049</v>
      </c>
      <c r="F1074" t="s">
        <v>1518</v>
      </c>
    </row>
    <row r="1075" spans="1:6" ht="15">
      <c r="A1075" s="233">
        <v>45931</v>
      </c>
      <c r="B1075" t="s">
        <v>1512</v>
      </c>
      <c r="C1075">
        <v>0.85352469396369779</v>
      </c>
      <c r="D1075" t="s">
        <v>212</v>
      </c>
      <c r="E1075" t="s">
        <v>1542</v>
      </c>
      <c r="F1075" t="s">
        <v>1518</v>
      </c>
    </row>
    <row r="1076" spans="1:6" ht="15">
      <c r="A1076" s="233">
        <v>45931</v>
      </c>
      <c r="B1076" t="s">
        <v>1507</v>
      </c>
      <c r="C1076">
        <v>0.58167330677290841</v>
      </c>
      <c r="D1076" t="s">
        <v>214</v>
      </c>
      <c r="E1076" t="s">
        <v>1745</v>
      </c>
      <c r="F1076" t="s">
        <v>1591</v>
      </c>
    </row>
    <row r="1077" spans="1:6" ht="15">
      <c r="A1077" s="233">
        <v>45931</v>
      </c>
      <c r="B1077" t="s">
        <v>1510</v>
      </c>
      <c r="C1077">
        <v>4.5625</v>
      </c>
      <c r="D1077" t="s">
        <v>214</v>
      </c>
      <c r="E1077" t="s">
        <v>2050</v>
      </c>
      <c r="F1077" t="s">
        <v>1591</v>
      </c>
    </row>
    <row r="1078" spans="1:6" ht="15">
      <c r="A1078" s="233">
        <v>45931</v>
      </c>
      <c r="B1078" t="s">
        <v>1512</v>
      </c>
      <c r="C1078">
        <v>0.87250996015936255</v>
      </c>
      <c r="D1078" t="s">
        <v>214</v>
      </c>
      <c r="E1078" t="s">
        <v>1524</v>
      </c>
      <c r="F1078" t="s">
        <v>1591</v>
      </c>
    </row>
    <row r="1079" spans="1:6" ht="15">
      <c r="A1079" s="233">
        <v>45931</v>
      </c>
      <c r="B1079" t="s">
        <v>1507</v>
      </c>
      <c r="C1079">
        <v>1.524886877828054</v>
      </c>
      <c r="D1079" t="s">
        <v>216</v>
      </c>
      <c r="E1079" t="s">
        <v>2051</v>
      </c>
      <c r="F1079" t="s">
        <v>1534</v>
      </c>
    </row>
    <row r="1080" spans="1:6" ht="15">
      <c r="A1080" s="233">
        <v>45931</v>
      </c>
      <c r="B1080" t="s">
        <v>1510</v>
      </c>
      <c r="C1080">
        <v>8.7370370370370374</v>
      </c>
      <c r="D1080" t="s">
        <v>216</v>
      </c>
      <c r="E1080" t="s">
        <v>2052</v>
      </c>
      <c r="F1080" t="s">
        <v>1534</v>
      </c>
    </row>
    <row r="1081" spans="1:6" ht="15">
      <c r="A1081" s="233">
        <v>45931</v>
      </c>
      <c r="B1081" t="s">
        <v>1512</v>
      </c>
      <c r="C1081">
        <v>0.82546864899806072</v>
      </c>
      <c r="D1081" t="s">
        <v>216</v>
      </c>
      <c r="E1081" t="s">
        <v>1582</v>
      </c>
      <c r="F1081" t="s">
        <v>1534</v>
      </c>
    </row>
    <row r="1082" spans="1:6" ht="15">
      <c r="A1082" s="233">
        <v>45931</v>
      </c>
      <c r="B1082" t="s">
        <v>1507</v>
      </c>
      <c r="C1082">
        <v>0.57971656333038091</v>
      </c>
      <c r="D1082" t="s">
        <v>218</v>
      </c>
      <c r="E1082" t="s">
        <v>1745</v>
      </c>
      <c r="F1082" t="s">
        <v>1531</v>
      </c>
    </row>
    <row r="1083" spans="1:6" ht="15">
      <c r="A1083" s="233">
        <v>45931</v>
      </c>
      <c r="B1083" t="s">
        <v>1510</v>
      </c>
      <c r="C1083">
        <v>3.85</v>
      </c>
      <c r="D1083" t="s">
        <v>218</v>
      </c>
      <c r="E1083" t="s">
        <v>2053</v>
      </c>
      <c r="F1083" t="s">
        <v>1531</v>
      </c>
    </row>
    <row r="1084" spans="1:6" ht="15">
      <c r="A1084" s="233">
        <v>45931</v>
      </c>
      <c r="B1084" t="s">
        <v>1512</v>
      </c>
      <c r="C1084">
        <v>0.84942426926483616</v>
      </c>
      <c r="D1084" t="s">
        <v>218</v>
      </c>
      <c r="E1084" t="s">
        <v>1542</v>
      </c>
      <c r="F1084" t="s">
        <v>1531</v>
      </c>
    </row>
    <row r="1085" spans="1:6" ht="15">
      <c r="A1085" s="233">
        <v>45931</v>
      </c>
      <c r="B1085" t="s">
        <v>1507</v>
      </c>
      <c r="C1085">
        <v>1.163555992141454</v>
      </c>
      <c r="D1085" t="s">
        <v>220</v>
      </c>
      <c r="E1085" t="s">
        <v>1742</v>
      </c>
      <c r="F1085" t="s">
        <v>1534</v>
      </c>
    </row>
    <row r="1086" spans="1:6" ht="15">
      <c r="A1086" s="233">
        <v>45931</v>
      </c>
      <c r="B1086" t="s">
        <v>1510</v>
      </c>
      <c r="C1086">
        <v>6.5988857938718661</v>
      </c>
      <c r="D1086" t="s">
        <v>220</v>
      </c>
      <c r="E1086" t="s">
        <v>2054</v>
      </c>
      <c r="F1086" t="s">
        <v>1534</v>
      </c>
    </row>
    <row r="1087" spans="1:6" ht="15">
      <c r="A1087" s="233">
        <v>45931</v>
      </c>
      <c r="B1087" t="s">
        <v>1512</v>
      </c>
      <c r="C1087">
        <v>0.8236738703339882</v>
      </c>
      <c r="D1087" t="s">
        <v>220</v>
      </c>
      <c r="E1087" t="s">
        <v>1632</v>
      </c>
      <c r="F1087" t="s">
        <v>1534</v>
      </c>
    </row>
    <row r="1088" spans="1:6" ht="15">
      <c r="A1088" s="233">
        <v>45931</v>
      </c>
      <c r="B1088" t="s">
        <v>1507</v>
      </c>
      <c r="C1088">
        <v>1.258911368015414</v>
      </c>
      <c r="D1088" t="s">
        <v>222</v>
      </c>
      <c r="E1088" t="s">
        <v>2055</v>
      </c>
      <c r="F1088" t="s">
        <v>1518</v>
      </c>
    </row>
    <row r="1089" spans="1:6" ht="15">
      <c r="A1089" s="233">
        <v>45931</v>
      </c>
      <c r="B1089" t="s">
        <v>1510</v>
      </c>
      <c r="C1089">
        <v>5.2061752988047809</v>
      </c>
      <c r="D1089" t="s">
        <v>222</v>
      </c>
      <c r="E1089" t="s">
        <v>2056</v>
      </c>
      <c r="F1089" t="s">
        <v>1518</v>
      </c>
    </row>
    <row r="1090" spans="1:6" ht="15">
      <c r="A1090" s="233">
        <v>45931</v>
      </c>
      <c r="B1090" t="s">
        <v>1512</v>
      </c>
      <c r="C1090">
        <v>0.75818882466281312</v>
      </c>
      <c r="D1090" t="s">
        <v>222</v>
      </c>
      <c r="E1090" t="s">
        <v>1757</v>
      </c>
      <c r="F1090" t="s">
        <v>1518</v>
      </c>
    </row>
    <row r="1091" spans="1:6" ht="15">
      <c r="A1091" s="233">
        <v>45931</v>
      </c>
      <c r="B1091" t="s">
        <v>1507</v>
      </c>
      <c r="C1091">
        <v>0.53557224922669022</v>
      </c>
      <c r="D1091" t="s">
        <v>224</v>
      </c>
      <c r="E1091" t="s">
        <v>2057</v>
      </c>
      <c r="F1091" t="s">
        <v>1531</v>
      </c>
    </row>
    <row r="1092" spans="1:6" ht="15">
      <c r="A1092" s="233">
        <v>45931</v>
      </c>
      <c r="B1092" t="s">
        <v>1510</v>
      </c>
      <c r="C1092">
        <v>5.3392070484581504</v>
      </c>
      <c r="D1092" t="s">
        <v>224</v>
      </c>
      <c r="E1092" t="s">
        <v>2058</v>
      </c>
      <c r="F1092" t="s">
        <v>1531</v>
      </c>
    </row>
    <row r="1093" spans="1:6" ht="15">
      <c r="A1093" s="233">
        <v>45931</v>
      </c>
      <c r="B1093" t="s">
        <v>1512</v>
      </c>
      <c r="C1093">
        <v>0.89969067609368092</v>
      </c>
      <c r="D1093" t="s">
        <v>224</v>
      </c>
      <c r="E1093" t="s">
        <v>1580</v>
      </c>
      <c r="F1093" t="s">
        <v>1531</v>
      </c>
    </row>
    <row r="1094" spans="1:6" ht="15">
      <c r="A1094" s="233">
        <v>45931</v>
      </c>
      <c r="B1094" t="s">
        <v>1507</v>
      </c>
      <c r="C1094">
        <v>0.65163934426229508</v>
      </c>
      <c r="D1094" t="s">
        <v>226</v>
      </c>
      <c r="E1094" t="s">
        <v>1682</v>
      </c>
      <c r="F1094" t="s">
        <v>1544</v>
      </c>
    </row>
    <row r="1095" spans="1:6" ht="15">
      <c r="A1095" s="233">
        <v>45931</v>
      </c>
      <c r="B1095" t="s">
        <v>1510</v>
      </c>
      <c r="C1095">
        <v>4.9175257731958766</v>
      </c>
      <c r="D1095" t="s">
        <v>226</v>
      </c>
      <c r="E1095" t="s">
        <v>2059</v>
      </c>
      <c r="F1095" t="s">
        <v>1544</v>
      </c>
    </row>
    <row r="1096" spans="1:6" ht="15">
      <c r="A1096" s="233">
        <v>45931</v>
      </c>
      <c r="B1096" t="s">
        <v>1512</v>
      </c>
      <c r="C1096">
        <v>0.86748633879781423</v>
      </c>
      <c r="D1096" t="s">
        <v>226</v>
      </c>
      <c r="E1096" t="s">
        <v>1524</v>
      </c>
      <c r="F1096" t="s">
        <v>1544</v>
      </c>
    </row>
    <row r="1097" spans="1:6" ht="15">
      <c r="A1097" s="233">
        <v>45931</v>
      </c>
      <c r="B1097" t="s">
        <v>1507</v>
      </c>
      <c r="C1097">
        <v>1.1508176862507571</v>
      </c>
      <c r="D1097" t="s">
        <v>228</v>
      </c>
      <c r="E1097" t="s">
        <v>1761</v>
      </c>
      <c r="F1097" t="s">
        <v>1531</v>
      </c>
    </row>
    <row r="1098" spans="1:6" ht="15">
      <c r="A1098" s="233">
        <v>45931</v>
      </c>
      <c r="B1098" t="s">
        <v>1510</v>
      </c>
      <c r="C1098">
        <v>8.2969432314410483</v>
      </c>
      <c r="D1098" t="s">
        <v>228</v>
      </c>
      <c r="E1098" t="s">
        <v>2060</v>
      </c>
      <c r="F1098" t="s">
        <v>1531</v>
      </c>
    </row>
    <row r="1099" spans="1:6" ht="15">
      <c r="A1099" s="233">
        <v>45931</v>
      </c>
      <c r="B1099" t="s">
        <v>1512</v>
      </c>
      <c r="C1099">
        <v>0.86129618413082976</v>
      </c>
      <c r="D1099" t="s">
        <v>228</v>
      </c>
      <c r="E1099" t="s">
        <v>1529</v>
      </c>
      <c r="F1099" t="s">
        <v>1531</v>
      </c>
    </row>
    <row r="1100" spans="1:6" ht="15">
      <c r="A1100" s="233">
        <v>45931</v>
      </c>
      <c r="B1100" t="s">
        <v>1507</v>
      </c>
      <c r="C1100">
        <v>1.664760009947774</v>
      </c>
      <c r="D1100" t="s">
        <v>230</v>
      </c>
      <c r="E1100" t="s">
        <v>2061</v>
      </c>
      <c r="F1100" t="s">
        <v>1522</v>
      </c>
    </row>
    <row r="1101" spans="1:6" ht="15">
      <c r="A1101" s="233">
        <v>45931</v>
      </c>
      <c r="B1101" t="s">
        <v>1510</v>
      </c>
      <c r="C1101">
        <v>9.6594516594516602</v>
      </c>
      <c r="D1101" t="s">
        <v>230</v>
      </c>
      <c r="E1101" t="s">
        <v>2062</v>
      </c>
      <c r="F1101" t="s">
        <v>1522</v>
      </c>
    </row>
    <row r="1102" spans="1:6" ht="15">
      <c r="A1102" s="233">
        <v>45931</v>
      </c>
      <c r="B1102" t="s">
        <v>1512</v>
      </c>
      <c r="C1102">
        <v>0.82765481223576232</v>
      </c>
      <c r="D1102" t="s">
        <v>230</v>
      </c>
      <c r="E1102" t="s">
        <v>1582</v>
      </c>
      <c r="F1102" t="s">
        <v>1522</v>
      </c>
    </row>
    <row r="1103" spans="1:6" ht="15">
      <c r="A1103" s="233">
        <v>45931</v>
      </c>
      <c r="B1103" t="s">
        <v>1507</v>
      </c>
      <c r="C1103">
        <v>0.92279411764705888</v>
      </c>
      <c r="D1103" t="s">
        <v>232</v>
      </c>
      <c r="E1103" t="s">
        <v>1743</v>
      </c>
      <c r="F1103" t="s">
        <v>1522</v>
      </c>
    </row>
    <row r="1104" spans="1:6" ht="15">
      <c r="A1104" s="233">
        <v>45931</v>
      </c>
      <c r="B1104" t="s">
        <v>1510</v>
      </c>
      <c r="C1104">
        <v>6.4833948339483394</v>
      </c>
      <c r="D1104" t="s">
        <v>232</v>
      </c>
      <c r="E1104" t="s">
        <v>2063</v>
      </c>
      <c r="F1104" t="s">
        <v>1522</v>
      </c>
    </row>
    <row r="1105" spans="1:6" ht="15">
      <c r="A1105" s="233">
        <v>45931</v>
      </c>
      <c r="B1105" t="s">
        <v>1512</v>
      </c>
      <c r="C1105">
        <v>0.85766806722689082</v>
      </c>
      <c r="D1105" t="s">
        <v>232</v>
      </c>
      <c r="E1105" t="s">
        <v>1529</v>
      </c>
      <c r="F1105" t="s">
        <v>1522</v>
      </c>
    </row>
    <row r="1106" spans="1:6" ht="15">
      <c r="A1106" s="233">
        <v>45931</v>
      </c>
      <c r="B1106" t="s">
        <v>1507</v>
      </c>
      <c r="C1106">
        <v>1.600943396226415</v>
      </c>
      <c r="D1106" t="s">
        <v>234</v>
      </c>
      <c r="E1106" t="s">
        <v>2064</v>
      </c>
      <c r="F1106" t="s">
        <v>1578</v>
      </c>
    </row>
    <row r="1107" spans="1:6" ht="15">
      <c r="A1107" s="233">
        <v>45931</v>
      </c>
      <c r="B1107" t="s">
        <v>1510</v>
      </c>
      <c r="C1107">
        <v>7.2832618025751072</v>
      </c>
      <c r="D1107" t="s">
        <v>234</v>
      </c>
      <c r="E1107" t="s">
        <v>1996</v>
      </c>
      <c r="F1107" t="s">
        <v>1578</v>
      </c>
    </row>
    <row r="1108" spans="1:6" ht="15">
      <c r="A1108" s="233">
        <v>45931</v>
      </c>
      <c r="B1108" t="s">
        <v>1512</v>
      </c>
      <c r="C1108">
        <v>0.78018867924528301</v>
      </c>
      <c r="D1108" t="s">
        <v>234</v>
      </c>
      <c r="E1108" t="s">
        <v>1668</v>
      </c>
      <c r="F1108" t="s">
        <v>1578</v>
      </c>
    </row>
    <row r="1109" spans="1:6" ht="15">
      <c r="A1109" s="233">
        <v>45931</v>
      </c>
      <c r="B1109" t="s">
        <v>1507</v>
      </c>
      <c r="C1109">
        <v>1.4924924924924921</v>
      </c>
      <c r="D1109" t="s">
        <v>236</v>
      </c>
      <c r="E1109" t="s">
        <v>2065</v>
      </c>
      <c r="F1109" t="s">
        <v>1544</v>
      </c>
    </row>
    <row r="1110" spans="1:6" ht="15">
      <c r="A1110" s="233">
        <v>45931</v>
      </c>
      <c r="B1110" t="s">
        <v>1510</v>
      </c>
      <c r="C1110">
        <v>6.505235602094241</v>
      </c>
      <c r="D1110" t="s">
        <v>236</v>
      </c>
      <c r="E1110" t="s">
        <v>2066</v>
      </c>
      <c r="F1110" t="s">
        <v>1544</v>
      </c>
    </row>
    <row r="1111" spans="1:6" ht="15">
      <c r="A1111" s="233">
        <v>45931</v>
      </c>
      <c r="B1111" t="s">
        <v>1512</v>
      </c>
      <c r="C1111">
        <v>0.77057057057057055</v>
      </c>
      <c r="D1111" t="s">
        <v>236</v>
      </c>
      <c r="E1111" t="s">
        <v>1641</v>
      </c>
      <c r="F1111" t="s">
        <v>1544</v>
      </c>
    </row>
    <row r="1112" spans="1:6" ht="15">
      <c r="A1112" s="233">
        <v>45931</v>
      </c>
      <c r="B1112" t="s">
        <v>1507</v>
      </c>
      <c r="C1112">
        <v>0.73839285714285718</v>
      </c>
      <c r="D1112" t="s">
        <v>238</v>
      </c>
      <c r="E1112" t="s">
        <v>1643</v>
      </c>
      <c r="F1112" t="s">
        <v>1525</v>
      </c>
    </row>
    <row r="1113" spans="1:6" ht="15">
      <c r="A1113" s="233">
        <v>45931</v>
      </c>
      <c r="B1113" t="s">
        <v>1510</v>
      </c>
      <c r="C1113">
        <v>3.9569377990430619</v>
      </c>
      <c r="D1113" t="s">
        <v>238</v>
      </c>
      <c r="E1113" t="s">
        <v>1691</v>
      </c>
      <c r="F1113" t="s">
        <v>1525</v>
      </c>
    </row>
    <row r="1114" spans="1:6" ht="15">
      <c r="A1114" s="233">
        <v>45931</v>
      </c>
      <c r="B1114" t="s">
        <v>1512</v>
      </c>
      <c r="C1114">
        <v>0.81339285714285714</v>
      </c>
      <c r="D1114" t="s">
        <v>238</v>
      </c>
      <c r="E1114" t="s">
        <v>1547</v>
      </c>
      <c r="F1114" t="s">
        <v>1525</v>
      </c>
    </row>
    <row r="1115" spans="1:6" ht="15">
      <c r="A1115" s="233">
        <v>45931</v>
      </c>
      <c r="B1115" t="s">
        <v>1507</v>
      </c>
      <c r="C1115">
        <v>1.1880178457616319</v>
      </c>
      <c r="D1115" t="s">
        <v>240</v>
      </c>
      <c r="E1115" t="s">
        <v>1586</v>
      </c>
      <c r="F1115" t="s">
        <v>1509</v>
      </c>
    </row>
    <row r="1116" spans="1:6" ht="15">
      <c r="A1116" s="233">
        <v>45931</v>
      </c>
      <c r="B1116" t="s">
        <v>1510</v>
      </c>
      <c r="C1116">
        <v>10.53107344632768</v>
      </c>
      <c r="D1116" t="s">
        <v>240</v>
      </c>
      <c r="E1116" t="s">
        <v>2067</v>
      </c>
      <c r="F1116" t="s">
        <v>1509</v>
      </c>
    </row>
    <row r="1117" spans="1:6" ht="15">
      <c r="A1117" s="233">
        <v>45931</v>
      </c>
      <c r="B1117" t="s">
        <v>1512</v>
      </c>
      <c r="C1117">
        <v>0.88718929254302104</v>
      </c>
      <c r="D1117" t="s">
        <v>240</v>
      </c>
      <c r="E1117" t="s">
        <v>1576</v>
      </c>
      <c r="F1117" t="s">
        <v>1509</v>
      </c>
    </row>
    <row r="1118" spans="1:6" ht="15">
      <c r="A1118" s="233">
        <v>45931</v>
      </c>
      <c r="B1118" t="s">
        <v>1507</v>
      </c>
      <c r="C1118">
        <v>0.5722543352601156</v>
      </c>
      <c r="D1118" t="s">
        <v>242</v>
      </c>
      <c r="E1118" t="s">
        <v>2016</v>
      </c>
      <c r="F1118" t="s">
        <v>1534</v>
      </c>
    </row>
    <row r="1119" spans="1:6" ht="15">
      <c r="A1119" s="233">
        <v>45931</v>
      </c>
      <c r="B1119" t="s">
        <v>1510</v>
      </c>
      <c r="C1119">
        <v>13.102941176470591</v>
      </c>
      <c r="D1119" t="s">
        <v>242</v>
      </c>
      <c r="E1119" t="s">
        <v>2068</v>
      </c>
      <c r="F1119" t="s">
        <v>1534</v>
      </c>
    </row>
    <row r="1120" spans="1:6" ht="15">
      <c r="A1120" s="233">
        <v>45931</v>
      </c>
      <c r="B1120" t="s">
        <v>1512</v>
      </c>
      <c r="C1120">
        <v>0.9563262684649968</v>
      </c>
      <c r="D1120" t="s">
        <v>242</v>
      </c>
      <c r="E1120" t="s">
        <v>1513</v>
      </c>
      <c r="F1120" t="s">
        <v>1534</v>
      </c>
    </row>
    <row r="1121" spans="1:6" ht="15">
      <c r="A1121" s="233">
        <v>45931</v>
      </c>
      <c r="B1121" t="s">
        <v>1507</v>
      </c>
      <c r="C1121">
        <v>0.86073223259152909</v>
      </c>
      <c r="D1121" t="s">
        <v>244</v>
      </c>
      <c r="E1121" t="s">
        <v>1967</v>
      </c>
      <c r="F1121" t="s">
        <v>1531</v>
      </c>
    </row>
    <row r="1122" spans="1:6" ht="15">
      <c r="A1122" s="233">
        <v>45931</v>
      </c>
      <c r="B1122" t="s">
        <v>1510</v>
      </c>
      <c r="C1122">
        <v>5.1681034482758621</v>
      </c>
      <c r="D1122" t="s">
        <v>244</v>
      </c>
      <c r="E1122" t="s">
        <v>2069</v>
      </c>
      <c r="F1122" t="s">
        <v>1531</v>
      </c>
    </row>
    <row r="1123" spans="1:6" ht="15">
      <c r="A1123" s="233">
        <v>45931</v>
      </c>
      <c r="B1123" t="s">
        <v>1512</v>
      </c>
      <c r="C1123">
        <v>0.83345297918162242</v>
      </c>
      <c r="D1123" t="s">
        <v>244</v>
      </c>
      <c r="E1123" t="s">
        <v>1582</v>
      </c>
      <c r="F1123" t="s">
        <v>1531</v>
      </c>
    </row>
    <row r="1124" spans="1:6" ht="15">
      <c r="A1124" s="233">
        <v>45931</v>
      </c>
      <c r="B1124" t="s">
        <v>1507</v>
      </c>
      <c r="C1124">
        <v>0.62811693895098886</v>
      </c>
      <c r="D1124" t="s">
        <v>246</v>
      </c>
      <c r="E1124" t="s">
        <v>1656</v>
      </c>
      <c r="F1124" t="s">
        <v>1534</v>
      </c>
    </row>
    <row r="1125" spans="1:6" ht="15">
      <c r="A1125" s="233">
        <v>45931</v>
      </c>
      <c r="B1125" t="s">
        <v>1510</v>
      </c>
      <c r="C1125">
        <v>3.7849740932642488</v>
      </c>
      <c r="D1125" t="s">
        <v>246</v>
      </c>
      <c r="E1125" t="s">
        <v>1951</v>
      </c>
      <c r="F1125" t="s">
        <v>1534</v>
      </c>
    </row>
    <row r="1126" spans="1:6" ht="15">
      <c r="A1126" s="233">
        <v>45931</v>
      </c>
      <c r="B1126" t="s">
        <v>1512</v>
      </c>
      <c r="C1126">
        <v>0.83404987102321582</v>
      </c>
      <c r="D1126" t="s">
        <v>246</v>
      </c>
      <c r="E1126" t="s">
        <v>1582</v>
      </c>
      <c r="F1126" t="s">
        <v>1534</v>
      </c>
    </row>
    <row r="1127" spans="1:6" ht="15">
      <c r="A1127" s="233">
        <v>45931</v>
      </c>
      <c r="B1127" t="s">
        <v>1507</v>
      </c>
      <c r="C1127">
        <v>0.59347553324968627</v>
      </c>
      <c r="D1127" t="s">
        <v>248</v>
      </c>
      <c r="E1127" t="s">
        <v>1712</v>
      </c>
      <c r="F1127" t="s">
        <v>1578</v>
      </c>
    </row>
    <row r="1128" spans="1:6" ht="15">
      <c r="A1128" s="233">
        <v>45931</v>
      </c>
      <c r="B1128" t="s">
        <v>1510</v>
      </c>
      <c r="C1128">
        <v>3.5430711610486889</v>
      </c>
      <c r="D1128" t="s">
        <v>248</v>
      </c>
      <c r="E1128" t="s">
        <v>2070</v>
      </c>
      <c r="F1128" t="s">
        <v>1578</v>
      </c>
    </row>
    <row r="1129" spans="1:6" ht="15">
      <c r="A1129" s="233">
        <v>45931</v>
      </c>
      <c r="B1129" t="s">
        <v>1512</v>
      </c>
      <c r="C1129">
        <v>0.83249686323713923</v>
      </c>
      <c r="D1129" t="s">
        <v>248</v>
      </c>
      <c r="E1129" t="s">
        <v>1582</v>
      </c>
      <c r="F1129" t="s">
        <v>1578</v>
      </c>
    </row>
    <row r="1130" spans="1:6" ht="15">
      <c r="A1130" s="233">
        <v>45931</v>
      </c>
      <c r="B1130" t="s">
        <v>1507</v>
      </c>
      <c r="C1130">
        <v>0.31940298507462689</v>
      </c>
      <c r="D1130" t="s">
        <v>250</v>
      </c>
      <c r="E1130" t="s">
        <v>1508</v>
      </c>
      <c r="F1130" t="s">
        <v>1531</v>
      </c>
    </row>
    <row r="1131" spans="1:6" ht="15">
      <c r="A1131" s="233">
        <v>45931</v>
      </c>
      <c r="B1131" t="s">
        <v>1510</v>
      </c>
      <c r="C1131">
        <v>3.4516129032258061</v>
      </c>
      <c r="D1131" t="s">
        <v>250</v>
      </c>
      <c r="E1131" t="s">
        <v>2071</v>
      </c>
      <c r="F1131" t="s">
        <v>1531</v>
      </c>
    </row>
    <row r="1132" spans="1:6" ht="15">
      <c r="A1132" s="233">
        <v>45931</v>
      </c>
      <c r="B1132" t="s">
        <v>1512</v>
      </c>
      <c r="C1132">
        <v>0.90746268656716422</v>
      </c>
      <c r="D1132" t="s">
        <v>250</v>
      </c>
      <c r="E1132" t="s">
        <v>1673</v>
      </c>
      <c r="F1132" t="s">
        <v>1531</v>
      </c>
    </row>
    <row r="1133" spans="1:6" ht="15">
      <c r="A1133" s="233">
        <v>45931</v>
      </c>
      <c r="B1133" t="s">
        <v>1507</v>
      </c>
      <c r="C1133">
        <v>0.70552987502140041</v>
      </c>
      <c r="D1133" t="s">
        <v>252</v>
      </c>
      <c r="E1133" t="s">
        <v>1527</v>
      </c>
      <c r="F1133" t="s">
        <v>1525</v>
      </c>
    </row>
    <row r="1134" spans="1:6" ht="15">
      <c r="A1134" s="233">
        <v>45931</v>
      </c>
      <c r="B1134" t="s">
        <v>1510</v>
      </c>
      <c r="C1134">
        <v>3.2810509554140128</v>
      </c>
      <c r="D1134" t="s">
        <v>252</v>
      </c>
      <c r="E1134" t="s">
        <v>2072</v>
      </c>
      <c r="F1134" t="s">
        <v>1525</v>
      </c>
    </row>
    <row r="1135" spans="1:6" ht="15">
      <c r="A1135" s="233">
        <v>45931</v>
      </c>
      <c r="B1135" t="s">
        <v>1512</v>
      </c>
      <c r="C1135">
        <v>0.78496832734120869</v>
      </c>
      <c r="D1135" t="s">
        <v>252</v>
      </c>
      <c r="E1135" t="s">
        <v>1668</v>
      </c>
      <c r="F1135" t="s">
        <v>1525</v>
      </c>
    </row>
    <row r="1136" spans="1:6" ht="15">
      <c r="A1136" s="233">
        <v>45931</v>
      </c>
      <c r="B1136" t="s">
        <v>1507</v>
      </c>
      <c r="C1136">
        <v>0.94978271366489619</v>
      </c>
      <c r="D1136" t="s">
        <v>254</v>
      </c>
      <c r="E1136" t="s">
        <v>1645</v>
      </c>
      <c r="F1136" t="s">
        <v>1578</v>
      </c>
    </row>
    <row r="1137" spans="1:6" ht="15">
      <c r="A1137" s="233">
        <v>45931</v>
      </c>
      <c r="B1137" t="s">
        <v>1510</v>
      </c>
      <c r="C1137">
        <v>5.1492146596858639</v>
      </c>
      <c r="D1137" t="s">
        <v>254</v>
      </c>
      <c r="E1137" t="s">
        <v>2073</v>
      </c>
      <c r="F1137" t="s">
        <v>1578</v>
      </c>
    </row>
    <row r="1138" spans="1:6" ht="15">
      <c r="A1138" s="233">
        <v>45931</v>
      </c>
      <c r="B1138" t="s">
        <v>1512</v>
      </c>
      <c r="C1138">
        <v>0.81554804442298412</v>
      </c>
      <c r="D1138" t="s">
        <v>254</v>
      </c>
      <c r="E1138" t="s">
        <v>1632</v>
      </c>
      <c r="F1138" t="s">
        <v>1578</v>
      </c>
    </row>
    <row r="1139" spans="1:6" ht="15">
      <c r="A1139" s="233">
        <v>45931</v>
      </c>
      <c r="B1139" t="s">
        <v>1507</v>
      </c>
      <c r="C1139">
        <v>0.92257503262287954</v>
      </c>
      <c r="D1139" t="s">
        <v>256</v>
      </c>
      <c r="E1139" t="s">
        <v>1743</v>
      </c>
      <c r="F1139" t="s">
        <v>1544</v>
      </c>
    </row>
    <row r="1140" spans="1:6" ht="15">
      <c r="A1140" s="233">
        <v>45931</v>
      </c>
      <c r="B1140" t="s">
        <v>1510</v>
      </c>
      <c r="C1140">
        <v>6.0427350427350426</v>
      </c>
      <c r="D1140" t="s">
        <v>256</v>
      </c>
      <c r="E1140" t="s">
        <v>2074</v>
      </c>
      <c r="F1140" t="s">
        <v>1544</v>
      </c>
    </row>
    <row r="1141" spans="1:6" ht="15">
      <c r="A1141" s="233">
        <v>45931</v>
      </c>
      <c r="B1141" t="s">
        <v>1512</v>
      </c>
      <c r="C1141">
        <v>0.84732492387994784</v>
      </c>
      <c r="D1141" t="s">
        <v>256</v>
      </c>
      <c r="E1141" t="s">
        <v>1542</v>
      </c>
      <c r="F1141" t="s">
        <v>1544</v>
      </c>
    </row>
    <row r="1142" spans="1:6" ht="15">
      <c r="A1142" s="233">
        <v>45931</v>
      </c>
      <c r="B1142" t="s">
        <v>1507</v>
      </c>
      <c r="C1142">
        <v>1.4989898989898991</v>
      </c>
      <c r="D1142" t="s">
        <v>258</v>
      </c>
      <c r="E1142" t="s">
        <v>2075</v>
      </c>
      <c r="F1142" t="s">
        <v>1509</v>
      </c>
    </row>
    <row r="1143" spans="1:6" ht="15">
      <c r="A1143" s="233">
        <v>45931</v>
      </c>
      <c r="B1143" t="s">
        <v>1510</v>
      </c>
      <c r="C1143">
        <v>7</v>
      </c>
      <c r="D1143" t="s">
        <v>258</v>
      </c>
      <c r="E1143" t="s">
        <v>2076</v>
      </c>
      <c r="F1143" t="s">
        <v>1509</v>
      </c>
    </row>
    <row r="1144" spans="1:6" ht="15">
      <c r="A1144" s="233">
        <v>45931</v>
      </c>
      <c r="B1144" t="s">
        <v>1512</v>
      </c>
      <c r="C1144">
        <v>0.78585858585858581</v>
      </c>
      <c r="D1144" t="s">
        <v>258</v>
      </c>
      <c r="E1144" t="s">
        <v>1561</v>
      </c>
      <c r="F1144" t="s">
        <v>1509</v>
      </c>
    </row>
    <row r="1145" spans="1:6" ht="15">
      <c r="A1145" s="233">
        <v>45931</v>
      </c>
      <c r="B1145" t="s">
        <v>1507</v>
      </c>
      <c r="C1145">
        <v>1.1828847481021389</v>
      </c>
      <c r="D1145" t="s">
        <v>260</v>
      </c>
      <c r="E1145" t="s">
        <v>2077</v>
      </c>
      <c r="F1145" t="s">
        <v>1522</v>
      </c>
    </row>
    <row r="1146" spans="1:6" ht="15">
      <c r="A1146" s="233">
        <v>45931</v>
      </c>
      <c r="B1146" t="s">
        <v>1510</v>
      </c>
      <c r="C1146">
        <v>6.7480314960629917</v>
      </c>
      <c r="D1146" t="s">
        <v>260</v>
      </c>
      <c r="E1146" t="s">
        <v>1989</v>
      </c>
      <c r="F1146" t="s">
        <v>1522</v>
      </c>
    </row>
    <row r="1147" spans="1:6" ht="15">
      <c r="A1147" s="233">
        <v>45931</v>
      </c>
      <c r="B1147" t="s">
        <v>1512</v>
      </c>
      <c r="C1147">
        <v>0.82470669427191168</v>
      </c>
      <c r="D1147" t="s">
        <v>260</v>
      </c>
      <c r="E1147" t="s">
        <v>1632</v>
      </c>
      <c r="F1147" t="s">
        <v>1522</v>
      </c>
    </row>
    <row r="1148" spans="1:6" ht="15">
      <c r="A1148" s="233">
        <v>45931</v>
      </c>
      <c r="B1148" t="s">
        <v>1507</v>
      </c>
      <c r="C1148">
        <v>0.57321937321937322</v>
      </c>
      <c r="D1148" t="s">
        <v>262</v>
      </c>
      <c r="E1148" t="s">
        <v>2016</v>
      </c>
      <c r="F1148" t="s">
        <v>1534</v>
      </c>
    </row>
    <row r="1149" spans="1:6" ht="15">
      <c r="A1149" s="233">
        <v>45931</v>
      </c>
      <c r="B1149" t="s">
        <v>1510</v>
      </c>
      <c r="C1149">
        <v>7.7984496124031004</v>
      </c>
      <c r="D1149" t="s">
        <v>262</v>
      </c>
      <c r="E1149" t="s">
        <v>2078</v>
      </c>
      <c r="F1149" t="s">
        <v>1534</v>
      </c>
    </row>
    <row r="1150" spans="1:6" ht="15">
      <c r="A1150" s="233">
        <v>45931</v>
      </c>
      <c r="B1150" t="s">
        <v>1512</v>
      </c>
      <c r="C1150">
        <v>0.92649572649572653</v>
      </c>
      <c r="D1150" t="s">
        <v>262</v>
      </c>
      <c r="E1150" t="s">
        <v>1539</v>
      </c>
      <c r="F1150" t="s">
        <v>1534</v>
      </c>
    </row>
    <row r="1151" spans="1:6" ht="15">
      <c r="A1151" s="233">
        <v>45931</v>
      </c>
      <c r="B1151" t="s">
        <v>1507</v>
      </c>
      <c r="C1151">
        <v>0.29073482428115022</v>
      </c>
      <c r="D1151" t="s">
        <v>264</v>
      </c>
      <c r="E1151" t="s">
        <v>1597</v>
      </c>
      <c r="F1151" t="s">
        <v>1531</v>
      </c>
    </row>
    <row r="1152" spans="1:6" ht="15">
      <c r="A1152" s="233">
        <v>45931</v>
      </c>
      <c r="B1152" t="s">
        <v>1510</v>
      </c>
      <c r="C1152">
        <v>3.791666666666667</v>
      </c>
      <c r="D1152" t="s">
        <v>264</v>
      </c>
      <c r="E1152" t="s">
        <v>2079</v>
      </c>
      <c r="F1152" t="s">
        <v>1531</v>
      </c>
    </row>
    <row r="1153" spans="1:6" ht="15">
      <c r="A1153" s="233">
        <v>45931</v>
      </c>
      <c r="B1153" t="s">
        <v>1512</v>
      </c>
      <c r="C1153">
        <v>0.92332268370607029</v>
      </c>
      <c r="D1153" t="s">
        <v>264</v>
      </c>
      <c r="E1153" t="s">
        <v>1590</v>
      </c>
      <c r="F1153" t="s">
        <v>1531</v>
      </c>
    </row>
    <row r="1154" spans="1:6" ht="15">
      <c r="A1154" s="233">
        <v>45931</v>
      </c>
      <c r="B1154" t="s">
        <v>1507</v>
      </c>
      <c r="C1154">
        <v>0.46238938053097339</v>
      </c>
      <c r="D1154" t="s">
        <v>266</v>
      </c>
      <c r="E1154" t="s">
        <v>1708</v>
      </c>
      <c r="F1154" t="s">
        <v>1525</v>
      </c>
    </row>
    <row r="1155" spans="1:6" ht="15">
      <c r="A1155" s="233">
        <v>45931</v>
      </c>
      <c r="B1155" t="s">
        <v>1510</v>
      </c>
      <c r="C1155">
        <v>3.5126050420168071</v>
      </c>
      <c r="D1155" t="s">
        <v>266</v>
      </c>
      <c r="E1155" t="s">
        <v>2080</v>
      </c>
      <c r="F1155" t="s">
        <v>1525</v>
      </c>
    </row>
    <row r="1156" spans="1:6" ht="15">
      <c r="A1156" s="233">
        <v>45931</v>
      </c>
      <c r="B1156" t="s">
        <v>1512</v>
      </c>
      <c r="C1156">
        <v>0.86836283185840712</v>
      </c>
      <c r="D1156" t="s">
        <v>266</v>
      </c>
      <c r="E1156" t="s">
        <v>1524</v>
      </c>
      <c r="F1156" t="s">
        <v>1525</v>
      </c>
    </row>
    <row r="1157" spans="1:6" ht="15">
      <c r="A1157" s="233">
        <v>45931</v>
      </c>
      <c r="B1157" t="s">
        <v>1507</v>
      </c>
      <c r="C1157">
        <v>0.52298417483044457</v>
      </c>
      <c r="D1157" t="s">
        <v>268</v>
      </c>
      <c r="E1157" t="s">
        <v>1583</v>
      </c>
      <c r="F1157" t="s">
        <v>1522</v>
      </c>
    </row>
    <row r="1158" spans="1:6" ht="15">
      <c r="A1158" s="233">
        <v>45931</v>
      </c>
      <c r="B1158" t="s">
        <v>1510</v>
      </c>
      <c r="C1158">
        <v>5.0289855072463769</v>
      </c>
      <c r="D1158" t="s">
        <v>268</v>
      </c>
      <c r="E1158" t="s">
        <v>1589</v>
      </c>
      <c r="F1158" t="s">
        <v>1522</v>
      </c>
    </row>
    <row r="1159" spans="1:6" ht="15">
      <c r="A1159" s="233">
        <v>45931</v>
      </c>
      <c r="B1159" t="s">
        <v>1512</v>
      </c>
      <c r="C1159">
        <v>0.89600602863602108</v>
      </c>
      <c r="D1159" t="s">
        <v>268</v>
      </c>
      <c r="E1159" t="s">
        <v>1580</v>
      </c>
      <c r="F1159" t="s">
        <v>1522</v>
      </c>
    </row>
    <row r="1160" spans="1:6" ht="15">
      <c r="A1160" s="233">
        <v>45931</v>
      </c>
      <c r="B1160" t="s">
        <v>1507</v>
      </c>
      <c r="C1160">
        <v>0.80413385826771655</v>
      </c>
      <c r="D1160" t="s">
        <v>270</v>
      </c>
      <c r="E1160" t="s">
        <v>1581</v>
      </c>
      <c r="F1160" t="s">
        <v>1509</v>
      </c>
    </row>
    <row r="1161" spans="1:6" ht="15">
      <c r="A1161" s="233">
        <v>45931</v>
      </c>
      <c r="B1161" t="s">
        <v>1510</v>
      </c>
      <c r="C1161">
        <v>6.982905982905983</v>
      </c>
      <c r="D1161" t="s">
        <v>270</v>
      </c>
      <c r="E1161" t="s">
        <v>2081</v>
      </c>
      <c r="F1161" t="s">
        <v>1509</v>
      </c>
    </row>
    <row r="1162" spans="1:6" ht="15">
      <c r="A1162" s="233">
        <v>45931</v>
      </c>
      <c r="B1162" t="s">
        <v>1512</v>
      </c>
      <c r="C1162">
        <v>0.88484251968503935</v>
      </c>
      <c r="D1162" t="s">
        <v>270</v>
      </c>
      <c r="E1162" t="s">
        <v>1516</v>
      </c>
      <c r="F1162" t="s">
        <v>1509</v>
      </c>
    </row>
    <row r="1163" spans="1:6" ht="15">
      <c r="A1163" s="233">
        <v>45931</v>
      </c>
      <c r="B1163" t="s">
        <v>1507</v>
      </c>
      <c r="C1163">
        <v>1.094990240728692</v>
      </c>
      <c r="D1163" t="s">
        <v>272</v>
      </c>
      <c r="E1163" t="s">
        <v>2082</v>
      </c>
      <c r="F1163" t="s">
        <v>1534</v>
      </c>
    </row>
    <row r="1164" spans="1:6" ht="15">
      <c r="A1164" s="233">
        <v>45931</v>
      </c>
      <c r="B1164" t="s">
        <v>1510</v>
      </c>
      <c r="C1164">
        <v>6.4730769230769232</v>
      </c>
      <c r="D1164" t="s">
        <v>272</v>
      </c>
      <c r="E1164" t="s">
        <v>2083</v>
      </c>
      <c r="F1164" t="s">
        <v>1534</v>
      </c>
    </row>
    <row r="1165" spans="1:6" ht="15">
      <c r="A1165" s="233">
        <v>45931</v>
      </c>
      <c r="B1165" t="s">
        <v>1512</v>
      </c>
      <c r="C1165">
        <v>0.83083929733246586</v>
      </c>
      <c r="D1165" t="s">
        <v>272</v>
      </c>
      <c r="E1165" t="s">
        <v>1582</v>
      </c>
      <c r="F1165" t="s">
        <v>1534</v>
      </c>
    </row>
    <row r="1166" spans="1:6" ht="15">
      <c r="A1166" s="233">
        <v>45931</v>
      </c>
      <c r="B1166" t="s">
        <v>1507</v>
      </c>
      <c r="C1166">
        <v>1.081833060556465</v>
      </c>
      <c r="D1166" t="s">
        <v>274</v>
      </c>
      <c r="E1166" t="s">
        <v>1662</v>
      </c>
      <c r="F1166" t="s">
        <v>1518</v>
      </c>
    </row>
    <row r="1167" spans="1:6" ht="15">
      <c r="A1167" s="233">
        <v>45931</v>
      </c>
      <c r="B1167" t="s">
        <v>1510</v>
      </c>
      <c r="C1167">
        <v>7.2837465564738304</v>
      </c>
      <c r="D1167" t="s">
        <v>274</v>
      </c>
      <c r="E1167" t="s">
        <v>1996</v>
      </c>
      <c r="F1167" t="s">
        <v>1518</v>
      </c>
    </row>
    <row r="1168" spans="1:6" ht="15">
      <c r="A1168" s="233">
        <v>45931</v>
      </c>
      <c r="B1168" t="s">
        <v>1512</v>
      </c>
      <c r="C1168">
        <v>0.85147299509001639</v>
      </c>
      <c r="D1168" t="s">
        <v>274</v>
      </c>
      <c r="E1168" t="s">
        <v>1542</v>
      </c>
      <c r="F1168" t="s">
        <v>1518</v>
      </c>
    </row>
    <row r="1169" spans="1:6" ht="15">
      <c r="A1169" s="233">
        <v>45931</v>
      </c>
      <c r="B1169" t="s">
        <v>1507</v>
      </c>
      <c r="C1169">
        <v>0.40105695830886667</v>
      </c>
      <c r="D1169" t="s">
        <v>276</v>
      </c>
      <c r="E1169" t="s">
        <v>1588</v>
      </c>
      <c r="F1169" t="s">
        <v>1531</v>
      </c>
    </row>
    <row r="1170" spans="1:6" ht="15">
      <c r="A1170" s="233">
        <v>45931</v>
      </c>
      <c r="B1170" t="s">
        <v>1510</v>
      </c>
      <c r="C1170">
        <v>5.2945736434108523</v>
      </c>
      <c r="D1170" t="s">
        <v>276</v>
      </c>
      <c r="E1170" t="s">
        <v>1766</v>
      </c>
      <c r="F1170" t="s">
        <v>1531</v>
      </c>
    </row>
    <row r="1171" spans="1:6" ht="15">
      <c r="A1171" s="233">
        <v>45931</v>
      </c>
      <c r="B1171" t="s">
        <v>1512</v>
      </c>
      <c r="C1171">
        <v>0.92425132119788611</v>
      </c>
      <c r="D1171" t="s">
        <v>276</v>
      </c>
      <c r="E1171" t="s">
        <v>1590</v>
      </c>
      <c r="F1171" t="s">
        <v>1531</v>
      </c>
    </row>
    <row r="1172" spans="1:6" ht="15">
      <c r="A1172" s="233">
        <v>45931</v>
      </c>
      <c r="B1172" t="s">
        <v>1507</v>
      </c>
      <c r="C1172">
        <v>0.37885095753538722</v>
      </c>
      <c r="D1172" t="s">
        <v>278</v>
      </c>
      <c r="E1172" t="s">
        <v>1945</v>
      </c>
      <c r="F1172" t="s">
        <v>1509</v>
      </c>
    </row>
    <row r="1173" spans="1:6" ht="15">
      <c r="A1173" s="233">
        <v>45931</v>
      </c>
      <c r="B1173" t="s">
        <v>1510</v>
      </c>
      <c r="C1173">
        <v>7.583333333333333</v>
      </c>
      <c r="D1173" t="s">
        <v>278</v>
      </c>
      <c r="E1173" t="s">
        <v>2084</v>
      </c>
      <c r="F1173" t="s">
        <v>1509</v>
      </c>
    </row>
    <row r="1174" spans="1:6" ht="15">
      <c r="A1174" s="233">
        <v>45931</v>
      </c>
      <c r="B1174" t="s">
        <v>1512</v>
      </c>
      <c r="C1174">
        <v>0.95004163197335556</v>
      </c>
      <c r="D1174" t="s">
        <v>278</v>
      </c>
      <c r="E1174" t="s">
        <v>1630</v>
      </c>
      <c r="F1174" t="s">
        <v>1509</v>
      </c>
    </row>
    <row r="1175" spans="1:6" ht="15">
      <c r="A1175" s="233">
        <v>45931</v>
      </c>
      <c r="B1175" t="s">
        <v>1507</v>
      </c>
      <c r="C1175">
        <v>1.1790714812085481</v>
      </c>
      <c r="D1175" t="s">
        <v>280</v>
      </c>
      <c r="E1175" t="s">
        <v>2077</v>
      </c>
      <c r="F1175" t="s">
        <v>1509</v>
      </c>
    </row>
    <row r="1176" spans="1:6" ht="15">
      <c r="A1176" s="233">
        <v>45931</v>
      </c>
      <c r="B1176" t="s">
        <v>1510</v>
      </c>
      <c r="C1176">
        <v>8.0402010050251249</v>
      </c>
      <c r="D1176" t="s">
        <v>280</v>
      </c>
      <c r="E1176" t="s">
        <v>2085</v>
      </c>
      <c r="F1176" t="s">
        <v>1509</v>
      </c>
    </row>
    <row r="1177" spans="1:6" ht="15">
      <c r="A1177" s="233">
        <v>45931</v>
      </c>
      <c r="B1177" t="s">
        <v>1512</v>
      </c>
      <c r="C1177">
        <v>0.85335298452468678</v>
      </c>
      <c r="D1177" t="s">
        <v>280</v>
      </c>
      <c r="E1177" t="s">
        <v>1542</v>
      </c>
      <c r="F1177" t="s">
        <v>1509</v>
      </c>
    </row>
    <row r="1178" spans="1:6" ht="15">
      <c r="A1178" s="233">
        <v>45931</v>
      </c>
      <c r="B1178" t="s">
        <v>1507</v>
      </c>
      <c r="C1178">
        <v>1.496438746438747</v>
      </c>
      <c r="D1178" t="s">
        <v>282</v>
      </c>
      <c r="E1178" t="s">
        <v>2075</v>
      </c>
      <c r="F1178" t="s">
        <v>1534</v>
      </c>
    </row>
    <row r="1179" spans="1:6" ht="15">
      <c r="A1179" s="233">
        <v>45931</v>
      </c>
      <c r="B1179" t="s">
        <v>1510</v>
      </c>
      <c r="C1179">
        <v>9.7720930232558132</v>
      </c>
      <c r="D1179" t="s">
        <v>282</v>
      </c>
      <c r="E1179" t="s">
        <v>2086</v>
      </c>
      <c r="F1179" t="s">
        <v>1534</v>
      </c>
    </row>
    <row r="1180" spans="1:6" ht="15">
      <c r="A1180" s="233">
        <v>45931</v>
      </c>
      <c r="B1180" t="s">
        <v>1512</v>
      </c>
      <c r="C1180">
        <v>0.84686609686609682</v>
      </c>
      <c r="D1180" t="s">
        <v>282</v>
      </c>
      <c r="E1180" t="s">
        <v>1542</v>
      </c>
      <c r="F1180" t="s">
        <v>1534</v>
      </c>
    </row>
    <row r="1181" spans="1:6" ht="15">
      <c r="A1181" s="233">
        <v>45931</v>
      </c>
      <c r="B1181" t="s">
        <v>1507</v>
      </c>
      <c r="C1181">
        <v>0.97975331626716311</v>
      </c>
      <c r="D1181" t="s">
        <v>284</v>
      </c>
      <c r="E1181" t="s">
        <v>1536</v>
      </c>
      <c r="F1181" t="s">
        <v>1531</v>
      </c>
    </row>
    <row r="1182" spans="1:6" ht="15">
      <c r="A1182" s="233">
        <v>45931</v>
      </c>
      <c r="B1182" t="s">
        <v>1510</v>
      </c>
      <c r="C1182">
        <v>5.1719901719901724</v>
      </c>
      <c r="D1182" t="s">
        <v>284</v>
      </c>
      <c r="E1182" t="s">
        <v>2069</v>
      </c>
      <c r="F1182" t="s">
        <v>1531</v>
      </c>
    </row>
    <row r="1183" spans="1:6" ht="15">
      <c r="A1183" s="233">
        <v>45931</v>
      </c>
      <c r="B1183" t="s">
        <v>1512</v>
      </c>
      <c r="C1183">
        <v>0.81056551082150341</v>
      </c>
      <c r="D1183" t="s">
        <v>284</v>
      </c>
      <c r="E1183" t="s">
        <v>1547</v>
      </c>
      <c r="F1183" t="s">
        <v>1531</v>
      </c>
    </row>
    <row r="1184" spans="1:6" ht="15">
      <c r="A1184" s="233">
        <v>45931</v>
      </c>
      <c r="B1184" t="s">
        <v>1507</v>
      </c>
      <c r="C1184">
        <v>1.0842230130486361</v>
      </c>
      <c r="D1184" t="s">
        <v>286</v>
      </c>
      <c r="E1184" t="s">
        <v>1662</v>
      </c>
      <c r="F1184" t="s">
        <v>1544</v>
      </c>
    </row>
    <row r="1185" spans="1:6" ht="15">
      <c r="A1185" s="233">
        <v>45931</v>
      </c>
      <c r="B1185" t="s">
        <v>1510</v>
      </c>
      <c r="C1185">
        <v>3.8728813559322028</v>
      </c>
      <c r="D1185" t="s">
        <v>286</v>
      </c>
      <c r="E1185" t="s">
        <v>2087</v>
      </c>
      <c r="F1185" t="s">
        <v>1544</v>
      </c>
    </row>
    <row r="1186" spans="1:6" ht="15">
      <c r="A1186" s="233">
        <v>45931</v>
      </c>
      <c r="B1186" t="s">
        <v>1512</v>
      </c>
      <c r="C1186">
        <v>0.72004744958481615</v>
      </c>
      <c r="D1186" t="s">
        <v>286</v>
      </c>
      <c r="E1186" t="s">
        <v>1784</v>
      </c>
      <c r="F1186" t="s">
        <v>1544</v>
      </c>
    </row>
    <row r="1187" spans="1:6" ht="15">
      <c r="A1187" s="233">
        <v>45931</v>
      </c>
      <c r="B1187" t="s">
        <v>1507</v>
      </c>
      <c r="C1187">
        <v>0.82244318181818177</v>
      </c>
      <c r="D1187" t="s">
        <v>288</v>
      </c>
      <c r="E1187" t="s">
        <v>1990</v>
      </c>
      <c r="F1187" t="s">
        <v>1591</v>
      </c>
    </row>
    <row r="1188" spans="1:6" ht="15">
      <c r="A1188" s="233">
        <v>45931</v>
      </c>
      <c r="B1188" t="s">
        <v>1510</v>
      </c>
      <c r="C1188">
        <v>8.7727272727272734</v>
      </c>
      <c r="D1188" t="s">
        <v>288</v>
      </c>
      <c r="E1188" t="s">
        <v>2088</v>
      </c>
      <c r="F1188" t="s">
        <v>1591</v>
      </c>
    </row>
    <row r="1189" spans="1:6" ht="15">
      <c r="A1189" s="233">
        <v>45931</v>
      </c>
      <c r="B1189" t="s">
        <v>1512</v>
      </c>
      <c r="C1189">
        <v>0.90625</v>
      </c>
      <c r="D1189" t="s">
        <v>288</v>
      </c>
      <c r="E1189" t="s">
        <v>1673</v>
      </c>
      <c r="F1189" t="s">
        <v>1591</v>
      </c>
    </row>
    <row r="1190" spans="1:6" ht="15">
      <c r="A1190" s="233">
        <v>45931</v>
      </c>
      <c r="B1190" t="s">
        <v>1507</v>
      </c>
      <c r="C1190">
        <v>1.459334565619224</v>
      </c>
      <c r="D1190" t="s">
        <v>290</v>
      </c>
      <c r="E1190" t="s">
        <v>1612</v>
      </c>
      <c r="F1190" t="s">
        <v>1544</v>
      </c>
    </row>
    <row r="1191" spans="1:6" ht="15">
      <c r="A1191" s="233">
        <v>45931</v>
      </c>
      <c r="B1191" t="s">
        <v>1510</v>
      </c>
      <c r="C1191">
        <v>11.854354354354349</v>
      </c>
      <c r="D1191" t="s">
        <v>290</v>
      </c>
      <c r="E1191" t="s">
        <v>2089</v>
      </c>
      <c r="F1191" t="s">
        <v>1544</v>
      </c>
    </row>
    <row r="1192" spans="1:6" ht="15">
      <c r="A1192" s="233">
        <v>45931</v>
      </c>
      <c r="B1192" t="s">
        <v>1512</v>
      </c>
      <c r="C1192">
        <v>0.87689463955637703</v>
      </c>
      <c r="D1192" t="s">
        <v>290</v>
      </c>
      <c r="E1192" t="s">
        <v>1516</v>
      </c>
      <c r="F1192" t="s">
        <v>1544</v>
      </c>
    </row>
    <row r="1193" spans="1:6" ht="15">
      <c r="A1193" s="233">
        <v>45931</v>
      </c>
      <c r="B1193" t="s">
        <v>1507</v>
      </c>
      <c r="C1193">
        <v>1.0317164179104481</v>
      </c>
      <c r="D1193" t="s">
        <v>292</v>
      </c>
      <c r="E1193" t="s">
        <v>1557</v>
      </c>
      <c r="F1193" t="s">
        <v>1509</v>
      </c>
    </row>
    <row r="1194" spans="1:6" ht="15">
      <c r="A1194" s="233">
        <v>45931</v>
      </c>
      <c r="B1194" t="s">
        <v>1510</v>
      </c>
      <c r="C1194">
        <v>6.9559748427672954</v>
      </c>
      <c r="D1194" t="s">
        <v>292</v>
      </c>
      <c r="E1194" t="s">
        <v>2090</v>
      </c>
      <c r="F1194" t="s">
        <v>1509</v>
      </c>
    </row>
    <row r="1195" spans="1:6" ht="15">
      <c r="A1195" s="233">
        <v>45931</v>
      </c>
      <c r="B1195" t="s">
        <v>1512</v>
      </c>
      <c r="C1195">
        <v>0.85167910447761197</v>
      </c>
      <c r="D1195" t="s">
        <v>292</v>
      </c>
      <c r="E1195" t="s">
        <v>1542</v>
      </c>
      <c r="F1195" t="s">
        <v>1509</v>
      </c>
    </row>
    <row r="1196" spans="1:6" ht="15">
      <c r="A1196" s="233">
        <v>45931</v>
      </c>
      <c r="B1196" t="s">
        <v>1507</v>
      </c>
      <c r="C1196">
        <v>1.690199335548173</v>
      </c>
      <c r="D1196" t="s">
        <v>296</v>
      </c>
      <c r="E1196" t="s">
        <v>1606</v>
      </c>
      <c r="F1196" t="s">
        <v>1534</v>
      </c>
    </row>
    <row r="1197" spans="1:6" ht="15">
      <c r="A1197" s="233">
        <v>45931</v>
      </c>
      <c r="B1197" t="s">
        <v>1510</v>
      </c>
      <c r="C1197">
        <v>8.0118110236220481</v>
      </c>
      <c r="D1197" t="s">
        <v>296</v>
      </c>
      <c r="E1197" t="s">
        <v>2091</v>
      </c>
      <c r="F1197" t="s">
        <v>1534</v>
      </c>
    </row>
    <row r="1198" spans="1:6" ht="15">
      <c r="A1198" s="233">
        <v>45931</v>
      </c>
      <c r="B1198" t="s">
        <v>1512</v>
      </c>
      <c r="C1198">
        <v>0.78903654485049834</v>
      </c>
      <c r="D1198" t="s">
        <v>296</v>
      </c>
      <c r="E1198" t="s">
        <v>1561</v>
      </c>
      <c r="F1198" t="s">
        <v>1534</v>
      </c>
    </row>
    <row r="1199" spans="1:6" ht="15">
      <c r="A1199" s="233">
        <v>45931</v>
      </c>
      <c r="B1199" t="s">
        <v>1507</v>
      </c>
      <c r="C1199">
        <v>0.48927038626609443</v>
      </c>
      <c r="D1199" t="s">
        <v>294</v>
      </c>
      <c r="E1199" t="s">
        <v>2002</v>
      </c>
      <c r="F1199" t="s">
        <v>1534</v>
      </c>
    </row>
    <row r="1200" spans="1:6" ht="15">
      <c r="A1200" s="233">
        <v>45931</v>
      </c>
      <c r="B1200" t="s">
        <v>1510</v>
      </c>
      <c r="C1200">
        <v>6.333333333333333</v>
      </c>
      <c r="D1200" t="s">
        <v>294</v>
      </c>
      <c r="E1200" t="s">
        <v>1623</v>
      </c>
      <c r="F1200" t="s">
        <v>1534</v>
      </c>
    </row>
    <row r="1201" spans="1:6" ht="15">
      <c r="A1201" s="233">
        <v>45931</v>
      </c>
      <c r="B1201" t="s">
        <v>1512</v>
      </c>
      <c r="C1201">
        <v>0.92274678111587982</v>
      </c>
      <c r="D1201" t="s">
        <v>294</v>
      </c>
      <c r="E1201" t="s">
        <v>1590</v>
      </c>
      <c r="F1201" t="s">
        <v>1534</v>
      </c>
    </row>
    <row r="1202" spans="1:6" ht="15">
      <c r="A1202" s="233">
        <v>45931</v>
      </c>
      <c r="B1202" t="s">
        <v>1507</v>
      </c>
      <c r="C1202">
        <v>1.3933879284197761</v>
      </c>
      <c r="D1202" t="s">
        <v>298</v>
      </c>
      <c r="E1202" t="s">
        <v>1764</v>
      </c>
      <c r="F1202" t="s">
        <v>1522</v>
      </c>
    </row>
    <row r="1203" spans="1:6" ht="15">
      <c r="A1203" s="233">
        <v>45931</v>
      </c>
      <c r="B1203" t="s">
        <v>1510</v>
      </c>
      <c r="C1203">
        <v>8.8516377649325619</v>
      </c>
      <c r="D1203" t="s">
        <v>298</v>
      </c>
      <c r="E1203" t="s">
        <v>2092</v>
      </c>
      <c r="F1203" t="s">
        <v>1522</v>
      </c>
    </row>
    <row r="1204" spans="1:6" ht="15">
      <c r="A1204" s="233">
        <v>45931</v>
      </c>
      <c r="B1204" t="s">
        <v>1512</v>
      </c>
      <c r="C1204">
        <v>0.8425841674249317</v>
      </c>
      <c r="D1204" t="s">
        <v>298</v>
      </c>
      <c r="E1204" t="s">
        <v>1568</v>
      </c>
      <c r="F1204" t="s">
        <v>1522</v>
      </c>
    </row>
    <row r="1205" spans="1:6" ht="15">
      <c r="A1205" s="233">
        <v>45931</v>
      </c>
      <c r="B1205" t="s">
        <v>1507</v>
      </c>
      <c r="C1205">
        <v>0.67619047619047623</v>
      </c>
      <c r="D1205" t="s">
        <v>300</v>
      </c>
      <c r="E1205" t="s">
        <v>1573</v>
      </c>
      <c r="F1205" t="s">
        <v>1544</v>
      </c>
    </row>
    <row r="1206" spans="1:6" ht="15">
      <c r="A1206" s="233">
        <v>45931</v>
      </c>
      <c r="B1206" t="s">
        <v>1510</v>
      </c>
      <c r="C1206">
        <v>4.3596491228070171</v>
      </c>
      <c r="D1206" t="s">
        <v>300</v>
      </c>
      <c r="E1206" t="s">
        <v>2093</v>
      </c>
      <c r="F1206" t="s">
        <v>1544</v>
      </c>
    </row>
    <row r="1207" spans="1:6" ht="15">
      <c r="A1207" s="233">
        <v>45931</v>
      </c>
      <c r="B1207" t="s">
        <v>1512</v>
      </c>
      <c r="C1207">
        <v>0.8448979591836735</v>
      </c>
      <c r="D1207" t="s">
        <v>300</v>
      </c>
      <c r="E1207" t="s">
        <v>1568</v>
      </c>
      <c r="F1207" t="s">
        <v>1544</v>
      </c>
    </row>
    <row r="1208" spans="1:6" ht="15">
      <c r="A1208" s="233">
        <v>45931</v>
      </c>
      <c r="B1208" t="s">
        <v>1507</v>
      </c>
      <c r="C1208">
        <v>0.228486646884273</v>
      </c>
      <c r="D1208" t="s">
        <v>302</v>
      </c>
      <c r="E1208" t="s">
        <v>2094</v>
      </c>
      <c r="F1208" t="s">
        <v>1534</v>
      </c>
    </row>
    <row r="1209" spans="1:6" ht="15">
      <c r="A1209" s="233">
        <v>45931</v>
      </c>
      <c r="B1209" t="s">
        <v>1510</v>
      </c>
      <c r="C1209">
        <v>4.2777777777777777</v>
      </c>
      <c r="D1209" t="s">
        <v>302</v>
      </c>
      <c r="E1209" t="s">
        <v>2095</v>
      </c>
      <c r="F1209" t="s">
        <v>1534</v>
      </c>
    </row>
    <row r="1210" spans="1:6" ht="15">
      <c r="A1210" s="233">
        <v>45931</v>
      </c>
      <c r="B1210" t="s">
        <v>1512</v>
      </c>
      <c r="C1210">
        <v>0.94658753709198817</v>
      </c>
      <c r="D1210" t="s">
        <v>302</v>
      </c>
      <c r="E1210" t="s">
        <v>1630</v>
      </c>
      <c r="F1210" t="s">
        <v>1534</v>
      </c>
    </row>
    <row r="1211" spans="1:6" ht="15">
      <c r="A1211" s="233">
        <v>45931</v>
      </c>
      <c r="B1211" t="s">
        <v>1507</v>
      </c>
      <c r="C1211">
        <v>1.0271668822768429</v>
      </c>
      <c r="D1211" t="s">
        <v>304</v>
      </c>
      <c r="E1211" t="s">
        <v>1557</v>
      </c>
      <c r="F1211" t="s">
        <v>1544</v>
      </c>
    </row>
    <row r="1212" spans="1:6" ht="15">
      <c r="A1212" s="233">
        <v>45931</v>
      </c>
      <c r="B1212" t="s">
        <v>1510</v>
      </c>
      <c r="C1212">
        <v>3.6255707762557079</v>
      </c>
      <c r="D1212" t="s">
        <v>304</v>
      </c>
      <c r="E1212" t="s">
        <v>2043</v>
      </c>
      <c r="F1212" t="s">
        <v>1544</v>
      </c>
    </row>
    <row r="1213" spans="1:6" ht="15">
      <c r="A1213" s="233">
        <v>45931</v>
      </c>
      <c r="B1213" t="s">
        <v>1512</v>
      </c>
      <c r="C1213">
        <v>0.7166882276843467</v>
      </c>
      <c r="D1213" t="s">
        <v>304</v>
      </c>
      <c r="E1213" t="s">
        <v>1784</v>
      </c>
      <c r="F1213" t="s">
        <v>1544</v>
      </c>
    </row>
    <row r="1214" spans="1:6" ht="15">
      <c r="A1214" s="233">
        <v>45931</v>
      </c>
      <c r="B1214" t="s">
        <v>1507</v>
      </c>
      <c r="C1214">
        <v>0.57276995305164324</v>
      </c>
      <c r="D1214" t="s">
        <v>306</v>
      </c>
      <c r="E1214" t="s">
        <v>2016</v>
      </c>
      <c r="F1214" t="s">
        <v>1531</v>
      </c>
    </row>
    <row r="1215" spans="1:6" ht="15">
      <c r="A1215" s="233">
        <v>45931</v>
      </c>
      <c r="B1215" t="s">
        <v>1510</v>
      </c>
      <c r="C1215">
        <v>7.625</v>
      </c>
      <c r="D1215" t="s">
        <v>306</v>
      </c>
      <c r="E1215" t="s">
        <v>2013</v>
      </c>
      <c r="F1215" t="s">
        <v>1531</v>
      </c>
    </row>
    <row r="1216" spans="1:6" ht="15">
      <c r="A1216" s="233">
        <v>45931</v>
      </c>
      <c r="B1216" t="s">
        <v>1512</v>
      </c>
      <c r="C1216">
        <v>0.92488262910798125</v>
      </c>
      <c r="D1216" t="s">
        <v>306</v>
      </c>
      <c r="E1216" t="s">
        <v>1590</v>
      </c>
      <c r="F1216" t="s">
        <v>1531</v>
      </c>
    </row>
    <row r="1217" spans="1:6" ht="15">
      <c r="A1217" s="233">
        <v>45931</v>
      </c>
      <c r="B1217" t="s">
        <v>1507</v>
      </c>
      <c r="C1217">
        <v>0.8606896551724138</v>
      </c>
      <c r="D1217" t="s">
        <v>308</v>
      </c>
      <c r="E1217" t="s">
        <v>1967</v>
      </c>
      <c r="F1217" t="s">
        <v>1531</v>
      </c>
    </row>
    <row r="1218" spans="1:6" ht="15">
      <c r="A1218" s="233">
        <v>45931</v>
      </c>
      <c r="B1218" t="s">
        <v>1510</v>
      </c>
      <c r="C1218">
        <v>7.139588100686499</v>
      </c>
      <c r="D1218" t="s">
        <v>308</v>
      </c>
      <c r="E1218" t="s">
        <v>2096</v>
      </c>
      <c r="F1218" t="s">
        <v>1531</v>
      </c>
    </row>
    <row r="1219" spans="1:6" ht="15">
      <c r="A1219" s="233">
        <v>45931</v>
      </c>
      <c r="B1219" t="s">
        <v>1512</v>
      </c>
      <c r="C1219">
        <v>0.87944827586206897</v>
      </c>
      <c r="D1219" t="s">
        <v>308</v>
      </c>
      <c r="E1219" t="s">
        <v>1516</v>
      </c>
      <c r="F1219" t="s">
        <v>1531</v>
      </c>
    </row>
    <row r="1220" spans="1:6" ht="15">
      <c r="A1220" s="233">
        <v>45931</v>
      </c>
      <c r="B1220" t="s">
        <v>1507</v>
      </c>
      <c r="C1220">
        <v>0.4712005551700208</v>
      </c>
      <c r="D1220" t="s">
        <v>310</v>
      </c>
      <c r="E1220" t="s">
        <v>1564</v>
      </c>
      <c r="F1220" t="s">
        <v>1518</v>
      </c>
    </row>
    <row r="1221" spans="1:6" ht="15">
      <c r="A1221" s="233">
        <v>45931</v>
      </c>
      <c r="B1221" t="s">
        <v>1510</v>
      </c>
      <c r="C1221">
        <v>3.5549738219895288</v>
      </c>
      <c r="D1221" t="s">
        <v>310</v>
      </c>
      <c r="E1221" t="s">
        <v>2097</v>
      </c>
      <c r="F1221" t="s">
        <v>1518</v>
      </c>
    </row>
    <row r="1222" spans="1:6" ht="15">
      <c r="A1222" s="233">
        <v>45931</v>
      </c>
      <c r="B1222" t="s">
        <v>1512</v>
      </c>
      <c r="C1222">
        <v>0.86745315752949337</v>
      </c>
      <c r="D1222" t="s">
        <v>310</v>
      </c>
      <c r="E1222" t="s">
        <v>1524</v>
      </c>
      <c r="F1222" t="s">
        <v>1518</v>
      </c>
    </row>
    <row r="1223" spans="1:6" ht="15">
      <c r="A1223" s="233">
        <v>45931</v>
      </c>
      <c r="B1223" t="s">
        <v>1771</v>
      </c>
      <c r="C1223">
        <v>0.93283582099999995</v>
      </c>
      <c r="D1223" t="s">
        <v>1772</v>
      </c>
      <c r="E1223" t="s">
        <v>1539</v>
      </c>
      <c r="F1223" t="s">
        <v>1772</v>
      </c>
    </row>
    <row r="1224" spans="1:6" ht="15">
      <c r="A1224" s="233">
        <v>45931</v>
      </c>
      <c r="B1224" t="s">
        <v>1512</v>
      </c>
      <c r="C1224">
        <v>0.84809614300000002</v>
      </c>
      <c r="D1224" t="s">
        <v>1772</v>
      </c>
      <c r="E1224" t="s">
        <v>1542</v>
      </c>
      <c r="F1224" t="s">
        <v>1772</v>
      </c>
    </row>
    <row r="1225" spans="1:6" ht="15">
      <c r="A1225" s="233">
        <v>45931</v>
      </c>
      <c r="B1225" t="s">
        <v>1507</v>
      </c>
      <c r="C1225">
        <v>0.91946128999999999</v>
      </c>
      <c r="D1225" t="s">
        <v>1772</v>
      </c>
      <c r="E1225" t="s">
        <v>1743</v>
      </c>
      <c r="F1225" t="s">
        <v>1772</v>
      </c>
    </row>
    <row r="1226" spans="1:6" ht="15">
      <c r="A1226" s="233">
        <v>45931</v>
      </c>
      <c r="B1226" t="s">
        <v>1510</v>
      </c>
      <c r="C1226">
        <v>6.0529160360000001</v>
      </c>
      <c r="D1226" t="s">
        <v>1772</v>
      </c>
      <c r="E1226" t="s">
        <v>2098</v>
      </c>
      <c r="F1226" t="s">
        <v>1772</v>
      </c>
    </row>
    <row r="1227" spans="1:6" ht="15">
      <c r="A1227" s="233">
        <v>45931</v>
      </c>
      <c r="B1227" t="s">
        <v>1774</v>
      </c>
      <c r="C1227">
        <v>0.84809614300000002</v>
      </c>
      <c r="D1227" t="s">
        <v>1772</v>
      </c>
      <c r="E1227" t="s">
        <v>1542</v>
      </c>
      <c r="F1227" t="s">
        <v>1772</v>
      </c>
    </row>
    <row r="1228" spans="1:6" ht="15">
      <c r="A1228" s="233">
        <v>45931</v>
      </c>
      <c r="B1228" t="s">
        <v>1771</v>
      </c>
      <c r="C1228">
        <v>0.99936102199999999</v>
      </c>
      <c r="D1228" t="s">
        <v>3</v>
      </c>
      <c r="E1228" t="s">
        <v>1775</v>
      </c>
      <c r="F1228" t="s">
        <v>1509</v>
      </c>
    </row>
    <row r="1229" spans="1:6" ht="15">
      <c r="A1229" s="233">
        <v>45931</v>
      </c>
      <c r="B1229" t="s">
        <v>1771</v>
      </c>
      <c r="C1229">
        <v>0.93656716399999995</v>
      </c>
      <c r="D1229" t="s">
        <v>7</v>
      </c>
      <c r="E1229" t="s">
        <v>1585</v>
      </c>
      <c r="F1229" t="s">
        <v>1509</v>
      </c>
    </row>
    <row r="1230" spans="1:6" ht="15">
      <c r="A1230" s="233">
        <v>45931</v>
      </c>
      <c r="B1230" t="s">
        <v>1771</v>
      </c>
      <c r="C1230">
        <v>0.99956747400000001</v>
      </c>
      <c r="D1230" t="s">
        <v>11</v>
      </c>
      <c r="E1230" t="s">
        <v>1775</v>
      </c>
      <c r="F1230" t="s">
        <v>1518</v>
      </c>
    </row>
    <row r="1231" spans="1:6" ht="15">
      <c r="A1231" s="233">
        <v>45931</v>
      </c>
      <c r="B1231" t="s">
        <v>1771</v>
      </c>
      <c r="C1231">
        <v>0.99909255900000005</v>
      </c>
      <c r="D1231" t="s">
        <v>14</v>
      </c>
      <c r="E1231" t="s">
        <v>1775</v>
      </c>
      <c r="F1231" t="s">
        <v>1522</v>
      </c>
    </row>
    <row r="1232" spans="1:6" ht="15">
      <c r="A1232" s="233">
        <v>45931</v>
      </c>
      <c r="B1232" t="s">
        <v>1771</v>
      </c>
      <c r="C1232">
        <v>0.9931856899999999</v>
      </c>
      <c r="D1232" t="s">
        <v>16</v>
      </c>
      <c r="E1232" t="s">
        <v>1776</v>
      </c>
      <c r="F1232" t="s">
        <v>1525</v>
      </c>
    </row>
    <row r="1233" spans="1:6" ht="15">
      <c r="A1233" s="233">
        <v>45931</v>
      </c>
      <c r="B1233" t="s">
        <v>1771</v>
      </c>
      <c r="C1233">
        <v>0.99457504500000005</v>
      </c>
      <c r="D1233" t="s">
        <v>18</v>
      </c>
      <c r="E1233" t="s">
        <v>1776</v>
      </c>
      <c r="F1233" t="s">
        <v>1509</v>
      </c>
    </row>
    <row r="1234" spans="1:6" ht="15">
      <c r="A1234" s="233">
        <v>45931</v>
      </c>
      <c r="B1234" t="s">
        <v>1771</v>
      </c>
      <c r="C1234">
        <v>0.99621122399999995</v>
      </c>
      <c r="D1234" t="s">
        <v>20</v>
      </c>
      <c r="E1234" t="s">
        <v>1775</v>
      </c>
      <c r="F1234" t="s">
        <v>1531</v>
      </c>
    </row>
    <row r="1235" spans="1:6" ht="15">
      <c r="A1235" s="233">
        <v>45931</v>
      </c>
      <c r="B1235" t="s">
        <v>1771</v>
      </c>
      <c r="C1235">
        <v>0.96473265100000005</v>
      </c>
      <c r="D1235" t="s">
        <v>22</v>
      </c>
      <c r="E1235" t="s">
        <v>1513</v>
      </c>
      <c r="F1235" t="s">
        <v>1534</v>
      </c>
    </row>
    <row r="1236" spans="1:6" ht="15">
      <c r="A1236" s="233">
        <v>45931</v>
      </c>
      <c r="B1236" t="s">
        <v>1771</v>
      </c>
      <c r="C1236">
        <v>0.135338346</v>
      </c>
      <c r="D1236" t="s">
        <v>24</v>
      </c>
      <c r="E1236" t="s">
        <v>2099</v>
      </c>
      <c r="F1236" t="s">
        <v>1534</v>
      </c>
    </row>
    <row r="1237" spans="1:6" ht="15">
      <c r="A1237" s="233">
        <v>45931</v>
      </c>
      <c r="B1237" t="s">
        <v>1771</v>
      </c>
      <c r="C1237">
        <v>0.176059618</v>
      </c>
      <c r="D1237" t="s">
        <v>26</v>
      </c>
      <c r="E1237" t="s">
        <v>1778</v>
      </c>
      <c r="F1237" t="s">
        <v>1534</v>
      </c>
    </row>
    <row r="1238" spans="1:6" ht="15">
      <c r="A1238" s="233">
        <v>45931</v>
      </c>
      <c r="B1238" t="s">
        <v>1771</v>
      </c>
      <c r="C1238">
        <v>0.99965144600000011</v>
      </c>
      <c r="D1238" t="s">
        <v>28</v>
      </c>
      <c r="E1238" t="s">
        <v>1775</v>
      </c>
      <c r="F1238" t="s">
        <v>1522</v>
      </c>
    </row>
    <row r="1239" spans="1:6" ht="15">
      <c r="A1239" s="233">
        <v>45931</v>
      </c>
      <c r="B1239" t="s">
        <v>1771</v>
      </c>
      <c r="C1239">
        <v>0.99709302300000013</v>
      </c>
      <c r="D1239" t="s">
        <v>30</v>
      </c>
      <c r="E1239" t="s">
        <v>1775</v>
      </c>
      <c r="F1239" t="s">
        <v>1544</v>
      </c>
    </row>
    <row r="1240" spans="1:6" ht="15">
      <c r="A1240" s="233">
        <v>45931</v>
      </c>
      <c r="B1240" t="s">
        <v>1771</v>
      </c>
      <c r="C1240">
        <v>0.99806255200000005</v>
      </c>
      <c r="D1240" t="s">
        <v>32</v>
      </c>
      <c r="E1240" t="s">
        <v>1775</v>
      </c>
      <c r="F1240" t="s">
        <v>1518</v>
      </c>
    </row>
    <row r="1241" spans="1:6" ht="15">
      <c r="A1241" s="233">
        <v>45931</v>
      </c>
      <c r="B1241" t="s">
        <v>1771</v>
      </c>
      <c r="C1241">
        <v>0.48331595399999999</v>
      </c>
      <c r="D1241" t="s">
        <v>34</v>
      </c>
      <c r="E1241" t="s">
        <v>1520</v>
      </c>
      <c r="F1241" t="s">
        <v>1509</v>
      </c>
    </row>
    <row r="1242" spans="1:6" ht="15">
      <c r="A1242" s="233">
        <v>45931</v>
      </c>
      <c r="B1242" t="s">
        <v>1771</v>
      </c>
      <c r="C1242">
        <v>0.99802371499999998</v>
      </c>
      <c r="D1242" t="s">
        <v>36</v>
      </c>
      <c r="E1242" t="s">
        <v>1775</v>
      </c>
      <c r="F1242" t="s">
        <v>1544</v>
      </c>
    </row>
    <row r="1243" spans="1:6" ht="15">
      <c r="A1243" s="233">
        <v>45931</v>
      </c>
      <c r="B1243" t="s">
        <v>1771</v>
      </c>
      <c r="C1243">
        <v>0.99962894199999985</v>
      </c>
      <c r="D1243" t="s">
        <v>1497</v>
      </c>
      <c r="E1243" t="s">
        <v>1775</v>
      </c>
      <c r="F1243" t="s">
        <v>1522</v>
      </c>
    </row>
    <row r="1244" spans="1:6" ht="15">
      <c r="A1244" s="233">
        <v>45931</v>
      </c>
      <c r="B1244" t="s">
        <v>1771</v>
      </c>
      <c r="C1244">
        <v>0.99616648399999996</v>
      </c>
      <c r="D1244" t="s">
        <v>40</v>
      </c>
      <c r="E1244" t="s">
        <v>1775</v>
      </c>
      <c r="F1244" t="s">
        <v>1509</v>
      </c>
    </row>
    <row r="1245" spans="1:6" ht="15">
      <c r="A1245" s="233">
        <v>45931</v>
      </c>
      <c r="B1245" t="s">
        <v>1771</v>
      </c>
      <c r="C1245">
        <v>0.99102040800000002</v>
      </c>
      <c r="D1245" t="s">
        <v>42</v>
      </c>
      <c r="E1245" t="s">
        <v>1776</v>
      </c>
      <c r="F1245" t="s">
        <v>1544</v>
      </c>
    </row>
    <row r="1246" spans="1:6" ht="15">
      <c r="A1246" s="233">
        <v>45931</v>
      </c>
      <c r="B1246" t="s">
        <v>1771</v>
      </c>
      <c r="C1246">
        <v>0.91947769299999993</v>
      </c>
      <c r="D1246" t="s">
        <v>44</v>
      </c>
      <c r="E1246" t="s">
        <v>1590</v>
      </c>
      <c r="F1246" t="s">
        <v>1534</v>
      </c>
    </row>
    <row r="1247" spans="1:6" ht="15">
      <c r="A1247" s="233">
        <v>45931</v>
      </c>
      <c r="B1247" t="s">
        <v>1771</v>
      </c>
      <c r="C1247">
        <v>0.99853908000000002</v>
      </c>
      <c r="D1247" t="s">
        <v>46</v>
      </c>
      <c r="E1247" t="s">
        <v>1775</v>
      </c>
      <c r="F1247" t="s">
        <v>1518</v>
      </c>
    </row>
    <row r="1248" spans="1:6" ht="15">
      <c r="A1248" s="233">
        <v>45931</v>
      </c>
      <c r="B1248" t="s">
        <v>1771</v>
      </c>
      <c r="C1248">
        <v>0.99873545799999996</v>
      </c>
      <c r="D1248" t="s">
        <v>48</v>
      </c>
      <c r="E1248" t="s">
        <v>1775</v>
      </c>
      <c r="F1248" t="s">
        <v>1525</v>
      </c>
    </row>
    <row r="1249" spans="1:6" ht="15">
      <c r="A1249" s="233">
        <v>45931</v>
      </c>
      <c r="B1249" t="s">
        <v>1771</v>
      </c>
      <c r="C1249">
        <v>0.991141732</v>
      </c>
      <c r="D1249" t="s">
        <v>50</v>
      </c>
      <c r="E1249" t="s">
        <v>1776</v>
      </c>
      <c r="F1249" t="s">
        <v>1509</v>
      </c>
    </row>
    <row r="1250" spans="1:6" ht="15">
      <c r="A1250" s="233">
        <v>45931</v>
      </c>
      <c r="B1250" t="s">
        <v>1771</v>
      </c>
      <c r="C1250">
        <v>0.99893105299999996</v>
      </c>
      <c r="D1250" t="s">
        <v>52</v>
      </c>
      <c r="E1250" t="s">
        <v>1775</v>
      </c>
      <c r="F1250" t="s">
        <v>1525</v>
      </c>
    </row>
    <row r="1251" spans="1:6" ht="15">
      <c r="A1251" s="233">
        <v>45931</v>
      </c>
      <c r="B1251" t="s">
        <v>1771</v>
      </c>
      <c r="C1251">
        <v>0.51390319299999998</v>
      </c>
      <c r="D1251" t="s">
        <v>54</v>
      </c>
      <c r="E1251" t="s">
        <v>1779</v>
      </c>
      <c r="F1251" t="s">
        <v>1534</v>
      </c>
    </row>
    <row r="1252" spans="1:6" ht="15">
      <c r="A1252" s="233">
        <v>45931</v>
      </c>
      <c r="B1252" t="s">
        <v>1771</v>
      </c>
      <c r="C1252">
        <v>0.64710485100000015</v>
      </c>
      <c r="D1252" t="s">
        <v>56</v>
      </c>
      <c r="E1252" t="s">
        <v>2100</v>
      </c>
      <c r="F1252" t="s">
        <v>1534</v>
      </c>
    </row>
    <row r="1253" spans="1:6" ht="15">
      <c r="A1253" s="233">
        <v>45931</v>
      </c>
      <c r="B1253" t="s">
        <v>1771</v>
      </c>
      <c r="C1253">
        <v>1</v>
      </c>
      <c r="D1253" t="s">
        <v>58</v>
      </c>
      <c r="E1253" t="s">
        <v>1775</v>
      </c>
      <c r="F1253" t="s">
        <v>1509</v>
      </c>
    </row>
    <row r="1254" spans="1:6" ht="15">
      <c r="A1254" s="233">
        <v>45931</v>
      </c>
      <c r="B1254" t="s">
        <v>1771</v>
      </c>
      <c r="C1254">
        <v>0.99867127715167636</v>
      </c>
      <c r="D1254" t="s">
        <v>1498</v>
      </c>
      <c r="E1254" t="s">
        <v>1775</v>
      </c>
      <c r="F1254" t="s">
        <v>1522</v>
      </c>
    </row>
    <row r="1255" spans="1:6" ht="15">
      <c r="A1255" s="233">
        <v>45931</v>
      </c>
      <c r="B1255" t="s">
        <v>1771</v>
      </c>
      <c r="C1255">
        <v>0.94113389599999997</v>
      </c>
      <c r="D1255" t="s">
        <v>62</v>
      </c>
      <c r="E1255" t="s">
        <v>1585</v>
      </c>
      <c r="F1255" t="s">
        <v>1578</v>
      </c>
    </row>
    <row r="1256" spans="1:6" ht="15">
      <c r="A1256" s="233">
        <v>45931</v>
      </c>
      <c r="B1256" t="s">
        <v>1771</v>
      </c>
      <c r="C1256">
        <v>0.99914712200000011</v>
      </c>
      <c r="D1256" t="s">
        <v>64</v>
      </c>
      <c r="E1256" t="s">
        <v>1775</v>
      </c>
      <c r="F1256" t="s">
        <v>1531</v>
      </c>
    </row>
    <row r="1257" spans="1:6" ht="15">
      <c r="A1257" s="233">
        <v>45931</v>
      </c>
      <c r="B1257" t="s">
        <v>1771</v>
      </c>
      <c r="C1257">
        <v>0.99643221199999998</v>
      </c>
      <c r="D1257" t="s">
        <v>66</v>
      </c>
      <c r="E1257" t="s">
        <v>1775</v>
      </c>
      <c r="F1257" t="s">
        <v>1509</v>
      </c>
    </row>
    <row r="1258" spans="1:6" ht="15">
      <c r="A1258" s="233">
        <v>45931</v>
      </c>
      <c r="B1258" t="s">
        <v>1771</v>
      </c>
      <c r="C1258">
        <v>7.5072185E-2</v>
      </c>
      <c r="D1258" t="s">
        <v>68</v>
      </c>
      <c r="E1258" t="s">
        <v>2101</v>
      </c>
      <c r="F1258" t="s">
        <v>1578</v>
      </c>
    </row>
    <row r="1259" spans="1:6" ht="15">
      <c r="A1259" s="233">
        <v>45931</v>
      </c>
      <c r="B1259" t="s">
        <v>1771</v>
      </c>
      <c r="C1259">
        <v>0.97714285700000003</v>
      </c>
      <c r="D1259" t="s">
        <v>70</v>
      </c>
      <c r="E1259" t="s">
        <v>1777</v>
      </c>
      <c r="F1259" t="s">
        <v>1578</v>
      </c>
    </row>
    <row r="1260" spans="1:6" ht="15">
      <c r="A1260" s="233">
        <v>45931</v>
      </c>
      <c r="B1260" t="s">
        <v>1771</v>
      </c>
      <c r="C1260">
        <v>1</v>
      </c>
      <c r="D1260" t="s">
        <v>72</v>
      </c>
      <c r="E1260" t="s">
        <v>1775</v>
      </c>
      <c r="F1260" t="s">
        <v>1591</v>
      </c>
    </row>
    <row r="1261" spans="1:6" ht="15">
      <c r="A1261" s="233">
        <v>45931</v>
      </c>
      <c r="B1261" t="s">
        <v>1771</v>
      </c>
      <c r="C1261">
        <v>0.99822190599999994</v>
      </c>
      <c r="D1261" t="s">
        <v>74</v>
      </c>
      <c r="E1261" t="s">
        <v>1775</v>
      </c>
      <c r="F1261" t="s">
        <v>1591</v>
      </c>
    </row>
    <row r="1262" spans="1:6" ht="15">
      <c r="A1262" s="233">
        <v>45931</v>
      </c>
      <c r="B1262" t="s">
        <v>1771</v>
      </c>
      <c r="C1262">
        <v>0.99967793900000002</v>
      </c>
      <c r="D1262" t="s">
        <v>76</v>
      </c>
      <c r="E1262" t="s">
        <v>1775</v>
      </c>
      <c r="F1262" t="s">
        <v>1522</v>
      </c>
    </row>
    <row r="1263" spans="1:6" ht="15">
      <c r="A1263" s="233">
        <v>45931</v>
      </c>
      <c r="B1263" t="s">
        <v>1771</v>
      </c>
      <c r="C1263">
        <v>0.99772933699999988</v>
      </c>
      <c r="D1263" t="s">
        <v>78</v>
      </c>
      <c r="E1263" t="s">
        <v>1775</v>
      </c>
      <c r="F1263" t="s">
        <v>1518</v>
      </c>
    </row>
    <row r="1264" spans="1:6" ht="15">
      <c r="A1264" s="233">
        <v>45931</v>
      </c>
      <c r="B1264" t="s">
        <v>1771</v>
      </c>
      <c r="C1264">
        <v>1</v>
      </c>
      <c r="D1264" t="s">
        <v>80</v>
      </c>
      <c r="E1264" t="s">
        <v>1775</v>
      </c>
      <c r="F1264" t="s">
        <v>1522</v>
      </c>
    </row>
    <row r="1265" spans="1:6" ht="15">
      <c r="A1265" s="233">
        <v>45931</v>
      </c>
      <c r="B1265" t="s">
        <v>1771</v>
      </c>
      <c r="C1265">
        <v>0.91948546900000017</v>
      </c>
      <c r="D1265" t="s">
        <v>82</v>
      </c>
      <c r="E1265" t="s">
        <v>1590</v>
      </c>
      <c r="F1265" t="s">
        <v>1531</v>
      </c>
    </row>
    <row r="1266" spans="1:6" ht="15">
      <c r="A1266" s="233">
        <v>45931</v>
      </c>
      <c r="B1266" t="s">
        <v>1771</v>
      </c>
      <c r="C1266">
        <v>0.47437774500000002</v>
      </c>
      <c r="D1266" t="s">
        <v>84</v>
      </c>
      <c r="E1266" t="s">
        <v>2102</v>
      </c>
      <c r="F1266" t="s">
        <v>1509</v>
      </c>
    </row>
    <row r="1267" spans="1:6" ht="15">
      <c r="A1267" s="233">
        <v>45931</v>
      </c>
      <c r="B1267" t="s">
        <v>1771</v>
      </c>
      <c r="C1267">
        <v>0.9980820869999999</v>
      </c>
      <c r="D1267" t="s">
        <v>86</v>
      </c>
      <c r="E1267" t="s">
        <v>1775</v>
      </c>
      <c r="F1267" t="s">
        <v>1518</v>
      </c>
    </row>
    <row r="1268" spans="1:6" ht="15">
      <c r="A1268" s="233">
        <v>45931</v>
      </c>
      <c r="B1268" t="s">
        <v>1771</v>
      </c>
      <c r="C1268">
        <v>0.94177897600000005</v>
      </c>
      <c r="D1268" t="s">
        <v>88</v>
      </c>
      <c r="E1268" t="s">
        <v>1585</v>
      </c>
      <c r="F1268" t="s">
        <v>1544</v>
      </c>
    </row>
    <row r="1269" spans="1:6" ht="15">
      <c r="A1269" s="233">
        <v>45931</v>
      </c>
      <c r="B1269" t="s">
        <v>1771</v>
      </c>
      <c r="C1269">
        <v>0.99213924799999997</v>
      </c>
      <c r="D1269" t="s">
        <v>90</v>
      </c>
      <c r="E1269" t="s">
        <v>1776</v>
      </c>
      <c r="F1269" t="s">
        <v>1509</v>
      </c>
    </row>
    <row r="1270" spans="1:6" ht="15">
      <c r="A1270" s="233">
        <v>45931</v>
      </c>
      <c r="B1270" t="s">
        <v>1771</v>
      </c>
      <c r="C1270">
        <v>0.89210810799999996</v>
      </c>
      <c r="D1270" t="s">
        <v>92</v>
      </c>
      <c r="E1270" t="s">
        <v>1576</v>
      </c>
      <c r="F1270" t="s">
        <v>1525</v>
      </c>
    </row>
    <row r="1271" spans="1:6" ht="15">
      <c r="A1271" s="233">
        <v>45931</v>
      </c>
      <c r="B1271" t="s">
        <v>1771</v>
      </c>
      <c r="C1271">
        <v>0.77065280199999997</v>
      </c>
      <c r="D1271" t="s">
        <v>94</v>
      </c>
      <c r="E1271" t="s">
        <v>1641</v>
      </c>
      <c r="F1271" t="s">
        <v>1578</v>
      </c>
    </row>
    <row r="1272" spans="1:6" ht="15">
      <c r="A1272" s="233">
        <v>45931</v>
      </c>
      <c r="B1272" t="s">
        <v>1771</v>
      </c>
      <c r="C1272">
        <v>0.99886929000000002</v>
      </c>
      <c r="D1272" t="s">
        <v>96</v>
      </c>
      <c r="E1272" t="s">
        <v>1775</v>
      </c>
      <c r="F1272" t="s">
        <v>1522</v>
      </c>
    </row>
    <row r="1273" spans="1:6" ht="15">
      <c r="A1273" s="233">
        <v>45931</v>
      </c>
      <c r="B1273" t="s">
        <v>1771</v>
      </c>
      <c r="C1273">
        <v>0.99693815100000005</v>
      </c>
      <c r="D1273" t="s">
        <v>98</v>
      </c>
      <c r="E1273" t="s">
        <v>1775</v>
      </c>
      <c r="F1273" t="s">
        <v>1509</v>
      </c>
    </row>
    <row r="1274" spans="1:6" ht="15">
      <c r="A1274" s="233">
        <v>45931</v>
      </c>
      <c r="B1274" t="s">
        <v>1771</v>
      </c>
      <c r="C1274">
        <v>0.99829642200000002</v>
      </c>
      <c r="D1274" t="s">
        <v>100</v>
      </c>
      <c r="E1274" t="s">
        <v>1775</v>
      </c>
      <c r="F1274" t="s">
        <v>1509</v>
      </c>
    </row>
    <row r="1275" spans="1:6" ht="15">
      <c r="A1275" s="233">
        <v>45931</v>
      </c>
      <c r="B1275" t="s">
        <v>1771</v>
      </c>
      <c r="C1275">
        <v>0.99186164799999998</v>
      </c>
      <c r="D1275" t="s">
        <v>102</v>
      </c>
      <c r="E1275" t="s">
        <v>1776</v>
      </c>
      <c r="F1275" t="s">
        <v>1534</v>
      </c>
    </row>
    <row r="1276" spans="1:6" ht="15">
      <c r="A1276" s="233">
        <v>45931</v>
      </c>
      <c r="B1276" t="s">
        <v>1771</v>
      </c>
      <c r="C1276">
        <v>0.98070739500000004</v>
      </c>
      <c r="D1276" t="s">
        <v>104</v>
      </c>
      <c r="E1276" t="s">
        <v>1777</v>
      </c>
      <c r="F1276" t="s">
        <v>1509</v>
      </c>
    </row>
    <row r="1277" spans="1:6" ht="15">
      <c r="A1277" s="233">
        <v>45931</v>
      </c>
      <c r="B1277" t="s">
        <v>1771</v>
      </c>
      <c r="C1277">
        <v>0.99957876999999995</v>
      </c>
      <c r="D1277" t="s">
        <v>106</v>
      </c>
      <c r="E1277" t="s">
        <v>1775</v>
      </c>
      <c r="F1277" t="s">
        <v>1544</v>
      </c>
    </row>
    <row r="1278" spans="1:6" ht="15">
      <c r="A1278" s="233">
        <v>45931</v>
      </c>
      <c r="B1278" t="s">
        <v>1771</v>
      </c>
      <c r="C1278">
        <v>0.99387442599999998</v>
      </c>
      <c r="D1278" t="s">
        <v>108</v>
      </c>
      <c r="E1278" t="s">
        <v>1776</v>
      </c>
      <c r="F1278" t="s">
        <v>1509</v>
      </c>
    </row>
    <row r="1279" spans="1:6" ht="15">
      <c r="A1279" s="233">
        <v>45931</v>
      </c>
      <c r="B1279" t="s">
        <v>1771</v>
      </c>
      <c r="C1279">
        <v>0.24809424799999999</v>
      </c>
      <c r="D1279" t="s">
        <v>110</v>
      </c>
      <c r="E1279" t="s">
        <v>2103</v>
      </c>
      <c r="F1279" t="s">
        <v>1509</v>
      </c>
    </row>
    <row r="1280" spans="1:6" ht="15">
      <c r="A1280" s="233">
        <v>45931</v>
      </c>
      <c r="B1280" t="s">
        <v>1771</v>
      </c>
      <c r="C1280">
        <v>0.99003735999999987</v>
      </c>
      <c r="D1280" t="s">
        <v>112</v>
      </c>
      <c r="E1280" t="s">
        <v>1776</v>
      </c>
      <c r="F1280" t="s">
        <v>1578</v>
      </c>
    </row>
    <row r="1281" spans="1:6" ht="15">
      <c r="A1281" s="233">
        <v>45931</v>
      </c>
      <c r="B1281" t="s">
        <v>1771</v>
      </c>
      <c r="C1281">
        <v>0.99657701700000001</v>
      </c>
      <c r="D1281" t="s">
        <v>114</v>
      </c>
      <c r="E1281" t="s">
        <v>1775</v>
      </c>
      <c r="F1281" t="s">
        <v>1509</v>
      </c>
    </row>
    <row r="1282" spans="1:6" ht="15">
      <c r="A1282" s="233">
        <v>45931</v>
      </c>
      <c r="B1282" t="s">
        <v>1771</v>
      </c>
      <c r="C1282">
        <v>0.99404761900000005</v>
      </c>
      <c r="D1282" t="s">
        <v>872</v>
      </c>
      <c r="E1282" t="s">
        <v>1776</v>
      </c>
      <c r="F1282" t="s">
        <v>1531</v>
      </c>
    </row>
    <row r="1283" spans="1:6" ht="15">
      <c r="A1283" s="233">
        <v>45931</v>
      </c>
      <c r="B1283" t="s">
        <v>1771</v>
      </c>
      <c r="C1283">
        <v>0.89088863900000015</v>
      </c>
      <c r="D1283" t="s">
        <v>118</v>
      </c>
      <c r="E1283" t="s">
        <v>1576</v>
      </c>
      <c r="F1283" t="s">
        <v>1525</v>
      </c>
    </row>
    <row r="1284" spans="1:6" ht="15">
      <c r="A1284" s="233">
        <v>45931</v>
      </c>
      <c r="B1284" t="s">
        <v>1771</v>
      </c>
      <c r="C1284">
        <v>0.84948002199999995</v>
      </c>
      <c r="D1284" t="s">
        <v>120</v>
      </c>
      <c r="E1284" t="s">
        <v>1542</v>
      </c>
      <c r="F1284" t="s">
        <v>1509</v>
      </c>
    </row>
    <row r="1285" spans="1:6" ht="15">
      <c r="A1285" s="233">
        <v>45931</v>
      </c>
      <c r="B1285" t="s">
        <v>1771</v>
      </c>
      <c r="C1285">
        <v>0.96948051899999999</v>
      </c>
      <c r="D1285" t="s">
        <v>122</v>
      </c>
      <c r="E1285" t="s">
        <v>1610</v>
      </c>
      <c r="F1285" t="s">
        <v>1509</v>
      </c>
    </row>
    <row r="1286" spans="1:6" ht="15">
      <c r="A1286" s="233">
        <v>45931</v>
      </c>
      <c r="B1286" t="s">
        <v>1771</v>
      </c>
      <c r="C1286">
        <v>1</v>
      </c>
      <c r="D1286" t="s">
        <v>124</v>
      </c>
      <c r="E1286" t="s">
        <v>1775</v>
      </c>
      <c r="F1286" t="s">
        <v>1544</v>
      </c>
    </row>
    <row r="1287" spans="1:6" ht="15">
      <c r="A1287" s="233">
        <v>45931</v>
      </c>
      <c r="B1287" t="s">
        <v>1771</v>
      </c>
      <c r="C1287">
        <v>0.9980676329999999</v>
      </c>
      <c r="D1287" t="s">
        <v>126</v>
      </c>
      <c r="E1287" t="s">
        <v>1775</v>
      </c>
      <c r="F1287" t="s">
        <v>1509</v>
      </c>
    </row>
    <row r="1288" spans="1:6" ht="15">
      <c r="A1288" s="233">
        <v>45931</v>
      </c>
      <c r="B1288" t="s">
        <v>1771</v>
      </c>
      <c r="C1288">
        <v>0.98503401400000001</v>
      </c>
      <c r="D1288" t="s">
        <v>128</v>
      </c>
      <c r="E1288" t="s">
        <v>1776</v>
      </c>
      <c r="F1288" t="s">
        <v>1509</v>
      </c>
    </row>
    <row r="1289" spans="1:6" ht="15">
      <c r="A1289" s="233">
        <v>45931</v>
      </c>
      <c r="B1289" t="s">
        <v>1771</v>
      </c>
      <c r="C1289">
        <v>0.73362749699999985</v>
      </c>
      <c r="D1289" t="s">
        <v>130</v>
      </c>
      <c r="E1289" t="s">
        <v>2104</v>
      </c>
      <c r="F1289" t="s">
        <v>1544</v>
      </c>
    </row>
    <row r="1290" spans="1:6" ht="15">
      <c r="A1290" s="233">
        <v>45931</v>
      </c>
      <c r="B1290" t="s">
        <v>1771</v>
      </c>
      <c r="C1290">
        <v>0.99893390199999998</v>
      </c>
      <c r="D1290" t="s">
        <v>1499</v>
      </c>
      <c r="E1290" t="s">
        <v>1775</v>
      </c>
      <c r="F1290" t="s">
        <v>1518</v>
      </c>
    </row>
    <row r="1291" spans="1:6" ht="15">
      <c r="A1291" s="233">
        <v>45931</v>
      </c>
      <c r="B1291" t="s">
        <v>1771</v>
      </c>
      <c r="C1291">
        <v>1</v>
      </c>
      <c r="D1291" t="s">
        <v>134</v>
      </c>
      <c r="E1291" t="s">
        <v>1775</v>
      </c>
      <c r="F1291" t="s">
        <v>1509</v>
      </c>
    </row>
    <row r="1292" spans="1:6" ht="15">
      <c r="A1292" s="233">
        <v>45931</v>
      </c>
      <c r="B1292" t="s">
        <v>1771</v>
      </c>
      <c r="C1292">
        <v>0.99964900000000001</v>
      </c>
      <c r="D1292" t="s">
        <v>136</v>
      </c>
      <c r="E1292" t="s">
        <v>1775</v>
      </c>
      <c r="F1292" t="s">
        <v>1518</v>
      </c>
    </row>
    <row r="1293" spans="1:6" ht="15">
      <c r="A1293" s="233">
        <v>45931</v>
      </c>
      <c r="B1293" t="s">
        <v>1771</v>
      </c>
      <c r="C1293">
        <v>0.9953739399999999</v>
      </c>
      <c r="D1293" t="s">
        <v>138</v>
      </c>
      <c r="E1293" t="s">
        <v>1775</v>
      </c>
      <c r="F1293" t="s">
        <v>1534</v>
      </c>
    </row>
    <row r="1294" spans="1:6" ht="15">
      <c r="A1294" s="233">
        <v>45931</v>
      </c>
      <c r="B1294" t="s">
        <v>1771</v>
      </c>
      <c r="C1294">
        <v>0.99740259700000011</v>
      </c>
      <c r="D1294" t="s">
        <v>140</v>
      </c>
      <c r="E1294" t="s">
        <v>1775</v>
      </c>
      <c r="F1294" t="s">
        <v>1509</v>
      </c>
    </row>
    <row r="1295" spans="1:6" ht="15">
      <c r="A1295" s="233">
        <v>45931</v>
      </c>
      <c r="B1295" t="s">
        <v>1771</v>
      </c>
      <c r="C1295">
        <v>0.82951098199999995</v>
      </c>
      <c r="D1295" t="s">
        <v>142</v>
      </c>
      <c r="E1295" t="s">
        <v>1582</v>
      </c>
      <c r="F1295" t="s">
        <v>1534</v>
      </c>
    </row>
    <row r="1296" spans="1:6" ht="15">
      <c r="A1296" s="233">
        <v>45931</v>
      </c>
      <c r="B1296" t="s">
        <v>1771</v>
      </c>
      <c r="C1296">
        <v>0.99773960199999989</v>
      </c>
      <c r="D1296" t="s">
        <v>144</v>
      </c>
      <c r="E1296" t="s">
        <v>1775</v>
      </c>
      <c r="F1296" t="s">
        <v>1518</v>
      </c>
    </row>
    <row r="1297" spans="1:6" ht="15">
      <c r="A1297" s="233">
        <v>45931</v>
      </c>
      <c r="B1297" t="s">
        <v>1771</v>
      </c>
      <c r="C1297">
        <v>0.99870410399999998</v>
      </c>
      <c r="D1297" t="s">
        <v>146</v>
      </c>
      <c r="E1297" t="s">
        <v>1775</v>
      </c>
      <c r="F1297" t="s">
        <v>1591</v>
      </c>
    </row>
    <row r="1298" spans="1:6" ht="15">
      <c r="A1298" s="233">
        <v>45931</v>
      </c>
      <c r="B1298" t="s">
        <v>1771</v>
      </c>
      <c r="C1298">
        <v>0.99649583900000005</v>
      </c>
      <c r="D1298" t="s">
        <v>148</v>
      </c>
      <c r="E1298" t="s">
        <v>1775</v>
      </c>
      <c r="F1298" t="s">
        <v>1591</v>
      </c>
    </row>
    <row r="1299" spans="1:6" ht="15">
      <c r="A1299" s="233">
        <v>45931</v>
      </c>
      <c r="B1299" t="s">
        <v>1771</v>
      </c>
      <c r="C1299">
        <v>0.99683944400000002</v>
      </c>
      <c r="D1299" t="s">
        <v>150</v>
      </c>
      <c r="E1299" t="s">
        <v>1775</v>
      </c>
      <c r="F1299" t="s">
        <v>1509</v>
      </c>
    </row>
    <row r="1300" spans="1:6" ht="15">
      <c r="A1300" s="233">
        <v>45931</v>
      </c>
      <c r="B1300" t="s">
        <v>1771</v>
      </c>
      <c r="C1300">
        <v>0.99866869500000011</v>
      </c>
      <c r="D1300" t="s">
        <v>152</v>
      </c>
      <c r="E1300" t="s">
        <v>1775</v>
      </c>
      <c r="F1300" t="s">
        <v>1591</v>
      </c>
    </row>
    <row r="1301" spans="1:6" ht="15">
      <c r="A1301" s="233">
        <v>45931</v>
      </c>
      <c r="B1301" t="s">
        <v>1771</v>
      </c>
      <c r="C1301">
        <v>0.99405292899999986</v>
      </c>
      <c r="D1301" t="s">
        <v>154</v>
      </c>
      <c r="E1301" t="s">
        <v>1776</v>
      </c>
      <c r="F1301" t="s">
        <v>1534</v>
      </c>
    </row>
    <row r="1302" spans="1:6" ht="15">
      <c r="A1302" s="233">
        <v>45931</v>
      </c>
      <c r="B1302" t="s">
        <v>1771</v>
      </c>
      <c r="C1302">
        <v>0.99575671899999996</v>
      </c>
      <c r="D1302" t="s">
        <v>156</v>
      </c>
      <c r="E1302" t="s">
        <v>1775</v>
      </c>
      <c r="F1302" t="s">
        <v>1525</v>
      </c>
    </row>
    <row r="1303" spans="1:6" ht="15">
      <c r="A1303" s="233">
        <v>45931</v>
      </c>
      <c r="B1303" t="s">
        <v>1771</v>
      </c>
      <c r="C1303">
        <v>0.99755634000000004</v>
      </c>
      <c r="D1303" t="s">
        <v>158</v>
      </c>
      <c r="E1303" t="s">
        <v>1775</v>
      </c>
      <c r="F1303" t="s">
        <v>1534</v>
      </c>
    </row>
    <row r="1304" spans="1:6" ht="15">
      <c r="A1304" s="233">
        <v>45931</v>
      </c>
      <c r="B1304" t="s">
        <v>1771</v>
      </c>
      <c r="C1304">
        <v>0.94970218399999995</v>
      </c>
      <c r="D1304" t="s">
        <v>160</v>
      </c>
      <c r="E1304" t="s">
        <v>1630</v>
      </c>
      <c r="F1304" t="s">
        <v>1544</v>
      </c>
    </row>
    <row r="1305" spans="1:6" ht="15">
      <c r="A1305" s="233">
        <v>45931</v>
      </c>
      <c r="B1305" t="s">
        <v>1771</v>
      </c>
      <c r="C1305">
        <v>0.99792531100000004</v>
      </c>
      <c r="D1305" t="s">
        <v>162</v>
      </c>
      <c r="E1305" t="s">
        <v>1775</v>
      </c>
      <c r="F1305" t="s">
        <v>1509</v>
      </c>
    </row>
    <row r="1306" spans="1:6" ht="15">
      <c r="A1306" s="233">
        <v>45931</v>
      </c>
      <c r="B1306" t="s">
        <v>1771</v>
      </c>
      <c r="C1306">
        <v>0.98604651200000004</v>
      </c>
      <c r="D1306" t="s">
        <v>164</v>
      </c>
      <c r="E1306" t="s">
        <v>1776</v>
      </c>
      <c r="F1306" t="s">
        <v>1578</v>
      </c>
    </row>
    <row r="1307" spans="1:6" ht="15">
      <c r="A1307" s="233">
        <v>45931</v>
      </c>
      <c r="B1307" t="s">
        <v>1771</v>
      </c>
      <c r="C1307">
        <v>0.99354838700000003</v>
      </c>
      <c r="D1307" t="s">
        <v>166</v>
      </c>
      <c r="E1307" t="s">
        <v>1776</v>
      </c>
      <c r="F1307" t="s">
        <v>1525</v>
      </c>
    </row>
    <row r="1308" spans="1:6" ht="15">
      <c r="A1308" s="233">
        <v>45931</v>
      </c>
      <c r="B1308" t="s">
        <v>1771</v>
      </c>
      <c r="C1308">
        <v>4.5087803000000003E-2</v>
      </c>
      <c r="D1308" t="s">
        <v>168</v>
      </c>
      <c r="E1308" t="s">
        <v>2105</v>
      </c>
      <c r="F1308" t="s">
        <v>1578</v>
      </c>
    </row>
    <row r="1309" spans="1:6" ht="15">
      <c r="A1309" s="233">
        <v>45931</v>
      </c>
      <c r="B1309" t="s">
        <v>1771</v>
      </c>
      <c r="C1309">
        <v>0.99583622500000002</v>
      </c>
      <c r="D1309" t="s">
        <v>170</v>
      </c>
      <c r="E1309" t="s">
        <v>1775</v>
      </c>
      <c r="F1309" t="s">
        <v>1509</v>
      </c>
    </row>
    <row r="1310" spans="1:6" ht="15">
      <c r="A1310" s="233">
        <v>45931</v>
      </c>
      <c r="B1310" t="s">
        <v>1771</v>
      </c>
      <c r="C1310">
        <v>0.99864956100000013</v>
      </c>
      <c r="D1310" t="s">
        <v>172</v>
      </c>
      <c r="E1310" t="s">
        <v>1775</v>
      </c>
      <c r="F1310" t="s">
        <v>1525</v>
      </c>
    </row>
    <row r="1311" spans="1:6" ht="15">
      <c r="A1311" s="233">
        <v>45931</v>
      </c>
      <c r="B1311" t="s">
        <v>1771</v>
      </c>
      <c r="C1311">
        <v>0.99909338199999997</v>
      </c>
      <c r="D1311" t="s">
        <v>174</v>
      </c>
      <c r="E1311" t="s">
        <v>1775</v>
      </c>
      <c r="F1311" t="s">
        <v>1518</v>
      </c>
    </row>
    <row r="1312" spans="1:6" ht="15">
      <c r="A1312" s="233">
        <v>45931</v>
      </c>
      <c r="B1312" t="s">
        <v>1771</v>
      </c>
      <c r="C1312">
        <v>1</v>
      </c>
      <c r="D1312" t="s">
        <v>176</v>
      </c>
      <c r="E1312" t="s">
        <v>1775</v>
      </c>
      <c r="F1312" t="s">
        <v>1518</v>
      </c>
    </row>
    <row r="1313" spans="1:6" ht="15">
      <c r="A1313" s="233">
        <v>45931</v>
      </c>
      <c r="B1313" t="s">
        <v>1771</v>
      </c>
      <c r="C1313">
        <v>0.86811201400000004</v>
      </c>
      <c r="D1313" t="s">
        <v>178</v>
      </c>
      <c r="E1313" t="s">
        <v>1524</v>
      </c>
      <c r="F1313" t="s">
        <v>1591</v>
      </c>
    </row>
    <row r="1314" spans="1:6" ht="15">
      <c r="A1314" s="233">
        <v>45931</v>
      </c>
      <c r="B1314" t="s">
        <v>1771</v>
      </c>
      <c r="C1314">
        <v>1</v>
      </c>
      <c r="D1314" t="s">
        <v>180</v>
      </c>
      <c r="E1314" t="s">
        <v>1775</v>
      </c>
      <c r="F1314" t="s">
        <v>1522</v>
      </c>
    </row>
    <row r="1315" spans="1:6" ht="15">
      <c r="A1315" s="233">
        <v>45931</v>
      </c>
      <c r="B1315" t="s">
        <v>1771</v>
      </c>
      <c r="C1315">
        <v>0.71067593200000001</v>
      </c>
      <c r="D1315" t="s">
        <v>182</v>
      </c>
      <c r="E1315" t="s">
        <v>2106</v>
      </c>
      <c r="F1315" t="s">
        <v>1578</v>
      </c>
    </row>
    <row r="1316" spans="1:6" ht="15">
      <c r="A1316" s="233">
        <v>45931</v>
      </c>
      <c r="B1316" t="s">
        <v>1771</v>
      </c>
      <c r="C1316">
        <v>0.99200172899999994</v>
      </c>
      <c r="D1316" t="s">
        <v>184</v>
      </c>
      <c r="E1316" t="s">
        <v>1776</v>
      </c>
      <c r="F1316" t="s">
        <v>1518</v>
      </c>
    </row>
    <row r="1317" spans="1:6" ht="15">
      <c r="A1317" s="233">
        <v>45931</v>
      </c>
      <c r="B1317" t="s">
        <v>1771</v>
      </c>
      <c r="C1317">
        <v>0.71570500599999998</v>
      </c>
      <c r="D1317" t="s">
        <v>186</v>
      </c>
      <c r="E1317" t="s">
        <v>1784</v>
      </c>
      <c r="F1317" t="s">
        <v>1578</v>
      </c>
    </row>
    <row r="1318" spans="1:6" ht="15">
      <c r="A1318" s="233">
        <v>45931</v>
      </c>
      <c r="B1318" t="s">
        <v>1771</v>
      </c>
      <c r="C1318">
        <v>1</v>
      </c>
      <c r="D1318" t="s">
        <v>188</v>
      </c>
      <c r="E1318" t="s">
        <v>1775</v>
      </c>
      <c r="F1318" t="s">
        <v>1591</v>
      </c>
    </row>
    <row r="1319" spans="1:6" ht="15">
      <c r="A1319" s="233">
        <v>45931</v>
      </c>
      <c r="B1319" t="s">
        <v>1771</v>
      </c>
      <c r="C1319">
        <v>0.99963133599999998</v>
      </c>
      <c r="D1319" t="s">
        <v>190</v>
      </c>
      <c r="E1319" t="s">
        <v>1775</v>
      </c>
      <c r="F1319" t="s">
        <v>1591</v>
      </c>
    </row>
    <row r="1320" spans="1:6" ht="15">
      <c r="A1320" s="233">
        <v>45931</v>
      </c>
      <c r="B1320" t="s">
        <v>1771</v>
      </c>
      <c r="C1320">
        <v>0.99520153599999994</v>
      </c>
      <c r="D1320" t="s">
        <v>192</v>
      </c>
      <c r="E1320" t="s">
        <v>1775</v>
      </c>
      <c r="F1320" t="s">
        <v>1534</v>
      </c>
    </row>
    <row r="1321" spans="1:6" ht="15">
      <c r="A1321" s="233">
        <v>45931</v>
      </c>
      <c r="B1321" t="s">
        <v>1771</v>
      </c>
      <c r="C1321">
        <v>0.99886078799999989</v>
      </c>
      <c r="D1321" t="s">
        <v>194</v>
      </c>
      <c r="E1321" t="s">
        <v>1775</v>
      </c>
      <c r="F1321" t="s">
        <v>1544</v>
      </c>
    </row>
    <row r="1322" spans="1:6" ht="15">
      <c r="A1322" s="233">
        <v>45931</v>
      </c>
      <c r="B1322" t="s">
        <v>1771</v>
      </c>
      <c r="C1322">
        <v>0.99830652000000009</v>
      </c>
      <c r="D1322" t="s">
        <v>196</v>
      </c>
      <c r="E1322" t="s">
        <v>1775</v>
      </c>
      <c r="F1322" t="s">
        <v>1525</v>
      </c>
    </row>
    <row r="1323" spans="1:6" ht="15">
      <c r="A1323" s="233">
        <v>45931</v>
      </c>
      <c r="B1323" t="s">
        <v>1771</v>
      </c>
      <c r="C1323">
        <v>0.99898989900000001</v>
      </c>
      <c r="D1323" t="s">
        <v>198</v>
      </c>
      <c r="E1323" t="s">
        <v>1775</v>
      </c>
      <c r="F1323" t="s">
        <v>1522</v>
      </c>
    </row>
    <row r="1324" spans="1:6" ht="15">
      <c r="A1324" s="233">
        <v>45931</v>
      </c>
      <c r="B1324" t="s">
        <v>1771</v>
      </c>
      <c r="C1324">
        <v>1</v>
      </c>
      <c r="D1324" t="s">
        <v>200</v>
      </c>
      <c r="E1324" t="s">
        <v>1775</v>
      </c>
      <c r="F1324" t="s">
        <v>1544</v>
      </c>
    </row>
    <row r="1325" spans="1:6" ht="15">
      <c r="A1325" s="233">
        <v>45931</v>
      </c>
      <c r="B1325" t="s">
        <v>1771</v>
      </c>
      <c r="C1325">
        <v>1</v>
      </c>
      <c r="D1325" t="s">
        <v>202</v>
      </c>
      <c r="E1325" t="s">
        <v>1775</v>
      </c>
      <c r="F1325" t="s">
        <v>1544</v>
      </c>
    </row>
    <row r="1326" spans="1:6" ht="15">
      <c r="A1326" s="233">
        <v>45931</v>
      </c>
      <c r="B1326" t="s">
        <v>1771</v>
      </c>
      <c r="C1326">
        <v>0.99782726799999999</v>
      </c>
      <c r="D1326" t="s">
        <v>204</v>
      </c>
      <c r="E1326" t="s">
        <v>1775</v>
      </c>
      <c r="F1326" t="s">
        <v>1509</v>
      </c>
    </row>
    <row r="1327" spans="1:6" ht="15">
      <c r="A1327" s="233">
        <v>45931</v>
      </c>
      <c r="B1327" t="s">
        <v>1771</v>
      </c>
      <c r="C1327">
        <v>0.98493408699999996</v>
      </c>
      <c r="D1327" t="s">
        <v>206</v>
      </c>
      <c r="E1327" t="s">
        <v>1777</v>
      </c>
      <c r="F1327" t="s">
        <v>1578</v>
      </c>
    </row>
    <row r="1328" spans="1:6" ht="15">
      <c r="A1328" s="233">
        <v>45931</v>
      </c>
      <c r="B1328" t="s">
        <v>1771</v>
      </c>
      <c r="C1328">
        <v>0.99509803900000005</v>
      </c>
      <c r="D1328" t="s">
        <v>208</v>
      </c>
      <c r="E1328" t="s">
        <v>1775</v>
      </c>
      <c r="F1328" t="s">
        <v>1509</v>
      </c>
    </row>
    <row r="1329" spans="1:6" ht="15">
      <c r="A1329" s="233">
        <v>45931</v>
      </c>
      <c r="B1329" t="s">
        <v>1771</v>
      </c>
      <c r="C1329">
        <v>0.99253731300000003</v>
      </c>
      <c r="D1329" t="s">
        <v>210</v>
      </c>
      <c r="E1329" t="s">
        <v>1776</v>
      </c>
      <c r="F1329" t="s">
        <v>1534</v>
      </c>
    </row>
    <row r="1330" spans="1:6" ht="15">
      <c r="A1330" s="233">
        <v>45931</v>
      </c>
      <c r="B1330" t="s">
        <v>1771</v>
      </c>
      <c r="C1330">
        <v>0.9983143699999999</v>
      </c>
      <c r="D1330" t="s">
        <v>212</v>
      </c>
      <c r="E1330" t="s">
        <v>1775</v>
      </c>
      <c r="F1330" t="s">
        <v>1518</v>
      </c>
    </row>
    <row r="1331" spans="1:6" ht="15">
      <c r="A1331" s="233">
        <v>45931</v>
      </c>
      <c r="B1331" t="s">
        <v>1771</v>
      </c>
      <c r="C1331">
        <v>1</v>
      </c>
      <c r="D1331" t="s">
        <v>214</v>
      </c>
      <c r="E1331" t="s">
        <v>1775</v>
      </c>
      <c r="F1331" t="s">
        <v>1591</v>
      </c>
    </row>
    <row r="1332" spans="1:6" ht="15">
      <c r="A1332" s="233">
        <v>45931</v>
      </c>
      <c r="B1332" t="s">
        <v>1771</v>
      </c>
      <c r="C1332">
        <v>0.93024654200000001</v>
      </c>
      <c r="D1332" t="s">
        <v>216</v>
      </c>
      <c r="E1332" t="s">
        <v>1539</v>
      </c>
      <c r="F1332" t="s">
        <v>1534</v>
      </c>
    </row>
    <row r="1333" spans="1:6" ht="15">
      <c r="A1333" s="233">
        <v>45931</v>
      </c>
      <c r="B1333" t="s">
        <v>1771</v>
      </c>
      <c r="C1333">
        <v>0.96536981600000005</v>
      </c>
      <c r="D1333" t="s">
        <v>218</v>
      </c>
      <c r="E1333" t="s">
        <v>1610</v>
      </c>
      <c r="F1333" t="s">
        <v>1531</v>
      </c>
    </row>
    <row r="1334" spans="1:6" ht="15">
      <c r="A1334" s="233">
        <v>45931</v>
      </c>
      <c r="B1334" t="s">
        <v>1771</v>
      </c>
      <c r="C1334">
        <v>0.983099952</v>
      </c>
      <c r="D1334" t="s">
        <v>220</v>
      </c>
      <c r="E1334" t="s">
        <v>1777</v>
      </c>
      <c r="F1334" t="s">
        <v>1534</v>
      </c>
    </row>
    <row r="1335" spans="1:6" ht="15">
      <c r="A1335" s="233">
        <v>45931</v>
      </c>
      <c r="B1335" t="s">
        <v>1771</v>
      </c>
      <c r="C1335">
        <v>0.99927797799999996</v>
      </c>
      <c r="D1335" t="s">
        <v>222</v>
      </c>
      <c r="E1335" t="s">
        <v>1775</v>
      </c>
      <c r="F1335" t="s">
        <v>1518</v>
      </c>
    </row>
    <row r="1336" spans="1:6" ht="15">
      <c r="A1336" s="233">
        <v>45931</v>
      </c>
      <c r="B1336" t="s">
        <v>1771</v>
      </c>
      <c r="C1336">
        <v>0.95324347099999984</v>
      </c>
      <c r="D1336" t="s">
        <v>224</v>
      </c>
      <c r="E1336" t="s">
        <v>1630</v>
      </c>
      <c r="F1336" t="s">
        <v>1531</v>
      </c>
    </row>
    <row r="1337" spans="1:6" ht="15">
      <c r="A1337" s="233">
        <v>45931</v>
      </c>
      <c r="B1337" t="s">
        <v>1771</v>
      </c>
      <c r="C1337">
        <v>0.98519515499999988</v>
      </c>
      <c r="D1337" t="s">
        <v>226</v>
      </c>
      <c r="E1337" t="s">
        <v>1776</v>
      </c>
      <c r="F1337" t="s">
        <v>1544</v>
      </c>
    </row>
    <row r="1338" spans="1:6" ht="15">
      <c r="A1338" s="233">
        <v>45931</v>
      </c>
      <c r="B1338" t="s">
        <v>1771</v>
      </c>
      <c r="C1338">
        <v>0.99577804599999986</v>
      </c>
      <c r="D1338" t="s">
        <v>228</v>
      </c>
      <c r="E1338" t="s">
        <v>1775</v>
      </c>
      <c r="F1338" t="s">
        <v>1531</v>
      </c>
    </row>
    <row r="1339" spans="1:6" ht="15">
      <c r="A1339" s="233">
        <v>45931</v>
      </c>
      <c r="B1339" t="s">
        <v>1771</v>
      </c>
      <c r="C1339">
        <v>0.99875807299999997</v>
      </c>
      <c r="D1339" t="s">
        <v>230</v>
      </c>
      <c r="E1339" t="s">
        <v>1775</v>
      </c>
      <c r="F1339" t="s">
        <v>1522</v>
      </c>
    </row>
    <row r="1340" spans="1:6" ht="15">
      <c r="A1340" s="233">
        <v>45931</v>
      </c>
      <c r="B1340" t="s">
        <v>1771</v>
      </c>
      <c r="C1340">
        <v>0.99947506600000002</v>
      </c>
      <c r="D1340" t="s">
        <v>232</v>
      </c>
      <c r="E1340" t="s">
        <v>1775</v>
      </c>
      <c r="F1340" t="s">
        <v>1522</v>
      </c>
    </row>
    <row r="1341" spans="1:6" ht="15">
      <c r="A1341" s="233">
        <v>45931</v>
      </c>
      <c r="B1341" t="s">
        <v>1771</v>
      </c>
      <c r="C1341">
        <v>0.90987124500000005</v>
      </c>
      <c r="D1341" t="s">
        <v>234</v>
      </c>
      <c r="E1341" t="s">
        <v>1673</v>
      </c>
      <c r="F1341" t="s">
        <v>1578</v>
      </c>
    </row>
    <row r="1342" spans="1:6" ht="15">
      <c r="A1342" s="233">
        <v>45931</v>
      </c>
      <c r="B1342" t="s">
        <v>1771</v>
      </c>
      <c r="C1342">
        <v>1</v>
      </c>
      <c r="D1342" t="s">
        <v>236</v>
      </c>
      <c r="E1342" t="s">
        <v>1775</v>
      </c>
      <c r="F1342" t="s">
        <v>1544</v>
      </c>
    </row>
    <row r="1343" spans="1:6" ht="15">
      <c r="A1343" s="233">
        <v>45931</v>
      </c>
      <c r="B1343" t="s">
        <v>1771</v>
      </c>
      <c r="C1343">
        <v>0.99732858400000002</v>
      </c>
      <c r="D1343" t="s">
        <v>238</v>
      </c>
      <c r="E1343" t="s">
        <v>1775</v>
      </c>
      <c r="F1343" t="s">
        <v>1525</v>
      </c>
    </row>
    <row r="1344" spans="1:6" ht="15">
      <c r="A1344" s="233">
        <v>45931</v>
      </c>
      <c r="B1344" t="s">
        <v>1771</v>
      </c>
      <c r="C1344">
        <v>0.99936305700000017</v>
      </c>
      <c r="D1344" t="s">
        <v>240</v>
      </c>
      <c r="E1344" t="s">
        <v>1775</v>
      </c>
      <c r="F1344" t="s">
        <v>1509</v>
      </c>
    </row>
    <row r="1345" spans="1:6" ht="15">
      <c r="A1345" s="233">
        <v>45931</v>
      </c>
      <c r="B1345" t="s">
        <v>1771</v>
      </c>
      <c r="C1345">
        <v>0.97801507499999984</v>
      </c>
      <c r="D1345" t="s">
        <v>242</v>
      </c>
      <c r="E1345" t="s">
        <v>1777</v>
      </c>
      <c r="F1345" t="s">
        <v>1534</v>
      </c>
    </row>
    <row r="1346" spans="1:6" ht="15">
      <c r="A1346" s="233">
        <v>45931</v>
      </c>
      <c r="B1346" t="s">
        <v>1771</v>
      </c>
      <c r="C1346">
        <v>0.84874333599999996</v>
      </c>
      <c r="D1346" t="s">
        <v>244</v>
      </c>
      <c r="E1346" t="s">
        <v>1542</v>
      </c>
      <c r="F1346" t="s">
        <v>1531</v>
      </c>
    </row>
    <row r="1347" spans="1:6" ht="15">
      <c r="A1347" s="233">
        <v>45931</v>
      </c>
      <c r="B1347" t="s">
        <v>1771</v>
      </c>
      <c r="C1347">
        <v>0.99699957100000014</v>
      </c>
      <c r="D1347" t="s">
        <v>246</v>
      </c>
      <c r="E1347" t="s">
        <v>1775</v>
      </c>
      <c r="F1347" t="s">
        <v>1534</v>
      </c>
    </row>
    <row r="1348" spans="1:6" ht="15">
      <c r="A1348" s="233">
        <v>45931</v>
      </c>
      <c r="B1348" t="s">
        <v>1771</v>
      </c>
      <c r="C1348">
        <v>0.97492354699999995</v>
      </c>
      <c r="D1348" t="s">
        <v>248</v>
      </c>
      <c r="E1348" t="s">
        <v>1610</v>
      </c>
      <c r="F1348" t="s">
        <v>1578</v>
      </c>
    </row>
    <row r="1349" spans="1:6" ht="15">
      <c r="A1349" s="233">
        <v>45931</v>
      </c>
      <c r="B1349" t="s">
        <v>1771</v>
      </c>
      <c r="C1349">
        <v>0.99652949899999999</v>
      </c>
      <c r="D1349" t="s">
        <v>250</v>
      </c>
      <c r="E1349" t="s">
        <v>1775</v>
      </c>
      <c r="F1349" t="s">
        <v>1531</v>
      </c>
    </row>
    <row r="1350" spans="1:6" ht="15">
      <c r="A1350" s="233">
        <v>45931</v>
      </c>
      <c r="B1350" t="s">
        <v>1771</v>
      </c>
      <c r="C1350">
        <v>0.99948665299999995</v>
      </c>
      <c r="D1350" t="s">
        <v>252</v>
      </c>
      <c r="E1350" t="s">
        <v>1775</v>
      </c>
      <c r="F1350" t="s">
        <v>1525</v>
      </c>
    </row>
    <row r="1351" spans="1:6" ht="15">
      <c r="A1351" s="233">
        <v>45931</v>
      </c>
      <c r="B1351" t="s">
        <v>1771</v>
      </c>
      <c r="C1351">
        <v>0.92620751300000004</v>
      </c>
      <c r="D1351" t="s">
        <v>254</v>
      </c>
      <c r="E1351" t="s">
        <v>1539</v>
      </c>
      <c r="F1351" t="s">
        <v>1578</v>
      </c>
    </row>
    <row r="1352" spans="1:6" ht="15">
      <c r="A1352" s="233">
        <v>45931</v>
      </c>
      <c r="B1352" t="s">
        <v>1771</v>
      </c>
      <c r="C1352">
        <v>0.99840764299999996</v>
      </c>
      <c r="D1352" t="s">
        <v>256</v>
      </c>
      <c r="E1352" t="s">
        <v>1775</v>
      </c>
      <c r="F1352" t="s">
        <v>1544</v>
      </c>
    </row>
    <row r="1353" spans="1:6" ht="15">
      <c r="A1353" s="233">
        <v>45931</v>
      </c>
      <c r="B1353" t="s">
        <v>1771</v>
      </c>
      <c r="C1353">
        <v>0.99697885200000003</v>
      </c>
      <c r="D1353" t="s">
        <v>258</v>
      </c>
      <c r="E1353" t="s">
        <v>1775</v>
      </c>
      <c r="F1353" t="s">
        <v>1509</v>
      </c>
    </row>
    <row r="1354" spans="1:6" ht="15">
      <c r="A1354" s="233">
        <v>45931</v>
      </c>
      <c r="B1354" t="s">
        <v>1771</v>
      </c>
      <c r="C1354">
        <v>0.99862163999999998</v>
      </c>
      <c r="D1354" t="s">
        <v>260</v>
      </c>
      <c r="E1354" t="s">
        <v>1775</v>
      </c>
      <c r="F1354" t="s">
        <v>1522</v>
      </c>
    </row>
    <row r="1355" spans="1:6" ht="15">
      <c r="A1355" s="233">
        <v>45931</v>
      </c>
      <c r="B1355" t="s">
        <v>1771</v>
      </c>
      <c r="C1355">
        <v>0.99320882899999996</v>
      </c>
      <c r="D1355" t="s">
        <v>262</v>
      </c>
      <c r="E1355" t="s">
        <v>1776</v>
      </c>
      <c r="F1355" t="s">
        <v>1534</v>
      </c>
    </row>
    <row r="1356" spans="1:6" ht="15">
      <c r="A1356" s="233">
        <v>45931</v>
      </c>
      <c r="B1356" t="s">
        <v>1771</v>
      </c>
      <c r="C1356">
        <v>0.97280497300000002</v>
      </c>
      <c r="D1356" t="s">
        <v>264</v>
      </c>
      <c r="E1356" t="s">
        <v>1610</v>
      </c>
      <c r="F1356" t="s">
        <v>1531</v>
      </c>
    </row>
    <row r="1357" spans="1:6" ht="15">
      <c r="A1357" s="233">
        <v>45931</v>
      </c>
      <c r="B1357" t="s">
        <v>1771</v>
      </c>
      <c r="C1357">
        <v>0.99669239300000001</v>
      </c>
      <c r="D1357" t="s">
        <v>266</v>
      </c>
      <c r="E1357" t="s">
        <v>1775</v>
      </c>
      <c r="F1357" t="s">
        <v>1525</v>
      </c>
    </row>
    <row r="1358" spans="1:6" ht="15">
      <c r="A1358" s="233">
        <v>45931</v>
      </c>
      <c r="B1358" t="s">
        <v>1771</v>
      </c>
      <c r="C1358">
        <v>0.99924698799999989</v>
      </c>
      <c r="D1358" t="s">
        <v>268</v>
      </c>
      <c r="E1358" t="s">
        <v>1775</v>
      </c>
      <c r="F1358" t="s">
        <v>1522</v>
      </c>
    </row>
    <row r="1359" spans="1:6" ht="15">
      <c r="A1359" s="233">
        <v>45931</v>
      </c>
      <c r="B1359" t="s">
        <v>1771</v>
      </c>
      <c r="C1359">
        <v>0.99901671599999997</v>
      </c>
      <c r="D1359" t="s">
        <v>270</v>
      </c>
      <c r="E1359" t="s">
        <v>1775</v>
      </c>
      <c r="F1359" t="s">
        <v>1509</v>
      </c>
    </row>
    <row r="1360" spans="1:6" ht="15">
      <c r="A1360" s="233">
        <v>45931</v>
      </c>
      <c r="B1360" t="s">
        <v>1771</v>
      </c>
      <c r="C1360">
        <v>0.99225306600000007</v>
      </c>
      <c r="D1360" t="s">
        <v>272</v>
      </c>
      <c r="E1360" t="s">
        <v>1776</v>
      </c>
      <c r="F1360" t="s">
        <v>1534</v>
      </c>
    </row>
    <row r="1361" spans="1:6" ht="15">
      <c r="A1361" s="233">
        <v>45931</v>
      </c>
      <c r="B1361" t="s">
        <v>1771</v>
      </c>
      <c r="C1361">
        <v>0.99959100200000006</v>
      </c>
      <c r="D1361" t="s">
        <v>274</v>
      </c>
      <c r="E1361" t="s">
        <v>1775</v>
      </c>
      <c r="F1361" t="s">
        <v>1518</v>
      </c>
    </row>
    <row r="1362" spans="1:6" ht="15">
      <c r="A1362" s="233">
        <v>45931</v>
      </c>
      <c r="B1362" t="s">
        <v>1771</v>
      </c>
      <c r="C1362">
        <v>0.79653882100000006</v>
      </c>
      <c r="D1362" t="s">
        <v>276</v>
      </c>
      <c r="E1362" t="s">
        <v>1603</v>
      </c>
      <c r="F1362" t="s">
        <v>1531</v>
      </c>
    </row>
    <row r="1363" spans="1:6" ht="15">
      <c r="A1363" s="233">
        <v>45931</v>
      </c>
      <c r="B1363" t="s">
        <v>1771</v>
      </c>
      <c r="C1363">
        <v>0.99174236199999988</v>
      </c>
      <c r="D1363" t="s">
        <v>278</v>
      </c>
      <c r="E1363" t="s">
        <v>1776</v>
      </c>
      <c r="F1363" t="s">
        <v>1509</v>
      </c>
    </row>
    <row r="1364" spans="1:6" ht="15">
      <c r="A1364" s="233">
        <v>45931</v>
      </c>
      <c r="B1364" t="s">
        <v>1771</v>
      </c>
      <c r="C1364">
        <v>0.991959064</v>
      </c>
      <c r="D1364" t="s">
        <v>280</v>
      </c>
      <c r="E1364" t="s">
        <v>1776</v>
      </c>
      <c r="F1364" t="s">
        <v>1509</v>
      </c>
    </row>
    <row r="1365" spans="1:6" ht="15">
      <c r="A1365" s="233">
        <v>45931</v>
      </c>
      <c r="B1365" t="s">
        <v>1771</v>
      </c>
      <c r="C1365">
        <v>0.98044692700000013</v>
      </c>
      <c r="D1365" t="s">
        <v>282</v>
      </c>
      <c r="E1365" t="s">
        <v>1777</v>
      </c>
      <c r="F1365" t="s">
        <v>1534</v>
      </c>
    </row>
    <row r="1366" spans="1:6" ht="15">
      <c r="A1366" s="233">
        <v>45931</v>
      </c>
      <c r="B1366" t="s">
        <v>1771</v>
      </c>
      <c r="C1366">
        <v>0.99837360600000002</v>
      </c>
      <c r="D1366" t="s">
        <v>284</v>
      </c>
      <c r="E1366" t="s">
        <v>1775</v>
      </c>
      <c r="F1366" t="s">
        <v>1531</v>
      </c>
    </row>
    <row r="1367" spans="1:6" ht="15">
      <c r="A1367" s="233">
        <v>45931</v>
      </c>
      <c r="B1367" t="s">
        <v>1771</v>
      </c>
      <c r="C1367">
        <v>0.99881516599999998</v>
      </c>
      <c r="D1367" t="s">
        <v>286</v>
      </c>
      <c r="E1367" t="s">
        <v>1775</v>
      </c>
      <c r="F1367" t="s">
        <v>1544</v>
      </c>
    </row>
    <row r="1368" spans="1:6" ht="15">
      <c r="A1368" s="233">
        <v>45931</v>
      </c>
      <c r="B1368" t="s">
        <v>1771</v>
      </c>
      <c r="C1368">
        <v>0.278591215</v>
      </c>
      <c r="D1368" t="s">
        <v>288</v>
      </c>
      <c r="E1368" t="s">
        <v>2107</v>
      </c>
      <c r="F1368" t="s">
        <v>1591</v>
      </c>
    </row>
    <row r="1369" spans="1:6" ht="15">
      <c r="A1369" s="233">
        <v>45931</v>
      </c>
      <c r="B1369" t="s">
        <v>1771</v>
      </c>
      <c r="C1369">
        <v>0.99741887899999992</v>
      </c>
      <c r="D1369" t="s">
        <v>290</v>
      </c>
      <c r="E1369" t="s">
        <v>1775</v>
      </c>
      <c r="F1369" t="s">
        <v>1544</v>
      </c>
    </row>
    <row r="1370" spans="1:6" ht="15">
      <c r="A1370" s="233">
        <v>45931</v>
      </c>
      <c r="B1370" t="s">
        <v>1771</v>
      </c>
      <c r="C1370">
        <v>0.98892988900000001</v>
      </c>
      <c r="D1370" t="s">
        <v>292</v>
      </c>
      <c r="E1370" t="s">
        <v>1776</v>
      </c>
      <c r="F1370" t="s">
        <v>1509</v>
      </c>
    </row>
    <row r="1371" spans="1:6" ht="15">
      <c r="A1371" s="233">
        <v>45931</v>
      </c>
      <c r="B1371" t="s">
        <v>1771</v>
      </c>
      <c r="C1371">
        <v>0.75249999999999995</v>
      </c>
      <c r="D1371" t="s">
        <v>296</v>
      </c>
      <c r="E1371" t="s">
        <v>1700</v>
      </c>
      <c r="F1371" t="s">
        <v>1534</v>
      </c>
    </row>
    <row r="1372" spans="1:6" ht="15">
      <c r="A1372" s="233">
        <v>45931</v>
      </c>
      <c r="B1372" t="s">
        <v>1771</v>
      </c>
      <c r="C1372">
        <v>0.22254059200000001</v>
      </c>
      <c r="D1372" t="s">
        <v>294</v>
      </c>
      <c r="E1372" t="s">
        <v>2108</v>
      </c>
      <c r="F1372" t="s">
        <v>1534</v>
      </c>
    </row>
    <row r="1373" spans="1:6" ht="15">
      <c r="A1373" s="233">
        <v>45931</v>
      </c>
      <c r="B1373" t="s">
        <v>1771</v>
      </c>
      <c r="C1373">
        <v>0.999696786</v>
      </c>
      <c r="D1373" t="s">
        <v>298</v>
      </c>
      <c r="E1373" t="s">
        <v>1775</v>
      </c>
      <c r="F1373" t="s">
        <v>1522</v>
      </c>
    </row>
    <row r="1374" spans="1:6" ht="15">
      <c r="A1374" s="233">
        <v>45931</v>
      </c>
      <c r="B1374" t="s">
        <v>1771</v>
      </c>
      <c r="C1374">
        <v>0.99593495899999995</v>
      </c>
      <c r="D1374" t="s">
        <v>300</v>
      </c>
      <c r="E1374" t="s">
        <v>1775</v>
      </c>
      <c r="F1374" t="s">
        <v>1544</v>
      </c>
    </row>
    <row r="1375" spans="1:6" ht="15">
      <c r="A1375" s="233">
        <v>45931</v>
      </c>
      <c r="B1375" t="s">
        <v>1771</v>
      </c>
      <c r="C1375">
        <v>0.13194988299999999</v>
      </c>
      <c r="D1375" t="s">
        <v>302</v>
      </c>
      <c r="E1375" t="s">
        <v>2109</v>
      </c>
      <c r="F1375" t="s">
        <v>1534</v>
      </c>
    </row>
    <row r="1376" spans="1:6" ht="15">
      <c r="A1376" s="233">
        <v>45931</v>
      </c>
      <c r="B1376" t="s">
        <v>1771</v>
      </c>
      <c r="C1376">
        <v>0.99870800999999987</v>
      </c>
      <c r="D1376" t="s">
        <v>304</v>
      </c>
      <c r="E1376" t="s">
        <v>1775</v>
      </c>
      <c r="F1376" t="s">
        <v>1544</v>
      </c>
    </row>
    <row r="1377" spans="1:6" ht="15">
      <c r="A1377" s="233">
        <v>45931</v>
      </c>
      <c r="B1377" t="s">
        <v>1771</v>
      </c>
      <c r="C1377">
        <v>9.0025358999999999E-2</v>
      </c>
      <c r="D1377" t="s">
        <v>306</v>
      </c>
      <c r="E1377" t="s">
        <v>1787</v>
      </c>
      <c r="F1377" t="s">
        <v>1531</v>
      </c>
    </row>
    <row r="1378" spans="1:6" ht="15">
      <c r="A1378" s="233">
        <v>45931</v>
      </c>
      <c r="B1378" t="s">
        <v>1771</v>
      </c>
      <c r="C1378">
        <v>0.99451303199999996</v>
      </c>
      <c r="D1378" t="s">
        <v>308</v>
      </c>
      <c r="E1378" t="s">
        <v>1776</v>
      </c>
      <c r="F1378" t="s">
        <v>1531</v>
      </c>
    </row>
    <row r="1379" spans="1:6" ht="15">
      <c r="A1379" s="233">
        <v>45931</v>
      </c>
      <c r="B1379" t="s">
        <v>1771</v>
      </c>
      <c r="C1379">
        <v>0.99861399900000003</v>
      </c>
      <c r="D1379" t="s">
        <v>310</v>
      </c>
      <c r="E1379" t="s">
        <v>1775</v>
      </c>
      <c r="F1379" t="s">
        <v>1518</v>
      </c>
    </row>
    <row r="1380" spans="1:6" ht="15">
      <c r="A1380" s="233">
        <v>45931</v>
      </c>
      <c r="B1380" t="s">
        <v>2110</v>
      </c>
      <c r="C1380">
        <v>299.82010793523892</v>
      </c>
      <c r="D1380" t="s">
        <v>3</v>
      </c>
      <c r="E1380" t="s">
        <v>2111</v>
      </c>
      <c r="F1380" t="s">
        <v>1509</v>
      </c>
    </row>
    <row r="1381" spans="1:6" ht="15">
      <c r="A1381" s="233">
        <v>45931</v>
      </c>
      <c r="B1381" t="s">
        <v>2112</v>
      </c>
      <c r="C1381">
        <v>60</v>
      </c>
      <c r="D1381" t="s">
        <v>3</v>
      </c>
      <c r="E1381" t="s">
        <v>2113</v>
      </c>
      <c r="F1381" t="s">
        <v>1509</v>
      </c>
    </row>
    <row r="1382" spans="1:6" ht="15">
      <c r="A1382" s="233">
        <v>45931</v>
      </c>
      <c r="B1382" t="s">
        <v>1495</v>
      </c>
      <c r="C1382">
        <v>20012</v>
      </c>
      <c r="D1382" t="s">
        <v>3</v>
      </c>
      <c r="E1382" t="s">
        <v>1788</v>
      </c>
      <c r="F1382" t="s">
        <v>1509</v>
      </c>
    </row>
    <row r="1383" spans="1:6" ht="15">
      <c r="A1383" s="233">
        <v>45931</v>
      </c>
      <c r="B1383" t="s">
        <v>2110</v>
      </c>
      <c r="C1383">
        <v>131.88697286425531</v>
      </c>
      <c r="D1383" t="s">
        <v>7</v>
      </c>
      <c r="E1383" t="s">
        <v>2114</v>
      </c>
      <c r="F1383" t="s">
        <v>1509</v>
      </c>
    </row>
    <row r="1384" spans="1:6" ht="15">
      <c r="A1384" s="233">
        <v>45931</v>
      </c>
      <c r="B1384" t="s">
        <v>1495</v>
      </c>
      <c r="C1384">
        <v>60658</v>
      </c>
      <c r="D1384" t="s">
        <v>7</v>
      </c>
      <c r="E1384" t="s">
        <v>1789</v>
      </c>
      <c r="F1384" t="s">
        <v>1509</v>
      </c>
    </row>
    <row r="1385" spans="1:6" ht="15">
      <c r="A1385" s="233">
        <v>45931</v>
      </c>
      <c r="B1385" t="s">
        <v>2112</v>
      </c>
      <c r="C1385">
        <v>80</v>
      </c>
      <c r="D1385" t="s">
        <v>7</v>
      </c>
      <c r="E1385" t="s">
        <v>2115</v>
      </c>
      <c r="F1385" t="s">
        <v>1509</v>
      </c>
    </row>
    <row r="1386" spans="1:6" ht="15">
      <c r="A1386" s="233">
        <v>45931</v>
      </c>
      <c r="B1386" t="s">
        <v>1495</v>
      </c>
      <c r="C1386">
        <v>50538</v>
      </c>
      <c r="D1386" t="s">
        <v>11</v>
      </c>
      <c r="E1386" t="s">
        <v>1790</v>
      </c>
      <c r="F1386" t="s">
        <v>1518</v>
      </c>
    </row>
    <row r="1387" spans="1:6" ht="15">
      <c r="A1387" s="233">
        <v>45931</v>
      </c>
      <c r="B1387" t="s">
        <v>2110</v>
      </c>
      <c r="C1387">
        <v>425.42245439075538</v>
      </c>
      <c r="D1387" t="s">
        <v>11</v>
      </c>
      <c r="E1387" t="s">
        <v>2116</v>
      </c>
      <c r="F1387" t="s">
        <v>1518</v>
      </c>
    </row>
    <row r="1388" spans="1:6" ht="15">
      <c r="A1388" s="233">
        <v>45931</v>
      </c>
      <c r="B1388" t="s">
        <v>2112</v>
      </c>
      <c r="C1388">
        <v>215</v>
      </c>
      <c r="D1388" t="s">
        <v>11</v>
      </c>
      <c r="E1388" t="s">
        <v>2117</v>
      </c>
      <c r="F1388" t="s">
        <v>1518</v>
      </c>
    </row>
    <row r="1389" spans="1:6" ht="15">
      <c r="A1389" s="233">
        <v>45931</v>
      </c>
      <c r="B1389" t="s">
        <v>1495</v>
      </c>
      <c r="C1389">
        <v>39084</v>
      </c>
      <c r="D1389" t="s">
        <v>14</v>
      </c>
      <c r="E1389" t="s">
        <v>1791</v>
      </c>
      <c r="F1389" t="s">
        <v>1522</v>
      </c>
    </row>
    <row r="1390" spans="1:6" ht="15">
      <c r="A1390" s="233">
        <v>45931</v>
      </c>
      <c r="B1390" t="s">
        <v>2112</v>
      </c>
      <c r="C1390">
        <v>20</v>
      </c>
      <c r="D1390" t="s">
        <v>14</v>
      </c>
      <c r="E1390" t="s">
        <v>2118</v>
      </c>
      <c r="F1390" t="s">
        <v>1522</v>
      </c>
    </row>
    <row r="1391" spans="1:6" ht="15">
      <c r="A1391" s="233">
        <v>45931</v>
      </c>
      <c r="B1391" t="s">
        <v>2110</v>
      </c>
      <c r="C1391">
        <v>51.17183502200389</v>
      </c>
      <c r="D1391" t="s">
        <v>14</v>
      </c>
      <c r="E1391" t="s">
        <v>2119</v>
      </c>
      <c r="F1391" t="s">
        <v>1522</v>
      </c>
    </row>
    <row r="1392" spans="1:6" ht="15">
      <c r="A1392" s="233">
        <v>45931</v>
      </c>
      <c r="B1392" t="s">
        <v>2110</v>
      </c>
      <c r="C1392">
        <v>299.49983527509062</v>
      </c>
      <c r="D1392" t="s">
        <v>16</v>
      </c>
      <c r="E1392" t="s">
        <v>2120</v>
      </c>
      <c r="F1392" t="s">
        <v>1525</v>
      </c>
    </row>
    <row r="1393" spans="1:6" ht="15">
      <c r="A1393" s="233">
        <v>45931</v>
      </c>
      <c r="B1393" t="s">
        <v>1495</v>
      </c>
      <c r="C1393">
        <v>33389</v>
      </c>
      <c r="D1393" t="s">
        <v>16</v>
      </c>
      <c r="E1393" t="s">
        <v>1792</v>
      </c>
      <c r="F1393" t="s">
        <v>1525</v>
      </c>
    </row>
    <row r="1394" spans="1:6" ht="15">
      <c r="A1394" s="233">
        <v>45931</v>
      </c>
      <c r="B1394" t="s">
        <v>2112</v>
      </c>
      <c r="C1394">
        <v>100</v>
      </c>
      <c r="D1394" t="s">
        <v>16</v>
      </c>
      <c r="E1394" t="s">
        <v>2121</v>
      </c>
      <c r="F1394" t="s">
        <v>1525</v>
      </c>
    </row>
    <row r="1395" spans="1:6" ht="15">
      <c r="A1395" s="233">
        <v>45931</v>
      </c>
      <c r="B1395" t="s">
        <v>2110</v>
      </c>
      <c r="C1395">
        <v>259.12228216060868</v>
      </c>
      <c r="D1395" t="s">
        <v>18</v>
      </c>
      <c r="E1395" t="s">
        <v>2122</v>
      </c>
      <c r="F1395" t="s">
        <v>1509</v>
      </c>
    </row>
    <row r="1396" spans="1:6" ht="15">
      <c r="A1396" s="233">
        <v>45931</v>
      </c>
      <c r="B1396" t="s">
        <v>2112</v>
      </c>
      <c r="C1396">
        <v>110</v>
      </c>
      <c r="D1396" t="s">
        <v>18</v>
      </c>
      <c r="E1396" t="s">
        <v>2123</v>
      </c>
      <c r="F1396" t="s">
        <v>1509</v>
      </c>
    </row>
    <row r="1397" spans="1:6" ht="15">
      <c r="A1397" s="233">
        <v>45931</v>
      </c>
      <c r="B1397" t="s">
        <v>1495</v>
      </c>
      <c r="C1397">
        <v>42451</v>
      </c>
      <c r="D1397" t="s">
        <v>18</v>
      </c>
      <c r="E1397" t="s">
        <v>1793</v>
      </c>
      <c r="F1397" t="s">
        <v>1509</v>
      </c>
    </row>
    <row r="1398" spans="1:6" ht="15">
      <c r="A1398" s="233">
        <v>45931</v>
      </c>
      <c r="B1398" t="s">
        <v>2112</v>
      </c>
      <c r="C1398">
        <v>500</v>
      </c>
      <c r="D1398" t="s">
        <v>20</v>
      </c>
      <c r="E1398" t="s">
        <v>2124</v>
      </c>
      <c r="F1398" t="s">
        <v>1531</v>
      </c>
    </row>
    <row r="1399" spans="1:6" ht="15">
      <c r="A1399" s="233">
        <v>45931</v>
      </c>
      <c r="B1399" t="s">
        <v>2110</v>
      </c>
      <c r="C1399">
        <v>323.82161314974809</v>
      </c>
      <c r="D1399" t="s">
        <v>20</v>
      </c>
      <c r="E1399" t="s">
        <v>2125</v>
      </c>
      <c r="F1399" t="s">
        <v>1531</v>
      </c>
    </row>
    <row r="1400" spans="1:6" ht="15">
      <c r="A1400" s="233">
        <v>45931</v>
      </c>
      <c r="B1400" t="s">
        <v>1495</v>
      </c>
      <c r="C1400">
        <v>154406</v>
      </c>
      <c r="D1400" t="s">
        <v>20</v>
      </c>
      <c r="E1400" t="s">
        <v>1794</v>
      </c>
      <c r="F1400" t="s">
        <v>1531</v>
      </c>
    </row>
    <row r="1401" spans="1:6" ht="15">
      <c r="A1401" s="233">
        <v>45931</v>
      </c>
      <c r="B1401" t="s">
        <v>2110</v>
      </c>
      <c r="C1401">
        <v>302.04962243797189</v>
      </c>
      <c r="D1401" t="s">
        <v>22</v>
      </c>
      <c r="E1401" t="s">
        <v>2126</v>
      </c>
      <c r="F1401" t="s">
        <v>1534</v>
      </c>
    </row>
    <row r="1402" spans="1:6" ht="15">
      <c r="A1402" s="233">
        <v>45931</v>
      </c>
      <c r="B1402" t="s">
        <v>1495</v>
      </c>
      <c r="C1402">
        <v>23175</v>
      </c>
      <c r="D1402" t="s">
        <v>22</v>
      </c>
      <c r="E1402" t="s">
        <v>1795</v>
      </c>
      <c r="F1402" t="s">
        <v>1534</v>
      </c>
    </row>
    <row r="1403" spans="1:6" ht="15">
      <c r="A1403" s="233">
        <v>45931</v>
      </c>
      <c r="B1403" t="s">
        <v>2112</v>
      </c>
      <c r="C1403">
        <v>70</v>
      </c>
      <c r="D1403" t="s">
        <v>22</v>
      </c>
      <c r="E1403" t="s">
        <v>2127</v>
      </c>
      <c r="F1403" t="s">
        <v>1534</v>
      </c>
    </row>
    <row r="1404" spans="1:6" ht="15">
      <c r="A1404" s="233">
        <v>45931</v>
      </c>
      <c r="B1404" t="s">
        <v>1495</v>
      </c>
      <c r="C1404">
        <v>29985</v>
      </c>
      <c r="D1404" t="s">
        <v>24</v>
      </c>
      <c r="E1404" t="s">
        <v>1796</v>
      </c>
      <c r="F1404" t="s">
        <v>1534</v>
      </c>
    </row>
    <row r="1405" spans="1:6" ht="15">
      <c r="A1405" s="233">
        <v>45931</v>
      </c>
      <c r="B1405" t="s">
        <v>2110</v>
      </c>
      <c r="C1405">
        <v>33.350008337502082</v>
      </c>
      <c r="D1405" t="s">
        <v>24</v>
      </c>
      <c r="E1405" t="s">
        <v>2128</v>
      </c>
      <c r="F1405" t="s">
        <v>1534</v>
      </c>
    </row>
    <row r="1406" spans="1:6" ht="15">
      <c r="A1406" s="233">
        <v>45931</v>
      </c>
      <c r="B1406" t="s">
        <v>2112</v>
      </c>
      <c r="C1406">
        <v>10</v>
      </c>
      <c r="D1406" t="s">
        <v>24</v>
      </c>
      <c r="E1406" t="s">
        <v>2129</v>
      </c>
      <c r="F1406" t="s">
        <v>1534</v>
      </c>
    </row>
    <row r="1407" spans="1:6" ht="15">
      <c r="A1407" s="233">
        <v>45931</v>
      </c>
      <c r="B1407" t="s">
        <v>2110</v>
      </c>
      <c r="C1407">
        <v>267.40010696004282</v>
      </c>
      <c r="D1407" t="s">
        <v>26</v>
      </c>
      <c r="E1407" t="s">
        <v>2130</v>
      </c>
      <c r="F1407" t="s">
        <v>1534</v>
      </c>
    </row>
    <row r="1408" spans="1:6" ht="15">
      <c r="A1408" s="233">
        <v>45931</v>
      </c>
      <c r="B1408" t="s">
        <v>2112</v>
      </c>
      <c r="C1408">
        <v>140</v>
      </c>
      <c r="D1408" t="s">
        <v>26</v>
      </c>
      <c r="E1408" t="s">
        <v>2131</v>
      </c>
      <c r="F1408" t="s">
        <v>1534</v>
      </c>
    </row>
    <row r="1409" spans="1:6" ht="15">
      <c r="A1409" s="233">
        <v>45931</v>
      </c>
      <c r="B1409" t="s">
        <v>1495</v>
      </c>
      <c r="C1409">
        <v>52356</v>
      </c>
      <c r="D1409" t="s">
        <v>26</v>
      </c>
      <c r="E1409" t="s">
        <v>1797</v>
      </c>
      <c r="F1409" t="s">
        <v>1534</v>
      </c>
    </row>
    <row r="1410" spans="1:6" ht="15">
      <c r="A1410" s="233">
        <v>45931</v>
      </c>
      <c r="B1410" t="s">
        <v>2110</v>
      </c>
      <c r="C1410">
        <v>241.97814318353201</v>
      </c>
      <c r="D1410" t="s">
        <v>28</v>
      </c>
      <c r="E1410" t="s">
        <v>2132</v>
      </c>
      <c r="F1410" t="s">
        <v>1522</v>
      </c>
    </row>
    <row r="1411" spans="1:6" ht="15">
      <c r="A1411" s="233">
        <v>45931</v>
      </c>
      <c r="B1411" t="s">
        <v>2112</v>
      </c>
      <c r="C1411">
        <v>215</v>
      </c>
      <c r="D1411" t="s">
        <v>28</v>
      </c>
      <c r="E1411" t="s">
        <v>2117</v>
      </c>
      <c r="F1411" t="s">
        <v>1522</v>
      </c>
    </row>
    <row r="1412" spans="1:6" ht="15">
      <c r="A1412" s="233">
        <v>45931</v>
      </c>
      <c r="B1412" t="s">
        <v>1495</v>
      </c>
      <c r="C1412">
        <v>88851</v>
      </c>
      <c r="D1412" t="s">
        <v>28</v>
      </c>
      <c r="E1412" t="s">
        <v>1798</v>
      </c>
      <c r="F1412" t="s">
        <v>1522</v>
      </c>
    </row>
    <row r="1413" spans="1:6" ht="15">
      <c r="A1413" s="233">
        <v>45931</v>
      </c>
      <c r="B1413" t="s">
        <v>2112</v>
      </c>
      <c r="C1413">
        <v>30</v>
      </c>
      <c r="D1413" t="s">
        <v>30</v>
      </c>
      <c r="E1413" t="s">
        <v>2133</v>
      </c>
      <c r="F1413" t="s">
        <v>1544</v>
      </c>
    </row>
    <row r="1414" spans="1:6" ht="15">
      <c r="A1414" s="233">
        <v>45931</v>
      </c>
      <c r="B1414" t="s">
        <v>1495</v>
      </c>
      <c r="C1414">
        <v>20882</v>
      </c>
      <c r="D1414" t="s">
        <v>30</v>
      </c>
      <c r="E1414" t="s">
        <v>1799</v>
      </c>
      <c r="F1414" t="s">
        <v>1544</v>
      </c>
    </row>
    <row r="1415" spans="1:6" ht="15">
      <c r="A1415" s="233">
        <v>45931</v>
      </c>
      <c r="B1415" t="s">
        <v>2110</v>
      </c>
      <c r="C1415">
        <v>143.6643999616895</v>
      </c>
      <c r="D1415" t="s">
        <v>30</v>
      </c>
      <c r="E1415" t="s">
        <v>2134</v>
      </c>
      <c r="F1415" t="s">
        <v>1544</v>
      </c>
    </row>
    <row r="1416" spans="1:6" ht="15">
      <c r="A1416" s="233">
        <v>45931</v>
      </c>
      <c r="B1416" t="s">
        <v>2112</v>
      </c>
      <c r="C1416">
        <v>195</v>
      </c>
      <c r="D1416" t="s">
        <v>32</v>
      </c>
      <c r="E1416" t="s">
        <v>2135</v>
      </c>
      <c r="F1416" t="s">
        <v>1518</v>
      </c>
    </row>
    <row r="1417" spans="1:6" ht="15">
      <c r="A1417" s="233">
        <v>45931</v>
      </c>
      <c r="B1417" t="s">
        <v>1495</v>
      </c>
      <c r="C1417">
        <v>87497</v>
      </c>
      <c r="D1417" t="s">
        <v>32</v>
      </c>
      <c r="E1417" t="s">
        <v>1800</v>
      </c>
      <c r="F1417" t="s">
        <v>1518</v>
      </c>
    </row>
    <row r="1418" spans="1:6" ht="15">
      <c r="A1418" s="233">
        <v>45931</v>
      </c>
      <c r="B1418" t="s">
        <v>2110</v>
      </c>
      <c r="C1418">
        <v>222.8647839354492</v>
      </c>
      <c r="D1418" t="s">
        <v>32</v>
      </c>
      <c r="E1418" t="s">
        <v>2136</v>
      </c>
      <c r="F1418" t="s">
        <v>1518</v>
      </c>
    </row>
    <row r="1419" spans="1:6" ht="15">
      <c r="A1419" s="233">
        <v>45931</v>
      </c>
      <c r="B1419" t="s">
        <v>2110</v>
      </c>
      <c r="C1419">
        <v>104.7803106154097</v>
      </c>
      <c r="D1419" t="s">
        <v>34</v>
      </c>
      <c r="E1419" t="s">
        <v>2137</v>
      </c>
      <c r="F1419" t="s">
        <v>1509</v>
      </c>
    </row>
    <row r="1420" spans="1:6" ht="15">
      <c r="A1420" s="233">
        <v>45931</v>
      </c>
      <c r="B1420" t="s">
        <v>1495</v>
      </c>
      <c r="C1420">
        <v>42947</v>
      </c>
      <c r="D1420" t="s">
        <v>34</v>
      </c>
      <c r="E1420" t="s">
        <v>1801</v>
      </c>
      <c r="F1420" t="s">
        <v>1509</v>
      </c>
    </row>
    <row r="1421" spans="1:6" ht="15">
      <c r="A1421" s="233">
        <v>45931</v>
      </c>
      <c r="B1421" t="s">
        <v>2112</v>
      </c>
      <c r="C1421">
        <v>45</v>
      </c>
      <c r="D1421" t="s">
        <v>34</v>
      </c>
      <c r="E1421" t="s">
        <v>2138</v>
      </c>
      <c r="F1421" t="s">
        <v>1509</v>
      </c>
    </row>
    <row r="1422" spans="1:6" ht="15">
      <c r="A1422" s="233">
        <v>45931</v>
      </c>
      <c r="B1422" t="s">
        <v>2110</v>
      </c>
      <c r="C1422">
        <v>148.06406238432501</v>
      </c>
      <c r="D1422" t="s">
        <v>36</v>
      </c>
      <c r="E1422" t="s">
        <v>2139</v>
      </c>
      <c r="F1422" t="s">
        <v>1544</v>
      </c>
    </row>
    <row r="1423" spans="1:6" ht="15">
      <c r="A1423" s="233">
        <v>45931</v>
      </c>
      <c r="B1423" t="s">
        <v>1495</v>
      </c>
      <c r="C1423">
        <v>40523</v>
      </c>
      <c r="D1423" t="s">
        <v>36</v>
      </c>
      <c r="E1423" t="s">
        <v>1936</v>
      </c>
      <c r="F1423" t="s">
        <v>1544</v>
      </c>
    </row>
    <row r="1424" spans="1:6" ht="15">
      <c r="A1424" s="233">
        <v>45931</v>
      </c>
      <c r="B1424" t="s">
        <v>2112</v>
      </c>
      <c r="C1424">
        <v>60</v>
      </c>
      <c r="D1424" t="s">
        <v>36</v>
      </c>
      <c r="E1424" t="s">
        <v>2113</v>
      </c>
      <c r="F1424" t="s">
        <v>1544</v>
      </c>
    </row>
    <row r="1425" spans="1:6" ht="15">
      <c r="A1425" s="233">
        <v>45931</v>
      </c>
      <c r="B1425" t="s">
        <v>2112</v>
      </c>
      <c r="C1425">
        <v>155</v>
      </c>
      <c r="D1425" t="s">
        <v>1497</v>
      </c>
      <c r="E1425" t="s">
        <v>2140</v>
      </c>
      <c r="F1425" t="s">
        <v>1522</v>
      </c>
    </row>
    <row r="1426" spans="1:6" ht="15">
      <c r="A1426" s="233">
        <v>45931</v>
      </c>
      <c r="B1426" t="s">
        <v>2110</v>
      </c>
      <c r="C1426">
        <v>248.8520694859198</v>
      </c>
      <c r="D1426" t="s">
        <v>1497</v>
      </c>
      <c r="E1426" t="s">
        <v>2141</v>
      </c>
      <c r="F1426" t="s">
        <v>1522</v>
      </c>
    </row>
    <row r="1427" spans="1:6" ht="15">
      <c r="A1427" s="233">
        <v>45931</v>
      </c>
      <c r="B1427" t="s">
        <v>1495</v>
      </c>
      <c r="C1427">
        <v>62286</v>
      </c>
      <c r="D1427" t="s">
        <v>1497</v>
      </c>
      <c r="E1427" t="s">
        <v>1802</v>
      </c>
      <c r="F1427" t="s">
        <v>1522</v>
      </c>
    </row>
    <row r="1428" spans="1:6" ht="15">
      <c r="A1428" s="233">
        <v>45931</v>
      </c>
      <c r="B1428" t="s">
        <v>2110</v>
      </c>
      <c r="C1428">
        <v>191.71779141104301</v>
      </c>
      <c r="D1428" t="s">
        <v>40</v>
      </c>
      <c r="E1428" t="s">
        <v>2142</v>
      </c>
      <c r="F1428" t="s">
        <v>1509</v>
      </c>
    </row>
    <row r="1429" spans="1:6" ht="15">
      <c r="A1429" s="233">
        <v>45931</v>
      </c>
      <c r="B1429" t="s">
        <v>1495</v>
      </c>
      <c r="C1429">
        <v>59984</v>
      </c>
      <c r="D1429" t="s">
        <v>40</v>
      </c>
      <c r="E1429" t="s">
        <v>1803</v>
      </c>
      <c r="F1429" t="s">
        <v>1509</v>
      </c>
    </row>
    <row r="1430" spans="1:6" ht="15">
      <c r="A1430" s="233">
        <v>45931</v>
      </c>
      <c r="B1430" t="s">
        <v>2112</v>
      </c>
      <c r="C1430">
        <v>115</v>
      </c>
      <c r="D1430" t="s">
        <v>40</v>
      </c>
      <c r="E1430" t="s">
        <v>2143</v>
      </c>
      <c r="F1430" t="s">
        <v>1509</v>
      </c>
    </row>
    <row r="1431" spans="1:6" ht="15">
      <c r="A1431" s="233">
        <v>45931</v>
      </c>
      <c r="B1431" t="s">
        <v>1495</v>
      </c>
      <c r="C1431">
        <v>110535</v>
      </c>
      <c r="D1431" t="s">
        <v>42</v>
      </c>
      <c r="E1431" t="s">
        <v>1804</v>
      </c>
      <c r="F1431" t="s">
        <v>1544</v>
      </c>
    </row>
    <row r="1432" spans="1:6" ht="15">
      <c r="A1432" s="233">
        <v>45931</v>
      </c>
      <c r="B1432" t="s">
        <v>2112</v>
      </c>
      <c r="C1432">
        <v>125</v>
      </c>
      <c r="D1432" t="s">
        <v>42</v>
      </c>
      <c r="E1432" t="s">
        <v>2144</v>
      </c>
      <c r="F1432" t="s">
        <v>1544</v>
      </c>
    </row>
    <row r="1433" spans="1:6" ht="15">
      <c r="A1433" s="233">
        <v>45931</v>
      </c>
      <c r="B1433" t="s">
        <v>2110</v>
      </c>
      <c r="C1433">
        <v>113.0863527389515</v>
      </c>
      <c r="D1433" t="s">
        <v>42</v>
      </c>
      <c r="E1433" t="s">
        <v>2145</v>
      </c>
      <c r="F1433" t="s">
        <v>1544</v>
      </c>
    </row>
    <row r="1434" spans="1:6" ht="15">
      <c r="A1434" s="233">
        <v>45931</v>
      </c>
      <c r="B1434" t="s">
        <v>1495</v>
      </c>
      <c r="C1434">
        <v>36500</v>
      </c>
      <c r="D1434" t="s">
        <v>44</v>
      </c>
      <c r="E1434" t="s">
        <v>1805</v>
      </c>
      <c r="F1434" t="s">
        <v>1534</v>
      </c>
    </row>
    <row r="1435" spans="1:6" ht="15">
      <c r="A1435" s="233">
        <v>45931</v>
      </c>
      <c r="B1435" t="s">
        <v>2110</v>
      </c>
      <c r="C1435">
        <v>205.47945205479451</v>
      </c>
      <c r="D1435" t="s">
        <v>44</v>
      </c>
      <c r="E1435" t="s">
        <v>2146</v>
      </c>
      <c r="F1435" t="s">
        <v>1534</v>
      </c>
    </row>
    <row r="1436" spans="1:6" ht="15">
      <c r="A1436" s="233">
        <v>45931</v>
      </c>
      <c r="B1436" t="s">
        <v>2112</v>
      </c>
      <c r="C1436">
        <v>75</v>
      </c>
      <c r="D1436" t="s">
        <v>44</v>
      </c>
      <c r="E1436" t="s">
        <v>2147</v>
      </c>
      <c r="F1436" t="s">
        <v>1534</v>
      </c>
    </row>
    <row r="1437" spans="1:6" ht="15">
      <c r="A1437" s="233">
        <v>45931</v>
      </c>
      <c r="B1437" t="s">
        <v>2110</v>
      </c>
      <c r="C1437">
        <v>242.1893921046258</v>
      </c>
      <c r="D1437" t="s">
        <v>46</v>
      </c>
      <c r="E1437" t="s">
        <v>2132</v>
      </c>
      <c r="F1437" t="s">
        <v>1518</v>
      </c>
    </row>
    <row r="1438" spans="1:6" ht="15">
      <c r="A1438" s="233">
        <v>45931</v>
      </c>
      <c r="B1438" t="s">
        <v>2112</v>
      </c>
      <c r="C1438">
        <v>100</v>
      </c>
      <c r="D1438" t="s">
        <v>46</v>
      </c>
      <c r="E1438" t="s">
        <v>2121</v>
      </c>
      <c r="F1438" t="s">
        <v>1518</v>
      </c>
    </row>
    <row r="1439" spans="1:6" ht="15">
      <c r="A1439" s="233">
        <v>45931</v>
      </c>
      <c r="B1439" t="s">
        <v>1495</v>
      </c>
      <c r="C1439">
        <v>41290</v>
      </c>
      <c r="D1439" t="s">
        <v>46</v>
      </c>
      <c r="E1439" t="s">
        <v>1806</v>
      </c>
      <c r="F1439" t="s">
        <v>1518</v>
      </c>
    </row>
    <row r="1440" spans="1:6" ht="15">
      <c r="A1440" s="233">
        <v>45931</v>
      </c>
      <c r="B1440" t="s">
        <v>2112</v>
      </c>
      <c r="C1440">
        <v>240</v>
      </c>
      <c r="D1440" t="s">
        <v>48</v>
      </c>
      <c r="E1440" t="s">
        <v>2148</v>
      </c>
      <c r="F1440" t="s">
        <v>1525</v>
      </c>
    </row>
    <row r="1441" spans="1:6" ht="15">
      <c r="A1441" s="233">
        <v>45931</v>
      </c>
      <c r="B1441" t="s">
        <v>1495</v>
      </c>
      <c r="C1441">
        <v>134730</v>
      </c>
      <c r="D1441" t="s">
        <v>48</v>
      </c>
      <c r="E1441" t="s">
        <v>1807</v>
      </c>
      <c r="F1441" t="s">
        <v>1525</v>
      </c>
    </row>
    <row r="1442" spans="1:6" ht="15">
      <c r="A1442" s="233">
        <v>45931</v>
      </c>
      <c r="B1442" t="s">
        <v>2110</v>
      </c>
      <c r="C1442">
        <v>178.1340458695168</v>
      </c>
      <c r="D1442" t="s">
        <v>48</v>
      </c>
      <c r="E1442" t="s">
        <v>2149</v>
      </c>
      <c r="F1442" t="s">
        <v>1525</v>
      </c>
    </row>
    <row r="1443" spans="1:6" ht="15">
      <c r="A1443" s="233">
        <v>45931</v>
      </c>
      <c r="B1443" t="s">
        <v>2112</v>
      </c>
      <c r="C1443">
        <v>55</v>
      </c>
      <c r="D1443" t="s">
        <v>50</v>
      </c>
      <c r="E1443" t="s">
        <v>2150</v>
      </c>
      <c r="F1443" t="s">
        <v>1509</v>
      </c>
    </row>
    <row r="1444" spans="1:6" ht="15">
      <c r="A1444" s="233">
        <v>45931</v>
      </c>
      <c r="B1444" t="s">
        <v>2110</v>
      </c>
      <c r="C1444">
        <v>209.03010033444821</v>
      </c>
      <c r="D1444" t="s">
        <v>50</v>
      </c>
      <c r="E1444" t="s">
        <v>2151</v>
      </c>
      <c r="F1444" t="s">
        <v>1509</v>
      </c>
    </row>
    <row r="1445" spans="1:6" ht="15">
      <c r="A1445" s="233">
        <v>45931</v>
      </c>
      <c r="B1445" t="s">
        <v>1495</v>
      </c>
      <c r="C1445">
        <v>26312</v>
      </c>
      <c r="D1445" t="s">
        <v>50</v>
      </c>
      <c r="E1445" t="s">
        <v>1808</v>
      </c>
      <c r="F1445" t="s">
        <v>1509</v>
      </c>
    </row>
    <row r="1446" spans="1:6" ht="15">
      <c r="A1446" s="233">
        <v>45931</v>
      </c>
      <c r="B1446" t="s">
        <v>2110</v>
      </c>
      <c r="C1446">
        <v>174.04622667780561</v>
      </c>
      <c r="D1446" t="s">
        <v>52</v>
      </c>
      <c r="E1446" t="s">
        <v>2152</v>
      </c>
      <c r="F1446" t="s">
        <v>1525</v>
      </c>
    </row>
    <row r="1447" spans="1:6" ht="15">
      <c r="A1447" s="233">
        <v>45931</v>
      </c>
      <c r="B1447" t="s">
        <v>1495</v>
      </c>
      <c r="C1447">
        <v>57456</v>
      </c>
      <c r="D1447" t="s">
        <v>52</v>
      </c>
      <c r="E1447" t="s">
        <v>1809</v>
      </c>
      <c r="F1447" t="s">
        <v>1525</v>
      </c>
    </row>
    <row r="1448" spans="1:6" ht="15">
      <c r="A1448" s="233">
        <v>45931</v>
      </c>
      <c r="B1448" t="s">
        <v>2112</v>
      </c>
      <c r="C1448">
        <v>100</v>
      </c>
      <c r="D1448" t="s">
        <v>52</v>
      </c>
      <c r="E1448" t="s">
        <v>2121</v>
      </c>
      <c r="F1448" t="s">
        <v>1525</v>
      </c>
    </row>
    <row r="1449" spans="1:6" ht="15">
      <c r="A1449" s="233">
        <v>45931</v>
      </c>
      <c r="B1449" t="s">
        <v>2112</v>
      </c>
      <c r="C1449">
        <v>165</v>
      </c>
      <c r="D1449" t="s">
        <v>54</v>
      </c>
      <c r="E1449" t="s">
        <v>2153</v>
      </c>
      <c r="F1449" t="s">
        <v>1534</v>
      </c>
    </row>
    <row r="1450" spans="1:6" ht="15">
      <c r="A1450" s="233">
        <v>45931</v>
      </c>
      <c r="B1450" t="s">
        <v>1495</v>
      </c>
      <c r="C1450">
        <v>94913</v>
      </c>
      <c r="D1450" t="s">
        <v>54</v>
      </c>
      <c r="E1450" t="s">
        <v>1810</v>
      </c>
      <c r="F1450" t="s">
        <v>1534</v>
      </c>
    </row>
    <row r="1451" spans="1:6" ht="15">
      <c r="A1451" s="233">
        <v>45931</v>
      </c>
      <c r="B1451" t="s">
        <v>2110</v>
      </c>
      <c r="C1451">
        <v>173.84341449537999</v>
      </c>
      <c r="D1451" t="s">
        <v>54</v>
      </c>
      <c r="E1451" t="s">
        <v>2152</v>
      </c>
      <c r="F1451" t="s">
        <v>1534</v>
      </c>
    </row>
    <row r="1452" spans="1:6" ht="15">
      <c r="A1452" s="233">
        <v>45931</v>
      </c>
      <c r="B1452" t="s">
        <v>2112</v>
      </c>
      <c r="C1452">
        <v>175</v>
      </c>
      <c r="D1452" t="s">
        <v>56</v>
      </c>
      <c r="E1452" t="s">
        <v>2154</v>
      </c>
      <c r="F1452" t="s">
        <v>1534</v>
      </c>
    </row>
    <row r="1453" spans="1:6" ht="15">
      <c r="A1453" s="233">
        <v>45931</v>
      </c>
      <c r="B1453" t="s">
        <v>1495</v>
      </c>
      <c r="C1453">
        <v>80283</v>
      </c>
      <c r="D1453" t="s">
        <v>56</v>
      </c>
      <c r="E1453" t="s">
        <v>1811</v>
      </c>
      <c r="F1453" t="s">
        <v>1534</v>
      </c>
    </row>
    <row r="1454" spans="1:6" ht="15">
      <c r="A1454" s="233">
        <v>45931</v>
      </c>
      <c r="B1454" t="s">
        <v>2110</v>
      </c>
      <c r="C1454">
        <v>217.97889964251459</v>
      </c>
      <c r="D1454" t="s">
        <v>56</v>
      </c>
      <c r="E1454" t="s">
        <v>2155</v>
      </c>
      <c r="F1454" t="s">
        <v>1534</v>
      </c>
    </row>
    <row r="1455" spans="1:6" ht="15">
      <c r="A1455" s="233">
        <v>45931</v>
      </c>
      <c r="B1455" t="s">
        <v>2112</v>
      </c>
      <c r="C1455">
        <v>0</v>
      </c>
      <c r="D1455" t="s">
        <v>58</v>
      </c>
      <c r="E1455" t="s">
        <v>2156</v>
      </c>
      <c r="F1455" t="s">
        <v>1509</v>
      </c>
    </row>
    <row r="1456" spans="1:6" ht="15">
      <c r="A1456" s="233">
        <v>45931</v>
      </c>
      <c r="B1456" t="s">
        <v>2110</v>
      </c>
      <c r="C1456">
        <v>0</v>
      </c>
      <c r="D1456" t="s">
        <v>58</v>
      </c>
      <c r="E1456" t="s">
        <v>2156</v>
      </c>
      <c r="F1456" t="s">
        <v>1509</v>
      </c>
    </row>
    <row r="1457" spans="1:6" ht="15">
      <c r="A1457" s="233">
        <v>45931</v>
      </c>
      <c r="B1457" t="s">
        <v>1495</v>
      </c>
      <c r="C1457">
        <v>1399</v>
      </c>
      <c r="D1457" t="s">
        <v>58</v>
      </c>
      <c r="E1457" t="s">
        <v>1812</v>
      </c>
      <c r="F1457" t="s">
        <v>1509</v>
      </c>
    </row>
    <row r="1458" spans="1:6" ht="15">
      <c r="A1458" s="233">
        <v>45931</v>
      </c>
      <c r="B1458" t="s">
        <v>2110</v>
      </c>
      <c r="C1458">
        <v>144.5447497404765</v>
      </c>
      <c r="D1458" t="s">
        <v>1498</v>
      </c>
      <c r="E1458" t="s">
        <v>2157</v>
      </c>
      <c r="F1458" t="s">
        <v>1522</v>
      </c>
    </row>
    <row r="1459" spans="1:6" ht="15">
      <c r="A1459" s="233">
        <v>45931</v>
      </c>
      <c r="B1459" t="s">
        <v>1495</v>
      </c>
      <c r="C1459">
        <v>152202</v>
      </c>
      <c r="D1459" t="s">
        <v>1498</v>
      </c>
      <c r="E1459" t="s">
        <v>1813</v>
      </c>
      <c r="F1459" t="s">
        <v>1522</v>
      </c>
    </row>
    <row r="1460" spans="1:6" ht="15">
      <c r="A1460" s="233">
        <v>45931</v>
      </c>
      <c r="B1460" t="s">
        <v>2112</v>
      </c>
      <c r="C1460">
        <v>220</v>
      </c>
      <c r="D1460" t="s">
        <v>1498</v>
      </c>
      <c r="E1460" t="s">
        <v>2158</v>
      </c>
      <c r="F1460" t="s">
        <v>1522</v>
      </c>
    </row>
    <row r="1461" spans="1:6" ht="15">
      <c r="A1461" s="233">
        <v>45931</v>
      </c>
      <c r="B1461" t="s">
        <v>2112</v>
      </c>
      <c r="C1461">
        <v>285</v>
      </c>
      <c r="D1461" t="s">
        <v>62</v>
      </c>
      <c r="E1461" t="s">
        <v>2159</v>
      </c>
      <c r="F1461" t="s">
        <v>1578</v>
      </c>
    </row>
    <row r="1462" spans="1:6" ht="15">
      <c r="A1462" s="233">
        <v>45931</v>
      </c>
      <c r="B1462" t="s">
        <v>1495</v>
      </c>
      <c r="C1462">
        <v>117738</v>
      </c>
      <c r="D1462" t="s">
        <v>62</v>
      </c>
      <c r="E1462" t="s">
        <v>1814</v>
      </c>
      <c r="F1462" t="s">
        <v>1578</v>
      </c>
    </row>
    <row r="1463" spans="1:6" ht="15">
      <c r="A1463" s="233">
        <v>45931</v>
      </c>
      <c r="B1463" t="s">
        <v>2110</v>
      </c>
      <c r="C1463">
        <v>242.06288538959379</v>
      </c>
      <c r="D1463" t="s">
        <v>62</v>
      </c>
      <c r="E1463" t="s">
        <v>2132</v>
      </c>
      <c r="F1463" t="s">
        <v>1578</v>
      </c>
    </row>
    <row r="1464" spans="1:6" ht="15">
      <c r="A1464" s="233">
        <v>45931</v>
      </c>
      <c r="B1464" t="s">
        <v>2112</v>
      </c>
      <c r="C1464">
        <v>105</v>
      </c>
      <c r="D1464" t="s">
        <v>64</v>
      </c>
      <c r="E1464" t="s">
        <v>2137</v>
      </c>
      <c r="F1464" t="s">
        <v>1531</v>
      </c>
    </row>
    <row r="1465" spans="1:6" ht="15">
      <c r="A1465" s="233">
        <v>45931</v>
      </c>
      <c r="B1465" t="s">
        <v>1495</v>
      </c>
      <c r="C1465">
        <v>51300</v>
      </c>
      <c r="D1465" t="s">
        <v>64</v>
      </c>
      <c r="E1465" t="s">
        <v>1815</v>
      </c>
      <c r="F1465" t="s">
        <v>1531</v>
      </c>
    </row>
    <row r="1466" spans="1:6" ht="15">
      <c r="A1466" s="233">
        <v>45931</v>
      </c>
      <c r="B1466" t="s">
        <v>2110</v>
      </c>
      <c r="C1466">
        <v>204.67836257309941</v>
      </c>
      <c r="D1466" t="s">
        <v>64</v>
      </c>
      <c r="E1466" t="s">
        <v>2146</v>
      </c>
      <c r="F1466" t="s">
        <v>1531</v>
      </c>
    </row>
    <row r="1467" spans="1:6" ht="15">
      <c r="A1467" s="233">
        <v>45931</v>
      </c>
      <c r="B1467" t="s">
        <v>1495</v>
      </c>
      <c r="C1467">
        <v>56734</v>
      </c>
      <c r="D1467" t="s">
        <v>66</v>
      </c>
      <c r="E1467" t="s">
        <v>1816</v>
      </c>
      <c r="F1467" t="s">
        <v>1509</v>
      </c>
    </row>
    <row r="1468" spans="1:6" ht="15">
      <c r="A1468" s="233">
        <v>45931</v>
      </c>
      <c r="B1468" t="s">
        <v>2110</v>
      </c>
      <c r="C1468">
        <v>193.88726336940809</v>
      </c>
      <c r="D1468" t="s">
        <v>66</v>
      </c>
      <c r="E1468" t="s">
        <v>2160</v>
      </c>
      <c r="F1468" t="s">
        <v>1509</v>
      </c>
    </row>
    <row r="1469" spans="1:6" ht="15">
      <c r="A1469" s="233">
        <v>45931</v>
      </c>
      <c r="B1469" t="s">
        <v>2112</v>
      </c>
      <c r="C1469">
        <v>110</v>
      </c>
      <c r="D1469" t="s">
        <v>66</v>
      </c>
      <c r="E1469" t="s">
        <v>2123</v>
      </c>
      <c r="F1469" t="s">
        <v>1509</v>
      </c>
    </row>
    <row r="1470" spans="1:6" ht="15">
      <c r="A1470" s="233">
        <v>45931</v>
      </c>
      <c r="B1470" t="s">
        <v>2110</v>
      </c>
      <c r="C1470">
        <v>252.40902139537641</v>
      </c>
      <c r="D1470" t="s">
        <v>68</v>
      </c>
      <c r="E1470" t="s">
        <v>2161</v>
      </c>
      <c r="F1470" t="s">
        <v>1578</v>
      </c>
    </row>
    <row r="1471" spans="1:6" ht="15">
      <c r="A1471" s="233">
        <v>45931</v>
      </c>
      <c r="B1471" t="s">
        <v>2112</v>
      </c>
      <c r="C1471">
        <v>170</v>
      </c>
      <c r="D1471" t="s">
        <v>68</v>
      </c>
      <c r="E1471" t="s">
        <v>2162</v>
      </c>
      <c r="F1471" t="s">
        <v>1578</v>
      </c>
    </row>
    <row r="1472" spans="1:6" ht="15">
      <c r="A1472" s="233">
        <v>45931</v>
      </c>
      <c r="B1472" t="s">
        <v>1495</v>
      </c>
      <c r="C1472">
        <v>67351</v>
      </c>
      <c r="D1472" t="s">
        <v>68</v>
      </c>
      <c r="E1472" t="s">
        <v>1817</v>
      </c>
      <c r="F1472" t="s">
        <v>1578</v>
      </c>
    </row>
    <row r="1473" spans="1:6" ht="15">
      <c r="A1473" s="233">
        <v>45931</v>
      </c>
      <c r="B1473" t="s">
        <v>2110</v>
      </c>
      <c r="C1473">
        <v>294.15472538555281</v>
      </c>
      <c r="D1473" t="s">
        <v>70</v>
      </c>
      <c r="E1473" t="s">
        <v>2163</v>
      </c>
      <c r="F1473" t="s">
        <v>1578</v>
      </c>
    </row>
    <row r="1474" spans="1:6" ht="15">
      <c r="A1474" s="233">
        <v>45931</v>
      </c>
      <c r="B1474" t="s">
        <v>1495</v>
      </c>
      <c r="C1474">
        <v>23797</v>
      </c>
      <c r="D1474" t="s">
        <v>70</v>
      </c>
      <c r="E1474" t="s">
        <v>1818</v>
      </c>
      <c r="F1474" t="s">
        <v>1578</v>
      </c>
    </row>
    <row r="1475" spans="1:6" ht="15">
      <c r="A1475" s="233">
        <v>45931</v>
      </c>
      <c r="B1475" t="s">
        <v>2112</v>
      </c>
      <c r="C1475">
        <v>70</v>
      </c>
      <c r="D1475" t="s">
        <v>70</v>
      </c>
      <c r="E1475" t="s">
        <v>2127</v>
      </c>
      <c r="F1475" t="s">
        <v>1578</v>
      </c>
    </row>
    <row r="1476" spans="1:6" ht="15">
      <c r="A1476" s="233">
        <v>45931</v>
      </c>
      <c r="B1476" t="s">
        <v>2110</v>
      </c>
      <c r="C1476">
        <v>303.25493631646339</v>
      </c>
      <c r="D1476" t="s">
        <v>72</v>
      </c>
      <c r="E1476" t="s">
        <v>2164</v>
      </c>
      <c r="F1476" t="s">
        <v>1591</v>
      </c>
    </row>
    <row r="1477" spans="1:6" ht="15">
      <c r="A1477" s="233">
        <v>45931</v>
      </c>
      <c r="B1477" t="s">
        <v>2112</v>
      </c>
      <c r="C1477">
        <v>135</v>
      </c>
      <c r="D1477" t="s">
        <v>72</v>
      </c>
      <c r="E1477" t="s">
        <v>2165</v>
      </c>
      <c r="F1477" t="s">
        <v>1591</v>
      </c>
    </row>
    <row r="1478" spans="1:6" ht="15">
      <c r="A1478" s="233">
        <v>45931</v>
      </c>
      <c r="B1478" t="s">
        <v>1495</v>
      </c>
      <c r="C1478">
        <v>44517</v>
      </c>
      <c r="D1478" t="s">
        <v>72</v>
      </c>
      <c r="E1478" t="s">
        <v>1819</v>
      </c>
      <c r="F1478" t="s">
        <v>1591</v>
      </c>
    </row>
    <row r="1479" spans="1:6" ht="15">
      <c r="A1479" s="233">
        <v>45931</v>
      </c>
      <c r="B1479" t="s">
        <v>2112</v>
      </c>
      <c r="C1479">
        <v>390</v>
      </c>
      <c r="D1479" t="s">
        <v>74</v>
      </c>
      <c r="E1479" t="s">
        <v>2166</v>
      </c>
      <c r="F1479" t="s">
        <v>1591</v>
      </c>
    </row>
    <row r="1480" spans="1:6" ht="15">
      <c r="A1480" s="233">
        <v>45931</v>
      </c>
      <c r="B1480" t="s">
        <v>1495</v>
      </c>
      <c r="C1480">
        <v>186020</v>
      </c>
      <c r="D1480" t="s">
        <v>74</v>
      </c>
      <c r="E1480" t="s">
        <v>1820</v>
      </c>
      <c r="F1480" t="s">
        <v>1591</v>
      </c>
    </row>
    <row r="1481" spans="1:6" ht="15">
      <c r="A1481" s="233">
        <v>45931</v>
      </c>
      <c r="B1481" t="s">
        <v>2110</v>
      </c>
      <c r="C1481">
        <v>209.65487581980429</v>
      </c>
      <c r="D1481" t="s">
        <v>74</v>
      </c>
      <c r="E1481" t="s">
        <v>2167</v>
      </c>
      <c r="F1481" t="s">
        <v>1591</v>
      </c>
    </row>
    <row r="1482" spans="1:6" ht="15">
      <c r="A1482" s="233">
        <v>45931</v>
      </c>
      <c r="B1482" t="s">
        <v>1495</v>
      </c>
      <c r="C1482">
        <v>221728</v>
      </c>
      <c r="D1482" t="s">
        <v>76</v>
      </c>
      <c r="E1482" t="s">
        <v>1821</v>
      </c>
      <c r="F1482" t="s">
        <v>1522</v>
      </c>
    </row>
    <row r="1483" spans="1:6" ht="15">
      <c r="A1483" s="233">
        <v>45931</v>
      </c>
      <c r="B1483" t="s">
        <v>2110</v>
      </c>
      <c r="C1483">
        <v>211.97142444797231</v>
      </c>
      <c r="D1483" t="s">
        <v>76</v>
      </c>
      <c r="E1483" t="s">
        <v>2168</v>
      </c>
      <c r="F1483" t="s">
        <v>1522</v>
      </c>
    </row>
    <row r="1484" spans="1:6" ht="15">
      <c r="A1484" s="233">
        <v>45931</v>
      </c>
      <c r="B1484" t="s">
        <v>2112</v>
      </c>
      <c r="C1484">
        <v>470</v>
      </c>
      <c r="D1484" t="s">
        <v>76</v>
      </c>
      <c r="E1484" t="s">
        <v>2169</v>
      </c>
      <c r="F1484" t="s">
        <v>1522</v>
      </c>
    </row>
    <row r="1485" spans="1:6" ht="15">
      <c r="A1485" s="233">
        <v>45931</v>
      </c>
      <c r="B1485" t="s">
        <v>2112</v>
      </c>
      <c r="C1485">
        <v>165</v>
      </c>
      <c r="D1485" t="s">
        <v>78</v>
      </c>
      <c r="E1485" t="s">
        <v>2153</v>
      </c>
      <c r="F1485" t="s">
        <v>1518</v>
      </c>
    </row>
    <row r="1486" spans="1:6" ht="15">
      <c r="A1486" s="233">
        <v>45931</v>
      </c>
      <c r="B1486" t="s">
        <v>2110</v>
      </c>
      <c r="C1486">
        <v>263.19567402019419</v>
      </c>
      <c r="D1486" t="s">
        <v>78</v>
      </c>
      <c r="E1486" t="s">
        <v>2170</v>
      </c>
      <c r="F1486" t="s">
        <v>1518</v>
      </c>
    </row>
    <row r="1487" spans="1:6" ht="15">
      <c r="A1487" s="233">
        <v>45931</v>
      </c>
      <c r="B1487" t="s">
        <v>1495</v>
      </c>
      <c r="C1487">
        <v>62691</v>
      </c>
      <c r="D1487" t="s">
        <v>78</v>
      </c>
      <c r="E1487" t="s">
        <v>1822</v>
      </c>
      <c r="F1487" t="s">
        <v>1518</v>
      </c>
    </row>
    <row r="1488" spans="1:6" ht="15">
      <c r="A1488" s="233">
        <v>45931</v>
      </c>
      <c r="B1488" t="s">
        <v>1495</v>
      </c>
      <c r="C1488">
        <v>119046</v>
      </c>
      <c r="D1488" t="s">
        <v>80</v>
      </c>
      <c r="E1488" t="s">
        <v>1823</v>
      </c>
      <c r="F1488" t="s">
        <v>1522</v>
      </c>
    </row>
    <row r="1489" spans="1:6" ht="15">
      <c r="A1489" s="233">
        <v>45931</v>
      </c>
      <c r="B1489" t="s">
        <v>2110</v>
      </c>
      <c r="C1489">
        <v>155.40211346874321</v>
      </c>
      <c r="D1489" t="s">
        <v>80</v>
      </c>
      <c r="E1489" t="s">
        <v>2140</v>
      </c>
      <c r="F1489" t="s">
        <v>1522</v>
      </c>
    </row>
    <row r="1490" spans="1:6" ht="15">
      <c r="A1490" s="233">
        <v>45931</v>
      </c>
      <c r="B1490" t="s">
        <v>2112</v>
      </c>
      <c r="C1490">
        <v>185</v>
      </c>
      <c r="D1490" t="s">
        <v>80</v>
      </c>
      <c r="E1490" t="s">
        <v>2171</v>
      </c>
      <c r="F1490" t="s">
        <v>1522</v>
      </c>
    </row>
    <row r="1491" spans="1:6" ht="15">
      <c r="A1491" s="233">
        <v>45931</v>
      </c>
      <c r="B1491" t="s">
        <v>2110</v>
      </c>
      <c r="C1491">
        <v>171.44986954901231</v>
      </c>
      <c r="D1491" t="s">
        <v>82</v>
      </c>
      <c r="E1491" t="s">
        <v>2172</v>
      </c>
      <c r="F1491" t="s">
        <v>1531</v>
      </c>
    </row>
    <row r="1492" spans="1:6" ht="15">
      <c r="A1492" s="233">
        <v>45931</v>
      </c>
      <c r="B1492" t="s">
        <v>1495</v>
      </c>
      <c r="C1492">
        <v>67075</v>
      </c>
      <c r="D1492" t="s">
        <v>82</v>
      </c>
      <c r="E1492" t="s">
        <v>1824</v>
      </c>
      <c r="F1492" t="s">
        <v>1531</v>
      </c>
    </row>
    <row r="1493" spans="1:6" ht="15">
      <c r="A1493" s="233">
        <v>45931</v>
      </c>
      <c r="B1493" t="s">
        <v>2112</v>
      </c>
      <c r="C1493">
        <v>115</v>
      </c>
      <c r="D1493" t="s">
        <v>82</v>
      </c>
      <c r="E1493" t="s">
        <v>2143</v>
      </c>
      <c r="F1493" t="s">
        <v>1531</v>
      </c>
    </row>
    <row r="1494" spans="1:6" ht="15">
      <c r="A1494" s="233">
        <v>45931</v>
      </c>
      <c r="B1494" t="s">
        <v>2112</v>
      </c>
      <c r="C1494">
        <v>25</v>
      </c>
      <c r="D1494" t="s">
        <v>84</v>
      </c>
      <c r="E1494" t="s">
        <v>2173</v>
      </c>
      <c r="F1494" t="s">
        <v>1509</v>
      </c>
    </row>
    <row r="1495" spans="1:6" ht="15">
      <c r="A1495" s="233">
        <v>45931</v>
      </c>
      <c r="B1495" t="s">
        <v>1495</v>
      </c>
      <c r="C1495">
        <v>48645</v>
      </c>
      <c r="D1495" t="s">
        <v>84</v>
      </c>
      <c r="E1495" t="s">
        <v>1825</v>
      </c>
      <c r="F1495" t="s">
        <v>1509</v>
      </c>
    </row>
    <row r="1496" spans="1:6" ht="15">
      <c r="A1496" s="233">
        <v>45931</v>
      </c>
      <c r="B1496" t="s">
        <v>2110</v>
      </c>
      <c r="C1496">
        <v>51.392743344639733</v>
      </c>
      <c r="D1496" t="s">
        <v>84</v>
      </c>
      <c r="E1496" t="s">
        <v>2119</v>
      </c>
      <c r="F1496" t="s">
        <v>1509</v>
      </c>
    </row>
    <row r="1497" spans="1:6" ht="15">
      <c r="A1497" s="233">
        <v>45931</v>
      </c>
      <c r="B1497" t="s">
        <v>2112</v>
      </c>
      <c r="C1497">
        <v>165</v>
      </c>
      <c r="D1497" t="s">
        <v>86</v>
      </c>
      <c r="E1497" t="s">
        <v>2153</v>
      </c>
      <c r="F1497" t="s">
        <v>1518</v>
      </c>
    </row>
    <row r="1498" spans="1:6" ht="15">
      <c r="A1498" s="233">
        <v>45931</v>
      </c>
      <c r="B1498" t="s">
        <v>1495</v>
      </c>
      <c r="C1498">
        <v>96404</v>
      </c>
      <c r="D1498" t="s">
        <v>86</v>
      </c>
      <c r="E1498" t="s">
        <v>1826</v>
      </c>
      <c r="F1498" t="s">
        <v>1518</v>
      </c>
    </row>
    <row r="1499" spans="1:6" ht="15">
      <c r="A1499" s="233">
        <v>45931</v>
      </c>
      <c r="B1499" t="s">
        <v>2110</v>
      </c>
      <c r="C1499">
        <v>171.1547238703788</v>
      </c>
      <c r="D1499" t="s">
        <v>86</v>
      </c>
      <c r="E1499" t="s">
        <v>2172</v>
      </c>
      <c r="F1499" t="s">
        <v>1518</v>
      </c>
    </row>
    <row r="1500" spans="1:6" ht="15">
      <c r="A1500" s="233">
        <v>45931</v>
      </c>
      <c r="B1500" t="s">
        <v>2110</v>
      </c>
      <c r="C1500">
        <v>160.62644312820001</v>
      </c>
      <c r="D1500" t="s">
        <v>88</v>
      </c>
      <c r="E1500" t="s">
        <v>2174</v>
      </c>
      <c r="F1500" t="s">
        <v>1544</v>
      </c>
    </row>
    <row r="1501" spans="1:6" ht="15">
      <c r="A1501" s="233">
        <v>45931</v>
      </c>
      <c r="B1501" t="s">
        <v>2112</v>
      </c>
      <c r="C1501">
        <v>240</v>
      </c>
      <c r="D1501" t="s">
        <v>88</v>
      </c>
      <c r="E1501" t="s">
        <v>2148</v>
      </c>
      <c r="F1501" t="s">
        <v>1544</v>
      </c>
    </row>
    <row r="1502" spans="1:6" ht="15">
      <c r="A1502" s="233">
        <v>45931</v>
      </c>
      <c r="B1502" t="s">
        <v>1495</v>
      </c>
      <c r="C1502">
        <v>149415</v>
      </c>
      <c r="D1502" t="s">
        <v>88</v>
      </c>
      <c r="E1502" t="s">
        <v>1827</v>
      </c>
      <c r="F1502" t="s">
        <v>1544</v>
      </c>
    </row>
    <row r="1503" spans="1:6" ht="15">
      <c r="A1503" s="233">
        <v>45931</v>
      </c>
      <c r="B1503" t="s">
        <v>2110</v>
      </c>
      <c r="C1503">
        <v>145.72100672398361</v>
      </c>
      <c r="D1503" t="s">
        <v>90</v>
      </c>
      <c r="E1503" t="s">
        <v>2175</v>
      </c>
      <c r="F1503" t="s">
        <v>1509</v>
      </c>
    </row>
    <row r="1504" spans="1:6" ht="15">
      <c r="A1504" s="233">
        <v>45931</v>
      </c>
      <c r="B1504" t="s">
        <v>1495</v>
      </c>
      <c r="C1504">
        <v>48037</v>
      </c>
      <c r="D1504" t="s">
        <v>90</v>
      </c>
      <c r="E1504" t="s">
        <v>1828</v>
      </c>
      <c r="F1504" t="s">
        <v>1509</v>
      </c>
    </row>
    <row r="1505" spans="1:6" ht="15">
      <c r="A1505" s="233">
        <v>45931</v>
      </c>
      <c r="B1505" t="s">
        <v>2112</v>
      </c>
      <c r="C1505">
        <v>70</v>
      </c>
      <c r="D1505" t="s">
        <v>90</v>
      </c>
      <c r="E1505" t="s">
        <v>2127</v>
      </c>
      <c r="F1505" t="s">
        <v>1509</v>
      </c>
    </row>
    <row r="1506" spans="1:6" ht="15">
      <c r="A1506" s="233">
        <v>45931</v>
      </c>
      <c r="B1506" t="s">
        <v>1495</v>
      </c>
      <c r="C1506">
        <v>325861</v>
      </c>
      <c r="D1506" t="s">
        <v>92</v>
      </c>
      <c r="E1506" t="s">
        <v>1829</v>
      </c>
      <c r="F1506" t="s">
        <v>1525</v>
      </c>
    </row>
    <row r="1507" spans="1:6" ht="15">
      <c r="A1507" s="233">
        <v>45931</v>
      </c>
      <c r="B1507" t="s">
        <v>2112</v>
      </c>
      <c r="C1507">
        <v>585</v>
      </c>
      <c r="D1507" t="s">
        <v>92</v>
      </c>
      <c r="E1507" t="s">
        <v>2176</v>
      </c>
      <c r="F1507" t="s">
        <v>1525</v>
      </c>
    </row>
    <row r="1508" spans="1:6" ht="15">
      <c r="A1508" s="233">
        <v>45931</v>
      </c>
      <c r="B1508" t="s">
        <v>2110</v>
      </c>
      <c r="C1508">
        <v>179.5243984398256</v>
      </c>
      <c r="D1508" t="s">
        <v>92</v>
      </c>
      <c r="E1508" t="s">
        <v>2177</v>
      </c>
      <c r="F1508" t="s">
        <v>1525</v>
      </c>
    </row>
    <row r="1509" spans="1:6" ht="15">
      <c r="A1509" s="233">
        <v>45931</v>
      </c>
      <c r="B1509" t="s">
        <v>2110</v>
      </c>
      <c r="C1509">
        <v>314.61000459814619</v>
      </c>
      <c r="D1509" t="s">
        <v>94</v>
      </c>
      <c r="E1509" t="s">
        <v>2178</v>
      </c>
      <c r="F1509" t="s">
        <v>1578</v>
      </c>
    </row>
    <row r="1510" spans="1:6" ht="15">
      <c r="A1510" s="233">
        <v>45931</v>
      </c>
      <c r="B1510" t="s">
        <v>2112</v>
      </c>
      <c r="C1510">
        <v>130</v>
      </c>
      <c r="D1510" t="s">
        <v>94</v>
      </c>
      <c r="E1510" t="s">
        <v>2179</v>
      </c>
      <c r="F1510" t="s">
        <v>1578</v>
      </c>
    </row>
    <row r="1511" spans="1:6" ht="15">
      <c r="A1511" s="233">
        <v>45931</v>
      </c>
      <c r="B1511" t="s">
        <v>1495</v>
      </c>
      <c r="C1511">
        <v>41321</v>
      </c>
      <c r="D1511" t="s">
        <v>94</v>
      </c>
      <c r="E1511" t="s">
        <v>1830</v>
      </c>
      <c r="F1511" t="s">
        <v>1578</v>
      </c>
    </row>
    <row r="1512" spans="1:6" ht="15">
      <c r="A1512" s="233">
        <v>45931</v>
      </c>
      <c r="B1512" t="s">
        <v>1495</v>
      </c>
      <c r="C1512">
        <v>148036</v>
      </c>
      <c r="D1512" t="s">
        <v>96</v>
      </c>
      <c r="E1512" t="s">
        <v>1831</v>
      </c>
      <c r="F1512" t="s">
        <v>1522</v>
      </c>
    </row>
    <row r="1513" spans="1:6" ht="15">
      <c r="A1513" s="233">
        <v>45931</v>
      </c>
      <c r="B1513" t="s">
        <v>2110</v>
      </c>
      <c r="C1513">
        <v>195.89829500932211</v>
      </c>
      <c r="D1513" t="s">
        <v>96</v>
      </c>
      <c r="E1513" t="s">
        <v>2180</v>
      </c>
      <c r="F1513" t="s">
        <v>1522</v>
      </c>
    </row>
    <row r="1514" spans="1:6" ht="15">
      <c r="A1514" s="233">
        <v>45931</v>
      </c>
      <c r="B1514" t="s">
        <v>2112</v>
      </c>
      <c r="C1514">
        <v>290</v>
      </c>
      <c r="D1514" t="s">
        <v>96</v>
      </c>
      <c r="E1514" t="s">
        <v>2181</v>
      </c>
      <c r="F1514" t="s">
        <v>1522</v>
      </c>
    </row>
    <row r="1515" spans="1:6" ht="15">
      <c r="A1515" s="233">
        <v>45931</v>
      </c>
      <c r="B1515" t="s">
        <v>1495</v>
      </c>
      <c r="C1515">
        <v>32234</v>
      </c>
      <c r="D1515" t="s">
        <v>98</v>
      </c>
      <c r="E1515" t="s">
        <v>1832</v>
      </c>
      <c r="F1515" t="s">
        <v>1509</v>
      </c>
    </row>
    <row r="1516" spans="1:6" ht="15">
      <c r="A1516" s="233">
        <v>45931</v>
      </c>
      <c r="B1516" t="s">
        <v>2110</v>
      </c>
      <c r="C1516">
        <v>263.69671775144258</v>
      </c>
      <c r="D1516" t="s">
        <v>98</v>
      </c>
      <c r="E1516" t="s">
        <v>2182</v>
      </c>
      <c r="F1516" t="s">
        <v>1509</v>
      </c>
    </row>
    <row r="1517" spans="1:6" ht="15">
      <c r="A1517" s="233">
        <v>45931</v>
      </c>
      <c r="B1517" t="s">
        <v>2112</v>
      </c>
      <c r="C1517">
        <v>85</v>
      </c>
      <c r="D1517" t="s">
        <v>98</v>
      </c>
      <c r="E1517" t="s">
        <v>2183</v>
      </c>
      <c r="F1517" t="s">
        <v>1509</v>
      </c>
    </row>
    <row r="1518" spans="1:6" ht="15">
      <c r="A1518" s="233">
        <v>45931</v>
      </c>
      <c r="B1518" t="s">
        <v>2110</v>
      </c>
      <c r="C1518">
        <v>265.48672566371681</v>
      </c>
      <c r="D1518" t="s">
        <v>100</v>
      </c>
      <c r="E1518" t="s">
        <v>2184</v>
      </c>
      <c r="F1518" t="s">
        <v>1509</v>
      </c>
    </row>
    <row r="1519" spans="1:6" ht="15">
      <c r="A1519" s="233">
        <v>45931</v>
      </c>
      <c r="B1519" t="s">
        <v>1495</v>
      </c>
      <c r="C1519">
        <v>22600</v>
      </c>
      <c r="D1519" t="s">
        <v>100</v>
      </c>
      <c r="E1519" t="s">
        <v>1833</v>
      </c>
      <c r="F1519" t="s">
        <v>1509</v>
      </c>
    </row>
    <row r="1520" spans="1:6" ht="15">
      <c r="A1520" s="233">
        <v>45931</v>
      </c>
      <c r="B1520" t="s">
        <v>2112</v>
      </c>
      <c r="C1520">
        <v>60</v>
      </c>
      <c r="D1520" t="s">
        <v>100</v>
      </c>
      <c r="E1520" t="s">
        <v>2113</v>
      </c>
      <c r="F1520" t="s">
        <v>1509</v>
      </c>
    </row>
    <row r="1521" spans="1:6" ht="15">
      <c r="A1521" s="233">
        <v>45931</v>
      </c>
      <c r="B1521" t="s">
        <v>2112</v>
      </c>
      <c r="C1521">
        <v>40</v>
      </c>
      <c r="D1521" t="s">
        <v>102</v>
      </c>
      <c r="E1521" t="s">
        <v>2185</v>
      </c>
      <c r="F1521" t="s">
        <v>1534</v>
      </c>
    </row>
    <row r="1522" spans="1:6" ht="15">
      <c r="A1522" s="233">
        <v>45931</v>
      </c>
      <c r="B1522" t="s">
        <v>2110</v>
      </c>
      <c r="C1522">
        <v>157.6106229559872</v>
      </c>
      <c r="D1522" t="s">
        <v>102</v>
      </c>
      <c r="E1522" t="s">
        <v>2186</v>
      </c>
      <c r="F1522" t="s">
        <v>1534</v>
      </c>
    </row>
    <row r="1523" spans="1:6" ht="15">
      <c r="A1523" s="233">
        <v>45931</v>
      </c>
      <c r="B1523" t="s">
        <v>1495</v>
      </c>
      <c r="C1523">
        <v>25379</v>
      </c>
      <c r="D1523" t="s">
        <v>102</v>
      </c>
      <c r="E1523" t="s">
        <v>1834</v>
      </c>
      <c r="F1523" t="s">
        <v>1534</v>
      </c>
    </row>
    <row r="1524" spans="1:6" ht="15">
      <c r="A1524" s="233">
        <v>45931</v>
      </c>
      <c r="B1524" t="s">
        <v>2110</v>
      </c>
      <c r="C1524">
        <v>0</v>
      </c>
      <c r="D1524" t="s">
        <v>104</v>
      </c>
      <c r="E1524" t="s">
        <v>2156</v>
      </c>
      <c r="F1524" t="s">
        <v>1509</v>
      </c>
    </row>
    <row r="1525" spans="1:6" ht="15">
      <c r="A1525" s="233">
        <v>45931</v>
      </c>
      <c r="B1525" t="s">
        <v>2112</v>
      </c>
      <c r="C1525">
        <v>0</v>
      </c>
      <c r="D1525" t="s">
        <v>104</v>
      </c>
      <c r="E1525" t="s">
        <v>2156</v>
      </c>
      <c r="F1525" t="s">
        <v>1509</v>
      </c>
    </row>
    <row r="1526" spans="1:6" ht="15">
      <c r="A1526" s="233">
        <v>45931</v>
      </c>
      <c r="B1526" t="s">
        <v>1495</v>
      </c>
      <c r="C1526">
        <v>20499</v>
      </c>
      <c r="D1526" t="s">
        <v>104</v>
      </c>
      <c r="E1526" t="s">
        <v>1835</v>
      </c>
      <c r="F1526" t="s">
        <v>1509</v>
      </c>
    </row>
    <row r="1527" spans="1:6" ht="15">
      <c r="A1527" s="233">
        <v>45931</v>
      </c>
      <c r="B1527" t="s">
        <v>2112</v>
      </c>
      <c r="C1527">
        <v>640</v>
      </c>
      <c r="D1527" t="s">
        <v>106</v>
      </c>
      <c r="E1527" t="s">
        <v>2187</v>
      </c>
      <c r="F1527" t="s">
        <v>1544</v>
      </c>
    </row>
    <row r="1528" spans="1:6" ht="15">
      <c r="A1528" s="233">
        <v>45931</v>
      </c>
      <c r="B1528" t="s">
        <v>1495</v>
      </c>
      <c r="C1528">
        <v>324772</v>
      </c>
      <c r="D1528" t="s">
        <v>106</v>
      </c>
      <c r="E1528" t="s">
        <v>1836</v>
      </c>
      <c r="F1528" t="s">
        <v>1544</v>
      </c>
    </row>
    <row r="1529" spans="1:6" ht="15">
      <c r="A1529" s="233">
        <v>45931</v>
      </c>
      <c r="B1529" t="s">
        <v>2110</v>
      </c>
      <c r="C1529">
        <v>197.06132302045739</v>
      </c>
      <c r="D1529" t="s">
        <v>106</v>
      </c>
      <c r="E1529" t="s">
        <v>2188</v>
      </c>
      <c r="F1529" t="s">
        <v>1544</v>
      </c>
    </row>
    <row r="1530" spans="1:6" ht="15">
      <c r="A1530" s="233">
        <v>45931</v>
      </c>
      <c r="B1530" t="s">
        <v>2112</v>
      </c>
      <c r="C1530">
        <v>55</v>
      </c>
      <c r="D1530" t="s">
        <v>108</v>
      </c>
      <c r="E1530" t="s">
        <v>2150</v>
      </c>
      <c r="F1530" t="s">
        <v>1509</v>
      </c>
    </row>
    <row r="1531" spans="1:6" ht="15">
      <c r="A1531" s="233">
        <v>45931</v>
      </c>
      <c r="B1531" t="s">
        <v>2110</v>
      </c>
      <c r="C1531">
        <v>184.86773553830119</v>
      </c>
      <c r="D1531" t="s">
        <v>108</v>
      </c>
      <c r="E1531" t="s">
        <v>2171</v>
      </c>
      <c r="F1531" t="s">
        <v>1509</v>
      </c>
    </row>
    <row r="1532" spans="1:6" ht="15">
      <c r="A1532" s="233">
        <v>45931</v>
      </c>
      <c r="B1532" t="s">
        <v>1495</v>
      </c>
      <c r="C1532">
        <v>29751</v>
      </c>
      <c r="D1532" t="s">
        <v>108</v>
      </c>
      <c r="E1532" t="s">
        <v>1837</v>
      </c>
      <c r="F1532" t="s">
        <v>1509</v>
      </c>
    </row>
    <row r="1533" spans="1:6" ht="15">
      <c r="A1533" s="233">
        <v>45931</v>
      </c>
      <c r="B1533" t="s">
        <v>2110</v>
      </c>
      <c r="C1533">
        <v>58.70336018033673</v>
      </c>
      <c r="D1533" t="s">
        <v>110</v>
      </c>
      <c r="E1533" t="s">
        <v>2189</v>
      </c>
      <c r="F1533" t="s">
        <v>1509</v>
      </c>
    </row>
    <row r="1534" spans="1:6" ht="15">
      <c r="A1534" s="233">
        <v>45931</v>
      </c>
      <c r="B1534" t="s">
        <v>2112</v>
      </c>
      <c r="C1534">
        <v>25</v>
      </c>
      <c r="D1534" t="s">
        <v>110</v>
      </c>
      <c r="E1534" t="s">
        <v>2173</v>
      </c>
      <c r="F1534" t="s">
        <v>1509</v>
      </c>
    </row>
    <row r="1535" spans="1:6" ht="15">
      <c r="A1535" s="233">
        <v>45931</v>
      </c>
      <c r="B1535" t="s">
        <v>1495</v>
      </c>
      <c r="C1535">
        <v>42587</v>
      </c>
      <c r="D1535" t="s">
        <v>110</v>
      </c>
      <c r="E1535" t="s">
        <v>1838</v>
      </c>
      <c r="F1535" t="s">
        <v>1509</v>
      </c>
    </row>
    <row r="1536" spans="1:6" ht="15">
      <c r="A1536" s="233">
        <v>45931</v>
      </c>
      <c r="B1536" t="s">
        <v>1495</v>
      </c>
      <c r="C1536">
        <v>19648</v>
      </c>
      <c r="D1536" t="s">
        <v>112</v>
      </c>
      <c r="E1536" t="s">
        <v>1839</v>
      </c>
      <c r="F1536" t="s">
        <v>1578</v>
      </c>
    </row>
    <row r="1537" spans="1:6" ht="15">
      <c r="A1537" s="233">
        <v>45931</v>
      </c>
      <c r="B1537" t="s">
        <v>2110</v>
      </c>
      <c r="C1537">
        <v>254.4788273615635</v>
      </c>
      <c r="D1537" t="s">
        <v>112</v>
      </c>
      <c r="E1537" t="s">
        <v>2190</v>
      </c>
      <c r="F1537" t="s">
        <v>1578</v>
      </c>
    </row>
    <row r="1538" spans="1:6" ht="15">
      <c r="A1538" s="233">
        <v>45931</v>
      </c>
      <c r="B1538" t="s">
        <v>2112</v>
      </c>
      <c r="C1538">
        <v>50</v>
      </c>
      <c r="D1538" t="s">
        <v>112</v>
      </c>
      <c r="E1538" t="s">
        <v>2191</v>
      </c>
      <c r="F1538" t="s">
        <v>1578</v>
      </c>
    </row>
    <row r="1539" spans="1:6" ht="15">
      <c r="A1539" s="233">
        <v>45931</v>
      </c>
      <c r="B1539" t="s">
        <v>2110</v>
      </c>
      <c r="C1539">
        <v>188.64365214110549</v>
      </c>
      <c r="D1539" t="s">
        <v>114</v>
      </c>
      <c r="E1539" t="s">
        <v>2192</v>
      </c>
      <c r="F1539" t="s">
        <v>1509</v>
      </c>
    </row>
    <row r="1540" spans="1:6" ht="15">
      <c r="A1540" s="233">
        <v>45931</v>
      </c>
      <c r="B1540" t="s">
        <v>2112</v>
      </c>
      <c r="C1540">
        <v>90</v>
      </c>
      <c r="D1540" t="s">
        <v>114</v>
      </c>
      <c r="E1540" t="s">
        <v>2193</v>
      </c>
      <c r="F1540" t="s">
        <v>1509</v>
      </c>
    </row>
    <row r="1541" spans="1:6" ht="15">
      <c r="A1541" s="233">
        <v>45931</v>
      </c>
      <c r="B1541" t="s">
        <v>1495</v>
      </c>
      <c r="C1541">
        <v>47709</v>
      </c>
      <c r="D1541" t="s">
        <v>114</v>
      </c>
      <c r="E1541" t="s">
        <v>1840</v>
      </c>
      <c r="F1541" t="s">
        <v>1509</v>
      </c>
    </row>
    <row r="1542" spans="1:6" ht="15">
      <c r="A1542" s="233">
        <v>45931</v>
      </c>
      <c r="B1542" t="s">
        <v>1495</v>
      </c>
      <c r="C1542">
        <v>51516</v>
      </c>
      <c r="D1542" t="s">
        <v>872</v>
      </c>
      <c r="E1542" t="s">
        <v>1841</v>
      </c>
      <c r="F1542" t="s">
        <v>1531</v>
      </c>
    </row>
    <row r="1543" spans="1:6" ht="15">
      <c r="A1543" s="233">
        <v>45931</v>
      </c>
      <c r="B1543" t="s">
        <v>2112</v>
      </c>
      <c r="C1543">
        <v>60</v>
      </c>
      <c r="D1543" t="s">
        <v>872</v>
      </c>
      <c r="E1543" t="s">
        <v>2113</v>
      </c>
      <c r="F1543" t="s">
        <v>1531</v>
      </c>
    </row>
    <row r="1544" spans="1:6" ht="15">
      <c r="A1544" s="233">
        <v>45931</v>
      </c>
      <c r="B1544" t="s">
        <v>2110</v>
      </c>
      <c r="C1544">
        <v>116.46866992778941</v>
      </c>
      <c r="D1544" t="s">
        <v>872</v>
      </c>
      <c r="E1544" t="s">
        <v>2194</v>
      </c>
      <c r="F1544" t="s">
        <v>1531</v>
      </c>
    </row>
    <row r="1545" spans="1:6" ht="15">
      <c r="A1545" s="233">
        <v>45931</v>
      </c>
      <c r="B1545" t="s">
        <v>2112</v>
      </c>
      <c r="C1545">
        <v>415</v>
      </c>
      <c r="D1545" t="s">
        <v>118</v>
      </c>
      <c r="E1545" t="s">
        <v>2195</v>
      </c>
      <c r="F1545" t="s">
        <v>1525</v>
      </c>
    </row>
    <row r="1546" spans="1:6" ht="15">
      <c r="A1546" s="233">
        <v>45931</v>
      </c>
      <c r="B1546" t="s">
        <v>1495</v>
      </c>
      <c r="C1546">
        <v>216310</v>
      </c>
      <c r="D1546" t="s">
        <v>118</v>
      </c>
      <c r="E1546" t="s">
        <v>1842</v>
      </c>
      <c r="F1546" t="s">
        <v>1525</v>
      </c>
    </row>
    <row r="1547" spans="1:6" ht="15">
      <c r="A1547" s="233">
        <v>45931</v>
      </c>
      <c r="B1547" t="s">
        <v>2110</v>
      </c>
      <c r="C1547">
        <v>191.85428320465999</v>
      </c>
      <c r="D1547" t="s">
        <v>118</v>
      </c>
      <c r="E1547" t="s">
        <v>2142</v>
      </c>
      <c r="F1547" t="s">
        <v>1525</v>
      </c>
    </row>
    <row r="1548" spans="1:6" ht="15">
      <c r="A1548" s="233">
        <v>45931</v>
      </c>
      <c r="B1548" t="s">
        <v>2112</v>
      </c>
      <c r="C1548">
        <v>0</v>
      </c>
      <c r="D1548" t="s">
        <v>120</v>
      </c>
      <c r="E1548" t="s">
        <v>2156</v>
      </c>
      <c r="F1548" t="s">
        <v>1509</v>
      </c>
    </row>
    <row r="1549" spans="1:6" ht="15">
      <c r="A1549" s="233">
        <v>45931</v>
      </c>
      <c r="B1549" t="s">
        <v>2110</v>
      </c>
      <c r="C1549">
        <v>0</v>
      </c>
      <c r="D1549" t="s">
        <v>120</v>
      </c>
      <c r="E1549" t="s">
        <v>2156</v>
      </c>
      <c r="F1549" t="s">
        <v>1509</v>
      </c>
    </row>
    <row r="1550" spans="1:6" ht="15">
      <c r="A1550" s="233">
        <v>45931</v>
      </c>
      <c r="B1550" t="s">
        <v>1495</v>
      </c>
      <c r="C1550">
        <v>43198</v>
      </c>
      <c r="D1550" t="s">
        <v>120</v>
      </c>
      <c r="E1550" t="s">
        <v>1843</v>
      </c>
      <c r="F1550" t="s">
        <v>1509</v>
      </c>
    </row>
    <row r="1551" spans="1:6" ht="15">
      <c r="A1551" s="233">
        <v>45931</v>
      </c>
      <c r="B1551" t="s">
        <v>2110</v>
      </c>
      <c r="C1551">
        <v>27.304499781564001</v>
      </c>
      <c r="D1551" t="s">
        <v>122</v>
      </c>
      <c r="E1551" t="s">
        <v>2196</v>
      </c>
      <c r="F1551" t="s">
        <v>1509</v>
      </c>
    </row>
    <row r="1552" spans="1:6" ht="15">
      <c r="A1552" s="233">
        <v>45931</v>
      </c>
      <c r="B1552" t="s">
        <v>1495</v>
      </c>
      <c r="C1552">
        <v>36624</v>
      </c>
      <c r="D1552" t="s">
        <v>122</v>
      </c>
      <c r="E1552" t="s">
        <v>1844</v>
      </c>
      <c r="F1552" t="s">
        <v>1509</v>
      </c>
    </row>
    <row r="1553" spans="1:6" ht="15">
      <c r="A1553" s="233">
        <v>45931</v>
      </c>
      <c r="B1553" t="s">
        <v>2112</v>
      </c>
      <c r="C1553">
        <v>10</v>
      </c>
      <c r="D1553" t="s">
        <v>122</v>
      </c>
      <c r="E1553" t="s">
        <v>2129</v>
      </c>
      <c r="F1553" t="s">
        <v>1509</v>
      </c>
    </row>
    <row r="1554" spans="1:6" ht="15">
      <c r="A1554" s="233">
        <v>45931</v>
      </c>
      <c r="B1554" t="s">
        <v>2110</v>
      </c>
      <c r="C1554">
        <v>210.56079358023541</v>
      </c>
      <c r="D1554" t="s">
        <v>124</v>
      </c>
      <c r="E1554" t="s">
        <v>2197</v>
      </c>
      <c r="F1554" t="s">
        <v>1544</v>
      </c>
    </row>
    <row r="1555" spans="1:6" ht="15">
      <c r="A1555" s="233">
        <v>45931</v>
      </c>
      <c r="B1555" t="s">
        <v>2112</v>
      </c>
      <c r="C1555">
        <v>90</v>
      </c>
      <c r="D1555" t="s">
        <v>124</v>
      </c>
      <c r="E1555" t="s">
        <v>2193</v>
      </c>
      <c r="F1555" t="s">
        <v>1544</v>
      </c>
    </row>
    <row r="1556" spans="1:6" ht="15">
      <c r="A1556" s="233">
        <v>45931</v>
      </c>
      <c r="B1556" t="s">
        <v>1495</v>
      </c>
      <c r="C1556">
        <v>42743</v>
      </c>
      <c r="D1556" t="s">
        <v>124</v>
      </c>
      <c r="E1556" t="s">
        <v>1845</v>
      </c>
      <c r="F1556" t="s">
        <v>1544</v>
      </c>
    </row>
    <row r="1557" spans="1:6" ht="15">
      <c r="A1557" s="233">
        <v>45931</v>
      </c>
      <c r="B1557" t="s">
        <v>2110</v>
      </c>
      <c r="C1557">
        <v>277.39251040221922</v>
      </c>
      <c r="D1557" t="s">
        <v>126</v>
      </c>
      <c r="E1557" t="s">
        <v>2198</v>
      </c>
      <c r="F1557" t="s">
        <v>1509</v>
      </c>
    </row>
    <row r="1558" spans="1:6" ht="15">
      <c r="A1558" s="233">
        <v>45931</v>
      </c>
      <c r="B1558" t="s">
        <v>1495</v>
      </c>
      <c r="C1558">
        <v>21630</v>
      </c>
      <c r="D1558" t="s">
        <v>126</v>
      </c>
      <c r="E1558" t="s">
        <v>1846</v>
      </c>
      <c r="F1558" t="s">
        <v>1509</v>
      </c>
    </row>
    <row r="1559" spans="1:6" ht="15">
      <c r="A1559" s="233">
        <v>45931</v>
      </c>
      <c r="B1559" t="s">
        <v>2112</v>
      </c>
      <c r="C1559">
        <v>60</v>
      </c>
      <c r="D1559" t="s">
        <v>126</v>
      </c>
      <c r="E1559" t="s">
        <v>2113</v>
      </c>
      <c r="F1559" t="s">
        <v>1509</v>
      </c>
    </row>
    <row r="1560" spans="1:6" ht="15">
      <c r="A1560" s="233">
        <v>45931</v>
      </c>
      <c r="B1560" t="s">
        <v>2112</v>
      </c>
      <c r="C1560">
        <v>0</v>
      </c>
      <c r="D1560" t="s">
        <v>128</v>
      </c>
      <c r="E1560" t="s">
        <v>2156</v>
      </c>
      <c r="F1560" t="s">
        <v>1509</v>
      </c>
    </row>
    <row r="1561" spans="1:6" ht="15">
      <c r="A1561" s="233">
        <v>45931</v>
      </c>
      <c r="B1561" t="s">
        <v>2110</v>
      </c>
      <c r="C1561">
        <v>0</v>
      </c>
      <c r="D1561" t="s">
        <v>128</v>
      </c>
      <c r="E1561" t="s">
        <v>2156</v>
      </c>
      <c r="F1561" t="s">
        <v>1509</v>
      </c>
    </row>
    <row r="1562" spans="1:6" ht="15">
      <c r="A1562" s="233">
        <v>45931</v>
      </c>
      <c r="B1562" t="s">
        <v>1495</v>
      </c>
      <c r="C1562">
        <v>22314</v>
      </c>
      <c r="D1562" t="s">
        <v>128</v>
      </c>
      <c r="E1562" t="s">
        <v>1847</v>
      </c>
      <c r="F1562" t="s">
        <v>1509</v>
      </c>
    </row>
    <row r="1563" spans="1:6" ht="15">
      <c r="A1563" s="233">
        <v>45931</v>
      </c>
      <c r="B1563" t="s">
        <v>2112</v>
      </c>
      <c r="C1563">
        <v>500</v>
      </c>
      <c r="D1563" t="s">
        <v>130</v>
      </c>
      <c r="E1563" t="s">
        <v>2124</v>
      </c>
      <c r="F1563" t="s">
        <v>1544</v>
      </c>
    </row>
    <row r="1564" spans="1:6" ht="15">
      <c r="A1564" s="233">
        <v>45931</v>
      </c>
      <c r="B1564" t="s">
        <v>1495</v>
      </c>
      <c r="C1564">
        <v>335964</v>
      </c>
      <c r="D1564" t="s">
        <v>130</v>
      </c>
      <c r="E1564" t="s">
        <v>1848</v>
      </c>
      <c r="F1564" t="s">
        <v>1544</v>
      </c>
    </row>
    <row r="1565" spans="1:6" ht="15">
      <c r="A1565" s="233">
        <v>45931</v>
      </c>
      <c r="B1565" t="s">
        <v>2110</v>
      </c>
      <c r="C1565">
        <v>148.82546939553049</v>
      </c>
      <c r="D1565" t="s">
        <v>130</v>
      </c>
      <c r="E1565" t="s">
        <v>2199</v>
      </c>
      <c r="F1565" t="s">
        <v>1544</v>
      </c>
    </row>
    <row r="1566" spans="1:6" ht="15">
      <c r="A1566" s="233">
        <v>45931</v>
      </c>
      <c r="B1566" t="s">
        <v>2110</v>
      </c>
      <c r="C1566">
        <v>292.74690273776901</v>
      </c>
      <c r="D1566" t="s">
        <v>1499</v>
      </c>
      <c r="E1566" t="s">
        <v>2200</v>
      </c>
      <c r="F1566" t="s">
        <v>1518</v>
      </c>
    </row>
    <row r="1567" spans="1:6" ht="15">
      <c r="A1567" s="233">
        <v>45931</v>
      </c>
      <c r="B1567" t="s">
        <v>2112</v>
      </c>
      <c r="C1567">
        <v>125</v>
      </c>
      <c r="D1567" t="s">
        <v>1499</v>
      </c>
      <c r="E1567" t="s">
        <v>2144</v>
      </c>
      <c r="F1567" t="s">
        <v>1518</v>
      </c>
    </row>
    <row r="1568" spans="1:6" ht="15">
      <c r="A1568" s="233">
        <v>45931</v>
      </c>
      <c r="B1568" t="s">
        <v>1495</v>
      </c>
      <c r="C1568">
        <v>42699</v>
      </c>
      <c r="D1568" t="s">
        <v>1499</v>
      </c>
      <c r="E1568" t="s">
        <v>1849</v>
      </c>
      <c r="F1568" t="s">
        <v>1518</v>
      </c>
    </row>
    <row r="1569" spans="1:6" ht="15">
      <c r="A1569" s="233">
        <v>45931</v>
      </c>
      <c r="B1569" t="s">
        <v>2110</v>
      </c>
      <c r="C1569">
        <v>231.42791020597079</v>
      </c>
      <c r="D1569" t="s">
        <v>134</v>
      </c>
      <c r="E1569" t="s">
        <v>2201</v>
      </c>
      <c r="F1569" t="s">
        <v>1509</v>
      </c>
    </row>
    <row r="1570" spans="1:6" ht="15">
      <c r="A1570" s="233">
        <v>45931</v>
      </c>
      <c r="B1570" t="s">
        <v>1495</v>
      </c>
      <c r="C1570">
        <v>25926</v>
      </c>
      <c r="D1570" t="s">
        <v>134</v>
      </c>
      <c r="E1570" t="s">
        <v>1850</v>
      </c>
      <c r="F1570" t="s">
        <v>1509</v>
      </c>
    </row>
    <row r="1571" spans="1:6" ht="15">
      <c r="A1571" s="233">
        <v>45931</v>
      </c>
      <c r="B1571" t="s">
        <v>2112</v>
      </c>
      <c r="C1571">
        <v>60</v>
      </c>
      <c r="D1571" t="s">
        <v>134</v>
      </c>
      <c r="E1571" t="s">
        <v>2113</v>
      </c>
      <c r="F1571" t="s">
        <v>1509</v>
      </c>
    </row>
    <row r="1572" spans="1:6" ht="15">
      <c r="A1572" s="233">
        <v>45931</v>
      </c>
      <c r="B1572" t="s">
        <v>2112</v>
      </c>
      <c r="C1572">
        <v>190</v>
      </c>
      <c r="D1572" t="s">
        <v>136</v>
      </c>
      <c r="E1572" t="s">
        <v>2202</v>
      </c>
      <c r="F1572" t="s">
        <v>1518</v>
      </c>
    </row>
    <row r="1573" spans="1:6" ht="15">
      <c r="A1573" s="233">
        <v>45931</v>
      </c>
      <c r="B1573" t="s">
        <v>1495</v>
      </c>
      <c r="C1573">
        <v>80976</v>
      </c>
      <c r="D1573" t="s">
        <v>136</v>
      </c>
      <c r="E1573" t="s">
        <v>1851</v>
      </c>
      <c r="F1573" t="s">
        <v>1518</v>
      </c>
    </row>
    <row r="1574" spans="1:6" ht="15">
      <c r="A1574" s="233">
        <v>45931</v>
      </c>
      <c r="B1574" t="s">
        <v>2110</v>
      </c>
      <c r="C1574">
        <v>234.63742343410391</v>
      </c>
      <c r="D1574" t="s">
        <v>136</v>
      </c>
      <c r="E1574" t="s">
        <v>2203</v>
      </c>
      <c r="F1574" t="s">
        <v>1518</v>
      </c>
    </row>
    <row r="1575" spans="1:6" ht="15">
      <c r="A1575" s="233">
        <v>45931</v>
      </c>
      <c r="B1575" t="s">
        <v>1495</v>
      </c>
      <c r="C1575">
        <v>28160</v>
      </c>
      <c r="D1575" t="s">
        <v>138</v>
      </c>
      <c r="E1575" t="s">
        <v>1852</v>
      </c>
      <c r="F1575" t="s">
        <v>1534</v>
      </c>
    </row>
    <row r="1576" spans="1:6" ht="15">
      <c r="A1576" s="233">
        <v>45931</v>
      </c>
      <c r="B1576" t="s">
        <v>2110</v>
      </c>
      <c r="C1576">
        <v>124.28977272727271</v>
      </c>
      <c r="D1576" t="s">
        <v>138</v>
      </c>
      <c r="E1576" t="s">
        <v>2204</v>
      </c>
      <c r="F1576" t="s">
        <v>1534</v>
      </c>
    </row>
    <row r="1577" spans="1:6" ht="15">
      <c r="A1577" s="233">
        <v>45931</v>
      </c>
      <c r="B1577" t="s">
        <v>2112</v>
      </c>
      <c r="C1577">
        <v>35</v>
      </c>
      <c r="D1577" t="s">
        <v>138</v>
      </c>
      <c r="E1577" t="s">
        <v>2205</v>
      </c>
      <c r="F1577" t="s">
        <v>1534</v>
      </c>
    </row>
    <row r="1578" spans="1:6" ht="15">
      <c r="A1578" s="233">
        <v>45931</v>
      </c>
      <c r="B1578" t="s">
        <v>2112</v>
      </c>
      <c r="C1578">
        <v>80</v>
      </c>
      <c r="D1578" t="s">
        <v>140</v>
      </c>
      <c r="E1578" t="s">
        <v>2115</v>
      </c>
      <c r="F1578" t="s">
        <v>1509</v>
      </c>
    </row>
    <row r="1579" spans="1:6" ht="15">
      <c r="A1579" s="233">
        <v>45931</v>
      </c>
      <c r="B1579" t="s">
        <v>2110</v>
      </c>
      <c r="C1579">
        <v>266.54228026920771</v>
      </c>
      <c r="D1579" t="s">
        <v>140</v>
      </c>
      <c r="E1579" t="s">
        <v>2130</v>
      </c>
      <c r="F1579" t="s">
        <v>1509</v>
      </c>
    </row>
    <row r="1580" spans="1:6" ht="15">
      <c r="A1580" s="233">
        <v>45931</v>
      </c>
      <c r="B1580" t="s">
        <v>1495</v>
      </c>
      <c r="C1580">
        <v>30014</v>
      </c>
      <c r="D1580" t="s">
        <v>140</v>
      </c>
      <c r="E1580" t="s">
        <v>1853</v>
      </c>
      <c r="F1580" t="s">
        <v>1509</v>
      </c>
    </row>
    <row r="1581" spans="1:6" ht="15">
      <c r="A1581" s="233">
        <v>45931</v>
      </c>
      <c r="B1581" t="s">
        <v>1495</v>
      </c>
      <c r="C1581">
        <v>272840</v>
      </c>
      <c r="D1581" t="s">
        <v>142</v>
      </c>
      <c r="E1581" t="s">
        <v>1854</v>
      </c>
      <c r="F1581" t="s">
        <v>1534</v>
      </c>
    </row>
    <row r="1582" spans="1:6" ht="15">
      <c r="A1582" s="233">
        <v>45931</v>
      </c>
      <c r="B1582" t="s">
        <v>2112</v>
      </c>
      <c r="C1582">
        <v>415</v>
      </c>
      <c r="D1582" t="s">
        <v>142</v>
      </c>
      <c r="E1582" t="s">
        <v>2195</v>
      </c>
      <c r="F1582" t="s">
        <v>1534</v>
      </c>
    </row>
    <row r="1583" spans="1:6" ht="15">
      <c r="A1583" s="233">
        <v>45931</v>
      </c>
      <c r="B1583" t="s">
        <v>2110</v>
      </c>
      <c r="C1583">
        <v>152.10379709719979</v>
      </c>
      <c r="D1583" t="s">
        <v>142</v>
      </c>
      <c r="E1583" t="s">
        <v>2206</v>
      </c>
      <c r="F1583" t="s">
        <v>1534</v>
      </c>
    </row>
    <row r="1584" spans="1:6" ht="15">
      <c r="A1584" s="233">
        <v>45931</v>
      </c>
      <c r="B1584" t="s">
        <v>2112</v>
      </c>
      <c r="C1584">
        <v>300</v>
      </c>
      <c r="D1584" t="s">
        <v>144</v>
      </c>
      <c r="E1584" t="s">
        <v>2111</v>
      </c>
      <c r="F1584" t="s">
        <v>1518</v>
      </c>
    </row>
    <row r="1585" spans="1:6" ht="15">
      <c r="A1585" s="233">
        <v>45931</v>
      </c>
      <c r="B1585" t="s">
        <v>1495</v>
      </c>
      <c r="C1585">
        <v>131845</v>
      </c>
      <c r="D1585" t="s">
        <v>144</v>
      </c>
      <c r="E1585" t="s">
        <v>1855</v>
      </c>
      <c r="F1585" t="s">
        <v>1518</v>
      </c>
    </row>
    <row r="1586" spans="1:6" ht="15">
      <c r="A1586" s="233">
        <v>45931</v>
      </c>
      <c r="B1586" t="s">
        <v>2110</v>
      </c>
      <c r="C1586">
        <v>227.53991429329901</v>
      </c>
      <c r="D1586" t="s">
        <v>144</v>
      </c>
      <c r="E1586" t="s">
        <v>2207</v>
      </c>
      <c r="F1586" t="s">
        <v>1518</v>
      </c>
    </row>
    <row r="1587" spans="1:6" ht="15">
      <c r="A1587" s="233">
        <v>45931</v>
      </c>
      <c r="B1587" t="s">
        <v>2110</v>
      </c>
      <c r="C1587">
        <v>300.28097720009441</v>
      </c>
      <c r="D1587" t="s">
        <v>146</v>
      </c>
      <c r="E1587" t="s">
        <v>2111</v>
      </c>
      <c r="F1587" t="s">
        <v>1591</v>
      </c>
    </row>
    <row r="1588" spans="1:6" ht="15">
      <c r="A1588" s="233">
        <v>45931</v>
      </c>
      <c r="B1588" t="s">
        <v>1495</v>
      </c>
      <c r="C1588">
        <v>46623</v>
      </c>
      <c r="D1588" t="s">
        <v>146</v>
      </c>
      <c r="E1588" t="s">
        <v>1856</v>
      </c>
      <c r="F1588" t="s">
        <v>1591</v>
      </c>
    </row>
    <row r="1589" spans="1:6" ht="15">
      <c r="A1589" s="233">
        <v>45931</v>
      </c>
      <c r="B1589" t="s">
        <v>2112</v>
      </c>
      <c r="C1589">
        <v>140</v>
      </c>
      <c r="D1589" t="s">
        <v>146</v>
      </c>
      <c r="E1589" t="s">
        <v>2131</v>
      </c>
      <c r="F1589" t="s">
        <v>1591</v>
      </c>
    </row>
    <row r="1590" spans="1:6" ht="15">
      <c r="A1590" s="233">
        <v>45931</v>
      </c>
      <c r="B1590" t="s">
        <v>2110</v>
      </c>
      <c r="C1590">
        <v>200.19193004086461</v>
      </c>
      <c r="D1590" t="s">
        <v>148</v>
      </c>
      <c r="E1590" t="s">
        <v>2208</v>
      </c>
      <c r="F1590" t="s">
        <v>1591</v>
      </c>
    </row>
    <row r="1591" spans="1:6" ht="15">
      <c r="A1591" s="233">
        <v>45931</v>
      </c>
      <c r="B1591" t="s">
        <v>1495</v>
      </c>
      <c r="C1591">
        <v>157349</v>
      </c>
      <c r="D1591" t="s">
        <v>148</v>
      </c>
      <c r="E1591" t="s">
        <v>1857</v>
      </c>
      <c r="F1591" t="s">
        <v>1591</v>
      </c>
    </row>
    <row r="1592" spans="1:6" ht="15">
      <c r="A1592" s="233">
        <v>45931</v>
      </c>
      <c r="B1592" t="s">
        <v>2112</v>
      </c>
      <c r="C1592">
        <v>315</v>
      </c>
      <c r="D1592" t="s">
        <v>148</v>
      </c>
      <c r="E1592" t="s">
        <v>2178</v>
      </c>
      <c r="F1592" t="s">
        <v>1591</v>
      </c>
    </row>
    <row r="1593" spans="1:6" ht="15">
      <c r="A1593" s="233">
        <v>45931</v>
      </c>
      <c r="B1593" t="s">
        <v>2110</v>
      </c>
      <c r="C1593">
        <v>208.95618349567621</v>
      </c>
      <c r="D1593" t="s">
        <v>150</v>
      </c>
      <c r="E1593" t="s">
        <v>2151</v>
      </c>
      <c r="F1593" t="s">
        <v>1509</v>
      </c>
    </row>
    <row r="1594" spans="1:6" ht="15">
      <c r="A1594" s="233">
        <v>45931</v>
      </c>
      <c r="B1594" t="s">
        <v>1495</v>
      </c>
      <c r="C1594">
        <v>31107</v>
      </c>
      <c r="D1594" t="s">
        <v>150</v>
      </c>
      <c r="E1594" t="s">
        <v>1858</v>
      </c>
      <c r="F1594" t="s">
        <v>1509</v>
      </c>
    </row>
    <row r="1595" spans="1:6" ht="15">
      <c r="A1595" s="233">
        <v>45931</v>
      </c>
      <c r="B1595" t="s">
        <v>2112</v>
      </c>
      <c r="C1595">
        <v>65</v>
      </c>
      <c r="D1595" t="s">
        <v>150</v>
      </c>
      <c r="E1595" t="s">
        <v>2209</v>
      </c>
      <c r="F1595" t="s">
        <v>1509</v>
      </c>
    </row>
    <row r="1596" spans="1:6" ht="15">
      <c r="A1596" s="233">
        <v>45931</v>
      </c>
      <c r="B1596" t="s">
        <v>2112</v>
      </c>
      <c r="C1596">
        <v>350</v>
      </c>
      <c r="D1596" t="s">
        <v>152</v>
      </c>
      <c r="E1596" t="s">
        <v>2210</v>
      </c>
      <c r="F1596" t="s">
        <v>1591</v>
      </c>
    </row>
    <row r="1597" spans="1:6" ht="15">
      <c r="A1597" s="233">
        <v>45931</v>
      </c>
      <c r="B1597" t="s">
        <v>2110</v>
      </c>
      <c r="C1597">
        <v>183.62293293041219</v>
      </c>
      <c r="D1597" t="s">
        <v>152</v>
      </c>
      <c r="E1597" t="s">
        <v>2211</v>
      </c>
      <c r="F1597" t="s">
        <v>1591</v>
      </c>
    </row>
    <row r="1598" spans="1:6" ht="15">
      <c r="A1598" s="233">
        <v>45931</v>
      </c>
      <c r="B1598" t="s">
        <v>1495</v>
      </c>
      <c r="C1598">
        <v>190608</v>
      </c>
      <c r="D1598" t="s">
        <v>152</v>
      </c>
      <c r="E1598" t="s">
        <v>1859</v>
      </c>
      <c r="F1598" t="s">
        <v>1591</v>
      </c>
    </row>
    <row r="1599" spans="1:6" ht="15">
      <c r="A1599" s="233">
        <v>45931</v>
      </c>
      <c r="B1599" t="s">
        <v>2112</v>
      </c>
      <c r="C1599">
        <v>215</v>
      </c>
      <c r="D1599" t="s">
        <v>154</v>
      </c>
      <c r="E1599" t="s">
        <v>2117</v>
      </c>
      <c r="F1599" t="s">
        <v>1534</v>
      </c>
    </row>
    <row r="1600" spans="1:6" ht="15">
      <c r="A1600" s="233">
        <v>45931</v>
      </c>
      <c r="B1600" t="s">
        <v>1495</v>
      </c>
      <c r="C1600">
        <v>78032</v>
      </c>
      <c r="D1600" t="s">
        <v>154</v>
      </c>
      <c r="E1600" t="s">
        <v>1860</v>
      </c>
      <c r="F1600" t="s">
        <v>1534</v>
      </c>
    </row>
    <row r="1601" spans="1:6" ht="15">
      <c r="A1601" s="233">
        <v>45931</v>
      </c>
      <c r="B1601" t="s">
        <v>2110</v>
      </c>
      <c r="C1601">
        <v>275.52798851753118</v>
      </c>
      <c r="D1601" t="s">
        <v>154</v>
      </c>
      <c r="E1601" t="s">
        <v>2212</v>
      </c>
      <c r="F1601" t="s">
        <v>1534</v>
      </c>
    </row>
    <row r="1602" spans="1:6" ht="15">
      <c r="A1602" s="233">
        <v>45931</v>
      </c>
      <c r="B1602" t="s">
        <v>1495</v>
      </c>
      <c r="C1602">
        <v>27193</v>
      </c>
      <c r="D1602" t="s">
        <v>156</v>
      </c>
      <c r="E1602" t="s">
        <v>1861</v>
      </c>
      <c r="F1602" t="s">
        <v>1525</v>
      </c>
    </row>
    <row r="1603" spans="1:6" ht="15">
      <c r="A1603" s="233">
        <v>45931</v>
      </c>
      <c r="B1603" t="s">
        <v>2110</v>
      </c>
      <c r="C1603">
        <v>257.4191887618137</v>
      </c>
      <c r="D1603" t="s">
        <v>156</v>
      </c>
      <c r="E1603" t="s">
        <v>2213</v>
      </c>
      <c r="F1603" t="s">
        <v>1525</v>
      </c>
    </row>
    <row r="1604" spans="1:6" ht="15">
      <c r="A1604" s="233">
        <v>45931</v>
      </c>
      <c r="B1604" t="s">
        <v>2112</v>
      </c>
      <c r="C1604">
        <v>70</v>
      </c>
      <c r="D1604" t="s">
        <v>156</v>
      </c>
      <c r="E1604" t="s">
        <v>2127</v>
      </c>
      <c r="F1604" t="s">
        <v>1525</v>
      </c>
    </row>
    <row r="1605" spans="1:6" ht="15">
      <c r="A1605" s="233">
        <v>45931</v>
      </c>
      <c r="B1605" t="s">
        <v>1495</v>
      </c>
      <c r="C1605">
        <v>55094</v>
      </c>
      <c r="D1605" t="s">
        <v>158</v>
      </c>
      <c r="E1605" t="s">
        <v>1862</v>
      </c>
      <c r="F1605" t="s">
        <v>1534</v>
      </c>
    </row>
    <row r="1606" spans="1:6" ht="15">
      <c r="A1606" s="233">
        <v>45931</v>
      </c>
      <c r="B1606" t="s">
        <v>2110</v>
      </c>
      <c r="C1606">
        <v>426.54372526953938</v>
      </c>
      <c r="D1606" t="s">
        <v>158</v>
      </c>
      <c r="E1606" t="s">
        <v>2214</v>
      </c>
      <c r="F1606" t="s">
        <v>1534</v>
      </c>
    </row>
    <row r="1607" spans="1:6" ht="15">
      <c r="A1607" s="233">
        <v>45931</v>
      </c>
      <c r="B1607" t="s">
        <v>2112</v>
      </c>
      <c r="C1607">
        <v>235</v>
      </c>
      <c r="D1607" t="s">
        <v>158</v>
      </c>
      <c r="E1607" t="s">
        <v>2203</v>
      </c>
      <c r="F1607" t="s">
        <v>1534</v>
      </c>
    </row>
    <row r="1608" spans="1:6" ht="15">
      <c r="A1608" s="233">
        <v>45931</v>
      </c>
      <c r="B1608" t="s">
        <v>2110</v>
      </c>
      <c r="C1608">
        <v>145.623998835008</v>
      </c>
      <c r="D1608" t="s">
        <v>160</v>
      </c>
      <c r="E1608" t="s">
        <v>2175</v>
      </c>
      <c r="F1608" t="s">
        <v>1544</v>
      </c>
    </row>
    <row r="1609" spans="1:6" ht="15">
      <c r="A1609" s="233">
        <v>45931</v>
      </c>
      <c r="B1609" t="s">
        <v>2112</v>
      </c>
      <c r="C1609">
        <v>70</v>
      </c>
      <c r="D1609" t="s">
        <v>160</v>
      </c>
      <c r="E1609" t="s">
        <v>2127</v>
      </c>
      <c r="F1609" t="s">
        <v>1544</v>
      </c>
    </row>
    <row r="1610" spans="1:6" ht="15">
      <c r="A1610" s="233">
        <v>45931</v>
      </c>
      <c r="B1610" t="s">
        <v>1495</v>
      </c>
      <c r="C1610">
        <v>48069</v>
      </c>
      <c r="D1610" t="s">
        <v>160</v>
      </c>
      <c r="E1610" t="s">
        <v>1863</v>
      </c>
      <c r="F1610" t="s">
        <v>1544</v>
      </c>
    </row>
    <row r="1611" spans="1:6" ht="15">
      <c r="A1611" s="233">
        <v>45931</v>
      </c>
      <c r="B1611" t="s">
        <v>2110</v>
      </c>
      <c r="C1611">
        <v>190.37729318103149</v>
      </c>
      <c r="D1611" t="s">
        <v>162</v>
      </c>
      <c r="E1611" t="s">
        <v>2202</v>
      </c>
      <c r="F1611" t="s">
        <v>1509</v>
      </c>
    </row>
    <row r="1612" spans="1:6" ht="15">
      <c r="A1612" s="233">
        <v>45931</v>
      </c>
      <c r="B1612" t="s">
        <v>2112</v>
      </c>
      <c r="C1612">
        <v>55</v>
      </c>
      <c r="D1612" t="s">
        <v>162</v>
      </c>
      <c r="E1612" t="s">
        <v>2150</v>
      </c>
      <c r="F1612" t="s">
        <v>1509</v>
      </c>
    </row>
    <row r="1613" spans="1:6" ht="15">
      <c r="A1613" s="233">
        <v>45931</v>
      </c>
      <c r="B1613" t="s">
        <v>1495</v>
      </c>
      <c r="C1613">
        <v>28890</v>
      </c>
      <c r="D1613" t="s">
        <v>162</v>
      </c>
      <c r="E1613" t="s">
        <v>1864</v>
      </c>
      <c r="F1613" t="s">
        <v>1509</v>
      </c>
    </row>
    <row r="1614" spans="1:6" ht="15">
      <c r="A1614" s="233">
        <v>45931</v>
      </c>
      <c r="B1614" t="s">
        <v>2112</v>
      </c>
      <c r="C1614">
        <v>75</v>
      </c>
      <c r="D1614" t="s">
        <v>164</v>
      </c>
      <c r="E1614" t="s">
        <v>2147</v>
      </c>
      <c r="F1614" t="s">
        <v>1578</v>
      </c>
    </row>
    <row r="1615" spans="1:6" ht="15">
      <c r="A1615" s="233">
        <v>45931</v>
      </c>
      <c r="B1615" t="s">
        <v>2110</v>
      </c>
      <c r="C1615">
        <v>288.67249143604943</v>
      </c>
      <c r="D1615" t="s">
        <v>164</v>
      </c>
      <c r="E1615" t="s">
        <v>2215</v>
      </c>
      <c r="F1615" t="s">
        <v>1578</v>
      </c>
    </row>
    <row r="1616" spans="1:6" ht="15">
      <c r="A1616" s="233">
        <v>45931</v>
      </c>
      <c r="B1616" t="s">
        <v>1495</v>
      </c>
      <c r="C1616">
        <v>25981</v>
      </c>
      <c r="D1616" t="s">
        <v>164</v>
      </c>
      <c r="E1616" t="s">
        <v>1865</v>
      </c>
      <c r="F1616" t="s">
        <v>1578</v>
      </c>
    </row>
    <row r="1617" spans="1:6" ht="15">
      <c r="A1617" s="233">
        <v>45931</v>
      </c>
      <c r="B1617" t="s">
        <v>2112</v>
      </c>
      <c r="C1617">
        <v>75</v>
      </c>
      <c r="D1617" t="s">
        <v>166</v>
      </c>
      <c r="E1617" t="s">
        <v>2147</v>
      </c>
      <c r="F1617" t="s">
        <v>1525</v>
      </c>
    </row>
    <row r="1618" spans="1:6" ht="15">
      <c r="A1618" s="233">
        <v>45931</v>
      </c>
      <c r="B1618" t="s">
        <v>1495</v>
      </c>
      <c r="C1618">
        <v>43505</v>
      </c>
      <c r="D1618" t="s">
        <v>166</v>
      </c>
      <c r="E1618" t="s">
        <v>1866</v>
      </c>
      <c r="F1618" t="s">
        <v>1525</v>
      </c>
    </row>
    <row r="1619" spans="1:6" ht="15">
      <c r="A1619" s="233">
        <v>45931</v>
      </c>
      <c r="B1619" t="s">
        <v>2110</v>
      </c>
      <c r="C1619">
        <v>172.39397770371221</v>
      </c>
      <c r="D1619" t="s">
        <v>166</v>
      </c>
      <c r="E1619" t="s">
        <v>2216</v>
      </c>
      <c r="F1619" t="s">
        <v>1525</v>
      </c>
    </row>
    <row r="1620" spans="1:6" ht="15">
      <c r="A1620" s="233">
        <v>45931</v>
      </c>
      <c r="B1620" t="s">
        <v>2112</v>
      </c>
      <c r="C1620">
        <v>150</v>
      </c>
      <c r="D1620" t="s">
        <v>168</v>
      </c>
      <c r="E1620" t="s">
        <v>2217</v>
      </c>
      <c r="F1620" t="s">
        <v>1578</v>
      </c>
    </row>
    <row r="1621" spans="1:6" ht="15">
      <c r="A1621" s="233">
        <v>45931</v>
      </c>
      <c r="B1621" t="s">
        <v>2110</v>
      </c>
      <c r="C1621">
        <v>316.4289933338959</v>
      </c>
      <c r="D1621" t="s">
        <v>168</v>
      </c>
      <c r="E1621" t="s">
        <v>2218</v>
      </c>
      <c r="F1621" t="s">
        <v>1578</v>
      </c>
    </row>
    <row r="1622" spans="1:6" ht="15">
      <c r="A1622" s="233">
        <v>45931</v>
      </c>
      <c r="B1622" t="s">
        <v>1495</v>
      </c>
      <c r="C1622">
        <v>47404</v>
      </c>
      <c r="D1622" t="s">
        <v>168</v>
      </c>
      <c r="E1622" t="s">
        <v>1867</v>
      </c>
      <c r="F1622" t="s">
        <v>1578</v>
      </c>
    </row>
    <row r="1623" spans="1:6" ht="15">
      <c r="A1623" s="233">
        <v>45931</v>
      </c>
      <c r="B1623" t="s">
        <v>2110</v>
      </c>
      <c r="C1623">
        <v>248.15655133295519</v>
      </c>
      <c r="D1623" t="s">
        <v>170</v>
      </c>
      <c r="E1623" t="s">
        <v>2219</v>
      </c>
      <c r="F1623" t="s">
        <v>1509</v>
      </c>
    </row>
    <row r="1624" spans="1:6" ht="15">
      <c r="A1624" s="233">
        <v>45931</v>
      </c>
      <c r="B1624" t="s">
        <v>2112</v>
      </c>
      <c r="C1624">
        <v>70</v>
      </c>
      <c r="D1624" t="s">
        <v>170</v>
      </c>
      <c r="E1624" t="s">
        <v>2127</v>
      </c>
      <c r="F1624" t="s">
        <v>1509</v>
      </c>
    </row>
    <row r="1625" spans="1:6" ht="15">
      <c r="A1625" s="233">
        <v>45931</v>
      </c>
      <c r="B1625" t="s">
        <v>1495</v>
      </c>
      <c r="C1625">
        <v>28208</v>
      </c>
      <c r="D1625" t="s">
        <v>170</v>
      </c>
      <c r="E1625" t="s">
        <v>1868</v>
      </c>
      <c r="F1625" t="s">
        <v>1509</v>
      </c>
    </row>
    <row r="1626" spans="1:6" ht="15">
      <c r="A1626" s="233">
        <v>45931</v>
      </c>
      <c r="B1626" t="s">
        <v>1495</v>
      </c>
      <c r="C1626">
        <v>234739</v>
      </c>
      <c r="D1626" t="s">
        <v>172</v>
      </c>
      <c r="E1626" t="s">
        <v>1869</v>
      </c>
      <c r="F1626" t="s">
        <v>1525</v>
      </c>
    </row>
    <row r="1627" spans="1:6" ht="15">
      <c r="A1627" s="233">
        <v>45931</v>
      </c>
      <c r="B1627" t="s">
        <v>2110</v>
      </c>
      <c r="C1627">
        <v>140.58166729857419</v>
      </c>
      <c r="D1627" t="s">
        <v>172</v>
      </c>
      <c r="E1627" t="s">
        <v>2220</v>
      </c>
      <c r="F1627" t="s">
        <v>1525</v>
      </c>
    </row>
    <row r="1628" spans="1:6" ht="15">
      <c r="A1628" s="233">
        <v>45931</v>
      </c>
      <c r="B1628" t="s">
        <v>2112</v>
      </c>
      <c r="C1628">
        <v>330</v>
      </c>
      <c r="D1628" t="s">
        <v>172</v>
      </c>
      <c r="E1628" t="s">
        <v>2221</v>
      </c>
      <c r="F1628" t="s">
        <v>1525</v>
      </c>
    </row>
    <row r="1629" spans="1:6" ht="15">
      <c r="A1629" s="233">
        <v>45931</v>
      </c>
      <c r="B1629" t="s">
        <v>2110</v>
      </c>
      <c r="C1629">
        <v>173.46053772766689</v>
      </c>
      <c r="D1629" t="s">
        <v>174</v>
      </c>
      <c r="E1629" t="s">
        <v>2222</v>
      </c>
      <c r="F1629" t="s">
        <v>1518</v>
      </c>
    </row>
    <row r="1630" spans="1:6" ht="15">
      <c r="A1630" s="233">
        <v>45931</v>
      </c>
      <c r="B1630" t="s">
        <v>1495</v>
      </c>
      <c r="C1630">
        <v>34590</v>
      </c>
      <c r="D1630" t="s">
        <v>174</v>
      </c>
      <c r="E1630" t="s">
        <v>1870</v>
      </c>
      <c r="F1630" t="s">
        <v>1518</v>
      </c>
    </row>
    <row r="1631" spans="1:6" ht="15">
      <c r="A1631" s="233">
        <v>45931</v>
      </c>
      <c r="B1631" t="s">
        <v>2112</v>
      </c>
      <c r="C1631">
        <v>60</v>
      </c>
      <c r="D1631" t="s">
        <v>174</v>
      </c>
      <c r="E1631" t="s">
        <v>2113</v>
      </c>
      <c r="F1631" t="s">
        <v>1518</v>
      </c>
    </row>
    <row r="1632" spans="1:6" ht="15">
      <c r="A1632" s="233">
        <v>45931</v>
      </c>
      <c r="B1632" t="s">
        <v>2112</v>
      </c>
      <c r="C1632">
        <v>55</v>
      </c>
      <c r="D1632" t="s">
        <v>176</v>
      </c>
      <c r="E1632" t="s">
        <v>2150</v>
      </c>
      <c r="F1632" t="s">
        <v>1518</v>
      </c>
    </row>
    <row r="1633" spans="1:6" ht="15">
      <c r="A1633" s="233">
        <v>45931</v>
      </c>
      <c r="B1633" t="s">
        <v>1495</v>
      </c>
      <c r="C1633">
        <v>39266</v>
      </c>
      <c r="D1633" t="s">
        <v>176</v>
      </c>
      <c r="E1633" t="s">
        <v>1871</v>
      </c>
      <c r="F1633" t="s">
        <v>1518</v>
      </c>
    </row>
    <row r="1634" spans="1:6" ht="15">
      <c r="A1634" s="233">
        <v>45931</v>
      </c>
      <c r="B1634" t="s">
        <v>2110</v>
      </c>
      <c r="C1634">
        <v>140.0702898181633</v>
      </c>
      <c r="D1634" t="s">
        <v>176</v>
      </c>
      <c r="E1634" t="s">
        <v>2131</v>
      </c>
      <c r="F1634" t="s">
        <v>1518</v>
      </c>
    </row>
    <row r="1635" spans="1:6" ht="15">
      <c r="A1635" s="233">
        <v>45931</v>
      </c>
      <c r="B1635" t="s">
        <v>2110</v>
      </c>
      <c r="C1635">
        <v>203.3494560402051</v>
      </c>
      <c r="D1635" t="s">
        <v>178</v>
      </c>
      <c r="E1635" t="s">
        <v>2223</v>
      </c>
      <c r="F1635" t="s">
        <v>1591</v>
      </c>
    </row>
    <row r="1636" spans="1:6" ht="15">
      <c r="A1636" s="233">
        <v>45931</v>
      </c>
      <c r="B1636" t="s">
        <v>2112</v>
      </c>
      <c r="C1636">
        <v>140</v>
      </c>
      <c r="D1636" t="s">
        <v>178</v>
      </c>
      <c r="E1636" t="s">
        <v>2131</v>
      </c>
      <c r="F1636" t="s">
        <v>1591</v>
      </c>
    </row>
    <row r="1637" spans="1:6" ht="15">
      <c r="A1637" s="233">
        <v>45931</v>
      </c>
      <c r="B1637" t="s">
        <v>1495</v>
      </c>
      <c r="C1637">
        <v>68847</v>
      </c>
      <c r="D1637" t="s">
        <v>178</v>
      </c>
      <c r="E1637" t="s">
        <v>1872</v>
      </c>
      <c r="F1637" t="s">
        <v>1591</v>
      </c>
    </row>
    <row r="1638" spans="1:6" ht="15">
      <c r="A1638" s="233">
        <v>45931</v>
      </c>
      <c r="B1638" t="s">
        <v>1495</v>
      </c>
      <c r="C1638">
        <v>53950</v>
      </c>
      <c r="D1638" t="s">
        <v>180</v>
      </c>
      <c r="E1638" t="s">
        <v>1873</v>
      </c>
      <c r="F1638" t="s">
        <v>1522</v>
      </c>
    </row>
    <row r="1639" spans="1:6" ht="15">
      <c r="A1639" s="233">
        <v>45931</v>
      </c>
      <c r="B1639" t="s">
        <v>2110</v>
      </c>
      <c r="C1639">
        <v>240.96385542168679</v>
      </c>
      <c r="D1639" t="s">
        <v>180</v>
      </c>
      <c r="E1639" t="s">
        <v>2224</v>
      </c>
      <c r="F1639" t="s">
        <v>1522</v>
      </c>
    </row>
    <row r="1640" spans="1:6" ht="15">
      <c r="A1640" s="233">
        <v>45931</v>
      </c>
      <c r="B1640" t="s">
        <v>2112</v>
      </c>
      <c r="C1640">
        <v>130</v>
      </c>
      <c r="D1640" t="s">
        <v>180</v>
      </c>
      <c r="E1640" t="s">
        <v>2179</v>
      </c>
      <c r="F1640" t="s">
        <v>1522</v>
      </c>
    </row>
    <row r="1641" spans="1:6" ht="15">
      <c r="A1641" s="233">
        <v>45931</v>
      </c>
      <c r="B1641" t="s">
        <v>2110</v>
      </c>
      <c r="C1641">
        <v>197.7066034005536</v>
      </c>
      <c r="D1641" t="s">
        <v>182</v>
      </c>
      <c r="E1641" t="s">
        <v>2225</v>
      </c>
      <c r="F1641" t="s">
        <v>1578</v>
      </c>
    </row>
    <row r="1642" spans="1:6" ht="15">
      <c r="A1642" s="233">
        <v>45931</v>
      </c>
      <c r="B1642" t="s">
        <v>2112</v>
      </c>
      <c r="C1642">
        <v>90</v>
      </c>
      <c r="D1642" t="s">
        <v>182</v>
      </c>
      <c r="E1642" t="s">
        <v>2193</v>
      </c>
      <c r="F1642" t="s">
        <v>1578</v>
      </c>
    </row>
    <row r="1643" spans="1:6" ht="15">
      <c r="A1643" s="233">
        <v>45931</v>
      </c>
      <c r="B1643" t="s">
        <v>1495</v>
      </c>
      <c r="C1643">
        <v>45522</v>
      </c>
      <c r="D1643" t="s">
        <v>182</v>
      </c>
      <c r="E1643" t="s">
        <v>1874</v>
      </c>
      <c r="F1643" t="s">
        <v>1578</v>
      </c>
    </row>
    <row r="1644" spans="1:6" ht="15">
      <c r="A1644" s="233">
        <v>45931</v>
      </c>
      <c r="B1644" t="s">
        <v>2112</v>
      </c>
      <c r="C1644">
        <v>295</v>
      </c>
      <c r="D1644" t="s">
        <v>184</v>
      </c>
      <c r="E1644" t="s">
        <v>2226</v>
      </c>
      <c r="F1644" t="s">
        <v>1518</v>
      </c>
    </row>
    <row r="1645" spans="1:6" ht="15">
      <c r="A1645" s="233">
        <v>45931</v>
      </c>
      <c r="B1645" t="s">
        <v>1495</v>
      </c>
      <c r="C1645">
        <v>165203</v>
      </c>
      <c r="D1645" t="s">
        <v>184</v>
      </c>
      <c r="E1645" t="s">
        <v>1875</v>
      </c>
      <c r="F1645" t="s">
        <v>1518</v>
      </c>
    </row>
    <row r="1646" spans="1:6" ht="15">
      <c r="A1646" s="233">
        <v>45931</v>
      </c>
      <c r="B1646" t="s">
        <v>2110</v>
      </c>
      <c r="C1646">
        <v>178.5681858077638</v>
      </c>
      <c r="D1646" t="s">
        <v>184</v>
      </c>
      <c r="E1646" t="s">
        <v>2227</v>
      </c>
      <c r="F1646" t="s">
        <v>1518</v>
      </c>
    </row>
    <row r="1647" spans="1:6" ht="15">
      <c r="A1647" s="233">
        <v>45931</v>
      </c>
      <c r="B1647" t="s">
        <v>2110</v>
      </c>
      <c r="C1647">
        <v>209.7553232499603</v>
      </c>
      <c r="D1647" t="s">
        <v>186</v>
      </c>
      <c r="E1647" t="s">
        <v>2167</v>
      </c>
      <c r="F1647" t="s">
        <v>1578</v>
      </c>
    </row>
    <row r="1648" spans="1:6" ht="15">
      <c r="A1648" s="233">
        <v>45931</v>
      </c>
      <c r="B1648" t="s">
        <v>1495</v>
      </c>
      <c r="C1648">
        <v>88198</v>
      </c>
      <c r="D1648" t="s">
        <v>186</v>
      </c>
      <c r="E1648" t="s">
        <v>1876</v>
      </c>
      <c r="F1648" t="s">
        <v>1578</v>
      </c>
    </row>
    <row r="1649" spans="1:6" ht="15">
      <c r="A1649" s="233">
        <v>45931</v>
      </c>
      <c r="B1649" t="s">
        <v>2112</v>
      </c>
      <c r="C1649">
        <v>185</v>
      </c>
      <c r="D1649" t="s">
        <v>186</v>
      </c>
      <c r="E1649" t="s">
        <v>2171</v>
      </c>
      <c r="F1649" t="s">
        <v>1578</v>
      </c>
    </row>
    <row r="1650" spans="1:6" ht="15">
      <c r="A1650" s="233">
        <v>45931</v>
      </c>
      <c r="B1650" t="s">
        <v>1495</v>
      </c>
      <c r="C1650">
        <v>39162</v>
      </c>
      <c r="D1650" t="s">
        <v>188</v>
      </c>
      <c r="E1650" t="s">
        <v>1877</v>
      </c>
      <c r="F1650" t="s">
        <v>1591</v>
      </c>
    </row>
    <row r="1651" spans="1:6" ht="15">
      <c r="A1651" s="233">
        <v>45931</v>
      </c>
      <c r="B1651" t="s">
        <v>2112</v>
      </c>
      <c r="C1651">
        <v>75</v>
      </c>
      <c r="D1651" t="s">
        <v>188</v>
      </c>
      <c r="E1651" t="s">
        <v>2147</v>
      </c>
      <c r="F1651" t="s">
        <v>1591</v>
      </c>
    </row>
    <row r="1652" spans="1:6" ht="15">
      <c r="A1652" s="233">
        <v>45931</v>
      </c>
      <c r="B1652" t="s">
        <v>2110</v>
      </c>
      <c r="C1652">
        <v>191.51218017465911</v>
      </c>
      <c r="D1652" t="s">
        <v>188</v>
      </c>
      <c r="E1652" t="s">
        <v>2142</v>
      </c>
      <c r="F1652" t="s">
        <v>1591</v>
      </c>
    </row>
    <row r="1653" spans="1:6" ht="15">
      <c r="A1653" s="233">
        <v>45931</v>
      </c>
      <c r="B1653" t="s">
        <v>1495</v>
      </c>
      <c r="C1653">
        <v>184642</v>
      </c>
      <c r="D1653" t="s">
        <v>190</v>
      </c>
      <c r="E1653" t="s">
        <v>1878</v>
      </c>
      <c r="F1653" t="s">
        <v>1591</v>
      </c>
    </row>
    <row r="1654" spans="1:6" ht="15">
      <c r="A1654" s="233">
        <v>45931</v>
      </c>
      <c r="B1654" t="s">
        <v>2112</v>
      </c>
      <c r="C1654">
        <v>410</v>
      </c>
      <c r="D1654" t="s">
        <v>190</v>
      </c>
      <c r="E1654" t="s">
        <v>2228</v>
      </c>
      <c r="F1654" t="s">
        <v>1591</v>
      </c>
    </row>
    <row r="1655" spans="1:6" ht="15">
      <c r="A1655" s="233">
        <v>45931</v>
      </c>
      <c r="B1655" t="s">
        <v>2110</v>
      </c>
      <c r="C1655">
        <v>222.0513209345653</v>
      </c>
      <c r="D1655" t="s">
        <v>190</v>
      </c>
      <c r="E1655" t="s">
        <v>2229</v>
      </c>
      <c r="F1655" t="s">
        <v>1591</v>
      </c>
    </row>
    <row r="1656" spans="1:6" ht="15">
      <c r="A1656" s="233">
        <v>45931</v>
      </c>
      <c r="B1656" t="s">
        <v>2110</v>
      </c>
      <c r="C1656">
        <v>227.49102674283409</v>
      </c>
      <c r="D1656" t="s">
        <v>192</v>
      </c>
      <c r="E1656" t="s">
        <v>2230</v>
      </c>
      <c r="F1656" t="s">
        <v>1534</v>
      </c>
    </row>
    <row r="1657" spans="1:6" ht="15">
      <c r="A1657" s="233">
        <v>45931</v>
      </c>
      <c r="B1657" t="s">
        <v>1495</v>
      </c>
      <c r="C1657">
        <v>39562</v>
      </c>
      <c r="D1657" t="s">
        <v>192</v>
      </c>
      <c r="E1657" t="s">
        <v>1879</v>
      </c>
      <c r="F1657" t="s">
        <v>1534</v>
      </c>
    </row>
    <row r="1658" spans="1:6" ht="15">
      <c r="A1658" s="233">
        <v>45931</v>
      </c>
      <c r="B1658" t="s">
        <v>2112</v>
      </c>
      <c r="C1658">
        <v>90</v>
      </c>
      <c r="D1658" t="s">
        <v>192</v>
      </c>
      <c r="E1658" t="s">
        <v>2193</v>
      </c>
      <c r="F1658" t="s">
        <v>1534</v>
      </c>
    </row>
    <row r="1659" spans="1:6" ht="15">
      <c r="A1659" s="233">
        <v>45931</v>
      </c>
      <c r="B1659" t="s">
        <v>2110</v>
      </c>
      <c r="C1659">
        <v>135.7152551089651</v>
      </c>
      <c r="D1659" t="s">
        <v>194</v>
      </c>
      <c r="E1659" t="s">
        <v>2231</v>
      </c>
      <c r="F1659" t="s">
        <v>1544</v>
      </c>
    </row>
    <row r="1660" spans="1:6" ht="15">
      <c r="A1660" s="233">
        <v>45931</v>
      </c>
      <c r="B1660" t="s">
        <v>1495</v>
      </c>
      <c r="C1660">
        <v>139999</v>
      </c>
      <c r="D1660" t="s">
        <v>194</v>
      </c>
      <c r="E1660" t="s">
        <v>1880</v>
      </c>
      <c r="F1660" t="s">
        <v>1544</v>
      </c>
    </row>
    <row r="1661" spans="1:6" ht="15">
      <c r="A1661" s="233">
        <v>45931</v>
      </c>
      <c r="B1661" t="s">
        <v>2112</v>
      </c>
      <c r="C1661">
        <v>190</v>
      </c>
      <c r="D1661" t="s">
        <v>194</v>
      </c>
      <c r="E1661" t="s">
        <v>2202</v>
      </c>
      <c r="F1661" t="s">
        <v>1544</v>
      </c>
    </row>
    <row r="1662" spans="1:6" ht="15">
      <c r="A1662" s="233">
        <v>45931</v>
      </c>
      <c r="B1662" t="s">
        <v>1495</v>
      </c>
      <c r="C1662">
        <v>32168</v>
      </c>
      <c r="D1662" t="s">
        <v>196</v>
      </c>
      <c r="E1662" t="s">
        <v>1881</v>
      </c>
      <c r="F1662" t="s">
        <v>1525</v>
      </c>
    </row>
    <row r="1663" spans="1:6" ht="15">
      <c r="A1663" s="233">
        <v>45931</v>
      </c>
      <c r="B1663" t="s">
        <v>2112</v>
      </c>
      <c r="C1663">
        <v>90</v>
      </c>
      <c r="D1663" t="s">
        <v>196</v>
      </c>
      <c r="E1663" t="s">
        <v>2193</v>
      </c>
      <c r="F1663" t="s">
        <v>1525</v>
      </c>
    </row>
    <row r="1664" spans="1:6" ht="15">
      <c r="A1664" s="233">
        <v>45931</v>
      </c>
      <c r="B1664" t="s">
        <v>2110</v>
      </c>
      <c r="C1664">
        <v>279.7811489679184</v>
      </c>
      <c r="D1664" t="s">
        <v>196</v>
      </c>
      <c r="E1664" t="s">
        <v>2232</v>
      </c>
      <c r="F1664" t="s">
        <v>1525</v>
      </c>
    </row>
    <row r="1665" spans="1:6" ht="15">
      <c r="A1665" s="233">
        <v>45931</v>
      </c>
      <c r="B1665" t="s">
        <v>1495</v>
      </c>
      <c r="C1665">
        <v>51339</v>
      </c>
      <c r="D1665" t="s">
        <v>198</v>
      </c>
      <c r="E1665" t="s">
        <v>1882</v>
      </c>
      <c r="F1665" t="s">
        <v>1522</v>
      </c>
    </row>
    <row r="1666" spans="1:6" ht="15">
      <c r="A1666" s="233">
        <v>45931</v>
      </c>
      <c r="B1666" t="s">
        <v>2112</v>
      </c>
      <c r="C1666">
        <v>120</v>
      </c>
      <c r="D1666" t="s">
        <v>198</v>
      </c>
      <c r="E1666" t="s">
        <v>2233</v>
      </c>
      <c r="F1666" t="s">
        <v>1522</v>
      </c>
    </row>
    <row r="1667" spans="1:6" ht="15">
      <c r="A1667" s="233">
        <v>45931</v>
      </c>
      <c r="B1667" t="s">
        <v>2110</v>
      </c>
      <c r="C1667">
        <v>233.74043125109571</v>
      </c>
      <c r="D1667" t="s">
        <v>198</v>
      </c>
      <c r="E1667" t="s">
        <v>2234</v>
      </c>
      <c r="F1667" t="s">
        <v>1522</v>
      </c>
    </row>
    <row r="1668" spans="1:6" ht="15">
      <c r="A1668" s="233">
        <v>45931</v>
      </c>
      <c r="B1668" t="s">
        <v>2112</v>
      </c>
      <c r="C1668">
        <v>65</v>
      </c>
      <c r="D1668" t="s">
        <v>200</v>
      </c>
      <c r="E1668" t="s">
        <v>2209</v>
      </c>
      <c r="F1668" t="s">
        <v>1544</v>
      </c>
    </row>
    <row r="1669" spans="1:6" ht="15">
      <c r="A1669" s="233">
        <v>45931</v>
      </c>
      <c r="B1669" t="s">
        <v>1495</v>
      </c>
      <c r="C1669">
        <v>31960</v>
      </c>
      <c r="D1669" t="s">
        <v>200</v>
      </c>
      <c r="E1669" t="s">
        <v>1883</v>
      </c>
      <c r="F1669" t="s">
        <v>1544</v>
      </c>
    </row>
    <row r="1670" spans="1:6" ht="15">
      <c r="A1670" s="233">
        <v>45931</v>
      </c>
      <c r="B1670" t="s">
        <v>2110</v>
      </c>
      <c r="C1670">
        <v>203.37922403003759</v>
      </c>
      <c r="D1670" t="s">
        <v>200</v>
      </c>
      <c r="E1670" t="s">
        <v>2223</v>
      </c>
      <c r="F1670" t="s">
        <v>1544</v>
      </c>
    </row>
    <row r="1671" spans="1:6" ht="15">
      <c r="A1671" s="233">
        <v>45931</v>
      </c>
      <c r="B1671" t="s">
        <v>2110</v>
      </c>
      <c r="C1671">
        <v>157.46614477887249</v>
      </c>
      <c r="D1671" t="s">
        <v>202</v>
      </c>
      <c r="E1671" t="s">
        <v>2235</v>
      </c>
      <c r="F1671" t="s">
        <v>1544</v>
      </c>
    </row>
    <row r="1672" spans="1:6" ht="15">
      <c r="A1672" s="233">
        <v>45931</v>
      </c>
      <c r="B1672" t="s">
        <v>2112</v>
      </c>
      <c r="C1672">
        <v>35</v>
      </c>
      <c r="D1672" t="s">
        <v>202</v>
      </c>
      <c r="E1672" t="s">
        <v>2205</v>
      </c>
      <c r="F1672" t="s">
        <v>1544</v>
      </c>
    </row>
    <row r="1673" spans="1:6" ht="15">
      <c r="A1673" s="233">
        <v>45931</v>
      </c>
      <c r="B1673" t="s">
        <v>1495</v>
      </c>
      <c r="C1673">
        <v>22227</v>
      </c>
      <c r="D1673" t="s">
        <v>202</v>
      </c>
      <c r="E1673" t="s">
        <v>1884</v>
      </c>
      <c r="F1673" t="s">
        <v>1544</v>
      </c>
    </row>
    <row r="1674" spans="1:6" ht="15">
      <c r="A1674" s="233">
        <v>45931</v>
      </c>
      <c r="B1674" t="s">
        <v>2110</v>
      </c>
      <c r="C1674">
        <v>222.9709642255475</v>
      </c>
      <c r="D1674" t="s">
        <v>204</v>
      </c>
      <c r="E1674" t="s">
        <v>2136</v>
      </c>
      <c r="F1674" t="s">
        <v>1509</v>
      </c>
    </row>
    <row r="1675" spans="1:6" ht="15">
      <c r="A1675" s="233">
        <v>45931</v>
      </c>
      <c r="B1675" t="s">
        <v>2112</v>
      </c>
      <c r="C1675">
        <v>90</v>
      </c>
      <c r="D1675" t="s">
        <v>204</v>
      </c>
      <c r="E1675" t="s">
        <v>2193</v>
      </c>
      <c r="F1675" t="s">
        <v>1509</v>
      </c>
    </row>
    <row r="1676" spans="1:6" ht="15">
      <c r="A1676" s="233">
        <v>45931</v>
      </c>
      <c r="B1676" t="s">
        <v>1495</v>
      </c>
      <c r="C1676">
        <v>40364</v>
      </c>
      <c r="D1676" t="s">
        <v>204</v>
      </c>
      <c r="E1676" t="s">
        <v>1885</v>
      </c>
      <c r="F1676" t="s">
        <v>1509</v>
      </c>
    </row>
    <row r="1677" spans="1:6" ht="15">
      <c r="A1677" s="233">
        <v>45931</v>
      </c>
      <c r="B1677" t="s">
        <v>2110</v>
      </c>
      <c r="C1677">
        <v>209.05507107872421</v>
      </c>
      <c r="D1677" t="s">
        <v>206</v>
      </c>
      <c r="E1677" t="s">
        <v>2151</v>
      </c>
      <c r="F1677" t="s">
        <v>1578</v>
      </c>
    </row>
    <row r="1678" spans="1:6" ht="15">
      <c r="A1678" s="233">
        <v>45931</v>
      </c>
      <c r="B1678" t="s">
        <v>2112</v>
      </c>
      <c r="C1678">
        <v>70</v>
      </c>
      <c r="D1678" t="s">
        <v>206</v>
      </c>
      <c r="E1678" t="s">
        <v>2127</v>
      </c>
      <c r="F1678" t="s">
        <v>1578</v>
      </c>
    </row>
    <row r="1679" spans="1:6" ht="15">
      <c r="A1679" s="233">
        <v>45931</v>
      </c>
      <c r="B1679" t="s">
        <v>1495</v>
      </c>
      <c r="C1679">
        <v>33484</v>
      </c>
      <c r="D1679" t="s">
        <v>206</v>
      </c>
      <c r="E1679" t="s">
        <v>1886</v>
      </c>
      <c r="F1679" t="s">
        <v>1578</v>
      </c>
    </row>
    <row r="1680" spans="1:6" ht="15">
      <c r="A1680" s="233">
        <v>45931</v>
      </c>
      <c r="B1680" t="s">
        <v>2112</v>
      </c>
      <c r="C1680">
        <v>25</v>
      </c>
      <c r="D1680" t="s">
        <v>208</v>
      </c>
      <c r="E1680" t="s">
        <v>2173</v>
      </c>
      <c r="F1680" t="s">
        <v>1509</v>
      </c>
    </row>
    <row r="1681" spans="1:6" ht="15">
      <c r="A1681" s="233">
        <v>45931</v>
      </c>
      <c r="B1681" t="s">
        <v>2110</v>
      </c>
      <c r="C1681">
        <v>74.88168693464327</v>
      </c>
      <c r="D1681" t="s">
        <v>208</v>
      </c>
      <c r="E1681" t="s">
        <v>2147</v>
      </c>
      <c r="F1681" t="s">
        <v>1509</v>
      </c>
    </row>
    <row r="1682" spans="1:6" ht="15">
      <c r="A1682" s="233">
        <v>45931</v>
      </c>
      <c r="B1682" t="s">
        <v>1495</v>
      </c>
      <c r="C1682">
        <v>33386</v>
      </c>
      <c r="D1682" t="s">
        <v>208</v>
      </c>
      <c r="E1682" t="s">
        <v>1887</v>
      </c>
      <c r="F1682" t="s">
        <v>1509</v>
      </c>
    </row>
    <row r="1683" spans="1:6" ht="15">
      <c r="A1683" s="233">
        <v>45931</v>
      </c>
      <c r="B1683" t="s">
        <v>2112</v>
      </c>
      <c r="C1683">
        <v>75</v>
      </c>
      <c r="D1683" t="s">
        <v>210</v>
      </c>
      <c r="E1683" t="s">
        <v>2147</v>
      </c>
      <c r="F1683" t="s">
        <v>1534</v>
      </c>
    </row>
    <row r="1684" spans="1:6" ht="15">
      <c r="A1684" s="233">
        <v>45931</v>
      </c>
      <c r="B1684" t="s">
        <v>2110</v>
      </c>
      <c r="C1684">
        <v>194.45164635727249</v>
      </c>
      <c r="D1684" t="s">
        <v>210</v>
      </c>
      <c r="E1684" t="s">
        <v>2160</v>
      </c>
      <c r="F1684" t="s">
        <v>1534</v>
      </c>
    </row>
    <row r="1685" spans="1:6" ht="15">
      <c r="A1685" s="233">
        <v>45931</v>
      </c>
      <c r="B1685" t="s">
        <v>1495</v>
      </c>
      <c r="C1685">
        <v>38570</v>
      </c>
      <c r="D1685" t="s">
        <v>210</v>
      </c>
      <c r="E1685" t="s">
        <v>1888</v>
      </c>
      <c r="F1685" t="s">
        <v>1534</v>
      </c>
    </row>
    <row r="1686" spans="1:6" ht="15">
      <c r="A1686" s="233">
        <v>45931</v>
      </c>
      <c r="B1686" t="s">
        <v>2112</v>
      </c>
      <c r="C1686">
        <v>165</v>
      </c>
      <c r="D1686" t="s">
        <v>212</v>
      </c>
      <c r="E1686" t="s">
        <v>2153</v>
      </c>
      <c r="F1686" t="s">
        <v>1518</v>
      </c>
    </row>
    <row r="1687" spans="1:6" ht="15">
      <c r="A1687" s="233">
        <v>45931</v>
      </c>
      <c r="B1687" t="s">
        <v>1495</v>
      </c>
      <c r="C1687">
        <v>54357</v>
      </c>
      <c r="D1687" t="s">
        <v>212</v>
      </c>
      <c r="E1687" t="s">
        <v>1889</v>
      </c>
      <c r="F1687" t="s">
        <v>1518</v>
      </c>
    </row>
    <row r="1688" spans="1:6" ht="15">
      <c r="A1688" s="233">
        <v>45931</v>
      </c>
      <c r="B1688" t="s">
        <v>2110</v>
      </c>
      <c r="C1688">
        <v>303.54876096914842</v>
      </c>
      <c r="D1688" t="s">
        <v>212</v>
      </c>
      <c r="E1688" t="s">
        <v>2236</v>
      </c>
      <c r="F1688" t="s">
        <v>1518</v>
      </c>
    </row>
    <row r="1689" spans="1:6" ht="15">
      <c r="A1689" s="233">
        <v>45931</v>
      </c>
      <c r="B1689" t="s">
        <v>2110</v>
      </c>
      <c r="C1689">
        <v>228.33135446159471</v>
      </c>
      <c r="D1689" t="s">
        <v>214</v>
      </c>
      <c r="E1689" t="s">
        <v>2207</v>
      </c>
      <c r="F1689" t="s">
        <v>1591</v>
      </c>
    </row>
    <row r="1690" spans="1:6" ht="15">
      <c r="A1690" s="233">
        <v>45931</v>
      </c>
      <c r="B1690" t="s">
        <v>2112</v>
      </c>
      <c r="C1690">
        <v>25</v>
      </c>
      <c r="D1690" t="s">
        <v>214</v>
      </c>
      <c r="E1690" t="s">
        <v>2173</v>
      </c>
      <c r="F1690" t="s">
        <v>1591</v>
      </c>
    </row>
    <row r="1691" spans="1:6" ht="15">
      <c r="A1691" s="233">
        <v>45931</v>
      </c>
      <c r="B1691" t="s">
        <v>1495</v>
      </c>
      <c r="C1691">
        <v>10949</v>
      </c>
      <c r="D1691" t="s">
        <v>214</v>
      </c>
      <c r="E1691" t="s">
        <v>1890</v>
      </c>
      <c r="F1691" t="s">
        <v>1591</v>
      </c>
    </row>
    <row r="1692" spans="1:6" ht="15">
      <c r="A1692" s="233">
        <v>45931</v>
      </c>
      <c r="B1692" t="s">
        <v>2112</v>
      </c>
      <c r="C1692">
        <v>120</v>
      </c>
      <c r="D1692" t="s">
        <v>216</v>
      </c>
      <c r="E1692" t="s">
        <v>2233</v>
      </c>
      <c r="F1692" t="s">
        <v>1534</v>
      </c>
    </row>
    <row r="1693" spans="1:6" ht="15">
      <c r="A1693" s="233">
        <v>45931</v>
      </c>
      <c r="B1693" t="s">
        <v>2110</v>
      </c>
      <c r="C1693">
        <v>324.81593763533999</v>
      </c>
      <c r="D1693" t="s">
        <v>216</v>
      </c>
      <c r="E1693" t="s">
        <v>2237</v>
      </c>
      <c r="F1693" t="s">
        <v>1534</v>
      </c>
    </row>
    <row r="1694" spans="1:6" ht="15">
      <c r="A1694" s="233">
        <v>45931</v>
      </c>
      <c r="B1694" t="s">
        <v>1495</v>
      </c>
      <c r="C1694">
        <v>36944</v>
      </c>
      <c r="D1694" t="s">
        <v>216</v>
      </c>
      <c r="E1694" t="s">
        <v>1891</v>
      </c>
      <c r="F1694" t="s">
        <v>1534</v>
      </c>
    </row>
    <row r="1695" spans="1:6" ht="15">
      <c r="A1695" s="233">
        <v>45931</v>
      </c>
      <c r="B1695" t="s">
        <v>2112</v>
      </c>
      <c r="C1695">
        <v>160</v>
      </c>
      <c r="D1695" t="s">
        <v>218</v>
      </c>
      <c r="E1695" t="s">
        <v>2238</v>
      </c>
      <c r="F1695" t="s">
        <v>1531</v>
      </c>
    </row>
    <row r="1696" spans="1:6" ht="15">
      <c r="A1696" s="233">
        <v>45931</v>
      </c>
      <c r="B1696" t="s">
        <v>2110</v>
      </c>
      <c r="C1696">
        <v>312.24995608984989</v>
      </c>
      <c r="D1696" t="s">
        <v>218</v>
      </c>
      <c r="E1696" t="s">
        <v>2239</v>
      </c>
      <c r="F1696" t="s">
        <v>1531</v>
      </c>
    </row>
    <row r="1697" spans="1:6" ht="15">
      <c r="A1697" s="233">
        <v>45931</v>
      </c>
      <c r="B1697" t="s">
        <v>1495</v>
      </c>
      <c r="C1697">
        <v>51241</v>
      </c>
      <c r="D1697" t="s">
        <v>218</v>
      </c>
      <c r="E1697" t="s">
        <v>1892</v>
      </c>
      <c r="F1697" t="s">
        <v>1531</v>
      </c>
    </row>
    <row r="1698" spans="1:6" ht="15">
      <c r="A1698" s="233">
        <v>45931</v>
      </c>
      <c r="B1698" t="s">
        <v>1495</v>
      </c>
      <c r="C1698">
        <v>67863</v>
      </c>
      <c r="D1698" t="s">
        <v>220</v>
      </c>
      <c r="E1698" t="s">
        <v>1893</v>
      </c>
      <c r="F1698" t="s">
        <v>1534</v>
      </c>
    </row>
    <row r="1699" spans="1:6" ht="15">
      <c r="A1699" s="233">
        <v>45931</v>
      </c>
      <c r="B1699" t="s">
        <v>2110</v>
      </c>
      <c r="C1699">
        <v>169.4590572182191</v>
      </c>
      <c r="D1699" t="s">
        <v>220</v>
      </c>
      <c r="E1699" t="s">
        <v>2240</v>
      </c>
      <c r="F1699" t="s">
        <v>1534</v>
      </c>
    </row>
    <row r="1700" spans="1:6" ht="15">
      <c r="A1700" s="233">
        <v>45931</v>
      </c>
      <c r="B1700" t="s">
        <v>2112</v>
      </c>
      <c r="C1700">
        <v>115</v>
      </c>
      <c r="D1700" t="s">
        <v>220</v>
      </c>
      <c r="E1700" t="s">
        <v>2143</v>
      </c>
      <c r="F1700" t="s">
        <v>1534</v>
      </c>
    </row>
    <row r="1701" spans="1:6" ht="15">
      <c r="A1701" s="233">
        <v>45931</v>
      </c>
      <c r="B1701" t="s">
        <v>1495</v>
      </c>
      <c r="C1701">
        <v>97761</v>
      </c>
      <c r="D1701" t="s">
        <v>222</v>
      </c>
      <c r="E1701" t="s">
        <v>1894</v>
      </c>
      <c r="F1701" t="s">
        <v>1518</v>
      </c>
    </row>
    <row r="1702" spans="1:6" ht="15">
      <c r="A1702" s="233">
        <v>45931</v>
      </c>
      <c r="B1702" t="s">
        <v>2110</v>
      </c>
      <c r="C1702">
        <v>265.95472632235749</v>
      </c>
      <c r="D1702" t="s">
        <v>222</v>
      </c>
      <c r="E1702" t="s">
        <v>2241</v>
      </c>
      <c r="F1702" t="s">
        <v>1518</v>
      </c>
    </row>
    <row r="1703" spans="1:6" ht="15">
      <c r="A1703" s="233">
        <v>45931</v>
      </c>
      <c r="B1703" t="s">
        <v>2112</v>
      </c>
      <c r="C1703">
        <v>260</v>
      </c>
      <c r="D1703" t="s">
        <v>222</v>
      </c>
      <c r="E1703" t="s">
        <v>2242</v>
      </c>
      <c r="F1703" t="s">
        <v>1518</v>
      </c>
    </row>
    <row r="1704" spans="1:6" ht="15">
      <c r="A1704" s="233">
        <v>45931</v>
      </c>
      <c r="B1704" t="s">
        <v>1495</v>
      </c>
      <c r="C1704">
        <v>87796</v>
      </c>
      <c r="D1704" t="s">
        <v>224</v>
      </c>
      <c r="E1704" t="s">
        <v>1895</v>
      </c>
      <c r="F1704" t="s">
        <v>1531</v>
      </c>
    </row>
    <row r="1705" spans="1:6" ht="15">
      <c r="A1705" s="233">
        <v>45931</v>
      </c>
      <c r="B1705" t="s">
        <v>2112</v>
      </c>
      <c r="C1705">
        <v>35</v>
      </c>
      <c r="D1705" t="s">
        <v>224</v>
      </c>
      <c r="E1705" t="s">
        <v>2205</v>
      </c>
      <c r="F1705" t="s">
        <v>1531</v>
      </c>
    </row>
    <row r="1706" spans="1:6" ht="15">
      <c r="A1706" s="233">
        <v>45931</v>
      </c>
      <c r="B1706" t="s">
        <v>2110</v>
      </c>
      <c r="C1706">
        <v>39.865141919905227</v>
      </c>
      <c r="D1706" t="s">
        <v>224</v>
      </c>
      <c r="E1706" t="s">
        <v>2185</v>
      </c>
      <c r="F1706" t="s">
        <v>1531</v>
      </c>
    </row>
    <row r="1707" spans="1:6" ht="15">
      <c r="A1707" s="233">
        <v>45931</v>
      </c>
      <c r="B1707" t="s">
        <v>2112</v>
      </c>
      <c r="C1707">
        <v>40</v>
      </c>
      <c r="D1707" t="s">
        <v>226</v>
      </c>
      <c r="E1707" t="s">
        <v>2185</v>
      </c>
      <c r="F1707" t="s">
        <v>1544</v>
      </c>
    </row>
    <row r="1708" spans="1:6" ht="15">
      <c r="A1708" s="233">
        <v>45931</v>
      </c>
      <c r="B1708" t="s">
        <v>1495</v>
      </c>
      <c r="C1708">
        <v>16348</v>
      </c>
      <c r="D1708" t="s">
        <v>226</v>
      </c>
      <c r="E1708" t="s">
        <v>1937</v>
      </c>
      <c r="F1708" t="s">
        <v>1544</v>
      </c>
    </row>
    <row r="1709" spans="1:6" ht="15">
      <c r="A1709" s="233">
        <v>45931</v>
      </c>
      <c r="B1709" t="s">
        <v>2110</v>
      </c>
      <c r="C1709">
        <v>244.67824810374361</v>
      </c>
      <c r="D1709" t="s">
        <v>226</v>
      </c>
      <c r="E1709" t="s">
        <v>2243</v>
      </c>
      <c r="F1709" t="s">
        <v>1544</v>
      </c>
    </row>
    <row r="1710" spans="1:6" ht="15">
      <c r="A1710" s="233">
        <v>45931</v>
      </c>
      <c r="B1710" t="s">
        <v>2112</v>
      </c>
      <c r="C1710">
        <v>120</v>
      </c>
      <c r="D1710" t="s">
        <v>228</v>
      </c>
      <c r="E1710" t="s">
        <v>2233</v>
      </c>
      <c r="F1710" t="s">
        <v>1531</v>
      </c>
    </row>
    <row r="1711" spans="1:6" ht="15">
      <c r="A1711" s="233">
        <v>45931</v>
      </c>
      <c r="B1711" t="s">
        <v>2110</v>
      </c>
      <c r="C1711">
        <v>255.1834130781499</v>
      </c>
      <c r="D1711" t="s">
        <v>228</v>
      </c>
      <c r="E1711" t="s">
        <v>2244</v>
      </c>
      <c r="F1711" t="s">
        <v>1531</v>
      </c>
    </row>
    <row r="1712" spans="1:6" ht="15">
      <c r="A1712" s="233">
        <v>45931</v>
      </c>
      <c r="B1712" t="s">
        <v>1495</v>
      </c>
      <c r="C1712">
        <v>47025</v>
      </c>
      <c r="D1712" t="s">
        <v>228</v>
      </c>
      <c r="E1712" t="s">
        <v>1896</v>
      </c>
      <c r="F1712" t="s">
        <v>1531</v>
      </c>
    </row>
    <row r="1713" spans="1:6" ht="15">
      <c r="A1713" s="233">
        <v>45931</v>
      </c>
      <c r="B1713" t="s">
        <v>2112</v>
      </c>
      <c r="C1713">
        <v>260</v>
      </c>
      <c r="D1713" t="s">
        <v>230</v>
      </c>
      <c r="E1713" t="s">
        <v>2242</v>
      </c>
      <c r="F1713" t="s">
        <v>1522</v>
      </c>
    </row>
    <row r="1714" spans="1:6" ht="15">
      <c r="A1714" s="233">
        <v>45931</v>
      </c>
      <c r="B1714" t="s">
        <v>1495</v>
      </c>
      <c r="C1714">
        <v>149580</v>
      </c>
      <c r="D1714" t="s">
        <v>230</v>
      </c>
      <c r="E1714" t="s">
        <v>1897</v>
      </c>
      <c r="F1714" t="s">
        <v>1522</v>
      </c>
    </row>
    <row r="1715" spans="1:6" ht="15">
      <c r="A1715" s="233">
        <v>45931</v>
      </c>
      <c r="B1715" t="s">
        <v>2110</v>
      </c>
      <c r="C1715">
        <v>173.82002941569729</v>
      </c>
      <c r="D1715" t="s">
        <v>230</v>
      </c>
      <c r="E1715" t="s">
        <v>2152</v>
      </c>
      <c r="F1715" t="s">
        <v>1522</v>
      </c>
    </row>
    <row r="1716" spans="1:6" ht="15">
      <c r="A1716" s="233">
        <v>45931</v>
      </c>
      <c r="B1716" t="s">
        <v>2110</v>
      </c>
      <c r="C1716">
        <v>210.15025743406531</v>
      </c>
      <c r="D1716" t="s">
        <v>232</v>
      </c>
      <c r="E1716" t="s">
        <v>2167</v>
      </c>
      <c r="F1716" t="s">
        <v>1522</v>
      </c>
    </row>
    <row r="1717" spans="1:6" ht="15">
      <c r="A1717" s="233">
        <v>45931</v>
      </c>
      <c r="B1717" t="s">
        <v>1495</v>
      </c>
      <c r="C1717">
        <v>57102</v>
      </c>
      <c r="D1717" t="s">
        <v>232</v>
      </c>
      <c r="E1717" t="s">
        <v>1898</v>
      </c>
      <c r="F1717" t="s">
        <v>1522</v>
      </c>
    </row>
    <row r="1718" spans="1:6" ht="15">
      <c r="A1718" s="233">
        <v>45931</v>
      </c>
      <c r="B1718" t="s">
        <v>2112</v>
      </c>
      <c r="C1718">
        <v>120</v>
      </c>
      <c r="D1718" t="s">
        <v>232</v>
      </c>
      <c r="E1718" t="s">
        <v>2233</v>
      </c>
      <c r="F1718" t="s">
        <v>1522</v>
      </c>
    </row>
    <row r="1719" spans="1:6" ht="15">
      <c r="A1719" s="233">
        <v>45931</v>
      </c>
      <c r="B1719" t="s">
        <v>1495</v>
      </c>
      <c r="C1719">
        <v>32539</v>
      </c>
      <c r="D1719" t="s">
        <v>234</v>
      </c>
      <c r="E1719" t="s">
        <v>1899</v>
      </c>
      <c r="F1719" t="s">
        <v>1578</v>
      </c>
    </row>
    <row r="1720" spans="1:6" ht="15">
      <c r="A1720" s="233">
        <v>45931</v>
      </c>
      <c r="B1720" t="s">
        <v>2110</v>
      </c>
      <c r="C1720">
        <v>138.2955837610252</v>
      </c>
      <c r="D1720" t="s">
        <v>234</v>
      </c>
      <c r="E1720" t="s">
        <v>2245</v>
      </c>
      <c r="F1720" t="s">
        <v>1578</v>
      </c>
    </row>
    <row r="1721" spans="1:6" ht="15">
      <c r="A1721" s="233">
        <v>45931</v>
      </c>
      <c r="B1721" t="s">
        <v>2112</v>
      </c>
      <c r="C1721">
        <v>45</v>
      </c>
      <c r="D1721" t="s">
        <v>234</v>
      </c>
      <c r="E1721" t="s">
        <v>2138</v>
      </c>
      <c r="F1721" t="s">
        <v>1578</v>
      </c>
    </row>
    <row r="1722" spans="1:6" ht="15">
      <c r="A1722" s="233">
        <v>45931</v>
      </c>
      <c r="B1722" t="s">
        <v>1495</v>
      </c>
      <c r="C1722">
        <v>35555</v>
      </c>
      <c r="D1722" t="s">
        <v>236</v>
      </c>
      <c r="E1722" t="s">
        <v>1900</v>
      </c>
      <c r="F1722" t="s">
        <v>1544</v>
      </c>
    </row>
    <row r="1723" spans="1:6" ht="15">
      <c r="A1723" s="233">
        <v>45931</v>
      </c>
      <c r="B1723" t="s">
        <v>2112</v>
      </c>
      <c r="C1723">
        <v>105</v>
      </c>
      <c r="D1723" t="s">
        <v>236</v>
      </c>
      <c r="E1723" t="s">
        <v>2137</v>
      </c>
      <c r="F1723" t="s">
        <v>1544</v>
      </c>
    </row>
    <row r="1724" spans="1:6" ht="15">
      <c r="A1724" s="233">
        <v>45931</v>
      </c>
      <c r="B1724" t="s">
        <v>2110</v>
      </c>
      <c r="C1724">
        <v>295.31711432991142</v>
      </c>
      <c r="D1724" t="s">
        <v>236</v>
      </c>
      <c r="E1724" t="s">
        <v>2226</v>
      </c>
      <c r="F1724" t="s">
        <v>1544</v>
      </c>
    </row>
    <row r="1725" spans="1:6" ht="15">
      <c r="A1725" s="233">
        <v>45931</v>
      </c>
      <c r="B1725" t="s">
        <v>1495</v>
      </c>
      <c r="C1725">
        <v>35809</v>
      </c>
      <c r="D1725" t="s">
        <v>238</v>
      </c>
      <c r="E1725" t="s">
        <v>1901</v>
      </c>
      <c r="F1725" t="s">
        <v>1525</v>
      </c>
    </row>
    <row r="1726" spans="1:6" ht="15">
      <c r="A1726" s="233">
        <v>45931</v>
      </c>
      <c r="B1726" t="s">
        <v>2110</v>
      </c>
      <c r="C1726">
        <v>223.4075232483454</v>
      </c>
      <c r="D1726" t="s">
        <v>238</v>
      </c>
      <c r="E1726" t="s">
        <v>2136</v>
      </c>
      <c r="F1726" t="s">
        <v>1525</v>
      </c>
    </row>
    <row r="1727" spans="1:6" ht="15">
      <c r="A1727" s="233">
        <v>45931</v>
      </c>
      <c r="B1727" t="s">
        <v>2112</v>
      </c>
      <c r="C1727">
        <v>80</v>
      </c>
      <c r="D1727" t="s">
        <v>238</v>
      </c>
      <c r="E1727" t="s">
        <v>2115</v>
      </c>
      <c r="F1727" t="s">
        <v>1525</v>
      </c>
    </row>
    <row r="1728" spans="1:6" ht="15">
      <c r="A1728" s="233">
        <v>45931</v>
      </c>
      <c r="B1728" t="s">
        <v>1495</v>
      </c>
      <c r="C1728">
        <v>28682</v>
      </c>
      <c r="D1728" t="s">
        <v>240</v>
      </c>
      <c r="E1728" t="s">
        <v>1902</v>
      </c>
      <c r="F1728" t="s">
        <v>1509</v>
      </c>
    </row>
    <row r="1729" spans="1:6" ht="15">
      <c r="A1729" s="233">
        <v>45931</v>
      </c>
      <c r="B1729" t="s">
        <v>2110</v>
      </c>
      <c r="C1729">
        <v>261.48804128024551</v>
      </c>
      <c r="D1729" t="s">
        <v>240</v>
      </c>
      <c r="E1729" t="s">
        <v>2246</v>
      </c>
      <c r="F1729" t="s">
        <v>1509</v>
      </c>
    </row>
    <row r="1730" spans="1:6" ht="15">
      <c r="A1730" s="233">
        <v>45931</v>
      </c>
      <c r="B1730" t="s">
        <v>2112</v>
      </c>
      <c r="C1730">
        <v>75</v>
      </c>
      <c r="D1730" t="s">
        <v>240</v>
      </c>
      <c r="E1730" t="s">
        <v>2147</v>
      </c>
      <c r="F1730" t="s">
        <v>1509</v>
      </c>
    </row>
    <row r="1731" spans="1:6" ht="15">
      <c r="A1731" s="233">
        <v>45931</v>
      </c>
      <c r="B1731" t="s">
        <v>2110</v>
      </c>
      <c r="C1731">
        <v>64.398135030009527</v>
      </c>
      <c r="D1731" t="s">
        <v>242</v>
      </c>
      <c r="E1731" t="s">
        <v>2247</v>
      </c>
      <c r="F1731" t="s">
        <v>1534</v>
      </c>
    </row>
    <row r="1732" spans="1:6" ht="15">
      <c r="A1732" s="233">
        <v>45931</v>
      </c>
      <c r="B1732" t="s">
        <v>1495</v>
      </c>
      <c r="C1732">
        <v>38821</v>
      </c>
      <c r="D1732" t="s">
        <v>242</v>
      </c>
      <c r="E1732" t="s">
        <v>1903</v>
      </c>
      <c r="F1732" t="s">
        <v>1534</v>
      </c>
    </row>
    <row r="1733" spans="1:6" ht="15">
      <c r="A1733" s="233">
        <v>45931</v>
      </c>
      <c r="B1733" t="s">
        <v>2112</v>
      </c>
      <c r="C1733">
        <v>25</v>
      </c>
      <c r="D1733" t="s">
        <v>242</v>
      </c>
      <c r="E1733" t="s">
        <v>2173</v>
      </c>
      <c r="F1733" t="s">
        <v>1534</v>
      </c>
    </row>
    <row r="1734" spans="1:6" ht="15">
      <c r="A1734" s="233">
        <v>45931</v>
      </c>
      <c r="B1734" t="s">
        <v>2110</v>
      </c>
      <c r="C1734">
        <v>214.7273694433193</v>
      </c>
      <c r="D1734" t="s">
        <v>244</v>
      </c>
      <c r="E1734" t="s">
        <v>2117</v>
      </c>
      <c r="F1734" t="s">
        <v>1531</v>
      </c>
    </row>
    <row r="1735" spans="1:6" ht="15">
      <c r="A1735" s="233">
        <v>45931</v>
      </c>
      <c r="B1735" t="s">
        <v>1495</v>
      </c>
      <c r="C1735">
        <v>204911</v>
      </c>
      <c r="D1735" t="s">
        <v>244</v>
      </c>
      <c r="E1735" t="s">
        <v>1904</v>
      </c>
      <c r="F1735" t="s">
        <v>1531</v>
      </c>
    </row>
    <row r="1736" spans="1:6" ht="15">
      <c r="A1736" s="233">
        <v>45931</v>
      </c>
      <c r="B1736" t="s">
        <v>2112</v>
      </c>
      <c r="C1736">
        <v>440</v>
      </c>
      <c r="D1736" t="s">
        <v>244</v>
      </c>
      <c r="E1736" t="s">
        <v>2248</v>
      </c>
      <c r="F1736" t="s">
        <v>1531</v>
      </c>
    </row>
    <row r="1737" spans="1:6" ht="15">
      <c r="A1737" s="233">
        <v>45931</v>
      </c>
      <c r="B1737" t="s">
        <v>2110</v>
      </c>
      <c r="C1737">
        <v>277.61900873683351</v>
      </c>
      <c r="D1737" t="s">
        <v>246</v>
      </c>
      <c r="E1737" t="s">
        <v>2249</v>
      </c>
      <c r="F1737" t="s">
        <v>1534</v>
      </c>
    </row>
    <row r="1738" spans="1:6" ht="15">
      <c r="A1738" s="233">
        <v>45931</v>
      </c>
      <c r="B1738" t="s">
        <v>1495</v>
      </c>
      <c r="C1738">
        <v>61235</v>
      </c>
      <c r="D1738" t="s">
        <v>246</v>
      </c>
      <c r="E1738" t="s">
        <v>1905</v>
      </c>
      <c r="F1738" t="s">
        <v>1534</v>
      </c>
    </row>
    <row r="1739" spans="1:6" ht="15">
      <c r="A1739" s="233">
        <v>45931</v>
      </c>
      <c r="B1739" t="s">
        <v>2112</v>
      </c>
      <c r="C1739">
        <v>170</v>
      </c>
      <c r="D1739" t="s">
        <v>246</v>
      </c>
      <c r="E1739" t="s">
        <v>2162</v>
      </c>
      <c r="F1739" t="s">
        <v>1534</v>
      </c>
    </row>
    <row r="1740" spans="1:6" ht="15">
      <c r="A1740" s="233">
        <v>45931</v>
      </c>
      <c r="B1740" t="s">
        <v>2110</v>
      </c>
      <c r="C1740">
        <v>223.28627781774881</v>
      </c>
      <c r="D1740" t="s">
        <v>248</v>
      </c>
      <c r="E1740" t="s">
        <v>2136</v>
      </c>
      <c r="F1740" t="s">
        <v>1578</v>
      </c>
    </row>
    <row r="1741" spans="1:6" ht="15">
      <c r="A1741" s="233">
        <v>45931</v>
      </c>
      <c r="B1741" t="s">
        <v>2112</v>
      </c>
      <c r="C1741">
        <v>90</v>
      </c>
      <c r="D1741" t="s">
        <v>248</v>
      </c>
      <c r="E1741" t="s">
        <v>2193</v>
      </c>
      <c r="F1741" t="s">
        <v>1578</v>
      </c>
    </row>
    <row r="1742" spans="1:6" ht="15">
      <c r="A1742" s="233">
        <v>45931</v>
      </c>
      <c r="B1742" t="s">
        <v>1495</v>
      </c>
      <c r="C1742">
        <v>40307</v>
      </c>
      <c r="D1742" t="s">
        <v>248</v>
      </c>
      <c r="E1742" t="s">
        <v>1906</v>
      </c>
      <c r="F1742" t="s">
        <v>1578</v>
      </c>
    </row>
    <row r="1743" spans="1:6" ht="15">
      <c r="A1743" s="233">
        <v>45931</v>
      </c>
      <c r="B1743" t="s">
        <v>1495</v>
      </c>
      <c r="C1743">
        <v>46030</v>
      </c>
      <c r="D1743" t="s">
        <v>250</v>
      </c>
      <c r="E1743" t="s">
        <v>1907</v>
      </c>
      <c r="F1743" t="s">
        <v>1531</v>
      </c>
    </row>
    <row r="1744" spans="1:6" ht="15">
      <c r="A1744" s="233">
        <v>45931</v>
      </c>
      <c r="B1744" t="s">
        <v>2110</v>
      </c>
      <c r="C1744">
        <v>282.4245057571149</v>
      </c>
      <c r="D1744" t="s">
        <v>250</v>
      </c>
      <c r="E1744" t="s">
        <v>2250</v>
      </c>
      <c r="F1744" t="s">
        <v>1531</v>
      </c>
    </row>
    <row r="1745" spans="1:6" ht="15">
      <c r="A1745" s="233">
        <v>45931</v>
      </c>
      <c r="B1745" t="s">
        <v>2112</v>
      </c>
      <c r="C1745">
        <v>130</v>
      </c>
      <c r="D1745" t="s">
        <v>250</v>
      </c>
      <c r="E1745" t="s">
        <v>2179</v>
      </c>
      <c r="F1745" t="s">
        <v>1531</v>
      </c>
    </row>
    <row r="1746" spans="1:6" ht="15">
      <c r="A1746" s="233">
        <v>45931</v>
      </c>
      <c r="B1746" t="s">
        <v>2110</v>
      </c>
      <c r="C1746">
        <v>70.851264826283199</v>
      </c>
      <c r="D1746" t="s">
        <v>252</v>
      </c>
      <c r="E1746" t="s">
        <v>2251</v>
      </c>
      <c r="F1746" t="s">
        <v>1525</v>
      </c>
    </row>
    <row r="1747" spans="1:6" ht="15">
      <c r="A1747" s="233">
        <v>45931</v>
      </c>
      <c r="B1747" t="s">
        <v>1495</v>
      </c>
      <c r="C1747">
        <v>190540</v>
      </c>
      <c r="D1747" t="s">
        <v>252</v>
      </c>
      <c r="E1747" t="s">
        <v>1908</v>
      </c>
      <c r="F1747" t="s">
        <v>1525</v>
      </c>
    </row>
    <row r="1748" spans="1:6" ht="15">
      <c r="A1748" s="233">
        <v>45931</v>
      </c>
      <c r="B1748" t="s">
        <v>2112</v>
      </c>
      <c r="C1748">
        <v>135</v>
      </c>
      <c r="D1748" t="s">
        <v>252</v>
      </c>
      <c r="E1748" t="s">
        <v>2165</v>
      </c>
      <c r="F1748" t="s">
        <v>1525</v>
      </c>
    </row>
    <row r="1749" spans="1:6" ht="15">
      <c r="A1749" s="233">
        <v>45931</v>
      </c>
      <c r="B1749" t="s">
        <v>2110</v>
      </c>
      <c r="C1749">
        <v>192.16308797727461</v>
      </c>
      <c r="D1749" t="s">
        <v>254</v>
      </c>
      <c r="E1749" t="s">
        <v>2142</v>
      </c>
      <c r="F1749" t="s">
        <v>1578</v>
      </c>
    </row>
    <row r="1750" spans="1:6" ht="15">
      <c r="A1750" s="233">
        <v>45931</v>
      </c>
      <c r="B1750" t="s">
        <v>1495</v>
      </c>
      <c r="C1750">
        <v>59845</v>
      </c>
      <c r="D1750" t="s">
        <v>254</v>
      </c>
      <c r="E1750" t="s">
        <v>1909</v>
      </c>
      <c r="F1750" t="s">
        <v>1578</v>
      </c>
    </row>
    <row r="1751" spans="1:6" ht="15">
      <c r="A1751" s="233">
        <v>45931</v>
      </c>
      <c r="B1751" t="s">
        <v>2112</v>
      </c>
      <c r="C1751">
        <v>115</v>
      </c>
      <c r="D1751" t="s">
        <v>254</v>
      </c>
      <c r="E1751" t="s">
        <v>2143</v>
      </c>
      <c r="F1751" t="s">
        <v>1578</v>
      </c>
    </row>
    <row r="1752" spans="1:6" ht="15">
      <c r="A1752" s="233">
        <v>45931</v>
      </c>
      <c r="B1752" t="s">
        <v>2110</v>
      </c>
      <c r="C1752">
        <v>144.21690222094031</v>
      </c>
      <c r="D1752" t="s">
        <v>256</v>
      </c>
      <c r="E1752" t="s">
        <v>2134</v>
      </c>
      <c r="F1752" t="s">
        <v>1544</v>
      </c>
    </row>
    <row r="1753" spans="1:6" ht="15">
      <c r="A1753" s="233">
        <v>45931</v>
      </c>
      <c r="B1753" t="s">
        <v>1495</v>
      </c>
      <c r="C1753">
        <v>239223</v>
      </c>
      <c r="D1753" t="s">
        <v>256</v>
      </c>
      <c r="E1753" t="s">
        <v>1910</v>
      </c>
      <c r="F1753" t="s">
        <v>1544</v>
      </c>
    </row>
    <row r="1754" spans="1:6" ht="15">
      <c r="A1754" s="233">
        <v>45931</v>
      </c>
      <c r="B1754" t="s">
        <v>2112</v>
      </c>
      <c r="C1754">
        <v>345</v>
      </c>
      <c r="D1754" t="s">
        <v>256</v>
      </c>
      <c r="E1754" t="s">
        <v>2252</v>
      </c>
      <c r="F1754" t="s">
        <v>1544</v>
      </c>
    </row>
    <row r="1755" spans="1:6" ht="15">
      <c r="A1755" s="233">
        <v>45931</v>
      </c>
      <c r="B1755" t="s">
        <v>1495</v>
      </c>
      <c r="C1755">
        <v>32890</v>
      </c>
      <c r="D1755" t="s">
        <v>258</v>
      </c>
      <c r="E1755" t="s">
        <v>1911</v>
      </c>
      <c r="F1755" t="s">
        <v>1509</v>
      </c>
    </row>
    <row r="1756" spans="1:6" ht="15">
      <c r="A1756" s="233">
        <v>45931</v>
      </c>
      <c r="B1756" t="s">
        <v>2110</v>
      </c>
      <c r="C1756">
        <v>167.22408026755849</v>
      </c>
      <c r="D1756" t="s">
        <v>258</v>
      </c>
      <c r="E1756" t="s">
        <v>2253</v>
      </c>
      <c r="F1756" t="s">
        <v>1509</v>
      </c>
    </row>
    <row r="1757" spans="1:6" ht="15">
      <c r="A1757" s="233">
        <v>45931</v>
      </c>
      <c r="B1757" t="s">
        <v>2112</v>
      </c>
      <c r="C1757">
        <v>55</v>
      </c>
      <c r="D1757" t="s">
        <v>258</v>
      </c>
      <c r="E1757" t="s">
        <v>2150</v>
      </c>
      <c r="F1757" t="s">
        <v>1509</v>
      </c>
    </row>
    <row r="1758" spans="1:6" ht="15">
      <c r="A1758" s="233">
        <v>45931</v>
      </c>
      <c r="B1758" t="s">
        <v>2112</v>
      </c>
      <c r="C1758">
        <v>90</v>
      </c>
      <c r="D1758" t="s">
        <v>260</v>
      </c>
      <c r="E1758" t="s">
        <v>2193</v>
      </c>
      <c r="F1758" t="s">
        <v>1522</v>
      </c>
    </row>
    <row r="1759" spans="1:6" ht="15">
      <c r="A1759" s="233">
        <v>45931</v>
      </c>
      <c r="B1759" t="s">
        <v>2110</v>
      </c>
      <c r="C1759">
        <v>226.31261315630661</v>
      </c>
      <c r="D1759" t="s">
        <v>260</v>
      </c>
      <c r="E1759" t="s">
        <v>2254</v>
      </c>
      <c r="F1759" t="s">
        <v>1522</v>
      </c>
    </row>
    <row r="1760" spans="1:6" ht="15">
      <c r="A1760" s="233">
        <v>45931</v>
      </c>
      <c r="B1760" t="s">
        <v>1495</v>
      </c>
      <c r="C1760">
        <v>39768</v>
      </c>
      <c r="D1760" t="s">
        <v>260</v>
      </c>
      <c r="E1760" t="s">
        <v>1912</v>
      </c>
      <c r="F1760" t="s">
        <v>1522</v>
      </c>
    </row>
    <row r="1761" spans="1:6" ht="15">
      <c r="A1761" s="233">
        <v>45931</v>
      </c>
      <c r="B1761" t="s">
        <v>2112</v>
      </c>
      <c r="C1761">
        <v>125</v>
      </c>
      <c r="D1761" t="s">
        <v>262</v>
      </c>
      <c r="E1761" t="s">
        <v>2144</v>
      </c>
      <c r="F1761" t="s">
        <v>1534</v>
      </c>
    </row>
    <row r="1762" spans="1:6" ht="15">
      <c r="A1762" s="233">
        <v>45931</v>
      </c>
      <c r="B1762" t="s">
        <v>1495</v>
      </c>
      <c r="C1762">
        <v>42169</v>
      </c>
      <c r="D1762" t="s">
        <v>262</v>
      </c>
      <c r="E1762" t="s">
        <v>1913</v>
      </c>
      <c r="F1762" t="s">
        <v>1534</v>
      </c>
    </row>
    <row r="1763" spans="1:6" ht="15">
      <c r="A1763" s="233">
        <v>45931</v>
      </c>
      <c r="B1763" t="s">
        <v>2110</v>
      </c>
      <c r="C1763">
        <v>296.42628471151801</v>
      </c>
      <c r="D1763" t="s">
        <v>262</v>
      </c>
      <c r="E1763" t="s">
        <v>2255</v>
      </c>
      <c r="F1763" t="s">
        <v>1534</v>
      </c>
    </row>
    <row r="1764" spans="1:6" ht="15">
      <c r="A1764" s="233">
        <v>45931</v>
      </c>
      <c r="B1764" t="s">
        <v>1495</v>
      </c>
      <c r="C1764">
        <v>34994</v>
      </c>
      <c r="D1764" t="s">
        <v>264</v>
      </c>
      <c r="E1764" t="s">
        <v>1938</v>
      </c>
      <c r="F1764" t="s">
        <v>1531</v>
      </c>
    </row>
    <row r="1765" spans="1:6" ht="15">
      <c r="A1765" s="233">
        <v>45931</v>
      </c>
      <c r="B1765" t="s">
        <v>2110</v>
      </c>
      <c r="C1765">
        <v>28.576327370406361</v>
      </c>
      <c r="D1765" t="s">
        <v>264</v>
      </c>
      <c r="E1765" t="s">
        <v>2256</v>
      </c>
      <c r="F1765" t="s">
        <v>1531</v>
      </c>
    </row>
    <row r="1766" spans="1:6" ht="15">
      <c r="A1766" s="233">
        <v>45931</v>
      </c>
      <c r="B1766" t="s">
        <v>2112</v>
      </c>
      <c r="C1766">
        <v>10</v>
      </c>
      <c r="D1766" t="s">
        <v>264</v>
      </c>
      <c r="E1766" t="s">
        <v>2129</v>
      </c>
      <c r="F1766" t="s">
        <v>1531</v>
      </c>
    </row>
    <row r="1767" spans="1:6" ht="15">
      <c r="A1767" s="233">
        <v>45931</v>
      </c>
      <c r="B1767" t="s">
        <v>1495</v>
      </c>
      <c r="C1767">
        <v>24516</v>
      </c>
      <c r="D1767" t="s">
        <v>266</v>
      </c>
      <c r="E1767" t="s">
        <v>1914</v>
      </c>
      <c r="F1767" t="s">
        <v>1525</v>
      </c>
    </row>
    <row r="1768" spans="1:6" ht="15">
      <c r="A1768" s="233">
        <v>45931</v>
      </c>
      <c r="B1768" t="s">
        <v>2112</v>
      </c>
      <c r="C1768">
        <v>45</v>
      </c>
      <c r="D1768" t="s">
        <v>266</v>
      </c>
      <c r="E1768" t="s">
        <v>2138</v>
      </c>
      <c r="F1768" t="s">
        <v>1525</v>
      </c>
    </row>
    <row r="1769" spans="1:6" ht="15">
      <c r="A1769" s="233">
        <v>45931</v>
      </c>
      <c r="B1769" t="s">
        <v>2110</v>
      </c>
      <c r="C1769">
        <v>183.55359765051401</v>
      </c>
      <c r="D1769" t="s">
        <v>266</v>
      </c>
      <c r="E1769" t="s">
        <v>2211</v>
      </c>
      <c r="F1769" t="s">
        <v>1525</v>
      </c>
    </row>
    <row r="1770" spans="1:6" ht="15">
      <c r="A1770" s="233">
        <v>45931</v>
      </c>
      <c r="B1770" t="s">
        <v>2110</v>
      </c>
      <c r="C1770">
        <v>222.31521682272319</v>
      </c>
      <c r="D1770" t="s">
        <v>268</v>
      </c>
      <c r="E1770" t="s">
        <v>2229</v>
      </c>
      <c r="F1770" t="s">
        <v>1522</v>
      </c>
    </row>
    <row r="1771" spans="1:6" ht="15">
      <c r="A1771" s="233">
        <v>45931</v>
      </c>
      <c r="B1771" t="s">
        <v>2112</v>
      </c>
      <c r="C1771">
        <v>85</v>
      </c>
      <c r="D1771" t="s">
        <v>268</v>
      </c>
      <c r="E1771" t="s">
        <v>2183</v>
      </c>
      <c r="F1771" t="s">
        <v>1522</v>
      </c>
    </row>
    <row r="1772" spans="1:6" ht="15">
      <c r="A1772" s="233">
        <v>45931</v>
      </c>
      <c r="B1772" t="s">
        <v>1495</v>
      </c>
      <c r="C1772">
        <v>38234</v>
      </c>
      <c r="D1772" t="s">
        <v>268</v>
      </c>
      <c r="E1772" t="s">
        <v>1915</v>
      </c>
      <c r="F1772" t="s">
        <v>1522</v>
      </c>
    </row>
    <row r="1773" spans="1:6" ht="15">
      <c r="A1773" s="233">
        <v>45931</v>
      </c>
      <c r="B1773" t="s">
        <v>2112</v>
      </c>
      <c r="C1773">
        <v>20</v>
      </c>
      <c r="D1773" t="s">
        <v>270</v>
      </c>
      <c r="E1773" t="s">
        <v>2118</v>
      </c>
      <c r="F1773" t="s">
        <v>1509</v>
      </c>
    </row>
    <row r="1774" spans="1:6" ht="15">
      <c r="A1774" s="233">
        <v>45931</v>
      </c>
      <c r="B1774" t="s">
        <v>2110</v>
      </c>
      <c r="C1774">
        <v>102.2547164987985</v>
      </c>
      <c r="D1774" t="s">
        <v>270</v>
      </c>
      <c r="E1774" t="s">
        <v>2257</v>
      </c>
      <c r="F1774" t="s">
        <v>1509</v>
      </c>
    </row>
    <row r="1775" spans="1:6" ht="15">
      <c r="A1775" s="233">
        <v>45931</v>
      </c>
      <c r="B1775" t="s">
        <v>1495</v>
      </c>
      <c r="C1775">
        <v>19559</v>
      </c>
      <c r="D1775" t="s">
        <v>270</v>
      </c>
      <c r="E1775" t="s">
        <v>1916</v>
      </c>
      <c r="F1775" t="s">
        <v>1509</v>
      </c>
    </row>
    <row r="1776" spans="1:6" ht="15">
      <c r="A1776" s="233">
        <v>45931</v>
      </c>
      <c r="B1776" t="s">
        <v>1495</v>
      </c>
      <c r="C1776">
        <v>42515</v>
      </c>
      <c r="D1776" t="s">
        <v>272</v>
      </c>
      <c r="E1776" t="s">
        <v>1917</v>
      </c>
      <c r="F1776" t="s">
        <v>1534</v>
      </c>
    </row>
    <row r="1777" spans="1:6" ht="15">
      <c r="A1777" s="233">
        <v>45931</v>
      </c>
      <c r="B1777" t="s">
        <v>2110</v>
      </c>
      <c r="C1777">
        <v>223.45054686581199</v>
      </c>
      <c r="D1777" t="s">
        <v>272</v>
      </c>
      <c r="E1777" t="s">
        <v>2136</v>
      </c>
      <c r="F1777" t="s">
        <v>1534</v>
      </c>
    </row>
    <row r="1778" spans="1:6" ht="15">
      <c r="A1778" s="233">
        <v>45931</v>
      </c>
      <c r="B1778" t="s">
        <v>2112</v>
      </c>
      <c r="C1778">
        <v>95</v>
      </c>
      <c r="D1778" t="s">
        <v>272</v>
      </c>
      <c r="E1778" t="s">
        <v>2258</v>
      </c>
      <c r="F1778" t="s">
        <v>1534</v>
      </c>
    </row>
    <row r="1779" spans="1:6" ht="15">
      <c r="A1779" s="233">
        <v>45931</v>
      </c>
      <c r="B1779" t="s">
        <v>2110</v>
      </c>
      <c r="C1779">
        <v>263.4539525213255</v>
      </c>
      <c r="D1779" t="s">
        <v>274</v>
      </c>
      <c r="E1779" t="s">
        <v>2170</v>
      </c>
      <c r="F1779" t="s">
        <v>1518</v>
      </c>
    </row>
    <row r="1780" spans="1:6" ht="15">
      <c r="A1780" s="233">
        <v>45931</v>
      </c>
      <c r="B1780" t="s">
        <v>2112</v>
      </c>
      <c r="C1780">
        <v>185</v>
      </c>
      <c r="D1780" t="s">
        <v>274</v>
      </c>
      <c r="E1780" t="s">
        <v>2171</v>
      </c>
      <c r="F1780" t="s">
        <v>1518</v>
      </c>
    </row>
    <row r="1781" spans="1:6" ht="15">
      <c r="A1781" s="233">
        <v>45931</v>
      </c>
      <c r="B1781" t="s">
        <v>1495</v>
      </c>
      <c r="C1781">
        <v>70221</v>
      </c>
      <c r="D1781" t="s">
        <v>274</v>
      </c>
      <c r="E1781" t="s">
        <v>1918</v>
      </c>
      <c r="F1781" t="s">
        <v>1518</v>
      </c>
    </row>
    <row r="1782" spans="1:6" ht="15">
      <c r="A1782" s="233">
        <v>45931</v>
      </c>
      <c r="B1782" t="s">
        <v>2110</v>
      </c>
      <c r="C1782">
        <v>266.86170633351782</v>
      </c>
      <c r="D1782" t="s">
        <v>276</v>
      </c>
      <c r="E1782" t="s">
        <v>2130</v>
      </c>
      <c r="F1782" t="s">
        <v>1531</v>
      </c>
    </row>
    <row r="1783" spans="1:6" ht="15">
      <c r="A1783" s="233">
        <v>45931</v>
      </c>
      <c r="B1783" t="s">
        <v>1495</v>
      </c>
      <c r="C1783">
        <v>50588</v>
      </c>
      <c r="D1783" t="s">
        <v>276</v>
      </c>
      <c r="E1783" t="s">
        <v>1919</v>
      </c>
      <c r="F1783" t="s">
        <v>1531</v>
      </c>
    </row>
    <row r="1784" spans="1:6" ht="15">
      <c r="A1784" s="233">
        <v>45931</v>
      </c>
      <c r="B1784" t="s">
        <v>2112</v>
      </c>
      <c r="C1784">
        <v>135</v>
      </c>
      <c r="D1784" t="s">
        <v>276</v>
      </c>
      <c r="E1784" t="s">
        <v>2165</v>
      </c>
      <c r="F1784" t="s">
        <v>1531</v>
      </c>
    </row>
    <row r="1785" spans="1:6" ht="15">
      <c r="A1785" s="233">
        <v>45931</v>
      </c>
      <c r="B1785" t="s">
        <v>2112</v>
      </c>
      <c r="C1785">
        <v>65</v>
      </c>
      <c r="D1785" t="s">
        <v>278</v>
      </c>
      <c r="E1785" t="s">
        <v>2209</v>
      </c>
      <c r="F1785" t="s">
        <v>1509</v>
      </c>
    </row>
    <row r="1786" spans="1:6" ht="15">
      <c r="A1786" s="233">
        <v>45931</v>
      </c>
      <c r="B1786" t="s">
        <v>2110</v>
      </c>
      <c r="C1786">
        <v>216.18385605481089</v>
      </c>
      <c r="D1786" t="s">
        <v>278</v>
      </c>
      <c r="E1786" t="s">
        <v>2259</v>
      </c>
      <c r="F1786" t="s">
        <v>1509</v>
      </c>
    </row>
    <row r="1787" spans="1:6" ht="15">
      <c r="A1787" s="233">
        <v>45931</v>
      </c>
      <c r="B1787" t="s">
        <v>1495</v>
      </c>
      <c r="C1787">
        <v>30067</v>
      </c>
      <c r="D1787" t="s">
        <v>278</v>
      </c>
      <c r="E1787" t="s">
        <v>1920</v>
      </c>
      <c r="F1787" t="s">
        <v>1509</v>
      </c>
    </row>
    <row r="1788" spans="1:6" ht="15">
      <c r="A1788" s="233">
        <v>45931</v>
      </c>
      <c r="B1788" t="s">
        <v>1495</v>
      </c>
      <c r="C1788">
        <v>33551</v>
      </c>
      <c r="D1788" t="s">
        <v>280</v>
      </c>
      <c r="E1788" t="s">
        <v>1921</v>
      </c>
      <c r="F1788" t="s">
        <v>1509</v>
      </c>
    </row>
    <row r="1789" spans="1:6" ht="15">
      <c r="A1789" s="233">
        <v>45931</v>
      </c>
      <c r="B1789" t="s">
        <v>2112</v>
      </c>
      <c r="C1789">
        <v>55</v>
      </c>
      <c r="D1789" t="s">
        <v>280</v>
      </c>
      <c r="E1789" t="s">
        <v>2150</v>
      </c>
      <c r="F1789" t="s">
        <v>1509</v>
      </c>
    </row>
    <row r="1790" spans="1:6" ht="15">
      <c r="A1790" s="233">
        <v>45931</v>
      </c>
      <c r="B1790" t="s">
        <v>2110</v>
      </c>
      <c r="C1790">
        <v>163.92954010312661</v>
      </c>
      <c r="D1790" t="s">
        <v>280</v>
      </c>
      <c r="E1790" t="s">
        <v>2260</v>
      </c>
      <c r="F1790" t="s">
        <v>1509</v>
      </c>
    </row>
    <row r="1791" spans="1:6" ht="15">
      <c r="A1791" s="233">
        <v>45931</v>
      </c>
      <c r="B1791" t="s">
        <v>1495</v>
      </c>
      <c r="C1791">
        <v>42685</v>
      </c>
      <c r="D1791" t="s">
        <v>282</v>
      </c>
      <c r="E1791" t="s">
        <v>1922</v>
      </c>
      <c r="F1791" t="s">
        <v>1534</v>
      </c>
    </row>
    <row r="1792" spans="1:6" ht="15">
      <c r="A1792" s="233">
        <v>45931</v>
      </c>
      <c r="B1792" t="s">
        <v>2110</v>
      </c>
      <c r="C1792">
        <v>269.41548553355977</v>
      </c>
      <c r="D1792" t="s">
        <v>282</v>
      </c>
      <c r="E1792" t="s">
        <v>2261</v>
      </c>
      <c r="F1792" t="s">
        <v>1534</v>
      </c>
    </row>
    <row r="1793" spans="1:6" ht="15">
      <c r="A1793" s="233">
        <v>45931</v>
      </c>
      <c r="B1793" t="s">
        <v>2112</v>
      </c>
      <c r="C1793">
        <v>115</v>
      </c>
      <c r="D1793" t="s">
        <v>282</v>
      </c>
      <c r="E1793" t="s">
        <v>2143</v>
      </c>
      <c r="F1793" t="s">
        <v>1534</v>
      </c>
    </row>
    <row r="1794" spans="1:6" ht="15">
      <c r="A1794" s="233">
        <v>45931</v>
      </c>
      <c r="B1794" t="s">
        <v>1495</v>
      </c>
      <c r="C1794">
        <v>130108</v>
      </c>
      <c r="D1794" t="s">
        <v>284</v>
      </c>
      <c r="E1794" t="s">
        <v>1923</v>
      </c>
      <c r="F1794" t="s">
        <v>1531</v>
      </c>
    </row>
    <row r="1795" spans="1:6" ht="15">
      <c r="A1795" s="233">
        <v>45931</v>
      </c>
      <c r="B1795" t="s">
        <v>2112</v>
      </c>
      <c r="C1795">
        <v>240</v>
      </c>
      <c r="D1795" t="s">
        <v>284</v>
      </c>
      <c r="E1795" t="s">
        <v>2148</v>
      </c>
      <c r="F1795" t="s">
        <v>1531</v>
      </c>
    </row>
    <row r="1796" spans="1:6" ht="15">
      <c r="A1796" s="233">
        <v>45931</v>
      </c>
      <c r="B1796" t="s">
        <v>2110</v>
      </c>
      <c r="C1796">
        <v>184.46213914594031</v>
      </c>
      <c r="D1796" t="s">
        <v>284</v>
      </c>
      <c r="E1796" t="s">
        <v>2211</v>
      </c>
      <c r="F1796" t="s">
        <v>1531</v>
      </c>
    </row>
    <row r="1797" spans="1:6" ht="15">
      <c r="A1797" s="233">
        <v>45931</v>
      </c>
      <c r="B1797" t="s">
        <v>2110</v>
      </c>
      <c r="C1797">
        <v>163.88069485414621</v>
      </c>
      <c r="D1797" t="s">
        <v>286</v>
      </c>
      <c r="E1797" t="s">
        <v>2260</v>
      </c>
      <c r="F1797" t="s">
        <v>1544</v>
      </c>
    </row>
    <row r="1798" spans="1:6" ht="15">
      <c r="A1798" s="233">
        <v>45931</v>
      </c>
      <c r="B1798" t="s">
        <v>1495</v>
      </c>
      <c r="C1798">
        <v>33561</v>
      </c>
      <c r="D1798" t="s">
        <v>286</v>
      </c>
      <c r="E1798" t="s">
        <v>1924</v>
      </c>
      <c r="F1798" t="s">
        <v>1544</v>
      </c>
    </row>
    <row r="1799" spans="1:6" ht="15">
      <c r="A1799" s="233">
        <v>45931</v>
      </c>
      <c r="B1799" t="s">
        <v>2112</v>
      </c>
      <c r="C1799">
        <v>55</v>
      </c>
      <c r="D1799" t="s">
        <v>286</v>
      </c>
      <c r="E1799" t="s">
        <v>2150</v>
      </c>
      <c r="F1799" t="s">
        <v>1544</v>
      </c>
    </row>
    <row r="1800" spans="1:6" ht="15">
      <c r="A1800" s="233">
        <v>45931</v>
      </c>
      <c r="B1800" t="s">
        <v>2110</v>
      </c>
      <c r="C1800">
        <v>240.33464976096451</v>
      </c>
      <c r="D1800" t="s">
        <v>288</v>
      </c>
      <c r="E1800" t="s">
        <v>2148</v>
      </c>
      <c r="F1800" t="s">
        <v>1591</v>
      </c>
    </row>
    <row r="1801" spans="1:6" ht="15">
      <c r="A1801" s="233">
        <v>45931</v>
      </c>
      <c r="B1801" t="s">
        <v>1495</v>
      </c>
      <c r="C1801">
        <v>76976</v>
      </c>
      <c r="D1801" t="s">
        <v>288</v>
      </c>
      <c r="E1801" t="s">
        <v>1925</v>
      </c>
      <c r="F1801" t="s">
        <v>1591</v>
      </c>
    </row>
    <row r="1802" spans="1:6" ht="15">
      <c r="A1802" s="233">
        <v>45931</v>
      </c>
      <c r="B1802" t="s">
        <v>2112</v>
      </c>
      <c r="C1802">
        <v>185</v>
      </c>
      <c r="D1802" t="s">
        <v>288</v>
      </c>
      <c r="E1802" t="s">
        <v>2171</v>
      </c>
      <c r="F1802" t="s">
        <v>1591</v>
      </c>
    </row>
    <row r="1803" spans="1:6" ht="15">
      <c r="A1803" s="233">
        <v>45931</v>
      </c>
      <c r="B1803" t="s">
        <v>1495</v>
      </c>
      <c r="C1803">
        <v>212898</v>
      </c>
      <c r="D1803" t="s">
        <v>290</v>
      </c>
      <c r="E1803" t="s">
        <v>1926</v>
      </c>
      <c r="F1803" t="s">
        <v>1544</v>
      </c>
    </row>
    <row r="1804" spans="1:6" ht="15">
      <c r="A1804" s="233">
        <v>45931</v>
      </c>
      <c r="B1804" t="s">
        <v>2112</v>
      </c>
      <c r="C1804">
        <v>285</v>
      </c>
      <c r="D1804" t="s">
        <v>290</v>
      </c>
      <c r="E1804" t="s">
        <v>2159</v>
      </c>
      <c r="F1804" t="s">
        <v>1544</v>
      </c>
    </row>
    <row r="1805" spans="1:6" ht="15">
      <c r="A1805" s="233">
        <v>45931</v>
      </c>
      <c r="B1805" t="s">
        <v>2110</v>
      </c>
      <c r="C1805">
        <v>133.86692218809009</v>
      </c>
      <c r="D1805" t="s">
        <v>290</v>
      </c>
      <c r="E1805" t="s">
        <v>2262</v>
      </c>
      <c r="F1805" t="s">
        <v>1544</v>
      </c>
    </row>
    <row r="1806" spans="1:6" ht="15">
      <c r="A1806" s="233">
        <v>45931</v>
      </c>
      <c r="B1806" t="s">
        <v>2110</v>
      </c>
      <c r="C1806">
        <v>75.392038600723765</v>
      </c>
      <c r="D1806" t="s">
        <v>292</v>
      </c>
      <c r="E1806" t="s">
        <v>2147</v>
      </c>
      <c r="F1806" t="s">
        <v>1509</v>
      </c>
    </row>
    <row r="1807" spans="1:6" ht="15">
      <c r="A1807" s="233">
        <v>45931</v>
      </c>
      <c r="B1807" t="s">
        <v>1495</v>
      </c>
      <c r="C1807">
        <v>26528</v>
      </c>
      <c r="D1807" t="s">
        <v>292</v>
      </c>
      <c r="E1807" t="s">
        <v>1927</v>
      </c>
      <c r="F1807" t="s">
        <v>1509</v>
      </c>
    </row>
    <row r="1808" spans="1:6" ht="15">
      <c r="A1808" s="233">
        <v>45931</v>
      </c>
      <c r="B1808" t="s">
        <v>2112</v>
      </c>
      <c r="C1808">
        <v>20</v>
      </c>
      <c r="D1808" t="s">
        <v>292</v>
      </c>
      <c r="E1808" t="s">
        <v>2118</v>
      </c>
      <c r="F1808" t="s">
        <v>1509</v>
      </c>
    </row>
    <row r="1809" spans="1:6" ht="15">
      <c r="A1809" s="233">
        <v>45931</v>
      </c>
      <c r="B1809" t="s">
        <v>2112</v>
      </c>
      <c r="C1809">
        <v>30</v>
      </c>
      <c r="D1809" t="s">
        <v>296</v>
      </c>
      <c r="E1809" t="s">
        <v>2133</v>
      </c>
      <c r="F1809" t="s">
        <v>1534</v>
      </c>
    </row>
    <row r="1810" spans="1:6" ht="15">
      <c r="A1810" s="233">
        <v>45931</v>
      </c>
      <c r="B1810" t="s">
        <v>1495</v>
      </c>
      <c r="C1810">
        <v>61145</v>
      </c>
      <c r="D1810" t="s">
        <v>296</v>
      </c>
      <c r="E1810" t="s">
        <v>1928</v>
      </c>
      <c r="F1810" t="s">
        <v>1534</v>
      </c>
    </row>
    <row r="1811" spans="1:6" ht="15">
      <c r="A1811" s="233">
        <v>45931</v>
      </c>
      <c r="B1811" t="s">
        <v>2110</v>
      </c>
      <c r="C1811">
        <v>49.063701038514999</v>
      </c>
      <c r="D1811" t="s">
        <v>296</v>
      </c>
      <c r="E1811" t="s">
        <v>2263</v>
      </c>
      <c r="F1811" t="s">
        <v>1534</v>
      </c>
    </row>
    <row r="1812" spans="1:6" ht="15">
      <c r="A1812" s="233">
        <v>45931</v>
      </c>
      <c r="B1812" t="s">
        <v>2110</v>
      </c>
      <c r="C1812">
        <v>180.4864108773144</v>
      </c>
      <c r="D1812" t="s">
        <v>294</v>
      </c>
      <c r="E1812" t="s">
        <v>2177</v>
      </c>
      <c r="F1812" t="s">
        <v>1534</v>
      </c>
    </row>
    <row r="1813" spans="1:6" ht="15">
      <c r="A1813" s="233">
        <v>45931</v>
      </c>
      <c r="B1813" t="s">
        <v>1495</v>
      </c>
      <c r="C1813">
        <v>66487</v>
      </c>
      <c r="D1813" t="s">
        <v>294</v>
      </c>
      <c r="E1813" t="s">
        <v>1929</v>
      </c>
      <c r="F1813" t="s">
        <v>1534</v>
      </c>
    </row>
    <row r="1814" spans="1:6" ht="15">
      <c r="A1814" s="233">
        <v>45931</v>
      </c>
      <c r="B1814" t="s">
        <v>2112</v>
      </c>
      <c r="C1814">
        <v>120</v>
      </c>
      <c r="D1814" t="s">
        <v>294</v>
      </c>
      <c r="E1814" t="s">
        <v>2233</v>
      </c>
      <c r="F1814" t="s">
        <v>1534</v>
      </c>
    </row>
    <row r="1815" spans="1:6" ht="15">
      <c r="A1815" s="233">
        <v>45931</v>
      </c>
      <c r="B1815" t="s">
        <v>2110</v>
      </c>
      <c r="C1815">
        <v>137.32719661093131</v>
      </c>
      <c r="D1815" t="s">
        <v>298</v>
      </c>
      <c r="E1815" t="s">
        <v>2264</v>
      </c>
      <c r="F1815" t="s">
        <v>1522</v>
      </c>
    </row>
    <row r="1816" spans="1:6" ht="15">
      <c r="A1816" s="233">
        <v>45931</v>
      </c>
      <c r="B1816" t="s">
        <v>1495</v>
      </c>
      <c r="C1816">
        <v>120151</v>
      </c>
      <c r="D1816" t="s">
        <v>298</v>
      </c>
      <c r="E1816" t="s">
        <v>1930</v>
      </c>
      <c r="F1816" t="s">
        <v>1522</v>
      </c>
    </row>
    <row r="1817" spans="1:6" ht="15">
      <c r="A1817" s="233">
        <v>45931</v>
      </c>
      <c r="B1817" t="s">
        <v>2112</v>
      </c>
      <c r="C1817">
        <v>165</v>
      </c>
      <c r="D1817" t="s">
        <v>298</v>
      </c>
      <c r="E1817" t="s">
        <v>2153</v>
      </c>
      <c r="F1817" t="s">
        <v>1522</v>
      </c>
    </row>
    <row r="1818" spans="1:6" ht="15">
      <c r="A1818" s="233">
        <v>45931</v>
      </c>
      <c r="B1818" t="s">
        <v>2110</v>
      </c>
      <c r="C1818">
        <v>150.1551603323434</v>
      </c>
      <c r="D1818" t="s">
        <v>300</v>
      </c>
      <c r="E1818" t="s">
        <v>2217</v>
      </c>
      <c r="F1818" t="s">
        <v>1544</v>
      </c>
    </row>
    <row r="1819" spans="1:6" ht="15">
      <c r="A1819" s="233">
        <v>45931</v>
      </c>
      <c r="B1819" t="s">
        <v>1495</v>
      </c>
      <c r="C1819">
        <v>29969</v>
      </c>
      <c r="D1819" t="s">
        <v>300</v>
      </c>
      <c r="E1819" t="s">
        <v>1939</v>
      </c>
      <c r="F1819" t="s">
        <v>1544</v>
      </c>
    </row>
    <row r="1820" spans="1:6" ht="15">
      <c r="A1820" s="233">
        <v>45931</v>
      </c>
      <c r="B1820" t="s">
        <v>2112</v>
      </c>
      <c r="C1820">
        <v>45</v>
      </c>
      <c r="D1820" t="s">
        <v>300</v>
      </c>
      <c r="E1820" t="s">
        <v>2138</v>
      </c>
      <c r="F1820" t="s">
        <v>1544</v>
      </c>
    </row>
    <row r="1821" spans="1:6" ht="15">
      <c r="A1821" s="233">
        <v>45931</v>
      </c>
      <c r="B1821" t="s">
        <v>2110</v>
      </c>
      <c r="C1821">
        <v>175.40545645896859</v>
      </c>
      <c r="D1821" t="s">
        <v>302</v>
      </c>
      <c r="E1821" t="s">
        <v>2154</v>
      </c>
      <c r="F1821" t="s">
        <v>1534</v>
      </c>
    </row>
    <row r="1822" spans="1:6" ht="15">
      <c r="A1822" s="233">
        <v>45931</v>
      </c>
      <c r="B1822" t="s">
        <v>1495</v>
      </c>
      <c r="C1822">
        <v>74114</v>
      </c>
      <c r="D1822" t="s">
        <v>302</v>
      </c>
      <c r="E1822" t="s">
        <v>1931</v>
      </c>
      <c r="F1822" t="s">
        <v>1534</v>
      </c>
    </row>
    <row r="1823" spans="1:6" ht="15">
      <c r="A1823" s="233">
        <v>45931</v>
      </c>
      <c r="B1823" t="s">
        <v>2112</v>
      </c>
      <c r="C1823">
        <v>130</v>
      </c>
      <c r="D1823" t="s">
        <v>302</v>
      </c>
      <c r="E1823" t="s">
        <v>2179</v>
      </c>
      <c r="F1823" t="s">
        <v>1534</v>
      </c>
    </row>
    <row r="1824" spans="1:6" ht="15">
      <c r="A1824" s="233">
        <v>45931</v>
      </c>
      <c r="B1824" t="s">
        <v>1495</v>
      </c>
      <c r="C1824">
        <v>32519</v>
      </c>
      <c r="D1824" t="s">
        <v>304</v>
      </c>
      <c r="E1824" t="s">
        <v>1932</v>
      </c>
      <c r="F1824" t="s">
        <v>1544</v>
      </c>
    </row>
    <row r="1825" spans="1:6" ht="15">
      <c r="A1825" s="233">
        <v>45931</v>
      </c>
      <c r="B1825" t="s">
        <v>2110</v>
      </c>
      <c r="C1825">
        <v>138.3806390110397</v>
      </c>
      <c r="D1825" t="s">
        <v>304</v>
      </c>
      <c r="E1825" t="s">
        <v>2245</v>
      </c>
      <c r="F1825" t="s">
        <v>1544</v>
      </c>
    </row>
    <row r="1826" spans="1:6" ht="15">
      <c r="A1826" s="233">
        <v>45931</v>
      </c>
      <c r="B1826" t="s">
        <v>2112</v>
      </c>
      <c r="C1826">
        <v>45</v>
      </c>
      <c r="D1826" t="s">
        <v>304</v>
      </c>
      <c r="E1826" t="s">
        <v>2138</v>
      </c>
      <c r="F1826" t="s">
        <v>1544</v>
      </c>
    </row>
    <row r="1827" spans="1:6" ht="15">
      <c r="A1827" s="233">
        <v>45931</v>
      </c>
      <c r="B1827" t="s">
        <v>2110</v>
      </c>
      <c r="C1827">
        <v>88.676066329697619</v>
      </c>
      <c r="D1827" t="s">
        <v>306</v>
      </c>
      <c r="E1827" t="s">
        <v>2265</v>
      </c>
      <c r="F1827" t="s">
        <v>1531</v>
      </c>
    </row>
    <row r="1828" spans="1:6" ht="15">
      <c r="A1828" s="233">
        <v>45931</v>
      </c>
      <c r="B1828" t="s">
        <v>1495</v>
      </c>
      <c r="C1828">
        <v>45108</v>
      </c>
      <c r="D1828" t="s">
        <v>306</v>
      </c>
      <c r="E1828" t="s">
        <v>1933</v>
      </c>
      <c r="F1828" t="s">
        <v>1531</v>
      </c>
    </row>
    <row r="1829" spans="1:6" ht="15">
      <c r="A1829" s="233">
        <v>45931</v>
      </c>
      <c r="B1829" t="s">
        <v>2112</v>
      </c>
      <c r="C1829">
        <v>40</v>
      </c>
      <c r="D1829" t="s">
        <v>306</v>
      </c>
      <c r="E1829" t="s">
        <v>2185</v>
      </c>
      <c r="F1829" t="s">
        <v>1531</v>
      </c>
    </row>
    <row r="1830" spans="1:6" ht="15">
      <c r="A1830" s="233">
        <v>45931</v>
      </c>
      <c r="B1830" t="s">
        <v>2112</v>
      </c>
      <c r="C1830">
        <v>235</v>
      </c>
      <c r="D1830" t="s">
        <v>308</v>
      </c>
      <c r="E1830" t="s">
        <v>2203</v>
      </c>
      <c r="F1830" t="s">
        <v>1531</v>
      </c>
    </row>
    <row r="1831" spans="1:6" ht="15">
      <c r="A1831" s="233">
        <v>45931</v>
      </c>
      <c r="B1831" t="s">
        <v>1495</v>
      </c>
      <c r="C1831">
        <v>145551</v>
      </c>
      <c r="D1831" t="s">
        <v>308</v>
      </c>
      <c r="E1831" t="s">
        <v>1934</v>
      </c>
      <c r="F1831" t="s">
        <v>1531</v>
      </c>
    </row>
    <row r="1832" spans="1:6" ht="15">
      <c r="A1832" s="233">
        <v>45931</v>
      </c>
      <c r="B1832" t="s">
        <v>2110</v>
      </c>
      <c r="C1832">
        <v>161.45543486475529</v>
      </c>
      <c r="D1832" t="s">
        <v>308</v>
      </c>
      <c r="E1832" t="s">
        <v>2174</v>
      </c>
      <c r="F1832" t="s">
        <v>1531</v>
      </c>
    </row>
    <row r="1833" spans="1:6" ht="15">
      <c r="A1833" s="233">
        <v>45931</v>
      </c>
      <c r="B1833" t="s">
        <v>1495</v>
      </c>
      <c r="C1833">
        <v>40218</v>
      </c>
      <c r="D1833" t="s">
        <v>310</v>
      </c>
      <c r="E1833" t="s">
        <v>1935</v>
      </c>
      <c r="F1833" t="s">
        <v>1518</v>
      </c>
    </row>
    <row r="1834" spans="1:6" ht="15">
      <c r="A1834" s="233">
        <v>45931</v>
      </c>
      <c r="B1834" t="s">
        <v>2110</v>
      </c>
      <c r="C1834">
        <v>211.34815256850169</v>
      </c>
      <c r="D1834" t="s">
        <v>310</v>
      </c>
      <c r="E1834" t="s">
        <v>2197</v>
      </c>
      <c r="F1834" t="s">
        <v>1518</v>
      </c>
    </row>
    <row r="1835" spans="1:6" ht="15">
      <c r="A1835" s="233">
        <v>45931</v>
      </c>
      <c r="B1835" t="s">
        <v>2112</v>
      </c>
      <c r="C1835">
        <v>85</v>
      </c>
      <c r="D1835" t="s">
        <v>310</v>
      </c>
      <c r="E1835" t="s">
        <v>2183</v>
      </c>
      <c r="F1835" t="s">
        <v>1518</v>
      </c>
    </row>
    <row r="1836" spans="1:6" ht="15">
      <c r="A1836" s="233">
        <v>45931</v>
      </c>
      <c r="B1836" t="s">
        <v>2112</v>
      </c>
      <c r="C1836">
        <v>20905</v>
      </c>
      <c r="D1836" t="s">
        <v>1772</v>
      </c>
      <c r="E1836" t="s">
        <v>2266</v>
      </c>
      <c r="F1836" t="s">
        <v>1772</v>
      </c>
    </row>
    <row r="1837" spans="1:6" ht="15">
      <c r="A1837" s="233">
        <v>45931</v>
      </c>
      <c r="B1837" t="s">
        <v>2110</v>
      </c>
      <c r="C1837">
        <v>190.37268788932829</v>
      </c>
      <c r="D1837" t="s">
        <v>1772</v>
      </c>
      <c r="E1837" t="s">
        <v>2202</v>
      </c>
      <c r="F1837" t="s">
        <v>1772</v>
      </c>
    </row>
    <row r="1838" spans="1:6" ht="15">
      <c r="A1838" s="233">
        <v>45931</v>
      </c>
      <c r="B1838" t="s">
        <v>2267</v>
      </c>
      <c r="C1838">
        <v>2448.530881471117</v>
      </c>
      <c r="D1838" t="s">
        <v>3</v>
      </c>
      <c r="E1838" t="s">
        <v>2268</v>
      </c>
      <c r="F1838" t="s">
        <v>1509</v>
      </c>
    </row>
    <row r="1839" spans="1:6" ht="15">
      <c r="A1839" s="233">
        <v>45931</v>
      </c>
      <c r="B1839" t="s">
        <v>2269</v>
      </c>
      <c r="C1839">
        <v>490</v>
      </c>
      <c r="D1839" t="s">
        <v>3</v>
      </c>
      <c r="E1839" t="s">
        <v>2270</v>
      </c>
      <c r="F1839" t="s">
        <v>1509</v>
      </c>
    </row>
    <row r="1840" spans="1:6" ht="15">
      <c r="A1840" s="233">
        <v>45931</v>
      </c>
      <c r="B1840" t="s">
        <v>2267</v>
      </c>
      <c r="C1840">
        <v>1623.858353391144</v>
      </c>
      <c r="D1840" t="s">
        <v>7</v>
      </c>
      <c r="E1840" t="s">
        <v>2271</v>
      </c>
      <c r="F1840" t="s">
        <v>1509</v>
      </c>
    </row>
    <row r="1841" spans="1:6" ht="15">
      <c r="A1841" s="233">
        <v>45931</v>
      </c>
      <c r="B1841" t="s">
        <v>2269</v>
      </c>
      <c r="C1841">
        <v>985</v>
      </c>
      <c r="D1841" t="s">
        <v>7</v>
      </c>
      <c r="E1841" t="s">
        <v>2272</v>
      </c>
      <c r="F1841" t="s">
        <v>1509</v>
      </c>
    </row>
    <row r="1842" spans="1:6" ht="15">
      <c r="A1842" s="233">
        <v>45931</v>
      </c>
      <c r="B1842" t="s">
        <v>2267</v>
      </c>
      <c r="C1842">
        <v>2572.321817246429</v>
      </c>
      <c r="D1842" t="s">
        <v>11</v>
      </c>
      <c r="E1842" t="s">
        <v>2273</v>
      </c>
      <c r="F1842" t="s">
        <v>1518</v>
      </c>
    </row>
    <row r="1843" spans="1:6" ht="15">
      <c r="A1843" s="233">
        <v>45931</v>
      </c>
      <c r="B1843" t="s">
        <v>2269</v>
      </c>
      <c r="C1843">
        <v>1300</v>
      </c>
      <c r="D1843" t="s">
        <v>11</v>
      </c>
      <c r="E1843" t="s">
        <v>2274</v>
      </c>
      <c r="F1843" t="s">
        <v>1518</v>
      </c>
    </row>
    <row r="1844" spans="1:6" ht="15">
      <c r="A1844" s="233">
        <v>45931</v>
      </c>
      <c r="B1844" t="s">
        <v>2267</v>
      </c>
      <c r="C1844">
        <v>1714.25647323713</v>
      </c>
      <c r="D1844" t="s">
        <v>14</v>
      </c>
      <c r="E1844" t="s">
        <v>2275</v>
      </c>
      <c r="F1844" t="s">
        <v>1522</v>
      </c>
    </row>
    <row r="1845" spans="1:6" ht="15">
      <c r="A1845" s="233">
        <v>45931</v>
      </c>
      <c r="B1845" t="s">
        <v>2269</v>
      </c>
      <c r="C1845">
        <v>670</v>
      </c>
      <c r="D1845" t="s">
        <v>14</v>
      </c>
      <c r="E1845" t="s">
        <v>2276</v>
      </c>
      <c r="F1845" t="s">
        <v>1522</v>
      </c>
    </row>
    <row r="1846" spans="1:6" ht="15">
      <c r="A1846" s="233">
        <v>45931</v>
      </c>
      <c r="B1846" t="s">
        <v>2267</v>
      </c>
      <c r="C1846">
        <v>1752.0740363592799</v>
      </c>
      <c r="D1846" t="s">
        <v>16</v>
      </c>
      <c r="E1846" t="s">
        <v>2277</v>
      </c>
      <c r="F1846" t="s">
        <v>1525</v>
      </c>
    </row>
    <row r="1847" spans="1:6" ht="15">
      <c r="A1847" s="233">
        <v>45931</v>
      </c>
      <c r="B1847" t="s">
        <v>2269</v>
      </c>
      <c r="C1847">
        <v>585</v>
      </c>
      <c r="D1847" t="s">
        <v>16</v>
      </c>
      <c r="E1847" t="s">
        <v>2176</v>
      </c>
      <c r="F1847" t="s">
        <v>1525</v>
      </c>
    </row>
    <row r="1848" spans="1:6" ht="15">
      <c r="A1848" s="233">
        <v>45931</v>
      </c>
      <c r="B1848" t="s">
        <v>2267</v>
      </c>
      <c r="C1848">
        <v>1955.19540175732</v>
      </c>
      <c r="D1848" t="s">
        <v>18</v>
      </c>
      <c r="E1848" t="s">
        <v>2278</v>
      </c>
      <c r="F1848" t="s">
        <v>1509</v>
      </c>
    </row>
    <row r="1849" spans="1:6" ht="15">
      <c r="A1849" s="233">
        <v>45931</v>
      </c>
      <c r="B1849" t="s">
        <v>2269</v>
      </c>
      <c r="C1849">
        <v>830</v>
      </c>
      <c r="D1849" t="s">
        <v>18</v>
      </c>
      <c r="E1849" t="s">
        <v>2279</v>
      </c>
      <c r="F1849" t="s">
        <v>1509</v>
      </c>
    </row>
    <row r="1850" spans="1:6" ht="15">
      <c r="A1850" s="233">
        <v>45931</v>
      </c>
      <c r="B1850" t="s">
        <v>2267</v>
      </c>
      <c r="C1850">
        <v>2308.8481017577042</v>
      </c>
      <c r="D1850" t="s">
        <v>20</v>
      </c>
      <c r="E1850" t="s">
        <v>2280</v>
      </c>
      <c r="F1850" t="s">
        <v>1531</v>
      </c>
    </row>
    <row r="1851" spans="1:6" ht="15">
      <c r="A1851" s="233">
        <v>45931</v>
      </c>
      <c r="B1851" t="s">
        <v>2269</v>
      </c>
      <c r="C1851">
        <v>3565</v>
      </c>
      <c r="D1851" t="s">
        <v>20</v>
      </c>
      <c r="E1851" t="s">
        <v>2281</v>
      </c>
      <c r="F1851" t="s">
        <v>1531</v>
      </c>
    </row>
    <row r="1852" spans="1:6" ht="15">
      <c r="A1852" s="233">
        <v>45931</v>
      </c>
      <c r="B1852" t="s">
        <v>2269</v>
      </c>
      <c r="C1852">
        <v>405</v>
      </c>
      <c r="D1852" t="s">
        <v>22</v>
      </c>
      <c r="E1852" t="s">
        <v>2282</v>
      </c>
      <c r="F1852" t="s">
        <v>1534</v>
      </c>
    </row>
    <row r="1853" spans="1:6" ht="15">
      <c r="A1853" s="233">
        <v>45931</v>
      </c>
      <c r="B1853" t="s">
        <v>2267</v>
      </c>
      <c r="C1853">
        <v>1747.5728155339809</v>
      </c>
      <c r="D1853" t="s">
        <v>22</v>
      </c>
      <c r="E1853" t="s">
        <v>2283</v>
      </c>
      <c r="F1853" t="s">
        <v>1534</v>
      </c>
    </row>
    <row r="1854" spans="1:6" ht="15">
      <c r="A1854" s="233">
        <v>45931</v>
      </c>
      <c r="B1854" t="s">
        <v>2267</v>
      </c>
      <c r="C1854">
        <v>1667.5004168751041</v>
      </c>
      <c r="D1854" t="s">
        <v>24</v>
      </c>
      <c r="E1854" t="s">
        <v>2284</v>
      </c>
      <c r="F1854" t="s">
        <v>1534</v>
      </c>
    </row>
    <row r="1855" spans="1:6" ht="15">
      <c r="A1855" s="233">
        <v>45931</v>
      </c>
      <c r="B1855" t="s">
        <v>2269</v>
      </c>
      <c r="C1855">
        <v>500</v>
      </c>
      <c r="D1855" t="s">
        <v>24</v>
      </c>
      <c r="E1855" t="s">
        <v>2124</v>
      </c>
      <c r="F1855" t="s">
        <v>1534</v>
      </c>
    </row>
    <row r="1856" spans="1:6" ht="15">
      <c r="A1856" s="233">
        <v>45931</v>
      </c>
      <c r="B1856" t="s">
        <v>2267</v>
      </c>
      <c r="C1856">
        <v>1776.3007105202839</v>
      </c>
      <c r="D1856" t="s">
        <v>26</v>
      </c>
      <c r="E1856" t="s">
        <v>2285</v>
      </c>
      <c r="F1856" t="s">
        <v>1534</v>
      </c>
    </row>
    <row r="1857" spans="1:6" ht="15">
      <c r="A1857" s="233">
        <v>45931</v>
      </c>
      <c r="B1857" t="s">
        <v>2269</v>
      </c>
      <c r="C1857">
        <v>930</v>
      </c>
      <c r="D1857" t="s">
        <v>26</v>
      </c>
      <c r="E1857" t="s">
        <v>2286</v>
      </c>
      <c r="F1857" t="s">
        <v>1534</v>
      </c>
    </row>
    <row r="1858" spans="1:6" ht="15">
      <c r="A1858" s="233">
        <v>45931</v>
      </c>
      <c r="B1858" t="s">
        <v>2267</v>
      </c>
      <c r="C1858">
        <v>1834.531969251894</v>
      </c>
      <c r="D1858" t="s">
        <v>28</v>
      </c>
      <c r="E1858" t="s">
        <v>2287</v>
      </c>
      <c r="F1858" t="s">
        <v>1522</v>
      </c>
    </row>
    <row r="1859" spans="1:6" ht="15">
      <c r="A1859" s="233">
        <v>45931</v>
      </c>
      <c r="B1859" t="s">
        <v>2269</v>
      </c>
      <c r="C1859">
        <v>1630</v>
      </c>
      <c r="D1859" t="s">
        <v>28</v>
      </c>
      <c r="E1859" t="s">
        <v>2288</v>
      </c>
      <c r="F1859" t="s">
        <v>1522</v>
      </c>
    </row>
    <row r="1860" spans="1:6" ht="15">
      <c r="A1860" s="233">
        <v>45931</v>
      </c>
      <c r="B1860" t="s">
        <v>2269</v>
      </c>
      <c r="C1860">
        <v>310</v>
      </c>
      <c r="D1860" t="s">
        <v>30</v>
      </c>
      <c r="E1860" t="s">
        <v>2289</v>
      </c>
      <c r="F1860" t="s">
        <v>1544</v>
      </c>
    </row>
    <row r="1861" spans="1:6" ht="15">
      <c r="A1861" s="233">
        <v>45931</v>
      </c>
      <c r="B1861" t="s">
        <v>2267</v>
      </c>
      <c r="C1861">
        <v>1484.5321329374581</v>
      </c>
      <c r="D1861" t="s">
        <v>30</v>
      </c>
      <c r="E1861" t="s">
        <v>2290</v>
      </c>
      <c r="F1861" t="s">
        <v>1544</v>
      </c>
    </row>
    <row r="1862" spans="1:6" ht="15">
      <c r="A1862" s="233">
        <v>45931</v>
      </c>
      <c r="B1862" t="s">
        <v>2269</v>
      </c>
      <c r="C1862">
        <v>1520</v>
      </c>
      <c r="D1862" t="s">
        <v>32</v>
      </c>
      <c r="E1862" t="s">
        <v>2291</v>
      </c>
      <c r="F1862" t="s">
        <v>1518</v>
      </c>
    </row>
    <row r="1863" spans="1:6" ht="15">
      <c r="A1863" s="233">
        <v>45931</v>
      </c>
      <c r="B1863" t="s">
        <v>2267</v>
      </c>
      <c r="C1863">
        <v>1737.2024183686301</v>
      </c>
      <c r="D1863" t="s">
        <v>32</v>
      </c>
      <c r="E1863" t="s">
        <v>2292</v>
      </c>
      <c r="F1863" t="s">
        <v>1518</v>
      </c>
    </row>
    <row r="1864" spans="1:6" ht="15">
      <c r="A1864" s="233">
        <v>45931</v>
      </c>
      <c r="B1864" t="s">
        <v>2267</v>
      </c>
      <c r="C1864">
        <v>1839.476564137193</v>
      </c>
      <c r="D1864" t="s">
        <v>34</v>
      </c>
      <c r="E1864" t="s">
        <v>2293</v>
      </c>
      <c r="F1864" t="s">
        <v>1509</v>
      </c>
    </row>
    <row r="1865" spans="1:6" ht="15">
      <c r="A1865" s="233">
        <v>45931</v>
      </c>
      <c r="B1865" t="s">
        <v>2269</v>
      </c>
      <c r="C1865">
        <v>790</v>
      </c>
      <c r="D1865" t="s">
        <v>34</v>
      </c>
      <c r="E1865" t="s">
        <v>2294</v>
      </c>
      <c r="F1865" t="s">
        <v>1509</v>
      </c>
    </row>
    <row r="1866" spans="1:6" ht="15">
      <c r="A1866" s="233">
        <v>45931</v>
      </c>
      <c r="B1866" t="s">
        <v>2267</v>
      </c>
      <c r="C1866">
        <v>1431.2859363818079</v>
      </c>
      <c r="D1866" t="s">
        <v>36</v>
      </c>
      <c r="E1866" t="s">
        <v>2295</v>
      </c>
      <c r="F1866" t="s">
        <v>1544</v>
      </c>
    </row>
    <row r="1867" spans="1:6" ht="15">
      <c r="A1867" s="233">
        <v>45931</v>
      </c>
      <c r="B1867" t="s">
        <v>2269</v>
      </c>
      <c r="C1867">
        <v>580</v>
      </c>
      <c r="D1867" t="s">
        <v>36</v>
      </c>
      <c r="E1867" t="s">
        <v>2296</v>
      </c>
      <c r="F1867" t="s">
        <v>1544</v>
      </c>
    </row>
    <row r="1868" spans="1:6" ht="15">
      <c r="A1868" s="233">
        <v>45931</v>
      </c>
      <c r="B1868" t="s">
        <v>2267</v>
      </c>
      <c r="C1868">
        <v>1910.541694762868</v>
      </c>
      <c r="D1868" t="s">
        <v>1497</v>
      </c>
      <c r="E1868" t="s">
        <v>2297</v>
      </c>
      <c r="F1868" t="s">
        <v>1522</v>
      </c>
    </row>
    <row r="1869" spans="1:6" ht="15">
      <c r="A1869" s="233">
        <v>45931</v>
      </c>
      <c r="B1869" t="s">
        <v>2269</v>
      </c>
      <c r="C1869">
        <v>1190</v>
      </c>
      <c r="D1869" t="s">
        <v>1497</v>
      </c>
      <c r="E1869" t="s">
        <v>2298</v>
      </c>
      <c r="F1869" t="s">
        <v>1522</v>
      </c>
    </row>
    <row r="1870" spans="1:6" ht="15">
      <c r="A1870" s="233">
        <v>45931</v>
      </c>
      <c r="B1870" t="s">
        <v>2269</v>
      </c>
      <c r="C1870">
        <v>940</v>
      </c>
      <c r="D1870" t="s">
        <v>40</v>
      </c>
      <c r="E1870" t="s">
        <v>2299</v>
      </c>
      <c r="F1870" t="s">
        <v>1509</v>
      </c>
    </row>
    <row r="1871" spans="1:6" ht="15">
      <c r="A1871" s="233">
        <v>45931</v>
      </c>
      <c r="B1871" t="s">
        <v>2267</v>
      </c>
      <c r="C1871">
        <v>1567.0845558815679</v>
      </c>
      <c r="D1871" t="s">
        <v>40</v>
      </c>
      <c r="E1871" t="s">
        <v>2300</v>
      </c>
      <c r="F1871" t="s">
        <v>1509</v>
      </c>
    </row>
    <row r="1872" spans="1:6" ht="15">
      <c r="A1872" s="233">
        <v>45931</v>
      </c>
      <c r="B1872" t="s">
        <v>2267</v>
      </c>
      <c r="C1872">
        <v>1171.5746143755371</v>
      </c>
      <c r="D1872" t="s">
        <v>42</v>
      </c>
      <c r="E1872" t="s">
        <v>2301</v>
      </c>
      <c r="F1872" t="s">
        <v>1544</v>
      </c>
    </row>
    <row r="1873" spans="1:6" ht="15">
      <c r="A1873" s="233">
        <v>45931</v>
      </c>
      <c r="B1873" t="s">
        <v>2269</v>
      </c>
      <c r="C1873">
        <v>1295</v>
      </c>
      <c r="D1873" t="s">
        <v>42</v>
      </c>
      <c r="E1873" t="s">
        <v>2302</v>
      </c>
      <c r="F1873" t="s">
        <v>1544</v>
      </c>
    </row>
    <row r="1874" spans="1:6" ht="15">
      <c r="A1874" s="233">
        <v>45931</v>
      </c>
      <c r="B1874" t="s">
        <v>2267</v>
      </c>
      <c r="C1874">
        <v>1424.6575342465751</v>
      </c>
      <c r="D1874" t="s">
        <v>44</v>
      </c>
      <c r="E1874" t="s">
        <v>2303</v>
      </c>
      <c r="F1874" t="s">
        <v>1534</v>
      </c>
    </row>
    <row r="1875" spans="1:6" ht="15">
      <c r="A1875" s="233">
        <v>45931</v>
      </c>
      <c r="B1875" t="s">
        <v>2269</v>
      </c>
      <c r="C1875">
        <v>520</v>
      </c>
      <c r="D1875" t="s">
        <v>44</v>
      </c>
      <c r="E1875" t="s">
        <v>2304</v>
      </c>
      <c r="F1875" t="s">
        <v>1534</v>
      </c>
    </row>
    <row r="1876" spans="1:6" ht="15">
      <c r="A1876" s="233">
        <v>45931</v>
      </c>
      <c r="B1876" t="s">
        <v>2267</v>
      </c>
      <c r="C1876">
        <v>1828.5299103899249</v>
      </c>
      <c r="D1876" t="s">
        <v>46</v>
      </c>
      <c r="E1876" t="s">
        <v>2305</v>
      </c>
      <c r="F1876" t="s">
        <v>1518</v>
      </c>
    </row>
    <row r="1877" spans="1:6" ht="15">
      <c r="A1877" s="233">
        <v>45931</v>
      </c>
      <c r="B1877" t="s">
        <v>2269</v>
      </c>
      <c r="C1877">
        <v>755</v>
      </c>
      <c r="D1877" t="s">
        <v>46</v>
      </c>
      <c r="E1877" t="s">
        <v>2306</v>
      </c>
      <c r="F1877" t="s">
        <v>1518</v>
      </c>
    </row>
    <row r="1878" spans="1:6" ht="15">
      <c r="A1878" s="233">
        <v>45931</v>
      </c>
      <c r="B1878" t="s">
        <v>2267</v>
      </c>
      <c r="C1878">
        <v>1577.2285311363471</v>
      </c>
      <c r="D1878" t="s">
        <v>48</v>
      </c>
      <c r="E1878" t="s">
        <v>2307</v>
      </c>
      <c r="F1878" t="s">
        <v>1525</v>
      </c>
    </row>
    <row r="1879" spans="1:6" ht="15">
      <c r="A1879" s="233">
        <v>45931</v>
      </c>
      <c r="B1879" t="s">
        <v>2269</v>
      </c>
      <c r="C1879">
        <v>2125</v>
      </c>
      <c r="D1879" t="s">
        <v>48</v>
      </c>
      <c r="E1879" t="s">
        <v>2308</v>
      </c>
      <c r="F1879" t="s">
        <v>1525</v>
      </c>
    </row>
    <row r="1880" spans="1:6" ht="15">
      <c r="A1880" s="233">
        <v>45931</v>
      </c>
      <c r="B1880" t="s">
        <v>2267</v>
      </c>
      <c r="C1880">
        <v>1900.2736394040739</v>
      </c>
      <c r="D1880" t="s">
        <v>50</v>
      </c>
      <c r="E1880" t="s">
        <v>2309</v>
      </c>
      <c r="F1880" t="s">
        <v>1509</v>
      </c>
    </row>
    <row r="1881" spans="1:6" ht="15">
      <c r="A1881" s="233">
        <v>45931</v>
      </c>
      <c r="B1881" t="s">
        <v>2269</v>
      </c>
      <c r="C1881">
        <v>500</v>
      </c>
      <c r="D1881" t="s">
        <v>50</v>
      </c>
      <c r="E1881" t="s">
        <v>2124</v>
      </c>
      <c r="F1881" t="s">
        <v>1509</v>
      </c>
    </row>
    <row r="1882" spans="1:6" ht="15">
      <c r="A1882" s="233">
        <v>45931</v>
      </c>
      <c r="B1882" t="s">
        <v>2267</v>
      </c>
      <c r="C1882">
        <v>1601.2252854358121</v>
      </c>
      <c r="D1882" t="s">
        <v>52</v>
      </c>
      <c r="E1882" t="s">
        <v>2310</v>
      </c>
      <c r="F1882" t="s">
        <v>1525</v>
      </c>
    </row>
    <row r="1883" spans="1:6" ht="15">
      <c r="A1883" s="233">
        <v>45931</v>
      </c>
      <c r="B1883" t="s">
        <v>2269</v>
      </c>
      <c r="C1883">
        <v>920</v>
      </c>
      <c r="D1883" t="s">
        <v>52</v>
      </c>
      <c r="E1883" t="s">
        <v>2311</v>
      </c>
      <c r="F1883" t="s">
        <v>1525</v>
      </c>
    </row>
    <row r="1884" spans="1:6" ht="15">
      <c r="A1884" s="233">
        <v>45931</v>
      </c>
      <c r="B1884" t="s">
        <v>2267</v>
      </c>
      <c r="C1884">
        <v>1569.858712715856</v>
      </c>
      <c r="D1884" t="s">
        <v>54</v>
      </c>
      <c r="E1884" t="s">
        <v>2312</v>
      </c>
      <c r="F1884" t="s">
        <v>1534</v>
      </c>
    </row>
    <row r="1885" spans="1:6" ht="15">
      <c r="A1885" s="233">
        <v>45931</v>
      </c>
      <c r="B1885" t="s">
        <v>2269</v>
      </c>
      <c r="C1885">
        <v>1490</v>
      </c>
      <c r="D1885" t="s">
        <v>54</v>
      </c>
      <c r="E1885" t="s">
        <v>2313</v>
      </c>
      <c r="F1885" t="s">
        <v>1534</v>
      </c>
    </row>
    <row r="1886" spans="1:6" ht="15">
      <c r="A1886" s="233">
        <v>45931</v>
      </c>
      <c r="B1886" t="s">
        <v>2267</v>
      </c>
      <c r="C1886">
        <v>1637.9557315994671</v>
      </c>
      <c r="D1886" t="s">
        <v>56</v>
      </c>
      <c r="E1886" t="s">
        <v>2314</v>
      </c>
      <c r="F1886" t="s">
        <v>1534</v>
      </c>
    </row>
    <row r="1887" spans="1:6" ht="15">
      <c r="A1887" s="233">
        <v>45931</v>
      </c>
      <c r="B1887" t="s">
        <v>2269</v>
      </c>
      <c r="C1887">
        <v>1315</v>
      </c>
      <c r="D1887" t="s">
        <v>56</v>
      </c>
      <c r="E1887" t="s">
        <v>2315</v>
      </c>
      <c r="F1887" t="s">
        <v>1534</v>
      </c>
    </row>
    <row r="1888" spans="1:6" ht="15">
      <c r="A1888" s="233">
        <v>45931</v>
      </c>
      <c r="B1888" t="s">
        <v>2267</v>
      </c>
      <c r="C1888">
        <v>1072.194424588992</v>
      </c>
      <c r="D1888" t="s">
        <v>58</v>
      </c>
      <c r="E1888" t="s">
        <v>2316</v>
      </c>
      <c r="F1888" t="s">
        <v>1509</v>
      </c>
    </row>
    <row r="1889" spans="1:6" ht="15">
      <c r="A1889" s="233">
        <v>45931</v>
      </c>
      <c r="B1889" t="s">
        <v>2269</v>
      </c>
      <c r="C1889">
        <v>15</v>
      </c>
      <c r="D1889" t="s">
        <v>58</v>
      </c>
      <c r="E1889" t="s">
        <v>2317</v>
      </c>
      <c r="F1889" t="s">
        <v>1509</v>
      </c>
    </row>
    <row r="1890" spans="1:6" ht="15">
      <c r="A1890" s="233">
        <v>45931</v>
      </c>
      <c r="B1890" t="s">
        <v>2267</v>
      </c>
      <c r="C1890">
        <v>1406.026202020998</v>
      </c>
      <c r="D1890" t="s">
        <v>1498</v>
      </c>
      <c r="E1890" t="s">
        <v>2318</v>
      </c>
      <c r="F1890" t="s">
        <v>1522</v>
      </c>
    </row>
    <row r="1891" spans="1:6" ht="15">
      <c r="A1891" s="233">
        <v>45931</v>
      </c>
      <c r="B1891" t="s">
        <v>2269</v>
      </c>
      <c r="C1891">
        <v>2140</v>
      </c>
      <c r="D1891" t="s">
        <v>1498</v>
      </c>
      <c r="E1891" t="s">
        <v>2319</v>
      </c>
      <c r="F1891" t="s">
        <v>1522</v>
      </c>
    </row>
    <row r="1892" spans="1:6" ht="15">
      <c r="A1892" s="233">
        <v>45931</v>
      </c>
      <c r="B1892" t="s">
        <v>2269</v>
      </c>
      <c r="C1892">
        <v>2120</v>
      </c>
      <c r="D1892" t="s">
        <v>62</v>
      </c>
      <c r="E1892" t="s">
        <v>2320</v>
      </c>
      <c r="F1892" t="s">
        <v>1578</v>
      </c>
    </row>
    <row r="1893" spans="1:6" ht="15">
      <c r="A1893" s="233">
        <v>45931</v>
      </c>
      <c r="B1893" t="s">
        <v>2267</v>
      </c>
      <c r="C1893">
        <v>1800.6081299155751</v>
      </c>
      <c r="D1893" t="s">
        <v>62</v>
      </c>
      <c r="E1893" t="s">
        <v>2321</v>
      </c>
      <c r="F1893" t="s">
        <v>1578</v>
      </c>
    </row>
    <row r="1894" spans="1:6" ht="15">
      <c r="A1894" s="233">
        <v>45931</v>
      </c>
      <c r="B1894" t="s">
        <v>2267</v>
      </c>
      <c r="C1894">
        <v>1978.557504873294</v>
      </c>
      <c r="D1894" t="s">
        <v>64</v>
      </c>
      <c r="E1894" t="s">
        <v>2322</v>
      </c>
      <c r="F1894" t="s">
        <v>1531</v>
      </c>
    </row>
    <row r="1895" spans="1:6" ht="15">
      <c r="A1895" s="233">
        <v>45931</v>
      </c>
      <c r="B1895" t="s">
        <v>2269</v>
      </c>
      <c r="C1895">
        <v>1015</v>
      </c>
      <c r="D1895" t="s">
        <v>64</v>
      </c>
      <c r="E1895" t="s">
        <v>2323</v>
      </c>
      <c r="F1895" t="s">
        <v>1531</v>
      </c>
    </row>
    <row r="1896" spans="1:6" ht="15">
      <c r="A1896" s="233">
        <v>45931</v>
      </c>
      <c r="B1896" t="s">
        <v>2267</v>
      </c>
      <c r="C1896">
        <v>1612.7895089364399</v>
      </c>
      <c r="D1896" t="s">
        <v>66</v>
      </c>
      <c r="E1896" t="s">
        <v>2324</v>
      </c>
      <c r="F1896" t="s">
        <v>1509</v>
      </c>
    </row>
    <row r="1897" spans="1:6" ht="15">
      <c r="A1897" s="233">
        <v>45931</v>
      </c>
      <c r="B1897" t="s">
        <v>2269</v>
      </c>
      <c r="C1897">
        <v>915</v>
      </c>
      <c r="D1897" t="s">
        <v>66</v>
      </c>
      <c r="E1897" t="s">
        <v>2325</v>
      </c>
      <c r="F1897" t="s">
        <v>1509</v>
      </c>
    </row>
    <row r="1898" spans="1:6" ht="15">
      <c r="A1898" s="233">
        <v>45931</v>
      </c>
      <c r="B1898" t="s">
        <v>2267</v>
      </c>
      <c r="C1898">
        <v>1714.8965865391749</v>
      </c>
      <c r="D1898" t="s">
        <v>68</v>
      </c>
      <c r="E1898" t="s">
        <v>2326</v>
      </c>
      <c r="F1898" t="s">
        <v>1578</v>
      </c>
    </row>
    <row r="1899" spans="1:6" ht="15">
      <c r="A1899" s="233">
        <v>45931</v>
      </c>
      <c r="B1899" t="s">
        <v>2269</v>
      </c>
      <c r="C1899">
        <v>1155</v>
      </c>
      <c r="D1899" t="s">
        <v>68</v>
      </c>
      <c r="E1899" t="s">
        <v>2327</v>
      </c>
      <c r="F1899" t="s">
        <v>1578</v>
      </c>
    </row>
    <row r="1900" spans="1:6" ht="15">
      <c r="A1900" s="233">
        <v>45931</v>
      </c>
      <c r="B1900" t="s">
        <v>2269</v>
      </c>
      <c r="C1900">
        <v>435</v>
      </c>
      <c r="D1900" t="s">
        <v>70</v>
      </c>
      <c r="E1900" t="s">
        <v>2328</v>
      </c>
      <c r="F1900" t="s">
        <v>1578</v>
      </c>
    </row>
    <row r="1901" spans="1:6" ht="15">
      <c r="A1901" s="233">
        <v>45931</v>
      </c>
      <c r="B1901" t="s">
        <v>2267</v>
      </c>
      <c r="C1901">
        <v>1827.961507753078</v>
      </c>
      <c r="D1901" t="s">
        <v>70</v>
      </c>
      <c r="E1901" t="s">
        <v>2329</v>
      </c>
      <c r="F1901" t="s">
        <v>1578</v>
      </c>
    </row>
    <row r="1902" spans="1:6" ht="15">
      <c r="A1902" s="233">
        <v>45931</v>
      </c>
      <c r="B1902" t="s">
        <v>2269</v>
      </c>
      <c r="C1902">
        <v>880</v>
      </c>
      <c r="D1902" t="s">
        <v>72</v>
      </c>
      <c r="E1902" t="s">
        <v>2330</v>
      </c>
      <c r="F1902" t="s">
        <v>1591</v>
      </c>
    </row>
    <row r="1903" spans="1:6" ht="15">
      <c r="A1903" s="233">
        <v>45931</v>
      </c>
      <c r="B1903" t="s">
        <v>2267</v>
      </c>
      <c r="C1903">
        <v>1976.7729182110211</v>
      </c>
      <c r="D1903" t="s">
        <v>72</v>
      </c>
      <c r="E1903" t="s">
        <v>2331</v>
      </c>
      <c r="F1903" t="s">
        <v>1591</v>
      </c>
    </row>
    <row r="1904" spans="1:6" ht="15">
      <c r="A1904" s="233">
        <v>45931</v>
      </c>
      <c r="B1904" t="s">
        <v>2269</v>
      </c>
      <c r="C1904">
        <v>3155</v>
      </c>
      <c r="D1904" t="s">
        <v>74</v>
      </c>
      <c r="E1904" t="s">
        <v>2332</v>
      </c>
      <c r="F1904" t="s">
        <v>1591</v>
      </c>
    </row>
    <row r="1905" spans="1:6" ht="15">
      <c r="A1905" s="233">
        <v>45931</v>
      </c>
      <c r="B1905" t="s">
        <v>2267</v>
      </c>
      <c r="C1905">
        <v>1696.0541877217499</v>
      </c>
      <c r="D1905" t="s">
        <v>74</v>
      </c>
      <c r="E1905" t="s">
        <v>2333</v>
      </c>
      <c r="F1905" t="s">
        <v>1591</v>
      </c>
    </row>
    <row r="1906" spans="1:6" ht="15">
      <c r="A1906" s="233">
        <v>45931</v>
      </c>
      <c r="B1906" t="s">
        <v>2267</v>
      </c>
      <c r="C1906">
        <v>1691.261365276375</v>
      </c>
      <c r="D1906" t="s">
        <v>76</v>
      </c>
      <c r="E1906" t="s">
        <v>2334</v>
      </c>
      <c r="F1906" t="s">
        <v>1522</v>
      </c>
    </row>
    <row r="1907" spans="1:6" ht="15">
      <c r="A1907" s="233">
        <v>45931</v>
      </c>
      <c r="B1907" t="s">
        <v>2269</v>
      </c>
      <c r="C1907">
        <v>3750</v>
      </c>
      <c r="D1907" t="s">
        <v>76</v>
      </c>
      <c r="E1907" t="s">
        <v>2335</v>
      </c>
      <c r="F1907" t="s">
        <v>1522</v>
      </c>
    </row>
    <row r="1908" spans="1:6" ht="15">
      <c r="A1908" s="233">
        <v>45931</v>
      </c>
      <c r="B1908" t="s">
        <v>2267</v>
      </c>
      <c r="C1908">
        <v>1794.515959228597</v>
      </c>
      <c r="D1908" t="s">
        <v>78</v>
      </c>
      <c r="E1908" t="s">
        <v>2336</v>
      </c>
      <c r="F1908" t="s">
        <v>1518</v>
      </c>
    </row>
    <row r="1909" spans="1:6" ht="15">
      <c r="A1909" s="233">
        <v>45931</v>
      </c>
      <c r="B1909" t="s">
        <v>2269</v>
      </c>
      <c r="C1909">
        <v>1125</v>
      </c>
      <c r="D1909" t="s">
        <v>78</v>
      </c>
      <c r="E1909" t="s">
        <v>2337</v>
      </c>
      <c r="F1909" t="s">
        <v>1518</v>
      </c>
    </row>
    <row r="1910" spans="1:6" ht="15">
      <c r="A1910" s="233">
        <v>45931</v>
      </c>
      <c r="B1910" t="s">
        <v>2267</v>
      </c>
      <c r="C1910">
        <v>1478.4201065134489</v>
      </c>
      <c r="D1910" t="s">
        <v>80</v>
      </c>
      <c r="E1910" t="s">
        <v>2338</v>
      </c>
      <c r="F1910" t="s">
        <v>1522</v>
      </c>
    </row>
    <row r="1911" spans="1:6" ht="15">
      <c r="A1911" s="233">
        <v>45931</v>
      </c>
      <c r="B1911" t="s">
        <v>2269</v>
      </c>
      <c r="C1911">
        <v>1760</v>
      </c>
      <c r="D1911" t="s">
        <v>80</v>
      </c>
      <c r="E1911" t="s">
        <v>2339</v>
      </c>
      <c r="F1911" t="s">
        <v>1522</v>
      </c>
    </row>
    <row r="1912" spans="1:6" ht="15">
      <c r="A1912" s="233">
        <v>45931</v>
      </c>
      <c r="B1912" t="s">
        <v>2267</v>
      </c>
      <c r="C1912">
        <v>1595.2292210212449</v>
      </c>
      <c r="D1912" t="s">
        <v>82</v>
      </c>
      <c r="E1912" t="s">
        <v>2340</v>
      </c>
      <c r="F1912" t="s">
        <v>1531</v>
      </c>
    </row>
    <row r="1913" spans="1:6" ht="15">
      <c r="A1913" s="233">
        <v>45931</v>
      </c>
      <c r="B1913" t="s">
        <v>2269</v>
      </c>
      <c r="C1913">
        <v>1070</v>
      </c>
      <c r="D1913" t="s">
        <v>82</v>
      </c>
      <c r="E1913" t="s">
        <v>2341</v>
      </c>
      <c r="F1913" t="s">
        <v>1531</v>
      </c>
    </row>
    <row r="1914" spans="1:6" ht="15">
      <c r="A1914" s="233">
        <v>45931</v>
      </c>
      <c r="B1914" t="s">
        <v>2267</v>
      </c>
      <c r="C1914">
        <v>1798.746017062391</v>
      </c>
      <c r="D1914" t="s">
        <v>84</v>
      </c>
      <c r="E1914" t="s">
        <v>2342</v>
      </c>
      <c r="F1914" t="s">
        <v>1509</v>
      </c>
    </row>
    <row r="1915" spans="1:6" ht="15">
      <c r="A1915" s="233">
        <v>45931</v>
      </c>
      <c r="B1915" t="s">
        <v>2269</v>
      </c>
      <c r="C1915">
        <v>875</v>
      </c>
      <c r="D1915" t="s">
        <v>84</v>
      </c>
      <c r="E1915" t="s">
        <v>2343</v>
      </c>
      <c r="F1915" t="s">
        <v>1509</v>
      </c>
    </row>
    <row r="1916" spans="1:6" ht="15">
      <c r="A1916" s="233">
        <v>45931</v>
      </c>
      <c r="B1916" t="s">
        <v>2267</v>
      </c>
      <c r="C1916">
        <v>1545.57902161736</v>
      </c>
      <c r="D1916" t="s">
        <v>86</v>
      </c>
      <c r="E1916" t="s">
        <v>2344</v>
      </c>
      <c r="F1916" t="s">
        <v>1518</v>
      </c>
    </row>
    <row r="1917" spans="1:6" ht="15">
      <c r="A1917" s="233">
        <v>45931</v>
      </c>
      <c r="B1917" t="s">
        <v>2269</v>
      </c>
      <c r="C1917">
        <v>1490</v>
      </c>
      <c r="D1917" t="s">
        <v>86</v>
      </c>
      <c r="E1917" t="s">
        <v>2313</v>
      </c>
      <c r="F1917" t="s">
        <v>1518</v>
      </c>
    </row>
    <row r="1918" spans="1:6" ht="15">
      <c r="A1918" s="233">
        <v>45931</v>
      </c>
      <c r="B1918" t="s">
        <v>2267</v>
      </c>
      <c r="C1918">
        <v>1412.174145835425</v>
      </c>
      <c r="D1918" t="s">
        <v>88</v>
      </c>
      <c r="E1918" t="s">
        <v>2345</v>
      </c>
      <c r="F1918" t="s">
        <v>1544</v>
      </c>
    </row>
    <row r="1919" spans="1:6" ht="15">
      <c r="A1919" s="233">
        <v>45931</v>
      </c>
      <c r="B1919" t="s">
        <v>2269</v>
      </c>
      <c r="C1919">
        <v>2110</v>
      </c>
      <c r="D1919" t="s">
        <v>88</v>
      </c>
      <c r="E1919" t="s">
        <v>2346</v>
      </c>
      <c r="F1919" t="s">
        <v>1544</v>
      </c>
    </row>
    <row r="1920" spans="1:6" ht="15">
      <c r="A1920" s="233">
        <v>45931</v>
      </c>
      <c r="B1920" t="s">
        <v>2267</v>
      </c>
      <c r="C1920">
        <v>1644.5656473135291</v>
      </c>
      <c r="D1920" t="s">
        <v>90</v>
      </c>
      <c r="E1920" t="s">
        <v>2347</v>
      </c>
      <c r="F1920" t="s">
        <v>1509</v>
      </c>
    </row>
    <row r="1921" spans="1:6" ht="15">
      <c r="A1921" s="233">
        <v>45931</v>
      </c>
      <c r="B1921" t="s">
        <v>2269</v>
      </c>
      <c r="C1921">
        <v>790</v>
      </c>
      <c r="D1921" t="s">
        <v>90</v>
      </c>
      <c r="E1921" t="s">
        <v>2294</v>
      </c>
      <c r="F1921" t="s">
        <v>1509</v>
      </c>
    </row>
    <row r="1922" spans="1:6" ht="15">
      <c r="A1922" s="233">
        <v>45931</v>
      </c>
      <c r="B1922" t="s">
        <v>2267</v>
      </c>
      <c r="C1922">
        <v>1494.502257097351</v>
      </c>
      <c r="D1922" t="s">
        <v>92</v>
      </c>
      <c r="E1922" t="s">
        <v>2348</v>
      </c>
      <c r="F1922" t="s">
        <v>1525</v>
      </c>
    </row>
    <row r="1923" spans="1:6" ht="15">
      <c r="A1923" s="233">
        <v>45931</v>
      </c>
      <c r="B1923" t="s">
        <v>2269</v>
      </c>
      <c r="C1923">
        <v>4870</v>
      </c>
      <c r="D1923" t="s">
        <v>92</v>
      </c>
      <c r="E1923" t="s">
        <v>2349</v>
      </c>
      <c r="F1923" t="s">
        <v>1525</v>
      </c>
    </row>
    <row r="1924" spans="1:6" ht="15">
      <c r="A1924" s="233">
        <v>45931</v>
      </c>
      <c r="B1924" t="s">
        <v>2269</v>
      </c>
      <c r="C1924">
        <v>940</v>
      </c>
      <c r="D1924" t="s">
        <v>94</v>
      </c>
      <c r="E1924" t="s">
        <v>2299</v>
      </c>
      <c r="F1924" t="s">
        <v>1578</v>
      </c>
    </row>
    <row r="1925" spans="1:6" ht="15">
      <c r="A1925" s="233">
        <v>45931</v>
      </c>
      <c r="B1925" t="s">
        <v>2267</v>
      </c>
      <c r="C1925">
        <v>2274.872340940442</v>
      </c>
      <c r="D1925" t="s">
        <v>94</v>
      </c>
      <c r="E1925" t="s">
        <v>2350</v>
      </c>
      <c r="F1925" t="s">
        <v>1578</v>
      </c>
    </row>
    <row r="1926" spans="1:6" ht="15">
      <c r="A1926" s="233">
        <v>45931</v>
      </c>
      <c r="B1926" t="s">
        <v>2269</v>
      </c>
      <c r="C1926">
        <v>2255</v>
      </c>
      <c r="D1926" t="s">
        <v>96</v>
      </c>
      <c r="E1926" t="s">
        <v>2351</v>
      </c>
      <c r="F1926" t="s">
        <v>1522</v>
      </c>
    </row>
    <row r="1927" spans="1:6" ht="15">
      <c r="A1927" s="233">
        <v>45931</v>
      </c>
      <c r="B1927" t="s">
        <v>2267</v>
      </c>
      <c r="C1927">
        <v>1523.2781215380039</v>
      </c>
      <c r="D1927" t="s">
        <v>96</v>
      </c>
      <c r="E1927" t="s">
        <v>2352</v>
      </c>
      <c r="F1927" t="s">
        <v>1522</v>
      </c>
    </row>
    <row r="1928" spans="1:6" ht="15">
      <c r="A1928" s="233">
        <v>45931</v>
      </c>
      <c r="B1928" t="s">
        <v>2269</v>
      </c>
      <c r="C1928">
        <v>640</v>
      </c>
      <c r="D1928" t="s">
        <v>98</v>
      </c>
      <c r="E1928" t="s">
        <v>2187</v>
      </c>
      <c r="F1928" t="s">
        <v>1509</v>
      </c>
    </row>
    <row r="1929" spans="1:6" ht="15">
      <c r="A1929" s="233">
        <v>45931</v>
      </c>
      <c r="B1929" t="s">
        <v>2267</v>
      </c>
      <c r="C1929">
        <v>1985.4811689520379</v>
      </c>
      <c r="D1929" t="s">
        <v>98</v>
      </c>
      <c r="E1929" t="s">
        <v>2353</v>
      </c>
      <c r="F1929" t="s">
        <v>1509</v>
      </c>
    </row>
    <row r="1930" spans="1:6" ht="15">
      <c r="A1930" s="233">
        <v>45931</v>
      </c>
      <c r="B1930" t="s">
        <v>2267</v>
      </c>
      <c r="C1930">
        <v>2101.7699115044252</v>
      </c>
      <c r="D1930" t="s">
        <v>100</v>
      </c>
      <c r="E1930" t="s">
        <v>2354</v>
      </c>
      <c r="F1930" t="s">
        <v>1509</v>
      </c>
    </row>
    <row r="1931" spans="1:6" ht="15">
      <c r="A1931" s="233">
        <v>45931</v>
      </c>
      <c r="B1931" t="s">
        <v>2269</v>
      </c>
      <c r="C1931">
        <v>475</v>
      </c>
      <c r="D1931" t="s">
        <v>100</v>
      </c>
      <c r="E1931" t="s">
        <v>2355</v>
      </c>
      <c r="F1931" t="s">
        <v>1509</v>
      </c>
    </row>
    <row r="1932" spans="1:6" ht="15">
      <c r="A1932" s="233">
        <v>45931</v>
      </c>
      <c r="B1932" t="s">
        <v>2267</v>
      </c>
      <c r="C1932">
        <v>1891.327475471847</v>
      </c>
      <c r="D1932" t="s">
        <v>102</v>
      </c>
      <c r="E1932" t="s">
        <v>2356</v>
      </c>
      <c r="F1932" t="s">
        <v>1534</v>
      </c>
    </row>
    <row r="1933" spans="1:6" ht="15">
      <c r="A1933" s="233">
        <v>45931</v>
      </c>
      <c r="B1933" t="s">
        <v>2269</v>
      </c>
      <c r="C1933">
        <v>480</v>
      </c>
      <c r="D1933" t="s">
        <v>102</v>
      </c>
      <c r="E1933" t="s">
        <v>2357</v>
      </c>
      <c r="F1933" t="s">
        <v>1534</v>
      </c>
    </row>
    <row r="1934" spans="1:6" ht="15">
      <c r="A1934" s="233">
        <v>45931</v>
      </c>
      <c r="B1934" t="s">
        <v>2267</v>
      </c>
      <c r="C1934">
        <v>1975.706132006439</v>
      </c>
      <c r="D1934" t="s">
        <v>104</v>
      </c>
      <c r="E1934" t="s">
        <v>2358</v>
      </c>
      <c r="F1934" t="s">
        <v>1509</v>
      </c>
    </row>
    <row r="1935" spans="1:6" ht="15">
      <c r="A1935" s="233">
        <v>45931</v>
      </c>
      <c r="B1935" t="s">
        <v>2269</v>
      </c>
      <c r="C1935">
        <v>405</v>
      </c>
      <c r="D1935" t="s">
        <v>104</v>
      </c>
      <c r="E1935" t="s">
        <v>2282</v>
      </c>
      <c r="F1935" t="s">
        <v>1509</v>
      </c>
    </row>
    <row r="1936" spans="1:6" ht="15">
      <c r="A1936" s="233">
        <v>45931</v>
      </c>
      <c r="B1936" t="s">
        <v>2269</v>
      </c>
      <c r="C1936">
        <v>5650</v>
      </c>
      <c r="D1936" t="s">
        <v>106</v>
      </c>
      <c r="E1936" t="s">
        <v>2359</v>
      </c>
      <c r="F1936" t="s">
        <v>1544</v>
      </c>
    </row>
    <row r="1937" spans="1:6" ht="15">
      <c r="A1937" s="233">
        <v>45931</v>
      </c>
      <c r="B1937" t="s">
        <v>2267</v>
      </c>
      <c r="C1937">
        <v>1739.6819922899761</v>
      </c>
      <c r="D1937" t="s">
        <v>106</v>
      </c>
      <c r="E1937" t="s">
        <v>2360</v>
      </c>
      <c r="F1937" t="s">
        <v>1544</v>
      </c>
    </row>
    <row r="1938" spans="1:6" ht="15">
      <c r="A1938" s="233">
        <v>45931</v>
      </c>
      <c r="B1938" t="s">
        <v>2267</v>
      </c>
      <c r="C1938">
        <v>1764.6465665019659</v>
      </c>
      <c r="D1938" t="s">
        <v>108</v>
      </c>
      <c r="E1938" t="s">
        <v>2361</v>
      </c>
      <c r="F1938" t="s">
        <v>1509</v>
      </c>
    </row>
    <row r="1939" spans="1:6" ht="15">
      <c r="A1939" s="233">
        <v>45931</v>
      </c>
      <c r="B1939" t="s">
        <v>2269</v>
      </c>
      <c r="C1939">
        <v>525</v>
      </c>
      <c r="D1939" t="s">
        <v>108</v>
      </c>
      <c r="E1939" t="s">
        <v>2362</v>
      </c>
      <c r="F1939" t="s">
        <v>1509</v>
      </c>
    </row>
    <row r="1940" spans="1:6" ht="15">
      <c r="A1940" s="233">
        <v>45931</v>
      </c>
      <c r="B1940" t="s">
        <v>2267</v>
      </c>
      <c r="C1940">
        <v>1584.990724869092</v>
      </c>
      <c r="D1940" t="s">
        <v>110</v>
      </c>
      <c r="E1940" t="s">
        <v>2363</v>
      </c>
      <c r="F1940" t="s">
        <v>1509</v>
      </c>
    </row>
    <row r="1941" spans="1:6" ht="15">
      <c r="A1941" s="233">
        <v>45931</v>
      </c>
      <c r="B1941" t="s">
        <v>2269</v>
      </c>
      <c r="C1941">
        <v>675</v>
      </c>
      <c r="D1941" t="s">
        <v>110</v>
      </c>
      <c r="E1941" t="s">
        <v>2364</v>
      </c>
      <c r="F1941" t="s">
        <v>1509</v>
      </c>
    </row>
    <row r="1942" spans="1:6" ht="15">
      <c r="A1942" s="233">
        <v>45931</v>
      </c>
      <c r="B1942" t="s">
        <v>2267</v>
      </c>
      <c r="C1942">
        <v>1806.799674267101</v>
      </c>
      <c r="D1942" t="s">
        <v>112</v>
      </c>
      <c r="E1942" t="s">
        <v>2365</v>
      </c>
      <c r="F1942" t="s">
        <v>1578</v>
      </c>
    </row>
    <row r="1943" spans="1:6" ht="15">
      <c r="A1943" s="233">
        <v>45931</v>
      </c>
      <c r="B1943" t="s">
        <v>2269</v>
      </c>
      <c r="C1943">
        <v>355</v>
      </c>
      <c r="D1943" t="s">
        <v>112</v>
      </c>
      <c r="E1943" t="s">
        <v>2366</v>
      </c>
      <c r="F1943" t="s">
        <v>1578</v>
      </c>
    </row>
    <row r="1944" spans="1:6" ht="15">
      <c r="A1944" s="233">
        <v>45931</v>
      </c>
      <c r="B1944" t="s">
        <v>2267</v>
      </c>
      <c r="C1944">
        <v>2064.5999706554321</v>
      </c>
      <c r="D1944" t="s">
        <v>114</v>
      </c>
      <c r="E1944" t="s">
        <v>2367</v>
      </c>
      <c r="F1944" t="s">
        <v>1509</v>
      </c>
    </row>
    <row r="1945" spans="1:6" ht="15">
      <c r="A1945" s="233">
        <v>45931</v>
      </c>
      <c r="B1945" t="s">
        <v>2269</v>
      </c>
      <c r="C1945">
        <v>985</v>
      </c>
      <c r="D1945" t="s">
        <v>114</v>
      </c>
      <c r="E1945" t="s">
        <v>2272</v>
      </c>
      <c r="F1945" t="s">
        <v>1509</v>
      </c>
    </row>
    <row r="1946" spans="1:6" ht="15">
      <c r="A1946" s="233">
        <v>45931</v>
      </c>
      <c r="B1946" t="s">
        <v>2267</v>
      </c>
      <c r="C1946">
        <v>1358.801149157543</v>
      </c>
      <c r="D1946" t="s">
        <v>872</v>
      </c>
      <c r="E1946" t="s">
        <v>2368</v>
      </c>
      <c r="F1946" t="s">
        <v>1531</v>
      </c>
    </row>
    <row r="1947" spans="1:6" ht="15">
      <c r="A1947" s="233">
        <v>45931</v>
      </c>
      <c r="B1947" t="s">
        <v>2269</v>
      </c>
      <c r="C1947">
        <v>700</v>
      </c>
      <c r="D1947" t="s">
        <v>872</v>
      </c>
      <c r="E1947" t="s">
        <v>2369</v>
      </c>
      <c r="F1947" t="s">
        <v>1531</v>
      </c>
    </row>
    <row r="1948" spans="1:6" ht="15">
      <c r="A1948" s="233">
        <v>45931</v>
      </c>
      <c r="B1948" t="s">
        <v>2267</v>
      </c>
      <c r="C1948">
        <v>1747.492025334011</v>
      </c>
      <c r="D1948" t="s">
        <v>118</v>
      </c>
      <c r="E1948" t="s">
        <v>2370</v>
      </c>
      <c r="F1948" t="s">
        <v>1525</v>
      </c>
    </row>
    <row r="1949" spans="1:6" ht="15">
      <c r="A1949" s="233">
        <v>45931</v>
      </c>
      <c r="B1949" t="s">
        <v>2269</v>
      </c>
      <c r="C1949">
        <v>3780</v>
      </c>
      <c r="D1949" t="s">
        <v>118</v>
      </c>
      <c r="E1949" t="s">
        <v>2371</v>
      </c>
      <c r="F1949" t="s">
        <v>1525</v>
      </c>
    </row>
    <row r="1950" spans="1:6" ht="15">
      <c r="A1950" s="233">
        <v>45931</v>
      </c>
      <c r="B1950" t="s">
        <v>2267</v>
      </c>
      <c r="C1950">
        <v>1817.213759896292</v>
      </c>
      <c r="D1950" t="s">
        <v>120</v>
      </c>
      <c r="E1950" t="s">
        <v>2372</v>
      </c>
      <c r="F1950" t="s">
        <v>1509</v>
      </c>
    </row>
    <row r="1951" spans="1:6" ht="15">
      <c r="A1951" s="233">
        <v>45931</v>
      </c>
      <c r="B1951" t="s">
        <v>2269</v>
      </c>
      <c r="C1951">
        <v>785</v>
      </c>
      <c r="D1951" t="s">
        <v>120</v>
      </c>
      <c r="E1951" t="s">
        <v>2373</v>
      </c>
      <c r="F1951" t="s">
        <v>1509</v>
      </c>
    </row>
    <row r="1952" spans="1:6" ht="15">
      <c r="A1952" s="233">
        <v>45931</v>
      </c>
      <c r="B1952" t="s">
        <v>2267</v>
      </c>
      <c r="C1952">
        <v>2020.5329838357361</v>
      </c>
      <c r="D1952" t="s">
        <v>122</v>
      </c>
      <c r="E1952" t="s">
        <v>2374</v>
      </c>
      <c r="F1952" t="s">
        <v>1509</v>
      </c>
    </row>
    <row r="1953" spans="1:6" ht="15">
      <c r="A1953" s="233">
        <v>45931</v>
      </c>
      <c r="B1953" t="s">
        <v>2269</v>
      </c>
      <c r="C1953">
        <v>740</v>
      </c>
      <c r="D1953" t="s">
        <v>122</v>
      </c>
      <c r="E1953" t="s">
        <v>2375</v>
      </c>
      <c r="F1953" t="s">
        <v>1509</v>
      </c>
    </row>
    <row r="1954" spans="1:6" ht="15">
      <c r="A1954" s="233">
        <v>45931</v>
      </c>
      <c r="B1954" t="s">
        <v>2269</v>
      </c>
      <c r="C1954">
        <v>695</v>
      </c>
      <c r="D1954" t="s">
        <v>124</v>
      </c>
      <c r="E1954" t="s">
        <v>2376</v>
      </c>
      <c r="F1954" t="s">
        <v>1544</v>
      </c>
    </row>
    <row r="1955" spans="1:6" ht="15">
      <c r="A1955" s="233">
        <v>45931</v>
      </c>
      <c r="B1955" t="s">
        <v>2267</v>
      </c>
      <c r="C1955">
        <v>1625.9972393140399</v>
      </c>
      <c r="D1955" t="s">
        <v>124</v>
      </c>
      <c r="E1955" t="s">
        <v>2377</v>
      </c>
      <c r="F1955" t="s">
        <v>1544</v>
      </c>
    </row>
    <row r="1956" spans="1:6" ht="15">
      <c r="A1956" s="233">
        <v>45931</v>
      </c>
      <c r="B1956" t="s">
        <v>2269</v>
      </c>
      <c r="C1956">
        <v>440</v>
      </c>
      <c r="D1956" t="s">
        <v>126</v>
      </c>
      <c r="E1956" t="s">
        <v>2248</v>
      </c>
      <c r="F1956" t="s">
        <v>1509</v>
      </c>
    </row>
    <row r="1957" spans="1:6" ht="15">
      <c r="A1957" s="233">
        <v>45931</v>
      </c>
      <c r="B1957" t="s">
        <v>2267</v>
      </c>
      <c r="C1957">
        <v>2034.211742949607</v>
      </c>
      <c r="D1957" t="s">
        <v>126</v>
      </c>
      <c r="E1957" t="s">
        <v>2378</v>
      </c>
      <c r="F1957" t="s">
        <v>1509</v>
      </c>
    </row>
    <row r="1958" spans="1:6" ht="15">
      <c r="A1958" s="233">
        <v>45931</v>
      </c>
      <c r="B1958" t="s">
        <v>2269</v>
      </c>
      <c r="C1958">
        <v>400</v>
      </c>
      <c r="D1958" t="s">
        <v>128</v>
      </c>
      <c r="E1958" t="s">
        <v>2379</v>
      </c>
      <c r="F1958" t="s">
        <v>1509</v>
      </c>
    </row>
    <row r="1959" spans="1:6" ht="15">
      <c r="A1959" s="233">
        <v>45931</v>
      </c>
      <c r="B1959" t="s">
        <v>2267</v>
      </c>
      <c r="C1959">
        <v>1792.59657614054</v>
      </c>
      <c r="D1959" t="s">
        <v>128</v>
      </c>
      <c r="E1959" t="s">
        <v>2380</v>
      </c>
      <c r="F1959" t="s">
        <v>1509</v>
      </c>
    </row>
    <row r="1960" spans="1:6" ht="15">
      <c r="A1960" s="233">
        <v>45931</v>
      </c>
      <c r="B1960" t="s">
        <v>2267</v>
      </c>
      <c r="C1960">
        <v>1276.9225274136511</v>
      </c>
      <c r="D1960" t="s">
        <v>130</v>
      </c>
      <c r="E1960" t="s">
        <v>2381</v>
      </c>
      <c r="F1960" t="s">
        <v>1544</v>
      </c>
    </row>
    <row r="1961" spans="1:6" ht="15">
      <c r="A1961" s="233">
        <v>45931</v>
      </c>
      <c r="B1961" t="s">
        <v>2269</v>
      </c>
      <c r="C1961">
        <v>4290</v>
      </c>
      <c r="D1961" t="s">
        <v>130</v>
      </c>
      <c r="E1961" t="s">
        <v>2382</v>
      </c>
      <c r="F1961" t="s">
        <v>1544</v>
      </c>
    </row>
    <row r="1962" spans="1:6" ht="15">
      <c r="A1962" s="233">
        <v>45931</v>
      </c>
      <c r="B1962" t="s">
        <v>2267</v>
      </c>
      <c r="C1962">
        <v>2037.5184430548729</v>
      </c>
      <c r="D1962" t="s">
        <v>1499</v>
      </c>
      <c r="E1962" t="s">
        <v>2383</v>
      </c>
      <c r="F1962" t="s">
        <v>1518</v>
      </c>
    </row>
    <row r="1963" spans="1:6" ht="15">
      <c r="A1963" s="233">
        <v>45931</v>
      </c>
      <c r="B1963" t="s">
        <v>2269</v>
      </c>
      <c r="C1963">
        <v>870</v>
      </c>
      <c r="D1963" t="s">
        <v>1499</v>
      </c>
      <c r="E1963" t="s">
        <v>2384</v>
      </c>
      <c r="F1963" t="s">
        <v>1518</v>
      </c>
    </row>
    <row r="1964" spans="1:6" ht="15">
      <c r="A1964" s="233">
        <v>45931</v>
      </c>
      <c r="B1964" t="s">
        <v>2267</v>
      </c>
      <c r="C1964">
        <v>1697.138008177119</v>
      </c>
      <c r="D1964" t="s">
        <v>134</v>
      </c>
      <c r="E1964" t="s">
        <v>2385</v>
      </c>
      <c r="F1964" t="s">
        <v>1509</v>
      </c>
    </row>
    <row r="1965" spans="1:6" ht="15">
      <c r="A1965" s="233">
        <v>45931</v>
      </c>
      <c r="B1965" t="s">
        <v>2269</v>
      </c>
      <c r="C1965">
        <v>440</v>
      </c>
      <c r="D1965" t="s">
        <v>134</v>
      </c>
      <c r="E1965" t="s">
        <v>2248</v>
      </c>
      <c r="F1965" t="s">
        <v>1509</v>
      </c>
    </row>
    <row r="1966" spans="1:6" ht="15">
      <c r="A1966" s="233">
        <v>45931</v>
      </c>
      <c r="B1966" t="s">
        <v>2267</v>
      </c>
      <c r="C1966">
        <v>1877.099387472831</v>
      </c>
      <c r="D1966" t="s">
        <v>136</v>
      </c>
      <c r="E1966" t="s">
        <v>2386</v>
      </c>
      <c r="F1966" t="s">
        <v>1518</v>
      </c>
    </row>
    <row r="1967" spans="1:6" ht="15">
      <c r="A1967" s="233">
        <v>45931</v>
      </c>
      <c r="B1967" t="s">
        <v>2269</v>
      </c>
      <c r="C1967">
        <v>1520</v>
      </c>
      <c r="D1967" t="s">
        <v>136</v>
      </c>
      <c r="E1967" t="s">
        <v>2291</v>
      </c>
      <c r="F1967" t="s">
        <v>1518</v>
      </c>
    </row>
    <row r="1968" spans="1:6" ht="15">
      <c r="A1968" s="233">
        <v>45931</v>
      </c>
      <c r="B1968" t="s">
        <v>2267</v>
      </c>
      <c r="C1968">
        <v>2059.659090909091</v>
      </c>
      <c r="D1968" t="s">
        <v>138</v>
      </c>
      <c r="E1968" t="s">
        <v>2387</v>
      </c>
      <c r="F1968" t="s">
        <v>1534</v>
      </c>
    </row>
    <row r="1969" spans="1:6" ht="15">
      <c r="A1969" s="233">
        <v>45931</v>
      </c>
      <c r="B1969" t="s">
        <v>2269</v>
      </c>
      <c r="C1969">
        <v>580</v>
      </c>
      <c r="D1969" t="s">
        <v>138</v>
      </c>
      <c r="E1969" t="s">
        <v>2296</v>
      </c>
      <c r="F1969" t="s">
        <v>1534</v>
      </c>
    </row>
    <row r="1970" spans="1:6" ht="15">
      <c r="A1970" s="233">
        <v>45931</v>
      </c>
      <c r="B1970" t="s">
        <v>2267</v>
      </c>
      <c r="C1970">
        <v>1782.5014993003269</v>
      </c>
      <c r="D1970" t="s">
        <v>140</v>
      </c>
      <c r="E1970" t="s">
        <v>2388</v>
      </c>
      <c r="F1970" t="s">
        <v>1509</v>
      </c>
    </row>
    <row r="1971" spans="1:6" ht="15">
      <c r="A1971" s="233">
        <v>45931</v>
      </c>
      <c r="B1971" t="s">
        <v>2269</v>
      </c>
      <c r="C1971">
        <v>535</v>
      </c>
      <c r="D1971" t="s">
        <v>140</v>
      </c>
      <c r="E1971" t="s">
        <v>2389</v>
      </c>
      <c r="F1971" t="s">
        <v>1509</v>
      </c>
    </row>
    <row r="1972" spans="1:6" ht="15">
      <c r="A1972" s="233">
        <v>45931</v>
      </c>
      <c r="B1972" t="s">
        <v>2269</v>
      </c>
      <c r="C1972">
        <v>4215</v>
      </c>
      <c r="D1972" t="s">
        <v>142</v>
      </c>
      <c r="E1972" t="s">
        <v>2390</v>
      </c>
      <c r="F1972" t="s">
        <v>1534</v>
      </c>
    </row>
    <row r="1973" spans="1:6" ht="15">
      <c r="A1973" s="233">
        <v>45931</v>
      </c>
      <c r="B1973" t="s">
        <v>2267</v>
      </c>
      <c r="C1973">
        <v>1544.861457264331</v>
      </c>
      <c r="D1973" t="s">
        <v>142</v>
      </c>
      <c r="E1973" t="s">
        <v>2391</v>
      </c>
      <c r="F1973" t="s">
        <v>1534</v>
      </c>
    </row>
    <row r="1974" spans="1:6" ht="15">
      <c r="A1974" s="233">
        <v>45931</v>
      </c>
      <c r="B1974" t="s">
        <v>2269</v>
      </c>
      <c r="C1974">
        <v>2225</v>
      </c>
      <c r="D1974" t="s">
        <v>144</v>
      </c>
      <c r="E1974" t="s">
        <v>2392</v>
      </c>
      <c r="F1974" t="s">
        <v>1518</v>
      </c>
    </row>
    <row r="1975" spans="1:6" ht="15">
      <c r="A1975" s="233">
        <v>45931</v>
      </c>
      <c r="B1975" t="s">
        <v>2267</v>
      </c>
      <c r="C1975">
        <v>1687.5876976753009</v>
      </c>
      <c r="D1975" t="s">
        <v>144</v>
      </c>
      <c r="E1975" t="s">
        <v>2393</v>
      </c>
      <c r="F1975" t="s">
        <v>1518</v>
      </c>
    </row>
    <row r="1976" spans="1:6" ht="15">
      <c r="A1976" s="233">
        <v>45931</v>
      </c>
      <c r="B1976" t="s">
        <v>2267</v>
      </c>
      <c r="C1976">
        <v>1855.3074662720121</v>
      </c>
      <c r="D1976" t="s">
        <v>146</v>
      </c>
      <c r="E1976" t="s">
        <v>2394</v>
      </c>
      <c r="F1976" t="s">
        <v>1591</v>
      </c>
    </row>
    <row r="1977" spans="1:6" ht="15">
      <c r="A1977" s="233">
        <v>45931</v>
      </c>
      <c r="B1977" t="s">
        <v>2269</v>
      </c>
      <c r="C1977">
        <v>865</v>
      </c>
      <c r="D1977" t="s">
        <v>146</v>
      </c>
      <c r="E1977" t="s">
        <v>2395</v>
      </c>
      <c r="F1977" t="s">
        <v>1591</v>
      </c>
    </row>
    <row r="1978" spans="1:6" ht="15">
      <c r="A1978" s="233">
        <v>45931</v>
      </c>
      <c r="B1978" t="s">
        <v>2269</v>
      </c>
      <c r="C1978">
        <v>2330</v>
      </c>
      <c r="D1978" t="s">
        <v>148</v>
      </c>
      <c r="E1978" t="s">
        <v>2396</v>
      </c>
      <c r="F1978" t="s">
        <v>1591</v>
      </c>
    </row>
    <row r="1979" spans="1:6" ht="15">
      <c r="A1979" s="233">
        <v>45931</v>
      </c>
      <c r="B1979" t="s">
        <v>2267</v>
      </c>
      <c r="C1979">
        <v>1480.7847523657599</v>
      </c>
      <c r="D1979" t="s">
        <v>148</v>
      </c>
      <c r="E1979" t="s">
        <v>2397</v>
      </c>
      <c r="F1979" t="s">
        <v>1591</v>
      </c>
    </row>
    <row r="1980" spans="1:6" ht="15">
      <c r="A1980" s="233">
        <v>45931</v>
      </c>
      <c r="B1980" t="s">
        <v>2267</v>
      </c>
      <c r="C1980">
        <v>1816.311441154724</v>
      </c>
      <c r="D1980" t="s">
        <v>150</v>
      </c>
      <c r="E1980" t="s">
        <v>2398</v>
      </c>
      <c r="F1980" t="s">
        <v>1509</v>
      </c>
    </row>
    <row r="1981" spans="1:6" ht="15">
      <c r="A1981" s="233">
        <v>45931</v>
      </c>
      <c r="B1981" t="s">
        <v>2269</v>
      </c>
      <c r="C1981">
        <v>565</v>
      </c>
      <c r="D1981" t="s">
        <v>150</v>
      </c>
      <c r="E1981" t="s">
        <v>2399</v>
      </c>
      <c r="F1981" t="s">
        <v>1509</v>
      </c>
    </row>
    <row r="1982" spans="1:6" ht="15">
      <c r="A1982" s="233">
        <v>45931</v>
      </c>
      <c r="B1982" t="s">
        <v>2267</v>
      </c>
      <c r="C1982">
        <v>1550.302190883908</v>
      </c>
      <c r="D1982" t="s">
        <v>152</v>
      </c>
      <c r="E1982" t="s">
        <v>2400</v>
      </c>
      <c r="F1982" t="s">
        <v>1591</v>
      </c>
    </row>
    <row r="1983" spans="1:6" ht="15">
      <c r="A1983" s="233">
        <v>45931</v>
      </c>
      <c r="B1983" t="s">
        <v>2269</v>
      </c>
      <c r="C1983">
        <v>2955</v>
      </c>
      <c r="D1983" t="s">
        <v>152</v>
      </c>
      <c r="E1983" t="s">
        <v>2401</v>
      </c>
      <c r="F1983" t="s">
        <v>1591</v>
      </c>
    </row>
    <row r="1984" spans="1:6" ht="15">
      <c r="A1984" s="233">
        <v>45931</v>
      </c>
      <c r="B1984" t="s">
        <v>2269</v>
      </c>
      <c r="C1984">
        <v>1605</v>
      </c>
      <c r="D1984" t="s">
        <v>154</v>
      </c>
      <c r="E1984" t="s">
        <v>2402</v>
      </c>
      <c r="F1984" t="s">
        <v>1534</v>
      </c>
    </row>
    <row r="1985" spans="1:6" ht="15">
      <c r="A1985" s="233">
        <v>45931</v>
      </c>
      <c r="B1985" t="s">
        <v>2267</v>
      </c>
      <c r="C1985">
        <v>2056.84847242157</v>
      </c>
      <c r="D1985" t="s">
        <v>154</v>
      </c>
      <c r="E1985" t="s">
        <v>2403</v>
      </c>
      <c r="F1985" t="s">
        <v>1534</v>
      </c>
    </row>
    <row r="1986" spans="1:6" ht="15">
      <c r="A1986" s="233">
        <v>45931</v>
      </c>
      <c r="B1986" t="s">
        <v>2267</v>
      </c>
      <c r="C1986">
        <v>1967.418085536719</v>
      </c>
      <c r="D1986" t="s">
        <v>156</v>
      </c>
      <c r="E1986" t="s">
        <v>2404</v>
      </c>
      <c r="F1986" t="s">
        <v>1525</v>
      </c>
    </row>
    <row r="1987" spans="1:6" ht="15">
      <c r="A1987" s="233">
        <v>45931</v>
      </c>
      <c r="B1987" t="s">
        <v>2269</v>
      </c>
      <c r="C1987">
        <v>535</v>
      </c>
      <c r="D1987" t="s">
        <v>156</v>
      </c>
      <c r="E1987" t="s">
        <v>2389</v>
      </c>
      <c r="F1987" t="s">
        <v>1525</v>
      </c>
    </row>
    <row r="1988" spans="1:6" ht="15">
      <c r="A1988" s="233">
        <v>45931</v>
      </c>
      <c r="B1988" t="s">
        <v>2267</v>
      </c>
      <c r="C1988">
        <v>2323.3019929574912</v>
      </c>
      <c r="D1988" t="s">
        <v>158</v>
      </c>
      <c r="E1988" t="s">
        <v>2405</v>
      </c>
      <c r="F1988" t="s">
        <v>1534</v>
      </c>
    </row>
    <row r="1989" spans="1:6" ht="15">
      <c r="A1989" s="233">
        <v>45931</v>
      </c>
      <c r="B1989" t="s">
        <v>2269</v>
      </c>
      <c r="C1989">
        <v>1280</v>
      </c>
      <c r="D1989" t="s">
        <v>158</v>
      </c>
      <c r="E1989" t="s">
        <v>2406</v>
      </c>
      <c r="F1989" t="s">
        <v>1534</v>
      </c>
    </row>
    <row r="1990" spans="1:6" ht="15">
      <c r="A1990" s="233">
        <v>45931</v>
      </c>
      <c r="B1990" t="s">
        <v>2267</v>
      </c>
      <c r="C1990">
        <v>1466.6417025525809</v>
      </c>
      <c r="D1990" t="s">
        <v>160</v>
      </c>
      <c r="E1990" t="s">
        <v>2407</v>
      </c>
      <c r="F1990" t="s">
        <v>1544</v>
      </c>
    </row>
    <row r="1991" spans="1:6" ht="15">
      <c r="A1991" s="233">
        <v>45931</v>
      </c>
      <c r="B1991" t="s">
        <v>2269</v>
      </c>
      <c r="C1991">
        <v>705</v>
      </c>
      <c r="D1991" t="s">
        <v>160</v>
      </c>
      <c r="E1991" t="s">
        <v>2408</v>
      </c>
      <c r="F1991" t="s">
        <v>1544</v>
      </c>
    </row>
    <row r="1992" spans="1:6" ht="15">
      <c r="A1992" s="233">
        <v>45931</v>
      </c>
      <c r="B1992" t="s">
        <v>2267</v>
      </c>
      <c r="C1992">
        <v>1644.1675320179991</v>
      </c>
      <c r="D1992" t="s">
        <v>162</v>
      </c>
      <c r="E1992" t="s">
        <v>2409</v>
      </c>
      <c r="F1992" t="s">
        <v>1509</v>
      </c>
    </row>
    <row r="1993" spans="1:6" ht="15">
      <c r="A1993" s="233">
        <v>45931</v>
      </c>
      <c r="B1993" t="s">
        <v>2269</v>
      </c>
      <c r="C1993">
        <v>475</v>
      </c>
      <c r="D1993" t="s">
        <v>162</v>
      </c>
      <c r="E1993" t="s">
        <v>2355</v>
      </c>
      <c r="F1993" t="s">
        <v>1509</v>
      </c>
    </row>
    <row r="1994" spans="1:6" ht="15">
      <c r="A1994" s="233">
        <v>45931</v>
      </c>
      <c r="B1994" t="s">
        <v>2267</v>
      </c>
      <c r="C1994">
        <v>1962.9729417651361</v>
      </c>
      <c r="D1994" t="s">
        <v>164</v>
      </c>
      <c r="E1994" t="s">
        <v>2410</v>
      </c>
      <c r="F1994" t="s">
        <v>1578</v>
      </c>
    </row>
    <row r="1995" spans="1:6" ht="15">
      <c r="A1995" s="233">
        <v>45931</v>
      </c>
      <c r="B1995" t="s">
        <v>2269</v>
      </c>
      <c r="C1995">
        <v>510</v>
      </c>
      <c r="D1995" t="s">
        <v>164</v>
      </c>
      <c r="E1995" t="s">
        <v>2411</v>
      </c>
      <c r="F1995" t="s">
        <v>1578</v>
      </c>
    </row>
    <row r="1996" spans="1:6" ht="15">
      <c r="A1996" s="233">
        <v>45931</v>
      </c>
      <c r="B1996" t="s">
        <v>2269</v>
      </c>
      <c r="C1996">
        <v>795</v>
      </c>
      <c r="D1996" t="s">
        <v>166</v>
      </c>
      <c r="E1996" t="s">
        <v>2412</v>
      </c>
      <c r="F1996" t="s">
        <v>1525</v>
      </c>
    </row>
    <row r="1997" spans="1:6" ht="15">
      <c r="A1997" s="233">
        <v>45931</v>
      </c>
      <c r="B1997" t="s">
        <v>2267</v>
      </c>
      <c r="C1997">
        <v>1827.3761636593499</v>
      </c>
      <c r="D1997" t="s">
        <v>166</v>
      </c>
      <c r="E1997" t="s">
        <v>2413</v>
      </c>
      <c r="F1997" t="s">
        <v>1525</v>
      </c>
    </row>
    <row r="1998" spans="1:6" ht="15">
      <c r="A1998" s="233">
        <v>45931</v>
      </c>
      <c r="B1998" t="s">
        <v>2269</v>
      </c>
      <c r="C1998">
        <v>1005</v>
      </c>
      <c r="D1998" t="s">
        <v>168</v>
      </c>
      <c r="E1998" t="s">
        <v>2414</v>
      </c>
      <c r="F1998" t="s">
        <v>1578</v>
      </c>
    </row>
    <row r="1999" spans="1:6" ht="15">
      <c r="A1999" s="233">
        <v>45931</v>
      </c>
      <c r="B1999" t="s">
        <v>2267</v>
      </c>
      <c r="C1999">
        <v>2120.0742553371019</v>
      </c>
      <c r="D1999" t="s">
        <v>168</v>
      </c>
      <c r="E1999" t="s">
        <v>2320</v>
      </c>
      <c r="F1999" t="s">
        <v>1578</v>
      </c>
    </row>
    <row r="2000" spans="1:6" ht="15">
      <c r="A2000" s="233">
        <v>45931</v>
      </c>
      <c r="B2000" t="s">
        <v>2267</v>
      </c>
      <c r="C2000">
        <v>1737.0958593306859</v>
      </c>
      <c r="D2000" t="s">
        <v>170</v>
      </c>
      <c r="E2000" t="s">
        <v>2292</v>
      </c>
      <c r="F2000" t="s">
        <v>1509</v>
      </c>
    </row>
    <row r="2001" spans="1:6" ht="15">
      <c r="A2001" s="233">
        <v>45931</v>
      </c>
      <c r="B2001" t="s">
        <v>2269</v>
      </c>
      <c r="C2001">
        <v>490</v>
      </c>
      <c r="D2001" t="s">
        <v>170</v>
      </c>
      <c r="E2001" t="s">
        <v>2270</v>
      </c>
      <c r="F2001" t="s">
        <v>1509</v>
      </c>
    </row>
    <row r="2002" spans="1:6" ht="15">
      <c r="A2002" s="233">
        <v>45931</v>
      </c>
      <c r="B2002" t="s">
        <v>2267</v>
      </c>
      <c r="C2002">
        <v>1463.327355062431</v>
      </c>
      <c r="D2002" t="s">
        <v>172</v>
      </c>
      <c r="E2002" t="s">
        <v>2415</v>
      </c>
      <c r="F2002" t="s">
        <v>1525</v>
      </c>
    </row>
    <row r="2003" spans="1:6" ht="15">
      <c r="A2003" s="233">
        <v>45931</v>
      </c>
      <c r="B2003" t="s">
        <v>2269</v>
      </c>
      <c r="C2003">
        <v>3435</v>
      </c>
      <c r="D2003" t="s">
        <v>172</v>
      </c>
      <c r="E2003" t="s">
        <v>2416</v>
      </c>
      <c r="F2003" t="s">
        <v>1525</v>
      </c>
    </row>
    <row r="2004" spans="1:6" ht="15">
      <c r="A2004" s="233">
        <v>45931</v>
      </c>
      <c r="B2004" t="s">
        <v>2269</v>
      </c>
      <c r="C2004">
        <v>545</v>
      </c>
      <c r="D2004" t="s">
        <v>174</v>
      </c>
      <c r="E2004" t="s">
        <v>2417</v>
      </c>
      <c r="F2004" t="s">
        <v>1518</v>
      </c>
    </row>
    <row r="2005" spans="1:6" ht="15">
      <c r="A2005" s="233">
        <v>45931</v>
      </c>
      <c r="B2005" t="s">
        <v>2267</v>
      </c>
      <c r="C2005">
        <v>1575.599884359641</v>
      </c>
      <c r="D2005" t="s">
        <v>174</v>
      </c>
      <c r="E2005" t="s">
        <v>2418</v>
      </c>
      <c r="F2005" t="s">
        <v>1518</v>
      </c>
    </row>
    <row r="2006" spans="1:6" ht="15">
      <c r="A2006" s="233">
        <v>45931</v>
      </c>
      <c r="B2006" t="s">
        <v>2267</v>
      </c>
      <c r="C2006">
        <v>1846.3810930576069</v>
      </c>
      <c r="D2006" t="s">
        <v>176</v>
      </c>
      <c r="E2006" t="s">
        <v>2419</v>
      </c>
      <c r="F2006" t="s">
        <v>1518</v>
      </c>
    </row>
    <row r="2007" spans="1:6" ht="15">
      <c r="A2007" s="233">
        <v>45931</v>
      </c>
      <c r="B2007" t="s">
        <v>2269</v>
      </c>
      <c r="C2007">
        <v>725</v>
      </c>
      <c r="D2007" t="s">
        <v>176</v>
      </c>
      <c r="E2007" t="s">
        <v>2420</v>
      </c>
      <c r="F2007" t="s">
        <v>1518</v>
      </c>
    </row>
    <row r="2008" spans="1:6" ht="15">
      <c r="A2008" s="233">
        <v>45931</v>
      </c>
      <c r="B2008" t="s">
        <v>2267</v>
      </c>
      <c r="C2008">
        <v>1575.95828431159</v>
      </c>
      <c r="D2008" t="s">
        <v>178</v>
      </c>
      <c r="E2008" t="s">
        <v>2418</v>
      </c>
      <c r="F2008" t="s">
        <v>1591</v>
      </c>
    </row>
    <row r="2009" spans="1:6" ht="15">
      <c r="A2009" s="233">
        <v>45931</v>
      </c>
      <c r="B2009" t="s">
        <v>2269</v>
      </c>
      <c r="C2009">
        <v>1085</v>
      </c>
      <c r="D2009" t="s">
        <v>178</v>
      </c>
      <c r="E2009" t="s">
        <v>2421</v>
      </c>
      <c r="F2009" t="s">
        <v>1591</v>
      </c>
    </row>
    <row r="2010" spans="1:6" ht="15">
      <c r="A2010" s="233">
        <v>45931</v>
      </c>
      <c r="B2010" t="s">
        <v>2267</v>
      </c>
      <c r="C2010">
        <v>1779.4253938832251</v>
      </c>
      <c r="D2010" t="s">
        <v>180</v>
      </c>
      <c r="E2010" t="s">
        <v>2422</v>
      </c>
      <c r="F2010" t="s">
        <v>1522</v>
      </c>
    </row>
    <row r="2011" spans="1:6" ht="15">
      <c r="A2011" s="233">
        <v>45931</v>
      </c>
      <c r="B2011" t="s">
        <v>2269</v>
      </c>
      <c r="C2011">
        <v>960</v>
      </c>
      <c r="D2011" t="s">
        <v>180</v>
      </c>
      <c r="E2011" t="s">
        <v>2423</v>
      </c>
      <c r="F2011" t="s">
        <v>1522</v>
      </c>
    </row>
    <row r="2012" spans="1:6" ht="15">
      <c r="A2012" s="233">
        <v>45931</v>
      </c>
      <c r="B2012" t="s">
        <v>2269</v>
      </c>
      <c r="C2012">
        <v>895</v>
      </c>
      <c r="D2012" t="s">
        <v>182</v>
      </c>
      <c r="E2012" t="s">
        <v>2424</v>
      </c>
      <c r="F2012" t="s">
        <v>1578</v>
      </c>
    </row>
    <row r="2013" spans="1:6" ht="15">
      <c r="A2013" s="233">
        <v>45931</v>
      </c>
      <c r="B2013" t="s">
        <v>2267</v>
      </c>
      <c r="C2013">
        <v>1966.082333816616</v>
      </c>
      <c r="D2013" t="s">
        <v>182</v>
      </c>
      <c r="E2013" t="s">
        <v>2425</v>
      </c>
      <c r="F2013" t="s">
        <v>1578</v>
      </c>
    </row>
    <row r="2014" spans="1:6" ht="15">
      <c r="A2014" s="233">
        <v>45931</v>
      </c>
      <c r="B2014" t="s">
        <v>2267</v>
      </c>
      <c r="C2014">
        <v>1601.0605134289331</v>
      </c>
      <c r="D2014" t="s">
        <v>184</v>
      </c>
      <c r="E2014" t="s">
        <v>2310</v>
      </c>
      <c r="F2014" t="s">
        <v>1518</v>
      </c>
    </row>
    <row r="2015" spans="1:6" ht="15">
      <c r="A2015" s="233">
        <v>45931</v>
      </c>
      <c r="B2015" t="s">
        <v>2269</v>
      </c>
      <c r="C2015">
        <v>2645</v>
      </c>
      <c r="D2015" t="s">
        <v>184</v>
      </c>
      <c r="E2015" t="s">
        <v>2426</v>
      </c>
      <c r="F2015" t="s">
        <v>1518</v>
      </c>
    </row>
    <row r="2016" spans="1:6" ht="15">
      <c r="A2016" s="233">
        <v>45931</v>
      </c>
      <c r="B2016" t="s">
        <v>2269</v>
      </c>
      <c r="C2016">
        <v>1625</v>
      </c>
      <c r="D2016" t="s">
        <v>186</v>
      </c>
      <c r="E2016" t="s">
        <v>2427</v>
      </c>
      <c r="F2016" t="s">
        <v>1578</v>
      </c>
    </row>
    <row r="2017" spans="1:6" ht="15">
      <c r="A2017" s="233">
        <v>45931</v>
      </c>
      <c r="B2017" t="s">
        <v>2267</v>
      </c>
      <c r="C2017">
        <v>1842.445406925327</v>
      </c>
      <c r="D2017" t="s">
        <v>186</v>
      </c>
      <c r="E2017" t="s">
        <v>2428</v>
      </c>
      <c r="F2017" t="s">
        <v>1578</v>
      </c>
    </row>
    <row r="2018" spans="1:6" ht="15">
      <c r="A2018" s="233">
        <v>45931</v>
      </c>
      <c r="B2018" t="s">
        <v>2269</v>
      </c>
      <c r="C2018">
        <v>785</v>
      </c>
      <c r="D2018" t="s">
        <v>188</v>
      </c>
      <c r="E2018" t="s">
        <v>2373</v>
      </c>
      <c r="F2018" t="s">
        <v>1591</v>
      </c>
    </row>
    <row r="2019" spans="1:6" ht="15">
      <c r="A2019" s="233">
        <v>45931</v>
      </c>
      <c r="B2019" t="s">
        <v>2267</v>
      </c>
      <c r="C2019">
        <v>2004.494152494766</v>
      </c>
      <c r="D2019" t="s">
        <v>188</v>
      </c>
      <c r="E2019" t="s">
        <v>2429</v>
      </c>
      <c r="F2019" t="s">
        <v>1591</v>
      </c>
    </row>
    <row r="2020" spans="1:6" ht="15">
      <c r="A2020" s="233">
        <v>45931</v>
      </c>
      <c r="B2020" t="s">
        <v>2267</v>
      </c>
      <c r="C2020">
        <v>1773.702624538296</v>
      </c>
      <c r="D2020" t="s">
        <v>190</v>
      </c>
      <c r="E2020" t="s">
        <v>2430</v>
      </c>
      <c r="F2020" t="s">
        <v>1591</v>
      </c>
    </row>
    <row r="2021" spans="1:6" ht="15">
      <c r="A2021" s="233">
        <v>45931</v>
      </c>
      <c r="B2021" t="s">
        <v>2269</v>
      </c>
      <c r="C2021">
        <v>3275</v>
      </c>
      <c r="D2021" t="s">
        <v>190</v>
      </c>
      <c r="E2021" t="s">
        <v>2431</v>
      </c>
      <c r="F2021" t="s">
        <v>1591</v>
      </c>
    </row>
    <row r="2022" spans="1:6" ht="15">
      <c r="A2022" s="233">
        <v>45931</v>
      </c>
      <c r="B2022" t="s">
        <v>2267</v>
      </c>
      <c r="C2022">
        <v>1731.459481320459</v>
      </c>
      <c r="D2022" t="s">
        <v>192</v>
      </c>
      <c r="E2022" t="s">
        <v>2432</v>
      </c>
      <c r="F2022" t="s">
        <v>1534</v>
      </c>
    </row>
    <row r="2023" spans="1:6" ht="15">
      <c r="A2023" s="233">
        <v>45931</v>
      </c>
      <c r="B2023" t="s">
        <v>2269</v>
      </c>
      <c r="C2023">
        <v>685</v>
      </c>
      <c r="D2023" t="s">
        <v>192</v>
      </c>
      <c r="E2023" t="s">
        <v>2433</v>
      </c>
      <c r="F2023" t="s">
        <v>1534</v>
      </c>
    </row>
    <row r="2024" spans="1:6" ht="15">
      <c r="A2024" s="233">
        <v>45931</v>
      </c>
      <c r="B2024" t="s">
        <v>2267</v>
      </c>
      <c r="C2024">
        <v>1467.8676276259121</v>
      </c>
      <c r="D2024" t="s">
        <v>194</v>
      </c>
      <c r="E2024" t="s">
        <v>2434</v>
      </c>
      <c r="F2024" t="s">
        <v>1544</v>
      </c>
    </row>
    <row r="2025" spans="1:6" ht="15">
      <c r="A2025" s="233">
        <v>45931</v>
      </c>
      <c r="B2025" t="s">
        <v>2269</v>
      </c>
      <c r="C2025">
        <v>2055</v>
      </c>
      <c r="D2025" t="s">
        <v>194</v>
      </c>
      <c r="E2025" t="s">
        <v>2435</v>
      </c>
      <c r="F2025" t="s">
        <v>1544</v>
      </c>
    </row>
    <row r="2026" spans="1:6" ht="15">
      <c r="A2026" s="233">
        <v>45931</v>
      </c>
      <c r="B2026" t="s">
        <v>2267</v>
      </c>
      <c r="C2026">
        <v>1678.6868938075111</v>
      </c>
      <c r="D2026" t="s">
        <v>196</v>
      </c>
      <c r="E2026" t="s">
        <v>2436</v>
      </c>
      <c r="F2026" t="s">
        <v>1525</v>
      </c>
    </row>
    <row r="2027" spans="1:6" ht="15">
      <c r="A2027" s="233">
        <v>45931</v>
      </c>
      <c r="B2027" t="s">
        <v>2269</v>
      </c>
      <c r="C2027">
        <v>540</v>
      </c>
      <c r="D2027" t="s">
        <v>196</v>
      </c>
      <c r="E2027" t="s">
        <v>2437</v>
      </c>
      <c r="F2027" t="s">
        <v>1525</v>
      </c>
    </row>
    <row r="2028" spans="1:6" ht="15">
      <c r="A2028" s="233">
        <v>45931</v>
      </c>
      <c r="B2028" t="s">
        <v>2267</v>
      </c>
      <c r="C2028">
        <v>1840.7058961023779</v>
      </c>
      <c r="D2028" t="s">
        <v>198</v>
      </c>
      <c r="E2028" t="s">
        <v>2438</v>
      </c>
      <c r="F2028" t="s">
        <v>1522</v>
      </c>
    </row>
    <row r="2029" spans="1:6" ht="15">
      <c r="A2029" s="233">
        <v>45931</v>
      </c>
      <c r="B2029" t="s">
        <v>2269</v>
      </c>
      <c r="C2029">
        <v>945</v>
      </c>
      <c r="D2029" t="s">
        <v>198</v>
      </c>
      <c r="E2029" t="s">
        <v>2439</v>
      </c>
      <c r="F2029" t="s">
        <v>1522</v>
      </c>
    </row>
    <row r="2030" spans="1:6" ht="15">
      <c r="A2030" s="233">
        <v>45931</v>
      </c>
      <c r="B2030" t="s">
        <v>2267</v>
      </c>
      <c r="C2030">
        <v>1830.4130162703379</v>
      </c>
      <c r="D2030" t="s">
        <v>200</v>
      </c>
      <c r="E2030" t="s">
        <v>2440</v>
      </c>
      <c r="F2030" t="s">
        <v>1544</v>
      </c>
    </row>
    <row r="2031" spans="1:6" ht="15">
      <c r="A2031" s="233">
        <v>45931</v>
      </c>
      <c r="B2031" t="s">
        <v>2269</v>
      </c>
      <c r="C2031">
        <v>585</v>
      </c>
      <c r="D2031" t="s">
        <v>200</v>
      </c>
      <c r="E2031" t="s">
        <v>2176</v>
      </c>
      <c r="F2031" t="s">
        <v>1544</v>
      </c>
    </row>
    <row r="2032" spans="1:6" ht="15">
      <c r="A2032" s="233">
        <v>45931</v>
      </c>
      <c r="B2032" t="s">
        <v>2267</v>
      </c>
      <c r="C2032">
        <v>1462.1856300895311</v>
      </c>
      <c r="D2032" t="s">
        <v>202</v>
      </c>
      <c r="E2032" t="s">
        <v>2441</v>
      </c>
      <c r="F2032" t="s">
        <v>1544</v>
      </c>
    </row>
    <row r="2033" spans="1:6" ht="15">
      <c r="A2033" s="233">
        <v>45931</v>
      </c>
      <c r="B2033" t="s">
        <v>2269</v>
      </c>
      <c r="C2033">
        <v>325</v>
      </c>
      <c r="D2033" t="s">
        <v>202</v>
      </c>
      <c r="E2033" t="s">
        <v>2237</v>
      </c>
      <c r="F2033" t="s">
        <v>1544</v>
      </c>
    </row>
    <row r="2034" spans="1:6" ht="15">
      <c r="A2034" s="233">
        <v>45931</v>
      </c>
      <c r="B2034" t="s">
        <v>2267</v>
      </c>
      <c r="C2034">
        <v>1957.189574868695</v>
      </c>
      <c r="D2034" t="s">
        <v>204</v>
      </c>
      <c r="E2034" t="s">
        <v>2442</v>
      </c>
      <c r="F2034" t="s">
        <v>1509</v>
      </c>
    </row>
    <row r="2035" spans="1:6" ht="15">
      <c r="A2035" s="233">
        <v>45931</v>
      </c>
      <c r="B2035" t="s">
        <v>2269</v>
      </c>
      <c r="C2035">
        <v>790</v>
      </c>
      <c r="D2035" t="s">
        <v>204</v>
      </c>
      <c r="E2035" t="s">
        <v>2294</v>
      </c>
      <c r="F2035" t="s">
        <v>1509</v>
      </c>
    </row>
    <row r="2036" spans="1:6" ht="15">
      <c r="A2036" s="233">
        <v>45931</v>
      </c>
      <c r="B2036" t="s">
        <v>2267</v>
      </c>
      <c r="C2036">
        <v>1732.170588938</v>
      </c>
      <c r="D2036" t="s">
        <v>206</v>
      </c>
      <c r="E2036" t="s">
        <v>2443</v>
      </c>
      <c r="F2036" t="s">
        <v>1578</v>
      </c>
    </row>
    <row r="2037" spans="1:6" ht="15">
      <c r="A2037" s="233">
        <v>45931</v>
      </c>
      <c r="B2037" t="s">
        <v>2269</v>
      </c>
      <c r="C2037">
        <v>580</v>
      </c>
      <c r="D2037" t="s">
        <v>206</v>
      </c>
      <c r="E2037" t="s">
        <v>2296</v>
      </c>
      <c r="F2037" t="s">
        <v>1578</v>
      </c>
    </row>
    <row r="2038" spans="1:6" ht="15">
      <c r="A2038" s="233">
        <v>45931</v>
      </c>
      <c r="B2038" t="s">
        <v>2267</v>
      </c>
      <c r="C2038">
        <v>1692.3261247229379</v>
      </c>
      <c r="D2038" t="s">
        <v>208</v>
      </c>
      <c r="E2038" t="s">
        <v>2444</v>
      </c>
      <c r="F2038" t="s">
        <v>1509</v>
      </c>
    </row>
    <row r="2039" spans="1:6" ht="15">
      <c r="A2039" s="233">
        <v>45931</v>
      </c>
      <c r="B2039" t="s">
        <v>2269</v>
      </c>
      <c r="C2039">
        <v>565</v>
      </c>
      <c r="D2039" t="s">
        <v>208</v>
      </c>
      <c r="E2039" t="s">
        <v>2399</v>
      </c>
      <c r="F2039" t="s">
        <v>1509</v>
      </c>
    </row>
    <row r="2040" spans="1:6" ht="15">
      <c r="A2040" s="233">
        <v>45931</v>
      </c>
      <c r="B2040" t="s">
        <v>2267</v>
      </c>
      <c r="C2040">
        <v>1659.320715582058</v>
      </c>
      <c r="D2040" t="s">
        <v>210</v>
      </c>
      <c r="E2040" t="s">
        <v>2445</v>
      </c>
      <c r="F2040" t="s">
        <v>1534</v>
      </c>
    </row>
    <row r="2041" spans="1:6" ht="15">
      <c r="A2041" s="233">
        <v>45931</v>
      </c>
      <c r="B2041" t="s">
        <v>2269</v>
      </c>
      <c r="C2041">
        <v>640</v>
      </c>
      <c r="D2041" t="s">
        <v>210</v>
      </c>
      <c r="E2041" t="s">
        <v>2187</v>
      </c>
      <c r="F2041" t="s">
        <v>1534</v>
      </c>
    </row>
    <row r="2042" spans="1:6" ht="15">
      <c r="A2042" s="233">
        <v>45931</v>
      </c>
      <c r="B2042" t="s">
        <v>2267</v>
      </c>
      <c r="C2042">
        <v>2161.6351159924211</v>
      </c>
      <c r="D2042" t="s">
        <v>212</v>
      </c>
      <c r="E2042" t="s">
        <v>2446</v>
      </c>
      <c r="F2042" t="s">
        <v>1518</v>
      </c>
    </row>
    <row r="2043" spans="1:6" ht="15">
      <c r="A2043" s="233">
        <v>45931</v>
      </c>
      <c r="B2043" t="s">
        <v>2269</v>
      </c>
      <c r="C2043">
        <v>1175</v>
      </c>
      <c r="D2043" t="s">
        <v>212</v>
      </c>
      <c r="E2043" t="s">
        <v>2447</v>
      </c>
      <c r="F2043" t="s">
        <v>1518</v>
      </c>
    </row>
    <row r="2044" spans="1:6" ht="15">
      <c r="A2044" s="233">
        <v>45931</v>
      </c>
      <c r="B2044" t="s">
        <v>2267</v>
      </c>
      <c r="C2044">
        <v>1278.6555849849301</v>
      </c>
      <c r="D2044" t="s">
        <v>214</v>
      </c>
      <c r="E2044" t="s">
        <v>2448</v>
      </c>
      <c r="F2044" t="s">
        <v>1591</v>
      </c>
    </row>
    <row r="2045" spans="1:6" ht="15">
      <c r="A2045" s="233">
        <v>45931</v>
      </c>
      <c r="B2045" t="s">
        <v>2269</v>
      </c>
      <c r="C2045">
        <v>140</v>
      </c>
      <c r="D2045" t="s">
        <v>214</v>
      </c>
      <c r="E2045" t="s">
        <v>2131</v>
      </c>
      <c r="F2045" t="s">
        <v>1591</v>
      </c>
    </row>
    <row r="2046" spans="1:6" ht="15">
      <c r="A2046" s="233">
        <v>45931</v>
      </c>
      <c r="B2046" t="s">
        <v>2267</v>
      </c>
      <c r="C2046">
        <v>1921.8276310090951</v>
      </c>
      <c r="D2046" t="s">
        <v>216</v>
      </c>
      <c r="E2046" t="s">
        <v>2449</v>
      </c>
      <c r="F2046" t="s">
        <v>1534</v>
      </c>
    </row>
    <row r="2047" spans="1:6" ht="15">
      <c r="A2047" s="233">
        <v>45931</v>
      </c>
      <c r="B2047" t="s">
        <v>2269</v>
      </c>
      <c r="C2047">
        <v>710</v>
      </c>
      <c r="D2047" t="s">
        <v>216</v>
      </c>
      <c r="E2047" t="s">
        <v>2450</v>
      </c>
      <c r="F2047" t="s">
        <v>1534</v>
      </c>
    </row>
    <row r="2048" spans="1:6" ht="15">
      <c r="A2048" s="233">
        <v>45931</v>
      </c>
      <c r="B2048" t="s">
        <v>2267</v>
      </c>
      <c r="C2048">
        <v>1990.593470072793</v>
      </c>
      <c r="D2048" t="s">
        <v>218</v>
      </c>
      <c r="E2048" t="s">
        <v>2451</v>
      </c>
      <c r="F2048" t="s">
        <v>1531</v>
      </c>
    </row>
    <row r="2049" spans="1:6" ht="15">
      <c r="A2049" s="233">
        <v>45931</v>
      </c>
      <c r="B2049" t="s">
        <v>2269</v>
      </c>
      <c r="C2049">
        <v>1020</v>
      </c>
      <c r="D2049" t="s">
        <v>218</v>
      </c>
      <c r="E2049" t="s">
        <v>2452</v>
      </c>
      <c r="F2049" t="s">
        <v>1531</v>
      </c>
    </row>
    <row r="2050" spans="1:6" ht="15">
      <c r="A2050" s="233">
        <v>45931</v>
      </c>
      <c r="B2050" t="s">
        <v>2267</v>
      </c>
      <c r="C2050">
        <v>1746.165067857301</v>
      </c>
      <c r="D2050" t="s">
        <v>220</v>
      </c>
      <c r="E2050" t="s">
        <v>2453</v>
      </c>
      <c r="F2050" t="s">
        <v>1534</v>
      </c>
    </row>
    <row r="2051" spans="1:6" ht="15">
      <c r="A2051" s="233">
        <v>45931</v>
      </c>
      <c r="B2051" t="s">
        <v>2269</v>
      </c>
      <c r="C2051">
        <v>1185</v>
      </c>
      <c r="D2051" t="s">
        <v>220</v>
      </c>
      <c r="E2051" t="s">
        <v>2454</v>
      </c>
      <c r="F2051" t="s">
        <v>1534</v>
      </c>
    </row>
    <row r="2052" spans="1:6" ht="15">
      <c r="A2052" s="233">
        <v>45931</v>
      </c>
      <c r="B2052" t="s">
        <v>2267</v>
      </c>
      <c r="C2052">
        <v>2061.149128998271</v>
      </c>
      <c r="D2052" t="s">
        <v>222</v>
      </c>
      <c r="E2052" t="s">
        <v>2455</v>
      </c>
      <c r="F2052" t="s">
        <v>1518</v>
      </c>
    </row>
    <row r="2053" spans="1:6" ht="15">
      <c r="A2053" s="233">
        <v>45931</v>
      </c>
      <c r="B2053" t="s">
        <v>2269</v>
      </c>
      <c r="C2053">
        <v>2015</v>
      </c>
      <c r="D2053" t="s">
        <v>222</v>
      </c>
      <c r="E2053" t="s">
        <v>2456</v>
      </c>
      <c r="F2053" t="s">
        <v>1518</v>
      </c>
    </row>
    <row r="2054" spans="1:6" ht="15">
      <c r="A2054" s="233">
        <v>45931</v>
      </c>
      <c r="B2054" t="s">
        <v>2267</v>
      </c>
      <c r="C2054">
        <v>1771.151305298647</v>
      </c>
      <c r="D2054" t="s">
        <v>224</v>
      </c>
      <c r="E2054" t="s">
        <v>2457</v>
      </c>
      <c r="F2054" t="s">
        <v>1531</v>
      </c>
    </row>
    <row r="2055" spans="1:6" ht="15">
      <c r="A2055" s="233">
        <v>45931</v>
      </c>
      <c r="B2055" t="s">
        <v>2269</v>
      </c>
      <c r="C2055">
        <v>1555</v>
      </c>
      <c r="D2055" t="s">
        <v>224</v>
      </c>
      <c r="E2055" t="s">
        <v>2458</v>
      </c>
      <c r="F2055" t="s">
        <v>1531</v>
      </c>
    </row>
    <row r="2056" spans="1:6" ht="15">
      <c r="A2056" s="233">
        <v>45931</v>
      </c>
      <c r="B2056" t="s">
        <v>2269</v>
      </c>
      <c r="C2056">
        <v>315</v>
      </c>
      <c r="D2056" t="s">
        <v>226</v>
      </c>
      <c r="E2056" t="s">
        <v>2178</v>
      </c>
      <c r="F2056" t="s">
        <v>1544</v>
      </c>
    </row>
    <row r="2057" spans="1:6" ht="15">
      <c r="A2057" s="233">
        <v>45931</v>
      </c>
      <c r="B2057" t="s">
        <v>2267</v>
      </c>
      <c r="C2057">
        <v>1926.8412038169811</v>
      </c>
      <c r="D2057" t="s">
        <v>226</v>
      </c>
      <c r="E2057" t="s">
        <v>2459</v>
      </c>
      <c r="F2057" t="s">
        <v>1544</v>
      </c>
    </row>
    <row r="2058" spans="1:6" ht="15">
      <c r="A2058" s="233">
        <v>45931</v>
      </c>
      <c r="B2058" t="s">
        <v>2267</v>
      </c>
      <c r="C2058">
        <v>1903.242955874535</v>
      </c>
      <c r="D2058" t="s">
        <v>228</v>
      </c>
      <c r="E2058" t="s">
        <v>2460</v>
      </c>
      <c r="F2058" t="s">
        <v>1531</v>
      </c>
    </row>
    <row r="2059" spans="1:6" ht="15">
      <c r="A2059" s="233">
        <v>45931</v>
      </c>
      <c r="B2059" t="s">
        <v>2269</v>
      </c>
      <c r="C2059">
        <v>895</v>
      </c>
      <c r="D2059" t="s">
        <v>228</v>
      </c>
      <c r="E2059" t="s">
        <v>2424</v>
      </c>
      <c r="F2059" t="s">
        <v>1531</v>
      </c>
    </row>
    <row r="2060" spans="1:6" ht="15">
      <c r="A2060" s="233">
        <v>45931</v>
      </c>
      <c r="B2060" t="s">
        <v>2267</v>
      </c>
      <c r="C2060">
        <v>1641.2622008289879</v>
      </c>
      <c r="D2060" t="s">
        <v>230</v>
      </c>
      <c r="E2060" t="s">
        <v>2461</v>
      </c>
      <c r="F2060" t="s">
        <v>1522</v>
      </c>
    </row>
    <row r="2061" spans="1:6" ht="15">
      <c r="A2061" s="233">
        <v>45931</v>
      </c>
      <c r="B2061" t="s">
        <v>2269</v>
      </c>
      <c r="C2061">
        <v>2455</v>
      </c>
      <c r="D2061" t="s">
        <v>230</v>
      </c>
      <c r="E2061" t="s">
        <v>2462</v>
      </c>
      <c r="F2061" t="s">
        <v>1522</v>
      </c>
    </row>
    <row r="2062" spans="1:6" ht="15">
      <c r="A2062" s="233">
        <v>45931</v>
      </c>
      <c r="B2062" t="s">
        <v>2267</v>
      </c>
      <c r="C2062">
        <v>1777.5209274631361</v>
      </c>
      <c r="D2062" t="s">
        <v>232</v>
      </c>
      <c r="E2062" t="s">
        <v>2463</v>
      </c>
      <c r="F2062" t="s">
        <v>1522</v>
      </c>
    </row>
    <row r="2063" spans="1:6" ht="15">
      <c r="A2063" s="233">
        <v>45931</v>
      </c>
      <c r="B2063" t="s">
        <v>2269</v>
      </c>
      <c r="C2063">
        <v>1015</v>
      </c>
      <c r="D2063" t="s">
        <v>232</v>
      </c>
      <c r="E2063" t="s">
        <v>2323</v>
      </c>
      <c r="F2063" t="s">
        <v>1522</v>
      </c>
    </row>
    <row r="2064" spans="1:6" ht="15">
      <c r="A2064" s="233">
        <v>45931</v>
      </c>
      <c r="B2064" t="s">
        <v>2267</v>
      </c>
      <c r="C2064">
        <v>1966.870524601248</v>
      </c>
      <c r="D2064" t="s">
        <v>234</v>
      </c>
      <c r="E2064" t="s">
        <v>2404</v>
      </c>
      <c r="F2064" t="s">
        <v>1578</v>
      </c>
    </row>
    <row r="2065" spans="1:6" ht="15">
      <c r="A2065" s="233">
        <v>45931</v>
      </c>
      <c r="B2065" t="s">
        <v>2269</v>
      </c>
      <c r="C2065">
        <v>640</v>
      </c>
      <c r="D2065" t="s">
        <v>234</v>
      </c>
      <c r="E2065" t="s">
        <v>2187</v>
      </c>
      <c r="F2065" t="s">
        <v>1578</v>
      </c>
    </row>
    <row r="2066" spans="1:6" ht="15">
      <c r="A2066" s="233">
        <v>45931</v>
      </c>
      <c r="B2066" t="s">
        <v>2267</v>
      </c>
      <c r="C2066">
        <v>2292.2233159893121</v>
      </c>
      <c r="D2066" t="s">
        <v>236</v>
      </c>
      <c r="E2066" t="s">
        <v>2464</v>
      </c>
      <c r="F2066" t="s">
        <v>1544</v>
      </c>
    </row>
    <row r="2067" spans="1:6" ht="15">
      <c r="A2067" s="233">
        <v>45931</v>
      </c>
      <c r="B2067" t="s">
        <v>2269</v>
      </c>
      <c r="C2067">
        <v>815</v>
      </c>
      <c r="D2067" t="s">
        <v>236</v>
      </c>
      <c r="E2067" t="s">
        <v>2465</v>
      </c>
      <c r="F2067" t="s">
        <v>1544</v>
      </c>
    </row>
    <row r="2068" spans="1:6" ht="15">
      <c r="A2068" s="233">
        <v>45931</v>
      </c>
      <c r="B2068" t="s">
        <v>2267</v>
      </c>
      <c r="C2068">
        <v>1619.704543550504</v>
      </c>
      <c r="D2068" t="s">
        <v>238</v>
      </c>
      <c r="E2068" t="s">
        <v>2466</v>
      </c>
      <c r="F2068" t="s">
        <v>1525</v>
      </c>
    </row>
    <row r="2069" spans="1:6" ht="15">
      <c r="A2069" s="233">
        <v>45931</v>
      </c>
      <c r="B2069" t="s">
        <v>2269</v>
      </c>
      <c r="C2069">
        <v>580</v>
      </c>
      <c r="D2069" t="s">
        <v>238</v>
      </c>
      <c r="E2069" t="s">
        <v>2296</v>
      </c>
      <c r="F2069" t="s">
        <v>1525</v>
      </c>
    </row>
    <row r="2070" spans="1:6" ht="15">
      <c r="A2070" s="233">
        <v>45931</v>
      </c>
      <c r="B2070" t="s">
        <v>2267</v>
      </c>
      <c r="C2070">
        <v>1847.848825047068</v>
      </c>
      <c r="D2070" t="s">
        <v>240</v>
      </c>
      <c r="E2070" t="s">
        <v>2467</v>
      </c>
      <c r="F2070" t="s">
        <v>1509</v>
      </c>
    </row>
    <row r="2071" spans="1:6" ht="15">
      <c r="A2071" s="233">
        <v>45931</v>
      </c>
      <c r="B2071" t="s">
        <v>2269</v>
      </c>
      <c r="C2071">
        <v>530</v>
      </c>
      <c r="D2071" t="s">
        <v>240</v>
      </c>
      <c r="E2071" t="s">
        <v>2468</v>
      </c>
      <c r="F2071" t="s">
        <v>1509</v>
      </c>
    </row>
    <row r="2072" spans="1:6" ht="15">
      <c r="A2072" s="233">
        <v>45931</v>
      </c>
      <c r="B2072" t="s">
        <v>2267</v>
      </c>
      <c r="C2072">
        <v>1983.4625589242939</v>
      </c>
      <c r="D2072" t="s">
        <v>242</v>
      </c>
      <c r="E2072" t="s">
        <v>2469</v>
      </c>
      <c r="F2072" t="s">
        <v>1534</v>
      </c>
    </row>
    <row r="2073" spans="1:6" ht="15">
      <c r="A2073" s="233">
        <v>45931</v>
      </c>
      <c r="B2073" t="s">
        <v>2269</v>
      </c>
      <c r="C2073">
        <v>770</v>
      </c>
      <c r="D2073" t="s">
        <v>242</v>
      </c>
      <c r="E2073" t="s">
        <v>2470</v>
      </c>
      <c r="F2073" t="s">
        <v>1534</v>
      </c>
    </row>
    <row r="2074" spans="1:6" ht="15">
      <c r="A2074" s="233">
        <v>45931</v>
      </c>
      <c r="B2074" t="s">
        <v>2269</v>
      </c>
      <c r="C2074">
        <v>3950</v>
      </c>
      <c r="D2074" t="s">
        <v>244</v>
      </c>
      <c r="E2074" t="s">
        <v>2471</v>
      </c>
      <c r="F2074" t="s">
        <v>1531</v>
      </c>
    </row>
    <row r="2075" spans="1:6" ht="15">
      <c r="A2075" s="233">
        <v>45931</v>
      </c>
      <c r="B2075" t="s">
        <v>2267</v>
      </c>
      <c r="C2075">
        <v>1927.666157502525</v>
      </c>
      <c r="D2075" t="s">
        <v>244</v>
      </c>
      <c r="E2075" t="s">
        <v>2472</v>
      </c>
      <c r="F2075" t="s">
        <v>1531</v>
      </c>
    </row>
    <row r="2076" spans="1:6" ht="15">
      <c r="A2076" s="233">
        <v>45931</v>
      </c>
      <c r="B2076" t="s">
        <v>2269</v>
      </c>
      <c r="C2076">
        <v>1240</v>
      </c>
      <c r="D2076" t="s">
        <v>246</v>
      </c>
      <c r="E2076" t="s">
        <v>2473</v>
      </c>
      <c r="F2076" t="s">
        <v>1534</v>
      </c>
    </row>
    <row r="2077" spans="1:6" ht="15">
      <c r="A2077" s="233">
        <v>45931</v>
      </c>
      <c r="B2077" t="s">
        <v>2267</v>
      </c>
      <c r="C2077">
        <v>2024.9857107863149</v>
      </c>
      <c r="D2077" t="s">
        <v>246</v>
      </c>
      <c r="E2077" t="s">
        <v>1490</v>
      </c>
      <c r="F2077" t="s">
        <v>1534</v>
      </c>
    </row>
    <row r="2078" spans="1:6" ht="15">
      <c r="A2078" s="233">
        <v>45931</v>
      </c>
      <c r="B2078" t="s">
        <v>2269</v>
      </c>
      <c r="C2078">
        <v>770</v>
      </c>
      <c r="D2078" t="s">
        <v>248</v>
      </c>
      <c r="E2078" t="s">
        <v>2470</v>
      </c>
      <c r="F2078" t="s">
        <v>1578</v>
      </c>
    </row>
    <row r="2079" spans="1:6" ht="15">
      <c r="A2079" s="233">
        <v>45931</v>
      </c>
      <c r="B2079" t="s">
        <v>2267</v>
      </c>
      <c r="C2079">
        <v>1910.3381546629621</v>
      </c>
      <c r="D2079" t="s">
        <v>248</v>
      </c>
      <c r="E2079" t="s">
        <v>2474</v>
      </c>
      <c r="F2079" t="s">
        <v>1578</v>
      </c>
    </row>
    <row r="2080" spans="1:6" ht="15">
      <c r="A2080" s="233">
        <v>45931</v>
      </c>
      <c r="B2080" t="s">
        <v>2269</v>
      </c>
      <c r="C2080">
        <v>1110</v>
      </c>
      <c r="D2080" t="s">
        <v>250</v>
      </c>
      <c r="E2080" t="s">
        <v>2475</v>
      </c>
      <c r="F2080" t="s">
        <v>1531</v>
      </c>
    </row>
    <row r="2081" spans="1:6" ht="15">
      <c r="A2081" s="233">
        <v>45931</v>
      </c>
      <c r="B2081" t="s">
        <v>2267</v>
      </c>
      <c r="C2081">
        <v>2411.470779926135</v>
      </c>
      <c r="D2081" t="s">
        <v>250</v>
      </c>
      <c r="E2081" t="s">
        <v>2476</v>
      </c>
      <c r="F2081" t="s">
        <v>1531</v>
      </c>
    </row>
    <row r="2082" spans="1:6" ht="15">
      <c r="A2082" s="233">
        <v>45931</v>
      </c>
      <c r="B2082" t="s">
        <v>2269</v>
      </c>
      <c r="C2082">
        <v>2965</v>
      </c>
      <c r="D2082" t="s">
        <v>252</v>
      </c>
      <c r="E2082" t="s">
        <v>2477</v>
      </c>
      <c r="F2082" t="s">
        <v>1525</v>
      </c>
    </row>
    <row r="2083" spans="1:6" ht="15">
      <c r="A2083" s="233">
        <v>45931</v>
      </c>
      <c r="B2083" t="s">
        <v>2267</v>
      </c>
      <c r="C2083">
        <v>1556.103705258739</v>
      </c>
      <c r="D2083" t="s">
        <v>252</v>
      </c>
      <c r="E2083" t="s">
        <v>2478</v>
      </c>
      <c r="F2083" t="s">
        <v>1525</v>
      </c>
    </row>
    <row r="2084" spans="1:6" ht="15">
      <c r="A2084" s="233">
        <v>45931</v>
      </c>
      <c r="B2084" t="s">
        <v>2267</v>
      </c>
      <c r="C2084">
        <v>1996.8251315899411</v>
      </c>
      <c r="D2084" t="s">
        <v>254</v>
      </c>
      <c r="E2084" t="s">
        <v>2479</v>
      </c>
      <c r="F2084" t="s">
        <v>1578</v>
      </c>
    </row>
    <row r="2085" spans="1:6" ht="15">
      <c r="A2085" s="233">
        <v>45931</v>
      </c>
      <c r="B2085" t="s">
        <v>2269</v>
      </c>
      <c r="C2085">
        <v>1195</v>
      </c>
      <c r="D2085" t="s">
        <v>254</v>
      </c>
      <c r="E2085" t="s">
        <v>2480</v>
      </c>
      <c r="F2085" t="s">
        <v>1578</v>
      </c>
    </row>
    <row r="2086" spans="1:6" ht="15">
      <c r="A2086" s="233">
        <v>45931</v>
      </c>
      <c r="B2086" t="s">
        <v>2267</v>
      </c>
      <c r="C2086">
        <v>1561.3047240440931</v>
      </c>
      <c r="D2086" t="s">
        <v>256</v>
      </c>
      <c r="E2086" t="s">
        <v>2481</v>
      </c>
      <c r="F2086" t="s">
        <v>1544</v>
      </c>
    </row>
    <row r="2087" spans="1:6" ht="15">
      <c r="A2087" s="233">
        <v>45931</v>
      </c>
      <c r="B2087" t="s">
        <v>2269</v>
      </c>
      <c r="C2087">
        <v>3735</v>
      </c>
      <c r="D2087" t="s">
        <v>256</v>
      </c>
      <c r="E2087" t="s">
        <v>2482</v>
      </c>
      <c r="F2087" t="s">
        <v>1544</v>
      </c>
    </row>
    <row r="2088" spans="1:6" ht="15">
      <c r="A2088" s="233">
        <v>45931</v>
      </c>
      <c r="B2088" t="s">
        <v>2267</v>
      </c>
      <c r="C2088">
        <v>1611.432046214655</v>
      </c>
      <c r="D2088" t="s">
        <v>258</v>
      </c>
      <c r="E2088" t="s">
        <v>2483</v>
      </c>
      <c r="F2088" t="s">
        <v>1509</v>
      </c>
    </row>
    <row r="2089" spans="1:6" ht="15">
      <c r="A2089" s="233">
        <v>45931</v>
      </c>
      <c r="B2089" t="s">
        <v>2269</v>
      </c>
      <c r="C2089">
        <v>530</v>
      </c>
      <c r="D2089" t="s">
        <v>258</v>
      </c>
      <c r="E2089" t="s">
        <v>2468</v>
      </c>
      <c r="F2089" t="s">
        <v>1509</v>
      </c>
    </row>
    <row r="2090" spans="1:6" ht="15">
      <c r="A2090" s="233">
        <v>45931</v>
      </c>
      <c r="B2090" t="s">
        <v>2267</v>
      </c>
      <c r="C2090">
        <v>1772.782136391068</v>
      </c>
      <c r="D2090" t="s">
        <v>260</v>
      </c>
      <c r="E2090" t="s">
        <v>2484</v>
      </c>
      <c r="F2090" t="s">
        <v>1522</v>
      </c>
    </row>
    <row r="2091" spans="1:6" ht="15">
      <c r="A2091" s="233">
        <v>45931</v>
      </c>
      <c r="B2091" t="s">
        <v>2269</v>
      </c>
      <c r="C2091">
        <v>705</v>
      </c>
      <c r="D2091" t="s">
        <v>260</v>
      </c>
      <c r="E2091" t="s">
        <v>2408</v>
      </c>
      <c r="F2091" t="s">
        <v>1522</v>
      </c>
    </row>
    <row r="2092" spans="1:6" ht="15">
      <c r="A2092" s="233">
        <v>45931</v>
      </c>
      <c r="B2092" t="s">
        <v>2267</v>
      </c>
      <c r="C2092">
        <v>2146.1263013113899</v>
      </c>
      <c r="D2092" t="s">
        <v>262</v>
      </c>
      <c r="E2092" t="s">
        <v>2485</v>
      </c>
      <c r="F2092" t="s">
        <v>1534</v>
      </c>
    </row>
    <row r="2093" spans="1:6" ht="15">
      <c r="A2093" s="233">
        <v>45931</v>
      </c>
      <c r="B2093" t="s">
        <v>2269</v>
      </c>
      <c r="C2093">
        <v>905</v>
      </c>
      <c r="D2093" t="s">
        <v>262</v>
      </c>
      <c r="E2093" t="s">
        <v>2486</v>
      </c>
      <c r="F2093" t="s">
        <v>1534</v>
      </c>
    </row>
    <row r="2094" spans="1:6" ht="15">
      <c r="A2094" s="233">
        <v>45931</v>
      </c>
      <c r="B2094" t="s">
        <v>2267</v>
      </c>
      <c r="C2094">
        <v>1871.7494427616159</v>
      </c>
      <c r="D2094" t="s">
        <v>264</v>
      </c>
      <c r="E2094" t="s">
        <v>2487</v>
      </c>
      <c r="F2094" t="s">
        <v>1531</v>
      </c>
    </row>
    <row r="2095" spans="1:6" ht="15">
      <c r="A2095" s="233">
        <v>45931</v>
      </c>
      <c r="B2095" t="s">
        <v>2269</v>
      </c>
      <c r="C2095">
        <v>655</v>
      </c>
      <c r="D2095" t="s">
        <v>264</v>
      </c>
      <c r="E2095" t="s">
        <v>2488</v>
      </c>
      <c r="F2095" t="s">
        <v>1531</v>
      </c>
    </row>
    <row r="2096" spans="1:6" ht="15">
      <c r="A2096" s="233">
        <v>45931</v>
      </c>
      <c r="B2096" t="s">
        <v>2269</v>
      </c>
      <c r="C2096">
        <v>440</v>
      </c>
      <c r="D2096" t="s">
        <v>266</v>
      </c>
      <c r="E2096" t="s">
        <v>2248</v>
      </c>
      <c r="F2096" t="s">
        <v>1525</v>
      </c>
    </row>
    <row r="2097" spans="1:6" ht="15">
      <c r="A2097" s="233">
        <v>45931</v>
      </c>
      <c r="B2097" t="s">
        <v>2267</v>
      </c>
      <c r="C2097">
        <v>1794.746288138359</v>
      </c>
      <c r="D2097" t="s">
        <v>266</v>
      </c>
      <c r="E2097" t="s">
        <v>2336</v>
      </c>
      <c r="F2097" t="s">
        <v>1525</v>
      </c>
    </row>
    <row r="2098" spans="1:6" ht="15">
      <c r="A2098" s="233">
        <v>45931</v>
      </c>
      <c r="B2098" t="s">
        <v>2267</v>
      </c>
      <c r="C2098">
        <v>2092.3785112726891</v>
      </c>
      <c r="D2098" t="s">
        <v>268</v>
      </c>
      <c r="E2098" t="s">
        <v>2489</v>
      </c>
      <c r="F2098" t="s">
        <v>1522</v>
      </c>
    </row>
    <row r="2099" spans="1:6" ht="15">
      <c r="A2099" s="233">
        <v>45931</v>
      </c>
      <c r="B2099" t="s">
        <v>2269</v>
      </c>
      <c r="C2099">
        <v>800</v>
      </c>
      <c r="D2099" t="s">
        <v>268</v>
      </c>
      <c r="E2099" t="s">
        <v>2490</v>
      </c>
      <c r="F2099" t="s">
        <v>1522</v>
      </c>
    </row>
    <row r="2100" spans="1:6" ht="15">
      <c r="A2100" s="233">
        <v>45931</v>
      </c>
      <c r="B2100" t="s">
        <v>2267</v>
      </c>
      <c r="C2100">
        <v>1840.5848969783731</v>
      </c>
      <c r="D2100" t="s">
        <v>270</v>
      </c>
      <c r="E2100" t="s">
        <v>2438</v>
      </c>
      <c r="F2100" t="s">
        <v>1509</v>
      </c>
    </row>
    <row r="2101" spans="1:6" ht="15">
      <c r="A2101" s="233">
        <v>45931</v>
      </c>
      <c r="B2101" t="s">
        <v>2269</v>
      </c>
      <c r="C2101">
        <v>360</v>
      </c>
      <c r="D2101" t="s">
        <v>270</v>
      </c>
      <c r="E2101" t="s">
        <v>2491</v>
      </c>
      <c r="F2101" t="s">
        <v>1509</v>
      </c>
    </row>
    <row r="2102" spans="1:6" ht="15">
      <c r="A2102" s="233">
        <v>45931</v>
      </c>
      <c r="B2102" t="s">
        <v>2267</v>
      </c>
      <c r="C2102">
        <v>1811.125485122898</v>
      </c>
      <c r="D2102" t="s">
        <v>272</v>
      </c>
      <c r="E2102" t="s">
        <v>2492</v>
      </c>
      <c r="F2102" t="s">
        <v>1534</v>
      </c>
    </row>
    <row r="2103" spans="1:6" ht="15">
      <c r="A2103" s="233">
        <v>45931</v>
      </c>
      <c r="B2103" t="s">
        <v>2269</v>
      </c>
      <c r="C2103">
        <v>770</v>
      </c>
      <c r="D2103" t="s">
        <v>272</v>
      </c>
      <c r="E2103" t="s">
        <v>2470</v>
      </c>
      <c r="F2103" t="s">
        <v>1534</v>
      </c>
    </row>
    <row r="2104" spans="1:6" ht="15">
      <c r="A2104" s="233">
        <v>45931</v>
      </c>
      <c r="B2104" t="s">
        <v>2269</v>
      </c>
      <c r="C2104">
        <v>1330</v>
      </c>
      <c r="D2104" t="s">
        <v>274</v>
      </c>
      <c r="E2104" t="s">
        <v>2493</v>
      </c>
      <c r="F2104" t="s">
        <v>1518</v>
      </c>
    </row>
    <row r="2105" spans="1:6" ht="15">
      <c r="A2105" s="233">
        <v>45931</v>
      </c>
      <c r="B2105" t="s">
        <v>2267</v>
      </c>
      <c r="C2105">
        <v>1894.020307315476</v>
      </c>
      <c r="D2105" t="s">
        <v>274</v>
      </c>
      <c r="E2105" t="s">
        <v>2494</v>
      </c>
      <c r="F2105" t="s">
        <v>1518</v>
      </c>
    </row>
    <row r="2106" spans="1:6" ht="15">
      <c r="A2106" s="233">
        <v>45931</v>
      </c>
      <c r="B2106" t="s">
        <v>2269</v>
      </c>
      <c r="C2106">
        <v>1015</v>
      </c>
      <c r="D2106" t="s">
        <v>276</v>
      </c>
      <c r="E2106" t="s">
        <v>2323</v>
      </c>
      <c r="F2106" t="s">
        <v>1531</v>
      </c>
    </row>
    <row r="2107" spans="1:6" ht="15">
      <c r="A2107" s="233">
        <v>45931</v>
      </c>
      <c r="B2107" t="s">
        <v>2267</v>
      </c>
      <c r="C2107">
        <v>2006.4046809520039</v>
      </c>
      <c r="D2107" t="s">
        <v>276</v>
      </c>
      <c r="E2107" t="s">
        <v>2495</v>
      </c>
      <c r="F2107" t="s">
        <v>1531</v>
      </c>
    </row>
    <row r="2108" spans="1:6" ht="15">
      <c r="A2108" s="233">
        <v>45931</v>
      </c>
      <c r="B2108" t="s">
        <v>2267</v>
      </c>
      <c r="C2108">
        <v>1546.5460471613401</v>
      </c>
      <c r="D2108" t="s">
        <v>278</v>
      </c>
      <c r="E2108" t="s">
        <v>2496</v>
      </c>
      <c r="F2108" t="s">
        <v>1509</v>
      </c>
    </row>
    <row r="2109" spans="1:6" ht="15">
      <c r="A2109" s="233">
        <v>45931</v>
      </c>
      <c r="B2109" t="s">
        <v>2269</v>
      </c>
      <c r="C2109">
        <v>465</v>
      </c>
      <c r="D2109" t="s">
        <v>278</v>
      </c>
      <c r="E2109" t="s">
        <v>2497</v>
      </c>
      <c r="F2109" t="s">
        <v>1509</v>
      </c>
    </row>
    <row r="2110" spans="1:6" ht="15">
      <c r="A2110" s="233">
        <v>45931</v>
      </c>
      <c r="B2110" t="s">
        <v>2267</v>
      </c>
      <c r="C2110">
        <v>1833.0303120622341</v>
      </c>
      <c r="D2110" t="s">
        <v>280</v>
      </c>
      <c r="E2110" t="s">
        <v>2498</v>
      </c>
      <c r="F2110" t="s">
        <v>1509</v>
      </c>
    </row>
    <row r="2111" spans="1:6" ht="15">
      <c r="A2111" s="233">
        <v>45931</v>
      </c>
      <c r="B2111" t="s">
        <v>2269</v>
      </c>
      <c r="C2111">
        <v>615</v>
      </c>
      <c r="D2111" t="s">
        <v>280</v>
      </c>
      <c r="E2111" t="s">
        <v>2499</v>
      </c>
      <c r="F2111" t="s">
        <v>1509</v>
      </c>
    </row>
    <row r="2112" spans="1:6" ht="15">
      <c r="A2112" s="233">
        <v>45931</v>
      </c>
      <c r="B2112" t="s">
        <v>2267</v>
      </c>
      <c r="C2112">
        <v>1897.622115497247</v>
      </c>
      <c r="D2112" t="s">
        <v>282</v>
      </c>
      <c r="E2112" t="s">
        <v>2500</v>
      </c>
      <c r="F2112" t="s">
        <v>1534</v>
      </c>
    </row>
    <row r="2113" spans="1:6" ht="15">
      <c r="A2113" s="233">
        <v>45931</v>
      </c>
      <c r="B2113" t="s">
        <v>2269</v>
      </c>
      <c r="C2113">
        <v>810</v>
      </c>
      <c r="D2113" t="s">
        <v>282</v>
      </c>
      <c r="E2113" t="s">
        <v>2501</v>
      </c>
      <c r="F2113" t="s">
        <v>1534</v>
      </c>
    </row>
    <row r="2114" spans="1:6" ht="15">
      <c r="A2114" s="233">
        <v>45931</v>
      </c>
      <c r="B2114" t="s">
        <v>2269</v>
      </c>
      <c r="C2114">
        <v>2280</v>
      </c>
      <c r="D2114" t="s">
        <v>284</v>
      </c>
      <c r="E2114" t="s">
        <v>2502</v>
      </c>
      <c r="F2114" t="s">
        <v>1531</v>
      </c>
    </row>
    <row r="2115" spans="1:6" ht="15">
      <c r="A2115" s="233">
        <v>45931</v>
      </c>
      <c r="B2115" t="s">
        <v>2267</v>
      </c>
      <c r="C2115">
        <v>1752.390321886433</v>
      </c>
      <c r="D2115" t="s">
        <v>284</v>
      </c>
      <c r="E2115" t="s">
        <v>2277</v>
      </c>
      <c r="F2115" t="s">
        <v>1531</v>
      </c>
    </row>
    <row r="2116" spans="1:6" ht="15">
      <c r="A2116" s="233">
        <v>45931</v>
      </c>
      <c r="B2116" t="s">
        <v>2267</v>
      </c>
      <c r="C2116">
        <v>1311.045558833169</v>
      </c>
      <c r="D2116" t="s">
        <v>286</v>
      </c>
      <c r="E2116" t="s">
        <v>2503</v>
      </c>
      <c r="F2116" t="s">
        <v>1544</v>
      </c>
    </row>
    <row r="2117" spans="1:6" ht="15">
      <c r="A2117" s="233">
        <v>45931</v>
      </c>
      <c r="B2117" t="s">
        <v>2269</v>
      </c>
      <c r="C2117">
        <v>440</v>
      </c>
      <c r="D2117" t="s">
        <v>286</v>
      </c>
      <c r="E2117" t="s">
        <v>2248</v>
      </c>
      <c r="F2117" t="s">
        <v>1544</v>
      </c>
    </row>
    <row r="2118" spans="1:6" ht="15">
      <c r="A2118" s="233">
        <v>45931</v>
      </c>
      <c r="B2118" t="s">
        <v>2267</v>
      </c>
      <c r="C2118">
        <v>1714.8202036998539</v>
      </c>
      <c r="D2118" t="s">
        <v>288</v>
      </c>
      <c r="E2118" t="s">
        <v>2326</v>
      </c>
      <c r="F2118" t="s">
        <v>1591</v>
      </c>
    </row>
    <row r="2119" spans="1:6" ht="15">
      <c r="A2119" s="233">
        <v>45931</v>
      </c>
      <c r="B2119" t="s">
        <v>2269</v>
      </c>
      <c r="C2119">
        <v>1320</v>
      </c>
      <c r="D2119" t="s">
        <v>288</v>
      </c>
      <c r="E2119" t="s">
        <v>2504</v>
      </c>
      <c r="F2119" t="s">
        <v>1591</v>
      </c>
    </row>
    <row r="2120" spans="1:6" ht="15">
      <c r="A2120" s="233">
        <v>45931</v>
      </c>
      <c r="B2120" t="s">
        <v>2267</v>
      </c>
      <c r="C2120">
        <v>1528.9011639376599</v>
      </c>
      <c r="D2120" t="s">
        <v>290</v>
      </c>
      <c r="E2120" t="s">
        <v>2505</v>
      </c>
      <c r="F2120" t="s">
        <v>1544</v>
      </c>
    </row>
    <row r="2121" spans="1:6" ht="15">
      <c r="A2121" s="233">
        <v>45931</v>
      </c>
      <c r="B2121" t="s">
        <v>2269</v>
      </c>
      <c r="C2121">
        <v>3255</v>
      </c>
      <c r="D2121" t="s">
        <v>290</v>
      </c>
      <c r="E2121" t="s">
        <v>2506</v>
      </c>
      <c r="F2121" t="s">
        <v>1544</v>
      </c>
    </row>
    <row r="2122" spans="1:6" ht="15">
      <c r="A2122" s="233">
        <v>45931</v>
      </c>
      <c r="B2122" t="s">
        <v>2267</v>
      </c>
      <c r="C2122">
        <v>1809.4089264173699</v>
      </c>
      <c r="D2122" t="s">
        <v>292</v>
      </c>
      <c r="E2122" t="s">
        <v>2507</v>
      </c>
      <c r="F2122" t="s">
        <v>1509</v>
      </c>
    </row>
    <row r="2123" spans="1:6" ht="15">
      <c r="A2123" s="233">
        <v>45931</v>
      </c>
      <c r="B2123" t="s">
        <v>2269</v>
      </c>
      <c r="C2123">
        <v>480</v>
      </c>
      <c r="D2123" t="s">
        <v>292</v>
      </c>
      <c r="E2123" t="s">
        <v>2357</v>
      </c>
      <c r="F2123" t="s">
        <v>1509</v>
      </c>
    </row>
    <row r="2124" spans="1:6" ht="15">
      <c r="A2124" s="233">
        <v>45931</v>
      </c>
      <c r="B2124" t="s">
        <v>2267</v>
      </c>
      <c r="C2124">
        <v>1390.138196091259</v>
      </c>
      <c r="D2124" t="s">
        <v>296</v>
      </c>
      <c r="E2124" t="s">
        <v>2508</v>
      </c>
      <c r="F2124" t="s">
        <v>1534</v>
      </c>
    </row>
    <row r="2125" spans="1:6" ht="15">
      <c r="A2125" s="233">
        <v>45931</v>
      </c>
      <c r="B2125" t="s">
        <v>2269</v>
      </c>
      <c r="C2125">
        <v>850</v>
      </c>
      <c r="D2125" t="s">
        <v>296</v>
      </c>
      <c r="E2125" t="s">
        <v>2509</v>
      </c>
      <c r="F2125" t="s">
        <v>1534</v>
      </c>
    </row>
    <row r="2126" spans="1:6" ht="15">
      <c r="A2126" s="233">
        <v>45931</v>
      </c>
      <c r="B2126" t="s">
        <v>2267</v>
      </c>
      <c r="C2126">
        <v>1646.938499255494</v>
      </c>
      <c r="D2126" t="s">
        <v>294</v>
      </c>
      <c r="E2126" t="s">
        <v>2510</v>
      </c>
      <c r="F2126" t="s">
        <v>1534</v>
      </c>
    </row>
    <row r="2127" spans="1:6" ht="15">
      <c r="A2127" s="233">
        <v>45931</v>
      </c>
      <c r="B2127" t="s">
        <v>2269</v>
      </c>
      <c r="C2127">
        <v>1095</v>
      </c>
      <c r="D2127" t="s">
        <v>294</v>
      </c>
      <c r="E2127" t="s">
        <v>2511</v>
      </c>
      <c r="F2127" t="s">
        <v>1534</v>
      </c>
    </row>
    <row r="2128" spans="1:6" ht="15">
      <c r="A2128" s="233">
        <v>45931</v>
      </c>
      <c r="B2128" t="s">
        <v>2267</v>
      </c>
      <c r="C2128">
        <v>1627.1192083295191</v>
      </c>
      <c r="D2128" t="s">
        <v>298</v>
      </c>
      <c r="E2128" t="s">
        <v>2512</v>
      </c>
      <c r="F2128" t="s">
        <v>1522</v>
      </c>
    </row>
    <row r="2129" spans="1:6" ht="15">
      <c r="A2129" s="233">
        <v>45931</v>
      </c>
      <c r="B2129" t="s">
        <v>2269</v>
      </c>
      <c r="C2129">
        <v>1955</v>
      </c>
      <c r="D2129" t="s">
        <v>298</v>
      </c>
      <c r="E2129" t="s">
        <v>2278</v>
      </c>
      <c r="F2129" t="s">
        <v>1522</v>
      </c>
    </row>
    <row r="2130" spans="1:6" ht="15">
      <c r="A2130" s="233">
        <v>45931</v>
      </c>
      <c r="B2130" t="s">
        <v>2267</v>
      </c>
      <c r="C2130">
        <v>1418.132069805466</v>
      </c>
      <c r="D2130" t="s">
        <v>300</v>
      </c>
      <c r="E2130" t="s">
        <v>2513</v>
      </c>
      <c r="F2130" t="s">
        <v>1544</v>
      </c>
    </row>
    <row r="2131" spans="1:6" ht="15">
      <c r="A2131" s="233">
        <v>45931</v>
      </c>
      <c r="B2131" t="s">
        <v>2269</v>
      </c>
      <c r="C2131">
        <v>425</v>
      </c>
      <c r="D2131" t="s">
        <v>300</v>
      </c>
      <c r="E2131" t="s">
        <v>2116</v>
      </c>
      <c r="F2131" t="s">
        <v>1544</v>
      </c>
    </row>
    <row r="2132" spans="1:6" ht="15">
      <c r="A2132" s="233">
        <v>45931</v>
      </c>
      <c r="B2132" t="s">
        <v>2267</v>
      </c>
      <c r="C2132">
        <v>1693.337291200043</v>
      </c>
      <c r="D2132" t="s">
        <v>302</v>
      </c>
      <c r="E2132" t="s">
        <v>2514</v>
      </c>
      <c r="F2132" t="s">
        <v>1534</v>
      </c>
    </row>
    <row r="2133" spans="1:6" ht="15">
      <c r="A2133" s="233">
        <v>45931</v>
      </c>
      <c r="B2133" t="s">
        <v>2269</v>
      </c>
      <c r="C2133">
        <v>1255</v>
      </c>
      <c r="D2133" t="s">
        <v>302</v>
      </c>
      <c r="E2133" t="s">
        <v>2515</v>
      </c>
      <c r="F2133" t="s">
        <v>1534</v>
      </c>
    </row>
    <row r="2134" spans="1:6" ht="15">
      <c r="A2134" s="233">
        <v>45931</v>
      </c>
      <c r="B2134" t="s">
        <v>2267</v>
      </c>
      <c r="C2134">
        <v>1276.1770042129219</v>
      </c>
      <c r="D2134" t="s">
        <v>304</v>
      </c>
      <c r="E2134" t="s">
        <v>2516</v>
      </c>
      <c r="F2134" t="s">
        <v>1544</v>
      </c>
    </row>
    <row r="2135" spans="1:6" ht="15">
      <c r="A2135" s="233">
        <v>45931</v>
      </c>
      <c r="B2135" t="s">
        <v>2269</v>
      </c>
      <c r="C2135">
        <v>415</v>
      </c>
      <c r="D2135" t="s">
        <v>304</v>
      </c>
      <c r="E2135" t="s">
        <v>2195</v>
      </c>
      <c r="F2135" t="s">
        <v>1544</v>
      </c>
    </row>
    <row r="2136" spans="1:6" ht="15">
      <c r="A2136" s="233">
        <v>45931</v>
      </c>
      <c r="B2136" t="s">
        <v>2269</v>
      </c>
      <c r="C2136">
        <v>985</v>
      </c>
      <c r="D2136" t="s">
        <v>306</v>
      </c>
      <c r="E2136" t="s">
        <v>2272</v>
      </c>
      <c r="F2136" t="s">
        <v>1531</v>
      </c>
    </row>
    <row r="2137" spans="1:6" ht="15">
      <c r="A2137" s="233">
        <v>45931</v>
      </c>
      <c r="B2137" t="s">
        <v>2267</v>
      </c>
      <c r="C2137">
        <v>2183.6481333688039</v>
      </c>
      <c r="D2137" t="s">
        <v>306</v>
      </c>
      <c r="E2137" t="s">
        <v>2517</v>
      </c>
      <c r="F2137" t="s">
        <v>1531</v>
      </c>
    </row>
    <row r="2138" spans="1:6" ht="15">
      <c r="A2138" s="233">
        <v>45931</v>
      </c>
      <c r="B2138" t="s">
        <v>2267</v>
      </c>
      <c r="C2138">
        <v>1580.202128463563</v>
      </c>
      <c r="D2138" t="s">
        <v>308</v>
      </c>
      <c r="E2138" t="s">
        <v>2518</v>
      </c>
      <c r="F2138" t="s">
        <v>1531</v>
      </c>
    </row>
    <row r="2139" spans="1:6" ht="15">
      <c r="A2139" s="233">
        <v>45931</v>
      </c>
      <c r="B2139" t="s">
        <v>2269</v>
      </c>
      <c r="C2139">
        <v>2300</v>
      </c>
      <c r="D2139" t="s">
        <v>308</v>
      </c>
      <c r="E2139" t="s">
        <v>2519</v>
      </c>
      <c r="F2139" t="s">
        <v>1531</v>
      </c>
    </row>
    <row r="2140" spans="1:6" ht="15">
      <c r="A2140" s="233">
        <v>45931</v>
      </c>
      <c r="B2140" t="s">
        <v>2267</v>
      </c>
      <c r="C2140">
        <v>1790.2431746978959</v>
      </c>
      <c r="D2140" t="s">
        <v>310</v>
      </c>
      <c r="E2140" t="s">
        <v>2520</v>
      </c>
      <c r="F2140" t="s">
        <v>1518</v>
      </c>
    </row>
    <row r="2141" spans="1:6" ht="15">
      <c r="A2141" s="233">
        <v>45931</v>
      </c>
      <c r="B2141" t="s">
        <v>2269</v>
      </c>
      <c r="C2141">
        <v>720</v>
      </c>
      <c r="D2141" t="s">
        <v>310</v>
      </c>
      <c r="E2141" t="s">
        <v>2521</v>
      </c>
      <c r="F2141" t="s">
        <v>1518</v>
      </c>
    </row>
    <row r="2142" spans="1:6" ht="15">
      <c r="A2142" s="233">
        <v>45931</v>
      </c>
      <c r="B2142" t="s">
        <v>2269</v>
      </c>
      <c r="C2142">
        <v>187165</v>
      </c>
      <c r="D2142" t="s">
        <v>1772</v>
      </c>
      <c r="E2142" t="s">
        <v>2522</v>
      </c>
      <c r="F2142" t="s">
        <v>1772</v>
      </c>
    </row>
    <row r="2143" spans="1:6" ht="15">
      <c r="A2143" s="233">
        <v>45931</v>
      </c>
      <c r="B2143" t="s">
        <v>2267</v>
      </c>
      <c r="C2143">
        <v>1704.429759808952</v>
      </c>
      <c r="D2143" t="s">
        <v>1772</v>
      </c>
      <c r="E2143" t="s">
        <v>2523</v>
      </c>
      <c r="F2143" t="s">
        <v>1772</v>
      </c>
    </row>
    <row r="2144" spans="1:6" ht="15">
      <c r="A2144" s="233">
        <v>45931</v>
      </c>
      <c r="B2144" t="s">
        <v>2524</v>
      </c>
      <c r="C2144">
        <v>99.940035978412951</v>
      </c>
      <c r="D2144" t="s">
        <v>3</v>
      </c>
      <c r="E2144" t="s">
        <v>2121</v>
      </c>
      <c r="F2144" t="s">
        <v>1509</v>
      </c>
    </row>
    <row r="2145" spans="1:6" ht="15">
      <c r="A2145" s="233">
        <v>45931</v>
      </c>
      <c r="B2145" t="s">
        <v>2525</v>
      </c>
      <c r="C2145">
        <v>20</v>
      </c>
      <c r="D2145" t="s">
        <v>3</v>
      </c>
      <c r="E2145" t="s">
        <v>2118</v>
      </c>
      <c r="F2145" t="s">
        <v>1509</v>
      </c>
    </row>
    <row r="2146" spans="1:6" ht="15">
      <c r="A2146" s="233">
        <v>45931</v>
      </c>
      <c r="B2146" t="s">
        <v>2525</v>
      </c>
      <c r="C2146">
        <v>65</v>
      </c>
      <c r="D2146" t="s">
        <v>7</v>
      </c>
      <c r="E2146" t="s">
        <v>2209</v>
      </c>
      <c r="F2146" t="s">
        <v>1509</v>
      </c>
    </row>
    <row r="2147" spans="1:6" ht="15">
      <c r="A2147" s="233">
        <v>45931</v>
      </c>
      <c r="B2147" t="s">
        <v>2524</v>
      </c>
      <c r="C2147">
        <v>107.1581654522075</v>
      </c>
      <c r="D2147" t="s">
        <v>7</v>
      </c>
      <c r="E2147" t="s">
        <v>2526</v>
      </c>
      <c r="F2147" t="s">
        <v>1509</v>
      </c>
    </row>
    <row r="2148" spans="1:6" ht="15">
      <c r="A2148" s="233">
        <v>45931</v>
      </c>
      <c r="B2148" t="s">
        <v>2524</v>
      </c>
      <c r="C2148">
        <v>148.40318176421701</v>
      </c>
      <c r="D2148" t="s">
        <v>11</v>
      </c>
      <c r="E2148" t="s">
        <v>2139</v>
      </c>
      <c r="F2148" t="s">
        <v>1518</v>
      </c>
    </row>
    <row r="2149" spans="1:6" ht="15">
      <c r="A2149" s="233">
        <v>45931</v>
      </c>
      <c r="B2149" t="s">
        <v>2525</v>
      </c>
      <c r="C2149">
        <v>75</v>
      </c>
      <c r="D2149" t="s">
        <v>11</v>
      </c>
      <c r="E2149" t="s">
        <v>2147</v>
      </c>
      <c r="F2149" t="s">
        <v>1518</v>
      </c>
    </row>
    <row r="2150" spans="1:6" ht="15">
      <c r="A2150" s="233">
        <v>45931</v>
      </c>
      <c r="B2150" t="s">
        <v>2524</v>
      </c>
      <c r="C2150">
        <v>51.17183502200389</v>
      </c>
      <c r="D2150" t="s">
        <v>14</v>
      </c>
      <c r="E2150" t="s">
        <v>2119</v>
      </c>
      <c r="F2150" t="s">
        <v>1522</v>
      </c>
    </row>
    <row r="2151" spans="1:6" ht="15">
      <c r="A2151" s="233">
        <v>45931</v>
      </c>
      <c r="B2151" t="s">
        <v>2525</v>
      </c>
      <c r="C2151">
        <v>20</v>
      </c>
      <c r="D2151" t="s">
        <v>14</v>
      </c>
      <c r="E2151" t="s">
        <v>2118</v>
      </c>
      <c r="F2151" t="s">
        <v>1522</v>
      </c>
    </row>
    <row r="2152" spans="1:6" ht="15">
      <c r="A2152" s="233">
        <v>45931</v>
      </c>
      <c r="B2152" t="s">
        <v>2524</v>
      </c>
      <c r="C2152">
        <v>134.77492587379081</v>
      </c>
      <c r="D2152" t="s">
        <v>16</v>
      </c>
      <c r="E2152" t="s">
        <v>2165</v>
      </c>
      <c r="F2152" t="s">
        <v>1525</v>
      </c>
    </row>
    <row r="2153" spans="1:6" ht="15">
      <c r="A2153" s="233">
        <v>45931</v>
      </c>
      <c r="B2153" t="s">
        <v>2525</v>
      </c>
      <c r="C2153">
        <v>45</v>
      </c>
      <c r="D2153" t="s">
        <v>16</v>
      </c>
      <c r="E2153" t="s">
        <v>2138</v>
      </c>
      <c r="F2153" t="s">
        <v>1525</v>
      </c>
    </row>
    <row r="2154" spans="1:6" ht="15">
      <c r="A2154" s="233">
        <v>45931</v>
      </c>
      <c r="B2154" t="s">
        <v>2524</v>
      </c>
      <c r="C2154">
        <v>141.3394266330593</v>
      </c>
      <c r="D2154" t="s">
        <v>18</v>
      </c>
      <c r="E2154" t="s">
        <v>2220</v>
      </c>
      <c r="F2154" t="s">
        <v>1509</v>
      </c>
    </row>
    <row r="2155" spans="1:6" ht="15">
      <c r="A2155" s="233">
        <v>45931</v>
      </c>
      <c r="B2155" t="s">
        <v>2525</v>
      </c>
      <c r="C2155">
        <v>60</v>
      </c>
      <c r="D2155" t="s">
        <v>18</v>
      </c>
      <c r="E2155" t="s">
        <v>2113</v>
      </c>
      <c r="F2155" t="s">
        <v>1509</v>
      </c>
    </row>
    <row r="2156" spans="1:6" ht="15">
      <c r="A2156" s="233">
        <v>45931</v>
      </c>
      <c r="B2156" t="s">
        <v>2525</v>
      </c>
      <c r="C2156">
        <v>245</v>
      </c>
      <c r="D2156" t="s">
        <v>20</v>
      </c>
      <c r="E2156" t="s">
        <v>2243</v>
      </c>
      <c r="F2156" t="s">
        <v>1531</v>
      </c>
    </row>
    <row r="2157" spans="1:6" ht="15">
      <c r="A2157" s="233">
        <v>45931</v>
      </c>
      <c r="B2157" t="s">
        <v>2524</v>
      </c>
      <c r="C2157">
        <v>158.67259044337649</v>
      </c>
      <c r="D2157" t="s">
        <v>20</v>
      </c>
      <c r="E2157" t="s">
        <v>2527</v>
      </c>
      <c r="F2157" t="s">
        <v>1531</v>
      </c>
    </row>
    <row r="2158" spans="1:6" ht="15">
      <c r="A2158" s="233">
        <v>45931</v>
      </c>
      <c r="B2158" t="s">
        <v>2524</v>
      </c>
      <c r="C2158">
        <v>129.44983818770231</v>
      </c>
      <c r="D2158" t="s">
        <v>22</v>
      </c>
      <c r="E2158" t="s">
        <v>2528</v>
      </c>
      <c r="F2158" t="s">
        <v>1534</v>
      </c>
    </row>
    <row r="2159" spans="1:6" ht="15">
      <c r="A2159" s="233">
        <v>45931</v>
      </c>
      <c r="B2159" t="s">
        <v>2525</v>
      </c>
      <c r="C2159">
        <v>30</v>
      </c>
      <c r="D2159" t="s">
        <v>22</v>
      </c>
      <c r="E2159" t="s">
        <v>2133</v>
      </c>
      <c r="F2159" t="s">
        <v>1534</v>
      </c>
    </row>
    <row r="2160" spans="1:6" ht="15">
      <c r="A2160" s="233">
        <v>45931</v>
      </c>
      <c r="B2160" t="s">
        <v>2525</v>
      </c>
      <c r="C2160">
        <v>0</v>
      </c>
      <c r="D2160" t="s">
        <v>24</v>
      </c>
      <c r="E2160" t="s">
        <v>2156</v>
      </c>
      <c r="F2160" t="s">
        <v>1534</v>
      </c>
    </row>
    <row r="2161" spans="1:6" ht="15">
      <c r="A2161" s="233">
        <v>45931</v>
      </c>
      <c r="B2161" t="s">
        <v>2524</v>
      </c>
      <c r="C2161">
        <v>0</v>
      </c>
      <c r="D2161" t="s">
        <v>24</v>
      </c>
      <c r="E2161" t="s">
        <v>2156</v>
      </c>
      <c r="F2161" t="s">
        <v>1534</v>
      </c>
    </row>
    <row r="2162" spans="1:6" ht="15">
      <c r="A2162" s="233">
        <v>45931</v>
      </c>
      <c r="B2162" t="s">
        <v>2525</v>
      </c>
      <c r="C2162">
        <v>65</v>
      </c>
      <c r="D2162" t="s">
        <v>26</v>
      </c>
      <c r="E2162" t="s">
        <v>2209</v>
      </c>
      <c r="F2162" t="s">
        <v>1534</v>
      </c>
    </row>
    <row r="2163" spans="1:6" ht="15">
      <c r="A2163" s="233">
        <v>45931</v>
      </c>
      <c r="B2163" t="s">
        <v>2524</v>
      </c>
      <c r="C2163">
        <v>124.1500496600199</v>
      </c>
      <c r="D2163" t="s">
        <v>26</v>
      </c>
      <c r="E2163" t="s">
        <v>2204</v>
      </c>
      <c r="F2163" t="s">
        <v>1534</v>
      </c>
    </row>
    <row r="2164" spans="1:6" ht="15">
      <c r="A2164" s="233">
        <v>45931</v>
      </c>
      <c r="B2164" t="s">
        <v>2524</v>
      </c>
      <c r="C2164">
        <v>151.93976432454329</v>
      </c>
      <c r="D2164" t="s">
        <v>28</v>
      </c>
      <c r="E2164" t="s">
        <v>2206</v>
      </c>
      <c r="F2164" t="s">
        <v>1522</v>
      </c>
    </row>
    <row r="2165" spans="1:6" ht="15">
      <c r="A2165" s="233">
        <v>45931</v>
      </c>
      <c r="B2165" t="s">
        <v>2525</v>
      </c>
      <c r="C2165">
        <v>135</v>
      </c>
      <c r="D2165" t="s">
        <v>28</v>
      </c>
      <c r="E2165" t="s">
        <v>2165</v>
      </c>
      <c r="F2165" t="s">
        <v>1522</v>
      </c>
    </row>
    <row r="2166" spans="1:6" ht="15">
      <c r="A2166" s="233">
        <v>45931</v>
      </c>
      <c r="B2166" t="s">
        <v>2524</v>
      </c>
      <c r="C2166">
        <v>71.832199980844749</v>
      </c>
      <c r="D2166" t="s">
        <v>30</v>
      </c>
      <c r="E2166" t="s">
        <v>2529</v>
      </c>
      <c r="F2166" t="s">
        <v>1544</v>
      </c>
    </row>
    <row r="2167" spans="1:6" ht="15">
      <c r="A2167" s="233">
        <v>45931</v>
      </c>
      <c r="B2167" t="s">
        <v>2525</v>
      </c>
      <c r="C2167">
        <v>15</v>
      </c>
      <c r="D2167" t="s">
        <v>30</v>
      </c>
      <c r="E2167" t="s">
        <v>2317</v>
      </c>
      <c r="F2167" t="s">
        <v>1544</v>
      </c>
    </row>
    <row r="2168" spans="1:6" ht="15">
      <c r="A2168" s="233">
        <v>45931</v>
      </c>
      <c r="B2168" t="s">
        <v>2525</v>
      </c>
      <c r="C2168">
        <v>85</v>
      </c>
      <c r="D2168" t="s">
        <v>32</v>
      </c>
      <c r="E2168" t="s">
        <v>2183</v>
      </c>
      <c r="F2168" t="s">
        <v>1518</v>
      </c>
    </row>
    <row r="2169" spans="1:6" ht="15">
      <c r="A2169" s="233">
        <v>45931</v>
      </c>
      <c r="B2169" t="s">
        <v>2524</v>
      </c>
      <c r="C2169">
        <v>97.146187869298373</v>
      </c>
      <c r="D2169" t="s">
        <v>32</v>
      </c>
      <c r="E2169" t="s">
        <v>2530</v>
      </c>
      <c r="F2169" t="s">
        <v>1518</v>
      </c>
    </row>
    <row r="2170" spans="1:6" ht="15">
      <c r="A2170" s="233">
        <v>45931</v>
      </c>
      <c r="B2170" t="s">
        <v>2525</v>
      </c>
      <c r="C2170">
        <v>30</v>
      </c>
      <c r="D2170" t="s">
        <v>34</v>
      </c>
      <c r="E2170" t="s">
        <v>2133</v>
      </c>
      <c r="F2170" t="s">
        <v>1509</v>
      </c>
    </row>
    <row r="2171" spans="1:6" ht="15">
      <c r="A2171" s="233">
        <v>45931</v>
      </c>
      <c r="B2171" t="s">
        <v>2524</v>
      </c>
      <c r="C2171">
        <v>69.853540410273126</v>
      </c>
      <c r="D2171" t="s">
        <v>34</v>
      </c>
      <c r="E2171" t="s">
        <v>2127</v>
      </c>
      <c r="F2171" t="s">
        <v>1509</v>
      </c>
    </row>
    <row r="2172" spans="1:6" ht="15">
      <c r="A2172" s="233">
        <v>45931</v>
      </c>
      <c r="B2172" t="s">
        <v>2525</v>
      </c>
      <c r="C2172">
        <v>40</v>
      </c>
      <c r="D2172" t="s">
        <v>36</v>
      </c>
      <c r="E2172" t="s">
        <v>2185</v>
      </c>
      <c r="F2172" t="s">
        <v>1544</v>
      </c>
    </row>
    <row r="2173" spans="1:6" ht="15">
      <c r="A2173" s="233">
        <v>45931</v>
      </c>
      <c r="B2173" t="s">
        <v>2524</v>
      </c>
      <c r="C2173">
        <v>98.709374922883299</v>
      </c>
      <c r="D2173" t="s">
        <v>36</v>
      </c>
      <c r="E2173" t="s">
        <v>2531</v>
      </c>
      <c r="F2173" t="s">
        <v>1544</v>
      </c>
    </row>
    <row r="2174" spans="1:6" ht="15">
      <c r="A2174" s="233">
        <v>45931</v>
      </c>
      <c r="B2174" t="s">
        <v>2524</v>
      </c>
      <c r="C2174">
        <v>168.57720836142951</v>
      </c>
      <c r="D2174" t="s">
        <v>1497</v>
      </c>
      <c r="E2174" t="s">
        <v>2240</v>
      </c>
      <c r="F2174" t="s">
        <v>1522</v>
      </c>
    </row>
    <row r="2175" spans="1:6" ht="15">
      <c r="A2175" s="233">
        <v>45931</v>
      </c>
      <c r="B2175" t="s">
        <v>2525</v>
      </c>
      <c r="C2175">
        <v>105</v>
      </c>
      <c r="D2175" t="s">
        <v>1497</v>
      </c>
      <c r="E2175" t="s">
        <v>2137</v>
      </c>
      <c r="F2175" t="s">
        <v>1522</v>
      </c>
    </row>
    <row r="2176" spans="1:6" ht="15">
      <c r="A2176" s="233">
        <v>45931</v>
      </c>
      <c r="B2176" t="s">
        <v>2525</v>
      </c>
      <c r="C2176">
        <v>80</v>
      </c>
      <c r="D2176" t="s">
        <v>40</v>
      </c>
      <c r="E2176" t="s">
        <v>2115</v>
      </c>
      <c r="F2176" t="s">
        <v>1509</v>
      </c>
    </row>
    <row r="2177" spans="1:6" ht="15">
      <c r="A2177" s="233">
        <v>45931</v>
      </c>
      <c r="B2177" t="s">
        <v>2524</v>
      </c>
      <c r="C2177">
        <v>133.36889837289951</v>
      </c>
      <c r="D2177" t="s">
        <v>40</v>
      </c>
      <c r="E2177" t="s">
        <v>2532</v>
      </c>
      <c r="F2177" t="s">
        <v>1509</v>
      </c>
    </row>
    <row r="2178" spans="1:6" ht="15">
      <c r="A2178" s="233">
        <v>45931</v>
      </c>
      <c r="B2178" t="s">
        <v>2525</v>
      </c>
      <c r="C2178">
        <v>85</v>
      </c>
      <c r="D2178" t="s">
        <v>42</v>
      </c>
      <c r="E2178" t="s">
        <v>2183</v>
      </c>
      <c r="F2178" t="s">
        <v>1544</v>
      </c>
    </row>
    <row r="2179" spans="1:6" ht="15">
      <c r="A2179" s="233">
        <v>45931</v>
      </c>
      <c r="B2179" t="s">
        <v>2524</v>
      </c>
      <c r="C2179">
        <v>76.898719862486999</v>
      </c>
      <c r="D2179" t="s">
        <v>42</v>
      </c>
      <c r="E2179" t="s">
        <v>2533</v>
      </c>
      <c r="F2179" t="s">
        <v>1544</v>
      </c>
    </row>
    <row r="2180" spans="1:6" ht="15">
      <c r="A2180" s="233">
        <v>45931</v>
      </c>
      <c r="B2180" t="s">
        <v>2525</v>
      </c>
      <c r="C2180">
        <v>25</v>
      </c>
      <c r="D2180" t="s">
        <v>44</v>
      </c>
      <c r="E2180" t="s">
        <v>2173</v>
      </c>
      <c r="F2180" t="s">
        <v>1534</v>
      </c>
    </row>
    <row r="2181" spans="1:6" ht="15">
      <c r="A2181" s="233">
        <v>45931</v>
      </c>
      <c r="B2181" t="s">
        <v>2524</v>
      </c>
      <c r="C2181">
        <v>68.493150684931507</v>
      </c>
      <c r="D2181" t="s">
        <v>44</v>
      </c>
      <c r="E2181" t="s">
        <v>2534</v>
      </c>
      <c r="F2181" t="s">
        <v>1534</v>
      </c>
    </row>
    <row r="2182" spans="1:6" ht="15">
      <c r="A2182" s="233">
        <v>45931</v>
      </c>
      <c r="B2182" t="s">
        <v>2525</v>
      </c>
      <c r="C2182">
        <v>60</v>
      </c>
      <c r="D2182" t="s">
        <v>46</v>
      </c>
      <c r="E2182" t="s">
        <v>2113</v>
      </c>
      <c r="F2182" t="s">
        <v>1518</v>
      </c>
    </row>
    <row r="2183" spans="1:6" ht="15">
      <c r="A2183" s="233">
        <v>45931</v>
      </c>
      <c r="B2183" t="s">
        <v>2524</v>
      </c>
      <c r="C2183">
        <v>145.31363526277551</v>
      </c>
      <c r="D2183" t="s">
        <v>46</v>
      </c>
      <c r="E2183" t="s">
        <v>2157</v>
      </c>
      <c r="F2183" t="s">
        <v>1518</v>
      </c>
    </row>
    <row r="2184" spans="1:6" ht="15">
      <c r="A2184" s="233">
        <v>45931</v>
      </c>
      <c r="B2184" t="s">
        <v>2524</v>
      </c>
      <c r="C2184">
        <v>126.1782824909077</v>
      </c>
      <c r="D2184" t="s">
        <v>48</v>
      </c>
      <c r="E2184" t="s">
        <v>2535</v>
      </c>
      <c r="F2184" t="s">
        <v>1525</v>
      </c>
    </row>
    <row r="2185" spans="1:6" ht="15">
      <c r="A2185" s="233">
        <v>45931</v>
      </c>
      <c r="B2185" t="s">
        <v>2525</v>
      </c>
      <c r="C2185">
        <v>170</v>
      </c>
      <c r="D2185" t="s">
        <v>48</v>
      </c>
      <c r="E2185" t="s">
        <v>2162</v>
      </c>
      <c r="F2185" t="s">
        <v>1525</v>
      </c>
    </row>
    <row r="2186" spans="1:6" ht="15">
      <c r="A2186" s="233">
        <v>45931</v>
      </c>
      <c r="B2186" t="s">
        <v>2524</v>
      </c>
      <c r="C2186">
        <v>133.0191547582852</v>
      </c>
      <c r="D2186" t="s">
        <v>50</v>
      </c>
      <c r="E2186" t="s">
        <v>2532</v>
      </c>
      <c r="F2186" t="s">
        <v>1509</v>
      </c>
    </row>
    <row r="2187" spans="1:6" ht="15">
      <c r="A2187" s="233">
        <v>45931</v>
      </c>
      <c r="B2187" t="s">
        <v>2525</v>
      </c>
      <c r="C2187">
        <v>35</v>
      </c>
      <c r="D2187" t="s">
        <v>50</v>
      </c>
      <c r="E2187" t="s">
        <v>2205</v>
      </c>
      <c r="F2187" t="s">
        <v>1509</v>
      </c>
    </row>
    <row r="2188" spans="1:6" ht="15">
      <c r="A2188" s="233">
        <v>45931</v>
      </c>
      <c r="B2188" t="s">
        <v>2525</v>
      </c>
      <c r="C2188">
        <v>70</v>
      </c>
      <c r="D2188" t="s">
        <v>52</v>
      </c>
      <c r="E2188" t="s">
        <v>2127</v>
      </c>
      <c r="F2188" t="s">
        <v>1525</v>
      </c>
    </row>
    <row r="2189" spans="1:6" ht="15">
      <c r="A2189" s="233">
        <v>45931</v>
      </c>
      <c r="B2189" t="s">
        <v>2524</v>
      </c>
      <c r="C2189">
        <v>121.8323586744639</v>
      </c>
      <c r="D2189" t="s">
        <v>52</v>
      </c>
      <c r="E2189" t="s">
        <v>2536</v>
      </c>
      <c r="F2189" t="s">
        <v>1525</v>
      </c>
    </row>
    <row r="2190" spans="1:6" ht="15">
      <c r="A2190" s="233">
        <v>45931</v>
      </c>
      <c r="B2190" t="s">
        <v>2525</v>
      </c>
      <c r="C2190">
        <v>80</v>
      </c>
      <c r="D2190" t="s">
        <v>54</v>
      </c>
      <c r="E2190" t="s">
        <v>2115</v>
      </c>
      <c r="F2190" t="s">
        <v>1534</v>
      </c>
    </row>
    <row r="2191" spans="1:6" ht="15">
      <c r="A2191" s="233">
        <v>45931</v>
      </c>
      <c r="B2191" t="s">
        <v>2524</v>
      </c>
      <c r="C2191">
        <v>84.287716118972114</v>
      </c>
      <c r="D2191" t="s">
        <v>54</v>
      </c>
      <c r="E2191" t="s">
        <v>2537</v>
      </c>
      <c r="F2191" t="s">
        <v>1534</v>
      </c>
    </row>
    <row r="2192" spans="1:6" ht="15">
      <c r="A2192" s="233">
        <v>45931</v>
      </c>
      <c r="B2192" t="s">
        <v>2525</v>
      </c>
      <c r="C2192">
        <v>60</v>
      </c>
      <c r="D2192" t="s">
        <v>56</v>
      </c>
      <c r="E2192" t="s">
        <v>2113</v>
      </c>
      <c r="F2192" t="s">
        <v>1534</v>
      </c>
    </row>
    <row r="2193" spans="1:6" ht="15">
      <c r="A2193" s="233">
        <v>45931</v>
      </c>
      <c r="B2193" t="s">
        <v>2524</v>
      </c>
      <c r="C2193">
        <v>74.735622734576438</v>
      </c>
      <c r="D2193" t="s">
        <v>56</v>
      </c>
      <c r="E2193" t="s">
        <v>2147</v>
      </c>
      <c r="F2193" t="s">
        <v>1534</v>
      </c>
    </row>
    <row r="2194" spans="1:6" ht="15">
      <c r="A2194" s="233">
        <v>45931</v>
      </c>
      <c r="B2194" t="s">
        <v>2524</v>
      </c>
      <c r="C2194">
        <v>65.702158972943849</v>
      </c>
      <c r="D2194" t="s">
        <v>1498</v>
      </c>
      <c r="E2194" t="s">
        <v>2538</v>
      </c>
      <c r="F2194" t="s">
        <v>1522</v>
      </c>
    </row>
    <row r="2195" spans="1:6" ht="15">
      <c r="A2195" s="233">
        <v>45931</v>
      </c>
      <c r="B2195" t="s">
        <v>2525</v>
      </c>
      <c r="C2195">
        <v>100</v>
      </c>
      <c r="D2195" t="s">
        <v>1498</v>
      </c>
      <c r="E2195" t="s">
        <v>2121</v>
      </c>
      <c r="F2195" t="s">
        <v>1522</v>
      </c>
    </row>
    <row r="2196" spans="1:6" ht="15">
      <c r="A2196" s="233">
        <v>45931</v>
      </c>
      <c r="B2196" t="s">
        <v>2525</v>
      </c>
      <c r="C2196">
        <v>60</v>
      </c>
      <c r="D2196" t="s">
        <v>62</v>
      </c>
      <c r="E2196" t="s">
        <v>2113</v>
      </c>
      <c r="F2196" t="s">
        <v>1578</v>
      </c>
    </row>
    <row r="2197" spans="1:6" ht="15">
      <c r="A2197" s="233">
        <v>45931</v>
      </c>
      <c r="B2197" t="s">
        <v>2524</v>
      </c>
      <c r="C2197">
        <v>50.960607450440811</v>
      </c>
      <c r="D2197" t="s">
        <v>62</v>
      </c>
      <c r="E2197" t="s">
        <v>2119</v>
      </c>
      <c r="F2197" t="s">
        <v>1578</v>
      </c>
    </row>
    <row r="2198" spans="1:6" ht="15">
      <c r="A2198" s="233">
        <v>45931</v>
      </c>
      <c r="B2198" t="s">
        <v>2524</v>
      </c>
      <c r="C2198">
        <v>48.732943469785567</v>
      </c>
      <c r="D2198" t="s">
        <v>64</v>
      </c>
      <c r="E2198" t="s">
        <v>2263</v>
      </c>
      <c r="F2198" t="s">
        <v>1531</v>
      </c>
    </row>
    <row r="2199" spans="1:6" ht="15">
      <c r="A2199" s="233">
        <v>45931</v>
      </c>
      <c r="B2199" t="s">
        <v>2525</v>
      </c>
      <c r="C2199">
        <v>25</v>
      </c>
      <c r="D2199" t="s">
        <v>64</v>
      </c>
      <c r="E2199" t="s">
        <v>2173</v>
      </c>
      <c r="F2199" t="s">
        <v>1531</v>
      </c>
    </row>
    <row r="2200" spans="1:6" ht="15">
      <c r="A2200" s="233">
        <v>45931</v>
      </c>
      <c r="B2200" t="s">
        <v>2524</v>
      </c>
      <c r="C2200">
        <v>105.75668911058629</v>
      </c>
      <c r="D2200" t="s">
        <v>66</v>
      </c>
      <c r="E2200" t="s">
        <v>2539</v>
      </c>
      <c r="F2200" t="s">
        <v>1509</v>
      </c>
    </row>
    <row r="2201" spans="1:6" ht="15">
      <c r="A2201" s="233">
        <v>45931</v>
      </c>
      <c r="B2201" t="s">
        <v>2525</v>
      </c>
      <c r="C2201">
        <v>60</v>
      </c>
      <c r="D2201" t="s">
        <v>66</v>
      </c>
      <c r="E2201" t="s">
        <v>2113</v>
      </c>
      <c r="F2201" t="s">
        <v>1509</v>
      </c>
    </row>
    <row r="2202" spans="1:6" ht="15">
      <c r="A2202" s="233">
        <v>45931</v>
      </c>
      <c r="B2202" t="s">
        <v>2524</v>
      </c>
      <c r="C2202">
        <v>141.0521001915339</v>
      </c>
      <c r="D2202" t="s">
        <v>68</v>
      </c>
      <c r="E2202" t="s">
        <v>2220</v>
      </c>
      <c r="F2202" t="s">
        <v>1578</v>
      </c>
    </row>
    <row r="2203" spans="1:6" ht="15">
      <c r="A2203" s="233">
        <v>45931</v>
      </c>
      <c r="B2203" t="s">
        <v>2525</v>
      </c>
      <c r="C2203">
        <v>95</v>
      </c>
      <c r="D2203" t="s">
        <v>68</v>
      </c>
      <c r="E2203" t="s">
        <v>2258</v>
      </c>
      <c r="F2203" t="s">
        <v>1578</v>
      </c>
    </row>
    <row r="2204" spans="1:6" ht="15">
      <c r="A2204" s="233">
        <v>45931</v>
      </c>
      <c r="B2204" t="s">
        <v>2524</v>
      </c>
      <c r="C2204">
        <v>42.022103626507537</v>
      </c>
      <c r="D2204" t="s">
        <v>70</v>
      </c>
      <c r="E2204" t="s">
        <v>2540</v>
      </c>
      <c r="F2204" t="s">
        <v>1578</v>
      </c>
    </row>
    <row r="2205" spans="1:6" ht="15">
      <c r="A2205" s="233">
        <v>45931</v>
      </c>
      <c r="B2205" t="s">
        <v>2525</v>
      </c>
      <c r="C2205">
        <v>10</v>
      </c>
      <c r="D2205" t="s">
        <v>70</v>
      </c>
      <c r="E2205" t="s">
        <v>2129</v>
      </c>
      <c r="F2205" t="s">
        <v>1578</v>
      </c>
    </row>
    <row r="2206" spans="1:6" ht="15">
      <c r="A2206" s="233">
        <v>45931</v>
      </c>
      <c r="B2206" t="s">
        <v>2524</v>
      </c>
      <c r="C2206">
        <v>179.7066289282746</v>
      </c>
      <c r="D2206" t="s">
        <v>72</v>
      </c>
      <c r="E2206" t="s">
        <v>2177</v>
      </c>
      <c r="F2206" t="s">
        <v>1591</v>
      </c>
    </row>
    <row r="2207" spans="1:6" ht="15">
      <c r="A2207" s="233">
        <v>45931</v>
      </c>
      <c r="B2207" t="s">
        <v>2525</v>
      </c>
      <c r="C2207">
        <v>80</v>
      </c>
      <c r="D2207" t="s">
        <v>72</v>
      </c>
      <c r="E2207" t="s">
        <v>2115</v>
      </c>
      <c r="F2207" t="s">
        <v>1591</v>
      </c>
    </row>
    <row r="2208" spans="1:6" ht="15">
      <c r="A2208" s="233">
        <v>45931</v>
      </c>
      <c r="B2208" t="s">
        <v>2524</v>
      </c>
      <c r="C2208">
        <v>139.76991721320289</v>
      </c>
      <c r="D2208" t="s">
        <v>74</v>
      </c>
      <c r="E2208" t="s">
        <v>2131</v>
      </c>
      <c r="F2208" t="s">
        <v>1591</v>
      </c>
    </row>
    <row r="2209" spans="1:6" ht="15">
      <c r="A2209" s="233">
        <v>45931</v>
      </c>
      <c r="B2209" t="s">
        <v>2525</v>
      </c>
      <c r="C2209">
        <v>260</v>
      </c>
      <c r="D2209" t="s">
        <v>74</v>
      </c>
      <c r="E2209" t="s">
        <v>2242</v>
      </c>
      <c r="F2209" t="s">
        <v>1591</v>
      </c>
    </row>
    <row r="2210" spans="1:6" ht="15">
      <c r="A2210" s="233">
        <v>45931</v>
      </c>
      <c r="B2210" t="s">
        <v>2524</v>
      </c>
      <c r="C2210">
        <v>153.34103045172461</v>
      </c>
      <c r="D2210" t="s">
        <v>76</v>
      </c>
      <c r="E2210" t="s">
        <v>2541</v>
      </c>
      <c r="F2210" t="s">
        <v>1522</v>
      </c>
    </row>
    <row r="2211" spans="1:6" ht="15">
      <c r="A2211" s="233">
        <v>45931</v>
      </c>
      <c r="B2211" t="s">
        <v>2525</v>
      </c>
      <c r="C2211">
        <v>340</v>
      </c>
      <c r="D2211" t="s">
        <v>76</v>
      </c>
      <c r="E2211" t="s">
        <v>2542</v>
      </c>
      <c r="F2211" t="s">
        <v>1522</v>
      </c>
    </row>
    <row r="2212" spans="1:6" ht="15">
      <c r="A2212" s="233">
        <v>45931</v>
      </c>
      <c r="B2212" t="s">
        <v>2524</v>
      </c>
      <c r="C2212">
        <v>151.5369032237482</v>
      </c>
      <c r="D2212" t="s">
        <v>78</v>
      </c>
      <c r="E2212" t="s">
        <v>2206</v>
      </c>
      <c r="F2212" t="s">
        <v>1518</v>
      </c>
    </row>
    <row r="2213" spans="1:6" ht="15">
      <c r="A2213" s="233">
        <v>45931</v>
      </c>
      <c r="B2213" t="s">
        <v>2525</v>
      </c>
      <c r="C2213">
        <v>95</v>
      </c>
      <c r="D2213" t="s">
        <v>78</v>
      </c>
      <c r="E2213" t="s">
        <v>2258</v>
      </c>
      <c r="F2213" t="s">
        <v>1518</v>
      </c>
    </row>
    <row r="2214" spans="1:6" ht="15">
      <c r="A2214" s="233">
        <v>45931</v>
      </c>
      <c r="B2214" t="s">
        <v>2524</v>
      </c>
      <c r="C2214">
        <v>117.6015993817516</v>
      </c>
      <c r="D2214" t="s">
        <v>80</v>
      </c>
      <c r="E2214" t="s">
        <v>2543</v>
      </c>
      <c r="F2214" t="s">
        <v>1522</v>
      </c>
    </row>
    <row r="2215" spans="1:6" ht="15">
      <c r="A2215" s="233">
        <v>45931</v>
      </c>
      <c r="B2215" t="s">
        <v>2525</v>
      </c>
      <c r="C2215">
        <v>140</v>
      </c>
      <c r="D2215" t="s">
        <v>80</v>
      </c>
      <c r="E2215" t="s">
        <v>2131</v>
      </c>
      <c r="F2215" t="s">
        <v>1522</v>
      </c>
    </row>
    <row r="2216" spans="1:6" ht="15">
      <c r="A2216" s="233">
        <v>45931</v>
      </c>
      <c r="B2216" t="s">
        <v>2525</v>
      </c>
      <c r="C2216">
        <v>75</v>
      </c>
      <c r="D2216" t="s">
        <v>82</v>
      </c>
      <c r="E2216" t="s">
        <v>2147</v>
      </c>
      <c r="F2216" t="s">
        <v>1531</v>
      </c>
    </row>
    <row r="2217" spans="1:6" ht="15">
      <c r="A2217" s="233">
        <v>45931</v>
      </c>
      <c r="B2217" t="s">
        <v>2524</v>
      </c>
      <c r="C2217">
        <v>111.81513231457321</v>
      </c>
      <c r="D2217" t="s">
        <v>82</v>
      </c>
      <c r="E2217" t="s">
        <v>2544</v>
      </c>
      <c r="F2217" t="s">
        <v>1531</v>
      </c>
    </row>
    <row r="2218" spans="1:6" ht="15">
      <c r="A2218" s="233">
        <v>45931</v>
      </c>
      <c r="B2218" t="s">
        <v>2525</v>
      </c>
      <c r="C2218">
        <v>45</v>
      </c>
      <c r="D2218" t="s">
        <v>84</v>
      </c>
      <c r="E2218" t="s">
        <v>2138</v>
      </c>
      <c r="F2218" t="s">
        <v>1509</v>
      </c>
    </row>
    <row r="2219" spans="1:6" ht="15">
      <c r="A2219" s="233">
        <v>45931</v>
      </c>
      <c r="B2219" t="s">
        <v>2524</v>
      </c>
      <c r="C2219">
        <v>92.506938020351527</v>
      </c>
      <c r="D2219" t="s">
        <v>84</v>
      </c>
      <c r="E2219" t="s">
        <v>2545</v>
      </c>
      <c r="F2219" t="s">
        <v>1509</v>
      </c>
    </row>
    <row r="2220" spans="1:6" ht="15">
      <c r="A2220" s="233">
        <v>45931</v>
      </c>
      <c r="B2220" t="s">
        <v>2524</v>
      </c>
      <c r="C2220">
        <v>119.28965603087011</v>
      </c>
      <c r="D2220" t="s">
        <v>86</v>
      </c>
      <c r="E2220" t="s">
        <v>2546</v>
      </c>
      <c r="F2220" t="s">
        <v>1518</v>
      </c>
    </row>
    <row r="2221" spans="1:6" ht="15">
      <c r="A2221" s="233">
        <v>45931</v>
      </c>
      <c r="B2221" t="s">
        <v>2525</v>
      </c>
      <c r="C2221">
        <v>115</v>
      </c>
      <c r="D2221" t="s">
        <v>86</v>
      </c>
      <c r="E2221" t="s">
        <v>2143</v>
      </c>
      <c r="F2221" t="s">
        <v>1518</v>
      </c>
    </row>
    <row r="2222" spans="1:6" ht="15">
      <c r="A2222" s="233">
        <v>45931</v>
      </c>
      <c r="B2222" t="s">
        <v>2525</v>
      </c>
      <c r="C2222">
        <v>195</v>
      </c>
      <c r="D2222" t="s">
        <v>88</v>
      </c>
      <c r="E2222" t="s">
        <v>2135</v>
      </c>
      <c r="F2222" t="s">
        <v>1544</v>
      </c>
    </row>
    <row r="2223" spans="1:6" ht="15">
      <c r="A2223" s="233">
        <v>45931</v>
      </c>
      <c r="B2223" t="s">
        <v>2524</v>
      </c>
      <c r="C2223">
        <v>130.5089850416625</v>
      </c>
      <c r="D2223" t="s">
        <v>88</v>
      </c>
      <c r="E2223" t="s">
        <v>2547</v>
      </c>
      <c r="F2223" t="s">
        <v>1544</v>
      </c>
    </row>
    <row r="2224" spans="1:6" ht="15">
      <c r="A2224" s="233">
        <v>45931</v>
      </c>
      <c r="B2224" t="s">
        <v>2524</v>
      </c>
      <c r="C2224">
        <v>83.269146699419196</v>
      </c>
      <c r="D2224" t="s">
        <v>90</v>
      </c>
      <c r="E2224" t="s">
        <v>2548</v>
      </c>
      <c r="F2224" t="s">
        <v>1509</v>
      </c>
    </row>
    <row r="2225" spans="1:6" ht="15">
      <c r="A2225" s="233">
        <v>45931</v>
      </c>
      <c r="B2225" t="s">
        <v>2525</v>
      </c>
      <c r="C2225">
        <v>40</v>
      </c>
      <c r="D2225" t="s">
        <v>90</v>
      </c>
      <c r="E2225" t="s">
        <v>2185</v>
      </c>
      <c r="F2225" t="s">
        <v>1509</v>
      </c>
    </row>
    <row r="2226" spans="1:6" ht="15">
      <c r="A2226" s="233">
        <v>45931</v>
      </c>
      <c r="B2226" t="s">
        <v>2524</v>
      </c>
      <c r="C2226">
        <v>119.68293229321699</v>
      </c>
      <c r="D2226" t="s">
        <v>92</v>
      </c>
      <c r="E2226" t="s">
        <v>2233</v>
      </c>
      <c r="F2226" t="s">
        <v>1525</v>
      </c>
    </row>
    <row r="2227" spans="1:6" ht="15">
      <c r="A2227" s="233">
        <v>45931</v>
      </c>
      <c r="B2227" t="s">
        <v>2525</v>
      </c>
      <c r="C2227">
        <v>390</v>
      </c>
      <c r="D2227" t="s">
        <v>92</v>
      </c>
      <c r="E2227" t="s">
        <v>2166</v>
      </c>
      <c r="F2227" t="s">
        <v>1525</v>
      </c>
    </row>
    <row r="2228" spans="1:6" ht="15">
      <c r="A2228" s="233">
        <v>45931</v>
      </c>
      <c r="B2228" t="s">
        <v>2525</v>
      </c>
      <c r="C2228">
        <v>75</v>
      </c>
      <c r="D2228" t="s">
        <v>94</v>
      </c>
      <c r="E2228" t="s">
        <v>2147</v>
      </c>
      <c r="F2228" t="s">
        <v>1578</v>
      </c>
    </row>
    <row r="2229" spans="1:6" ht="15">
      <c r="A2229" s="233">
        <v>45931</v>
      </c>
      <c r="B2229" t="s">
        <v>2524</v>
      </c>
      <c r="C2229">
        <v>181.50577188354589</v>
      </c>
      <c r="D2229" t="s">
        <v>94</v>
      </c>
      <c r="E2229" t="s">
        <v>2549</v>
      </c>
      <c r="F2229" t="s">
        <v>1578</v>
      </c>
    </row>
    <row r="2230" spans="1:6" ht="15">
      <c r="A2230" s="233">
        <v>45931</v>
      </c>
      <c r="B2230" t="s">
        <v>2525</v>
      </c>
      <c r="C2230">
        <v>160</v>
      </c>
      <c r="D2230" t="s">
        <v>96</v>
      </c>
      <c r="E2230" t="s">
        <v>2238</v>
      </c>
      <c r="F2230" t="s">
        <v>1522</v>
      </c>
    </row>
    <row r="2231" spans="1:6" ht="15">
      <c r="A2231" s="233">
        <v>45931</v>
      </c>
      <c r="B2231" t="s">
        <v>2524</v>
      </c>
      <c r="C2231">
        <v>108.0818179361777</v>
      </c>
      <c r="D2231" t="s">
        <v>96</v>
      </c>
      <c r="E2231" t="s">
        <v>2550</v>
      </c>
      <c r="F2231" t="s">
        <v>1522</v>
      </c>
    </row>
    <row r="2232" spans="1:6" ht="15">
      <c r="A2232" s="233">
        <v>45931</v>
      </c>
      <c r="B2232" t="s">
        <v>2525</v>
      </c>
      <c r="C2232">
        <v>50</v>
      </c>
      <c r="D2232" t="s">
        <v>98</v>
      </c>
      <c r="E2232" t="s">
        <v>2191</v>
      </c>
      <c r="F2232" t="s">
        <v>1509</v>
      </c>
    </row>
    <row r="2233" spans="1:6" ht="15">
      <c r="A2233" s="233">
        <v>45931</v>
      </c>
      <c r="B2233" t="s">
        <v>2524</v>
      </c>
      <c r="C2233">
        <v>155.11571632437801</v>
      </c>
      <c r="D2233" t="s">
        <v>98</v>
      </c>
      <c r="E2233" t="s">
        <v>2140</v>
      </c>
      <c r="F2233" t="s">
        <v>1509</v>
      </c>
    </row>
    <row r="2234" spans="1:6" ht="15">
      <c r="A2234" s="233">
        <v>45931</v>
      </c>
      <c r="B2234" t="s">
        <v>2525</v>
      </c>
      <c r="C2234">
        <v>25</v>
      </c>
      <c r="D2234" t="s">
        <v>100</v>
      </c>
      <c r="E2234" t="s">
        <v>2173</v>
      </c>
      <c r="F2234" t="s">
        <v>1509</v>
      </c>
    </row>
    <row r="2235" spans="1:6" ht="15">
      <c r="A2235" s="233">
        <v>45931</v>
      </c>
      <c r="B2235" t="s">
        <v>2524</v>
      </c>
      <c r="C2235">
        <v>110.6194690265487</v>
      </c>
      <c r="D2235" t="s">
        <v>100</v>
      </c>
      <c r="E2235" t="s">
        <v>2551</v>
      </c>
      <c r="F2235" t="s">
        <v>1509</v>
      </c>
    </row>
    <row r="2236" spans="1:6" ht="15">
      <c r="A2236" s="233">
        <v>45931</v>
      </c>
      <c r="B2236" t="s">
        <v>2524</v>
      </c>
      <c r="C2236">
        <v>39.402655738996813</v>
      </c>
      <c r="D2236" t="s">
        <v>102</v>
      </c>
      <c r="E2236" t="s">
        <v>2552</v>
      </c>
      <c r="F2236" t="s">
        <v>1534</v>
      </c>
    </row>
    <row r="2237" spans="1:6" ht="15">
      <c r="A2237" s="233">
        <v>45931</v>
      </c>
      <c r="B2237" t="s">
        <v>2525</v>
      </c>
      <c r="C2237">
        <v>10</v>
      </c>
      <c r="D2237" t="s">
        <v>102</v>
      </c>
      <c r="E2237" t="s">
        <v>2129</v>
      </c>
      <c r="F2237" t="s">
        <v>1534</v>
      </c>
    </row>
    <row r="2238" spans="1:6" ht="15">
      <c r="A2238" s="233">
        <v>45931</v>
      </c>
      <c r="B2238" t="s">
        <v>2525</v>
      </c>
      <c r="C2238">
        <v>30</v>
      </c>
      <c r="D2238" t="s">
        <v>104</v>
      </c>
      <c r="E2238" t="s">
        <v>2133</v>
      </c>
      <c r="F2238" t="s">
        <v>1509</v>
      </c>
    </row>
    <row r="2239" spans="1:6" ht="15">
      <c r="A2239" s="233">
        <v>45931</v>
      </c>
      <c r="B2239" t="s">
        <v>2524</v>
      </c>
      <c r="C2239">
        <v>146.34860237084729</v>
      </c>
      <c r="D2239" t="s">
        <v>104</v>
      </c>
      <c r="E2239" t="s">
        <v>2175</v>
      </c>
      <c r="F2239" t="s">
        <v>1509</v>
      </c>
    </row>
    <row r="2240" spans="1:6" ht="15">
      <c r="A2240" s="233">
        <v>45931</v>
      </c>
      <c r="B2240" t="s">
        <v>2525</v>
      </c>
      <c r="C2240">
        <v>365</v>
      </c>
      <c r="D2240" t="s">
        <v>106</v>
      </c>
      <c r="E2240" t="s">
        <v>2553</v>
      </c>
      <c r="F2240" t="s">
        <v>1544</v>
      </c>
    </row>
    <row r="2241" spans="1:6" ht="15">
      <c r="A2241" s="233">
        <v>45931</v>
      </c>
      <c r="B2241" t="s">
        <v>2524</v>
      </c>
      <c r="C2241">
        <v>112.3865357851046</v>
      </c>
      <c r="D2241" t="s">
        <v>106</v>
      </c>
      <c r="E2241" t="s">
        <v>2544</v>
      </c>
      <c r="F2241" t="s">
        <v>1544</v>
      </c>
    </row>
    <row r="2242" spans="1:6" ht="15">
      <c r="A2242" s="233">
        <v>45931</v>
      </c>
      <c r="B2242" t="s">
        <v>2525</v>
      </c>
      <c r="C2242">
        <v>20</v>
      </c>
      <c r="D2242" t="s">
        <v>108</v>
      </c>
      <c r="E2242" t="s">
        <v>2118</v>
      </c>
      <c r="F2242" t="s">
        <v>1509</v>
      </c>
    </row>
    <row r="2243" spans="1:6" ht="15">
      <c r="A2243" s="233">
        <v>45931</v>
      </c>
      <c r="B2243" t="s">
        <v>2524</v>
      </c>
      <c r="C2243">
        <v>67.224631104836803</v>
      </c>
      <c r="D2243" t="s">
        <v>108</v>
      </c>
      <c r="E2243" t="s">
        <v>2554</v>
      </c>
      <c r="F2243" t="s">
        <v>1509</v>
      </c>
    </row>
    <row r="2244" spans="1:6" ht="15">
      <c r="A2244" s="233">
        <v>45931</v>
      </c>
      <c r="B2244" t="s">
        <v>2525</v>
      </c>
      <c r="C2244">
        <v>50</v>
      </c>
      <c r="D2244" t="s">
        <v>110</v>
      </c>
      <c r="E2244" t="s">
        <v>2191</v>
      </c>
      <c r="F2244" t="s">
        <v>1509</v>
      </c>
    </row>
    <row r="2245" spans="1:6" ht="15">
      <c r="A2245" s="233">
        <v>45931</v>
      </c>
      <c r="B2245" t="s">
        <v>2524</v>
      </c>
      <c r="C2245">
        <v>117.4067203606735</v>
      </c>
      <c r="D2245" t="s">
        <v>110</v>
      </c>
      <c r="E2245" t="s">
        <v>2555</v>
      </c>
      <c r="F2245" t="s">
        <v>1509</v>
      </c>
    </row>
    <row r="2246" spans="1:6" ht="15">
      <c r="A2246" s="233">
        <v>45931</v>
      </c>
      <c r="B2246" t="s">
        <v>2525</v>
      </c>
      <c r="C2246">
        <v>15</v>
      </c>
      <c r="D2246" t="s">
        <v>112</v>
      </c>
      <c r="E2246" t="s">
        <v>2317</v>
      </c>
      <c r="F2246" t="s">
        <v>1578</v>
      </c>
    </row>
    <row r="2247" spans="1:6" ht="15">
      <c r="A2247" s="233">
        <v>45931</v>
      </c>
      <c r="B2247" t="s">
        <v>2524</v>
      </c>
      <c r="C2247">
        <v>76.343648208469062</v>
      </c>
      <c r="D2247" t="s">
        <v>112</v>
      </c>
      <c r="E2247" t="s">
        <v>2556</v>
      </c>
      <c r="F2247" t="s">
        <v>1578</v>
      </c>
    </row>
    <row r="2248" spans="1:6" ht="15">
      <c r="A2248" s="233">
        <v>45931</v>
      </c>
      <c r="B2248" t="s">
        <v>2524</v>
      </c>
      <c r="C2248">
        <v>94.321826070552731</v>
      </c>
      <c r="D2248" t="s">
        <v>114</v>
      </c>
      <c r="E2248" t="s">
        <v>2557</v>
      </c>
      <c r="F2248" t="s">
        <v>1509</v>
      </c>
    </row>
    <row r="2249" spans="1:6" ht="15">
      <c r="A2249" s="233">
        <v>45931</v>
      </c>
      <c r="B2249" t="s">
        <v>2525</v>
      </c>
      <c r="C2249">
        <v>45</v>
      </c>
      <c r="D2249" t="s">
        <v>114</v>
      </c>
      <c r="E2249" t="s">
        <v>2138</v>
      </c>
      <c r="F2249" t="s">
        <v>1509</v>
      </c>
    </row>
    <row r="2250" spans="1:6" ht="15">
      <c r="A2250" s="233">
        <v>45931</v>
      </c>
      <c r="B2250" t="s">
        <v>2524</v>
      </c>
      <c r="C2250">
        <v>19.411444987964899</v>
      </c>
      <c r="D2250" t="s">
        <v>872</v>
      </c>
      <c r="E2250" t="s">
        <v>2558</v>
      </c>
      <c r="F2250" t="s">
        <v>1531</v>
      </c>
    </row>
    <row r="2251" spans="1:6" ht="15">
      <c r="A2251" s="233">
        <v>45931</v>
      </c>
      <c r="B2251" t="s">
        <v>2525</v>
      </c>
      <c r="C2251">
        <v>10</v>
      </c>
      <c r="D2251" t="s">
        <v>872</v>
      </c>
      <c r="E2251" t="s">
        <v>2129</v>
      </c>
      <c r="F2251" t="s">
        <v>1531</v>
      </c>
    </row>
    <row r="2252" spans="1:6" ht="15">
      <c r="A2252" s="233">
        <v>45931</v>
      </c>
      <c r="B2252" t="s">
        <v>2525</v>
      </c>
      <c r="C2252">
        <v>295</v>
      </c>
      <c r="D2252" t="s">
        <v>118</v>
      </c>
      <c r="E2252" t="s">
        <v>2226</v>
      </c>
      <c r="F2252" t="s">
        <v>1525</v>
      </c>
    </row>
    <row r="2253" spans="1:6" ht="15">
      <c r="A2253" s="233">
        <v>45931</v>
      </c>
      <c r="B2253" t="s">
        <v>2524</v>
      </c>
      <c r="C2253">
        <v>136.3783458924691</v>
      </c>
      <c r="D2253" t="s">
        <v>118</v>
      </c>
      <c r="E2253" t="s">
        <v>2231</v>
      </c>
      <c r="F2253" t="s">
        <v>1525</v>
      </c>
    </row>
    <row r="2254" spans="1:6" ht="15">
      <c r="A2254" s="233">
        <v>45931</v>
      </c>
      <c r="B2254" t="s">
        <v>2525</v>
      </c>
      <c r="C2254">
        <v>45</v>
      </c>
      <c r="D2254" t="s">
        <v>120</v>
      </c>
      <c r="E2254" t="s">
        <v>2138</v>
      </c>
      <c r="F2254" t="s">
        <v>1509</v>
      </c>
    </row>
    <row r="2255" spans="1:6" ht="15">
      <c r="A2255" s="233">
        <v>45931</v>
      </c>
      <c r="B2255" t="s">
        <v>2524</v>
      </c>
      <c r="C2255">
        <v>104.17148942080649</v>
      </c>
      <c r="D2255" t="s">
        <v>120</v>
      </c>
      <c r="E2255" t="s">
        <v>2559</v>
      </c>
      <c r="F2255" t="s">
        <v>1509</v>
      </c>
    </row>
    <row r="2256" spans="1:6" ht="15">
      <c r="A2256" s="233">
        <v>45931</v>
      </c>
      <c r="B2256" t="s">
        <v>2524</v>
      </c>
      <c r="C2256">
        <v>136.52249890781999</v>
      </c>
      <c r="D2256" t="s">
        <v>122</v>
      </c>
      <c r="E2256" t="s">
        <v>2264</v>
      </c>
      <c r="F2256" t="s">
        <v>1509</v>
      </c>
    </row>
    <row r="2257" spans="1:6" ht="15">
      <c r="A2257" s="233">
        <v>45931</v>
      </c>
      <c r="B2257" t="s">
        <v>2525</v>
      </c>
      <c r="C2257">
        <v>50</v>
      </c>
      <c r="D2257" t="s">
        <v>122</v>
      </c>
      <c r="E2257" t="s">
        <v>2191</v>
      </c>
      <c r="F2257" t="s">
        <v>1509</v>
      </c>
    </row>
    <row r="2258" spans="1:6" ht="15">
      <c r="A2258" s="233">
        <v>45931</v>
      </c>
      <c r="B2258" t="s">
        <v>2525</v>
      </c>
      <c r="C2258">
        <v>25</v>
      </c>
      <c r="D2258" t="s">
        <v>124</v>
      </c>
      <c r="E2258" t="s">
        <v>2173</v>
      </c>
      <c r="F2258" t="s">
        <v>1544</v>
      </c>
    </row>
    <row r="2259" spans="1:6" ht="15">
      <c r="A2259" s="233">
        <v>45931</v>
      </c>
      <c r="B2259" t="s">
        <v>2524</v>
      </c>
      <c r="C2259">
        <v>58.48910932784316</v>
      </c>
      <c r="D2259" t="s">
        <v>124</v>
      </c>
      <c r="E2259" t="s">
        <v>2560</v>
      </c>
      <c r="F2259" t="s">
        <v>1544</v>
      </c>
    </row>
    <row r="2260" spans="1:6" ht="15">
      <c r="A2260" s="233">
        <v>45931</v>
      </c>
      <c r="B2260" t="s">
        <v>2524</v>
      </c>
      <c r="C2260">
        <v>115.5802126675913</v>
      </c>
      <c r="D2260" t="s">
        <v>126</v>
      </c>
      <c r="E2260" t="s">
        <v>2194</v>
      </c>
      <c r="F2260" t="s">
        <v>1509</v>
      </c>
    </row>
    <row r="2261" spans="1:6" ht="15">
      <c r="A2261" s="233">
        <v>45931</v>
      </c>
      <c r="B2261" t="s">
        <v>2525</v>
      </c>
      <c r="C2261">
        <v>25</v>
      </c>
      <c r="D2261" t="s">
        <v>126</v>
      </c>
      <c r="E2261" t="s">
        <v>2173</v>
      </c>
      <c r="F2261" t="s">
        <v>1509</v>
      </c>
    </row>
    <row r="2262" spans="1:6" ht="15">
      <c r="A2262" s="233">
        <v>45931</v>
      </c>
      <c r="B2262" t="s">
        <v>2524</v>
      </c>
      <c r="C2262">
        <v>134.44474321054051</v>
      </c>
      <c r="D2262" t="s">
        <v>128</v>
      </c>
      <c r="E2262" t="s">
        <v>2262</v>
      </c>
      <c r="F2262" t="s">
        <v>1509</v>
      </c>
    </row>
    <row r="2263" spans="1:6" ht="15">
      <c r="A2263" s="233">
        <v>45931</v>
      </c>
      <c r="B2263" t="s">
        <v>2525</v>
      </c>
      <c r="C2263">
        <v>30</v>
      </c>
      <c r="D2263" t="s">
        <v>128</v>
      </c>
      <c r="E2263" t="s">
        <v>2133</v>
      </c>
      <c r="F2263" t="s">
        <v>1509</v>
      </c>
    </row>
    <row r="2264" spans="1:6" ht="15">
      <c r="A2264" s="233">
        <v>45931</v>
      </c>
      <c r="B2264" t="s">
        <v>2525</v>
      </c>
      <c r="C2264">
        <v>355</v>
      </c>
      <c r="D2264" t="s">
        <v>130</v>
      </c>
      <c r="E2264" t="s">
        <v>2366</v>
      </c>
      <c r="F2264" t="s">
        <v>1544</v>
      </c>
    </row>
    <row r="2265" spans="1:6" ht="15">
      <c r="A2265" s="233">
        <v>45931</v>
      </c>
      <c r="B2265" t="s">
        <v>2524</v>
      </c>
      <c r="C2265">
        <v>105.6660832708266</v>
      </c>
      <c r="D2265" t="s">
        <v>130</v>
      </c>
      <c r="E2265" t="s">
        <v>2539</v>
      </c>
      <c r="F2265" t="s">
        <v>1544</v>
      </c>
    </row>
    <row r="2266" spans="1:6" ht="15">
      <c r="A2266" s="233">
        <v>45931</v>
      </c>
      <c r="B2266" t="s">
        <v>2525</v>
      </c>
      <c r="C2266">
        <v>50</v>
      </c>
      <c r="D2266" t="s">
        <v>1499</v>
      </c>
      <c r="E2266" t="s">
        <v>2191</v>
      </c>
      <c r="F2266" t="s">
        <v>1518</v>
      </c>
    </row>
    <row r="2267" spans="1:6" ht="15">
      <c r="A2267" s="233">
        <v>45931</v>
      </c>
      <c r="B2267" t="s">
        <v>2524</v>
      </c>
      <c r="C2267">
        <v>117.09876109510761</v>
      </c>
      <c r="D2267" t="s">
        <v>1499</v>
      </c>
      <c r="E2267" t="s">
        <v>2555</v>
      </c>
      <c r="F2267" t="s">
        <v>1518</v>
      </c>
    </row>
    <row r="2268" spans="1:6" ht="15">
      <c r="A2268" s="233">
        <v>45931</v>
      </c>
      <c r="B2268" t="s">
        <v>2525</v>
      </c>
      <c r="C2268">
        <v>40</v>
      </c>
      <c r="D2268" t="s">
        <v>134</v>
      </c>
      <c r="E2268" t="s">
        <v>2185</v>
      </c>
      <c r="F2268" t="s">
        <v>1509</v>
      </c>
    </row>
    <row r="2269" spans="1:6" ht="15">
      <c r="A2269" s="233">
        <v>45931</v>
      </c>
      <c r="B2269" t="s">
        <v>2524</v>
      </c>
      <c r="C2269">
        <v>154.28527347064721</v>
      </c>
      <c r="D2269" t="s">
        <v>134</v>
      </c>
      <c r="E2269" t="s">
        <v>2561</v>
      </c>
      <c r="F2269" t="s">
        <v>1509</v>
      </c>
    </row>
    <row r="2270" spans="1:6" ht="15">
      <c r="A2270" s="233">
        <v>45931</v>
      </c>
      <c r="B2270" t="s">
        <v>2525</v>
      </c>
      <c r="C2270">
        <v>125</v>
      </c>
      <c r="D2270" t="s">
        <v>136</v>
      </c>
      <c r="E2270" t="s">
        <v>2144</v>
      </c>
      <c r="F2270" t="s">
        <v>1518</v>
      </c>
    </row>
    <row r="2271" spans="1:6" ht="15">
      <c r="A2271" s="233">
        <v>45931</v>
      </c>
      <c r="B2271" t="s">
        <v>2524</v>
      </c>
      <c r="C2271">
        <v>154.3667259434894</v>
      </c>
      <c r="D2271" t="s">
        <v>136</v>
      </c>
      <c r="E2271" t="s">
        <v>2561</v>
      </c>
      <c r="F2271" t="s">
        <v>1518</v>
      </c>
    </row>
    <row r="2272" spans="1:6" ht="15">
      <c r="A2272" s="233">
        <v>45931</v>
      </c>
      <c r="B2272" t="s">
        <v>2525</v>
      </c>
      <c r="C2272">
        <v>25</v>
      </c>
      <c r="D2272" t="s">
        <v>138</v>
      </c>
      <c r="E2272" t="s">
        <v>2173</v>
      </c>
      <c r="F2272" t="s">
        <v>1534</v>
      </c>
    </row>
    <row r="2273" spans="1:6" ht="15">
      <c r="A2273" s="233">
        <v>45931</v>
      </c>
      <c r="B2273" t="s">
        <v>2524</v>
      </c>
      <c r="C2273">
        <v>88.778409090909093</v>
      </c>
      <c r="D2273" t="s">
        <v>138</v>
      </c>
      <c r="E2273" t="s">
        <v>2265</v>
      </c>
      <c r="F2273" t="s">
        <v>1534</v>
      </c>
    </row>
    <row r="2274" spans="1:6" ht="15">
      <c r="A2274" s="233">
        <v>45931</v>
      </c>
      <c r="B2274" t="s">
        <v>2525</v>
      </c>
      <c r="C2274">
        <v>25</v>
      </c>
      <c r="D2274" t="s">
        <v>140</v>
      </c>
      <c r="E2274" t="s">
        <v>2173</v>
      </c>
      <c r="F2274" t="s">
        <v>1509</v>
      </c>
    </row>
    <row r="2275" spans="1:6" ht="15">
      <c r="A2275" s="233">
        <v>45931</v>
      </c>
      <c r="B2275" t="s">
        <v>2524</v>
      </c>
      <c r="C2275">
        <v>83.294462584127402</v>
      </c>
      <c r="D2275" t="s">
        <v>140</v>
      </c>
      <c r="E2275" t="s">
        <v>2548</v>
      </c>
      <c r="F2275" t="s">
        <v>1509</v>
      </c>
    </row>
    <row r="2276" spans="1:6" ht="15">
      <c r="A2276" s="233">
        <v>45931</v>
      </c>
      <c r="B2276" t="s">
        <v>2524</v>
      </c>
      <c r="C2276">
        <v>78.80076235156136</v>
      </c>
      <c r="D2276" t="s">
        <v>142</v>
      </c>
      <c r="E2276" t="s">
        <v>2562</v>
      </c>
      <c r="F2276" t="s">
        <v>1534</v>
      </c>
    </row>
    <row r="2277" spans="1:6" ht="15">
      <c r="A2277" s="233">
        <v>45931</v>
      </c>
      <c r="B2277" t="s">
        <v>2525</v>
      </c>
      <c r="C2277">
        <v>215</v>
      </c>
      <c r="D2277" t="s">
        <v>142</v>
      </c>
      <c r="E2277" t="s">
        <v>2117</v>
      </c>
      <c r="F2277" t="s">
        <v>1534</v>
      </c>
    </row>
    <row r="2278" spans="1:6" ht="15">
      <c r="A2278" s="233">
        <v>45931</v>
      </c>
      <c r="B2278" t="s">
        <v>2524</v>
      </c>
      <c r="C2278">
        <v>121.3546209564261</v>
      </c>
      <c r="D2278" t="s">
        <v>144</v>
      </c>
      <c r="E2278" t="s">
        <v>2563</v>
      </c>
      <c r="F2278" t="s">
        <v>1518</v>
      </c>
    </row>
    <row r="2279" spans="1:6" ht="15">
      <c r="A2279" s="233">
        <v>45931</v>
      </c>
      <c r="B2279" t="s">
        <v>2525</v>
      </c>
      <c r="C2279">
        <v>160</v>
      </c>
      <c r="D2279" t="s">
        <v>144</v>
      </c>
      <c r="E2279" t="s">
        <v>2238</v>
      </c>
      <c r="F2279" t="s">
        <v>1518</v>
      </c>
    </row>
    <row r="2280" spans="1:6" ht="15">
      <c r="A2280" s="233">
        <v>45931</v>
      </c>
      <c r="B2280" t="s">
        <v>2525</v>
      </c>
      <c r="C2280">
        <v>50</v>
      </c>
      <c r="D2280" t="s">
        <v>146</v>
      </c>
      <c r="E2280" t="s">
        <v>2191</v>
      </c>
      <c r="F2280" t="s">
        <v>1591</v>
      </c>
    </row>
    <row r="2281" spans="1:6" ht="15">
      <c r="A2281" s="233">
        <v>45931</v>
      </c>
      <c r="B2281" t="s">
        <v>2524</v>
      </c>
      <c r="C2281">
        <v>107.2432061428909</v>
      </c>
      <c r="D2281" t="s">
        <v>146</v>
      </c>
      <c r="E2281" t="s">
        <v>2526</v>
      </c>
      <c r="F2281" t="s">
        <v>1591</v>
      </c>
    </row>
    <row r="2282" spans="1:6" ht="15">
      <c r="A2282" s="233">
        <v>45931</v>
      </c>
      <c r="B2282" t="s">
        <v>2525</v>
      </c>
      <c r="C2282">
        <v>165</v>
      </c>
      <c r="D2282" t="s">
        <v>148</v>
      </c>
      <c r="E2282" t="s">
        <v>2153</v>
      </c>
      <c r="F2282" t="s">
        <v>1591</v>
      </c>
    </row>
    <row r="2283" spans="1:6" ht="15">
      <c r="A2283" s="233">
        <v>45931</v>
      </c>
      <c r="B2283" t="s">
        <v>2524</v>
      </c>
      <c r="C2283">
        <v>104.8624395452148</v>
      </c>
      <c r="D2283" t="s">
        <v>148</v>
      </c>
      <c r="E2283" t="s">
        <v>2137</v>
      </c>
      <c r="F2283" t="s">
        <v>1591</v>
      </c>
    </row>
    <row r="2284" spans="1:6" ht="15">
      <c r="A2284" s="233">
        <v>45931</v>
      </c>
      <c r="B2284" t="s">
        <v>2524</v>
      </c>
      <c r="C2284">
        <v>112.51486803613339</v>
      </c>
      <c r="D2284" t="s">
        <v>150</v>
      </c>
      <c r="E2284" t="s">
        <v>2145</v>
      </c>
      <c r="F2284" t="s">
        <v>1509</v>
      </c>
    </row>
    <row r="2285" spans="1:6" ht="15">
      <c r="A2285" s="233">
        <v>45931</v>
      </c>
      <c r="B2285" t="s">
        <v>2525</v>
      </c>
      <c r="C2285">
        <v>35</v>
      </c>
      <c r="D2285" t="s">
        <v>150</v>
      </c>
      <c r="E2285" t="s">
        <v>2205</v>
      </c>
      <c r="F2285" t="s">
        <v>1509</v>
      </c>
    </row>
    <row r="2286" spans="1:6" ht="15">
      <c r="A2286" s="233">
        <v>45931</v>
      </c>
      <c r="B2286" t="s">
        <v>2524</v>
      </c>
      <c r="C2286">
        <v>118.04331402669349</v>
      </c>
      <c r="D2286" t="s">
        <v>152</v>
      </c>
      <c r="E2286" t="s">
        <v>2543</v>
      </c>
      <c r="F2286" t="s">
        <v>1591</v>
      </c>
    </row>
    <row r="2287" spans="1:6" ht="15">
      <c r="A2287" s="233">
        <v>45931</v>
      </c>
      <c r="B2287" t="s">
        <v>2525</v>
      </c>
      <c r="C2287">
        <v>225</v>
      </c>
      <c r="D2287" t="s">
        <v>152</v>
      </c>
      <c r="E2287" t="s">
        <v>2564</v>
      </c>
      <c r="F2287" t="s">
        <v>1591</v>
      </c>
    </row>
    <row r="2288" spans="1:6" ht="15">
      <c r="A2288" s="233">
        <v>45931</v>
      </c>
      <c r="B2288" t="s">
        <v>2525</v>
      </c>
      <c r="C2288">
        <v>130</v>
      </c>
      <c r="D2288" t="s">
        <v>154</v>
      </c>
      <c r="E2288" t="s">
        <v>2179</v>
      </c>
      <c r="F2288" t="s">
        <v>1534</v>
      </c>
    </row>
    <row r="2289" spans="1:6" ht="15">
      <c r="A2289" s="233">
        <v>45931</v>
      </c>
      <c r="B2289" t="s">
        <v>2524</v>
      </c>
      <c r="C2289">
        <v>166.59831863850729</v>
      </c>
      <c r="D2289" t="s">
        <v>154</v>
      </c>
      <c r="E2289" t="s">
        <v>2253</v>
      </c>
      <c r="F2289" t="s">
        <v>1534</v>
      </c>
    </row>
    <row r="2290" spans="1:6" ht="15">
      <c r="A2290" s="233">
        <v>45931</v>
      </c>
      <c r="B2290" t="s">
        <v>2524</v>
      </c>
      <c r="C2290">
        <v>183.87084911558119</v>
      </c>
      <c r="D2290" t="s">
        <v>156</v>
      </c>
      <c r="E2290" t="s">
        <v>2211</v>
      </c>
      <c r="F2290" t="s">
        <v>1525</v>
      </c>
    </row>
    <row r="2291" spans="1:6" ht="15">
      <c r="A2291" s="233">
        <v>45931</v>
      </c>
      <c r="B2291" t="s">
        <v>2525</v>
      </c>
      <c r="C2291">
        <v>50</v>
      </c>
      <c r="D2291" t="s">
        <v>156</v>
      </c>
      <c r="E2291" t="s">
        <v>2191</v>
      </c>
      <c r="F2291" t="s">
        <v>1525</v>
      </c>
    </row>
    <row r="2292" spans="1:6" ht="15">
      <c r="A2292" s="233">
        <v>45931</v>
      </c>
      <c r="B2292" t="s">
        <v>2525</v>
      </c>
      <c r="C2292">
        <v>60</v>
      </c>
      <c r="D2292" t="s">
        <v>158</v>
      </c>
      <c r="E2292" t="s">
        <v>2113</v>
      </c>
      <c r="F2292" t="s">
        <v>1534</v>
      </c>
    </row>
    <row r="2293" spans="1:6" ht="15">
      <c r="A2293" s="233">
        <v>45931</v>
      </c>
      <c r="B2293" t="s">
        <v>2524</v>
      </c>
      <c r="C2293">
        <v>108.9047809198824</v>
      </c>
      <c r="D2293" t="s">
        <v>158</v>
      </c>
      <c r="E2293" t="s">
        <v>2565</v>
      </c>
      <c r="F2293" t="s">
        <v>1534</v>
      </c>
    </row>
    <row r="2294" spans="1:6" ht="15">
      <c r="A2294" s="233">
        <v>45931</v>
      </c>
      <c r="B2294" t="s">
        <v>2525</v>
      </c>
      <c r="C2294">
        <v>30</v>
      </c>
      <c r="D2294" t="s">
        <v>160</v>
      </c>
      <c r="E2294" t="s">
        <v>2133</v>
      </c>
      <c r="F2294" t="s">
        <v>1544</v>
      </c>
    </row>
    <row r="2295" spans="1:6" ht="15">
      <c r="A2295" s="233">
        <v>45931</v>
      </c>
      <c r="B2295" t="s">
        <v>2524</v>
      </c>
      <c r="C2295">
        <v>62.410285215003427</v>
      </c>
      <c r="D2295" t="s">
        <v>160</v>
      </c>
      <c r="E2295" t="s">
        <v>2566</v>
      </c>
      <c r="F2295" t="s">
        <v>1544</v>
      </c>
    </row>
    <row r="2296" spans="1:6" ht="15">
      <c r="A2296" s="233">
        <v>45931</v>
      </c>
      <c r="B2296" t="s">
        <v>2525</v>
      </c>
      <c r="C2296">
        <v>35</v>
      </c>
      <c r="D2296" t="s">
        <v>162</v>
      </c>
      <c r="E2296" t="s">
        <v>2205</v>
      </c>
      <c r="F2296" t="s">
        <v>1509</v>
      </c>
    </row>
    <row r="2297" spans="1:6" ht="15">
      <c r="A2297" s="233">
        <v>45931</v>
      </c>
      <c r="B2297" t="s">
        <v>2524</v>
      </c>
      <c r="C2297">
        <v>121.1491865697473</v>
      </c>
      <c r="D2297" t="s">
        <v>162</v>
      </c>
      <c r="E2297" t="s">
        <v>2563</v>
      </c>
      <c r="F2297" t="s">
        <v>1509</v>
      </c>
    </row>
    <row r="2298" spans="1:6" ht="15">
      <c r="A2298" s="233">
        <v>45931</v>
      </c>
      <c r="B2298" t="s">
        <v>2525</v>
      </c>
      <c r="C2298">
        <v>35</v>
      </c>
      <c r="D2298" t="s">
        <v>164</v>
      </c>
      <c r="E2298" t="s">
        <v>2205</v>
      </c>
      <c r="F2298" t="s">
        <v>1578</v>
      </c>
    </row>
    <row r="2299" spans="1:6" ht="15">
      <c r="A2299" s="233">
        <v>45931</v>
      </c>
      <c r="B2299" t="s">
        <v>2524</v>
      </c>
      <c r="C2299">
        <v>134.7138293368231</v>
      </c>
      <c r="D2299" t="s">
        <v>164</v>
      </c>
      <c r="E2299" t="s">
        <v>2165</v>
      </c>
      <c r="F2299" t="s">
        <v>1578</v>
      </c>
    </row>
    <row r="2300" spans="1:6" ht="15">
      <c r="A2300" s="233">
        <v>45931</v>
      </c>
      <c r="B2300" t="s">
        <v>2524</v>
      </c>
      <c r="C2300">
        <v>137.91518216296981</v>
      </c>
      <c r="D2300" t="s">
        <v>166</v>
      </c>
      <c r="E2300" t="s">
        <v>2245</v>
      </c>
      <c r="F2300" t="s">
        <v>1525</v>
      </c>
    </row>
    <row r="2301" spans="1:6" ht="15">
      <c r="A2301" s="233">
        <v>45931</v>
      </c>
      <c r="B2301" t="s">
        <v>2525</v>
      </c>
      <c r="C2301">
        <v>60</v>
      </c>
      <c r="D2301" t="s">
        <v>166</v>
      </c>
      <c r="E2301" t="s">
        <v>2113</v>
      </c>
      <c r="F2301" t="s">
        <v>1525</v>
      </c>
    </row>
    <row r="2302" spans="1:6" ht="15">
      <c r="A2302" s="233">
        <v>45931</v>
      </c>
      <c r="B2302" t="s">
        <v>2524</v>
      </c>
      <c r="C2302">
        <v>105.47633111129861</v>
      </c>
      <c r="D2302" t="s">
        <v>168</v>
      </c>
      <c r="E2302" t="s">
        <v>2137</v>
      </c>
      <c r="F2302" t="s">
        <v>1578</v>
      </c>
    </row>
    <row r="2303" spans="1:6" ht="15">
      <c r="A2303" s="233">
        <v>45931</v>
      </c>
      <c r="B2303" t="s">
        <v>2525</v>
      </c>
      <c r="C2303">
        <v>50</v>
      </c>
      <c r="D2303" t="s">
        <v>168</v>
      </c>
      <c r="E2303" t="s">
        <v>2191</v>
      </c>
      <c r="F2303" t="s">
        <v>1578</v>
      </c>
    </row>
    <row r="2304" spans="1:6" ht="15">
      <c r="A2304" s="233">
        <v>45931</v>
      </c>
      <c r="B2304" t="s">
        <v>2525</v>
      </c>
      <c r="C2304">
        <v>30</v>
      </c>
      <c r="D2304" t="s">
        <v>170</v>
      </c>
      <c r="E2304" t="s">
        <v>2133</v>
      </c>
      <c r="F2304" t="s">
        <v>1509</v>
      </c>
    </row>
    <row r="2305" spans="1:6" ht="15">
      <c r="A2305" s="233">
        <v>45931</v>
      </c>
      <c r="B2305" t="s">
        <v>2524</v>
      </c>
      <c r="C2305">
        <v>106.3528077141237</v>
      </c>
      <c r="D2305" t="s">
        <v>170</v>
      </c>
      <c r="E2305" t="s">
        <v>2539</v>
      </c>
      <c r="F2305" t="s">
        <v>1509</v>
      </c>
    </row>
    <row r="2306" spans="1:6" ht="15">
      <c r="A2306" s="233">
        <v>45931</v>
      </c>
      <c r="B2306" t="s">
        <v>2525</v>
      </c>
      <c r="C2306">
        <v>195</v>
      </c>
      <c r="D2306" t="s">
        <v>172</v>
      </c>
      <c r="E2306" t="s">
        <v>2135</v>
      </c>
      <c r="F2306" t="s">
        <v>1525</v>
      </c>
    </row>
    <row r="2307" spans="1:6" ht="15">
      <c r="A2307" s="233">
        <v>45931</v>
      </c>
      <c r="B2307" t="s">
        <v>2524</v>
      </c>
      <c r="C2307">
        <v>83.07098522188474</v>
      </c>
      <c r="D2307" t="s">
        <v>172</v>
      </c>
      <c r="E2307" t="s">
        <v>2548</v>
      </c>
      <c r="F2307" t="s">
        <v>1525</v>
      </c>
    </row>
    <row r="2308" spans="1:6" ht="15">
      <c r="A2308" s="233">
        <v>45931</v>
      </c>
      <c r="B2308" t="s">
        <v>2524</v>
      </c>
      <c r="C2308">
        <v>86.730268863833473</v>
      </c>
      <c r="D2308" t="s">
        <v>174</v>
      </c>
      <c r="E2308" t="s">
        <v>2567</v>
      </c>
      <c r="F2308" t="s">
        <v>1518</v>
      </c>
    </row>
    <row r="2309" spans="1:6" ht="15">
      <c r="A2309" s="233">
        <v>45931</v>
      </c>
      <c r="B2309" t="s">
        <v>2525</v>
      </c>
      <c r="C2309">
        <v>30</v>
      </c>
      <c r="D2309" t="s">
        <v>174</v>
      </c>
      <c r="E2309" t="s">
        <v>2133</v>
      </c>
      <c r="F2309" t="s">
        <v>1518</v>
      </c>
    </row>
    <row r="2310" spans="1:6" ht="15">
      <c r="A2310" s="233">
        <v>45931</v>
      </c>
      <c r="B2310" t="s">
        <v>2524</v>
      </c>
      <c r="C2310">
        <v>76.401976264452713</v>
      </c>
      <c r="D2310" t="s">
        <v>176</v>
      </c>
      <c r="E2310" t="s">
        <v>2556</v>
      </c>
      <c r="F2310" t="s">
        <v>1518</v>
      </c>
    </row>
    <row r="2311" spans="1:6" ht="15">
      <c r="A2311" s="233">
        <v>45931</v>
      </c>
      <c r="B2311" t="s">
        <v>2525</v>
      </c>
      <c r="C2311">
        <v>30</v>
      </c>
      <c r="D2311" t="s">
        <v>176</v>
      </c>
      <c r="E2311" t="s">
        <v>2133</v>
      </c>
      <c r="F2311" t="s">
        <v>1518</v>
      </c>
    </row>
    <row r="2312" spans="1:6" ht="15">
      <c r="A2312" s="233">
        <v>45931</v>
      </c>
      <c r="B2312" t="s">
        <v>2525</v>
      </c>
      <c r="C2312">
        <v>50</v>
      </c>
      <c r="D2312" t="s">
        <v>178</v>
      </c>
      <c r="E2312" t="s">
        <v>2191</v>
      </c>
      <c r="F2312" t="s">
        <v>1591</v>
      </c>
    </row>
    <row r="2313" spans="1:6" ht="15">
      <c r="A2313" s="233">
        <v>45931</v>
      </c>
      <c r="B2313" t="s">
        <v>2524</v>
      </c>
      <c r="C2313">
        <v>72.624805728644674</v>
      </c>
      <c r="D2313" t="s">
        <v>178</v>
      </c>
      <c r="E2313" t="s">
        <v>2568</v>
      </c>
      <c r="F2313" t="s">
        <v>1591</v>
      </c>
    </row>
    <row r="2314" spans="1:6" ht="15">
      <c r="A2314" s="233">
        <v>45931</v>
      </c>
      <c r="B2314" t="s">
        <v>2525</v>
      </c>
      <c r="C2314">
        <v>95</v>
      </c>
      <c r="D2314" t="s">
        <v>180</v>
      </c>
      <c r="E2314" t="s">
        <v>2258</v>
      </c>
      <c r="F2314" t="s">
        <v>1522</v>
      </c>
    </row>
    <row r="2315" spans="1:6" ht="15">
      <c r="A2315" s="233">
        <v>45931</v>
      </c>
      <c r="B2315" t="s">
        <v>2524</v>
      </c>
      <c r="C2315">
        <v>176.08897126969421</v>
      </c>
      <c r="D2315" t="s">
        <v>180</v>
      </c>
      <c r="E2315" t="s">
        <v>2569</v>
      </c>
      <c r="F2315" t="s">
        <v>1522</v>
      </c>
    </row>
    <row r="2316" spans="1:6" ht="15">
      <c r="A2316" s="233">
        <v>45931</v>
      </c>
      <c r="B2316" t="s">
        <v>2525</v>
      </c>
      <c r="C2316">
        <v>90</v>
      </c>
      <c r="D2316" t="s">
        <v>182</v>
      </c>
      <c r="E2316" t="s">
        <v>2193</v>
      </c>
      <c r="F2316" t="s">
        <v>1578</v>
      </c>
    </row>
    <row r="2317" spans="1:6" ht="15">
      <c r="A2317" s="233">
        <v>45931</v>
      </c>
      <c r="B2317" t="s">
        <v>2524</v>
      </c>
      <c r="C2317">
        <v>197.7066034005536</v>
      </c>
      <c r="D2317" t="s">
        <v>182</v>
      </c>
      <c r="E2317" t="s">
        <v>2225</v>
      </c>
      <c r="F2317" t="s">
        <v>1578</v>
      </c>
    </row>
    <row r="2318" spans="1:6" ht="15">
      <c r="A2318" s="233">
        <v>45931</v>
      </c>
      <c r="B2318" t="s">
        <v>2525</v>
      </c>
      <c r="C2318">
        <v>165</v>
      </c>
      <c r="D2318" t="s">
        <v>184</v>
      </c>
      <c r="E2318" t="s">
        <v>2153</v>
      </c>
      <c r="F2318" t="s">
        <v>1518</v>
      </c>
    </row>
    <row r="2319" spans="1:6" ht="15">
      <c r="A2319" s="233">
        <v>45931</v>
      </c>
      <c r="B2319" t="s">
        <v>2524</v>
      </c>
      <c r="C2319">
        <v>99.877120875528902</v>
      </c>
      <c r="D2319" t="s">
        <v>184</v>
      </c>
      <c r="E2319" t="s">
        <v>2121</v>
      </c>
      <c r="F2319" t="s">
        <v>1518</v>
      </c>
    </row>
    <row r="2320" spans="1:6" ht="15">
      <c r="A2320" s="233">
        <v>45931</v>
      </c>
      <c r="B2320" t="s">
        <v>2525</v>
      </c>
      <c r="C2320">
        <v>95</v>
      </c>
      <c r="D2320" t="s">
        <v>186</v>
      </c>
      <c r="E2320" t="s">
        <v>2258</v>
      </c>
      <c r="F2320" t="s">
        <v>1578</v>
      </c>
    </row>
    <row r="2321" spans="1:6" ht="15">
      <c r="A2321" s="233">
        <v>45931</v>
      </c>
      <c r="B2321" t="s">
        <v>2524</v>
      </c>
      <c r="C2321">
        <v>107.7121930202499</v>
      </c>
      <c r="D2321" t="s">
        <v>186</v>
      </c>
      <c r="E2321" t="s">
        <v>2550</v>
      </c>
      <c r="F2321" t="s">
        <v>1578</v>
      </c>
    </row>
    <row r="2322" spans="1:6" ht="15">
      <c r="A2322" s="233">
        <v>45931</v>
      </c>
      <c r="B2322" t="s">
        <v>2524</v>
      </c>
      <c r="C2322">
        <v>38.302436034931823</v>
      </c>
      <c r="D2322" t="s">
        <v>188</v>
      </c>
      <c r="E2322" t="s">
        <v>2570</v>
      </c>
      <c r="F2322" t="s">
        <v>1591</v>
      </c>
    </row>
    <row r="2323" spans="1:6" ht="15">
      <c r="A2323" s="233">
        <v>45931</v>
      </c>
      <c r="B2323" t="s">
        <v>2525</v>
      </c>
      <c r="C2323">
        <v>15</v>
      </c>
      <c r="D2323" t="s">
        <v>188</v>
      </c>
      <c r="E2323" t="s">
        <v>2317</v>
      </c>
      <c r="F2323" t="s">
        <v>1591</v>
      </c>
    </row>
    <row r="2324" spans="1:6" ht="15">
      <c r="A2324" s="233">
        <v>45931</v>
      </c>
      <c r="B2324" t="s">
        <v>2525</v>
      </c>
      <c r="C2324">
        <v>200</v>
      </c>
      <c r="D2324" t="s">
        <v>190</v>
      </c>
      <c r="E2324" t="s">
        <v>2208</v>
      </c>
      <c r="F2324" t="s">
        <v>1591</v>
      </c>
    </row>
    <row r="2325" spans="1:6" ht="15">
      <c r="A2325" s="233">
        <v>45931</v>
      </c>
      <c r="B2325" t="s">
        <v>2524</v>
      </c>
      <c r="C2325">
        <v>108.3177175290562</v>
      </c>
      <c r="D2325" t="s">
        <v>190</v>
      </c>
      <c r="E2325" t="s">
        <v>2550</v>
      </c>
      <c r="F2325" t="s">
        <v>1591</v>
      </c>
    </row>
    <row r="2326" spans="1:6" ht="15">
      <c r="A2326" s="233">
        <v>45931</v>
      </c>
      <c r="B2326" t="s">
        <v>2524</v>
      </c>
      <c r="C2326">
        <v>88.468732622213224</v>
      </c>
      <c r="D2326" t="s">
        <v>192</v>
      </c>
      <c r="E2326" t="s">
        <v>2571</v>
      </c>
      <c r="F2326" t="s">
        <v>1534</v>
      </c>
    </row>
    <row r="2327" spans="1:6" ht="15">
      <c r="A2327" s="233">
        <v>45931</v>
      </c>
      <c r="B2327" t="s">
        <v>2525</v>
      </c>
      <c r="C2327">
        <v>35</v>
      </c>
      <c r="D2327" t="s">
        <v>192</v>
      </c>
      <c r="E2327" t="s">
        <v>2205</v>
      </c>
      <c r="F2327" t="s">
        <v>1534</v>
      </c>
    </row>
    <row r="2328" spans="1:6" ht="15">
      <c r="A2328" s="233">
        <v>45931</v>
      </c>
      <c r="B2328" t="s">
        <v>2525</v>
      </c>
      <c r="C2328">
        <v>210</v>
      </c>
      <c r="D2328" t="s">
        <v>194</v>
      </c>
      <c r="E2328" t="s">
        <v>2167</v>
      </c>
      <c r="F2328" t="s">
        <v>1544</v>
      </c>
    </row>
    <row r="2329" spans="1:6" ht="15">
      <c r="A2329" s="233">
        <v>45931</v>
      </c>
      <c r="B2329" t="s">
        <v>2524</v>
      </c>
      <c r="C2329">
        <v>150.00107143622449</v>
      </c>
      <c r="D2329" t="s">
        <v>194</v>
      </c>
      <c r="E2329" t="s">
        <v>2217</v>
      </c>
      <c r="F2329" t="s">
        <v>1544</v>
      </c>
    </row>
    <row r="2330" spans="1:6" ht="15">
      <c r="A2330" s="233">
        <v>45931</v>
      </c>
      <c r="B2330" t="s">
        <v>2524</v>
      </c>
      <c r="C2330">
        <v>108.80378015419051</v>
      </c>
      <c r="D2330" t="s">
        <v>196</v>
      </c>
      <c r="E2330" t="s">
        <v>2565</v>
      </c>
      <c r="F2330" t="s">
        <v>1525</v>
      </c>
    </row>
    <row r="2331" spans="1:6" ht="15">
      <c r="A2331" s="233">
        <v>45931</v>
      </c>
      <c r="B2331" t="s">
        <v>2525</v>
      </c>
      <c r="C2331">
        <v>35</v>
      </c>
      <c r="D2331" t="s">
        <v>196</v>
      </c>
      <c r="E2331" t="s">
        <v>2205</v>
      </c>
      <c r="F2331" t="s">
        <v>1525</v>
      </c>
    </row>
    <row r="2332" spans="1:6" ht="15">
      <c r="A2332" s="233">
        <v>45931</v>
      </c>
      <c r="B2332" t="s">
        <v>2524</v>
      </c>
      <c r="C2332">
        <v>87.652661719160861</v>
      </c>
      <c r="D2332" t="s">
        <v>198</v>
      </c>
      <c r="E2332" t="s">
        <v>2571</v>
      </c>
      <c r="F2332" t="s">
        <v>1522</v>
      </c>
    </row>
    <row r="2333" spans="1:6" ht="15">
      <c r="A2333" s="233">
        <v>45931</v>
      </c>
      <c r="B2333" t="s">
        <v>2525</v>
      </c>
      <c r="C2333">
        <v>45</v>
      </c>
      <c r="D2333" t="s">
        <v>198</v>
      </c>
      <c r="E2333" t="s">
        <v>2138</v>
      </c>
      <c r="F2333" t="s">
        <v>1522</v>
      </c>
    </row>
    <row r="2334" spans="1:6" ht="15">
      <c r="A2334" s="233">
        <v>45931</v>
      </c>
      <c r="B2334" t="s">
        <v>2524</v>
      </c>
      <c r="C2334">
        <v>62.578222778473091</v>
      </c>
      <c r="D2334" t="s">
        <v>200</v>
      </c>
      <c r="E2334" t="s">
        <v>2572</v>
      </c>
      <c r="F2334" t="s">
        <v>1544</v>
      </c>
    </row>
    <row r="2335" spans="1:6" ht="15">
      <c r="A2335" s="233">
        <v>45931</v>
      </c>
      <c r="B2335" t="s">
        <v>2525</v>
      </c>
      <c r="C2335">
        <v>20</v>
      </c>
      <c r="D2335" t="s">
        <v>200</v>
      </c>
      <c r="E2335" t="s">
        <v>2118</v>
      </c>
      <c r="F2335" t="s">
        <v>1544</v>
      </c>
    </row>
    <row r="2336" spans="1:6" ht="15">
      <c r="A2336" s="233">
        <v>45931</v>
      </c>
      <c r="B2336" t="s">
        <v>2525</v>
      </c>
      <c r="C2336">
        <v>25</v>
      </c>
      <c r="D2336" t="s">
        <v>202</v>
      </c>
      <c r="E2336" t="s">
        <v>2173</v>
      </c>
      <c r="F2336" t="s">
        <v>1544</v>
      </c>
    </row>
    <row r="2337" spans="1:6" ht="15">
      <c r="A2337" s="233">
        <v>45931</v>
      </c>
      <c r="B2337" t="s">
        <v>2524</v>
      </c>
      <c r="C2337">
        <v>112.47581769919471</v>
      </c>
      <c r="D2337" t="s">
        <v>202</v>
      </c>
      <c r="E2337" t="s">
        <v>2544</v>
      </c>
      <c r="F2337" t="s">
        <v>1544</v>
      </c>
    </row>
    <row r="2338" spans="1:6" ht="15">
      <c r="A2338" s="233">
        <v>45931</v>
      </c>
      <c r="B2338" t="s">
        <v>2524</v>
      </c>
      <c r="C2338">
        <v>111.48548211277379</v>
      </c>
      <c r="D2338" t="s">
        <v>204</v>
      </c>
      <c r="E2338" t="s">
        <v>2551</v>
      </c>
      <c r="F2338" t="s">
        <v>1509</v>
      </c>
    </row>
    <row r="2339" spans="1:6" ht="15">
      <c r="A2339" s="233">
        <v>45931</v>
      </c>
      <c r="B2339" t="s">
        <v>2525</v>
      </c>
      <c r="C2339">
        <v>45</v>
      </c>
      <c r="D2339" t="s">
        <v>204</v>
      </c>
      <c r="E2339" t="s">
        <v>2138</v>
      </c>
      <c r="F2339" t="s">
        <v>1509</v>
      </c>
    </row>
    <row r="2340" spans="1:6" ht="15">
      <c r="A2340" s="233">
        <v>45931</v>
      </c>
      <c r="B2340" t="s">
        <v>2524</v>
      </c>
      <c r="C2340">
        <v>59.730020308206903</v>
      </c>
      <c r="D2340" t="s">
        <v>206</v>
      </c>
      <c r="E2340" t="s">
        <v>2113</v>
      </c>
      <c r="F2340" t="s">
        <v>1578</v>
      </c>
    </row>
    <row r="2341" spans="1:6" ht="15">
      <c r="A2341" s="233">
        <v>45931</v>
      </c>
      <c r="B2341" t="s">
        <v>2525</v>
      </c>
      <c r="C2341">
        <v>20</v>
      </c>
      <c r="D2341" t="s">
        <v>206</v>
      </c>
      <c r="E2341" t="s">
        <v>2118</v>
      </c>
      <c r="F2341" t="s">
        <v>1578</v>
      </c>
    </row>
    <row r="2342" spans="1:6" ht="15">
      <c r="A2342" s="233">
        <v>45931</v>
      </c>
      <c r="B2342" t="s">
        <v>2525</v>
      </c>
      <c r="C2342">
        <v>55</v>
      </c>
      <c r="D2342" t="s">
        <v>208</v>
      </c>
      <c r="E2342" t="s">
        <v>2150</v>
      </c>
      <c r="F2342" t="s">
        <v>1509</v>
      </c>
    </row>
    <row r="2343" spans="1:6" ht="15">
      <c r="A2343" s="233">
        <v>45931</v>
      </c>
      <c r="B2343" t="s">
        <v>2524</v>
      </c>
      <c r="C2343">
        <v>164.7397112562152</v>
      </c>
      <c r="D2343" t="s">
        <v>208</v>
      </c>
      <c r="E2343" t="s">
        <v>2153</v>
      </c>
      <c r="F2343" t="s">
        <v>1509</v>
      </c>
    </row>
    <row r="2344" spans="1:6" ht="15">
      <c r="A2344" s="233">
        <v>45931</v>
      </c>
      <c r="B2344" t="s">
        <v>2525</v>
      </c>
      <c r="C2344">
        <v>40</v>
      </c>
      <c r="D2344" t="s">
        <v>210</v>
      </c>
      <c r="E2344" t="s">
        <v>2185</v>
      </c>
      <c r="F2344" t="s">
        <v>1534</v>
      </c>
    </row>
    <row r="2345" spans="1:6" ht="15">
      <c r="A2345" s="233">
        <v>45931</v>
      </c>
      <c r="B2345" t="s">
        <v>2524</v>
      </c>
      <c r="C2345">
        <v>103.7075447238787</v>
      </c>
      <c r="D2345" t="s">
        <v>210</v>
      </c>
      <c r="E2345" t="s">
        <v>2559</v>
      </c>
      <c r="F2345" t="s">
        <v>1534</v>
      </c>
    </row>
    <row r="2346" spans="1:6" ht="15">
      <c r="A2346" s="233">
        <v>45931</v>
      </c>
      <c r="B2346" t="s">
        <v>2525</v>
      </c>
      <c r="C2346">
        <v>55</v>
      </c>
      <c r="D2346" t="s">
        <v>212</v>
      </c>
      <c r="E2346" t="s">
        <v>2150</v>
      </c>
      <c r="F2346" t="s">
        <v>1518</v>
      </c>
    </row>
    <row r="2347" spans="1:6" ht="15">
      <c r="A2347" s="233">
        <v>45931</v>
      </c>
      <c r="B2347" t="s">
        <v>2524</v>
      </c>
      <c r="C2347">
        <v>101.1829203230495</v>
      </c>
      <c r="D2347" t="s">
        <v>212</v>
      </c>
      <c r="E2347" t="s">
        <v>2573</v>
      </c>
      <c r="F2347" t="s">
        <v>1518</v>
      </c>
    </row>
    <row r="2348" spans="1:6" ht="15">
      <c r="A2348" s="233">
        <v>45931</v>
      </c>
      <c r="B2348" t="s">
        <v>2525</v>
      </c>
      <c r="C2348">
        <v>10</v>
      </c>
      <c r="D2348" t="s">
        <v>214</v>
      </c>
      <c r="E2348" t="s">
        <v>2129</v>
      </c>
      <c r="F2348" t="s">
        <v>1591</v>
      </c>
    </row>
    <row r="2349" spans="1:6" ht="15">
      <c r="A2349" s="233">
        <v>45931</v>
      </c>
      <c r="B2349" t="s">
        <v>2524</v>
      </c>
      <c r="C2349">
        <v>91.332541784637868</v>
      </c>
      <c r="D2349" t="s">
        <v>214</v>
      </c>
      <c r="E2349" t="s">
        <v>2574</v>
      </c>
      <c r="F2349" t="s">
        <v>1591</v>
      </c>
    </row>
    <row r="2350" spans="1:6" ht="15">
      <c r="A2350" s="233">
        <v>45931</v>
      </c>
      <c r="B2350" t="s">
        <v>2525</v>
      </c>
      <c r="C2350">
        <v>35</v>
      </c>
      <c r="D2350" t="s">
        <v>216</v>
      </c>
      <c r="E2350" t="s">
        <v>2205</v>
      </c>
      <c r="F2350" t="s">
        <v>1534</v>
      </c>
    </row>
    <row r="2351" spans="1:6" ht="15">
      <c r="A2351" s="233">
        <v>45931</v>
      </c>
      <c r="B2351" t="s">
        <v>2524</v>
      </c>
      <c r="C2351">
        <v>94.737981810307488</v>
      </c>
      <c r="D2351" t="s">
        <v>216</v>
      </c>
      <c r="E2351" t="s">
        <v>2258</v>
      </c>
      <c r="F2351" t="s">
        <v>1534</v>
      </c>
    </row>
    <row r="2352" spans="1:6" ht="15">
      <c r="A2352" s="233">
        <v>45931</v>
      </c>
      <c r="B2352" t="s">
        <v>2524</v>
      </c>
      <c r="C2352">
        <v>156.124978044925</v>
      </c>
      <c r="D2352" t="s">
        <v>218</v>
      </c>
      <c r="E2352" t="s">
        <v>2575</v>
      </c>
      <c r="F2352" t="s">
        <v>1531</v>
      </c>
    </row>
    <row r="2353" spans="1:6" ht="15">
      <c r="A2353" s="233">
        <v>45931</v>
      </c>
      <c r="B2353" t="s">
        <v>2525</v>
      </c>
      <c r="C2353">
        <v>80</v>
      </c>
      <c r="D2353" t="s">
        <v>218</v>
      </c>
      <c r="E2353" t="s">
        <v>2115</v>
      </c>
      <c r="F2353" t="s">
        <v>1531</v>
      </c>
    </row>
    <row r="2354" spans="1:6" ht="15">
      <c r="A2354" s="233">
        <v>45931</v>
      </c>
      <c r="B2354" t="s">
        <v>2524</v>
      </c>
      <c r="C2354">
        <v>110.51677644666459</v>
      </c>
      <c r="D2354" t="s">
        <v>220</v>
      </c>
      <c r="E2354" t="s">
        <v>2551</v>
      </c>
      <c r="F2354" t="s">
        <v>1534</v>
      </c>
    </row>
    <row r="2355" spans="1:6" ht="15">
      <c r="A2355" s="233">
        <v>45931</v>
      </c>
      <c r="B2355" t="s">
        <v>2525</v>
      </c>
      <c r="C2355">
        <v>75</v>
      </c>
      <c r="D2355" t="s">
        <v>220</v>
      </c>
      <c r="E2355" t="s">
        <v>2147</v>
      </c>
      <c r="F2355" t="s">
        <v>1534</v>
      </c>
    </row>
    <row r="2356" spans="1:6" ht="15">
      <c r="A2356" s="233">
        <v>45931</v>
      </c>
      <c r="B2356" t="s">
        <v>2525</v>
      </c>
      <c r="C2356">
        <v>10</v>
      </c>
      <c r="D2356" t="s">
        <v>222</v>
      </c>
      <c r="E2356" t="s">
        <v>2129</v>
      </c>
      <c r="F2356" t="s">
        <v>1518</v>
      </c>
    </row>
    <row r="2357" spans="1:6" ht="15">
      <c r="A2357" s="233">
        <v>45931</v>
      </c>
      <c r="B2357" t="s">
        <v>2524</v>
      </c>
      <c r="C2357">
        <v>10.22902793547529</v>
      </c>
      <c r="D2357" t="s">
        <v>222</v>
      </c>
      <c r="E2357" t="s">
        <v>2129</v>
      </c>
      <c r="F2357" t="s">
        <v>1518</v>
      </c>
    </row>
    <row r="2358" spans="1:6" ht="15">
      <c r="A2358" s="233">
        <v>45931</v>
      </c>
      <c r="B2358" t="s">
        <v>2525</v>
      </c>
      <c r="C2358">
        <v>25</v>
      </c>
      <c r="D2358" t="s">
        <v>224</v>
      </c>
      <c r="E2358" t="s">
        <v>2173</v>
      </c>
      <c r="F2358" t="s">
        <v>1531</v>
      </c>
    </row>
    <row r="2359" spans="1:6" ht="15">
      <c r="A2359" s="233">
        <v>45931</v>
      </c>
      <c r="B2359" t="s">
        <v>2524</v>
      </c>
      <c r="C2359">
        <v>28.475101371360878</v>
      </c>
      <c r="D2359" t="s">
        <v>224</v>
      </c>
      <c r="E2359" t="s">
        <v>2576</v>
      </c>
      <c r="F2359" t="s">
        <v>1531</v>
      </c>
    </row>
    <row r="2360" spans="1:6" ht="15">
      <c r="A2360" s="233">
        <v>45931</v>
      </c>
      <c r="B2360" t="s">
        <v>2525</v>
      </c>
      <c r="C2360">
        <v>15</v>
      </c>
      <c r="D2360" t="s">
        <v>226</v>
      </c>
      <c r="E2360" t="s">
        <v>2317</v>
      </c>
      <c r="F2360" t="s">
        <v>1544</v>
      </c>
    </row>
    <row r="2361" spans="1:6" ht="15">
      <c r="A2361" s="233">
        <v>45931</v>
      </c>
      <c r="B2361" t="s">
        <v>2524</v>
      </c>
      <c r="C2361">
        <v>91.754343038903841</v>
      </c>
      <c r="D2361" t="s">
        <v>226</v>
      </c>
      <c r="E2361" t="s">
        <v>2577</v>
      </c>
      <c r="F2361" t="s">
        <v>1544</v>
      </c>
    </row>
    <row r="2362" spans="1:6" ht="15">
      <c r="A2362" s="233">
        <v>45931</v>
      </c>
      <c r="B2362" t="s">
        <v>2525</v>
      </c>
      <c r="C2362">
        <v>85</v>
      </c>
      <c r="D2362" t="s">
        <v>228</v>
      </c>
      <c r="E2362" t="s">
        <v>2183</v>
      </c>
      <c r="F2362" t="s">
        <v>1531</v>
      </c>
    </row>
    <row r="2363" spans="1:6" ht="15">
      <c r="A2363" s="233">
        <v>45931</v>
      </c>
      <c r="B2363" t="s">
        <v>2524</v>
      </c>
      <c r="C2363">
        <v>180.75491759702291</v>
      </c>
      <c r="D2363" t="s">
        <v>228</v>
      </c>
      <c r="E2363" t="s">
        <v>2578</v>
      </c>
      <c r="F2363" t="s">
        <v>1531</v>
      </c>
    </row>
    <row r="2364" spans="1:6" ht="15">
      <c r="A2364" s="233">
        <v>45931</v>
      </c>
      <c r="B2364" t="s">
        <v>2524</v>
      </c>
      <c r="C2364">
        <v>116.9942505682578</v>
      </c>
      <c r="D2364" t="s">
        <v>230</v>
      </c>
      <c r="E2364" t="s">
        <v>2555</v>
      </c>
      <c r="F2364" t="s">
        <v>1522</v>
      </c>
    </row>
    <row r="2365" spans="1:6" ht="15">
      <c r="A2365" s="233">
        <v>45931</v>
      </c>
      <c r="B2365" t="s">
        <v>2525</v>
      </c>
      <c r="C2365">
        <v>175</v>
      </c>
      <c r="D2365" t="s">
        <v>230</v>
      </c>
      <c r="E2365" t="s">
        <v>2154</v>
      </c>
      <c r="F2365" t="s">
        <v>1522</v>
      </c>
    </row>
    <row r="2366" spans="1:6" ht="15">
      <c r="A2366" s="233">
        <v>45931</v>
      </c>
      <c r="B2366" t="s">
        <v>2525</v>
      </c>
      <c r="C2366">
        <v>85</v>
      </c>
      <c r="D2366" t="s">
        <v>232</v>
      </c>
      <c r="E2366" t="s">
        <v>2183</v>
      </c>
      <c r="F2366" t="s">
        <v>1522</v>
      </c>
    </row>
    <row r="2367" spans="1:6" ht="15">
      <c r="A2367" s="233">
        <v>45931</v>
      </c>
      <c r="B2367" t="s">
        <v>2524</v>
      </c>
      <c r="C2367">
        <v>148.85643234912959</v>
      </c>
      <c r="D2367" t="s">
        <v>232</v>
      </c>
      <c r="E2367" t="s">
        <v>2199</v>
      </c>
      <c r="F2367" t="s">
        <v>1522</v>
      </c>
    </row>
    <row r="2368" spans="1:6" ht="15">
      <c r="A2368" s="233">
        <v>45931</v>
      </c>
      <c r="B2368" t="s">
        <v>2524</v>
      </c>
      <c r="C2368">
        <v>30.732351946894489</v>
      </c>
      <c r="D2368" t="s">
        <v>234</v>
      </c>
      <c r="E2368" t="s">
        <v>2579</v>
      </c>
      <c r="F2368" t="s">
        <v>1578</v>
      </c>
    </row>
    <row r="2369" spans="1:6" ht="15">
      <c r="A2369" s="233">
        <v>45931</v>
      </c>
      <c r="B2369" t="s">
        <v>2525</v>
      </c>
      <c r="C2369">
        <v>10</v>
      </c>
      <c r="D2369" t="s">
        <v>234</v>
      </c>
      <c r="E2369" t="s">
        <v>2129</v>
      </c>
      <c r="F2369" t="s">
        <v>1578</v>
      </c>
    </row>
    <row r="2370" spans="1:6" ht="15">
      <c r="A2370" s="233">
        <v>45931</v>
      </c>
      <c r="B2370" t="s">
        <v>2524</v>
      </c>
      <c r="C2370">
        <v>154.68991702995359</v>
      </c>
      <c r="D2370" t="s">
        <v>236</v>
      </c>
      <c r="E2370" t="s">
        <v>2140</v>
      </c>
      <c r="F2370" t="s">
        <v>1544</v>
      </c>
    </row>
    <row r="2371" spans="1:6" ht="15">
      <c r="A2371" s="233">
        <v>45931</v>
      </c>
      <c r="B2371" t="s">
        <v>2525</v>
      </c>
      <c r="C2371">
        <v>55</v>
      </c>
      <c r="D2371" t="s">
        <v>236</v>
      </c>
      <c r="E2371" t="s">
        <v>2150</v>
      </c>
      <c r="F2371" t="s">
        <v>1544</v>
      </c>
    </row>
    <row r="2372" spans="1:6" ht="15">
      <c r="A2372" s="233">
        <v>45931</v>
      </c>
      <c r="B2372" t="s">
        <v>2525</v>
      </c>
      <c r="C2372">
        <v>50</v>
      </c>
      <c r="D2372" t="s">
        <v>238</v>
      </c>
      <c r="E2372" t="s">
        <v>2191</v>
      </c>
      <c r="F2372" t="s">
        <v>1525</v>
      </c>
    </row>
    <row r="2373" spans="1:6" ht="15">
      <c r="A2373" s="233">
        <v>45931</v>
      </c>
      <c r="B2373" t="s">
        <v>2524</v>
      </c>
      <c r="C2373">
        <v>139.6297020302159</v>
      </c>
      <c r="D2373" t="s">
        <v>238</v>
      </c>
      <c r="E2373" t="s">
        <v>2131</v>
      </c>
      <c r="F2373" t="s">
        <v>1525</v>
      </c>
    </row>
    <row r="2374" spans="1:6" ht="15">
      <c r="A2374" s="233">
        <v>45931</v>
      </c>
      <c r="B2374" t="s">
        <v>2525</v>
      </c>
      <c r="C2374">
        <v>20</v>
      </c>
      <c r="D2374" t="s">
        <v>240</v>
      </c>
      <c r="E2374" t="s">
        <v>2118</v>
      </c>
      <c r="F2374" t="s">
        <v>1509</v>
      </c>
    </row>
    <row r="2375" spans="1:6" ht="15">
      <c r="A2375" s="233">
        <v>45931</v>
      </c>
      <c r="B2375" t="s">
        <v>2524</v>
      </c>
      <c r="C2375">
        <v>69.730144341398784</v>
      </c>
      <c r="D2375" t="s">
        <v>240</v>
      </c>
      <c r="E2375" t="s">
        <v>2127</v>
      </c>
      <c r="F2375" t="s">
        <v>1509</v>
      </c>
    </row>
    <row r="2376" spans="1:6" ht="15">
      <c r="A2376" s="233">
        <v>45931</v>
      </c>
      <c r="B2376" t="s">
        <v>2524</v>
      </c>
      <c r="C2376">
        <v>25.759254012003812</v>
      </c>
      <c r="D2376" t="s">
        <v>242</v>
      </c>
      <c r="E2376" t="s">
        <v>2580</v>
      </c>
      <c r="F2376" t="s">
        <v>1534</v>
      </c>
    </row>
    <row r="2377" spans="1:6" ht="15">
      <c r="A2377" s="233">
        <v>45931</v>
      </c>
      <c r="B2377" t="s">
        <v>2525</v>
      </c>
      <c r="C2377">
        <v>10</v>
      </c>
      <c r="D2377" t="s">
        <v>242</v>
      </c>
      <c r="E2377" t="s">
        <v>2129</v>
      </c>
      <c r="F2377" t="s">
        <v>1534</v>
      </c>
    </row>
    <row r="2378" spans="1:6" ht="15">
      <c r="A2378" s="233">
        <v>45931</v>
      </c>
      <c r="B2378" t="s">
        <v>2524</v>
      </c>
      <c r="C2378">
        <v>122.0041871837041</v>
      </c>
      <c r="D2378" t="s">
        <v>244</v>
      </c>
      <c r="E2378" t="s">
        <v>2536</v>
      </c>
      <c r="F2378" t="s">
        <v>1531</v>
      </c>
    </row>
    <row r="2379" spans="1:6" ht="15">
      <c r="A2379" s="233">
        <v>45931</v>
      </c>
      <c r="B2379" t="s">
        <v>2525</v>
      </c>
      <c r="C2379">
        <v>250</v>
      </c>
      <c r="D2379" t="s">
        <v>244</v>
      </c>
      <c r="E2379" t="s">
        <v>2581</v>
      </c>
      <c r="F2379" t="s">
        <v>1531</v>
      </c>
    </row>
    <row r="2380" spans="1:6" ht="15">
      <c r="A2380" s="233">
        <v>45931</v>
      </c>
      <c r="B2380" t="s">
        <v>2524</v>
      </c>
      <c r="C2380">
        <v>155.14003429411281</v>
      </c>
      <c r="D2380" t="s">
        <v>246</v>
      </c>
      <c r="E2380" t="s">
        <v>2140</v>
      </c>
      <c r="F2380" t="s">
        <v>1534</v>
      </c>
    </row>
    <row r="2381" spans="1:6" ht="15">
      <c r="A2381" s="233">
        <v>45931</v>
      </c>
      <c r="B2381" t="s">
        <v>2525</v>
      </c>
      <c r="C2381">
        <v>95</v>
      </c>
      <c r="D2381" t="s">
        <v>246</v>
      </c>
      <c r="E2381" t="s">
        <v>2258</v>
      </c>
      <c r="F2381" t="s">
        <v>1534</v>
      </c>
    </row>
    <row r="2382" spans="1:6" ht="15">
      <c r="A2382" s="233">
        <v>45931</v>
      </c>
      <c r="B2382" t="s">
        <v>2525</v>
      </c>
      <c r="C2382">
        <v>50</v>
      </c>
      <c r="D2382" t="s">
        <v>248</v>
      </c>
      <c r="E2382" t="s">
        <v>2191</v>
      </c>
      <c r="F2382" t="s">
        <v>1578</v>
      </c>
    </row>
    <row r="2383" spans="1:6" ht="15">
      <c r="A2383" s="233">
        <v>45931</v>
      </c>
      <c r="B2383" t="s">
        <v>2524</v>
      </c>
      <c r="C2383">
        <v>124.0479321209715</v>
      </c>
      <c r="D2383" t="s">
        <v>248</v>
      </c>
      <c r="E2383" t="s">
        <v>2204</v>
      </c>
      <c r="F2383" t="s">
        <v>1578</v>
      </c>
    </row>
    <row r="2384" spans="1:6" ht="15">
      <c r="A2384" s="233">
        <v>45931</v>
      </c>
      <c r="B2384" t="s">
        <v>2525</v>
      </c>
      <c r="C2384">
        <v>55</v>
      </c>
      <c r="D2384" t="s">
        <v>250</v>
      </c>
      <c r="E2384" t="s">
        <v>2150</v>
      </c>
      <c r="F2384" t="s">
        <v>1531</v>
      </c>
    </row>
    <row r="2385" spans="1:6" ht="15">
      <c r="A2385" s="233">
        <v>45931</v>
      </c>
      <c r="B2385" t="s">
        <v>2524</v>
      </c>
      <c r="C2385">
        <v>119.4872908972409</v>
      </c>
      <c r="D2385" t="s">
        <v>250</v>
      </c>
      <c r="E2385" t="s">
        <v>2546</v>
      </c>
      <c r="F2385" t="s">
        <v>1531</v>
      </c>
    </row>
    <row r="2386" spans="1:6" ht="15">
      <c r="A2386" s="233">
        <v>45931</v>
      </c>
      <c r="B2386" t="s">
        <v>2525</v>
      </c>
      <c r="C2386">
        <v>135</v>
      </c>
      <c r="D2386" t="s">
        <v>252</v>
      </c>
      <c r="E2386" t="s">
        <v>2165</v>
      </c>
      <c r="F2386" t="s">
        <v>1525</v>
      </c>
    </row>
    <row r="2387" spans="1:6" ht="15">
      <c r="A2387" s="233">
        <v>45931</v>
      </c>
      <c r="B2387" t="s">
        <v>2524</v>
      </c>
      <c r="C2387">
        <v>70.851264826283199</v>
      </c>
      <c r="D2387" t="s">
        <v>252</v>
      </c>
      <c r="E2387" t="s">
        <v>2251</v>
      </c>
      <c r="F2387" t="s">
        <v>1525</v>
      </c>
    </row>
    <row r="2388" spans="1:6" ht="15">
      <c r="A2388" s="233">
        <v>45931</v>
      </c>
      <c r="B2388" t="s">
        <v>2524</v>
      </c>
      <c r="C2388">
        <v>50.129501211462937</v>
      </c>
      <c r="D2388" t="s">
        <v>254</v>
      </c>
      <c r="E2388" t="s">
        <v>2191</v>
      </c>
      <c r="F2388" t="s">
        <v>1578</v>
      </c>
    </row>
    <row r="2389" spans="1:6" ht="15">
      <c r="A2389" s="233">
        <v>45931</v>
      </c>
      <c r="B2389" t="s">
        <v>2525</v>
      </c>
      <c r="C2389">
        <v>30</v>
      </c>
      <c r="D2389" t="s">
        <v>254</v>
      </c>
      <c r="E2389" t="s">
        <v>2133</v>
      </c>
      <c r="F2389" t="s">
        <v>1578</v>
      </c>
    </row>
    <row r="2390" spans="1:6" ht="15">
      <c r="A2390" s="233">
        <v>45931</v>
      </c>
      <c r="B2390" t="s">
        <v>2524</v>
      </c>
      <c r="C2390">
        <v>137.9466021243777</v>
      </c>
      <c r="D2390" t="s">
        <v>256</v>
      </c>
      <c r="E2390" t="s">
        <v>2245</v>
      </c>
      <c r="F2390" t="s">
        <v>1544</v>
      </c>
    </row>
    <row r="2391" spans="1:6" ht="15">
      <c r="A2391" s="233">
        <v>45931</v>
      </c>
      <c r="B2391" t="s">
        <v>2525</v>
      </c>
      <c r="C2391">
        <v>330</v>
      </c>
      <c r="D2391" t="s">
        <v>256</v>
      </c>
      <c r="E2391" t="s">
        <v>2221</v>
      </c>
      <c r="F2391" t="s">
        <v>1544</v>
      </c>
    </row>
    <row r="2392" spans="1:6" ht="15">
      <c r="A2392" s="233">
        <v>45931</v>
      </c>
      <c r="B2392" t="s">
        <v>2525</v>
      </c>
      <c r="C2392">
        <v>55</v>
      </c>
      <c r="D2392" t="s">
        <v>258</v>
      </c>
      <c r="E2392" t="s">
        <v>2150</v>
      </c>
      <c r="F2392" t="s">
        <v>1509</v>
      </c>
    </row>
    <row r="2393" spans="1:6" ht="15">
      <c r="A2393" s="233">
        <v>45931</v>
      </c>
      <c r="B2393" t="s">
        <v>2524</v>
      </c>
      <c r="C2393">
        <v>167.22408026755849</v>
      </c>
      <c r="D2393" t="s">
        <v>258</v>
      </c>
      <c r="E2393" t="s">
        <v>2253</v>
      </c>
      <c r="F2393" t="s">
        <v>1509</v>
      </c>
    </row>
    <row r="2394" spans="1:6" ht="15">
      <c r="A2394" s="233">
        <v>45931</v>
      </c>
      <c r="B2394" t="s">
        <v>2524</v>
      </c>
      <c r="C2394">
        <v>75.437537718768851</v>
      </c>
      <c r="D2394" t="s">
        <v>260</v>
      </c>
      <c r="E2394" t="s">
        <v>2147</v>
      </c>
      <c r="F2394" t="s">
        <v>1522</v>
      </c>
    </row>
    <row r="2395" spans="1:6" ht="15">
      <c r="A2395" s="233">
        <v>45931</v>
      </c>
      <c r="B2395" t="s">
        <v>2525</v>
      </c>
      <c r="C2395">
        <v>30</v>
      </c>
      <c r="D2395" t="s">
        <v>260</v>
      </c>
      <c r="E2395" t="s">
        <v>2133</v>
      </c>
      <c r="F2395" t="s">
        <v>1522</v>
      </c>
    </row>
    <row r="2396" spans="1:6" ht="15">
      <c r="A2396" s="233">
        <v>45931</v>
      </c>
      <c r="B2396" t="s">
        <v>2525</v>
      </c>
      <c r="C2396">
        <v>70</v>
      </c>
      <c r="D2396" t="s">
        <v>262</v>
      </c>
      <c r="E2396" t="s">
        <v>2127</v>
      </c>
      <c r="F2396" t="s">
        <v>1534</v>
      </c>
    </row>
    <row r="2397" spans="1:6" ht="15">
      <c r="A2397" s="233">
        <v>45931</v>
      </c>
      <c r="B2397" t="s">
        <v>2524</v>
      </c>
      <c r="C2397">
        <v>165.99871943845011</v>
      </c>
      <c r="D2397" t="s">
        <v>262</v>
      </c>
      <c r="E2397" t="s">
        <v>2582</v>
      </c>
      <c r="F2397" t="s">
        <v>1534</v>
      </c>
    </row>
    <row r="2398" spans="1:6" ht="15">
      <c r="A2398" s="233">
        <v>45931</v>
      </c>
      <c r="B2398" t="s">
        <v>2525</v>
      </c>
      <c r="C2398">
        <v>10</v>
      </c>
      <c r="D2398" t="s">
        <v>264</v>
      </c>
      <c r="E2398" t="s">
        <v>2129</v>
      </c>
      <c r="F2398" t="s">
        <v>1531</v>
      </c>
    </row>
    <row r="2399" spans="1:6" ht="15">
      <c r="A2399" s="233">
        <v>45931</v>
      </c>
      <c r="B2399" t="s">
        <v>2524</v>
      </c>
      <c r="C2399">
        <v>28.576327370406361</v>
      </c>
      <c r="D2399" t="s">
        <v>264</v>
      </c>
      <c r="E2399" t="s">
        <v>2256</v>
      </c>
      <c r="F2399" t="s">
        <v>1531</v>
      </c>
    </row>
    <row r="2400" spans="1:6" ht="15">
      <c r="A2400" s="233">
        <v>45931</v>
      </c>
      <c r="B2400" t="s">
        <v>2524</v>
      </c>
      <c r="C2400">
        <v>81.579376733561759</v>
      </c>
      <c r="D2400" t="s">
        <v>266</v>
      </c>
      <c r="E2400" t="s">
        <v>2583</v>
      </c>
      <c r="F2400" t="s">
        <v>1525</v>
      </c>
    </row>
    <row r="2401" spans="1:6" ht="15">
      <c r="A2401" s="233">
        <v>45931</v>
      </c>
      <c r="B2401" t="s">
        <v>2525</v>
      </c>
      <c r="C2401">
        <v>20</v>
      </c>
      <c r="D2401" t="s">
        <v>266</v>
      </c>
      <c r="E2401" t="s">
        <v>2118</v>
      </c>
      <c r="F2401" t="s">
        <v>1525</v>
      </c>
    </row>
    <row r="2402" spans="1:6" ht="15">
      <c r="A2402" s="233">
        <v>45931</v>
      </c>
      <c r="B2402" t="s">
        <v>2524</v>
      </c>
      <c r="C2402">
        <v>143.85102264999739</v>
      </c>
      <c r="D2402" t="s">
        <v>268</v>
      </c>
      <c r="E2402" t="s">
        <v>2134</v>
      </c>
      <c r="F2402" t="s">
        <v>1522</v>
      </c>
    </row>
    <row r="2403" spans="1:6" ht="15">
      <c r="A2403" s="233">
        <v>45931</v>
      </c>
      <c r="B2403" t="s">
        <v>2525</v>
      </c>
      <c r="C2403">
        <v>55</v>
      </c>
      <c r="D2403" t="s">
        <v>268</v>
      </c>
      <c r="E2403" t="s">
        <v>2150</v>
      </c>
      <c r="F2403" t="s">
        <v>1522</v>
      </c>
    </row>
    <row r="2404" spans="1:6" ht="15">
      <c r="A2404" s="233">
        <v>45931</v>
      </c>
      <c r="B2404" t="s">
        <v>2524</v>
      </c>
      <c r="C2404">
        <v>102.2547164987985</v>
      </c>
      <c r="D2404" t="s">
        <v>270</v>
      </c>
      <c r="E2404" t="s">
        <v>2257</v>
      </c>
      <c r="F2404" t="s">
        <v>1509</v>
      </c>
    </row>
    <row r="2405" spans="1:6" ht="15">
      <c r="A2405" s="233">
        <v>45931</v>
      </c>
      <c r="B2405" t="s">
        <v>2525</v>
      </c>
      <c r="C2405">
        <v>20</v>
      </c>
      <c r="D2405" t="s">
        <v>270</v>
      </c>
      <c r="E2405" t="s">
        <v>2118</v>
      </c>
      <c r="F2405" t="s">
        <v>1509</v>
      </c>
    </row>
    <row r="2406" spans="1:6" ht="15">
      <c r="A2406" s="233">
        <v>45931</v>
      </c>
      <c r="B2406" t="s">
        <v>2525</v>
      </c>
      <c r="C2406">
        <v>30</v>
      </c>
      <c r="D2406" t="s">
        <v>272</v>
      </c>
      <c r="E2406" t="s">
        <v>2133</v>
      </c>
      <c r="F2406" t="s">
        <v>1534</v>
      </c>
    </row>
    <row r="2407" spans="1:6" ht="15">
      <c r="A2407" s="233">
        <v>45931</v>
      </c>
      <c r="B2407" t="s">
        <v>2524</v>
      </c>
      <c r="C2407">
        <v>70.563330589203815</v>
      </c>
      <c r="D2407" t="s">
        <v>272</v>
      </c>
      <c r="E2407" t="s">
        <v>2251</v>
      </c>
      <c r="F2407" t="s">
        <v>1534</v>
      </c>
    </row>
    <row r="2408" spans="1:6" ht="15">
      <c r="A2408" s="233">
        <v>45931</v>
      </c>
      <c r="B2408" t="s">
        <v>2524</v>
      </c>
      <c r="C2408">
        <v>85.444525142051532</v>
      </c>
      <c r="D2408" t="s">
        <v>274</v>
      </c>
      <c r="E2408" t="s">
        <v>2183</v>
      </c>
      <c r="F2408" t="s">
        <v>1518</v>
      </c>
    </row>
    <row r="2409" spans="1:6" ht="15">
      <c r="A2409" s="233">
        <v>45931</v>
      </c>
      <c r="B2409" t="s">
        <v>2525</v>
      </c>
      <c r="C2409">
        <v>60</v>
      </c>
      <c r="D2409" t="s">
        <v>274</v>
      </c>
      <c r="E2409" t="s">
        <v>2113</v>
      </c>
      <c r="F2409" t="s">
        <v>1518</v>
      </c>
    </row>
    <row r="2410" spans="1:6" ht="15">
      <c r="A2410" s="233">
        <v>45931</v>
      </c>
      <c r="B2410" t="s">
        <v>2524</v>
      </c>
      <c r="C2410">
        <v>138.37273661737959</v>
      </c>
      <c r="D2410" t="s">
        <v>276</v>
      </c>
      <c r="E2410" t="s">
        <v>2245</v>
      </c>
      <c r="F2410" t="s">
        <v>1531</v>
      </c>
    </row>
    <row r="2411" spans="1:6" ht="15">
      <c r="A2411" s="233">
        <v>45931</v>
      </c>
      <c r="B2411" t="s">
        <v>2525</v>
      </c>
      <c r="C2411">
        <v>70</v>
      </c>
      <c r="D2411" t="s">
        <v>276</v>
      </c>
      <c r="E2411" t="s">
        <v>2127</v>
      </c>
      <c r="F2411" t="s">
        <v>1531</v>
      </c>
    </row>
    <row r="2412" spans="1:6" ht="15">
      <c r="A2412" s="233">
        <v>45931</v>
      </c>
      <c r="B2412" t="s">
        <v>2525</v>
      </c>
      <c r="C2412">
        <v>25</v>
      </c>
      <c r="D2412" t="s">
        <v>278</v>
      </c>
      <c r="E2412" t="s">
        <v>2173</v>
      </c>
      <c r="F2412" t="s">
        <v>1509</v>
      </c>
    </row>
    <row r="2413" spans="1:6" ht="15">
      <c r="A2413" s="233">
        <v>45931</v>
      </c>
      <c r="B2413" t="s">
        <v>2524</v>
      </c>
      <c r="C2413">
        <v>83.147636944158052</v>
      </c>
      <c r="D2413" t="s">
        <v>278</v>
      </c>
      <c r="E2413" t="s">
        <v>2548</v>
      </c>
      <c r="F2413" t="s">
        <v>1509</v>
      </c>
    </row>
    <row r="2414" spans="1:6" ht="15">
      <c r="A2414" s="233">
        <v>45931</v>
      </c>
      <c r="B2414" t="s">
        <v>2525</v>
      </c>
      <c r="C2414">
        <v>45</v>
      </c>
      <c r="D2414" t="s">
        <v>280</v>
      </c>
      <c r="E2414" t="s">
        <v>2138</v>
      </c>
      <c r="F2414" t="s">
        <v>1509</v>
      </c>
    </row>
    <row r="2415" spans="1:6" ht="15">
      <c r="A2415" s="233">
        <v>45931</v>
      </c>
      <c r="B2415" t="s">
        <v>2524</v>
      </c>
      <c r="C2415">
        <v>134.1241691752854</v>
      </c>
      <c r="D2415" t="s">
        <v>280</v>
      </c>
      <c r="E2415" t="s">
        <v>2262</v>
      </c>
      <c r="F2415" t="s">
        <v>1509</v>
      </c>
    </row>
    <row r="2416" spans="1:6" ht="15">
      <c r="A2416" s="233">
        <v>45931</v>
      </c>
      <c r="B2416" t="s">
        <v>2525</v>
      </c>
      <c r="C2416">
        <v>40</v>
      </c>
      <c r="D2416" t="s">
        <v>282</v>
      </c>
      <c r="E2416" t="s">
        <v>2185</v>
      </c>
      <c r="F2416" t="s">
        <v>1534</v>
      </c>
    </row>
    <row r="2417" spans="1:6" ht="15">
      <c r="A2417" s="233">
        <v>45931</v>
      </c>
      <c r="B2417" t="s">
        <v>2524</v>
      </c>
      <c r="C2417">
        <v>93.709734098629497</v>
      </c>
      <c r="D2417" t="s">
        <v>282</v>
      </c>
      <c r="E2417" t="s">
        <v>2557</v>
      </c>
      <c r="F2417" t="s">
        <v>1534</v>
      </c>
    </row>
    <row r="2418" spans="1:6" ht="15">
      <c r="A2418" s="233">
        <v>45931</v>
      </c>
      <c r="B2418" t="s">
        <v>2525</v>
      </c>
      <c r="C2418">
        <v>120</v>
      </c>
      <c r="D2418" t="s">
        <v>284</v>
      </c>
      <c r="E2418" t="s">
        <v>2233</v>
      </c>
      <c r="F2418" t="s">
        <v>1531</v>
      </c>
    </row>
    <row r="2419" spans="1:6" ht="15">
      <c r="A2419" s="233">
        <v>45931</v>
      </c>
      <c r="B2419" t="s">
        <v>2524</v>
      </c>
      <c r="C2419">
        <v>92.231069572970142</v>
      </c>
      <c r="D2419" t="s">
        <v>284</v>
      </c>
      <c r="E2419" t="s">
        <v>2577</v>
      </c>
      <c r="F2419" t="s">
        <v>1531</v>
      </c>
    </row>
    <row r="2420" spans="1:6" ht="15">
      <c r="A2420" s="233">
        <v>45931</v>
      </c>
      <c r="B2420" t="s">
        <v>2524</v>
      </c>
      <c r="C2420">
        <v>148.98244986740559</v>
      </c>
      <c r="D2420" t="s">
        <v>286</v>
      </c>
      <c r="E2420" t="s">
        <v>2199</v>
      </c>
      <c r="F2420" t="s">
        <v>1544</v>
      </c>
    </row>
    <row r="2421" spans="1:6" ht="15">
      <c r="A2421" s="233">
        <v>45931</v>
      </c>
      <c r="B2421" t="s">
        <v>2525</v>
      </c>
      <c r="C2421">
        <v>50</v>
      </c>
      <c r="D2421" t="s">
        <v>286</v>
      </c>
      <c r="E2421" t="s">
        <v>2191</v>
      </c>
      <c r="F2421" t="s">
        <v>1544</v>
      </c>
    </row>
    <row r="2422" spans="1:6" ht="15">
      <c r="A2422" s="233">
        <v>45931</v>
      </c>
      <c r="B2422" t="s">
        <v>2525</v>
      </c>
      <c r="C2422">
        <v>80</v>
      </c>
      <c r="D2422" t="s">
        <v>288</v>
      </c>
      <c r="E2422" t="s">
        <v>2115</v>
      </c>
      <c r="F2422" t="s">
        <v>1591</v>
      </c>
    </row>
    <row r="2423" spans="1:6" ht="15">
      <c r="A2423" s="233">
        <v>45931</v>
      </c>
      <c r="B2423" t="s">
        <v>2524</v>
      </c>
      <c r="C2423">
        <v>103.9284971939306</v>
      </c>
      <c r="D2423" t="s">
        <v>288</v>
      </c>
      <c r="E2423" t="s">
        <v>2559</v>
      </c>
      <c r="F2423" t="s">
        <v>1591</v>
      </c>
    </row>
    <row r="2424" spans="1:6" ht="15">
      <c r="A2424" s="233">
        <v>45931</v>
      </c>
      <c r="B2424" t="s">
        <v>2525</v>
      </c>
      <c r="C2424">
        <v>230</v>
      </c>
      <c r="D2424" t="s">
        <v>290</v>
      </c>
      <c r="E2424" t="s">
        <v>2584</v>
      </c>
      <c r="F2424" t="s">
        <v>1544</v>
      </c>
    </row>
    <row r="2425" spans="1:6" ht="15">
      <c r="A2425" s="233">
        <v>45931</v>
      </c>
      <c r="B2425" t="s">
        <v>2524</v>
      </c>
      <c r="C2425">
        <v>108.0329547482832</v>
      </c>
      <c r="D2425" t="s">
        <v>290</v>
      </c>
      <c r="E2425" t="s">
        <v>2550</v>
      </c>
      <c r="F2425" t="s">
        <v>1544</v>
      </c>
    </row>
    <row r="2426" spans="1:6" ht="15">
      <c r="A2426" s="233">
        <v>45931</v>
      </c>
      <c r="B2426" t="s">
        <v>2524</v>
      </c>
      <c r="C2426">
        <v>150.7840772014475</v>
      </c>
      <c r="D2426" t="s">
        <v>292</v>
      </c>
      <c r="E2426" t="s">
        <v>2585</v>
      </c>
      <c r="F2426" t="s">
        <v>1509</v>
      </c>
    </row>
    <row r="2427" spans="1:6" ht="15">
      <c r="A2427" s="233">
        <v>45931</v>
      </c>
      <c r="B2427" t="s">
        <v>2525</v>
      </c>
      <c r="C2427">
        <v>40</v>
      </c>
      <c r="D2427" t="s">
        <v>292</v>
      </c>
      <c r="E2427" t="s">
        <v>2185</v>
      </c>
      <c r="F2427" t="s">
        <v>1509</v>
      </c>
    </row>
    <row r="2428" spans="1:6" ht="15">
      <c r="A2428" s="233">
        <v>45931</v>
      </c>
      <c r="B2428" t="s">
        <v>2524</v>
      </c>
      <c r="C2428">
        <v>57.240984544934157</v>
      </c>
      <c r="D2428" t="s">
        <v>296</v>
      </c>
      <c r="E2428" t="s">
        <v>2586</v>
      </c>
      <c r="F2428" t="s">
        <v>1534</v>
      </c>
    </row>
    <row r="2429" spans="1:6" ht="15">
      <c r="A2429" s="233">
        <v>45931</v>
      </c>
      <c r="B2429" t="s">
        <v>2525</v>
      </c>
      <c r="C2429">
        <v>35</v>
      </c>
      <c r="D2429" t="s">
        <v>296</v>
      </c>
      <c r="E2429" t="s">
        <v>2205</v>
      </c>
      <c r="F2429" t="s">
        <v>1534</v>
      </c>
    </row>
    <row r="2430" spans="1:6" ht="15">
      <c r="A2430" s="233">
        <v>45931</v>
      </c>
      <c r="B2430" t="s">
        <v>2525</v>
      </c>
      <c r="C2430">
        <v>105</v>
      </c>
      <c r="D2430" t="s">
        <v>294</v>
      </c>
      <c r="E2430" t="s">
        <v>2137</v>
      </c>
      <c r="F2430" t="s">
        <v>1534</v>
      </c>
    </row>
    <row r="2431" spans="1:6" ht="15">
      <c r="A2431" s="233">
        <v>45931</v>
      </c>
      <c r="B2431" t="s">
        <v>2524</v>
      </c>
      <c r="C2431">
        <v>157.92560951765009</v>
      </c>
      <c r="D2431" t="s">
        <v>294</v>
      </c>
      <c r="E2431" t="s">
        <v>2186</v>
      </c>
      <c r="F2431" t="s">
        <v>1534</v>
      </c>
    </row>
    <row r="2432" spans="1:6" ht="15">
      <c r="A2432" s="233">
        <v>45931</v>
      </c>
      <c r="B2432" t="s">
        <v>2525</v>
      </c>
      <c r="C2432">
        <v>80</v>
      </c>
      <c r="D2432" t="s">
        <v>298</v>
      </c>
      <c r="E2432" t="s">
        <v>2115</v>
      </c>
      <c r="F2432" t="s">
        <v>1522</v>
      </c>
    </row>
    <row r="2433" spans="1:6" ht="15">
      <c r="A2433" s="233">
        <v>45931</v>
      </c>
      <c r="B2433" t="s">
        <v>2524</v>
      </c>
      <c r="C2433">
        <v>66.582883205299993</v>
      </c>
      <c r="D2433" t="s">
        <v>298</v>
      </c>
      <c r="E2433" t="s">
        <v>2554</v>
      </c>
      <c r="F2433" t="s">
        <v>1522</v>
      </c>
    </row>
    <row r="2434" spans="1:6" ht="15">
      <c r="A2434" s="233">
        <v>45931</v>
      </c>
      <c r="B2434" t="s">
        <v>2524</v>
      </c>
      <c r="C2434">
        <v>50.05172011078114</v>
      </c>
      <c r="D2434" t="s">
        <v>300</v>
      </c>
      <c r="E2434" t="s">
        <v>2191</v>
      </c>
      <c r="F2434" t="s">
        <v>1544</v>
      </c>
    </row>
    <row r="2435" spans="1:6" ht="15">
      <c r="A2435" s="233">
        <v>45931</v>
      </c>
      <c r="B2435" t="s">
        <v>2525</v>
      </c>
      <c r="C2435">
        <v>15</v>
      </c>
      <c r="D2435" t="s">
        <v>300</v>
      </c>
      <c r="E2435" t="s">
        <v>2317</v>
      </c>
      <c r="F2435" t="s">
        <v>1544</v>
      </c>
    </row>
    <row r="2436" spans="1:6" ht="15">
      <c r="A2436" s="233">
        <v>45931</v>
      </c>
      <c r="B2436" t="s">
        <v>2525</v>
      </c>
      <c r="C2436">
        <v>50</v>
      </c>
      <c r="D2436" t="s">
        <v>302</v>
      </c>
      <c r="E2436" t="s">
        <v>2191</v>
      </c>
      <c r="F2436" t="s">
        <v>1534</v>
      </c>
    </row>
    <row r="2437" spans="1:6" ht="15">
      <c r="A2437" s="233">
        <v>45931</v>
      </c>
      <c r="B2437" t="s">
        <v>2524</v>
      </c>
      <c r="C2437">
        <v>67.463637099603304</v>
      </c>
      <c r="D2437" t="s">
        <v>302</v>
      </c>
      <c r="E2437" t="s">
        <v>2554</v>
      </c>
      <c r="F2437" t="s">
        <v>1534</v>
      </c>
    </row>
    <row r="2438" spans="1:6" ht="15">
      <c r="A2438" s="233">
        <v>45931</v>
      </c>
      <c r="B2438" t="s">
        <v>2524</v>
      </c>
      <c r="C2438">
        <v>76.878132783910942</v>
      </c>
      <c r="D2438" t="s">
        <v>304</v>
      </c>
      <c r="E2438" t="s">
        <v>2533</v>
      </c>
      <c r="F2438" t="s">
        <v>1544</v>
      </c>
    </row>
    <row r="2439" spans="1:6" ht="15">
      <c r="A2439" s="233">
        <v>45931</v>
      </c>
      <c r="B2439" t="s">
        <v>2525</v>
      </c>
      <c r="C2439">
        <v>25</v>
      </c>
      <c r="D2439" t="s">
        <v>304</v>
      </c>
      <c r="E2439" t="s">
        <v>2173</v>
      </c>
      <c r="F2439" t="s">
        <v>1544</v>
      </c>
    </row>
    <row r="2440" spans="1:6" ht="15">
      <c r="A2440" s="233">
        <v>45931</v>
      </c>
      <c r="B2440" t="s">
        <v>2524</v>
      </c>
      <c r="C2440">
        <v>121.9295912033342</v>
      </c>
      <c r="D2440" t="s">
        <v>306</v>
      </c>
      <c r="E2440" t="s">
        <v>2536</v>
      </c>
      <c r="F2440" t="s">
        <v>1531</v>
      </c>
    </row>
    <row r="2441" spans="1:6" ht="15">
      <c r="A2441" s="233">
        <v>45931</v>
      </c>
      <c r="B2441" t="s">
        <v>2525</v>
      </c>
      <c r="C2441">
        <v>55</v>
      </c>
      <c r="D2441" t="s">
        <v>306</v>
      </c>
      <c r="E2441" t="s">
        <v>2150</v>
      </c>
      <c r="F2441" t="s">
        <v>1531</v>
      </c>
    </row>
    <row r="2442" spans="1:6" ht="15">
      <c r="A2442" s="233">
        <v>45931</v>
      </c>
      <c r="B2442" t="s">
        <v>2525</v>
      </c>
      <c r="C2442">
        <v>165</v>
      </c>
      <c r="D2442" t="s">
        <v>308</v>
      </c>
      <c r="E2442" t="s">
        <v>2153</v>
      </c>
      <c r="F2442" t="s">
        <v>1531</v>
      </c>
    </row>
    <row r="2443" spans="1:6" ht="15">
      <c r="A2443" s="233">
        <v>45931</v>
      </c>
      <c r="B2443" t="s">
        <v>2524</v>
      </c>
      <c r="C2443">
        <v>113.3623266071686</v>
      </c>
      <c r="D2443" t="s">
        <v>308</v>
      </c>
      <c r="E2443" t="s">
        <v>2145</v>
      </c>
      <c r="F2443" t="s">
        <v>1531</v>
      </c>
    </row>
    <row r="2444" spans="1:6" ht="15">
      <c r="A2444" s="233">
        <v>45931</v>
      </c>
      <c r="B2444" t="s">
        <v>2524</v>
      </c>
      <c r="C2444">
        <v>136.7546869560893</v>
      </c>
      <c r="D2444" t="s">
        <v>310</v>
      </c>
      <c r="E2444" t="s">
        <v>2264</v>
      </c>
      <c r="F2444" t="s">
        <v>1518</v>
      </c>
    </row>
    <row r="2445" spans="1:6" ht="15">
      <c r="A2445" s="233">
        <v>45931</v>
      </c>
      <c r="B2445" t="s">
        <v>2525</v>
      </c>
      <c r="C2445">
        <v>55</v>
      </c>
      <c r="D2445" t="s">
        <v>310</v>
      </c>
      <c r="E2445" t="s">
        <v>2150</v>
      </c>
      <c r="F2445" t="s">
        <v>1518</v>
      </c>
    </row>
    <row r="2446" spans="1:6" ht="15">
      <c r="A2446" s="233">
        <v>45931</v>
      </c>
      <c r="B2446" t="s">
        <v>2525</v>
      </c>
      <c r="C2446">
        <v>11970</v>
      </c>
      <c r="D2446" t="s">
        <v>1772</v>
      </c>
      <c r="E2446" t="s">
        <v>2587</v>
      </c>
      <c r="F2446" t="s">
        <v>1772</v>
      </c>
    </row>
    <row r="2447" spans="1:6" ht="15">
      <c r="A2447" s="233">
        <v>45931</v>
      </c>
      <c r="B2447" t="s">
        <v>2524</v>
      </c>
      <c r="C2447">
        <v>109.01944161826751</v>
      </c>
      <c r="D2447" t="s">
        <v>1772</v>
      </c>
      <c r="E2447" t="s">
        <v>2565</v>
      </c>
      <c r="F2447" t="s">
        <v>1772</v>
      </c>
    </row>
    <row r="2448" spans="1:6" ht="15">
      <c r="A2448" s="233">
        <v>45931</v>
      </c>
      <c r="B2448" t="s">
        <v>2588</v>
      </c>
      <c r="C2448">
        <v>395</v>
      </c>
      <c r="D2448" t="s">
        <v>3</v>
      </c>
      <c r="E2448" t="s">
        <v>2589</v>
      </c>
      <c r="F2448" t="s">
        <v>1509</v>
      </c>
    </row>
    <row r="2449" spans="1:6" ht="15">
      <c r="A2449" s="233">
        <v>45931</v>
      </c>
      <c r="B2449" t="s">
        <v>2590</v>
      </c>
      <c r="C2449">
        <v>80.612244897959187</v>
      </c>
      <c r="D2449" t="s">
        <v>3</v>
      </c>
      <c r="E2449" t="s">
        <v>2591</v>
      </c>
      <c r="F2449" t="s">
        <v>1509</v>
      </c>
    </row>
    <row r="2450" spans="1:6" ht="15">
      <c r="A2450" s="233">
        <v>45931</v>
      </c>
      <c r="B2450" t="s">
        <v>2588</v>
      </c>
      <c r="C2450">
        <v>745</v>
      </c>
      <c r="D2450" t="s">
        <v>7</v>
      </c>
      <c r="E2450" t="s">
        <v>2592</v>
      </c>
      <c r="F2450" t="s">
        <v>1509</v>
      </c>
    </row>
    <row r="2451" spans="1:6" ht="15">
      <c r="A2451" s="233">
        <v>45931</v>
      </c>
      <c r="B2451" t="s">
        <v>2590</v>
      </c>
      <c r="C2451">
        <v>75.634517766497467</v>
      </c>
      <c r="D2451" t="s">
        <v>7</v>
      </c>
      <c r="E2451" t="s">
        <v>2556</v>
      </c>
      <c r="F2451" t="s">
        <v>1509</v>
      </c>
    </row>
    <row r="2452" spans="1:6" ht="15">
      <c r="A2452" s="233">
        <v>45931</v>
      </c>
      <c r="B2452" t="s">
        <v>2588</v>
      </c>
      <c r="C2452">
        <v>1090</v>
      </c>
      <c r="D2452" t="s">
        <v>11</v>
      </c>
      <c r="E2452" t="s">
        <v>2593</v>
      </c>
      <c r="F2452" t="s">
        <v>1518</v>
      </c>
    </row>
    <row r="2453" spans="1:6" ht="15">
      <c r="A2453" s="233">
        <v>45931</v>
      </c>
      <c r="B2453" t="s">
        <v>2590</v>
      </c>
      <c r="C2453">
        <v>83.846153846153854</v>
      </c>
      <c r="D2453" t="s">
        <v>11</v>
      </c>
      <c r="E2453" t="s">
        <v>2537</v>
      </c>
      <c r="F2453" t="s">
        <v>1518</v>
      </c>
    </row>
    <row r="2454" spans="1:6" ht="15">
      <c r="A2454" s="233">
        <v>45931</v>
      </c>
      <c r="B2454" t="s">
        <v>2588</v>
      </c>
      <c r="C2454">
        <v>540</v>
      </c>
      <c r="D2454" t="s">
        <v>14</v>
      </c>
      <c r="E2454" t="s">
        <v>2437</v>
      </c>
      <c r="F2454" t="s">
        <v>1522</v>
      </c>
    </row>
    <row r="2455" spans="1:6" ht="15">
      <c r="A2455" s="233">
        <v>45931</v>
      </c>
      <c r="B2455" t="s">
        <v>2590</v>
      </c>
      <c r="C2455">
        <v>80.597014925373131</v>
      </c>
      <c r="D2455" t="s">
        <v>14</v>
      </c>
      <c r="E2455" t="s">
        <v>2591</v>
      </c>
      <c r="F2455" t="s">
        <v>1522</v>
      </c>
    </row>
    <row r="2456" spans="1:6" ht="15">
      <c r="A2456" s="233">
        <v>45931</v>
      </c>
      <c r="B2456" t="s">
        <v>2588</v>
      </c>
      <c r="C2456">
        <v>505</v>
      </c>
      <c r="D2456" t="s">
        <v>16</v>
      </c>
      <c r="E2456" t="s">
        <v>2594</v>
      </c>
      <c r="F2456" t="s">
        <v>1525</v>
      </c>
    </row>
    <row r="2457" spans="1:6" ht="15">
      <c r="A2457" s="233">
        <v>45931</v>
      </c>
      <c r="B2457" t="s">
        <v>2590</v>
      </c>
      <c r="C2457">
        <v>86.324786324786331</v>
      </c>
      <c r="D2457" t="s">
        <v>16</v>
      </c>
      <c r="E2457" t="s">
        <v>2595</v>
      </c>
      <c r="F2457" t="s">
        <v>1525</v>
      </c>
    </row>
    <row r="2458" spans="1:6" ht="15">
      <c r="A2458" s="233">
        <v>45931</v>
      </c>
      <c r="B2458" t="s">
        <v>2588</v>
      </c>
      <c r="C2458">
        <v>710</v>
      </c>
      <c r="D2458" t="s">
        <v>18</v>
      </c>
      <c r="E2458" t="s">
        <v>2450</v>
      </c>
      <c r="F2458" t="s">
        <v>1509</v>
      </c>
    </row>
    <row r="2459" spans="1:6" ht="15">
      <c r="A2459" s="233">
        <v>45931</v>
      </c>
      <c r="B2459" t="s">
        <v>2590</v>
      </c>
      <c r="C2459">
        <v>85.542168674698786</v>
      </c>
      <c r="D2459" t="s">
        <v>18</v>
      </c>
      <c r="E2459" t="s">
        <v>2595</v>
      </c>
      <c r="F2459" t="s">
        <v>1509</v>
      </c>
    </row>
    <row r="2460" spans="1:6" ht="15">
      <c r="A2460" s="233">
        <v>45931</v>
      </c>
      <c r="B2460" t="s">
        <v>2588</v>
      </c>
      <c r="C2460">
        <v>2885</v>
      </c>
      <c r="D2460" t="s">
        <v>20</v>
      </c>
      <c r="E2460" t="s">
        <v>2596</v>
      </c>
      <c r="F2460" t="s">
        <v>1531</v>
      </c>
    </row>
    <row r="2461" spans="1:6" ht="15">
      <c r="A2461" s="233">
        <v>45931</v>
      </c>
      <c r="B2461" t="s">
        <v>2590</v>
      </c>
      <c r="C2461">
        <v>80.925666199158485</v>
      </c>
      <c r="D2461" t="s">
        <v>20</v>
      </c>
      <c r="E2461" t="s">
        <v>2591</v>
      </c>
      <c r="F2461" t="s">
        <v>1531</v>
      </c>
    </row>
    <row r="2462" spans="1:6" ht="15">
      <c r="A2462" s="233">
        <v>45931</v>
      </c>
      <c r="B2462" t="s">
        <v>2588</v>
      </c>
      <c r="C2462">
        <v>320</v>
      </c>
      <c r="D2462" t="s">
        <v>22</v>
      </c>
      <c r="E2462" t="s">
        <v>2597</v>
      </c>
      <c r="F2462" t="s">
        <v>1534</v>
      </c>
    </row>
    <row r="2463" spans="1:6" ht="15">
      <c r="A2463" s="233">
        <v>45931</v>
      </c>
      <c r="B2463" t="s">
        <v>2590</v>
      </c>
      <c r="C2463">
        <v>79.012345679012341</v>
      </c>
      <c r="D2463" t="s">
        <v>22</v>
      </c>
      <c r="E2463" t="s">
        <v>2562</v>
      </c>
      <c r="F2463" t="s">
        <v>1534</v>
      </c>
    </row>
    <row r="2464" spans="1:6" ht="15">
      <c r="A2464" s="233">
        <v>45931</v>
      </c>
      <c r="B2464" t="s">
        <v>2588</v>
      </c>
      <c r="C2464">
        <v>400</v>
      </c>
      <c r="D2464" t="s">
        <v>24</v>
      </c>
      <c r="E2464" t="s">
        <v>2379</v>
      </c>
      <c r="F2464" t="s">
        <v>1534</v>
      </c>
    </row>
    <row r="2465" spans="1:6" ht="15">
      <c r="A2465" s="233">
        <v>45931</v>
      </c>
      <c r="B2465" t="s">
        <v>2590</v>
      </c>
      <c r="C2465">
        <v>80</v>
      </c>
      <c r="D2465" t="s">
        <v>24</v>
      </c>
      <c r="E2465" t="s">
        <v>2115</v>
      </c>
      <c r="F2465" t="s">
        <v>1534</v>
      </c>
    </row>
    <row r="2466" spans="1:6" ht="15">
      <c r="A2466" s="233">
        <v>45931</v>
      </c>
      <c r="B2466" t="s">
        <v>2588</v>
      </c>
      <c r="C2466">
        <v>760</v>
      </c>
      <c r="D2466" t="s">
        <v>26</v>
      </c>
      <c r="E2466" t="s">
        <v>2598</v>
      </c>
      <c r="F2466" t="s">
        <v>1534</v>
      </c>
    </row>
    <row r="2467" spans="1:6" ht="15">
      <c r="A2467" s="233">
        <v>45931</v>
      </c>
      <c r="B2467" t="s">
        <v>2590</v>
      </c>
      <c r="C2467">
        <v>81.72043010752688</v>
      </c>
      <c r="D2467" t="s">
        <v>26</v>
      </c>
      <c r="E2467" t="s">
        <v>2583</v>
      </c>
      <c r="F2467" t="s">
        <v>1534</v>
      </c>
    </row>
    <row r="2468" spans="1:6" ht="15">
      <c r="A2468" s="233">
        <v>45931</v>
      </c>
      <c r="B2468" t="s">
        <v>2588</v>
      </c>
      <c r="C2468">
        <v>1365</v>
      </c>
      <c r="D2468" t="s">
        <v>28</v>
      </c>
      <c r="E2468" t="s">
        <v>2599</v>
      </c>
      <c r="F2468" t="s">
        <v>1522</v>
      </c>
    </row>
    <row r="2469" spans="1:6" ht="15">
      <c r="A2469" s="233">
        <v>45931</v>
      </c>
      <c r="B2469" t="s">
        <v>2590</v>
      </c>
      <c r="C2469">
        <v>83.742331288343564</v>
      </c>
      <c r="D2469" t="s">
        <v>28</v>
      </c>
      <c r="E2469" t="s">
        <v>2537</v>
      </c>
      <c r="F2469" t="s">
        <v>1522</v>
      </c>
    </row>
    <row r="2470" spans="1:6" ht="15">
      <c r="A2470" s="233">
        <v>45931</v>
      </c>
      <c r="B2470" t="s">
        <v>2588</v>
      </c>
      <c r="C2470">
        <v>255</v>
      </c>
      <c r="D2470" t="s">
        <v>30</v>
      </c>
      <c r="E2470" t="s">
        <v>2244</v>
      </c>
      <c r="F2470" t="s">
        <v>1544</v>
      </c>
    </row>
    <row r="2471" spans="1:6" ht="15">
      <c r="A2471" s="233">
        <v>45931</v>
      </c>
      <c r="B2471" t="s">
        <v>2590</v>
      </c>
      <c r="C2471">
        <v>82.258064516129039</v>
      </c>
      <c r="D2471" t="s">
        <v>30</v>
      </c>
      <c r="E2471" t="s">
        <v>2583</v>
      </c>
      <c r="F2471" t="s">
        <v>1544</v>
      </c>
    </row>
    <row r="2472" spans="1:6" ht="15">
      <c r="A2472" s="233">
        <v>45931</v>
      </c>
      <c r="B2472" t="s">
        <v>2588</v>
      </c>
      <c r="C2472">
        <v>1295</v>
      </c>
      <c r="D2472" t="s">
        <v>32</v>
      </c>
      <c r="E2472" t="s">
        <v>2302</v>
      </c>
      <c r="F2472" t="s">
        <v>1518</v>
      </c>
    </row>
    <row r="2473" spans="1:6" ht="15">
      <c r="A2473" s="233">
        <v>45931</v>
      </c>
      <c r="B2473" t="s">
        <v>2590</v>
      </c>
      <c r="C2473">
        <v>85.19736842105263</v>
      </c>
      <c r="D2473" t="s">
        <v>32</v>
      </c>
      <c r="E2473" t="s">
        <v>2183</v>
      </c>
      <c r="F2473" t="s">
        <v>1518</v>
      </c>
    </row>
    <row r="2474" spans="1:6" ht="15">
      <c r="A2474" s="233">
        <v>45931</v>
      </c>
      <c r="B2474" t="s">
        <v>2588</v>
      </c>
      <c r="C2474">
        <v>665</v>
      </c>
      <c r="D2474" t="s">
        <v>34</v>
      </c>
      <c r="E2474" t="s">
        <v>2600</v>
      </c>
      <c r="F2474" t="s">
        <v>1509</v>
      </c>
    </row>
    <row r="2475" spans="1:6" ht="15">
      <c r="A2475" s="233">
        <v>45931</v>
      </c>
      <c r="B2475" t="s">
        <v>2590</v>
      </c>
      <c r="C2475">
        <v>84.177215189873422</v>
      </c>
      <c r="D2475" t="s">
        <v>34</v>
      </c>
      <c r="E2475" t="s">
        <v>2537</v>
      </c>
      <c r="F2475" t="s">
        <v>1509</v>
      </c>
    </row>
    <row r="2476" spans="1:6" ht="15">
      <c r="A2476" s="233">
        <v>45931</v>
      </c>
      <c r="B2476" t="s">
        <v>2588</v>
      </c>
      <c r="C2476">
        <v>435</v>
      </c>
      <c r="D2476" t="s">
        <v>36</v>
      </c>
      <c r="E2476" t="s">
        <v>2328</v>
      </c>
      <c r="F2476" t="s">
        <v>1544</v>
      </c>
    </row>
    <row r="2477" spans="1:6" ht="15">
      <c r="A2477" s="233">
        <v>45931</v>
      </c>
      <c r="B2477" t="s">
        <v>2590</v>
      </c>
      <c r="C2477">
        <v>75</v>
      </c>
      <c r="D2477" t="s">
        <v>36</v>
      </c>
      <c r="E2477" t="s">
        <v>2147</v>
      </c>
      <c r="F2477" t="s">
        <v>1544</v>
      </c>
    </row>
    <row r="2478" spans="1:6" ht="15">
      <c r="A2478" s="233">
        <v>45931</v>
      </c>
      <c r="B2478" t="s">
        <v>2588</v>
      </c>
      <c r="C2478">
        <v>1025</v>
      </c>
      <c r="D2478" t="s">
        <v>1497</v>
      </c>
      <c r="E2478" t="s">
        <v>2601</v>
      </c>
      <c r="F2478" t="s">
        <v>1522</v>
      </c>
    </row>
    <row r="2479" spans="1:6" ht="15">
      <c r="A2479" s="233">
        <v>45931</v>
      </c>
      <c r="B2479" t="s">
        <v>2590</v>
      </c>
      <c r="C2479">
        <v>86.134453781512605</v>
      </c>
      <c r="D2479" t="s">
        <v>1497</v>
      </c>
      <c r="E2479" t="s">
        <v>2595</v>
      </c>
      <c r="F2479" t="s">
        <v>1522</v>
      </c>
    </row>
    <row r="2480" spans="1:6" ht="15">
      <c r="A2480" s="233">
        <v>45931</v>
      </c>
      <c r="B2480" t="s">
        <v>2588</v>
      </c>
      <c r="C2480">
        <v>765</v>
      </c>
      <c r="D2480" t="s">
        <v>40</v>
      </c>
      <c r="E2480" t="s">
        <v>2602</v>
      </c>
      <c r="F2480" t="s">
        <v>1509</v>
      </c>
    </row>
    <row r="2481" spans="1:6" ht="15">
      <c r="A2481" s="233">
        <v>45931</v>
      </c>
      <c r="B2481" t="s">
        <v>2590</v>
      </c>
      <c r="C2481">
        <v>81.38297872340425</v>
      </c>
      <c r="D2481" t="s">
        <v>40</v>
      </c>
      <c r="E2481" t="s">
        <v>2591</v>
      </c>
      <c r="F2481" t="s">
        <v>1509</v>
      </c>
    </row>
    <row r="2482" spans="1:6" ht="15">
      <c r="A2482" s="233">
        <v>45931</v>
      </c>
      <c r="B2482" t="s">
        <v>2588</v>
      </c>
      <c r="C2482">
        <v>1010</v>
      </c>
      <c r="D2482" t="s">
        <v>42</v>
      </c>
      <c r="E2482" t="s">
        <v>2603</v>
      </c>
      <c r="F2482" t="s">
        <v>1544</v>
      </c>
    </row>
    <row r="2483" spans="1:6" ht="15">
      <c r="A2483" s="233">
        <v>45931</v>
      </c>
      <c r="B2483" t="s">
        <v>2590</v>
      </c>
      <c r="C2483">
        <v>77.992277992277991</v>
      </c>
      <c r="D2483" t="s">
        <v>42</v>
      </c>
      <c r="E2483" t="s">
        <v>2604</v>
      </c>
      <c r="F2483" t="s">
        <v>1544</v>
      </c>
    </row>
    <row r="2484" spans="1:6" ht="15">
      <c r="A2484" s="233">
        <v>45931</v>
      </c>
      <c r="B2484" t="s">
        <v>2588</v>
      </c>
      <c r="C2484">
        <v>405</v>
      </c>
      <c r="D2484" t="s">
        <v>44</v>
      </c>
      <c r="E2484" t="s">
        <v>2282</v>
      </c>
      <c r="F2484" t="s">
        <v>1534</v>
      </c>
    </row>
    <row r="2485" spans="1:6" ht="15">
      <c r="A2485" s="233">
        <v>45931</v>
      </c>
      <c r="B2485" t="s">
        <v>2590</v>
      </c>
      <c r="C2485">
        <v>77.884615384615387</v>
      </c>
      <c r="D2485" t="s">
        <v>44</v>
      </c>
      <c r="E2485" t="s">
        <v>2604</v>
      </c>
      <c r="F2485" t="s">
        <v>1534</v>
      </c>
    </row>
    <row r="2486" spans="1:6" ht="15">
      <c r="A2486" s="233">
        <v>45931</v>
      </c>
      <c r="B2486" t="s">
        <v>2588</v>
      </c>
      <c r="C2486">
        <v>620</v>
      </c>
      <c r="D2486" t="s">
        <v>46</v>
      </c>
      <c r="E2486" t="s">
        <v>2605</v>
      </c>
      <c r="F2486" t="s">
        <v>1518</v>
      </c>
    </row>
    <row r="2487" spans="1:6" ht="15">
      <c r="A2487" s="233">
        <v>45931</v>
      </c>
      <c r="B2487" t="s">
        <v>2590</v>
      </c>
      <c r="C2487">
        <v>82.119205298013242</v>
      </c>
      <c r="D2487" t="s">
        <v>46</v>
      </c>
      <c r="E2487" t="s">
        <v>2583</v>
      </c>
      <c r="F2487" t="s">
        <v>1518</v>
      </c>
    </row>
    <row r="2488" spans="1:6" ht="15">
      <c r="A2488" s="233">
        <v>45931</v>
      </c>
      <c r="B2488" t="s">
        <v>2588</v>
      </c>
      <c r="C2488">
        <v>1725</v>
      </c>
      <c r="D2488" t="s">
        <v>48</v>
      </c>
      <c r="E2488" t="s">
        <v>2606</v>
      </c>
      <c r="F2488" t="s">
        <v>1525</v>
      </c>
    </row>
    <row r="2489" spans="1:6" ht="15">
      <c r="A2489" s="233">
        <v>45931</v>
      </c>
      <c r="B2489" t="s">
        <v>2590</v>
      </c>
      <c r="C2489">
        <v>81.17647058823529</v>
      </c>
      <c r="D2489" t="s">
        <v>48</v>
      </c>
      <c r="E2489" t="s">
        <v>2591</v>
      </c>
      <c r="F2489" t="s">
        <v>1525</v>
      </c>
    </row>
    <row r="2490" spans="1:6" ht="15">
      <c r="A2490" s="233">
        <v>45931</v>
      </c>
      <c r="B2490" t="s">
        <v>2588</v>
      </c>
      <c r="C2490">
        <v>405</v>
      </c>
      <c r="D2490" t="s">
        <v>50</v>
      </c>
      <c r="E2490" t="s">
        <v>2282</v>
      </c>
      <c r="F2490" t="s">
        <v>1509</v>
      </c>
    </row>
    <row r="2491" spans="1:6" ht="15">
      <c r="A2491" s="233">
        <v>45931</v>
      </c>
      <c r="B2491" t="s">
        <v>2590</v>
      </c>
      <c r="C2491">
        <v>81</v>
      </c>
      <c r="D2491" t="s">
        <v>50</v>
      </c>
      <c r="E2491" t="s">
        <v>2591</v>
      </c>
      <c r="F2491" t="s">
        <v>1509</v>
      </c>
    </row>
    <row r="2492" spans="1:6" ht="15">
      <c r="A2492" s="233">
        <v>45931</v>
      </c>
      <c r="B2492" t="s">
        <v>2588</v>
      </c>
      <c r="C2492">
        <v>800</v>
      </c>
      <c r="D2492" t="s">
        <v>52</v>
      </c>
      <c r="E2492" t="s">
        <v>2490</v>
      </c>
      <c r="F2492" t="s">
        <v>1525</v>
      </c>
    </row>
    <row r="2493" spans="1:6" ht="15">
      <c r="A2493" s="233">
        <v>45931</v>
      </c>
      <c r="B2493" t="s">
        <v>2590</v>
      </c>
      <c r="C2493">
        <v>86.956521739130437</v>
      </c>
      <c r="D2493" t="s">
        <v>52</v>
      </c>
      <c r="E2493" t="s">
        <v>2567</v>
      </c>
      <c r="F2493" t="s">
        <v>1525</v>
      </c>
    </row>
    <row r="2494" spans="1:6" ht="15">
      <c r="A2494" s="233">
        <v>45931</v>
      </c>
      <c r="B2494" t="s">
        <v>2588</v>
      </c>
      <c r="C2494">
        <v>1155</v>
      </c>
      <c r="D2494" t="s">
        <v>54</v>
      </c>
      <c r="E2494" t="s">
        <v>2327</v>
      </c>
      <c r="F2494" t="s">
        <v>1534</v>
      </c>
    </row>
    <row r="2495" spans="1:6" ht="15">
      <c r="A2495" s="233">
        <v>45931</v>
      </c>
      <c r="B2495" t="s">
        <v>2590</v>
      </c>
      <c r="C2495">
        <v>77.516778523489933</v>
      </c>
      <c r="D2495" t="s">
        <v>54</v>
      </c>
      <c r="E2495" t="s">
        <v>2604</v>
      </c>
      <c r="F2495" t="s">
        <v>1534</v>
      </c>
    </row>
    <row r="2496" spans="1:6" ht="15">
      <c r="A2496" s="233">
        <v>45931</v>
      </c>
      <c r="B2496" t="s">
        <v>2588</v>
      </c>
      <c r="C2496">
        <v>1025</v>
      </c>
      <c r="D2496" t="s">
        <v>56</v>
      </c>
      <c r="E2496" t="s">
        <v>2601</v>
      </c>
      <c r="F2496" t="s">
        <v>1534</v>
      </c>
    </row>
    <row r="2497" spans="1:6" ht="15">
      <c r="A2497" s="233">
        <v>45931</v>
      </c>
      <c r="B2497" t="s">
        <v>2590</v>
      </c>
      <c r="C2497">
        <v>77.946768060836504</v>
      </c>
      <c r="D2497" t="s">
        <v>56</v>
      </c>
      <c r="E2497" t="s">
        <v>2604</v>
      </c>
      <c r="F2497" t="s">
        <v>1534</v>
      </c>
    </row>
    <row r="2498" spans="1:6" ht="15">
      <c r="A2498" s="233">
        <v>45931</v>
      </c>
      <c r="B2498" t="s">
        <v>2588</v>
      </c>
      <c r="C2498">
        <v>10</v>
      </c>
      <c r="D2498" t="s">
        <v>58</v>
      </c>
      <c r="E2498" t="s">
        <v>2129</v>
      </c>
      <c r="F2498" t="s">
        <v>1509</v>
      </c>
    </row>
    <row r="2499" spans="1:6" ht="15">
      <c r="A2499" s="233">
        <v>45931</v>
      </c>
      <c r="B2499" t="s">
        <v>2590</v>
      </c>
      <c r="C2499">
        <v>66.666666666666657</v>
      </c>
      <c r="D2499" t="s">
        <v>58</v>
      </c>
      <c r="E2499" t="s">
        <v>2554</v>
      </c>
      <c r="F2499" t="s">
        <v>1509</v>
      </c>
    </row>
    <row r="2500" spans="1:6" ht="15">
      <c r="A2500" s="233">
        <v>45931</v>
      </c>
      <c r="B2500" t="s">
        <v>2588</v>
      </c>
      <c r="C2500">
        <v>1630</v>
      </c>
      <c r="D2500" t="s">
        <v>1498</v>
      </c>
      <c r="E2500" t="s">
        <v>2288</v>
      </c>
      <c r="F2500" t="s">
        <v>1522</v>
      </c>
    </row>
    <row r="2501" spans="1:6" ht="15">
      <c r="A2501" s="233">
        <v>45931</v>
      </c>
      <c r="B2501" t="s">
        <v>2590</v>
      </c>
      <c r="C2501">
        <v>76.168224299065429</v>
      </c>
      <c r="D2501" t="s">
        <v>1498</v>
      </c>
      <c r="E2501" t="s">
        <v>2556</v>
      </c>
      <c r="F2501" t="s">
        <v>1522</v>
      </c>
    </row>
    <row r="2502" spans="1:6" ht="15">
      <c r="A2502" s="233">
        <v>45931</v>
      </c>
      <c r="B2502" t="s">
        <v>2588</v>
      </c>
      <c r="C2502">
        <v>1685</v>
      </c>
      <c r="D2502" t="s">
        <v>62</v>
      </c>
      <c r="E2502" t="s">
        <v>2607</v>
      </c>
      <c r="F2502" t="s">
        <v>1578</v>
      </c>
    </row>
    <row r="2503" spans="1:6" ht="15">
      <c r="A2503" s="233">
        <v>45931</v>
      </c>
      <c r="B2503" t="s">
        <v>2590</v>
      </c>
      <c r="C2503">
        <v>79.481132075471692</v>
      </c>
      <c r="D2503" t="s">
        <v>62</v>
      </c>
      <c r="E2503" t="s">
        <v>2562</v>
      </c>
      <c r="F2503" t="s">
        <v>1578</v>
      </c>
    </row>
    <row r="2504" spans="1:6" ht="15">
      <c r="A2504" s="233">
        <v>45931</v>
      </c>
      <c r="B2504" t="s">
        <v>2588</v>
      </c>
      <c r="C2504">
        <v>850</v>
      </c>
      <c r="D2504" t="s">
        <v>64</v>
      </c>
      <c r="E2504" t="s">
        <v>2509</v>
      </c>
      <c r="F2504" t="s">
        <v>1531</v>
      </c>
    </row>
    <row r="2505" spans="1:6" ht="15">
      <c r="A2505" s="233">
        <v>45931</v>
      </c>
      <c r="B2505" t="s">
        <v>2590</v>
      </c>
      <c r="C2505">
        <v>83.743842364532014</v>
      </c>
      <c r="D2505" t="s">
        <v>64</v>
      </c>
      <c r="E2505" t="s">
        <v>2537</v>
      </c>
      <c r="F2505" t="s">
        <v>1531</v>
      </c>
    </row>
    <row r="2506" spans="1:6" ht="15">
      <c r="A2506" s="233">
        <v>45931</v>
      </c>
      <c r="B2506" t="s">
        <v>2588</v>
      </c>
      <c r="C2506">
        <v>730</v>
      </c>
      <c r="D2506" t="s">
        <v>66</v>
      </c>
      <c r="E2506" t="s">
        <v>2608</v>
      </c>
      <c r="F2506" t="s">
        <v>1509</v>
      </c>
    </row>
    <row r="2507" spans="1:6" ht="15">
      <c r="A2507" s="233">
        <v>45931</v>
      </c>
      <c r="B2507" t="s">
        <v>2590</v>
      </c>
      <c r="C2507">
        <v>79.78142076502732</v>
      </c>
      <c r="D2507" t="s">
        <v>66</v>
      </c>
      <c r="E2507" t="s">
        <v>2115</v>
      </c>
      <c r="F2507" t="s">
        <v>1509</v>
      </c>
    </row>
    <row r="2508" spans="1:6" ht="15">
      <c r="A2508" s="233">
        <v>45931</v>
      </c>
      <c r="B2508" t="s">
        <v>2588</v>
      </c>
      <c r="C2508">
        <v>920</v>
      </c>
      <c r="D2508" t="s">
        <v>68</v>
      </c>
      <c r="E2508" t="s">
        <v>2311</v>
      </c>
      <c r="F2508" t="s">
        <v>1578</v>
      </c>
    </row>
    <row r="2509" spans="1:6" ht="15">
      <c r="A2509" s="233">
        <v>45931</v>
      </c>
      <c r="B2509" t="s">
        <v>2590</v>
      </c>
      <c r="C2509">
        <v>79.65367965367966</v>
      </c>
      <c r="D2509" t="s">
        <v>68</v>
      </c>
      <c r="E2509" t="s">
        <v>2115</v>
      </c>
      <c r="F2509" t="s">
        <v>1578</v>
      </c>
    </row>
    <row r="2510" spans="1:6" ht="15">
      <c r="A2510" s="233">
        <v>45931</v>
      </c>
      <c r="B2510" t="s">
        <v>2588</v>
      </c>
      <c r="C2510">
        <v>355</v>
      </c>
      <c r="D2510" t="s">
        <v>70</v>
      </c>
      <c r="E2510" t="s">
        <v>2366</v>
      </c>
      <c r="F2510" t="s">
        <v>1578</v>
      </c>
    </row>
    <row r="2511" spans="1:6" ht="15">
      <c r="A2511" s="233">
        <v>45931</v>
      </c>
      <c r="B2511" t="s">
        <v>2590</v>
      </c>
      <c r="C2511">
        <v>81.609195402298852</v>
      </c>
      <c r="D2511" t="s">
        <v>70</v>
      </c>
      <c r="E2511" t="s">
        <v>2583</v>
      </c>
      <c r="F2511" t="s">
        <v>1578</v>
      </c>
    </row>
    <row r="2512" spans="1:6" ht="15">
      <c r="A2512" s="233">
        <v>45931</v>
      </c>
      <c r="B2512" t="s">
        <v>2588</v>
      </c>
      <c r="C2512">
        <v>710</v>
      </c>
      <c r="D2512" t="s">
        <v>72</v>
      </c>
      <c r="E2512" t="s">
        <v>2450</v>
      </c>
      <c r="F2512" t="s">
        <v>1591</v>
      </c>
    </row>
    <row r="2513" spans="1:6" ht="15">
      <c r="A2513" s="233">
        <v>45931</v>
      </c>
      <c r="B2513" t="s">
        <v>2590</v>
      </c>
      <c r="C2513">
        <v>80.681818181818173</v>
      </c>
      <c r="D2513" t="s">
        <v>72</v>
      </c>
      <c r="E2513" t="s">
        <v>2591</v>
      </c>
      <c r="F2513" t="s">
        <v>1591</v>
      </c>
    </row>
    <row r="2514" spans="1:6" ht="15">
      <c r="A2514" s="233">
        <v>45931</v>
      </c>
      <c r="B2514" t="s">
        <v>2588</v>
      </c>
      <c r="C2514">
        <v>2570</v>
      </c>
      <c r="D2514" t="s">
        <v>74</v>
      </c>
      <c r="E2514" t="s">
        <v>2609</v>
      </c>
      <c r="F2514" t="s">
        <v>1591</v>
      </c>
    </row>
    <row r="2515" spans="1:6" ht="15">
      <c r="A2515" s="233">
        <v>45931</v>
      </c>
      <c r="B2515" t="s">
        <v>2590</v>
      </c>
      <c r="C2515">
        <v>81.458003169572109</v>
      </c>
      <c r="D2515" t="s">
        <v>74</v>
      </c>
      <c r="E2515" t="s">
        <v>2591</v>
      </c>
      <c r="F2515" t="s">
        <v>1591</v>
      </c>
    </row>
    <row r="2516" spans="1:6" ht="15">
      <c r="A2516" s="233">
        <v>45931</v>
      </c>
      <c r="B2516" t="s">
        <v>2588</v>
      </c>
      <c r="C2516">
        <v>3100</v>
      </c>
      <c r="D2516" t="s">
        <v>76</v>
      </c>
      <c r="E2516" t="s">
        <v>2610</v>
      </c>
      <c r="F2516" t="s">
        <v>1522</v>
      </c>
    </row>
    <row r="2517" spans="1:6" ht="15">
      <c r="A2517" s="233">
        <v>45931</v>
      </c>
      <c r="B2517" t="s">
        <v>2590</v>
      </c>
      <c r="C2517">
        <v>82.666666666666671</v>
      </c>
      <c r="D2517" t="s">
        <v>76</v>
      </c>
      <c r="E2517" t="s">
        <v>2548</v>
      </c>
      <c r="F2517" t="s">
        <v>1522</v>
      </c>
    </row>
    <row r="2518" spans="1:6" ht="15">
      <c r="A2518" s="233">
        <v>45931</v>
      </c>
      <c r="B2518" t="s">
        <v>2588</v>
      </c>
      <c r="C2518">
        <v>885</v>
      </c>
      <c r="D2518" t="s">
        <v>78</v>
      </c>
      <c r="E2518" t="s">
        <v>2611</v>
      </c>
      <c r="F2518" t="s">
        <v>1518</v>
      </c>
    </row>
    <row r="2519" spans="1:6" ht="15">
      <c r="A2519" s="233">
        <v>45931</v>
      </c>
      <c r="B2519" t="s">
        <v>2590</v>
      </c>
      <c r="C2519">
        <v>78.666666666666657</v>
      </c>
      <c r="D2519" t="s">
        <v>78</v>
      </c>
      <c r="E2519" t="s">
        <v>2562</v>
      </c>
      <c r="F2519" t="s">
        <v>1518</v>
      </c>
    </row>
    <row r="2520" spans="1:6" ht="15">
      <c r="A2520" s="233">
        <v>45931</v>
      </c>
      <c r="B2520" t="s">
        <v>2588</v>
      </c>
      <c r="C2520">
        <v>1420</v>
      </c>
      <c r="D2520" t="s">
        <v>80</v>
      </c>
      <c r="E2520" t="s">
        <v>2612</v>
      </c>
      <c r="F2520" t="s">
        <v>1522</v>
      </c>
    </row>
    <row r="2521" spans="1:6" ht="15">
      <c r="A2521" s="233">
        <v>45931</v>
      </c>
      <c r="B2521" t="s">
        <v>2590</v>
      </c>
      <c r="C2521">
        <v>80.681818181818173</v>
      </c>
      <c r="D2521" t="s">
        <v>80</v>
      </c>
      <c r="E2521" t="s">
        <v>2591</v>
      </c>
      <c r="F2521" t="s">
        <v>1522</v>
      </c>
    </row>
    <row r="2522" spans="1:6" ht="15">
      <c r="A2522" s="233">
        <v>45931</v>
      </c>
      <c r="B2522" t="s">
        <v>2588</v>
      </c>
      <c r="C2522">
        <v>895</v>
      </c>
      <c r="D2522" t="s">
        <v>82</v>
      </c>
      <c r="E2522" t="s">
        <v>2424</v>
      </c>
      <c r="F2522" t="s">
        <v>1531</v>
      </c>
    </row>
    <row r="2523" spans="1:6" ht="15">
      <c r="A2523" s="233">
        <v>45931</v>
      </c>
      <c r="B2523" t="s">
        <v>2590</v>
      </c>
      <c r="C2523">
        <v>83.644859813084111</v>
      </c>
      <c r="D2523" t="s">
        <v>82</v>
      </c>
      <c r="E2523" t="s">
        <v>2537</v>
      </c>
      <c r="F2523" t="s">
        <v>1531</v>
      </c>
    </row>
    <row r="2524" spans="1:6" ht="15">
      <c r="A2524" s="233">
        <v>45931</v>
      </c>
      <c r="B2524" t="s">
        <v>2588</v>
      </c>
      <c r="C2524">
        <v>715</v>
      </c>
      <c r="D2524" t="s">
        <v>84</v>
      </c>
      <c r="E2524" t="s">
        <v>2613</v>
      </c>
      <c r="F2524" t="s">
        <v>1509</v>
      </c>
    </row>
    <row r="2525" spans="1:6" ht="15">
      <c r="A2525" s="233">
        <v>45931</v>
      </c>
      <c r="B2525" t="s">
        <v>2590</v>
      </c>
      <c r="C2525">
        <v>81.714285714285722</v>
      </c>
      <c r="D2525" t="s">
        <v>84</v>
      </c>
      <c r="E2525" t="s">
        <v>2583</v>
      </c>
      <c r="F2525" t="s">
        <v>1509</v>
      </c>
    </row>
    <row r="2526" spans="1:6" ht="15">
      <c r="A2526" s="233">
        <v>45931</v>
      </c>
      <c r="B2526" t="s">
        <v>2588</v>
      </c>
      <c r="C2526">
        <v>1290</v>
      </c>
      <c r="D2526" t="s">
        <v>86</v>
      </c>
      <c r="E2526" t="s">
        <v>2614</v>
      </c>
      <c r="F2526" t="s">
        <v>1518</v>
      </c>
    </row>
    <row r="2527" spans="1:6" ht="15">
      <c r="A2527" s="233">
        <v>45931</v>
      </c>
      <c r="B2527" t="s">
        <v>2590</v>
      </c>
      <c r="C2527">
        <v>86.577181208053688</v>
      </c>
      <c r="D2527" t="s">
        <v>86</v>
      </c>
      <c r="E2527" t="s">
        <v>2567</v>
      </c>
      <c r="F2527" t="s">
        <v>1518</v>
      </c>
    </row>
    <row r="2528" spans="1:6" ht="15">
      <c r="A2528" s="233">
        <v>45931</v>
      </c>
      <c r="B2528" t="s">
        <v>2588</v>
      </c>
      <c r="C2528">
        <v>1635</v>
      </c>
      <c r="D2528" t="s">
        <v>88</v>
      </c>
      <c r="E2528" t="s">
        <v>2615</v>
      </c>
      <c r="F2528" t="s">
        <v>1544</v>
      </c>
    </row>
    <row r="2529" spans="1:6" ht="15">
      <c r="A2529" s="233">
        <v>45931</v>
      </c>
      <c r="B2529" t="s">
        <v>2590</v>
      </c>
      <c r="C2529">
        <v>77.488151658767762</v>
      </c>
      <c r="D2529" t="s">
        <v>88</v>
      </c>
      <c r="E2529" t="s">
        <v>2533</v>
      </c>
      <c r="F2529" t="s">
        <v>1544</v>
      </c>
    </row>
    <row r="2530" spans="1:6" ht="15">
      <c r="A2530" s="233">
        <v>45931</v>
      </c>
      <c r="B2530" t="s">
        <v>2588</v>
      </c>
      <c r="C2530">
        <v>630</v>
      </c>
      <c r="D2530" t="s">
        <v>90</v>
      </c>
      <c r="E2530" t="s">
        <v>2616</v>
      </c>
      <c r="F2530" t="s">
        <v>1509</v>
      </c>
    </row>
    <row r="2531" spans="1:6" ht="15">
      <c r="A2531" s="233">
        <v>45931</v>
      </c>
      <c r="B2531" t="s">
        <v>2590</v>
      </c>
      <c r="C2531">
        <v>79.74683544303798</v>
      </c>
      <c r="D2531" t="s">
        <v>90</v>
      </c>
      <c r="E2531" t="s">
        <v>2115</v>
      </c>
      <c r="F2531" t="s">
        <v>1509</v>
      </c>
    </row>
    <row r="2532" spans="1:6" ht="15">
      <c r="A2532" s="233">
        <v>45931</v>
      </c>
      <c r="B2532" t="s">
        <v>2588</v>
      </c>
      <c r="C2532">
        <v>3860</v>
      </c>
      <c r="D2532" t="s">
        <v>92</v>
      </c>
      <c r="E2532" t="s">
        <v>2617</v>
      </c>
      <c r="F2532" t="s">
        <v>1525</v>
      </c>
    </row>
    <row r="2533" spans="1:6" ht="15">
      <c r="A2533" s="233">
        <v>45931</v>
      </c>
      <c r="B2533" t="s">
        <v>2590</v>
      </c>
      <c r="C2533">
        <v>79.260780287474333</v>
      </c>
      <c r="D2533" t="s">
        <v>92</v>
      </c>
      <c r="E2533" t="s">
        <v>2562</v>
      </c>
      <c r="F2533" t="s">
        <v>1525</v>
      </c>
    </row>
    <row r="2534" spans="1:6" ht="15">
      <c r="A2534" s="233">
        <v>45931</v>
      </c>
      <c r="B2534" t="s">
        <v>2588</v>
      </c>
      <c r="C2534">
        <v>825</v>
      </c>
      <c r="D2534" t="s">
        <v>94</v>
      </c>
      <c r="E2534" t="s">
        <v>2618</v>
      </c>
      <c r="F2534" t="s">
        <v>1578</v>
      </c>
    </row>
    <row r="2535" spans="1:6" ht="15">
      <c r="A2535" s="233">
        <v>45931</v>
      </c>
      <c r="B2535" t="s">
        <v>2590</v>
      </c>
      <c r="C2535">
        <v>87.7659574468085</v>
      </c>
      <c r="D2535" t="s">
        <v>94</v>
      </c>
      <c r="E2535" t="s">
        <v>2571</v>
      </c>
      <c r="F2535" t="s">
        <v>1578</v>
      </c>
    </row>
    <row r="2536" spans="1:6" ht="15">
      <c r="A2536" s="233">
        <v>45931</v>
      </c>
      <c r="B2536" t="s">
        <v>2588</v>
      </c>
      <c r="C2536">
        <v>1855</v>
      </c>
      <c r="D2536" t="s">
        <v>96</v>
      </c>
      <c r="E2536" t="s">
        <v>2394</v>
      </c>
      <c r="F2536" t="s">
        <v>1522</v>
      </c>
    </row>
    <row r="2537" spans="1:6" ht="15">
      <c r="A2537" s="233">
        <v>45931</v>
      </c>
      <c r="B2537" t="s">
        <v>2590</v>
      </c>
      <c r="C2537">
        <v>82.261640798226168</v>
      </c>
      <c r="D2537" t="s">
        <v>96</v>
      </c>
      <c r="E2537" t="s">
        <v>2583</v>
      </c>
      <c r="F2537" t="s">
        <v>1522</v>
      </c>
    </row>
    <row r="2538" spans="1:6" ht="15">
      <c r="A2538" s="233">
        <v>45931</v>
      </c>
      <c r="B2538" t="s">
        <v>2588</v>
      </c>
      <c r="C2538">
        <v>560</v>
      </c>
      <c r="D2538" t="s">
        <v>98</v>
      </c>
      <c r="E2538" t="s">
        <v>2619</v>
      </c>
      <c r="F2538" t="s">
        <v>1509</v>
      </c>
    </row>
    <row r="2539" spans="1:6" ht="15">
      <c r="A2539" s="233">
        <v>45931</v>
      </c>
      <c r="B2539" t="s">
        <v>2590</v>
      </c>
      <c r="C2539">
        <v>87.5</v>
      </c>
      <c r="D2539" t="s">
        <v>98</v>
      </c>
      <c r="E2539" t="s">
        <v>2571</v>
      </c>
      <c r="F2539" t="s">
        <v>1509</v>
      </c>
    </row>
    <row r="2540" spans="1:6" ht="15">
      <c r="A2540" s="233">
        <v>45931</v>
      </c>
      <c r="B2540" t="s">
        <v>2588</v>
      </c>
      <c r="C2540">
        <v>385</v>
      </c>
      <c r="D2540" t="s">
        <v>100</v>
      </c>
      <c r="E2540" t="s">
        <v>2620</v>
      </c>
      <c r="F2540" t="s">
        <v>1509</v>
      </c>
    </row>
    <row r="2541" spans="1:6" ht="15">
      <c r="A2541" s="233">
        <v>45931</v>
      </c>
      <c r="B2541" t="s">
        <v>2590</v>
      </c>
      <c r="C2541">
        <v>81.05263157894737</v>
      </c>
      <c r="D2541" t="s">
        <v>100</v>
      </c>
      <c r="E2541" t="s">
        <v>2591</v>
      </c>
      <c r="F2541" t="s">
        <v>1509</v>
      </c>
    </row>
    <row r="2542" spans="1:6" ht="15">
      <c r="A2542" s="233">
        <v>45931</v>
      </c>
      <c r="B2542" t="s">
        <v>2588</v>
      </c>
      <c r="C2542">
        <v>400</v>
      </c>
      <c r="D2542" t="s">
        <v>102</v>
      </c>
      <c r="E2542" t="s">
        <v>2379</v>
      </c>
      <c r="F2542" t="s">
        <v>1534</v>
      </c>
    </row>
    <row r="2543" spans="1:6" ht="15">
      <c r="A2543" s="233">
        <v>45931</v>
      </c>
      <c r="B2543" t="s">
        <v>2590</v>
      </c>
      <c r="C2543">
        <v>83.333333333333343</v>
      </c>
      <c r="D2543" t="s">
        <v>102</v>
      </c>
      <c r="E2543" t="s">
        <v>2548</v>
      </c>
      <c r="F2543" t="s">
        <v>1534</v>
      </c>
    </row>
    <row r="2544" spans="1:6" ht="15">
      <c r="A2544" s="233">
        <v>45931</v>
      </c>
      <c r="B2544" t="s">
        <v>2588</v>
      </c>
      <c r="C2544">
        <v>340</v>
      </c>
      <c r="D2544" t="s">
        <v>104</v>
      </c>
      <c r="E2544" t="s">
        <v>2542</v>
      </c>
      <c r="F2544" t="s">
        <v>1509</v>
      </c>
    </row>
    <row r="2545" spans="1:6" ht="15">
      <c r="A2545" s="233">
        <v>45931</v>
      </c>
      <c r="B2545" t="s">
        <v>2590</v>
      </c>
      <c r="C2545">
        <v>83.950617283950606</v>
      </c>
      <c r="D2545" t="s">
        <v>104</v>
      </c>
      <c r="E2545" t="s">
        <v>2537</v>
      </c>
      <c r="F2545" t="s">
        <v>1509</v>
      </c>
    </row>
    <row r="2546" spans="1:6" ht="15">
      <c r="A2546" s="233">
        <v>45931</v>
      </c>
      <c r="B2546" t="s">
        <v>2588</v>
      </c>
      <c r="C2546">
        <v>4650</v>
      </c>
      <c r="D2546" t="s">
        <v>106</v>
      </c>
      <c r="E2546" t="s">
        <v>2621</v>
      </c>
      <c r="F2546" t="s">
        <v>1544</v>
      </c>
    </row>
    <row r="2547" spans="1:6" ht="15">
      <c r="A2547" s="233">
        <v>45931</v>
      </c>
      <c r="B2547" t="s">
        <v>2590</v>
      </c>
      <c r="C2547">
        <v>82.30088495575221</v>
      </c>
      <c r="D2547" t="s">
        <v>106</v>
      </c>
      <c r="E2547" t="s">
        <v>2583</v>
      </c>
      <c r="F2547" t="s">
        <v>1544</v>
      </c>
    </row>
    <row r="2548" spans="1:6" ht="15">
      <c r="A2548" s="233">
        <v>45931</v>
      </c>
      <c r="B2548" t="s">
        <v>2588</v>
      </c>
      <c r="C2548">
        <v>410</v>
      </c>
      <c r="D2548" t="s">
        <v>108</v>
      </c>
      <c r="E2548" t="s">
        <v>2228</v>
      </c>
      <c r="F2548" t="s">
        <v>1509</v>
      </c>
    </row>
    <row r="2549" spans="1:6" ht="15">
      <c r="A2549" s="233">
        <v>45931</v>
      </c>
      <c r="B2549" t="s">
        <v>2590</v>
      </c>
      <c r="C2549">
        <v>78.095238095238102</v>
      </c>
      <c r="D2549" t="s">
        <v>108</v>
      </c>
      <c r="E2549" t="s">
        <v>2604</v>
      </c>
      <c r="F2549" t="s">
        <v>1509</v>
      </c>
    </row>
    <row r="2550" spans="1:6" ht="15">
      <c r="A2550" s="233">
        <v>45931</v>
      </c>
      <c r="B2550" t="s">
        <v>2588</v>
      </c>
      <c r="C2550">
        <v>570</v>
      </c>
      <c r="D2550" t="s">
        <v>110</v>
      </c>
      <c r="E2550" t="s">
        <v>2622</v>
      </c>
      <c r="F2550" t="s">
        <v>1509</v>
      </c>
    </row>
    <row r="2551" spans="1:6" ht="15">
      <c r="A2551" s="233">
        <v>45931</v>
      </c>
      <c r="B2551" t="s">
        <v>2590</v>
      </c>
      <c r="C2551">
        <v>84.444444444444443</v>
      </c>
      <c r="D2551" t="s">
        <v>110</v>
      </c>
      <c r="E2551" t="s">
        <v>2537</v>
      </c>
      <c r="F2551" t="s">
        <v>1509</v>
      </c>
    </row>
    <row r="2552" spans="1:6" ht="15">
      <c r="A2552" s="233">
        <v>45931</v>
      </c>
      <c r="B2552" t="s">
        <v>2588</v>
      </c>
      <c r="C2552">
        <v>310</v>
      </c>
      <c r="D2552" t="s">
        <v>112</v>
      </c>
      <c r="E2552" t="s">
        <v>2289</v>
      </c>
      <c r="F2552" t="s">
        <v>1578</v>
      </c>
    </row>
    <row r="2553" spans="1:6" ht="15">
      <c r="A2553" s="233">
        <v>45931</v>
      </c>
      <c r="B2553" t="s">
        <v>2590</v>
      </c>
      <c r="C2553">
        <v>87.323943661971825</v>
      </c>
      <c r="D2553" t="s">
        <v>112</v>
      </c>
      <c r="E2553" t="s">
        <v>2567</v>
      </c>
      <c r="F2553" t="s">
        <v>1578</v>
      </c>
    </row>
    <row r="2554" spans="1:6" ht="15">
      <c r="A2554" s="233">
        <v>45931</v>
      </c>
      <c r="B2554" t="s">
        <v>2588</v>
      </c>
      <c r="C2554">
        <v>765</v>
      </c>
      <c r="D2554" t="s">
        <v>114</v>
      </c>
      <c r="E2554" t="s">
        <v>2602</v>
      </c>
      <c r="F2554" t="s">
        <v>1509</v>
      </c>
    </row>
    <row r="2555" spans="1:6" ht="15">
      <c r="A2555" s="233">
        <v>45931</v>
      </c>
      <c r="B2555" t="s">
        <v>2590</v>
      </c>
      <c r="C2555">
        <v>77.664974619289339</v>
      </c>
      <c r="D2555" t="s">
        <v>114</v>
      </c>
      <c r="E2555" t="s">
        <v>2604</v>
      </c>
      <c r="F2555" t="s">
        <v>1509</v>
      </c>
    </row>
    <row r="2556" spans="1:6" ht="15">
      <c r="A2556" s="233">
        <v>45931</v>
      </c>
      <c r="B2556" t="s">
        <v>2588</v>
      </c>
      <c r="C2556">
        <v>545</v>
      </c>
      <c r="D2556" t="s">
        <v>872</v>
      </c>
      <c r="E2556" t="s">
        <v>2417</v>
      </c>
      <c r="F2556" t="s">
        <v>1531</v>
      </c>
    </row>
    <row r="2557" spans="1:6" ht="15">
      <c r="A2557" s="233">
        <v>45931</v>
      </c>
      <c r="B2557" t="s">
        <v>2590</v>
      </c>
      <c r="C2557">
        <v>77.857142857142861</v>
      </c>
      <c r="D2557" t="s">
        <v>872</v>
      </c>
      <c r="E2557" t="s">
        <v>2604</v>
      </c>
      <c r="F2557" t="s">
        <v>1531</v>
      </c>
    </row>
    <row r="2558" spans="1:6" ht="15">
      <c r="A2558" s="233">
        <v>45931</v>
      </c>
      <c r="B2558" t="s">
        <v>2588</v>
      </c>
      <c r="C2558">
        <v>3145</v>
      </c>
      <c r="D2558" t="s">
        <v>118</v>
      </c>
      <c r="E2558" t="s">
        <v>2623</v>
      </c>
      <c r="F2558" t="s">
        <v>1525</v>
      </c>
    </row>
    <row r="2559" spans="1:6" ht="15">
      <c r="A2559" s="233">
        <v>45931</v>
      </c>
      <c r="B2559" t="s">
        <v>2590</v>
      </c>
      <c r="C2559">
        <v>83.201058201058203</v>
      </c>
      <c r="D2559" t="s">
        <v>118</v>
      </c>
      <c r="E2559" t="s">
        <v>2548</v>
      </c>
      <c r="F2559" t="s">
        <v>1525</v>
      </c>
    </row>
    <row r="2560" spans="1:6" ht="15">
      <c r="A2560" s="233">
        <v>45931</v>
      </c>
      <c r="B2560" t="s">
        <v>2588</v>
      </c>
      <c r="C2560">
        <v>665</v>
      </c>
      <c r="D2560" t="s">
        <v>120</v>
      </c>
      <c r="E2560" t="s">
        <v>2600</v>
      </c>
      <c r="F2560" t="s">
        <v>1509</v>
      </c>
    </row>
    <row r="2561" spans="1:6" ht="15">
      <c r="A2561" s="233">
        <v>45931</v>
      </c>
      <c r="B2561" t="s">
        <v>2590</v>
      </c>
      <c r="C2561">
        <v>84.713375796178354</v>
      </c>
      <c r="D2561" t="s">
        <v>120</v>
      </c>
      <c r="E2561" t="s">
        <v>2183</v>
      </c>
      <c r="F2561" t="s">
        <v>1509</v>
      </c>
    </row>
    <row r="2562" spans="1:6" ht="15">
      <c r="A2562" s="233">
        <v>45931</v>
      </c>
      <c r="B2562" t="s">
        <v>2588</v>
      </c>
      <c r="C2562">
        <v>595</v>
      </c>
      <c r="D2562" t="s">
        <v>122</v>
      </c>
      <c r="E2562" t="s">
        <v>2624</v>
      </c>
      <c r="F2562" t="s">
        <v>1509</v>
      </c>
    </row>
    <row r="2563" spans="1:6" ht="15">
      <c r="A2563" s="233">
        <v>45931</v>
      </c>
      <c r="B2563" t="s">
        <v>2590</v>
      </c>
      <c r="C2563">
        <v>80.405405405405403</v>
      </c>
      <c r="D2563" t="s">
        <v>122</v>
      </c>
      <c r="E2563" t="s">
        <v>2115</v>
      </c>
      <c r="F2563" t="s">
        <v>1509</v>
      </c>
    </row>
    <row r="2564" spans="1:6" ht="15">
      <c r="A2564" s="233">
        <v>45931</v>
      </c>
      <c r="B2564" t="s">
        <v>2588</v>
      </c>
      <c r="C2564">
        <v>540</v>
      </c>
      <c r="D2564" t="s">
        <v>124</v>
      </c>
      <c r="E2564" t="s">
        <v>2437</v>
      </c>
      <c r="F2564" t="s">
        <v>1544</v>
      </c>
    </row>
    <row r="2565" spans="1:6" ht="15">
      <c r="A2565" s="233">
        <v>45931</v>
      </c>
      <c r="B2565" t="s">
        <v>2590</v>
      </c>
      <c r="C2565">
        <v>77.697841726618705</v>
      </c>
      <c r="D2565" t="s">
        <v>124</v>
      </c>
      <c r="E2565" t="s">
        <v>2604</v>
      </c>
      <c r="F2565" t="s">
        <v>1544</v>
      </c>
    </row>
    <row r="2566" spans="1:6" ht="15">
      <c r="A2566" s="233">
        <v>45931</v>
      </c>
      <c r="B2566" t="s">
        <v>2588</v>
      </c>
      <c r="C2566">
        <v>360</v>
      </c>
      <c r="D2566" t="s">
        <v>126</v>
      </c>
      <c r="E2566" t="s">
        <v>2491</v>
      </c>
      <c r="F2566" t="s">
        <v>1509</v>
      </c>
    </row>
    <row r="2567" spans="1:6" ht="15">
      <c r="A2567" s="233">
        <v>45931</v>
      </c>
      <c r="B2567" t="s">
        <v>2590</v>
      </c>
      <c r="C2567">
        <v>81.818181818181827</v>
      </c>
      <c r="D2567" t="s">
        <v>126</v>
      </c>
      <c r="E2567" t="s">
        <v>2583</v>
      </c>
      <c r="F2567" t="s">
        <v>1509</v>
      </c>
    </row>
    <row r="2568" spans="1:6" ht="15">
      <c r="A2568" s="233">
        <v>45931</v>
      </c>
      <c r="B2568" t="s">
        <v>2588</v>
      </c>
      <c r="C2568">
        <v>310</v>
      </c>
      <c r="D2568" t="s">
        <v>128</v>
      </c>
      <c r="E2568" t="s">
        <v>2289</v>
      </c>
      <c r="F2568" t="s">
        <v>1509</v>
      </c>
    </row>
    <row r="2569" spans="1:6" ht="15">
      <c r="A2569" s="233">
        <v>45931</v>
      </c>
      <c r="B2569" t="s">
        <v>2590</v>
      </c>
      <c r="C2569">
        <v>77.5</v>
      </c>
      <c r="D2569" t="s">
        <v>128</v>
      </c>
      <c r="E2569" t="s">
        <v>2604</v>
      </c>
      <c r="F2569" t="s">
        <v>1509</v>
      </c>
    </row>
    <row r="2570" spans="1:6" ht="15">
      <c r="A2570" s="233">
        <v>45931</v>
      </c>
      <c r="B2570" t="s">
        <v>2588</v>
      </c>
      <c r="C2570">
        <v>3340</v>
      </c>
      <c r="D2570" t="s">
        <v>130</v>
      </c>
      <c r="E2570" t="s">
        <v>2625</v>
      </c>
      <c r="F2570" t="s">
        <v>1544</v>
      </c>
    </row>
    <row r="2571" spans="1:6" ht="15">
      <c r="A2571" s="233">
        <v>45931</v>
      </c>
      <c r="B2571" t="s">
        <v>2590</v>
      </c>
      <c r="C2571">
        <v>77.855477855477844</v>
      </c>
      <c r="D2571" t="s">
        <v>130</v>
      </c>
      <c r="E2571" t="s">
        <v>2604</v>
      </c>
      <c r="F2571" t="s">
        <v>1544</v>
      </c>
    </row>
    <row r="2572" spans="1:6" ht="15">
      <c r="A2572" s="233">
        <v>45931</v>
      </c>
      <c r="B2572" t="s">
        <v>2588</v>
      </c>
      <c r="C2572">
        <v>765</v>
      </c>
      <c r="D2572" t="s">
        <v>1499</v>
      </c>
      <c r="E2572" t="s">
        <v>2602</v>
      </c>
      <c r="F2572" t="s">
        <v>1518</v>
      </c>
    </row>
    <row r="2573" spans="1:6" ht="15">
      <c r="A2573" s="233">
        <v>45931</v>
      </c>
      <c r="B2573" t="s">
        <v>2590</v>
      </c>
      <c r="C2573">
        <v>87.931034482758619</v>
      </c>
      <c r="D2573" t="s">
        <v>1499</v>
      </c>
      <c r="E2573" t="s">
        <v>2571</v>
      </c>
      <c r="F2573" t="s">
        <v>1518</v>
      </c>
    </row>
    <row r="2574" spans="1:6" ht="15">
      <c r="A2574" s="233">
        <v>45931</v>
      </c>
      <c r="B2574" t="s">
        <v>2588</v>
      </c>
      <c r="C2574">
        <v>345</v>
      </c>
      <c r="D2574" t="s">
        <v>134</v>
      </c>
      <c r="E2574" t="s">
        <v>2252</v>
      </c>
      <c r="F2574" t="s">
        <v>1509</v>
      </c>
    </row>
    <row r="2575" spans="1:6" ht="15">
      <c r="A2575" s="233">
        <v>45931</v>
      </c>
      <c r="B2575" t="s">
        <v>2590</v>
      </c>
      <c r="C2575">
        <v>78.409090909090907</v>
      </c>
      <c r="D2575" t="s">
        <v>134</v>
      </c>
      <c r="E2575" t="s">
        <v>2604</v>
      </c>
      <c r="F2575" t="s">
        <v>1509</v>
      </c>
    </row>
    <row r="2576" spans="1:6" ht="15">
      <c r="A2576" s="233">
        <v>45931</v>
      </c>
      <c r="B2576" t="s">
        <v>2588</v>
      </c>
      <c r="C2576">
        <v>1255</v>
      </c>
      <c r="D2576" t="s">
        <v>136</v>
      </c>
      <c r="E2576" t="s">
        <v>2515</v>
      </c>
      <c r="F2576" t="s">
        <v>1518</v>
      </c>
    </row>
    <row r="2577" spans="1:6" ht="15">
      <c r="A2577" s="233">
        <v>45931</v>
      </c>
      <c r="B2577" t="s">
        <v>2590</v>
      </c>
      <c r="C2577">
        <v>82.56578947368422</v>
      </c>
      <c r="D2577" t="s">
        <v>136</v>
      </c>
      <c r="E2577" t="s">
        <v>2548</v>
      </c>
      <c r="F2577" t="s">
        <v>1518</v>
      </c>
    </row>
    <row r="2578" spans="1:6" ht="15">
      <c r="A2578" s="233">
        <v>45931</v>
      </c>
      <c r="B2578" t="s">
        <v>2588</v>
      </c>
      <c r="C2578">
        <v>505</v>
      </c>
      <c r="D2578" t="s">
        <v>138</v>
      </c>
      <c r="E2578" t="s">
        <v>2594</v>
      </c>
      <c r="F2578" t="s">
        <v>1534</v>
      </c>
    </row>
    <row r="2579" spans="1:6" ht="15">
      <c r="A2579" s="233">
        <v>45931</v>
      </c>
      <c r="B2579" t="s">
        <v>2590</v>
      </c>
      <c r="C2579">
        <v>87.068965517241381</v>
      </c>
      <c r="D2579" t="s">
        <v>138</v>
      </c>
      <c r="E2579" t="s">
        <v>2567</v>
      </c>
      <c r="F2579" t="s">
        <v>1534</v>
      </c>
    </row>
    <row r="2580" spans="1:6" ht="15">
      <c r="A2580" s="233">
        <v>45931</v>
      </c>
      <c r="B2580" t="s">
        <v>2588</v>
      </c>
      <c r="C2580">
        <v>425</v>
      </c>
      <c r="D2580" t="s">
        <v>140</v>
      </c>
      <c r="E2580" t="s">
        <v>2116</v>
      </c>
      <c r="F2580" t="s">
        <v>1509</v>
      </c>
    </row>
    <row r="2581" spans="1:6" ht="15">
      <c r="A2581" s="233">
        <v>45931</v>
      </c>
      <c r="B2581" t="s">
        <v>2590</v>
      </c>
      <c r="C2581">
        <v>79.43925233644859</v>
      </c>
      <c r="D2581" t="s">
        <v>140</v>
      </c>
      <c r="E2581" t="s">
        <v>2562</v>
      </c>
      <c r="F2581" t="s">
        <v>1509</v>
      </c>
    </row>
    <row r="2582" spans="1:6" ht="15">
      <c r="A2582" s="233">
        <v>45931</v>
      </c>
      <c r="B2582" t="s">
        <v>2588</v>
      </c>
      <c r="C2582">
        <v>3525</v>
      </c>
      <c r="D2582" t="s">
        <v>142</v>
      </c>
      <c r="E2582" t="s">
        <v>2626</v>
      </c>
      <c r="F2582" t="s">
        <v>1534</v>
      </c>
    </row>
    <row r="2583" spans="1:6" ht="15">
      <c r="A2583" s="233">
        <v>45931</v>
      </c>
      <c r="B2583" t="s">
        <v>2590</v>
      </c>
      <c r="C2583">
        <v>83.629893238434164</v>
      </c>
      <c r="D2583" t="s">
        <v>142</v>
      </c>
      <c r="E2583" t="s">
        <v>2537</v>
      </c>
      <c r="F2583" t="s">
        <v>1534</v>
      </c>
    </row>
    <row r="2584" spans="1:6" ht="15">
      <c r="A2584" s="233">
        <v>45931</v>
      </c>
      <c r="B2584" t="s">
        <v>2588</v>
      </c>
      <c r="C2584">
        <v>1605</v>
      </c>
      <c r="D2584" t="s">
        <v>144</v>
      </c>
      <c r="E2584" t="s">
        <v>2402</v>
      </c>
      <c r="F2584" t="s">
        <v>1518</v>
      </c>
    </row>
    <row r="2585" spans="1:6" ht="15">
      <c r="A2585" s="233">
        <v>45931</v>
      </c>
      <c r="B2585" t="s">
        <v>2590</v>
      </c>
      <c r="C2585">
        <v>72.13483146067415</v>
      </c>
      <c r="D2585" t="s">
        <v>144</v>
      </c>
      <c r="E2585" t="s">
        <v>2529</v>
      </c>
      <c r="F2585" t="s">
        <v>1518</v>
      </c>
    </row>
    <row r="2586" spans="1:6" ht="15">
      <c r="A2586" s="233">
        <v>45931</v>
      </c>
      <c r="B2586" t="s">
        <v>2588</v>
      </c>
      <c r="C2586">
        <v>630</v>
      </c>
      <c r="D2586" t="s">
        <v>146</v>
      </c>
      <c r="E2586" t="s">
        <v>2616</v>
      </c>
      <c r="F2586" t="s">
        <v>1591</v>
      </c>
    </row>
    <row r="2587" spans="1:6" ht="15">
      <c r="A2587" s="233">
        <v>45931</v>
      </c>
      <c r="B2587" t="s">
        <v>2590</v>
      </c>
      <c r="C2587">
        <v>72.832369942196522</v>
      </c>
      <c r="D2587" t="s">
        <v>146</v>
      </c>
      <c r="E2587" t="s">
        <v>2568</v>
      </c>
      <c r="F2587" t="s">
        <v>1591</v>
      </c>
    </row>
    <row r="2588" spans="1:6" ht="15">
      <c r="A2588" s="233">
        <v>45931</v>
      </c>
      <c r="B2588" t="s">
        <v>2588</v>
      </c>
      <c r="C2588">
        <v>1730</v>
      </c>
      <c r="D2588" t="s">
        <v>148</v>
      </c>
      <c r="E2588" t="s">
        <v>2627</v>
      </c>
      <c r="F2588" t="s">
        <v>1591</v>
      </c>
    </row>
    <row r="2589" spans="1:6" ht="15">
      <c r="A2589" s="233">
        <v>45931</v>
      </c>
      <c r="B2589" t="s">
        <v>2590</v>
      </c>
      <c r="C2589">
        <v>74.248927038626604</v>
      </c>
      <c r="D2589" t="s">
        <v>148</v>
      </c>
      <c r="E2589" t="s">
        <v>2628</v>
      </c>
      <c r="F2589" t="s">
        <v>1591</v>
      </c>
    </row>
    <row r="2590" spans="1:6" ht="15">
      <c r="A2590" s="233">
        <v>45931</v>
      </c>
      <c r="B2590" t="s">
        <v>2588</v>
      </c>
      <c r="C2590">
        <v>480</v>
      </c>
      <c r="D2590" t="s">
        <v>150</v>
      </c>
      <c r="E2590" t="s">
        <v>2357</v>
      </c>
      <c r="F2590" t="s">
        <v>1509</v>
      </c>
    </row>
    <row r="2591" spans="1:6" ht="15">
      <c r="A2591" s="233">
        <v>45931</v>
      </c>
      <c r="B2591" t="s">
        <v>2590</v>
      </c>
      <c r="C2591">
        <v>84.955752212389385</v>
      </c>
      <c r="D2591" t="s">
        <v>150</v>
      </c>
      <c r="E2591" t="s">
        <v>2183</v>
      </c>
      <c r="F2591" t="s">
        <v>1509</v>
      </c>
    </row>
    <row r="2592" spans="1:6" ht="15">
      <c r="A2592" s="233">
        <v>45931</v>
      </c>
      <c r="B2592" t="s">
        <v>2588</v>
      </c>
      <c r="C2592">
        <v>2435</v>
      </c>
      <c r="D2592" t="s">
        <v>152</v>
      </c>
      <c r="E2592" t="s">
        <v>2629</v>
      </c>
      <c r="F2592" t="s">
        <v>1591</v>
      </c>
    </row>
    <row r="2593" spans="1:6" ht="15">
      <c r="A2593" s="233">
        <v>45931</v>
      </c>
      <c r="B2593" t="s">
        <v>2590</v>
      </c>
      <c r="C2593">
        <v>82.402707275803721</v>
      </c>
      <c r="D2593" t="s">
        <v>152</v>
      </c>
      <c r="E2593" t="s">
        <v>2583</v>
      </c>
      <c r="F2593" t="s">
        <v>1591</v>
      </c>
    </row>
    <row r="2594" spans="1:6" ht="15">
      <c r="A2594" s="233">
        <v>45931</v>
      </c>
      <c r="B2594" t="s">
        <v>2588</v>
      </c>
      <c r="C2594">
        <v>1355</v>
      </c>
      <c r="D2594" t="s">
        <v>154</v>
      </c>
      <c r="E2594" t="s">
        <v>2630</v>
      </c>
      <c r="F2594" t="s">
        <v>1534</v>
      </c>
    </row>
    <row r="2595" spans="1:6" ht="15">
      <c r="A2595" s="233">
        <v>45931</v>
      </c>
      <c r="B2595" t="s">
        <v>2590</v>
      </c>
      <c r="C2595">
        <v>84.423676012461058</v>
      </c>
      <c r="D2595" t="s">
        <v>154</v>
      </c>
      <c r="E2595" t="s">
        <v>2537</v>
      </c>
      <c r="F2595" t="s">
        <v>1534</v>
      </c>
    </row>
    <row r="2596" spans="1:6" ht="15">
      <c r="A2596" s="233">
        <v>45931</v>
      </c>
      <c r="B2596" t="s">
        <v>2588</v>
      </c>
      <c r="C2596">
        <v>470</v>
      </c>
      <c r="D2596" t="s">
        <v>156</v>
      </c>
      <c r="E2596" t="s">
        <v>2169</v>
      </c>
      <c r="F2596" t="s">
        <v>1525</v>
      </c>
    </row>
    <row r="2597" spans="1:6" ht="15">
      <c r="A2597" s="233">
        <v>45931</v>
      </c>
      <c r="B2597" t="s">
        <v>2590</v>
      </c>
      <c r="C2597">
        <v>87.850467289719631</v>
      </c>
      <c r="D2597" t="s">
        <v>156</v>
      </c>
      <c r="E2597" t="s">
        <v>2571</v>
      </c>
      <c r="F2597" t="s">
        <v>1525</v>
      </c>
    </row>
    <row r="2598" spans="1:6" ht="15">
      <c r="A2598" s="233">
        <v>45931</v>
      </c>
      <c r="B2598" t="s">
        <v>2588</v>
      </c>
      <c r="C2598">
        <v>1040</v>
      </c>
      <c r="D2598" t="s">
        <v>158</v>
      </c>
      <c r="E2598" t="s">
        <v>2631</v>
      </c>
      <c r="F2598" t="s">
        <v>1534</v>
      </c>
    </row>
    <row r="2599" spans="1:6" ht="15">
      <c r="A2599" s="233">
        <v>45931</v>
      </c>
      <c r="B2599" t="s">
        <v>2590</v>
      </c>
      <c r="C2599">
        <v>81.25</v>
      </c>
      <c r="D2599" t="s">
        <v>158</v>
      </c>
      <c r="E2599" t="s">
        <v>2591</v>
      </c>
      <c r="F2599" t="s">
        <v>1534</v>
      </c>
    </row>
    <row r="2600" spans="1:6" ht="15">
      <c r="A2600" s="233">
        <v>45931</v>
      </c>
      <c r="B2600" t="s">
        <v>2588</v>
      </c>
      <c r="C2600">
        <v>515</v>
      </c>
      <c r="D2600" t="s">
        <v>160</v>
      </c>
      <c r="E2600" t="s">
        <v>2632</v>
      </c>
      <c r="F2600" t="s">
        <v>1544</v>
      </c>
    </row>
    <row r="2601" spans="1:6" ht="15">
      <c r="A2601" s="233">
        <v>45931</v>
      </c>
      <c r="B2601" t="s">
        <v>2590</v>
      </c>
      <c r="C2601">
        <v>73.049645390070921</v>
      </c>
      <c r="D2601" t="s">
        <v>160</v>
      </c>
      <c r="E2601" t="s">
        <v>2568</v>
      </c>
      <c r="F2601" t="s">
        <v>1544</v>
      </c>
    </row>
    <row r="2602" spans="1:6" ht="15">
      <c r="A2602" s="233">
        <v>45931</v>
      </c>
      <c r="B2602" t="s">
        <v>2588</v>
      </c>
      <c r="C2602">
        <v>405</v>
      </c>
      <c r="D2602" t="s">
        <v>162</v>
      </c>
      <c r="E2602" t="s">
        <v>2282</v>
      </c>
      <c r="F2602" t="s">
        <v>1509</v>
      </c>
    </row>
    <row r="2603" spans="1:6" ht="15">
      <c r="A2603" s="233">
        <v>45931</v>
      </c>
      <c r="B2603" t="s">
        <v>2590</v>
      </c>
      <c r="C2603">
        <v>85.263157894736835</v>
      </c>
      <c r="D2603" t="s">
        <v>162</v>
      </c>
      <c r="E2603" t="s">
        <v>2183</v>
      </c>
      <c r="F2603" t="s">
        <v>1509</v>
      </c>
    </row>
    <row r="2604" spans="1:6" ht="15">
      <c r="A2604" s="233">
        <v>45931</v>
      </c>
      <c r="B2604" t="s">
        <v>2588</v>
      </c>
      <c r="C2604">
        <v>380</v>
      </c>
      <c r="D2604" t="s">
        <v>164</v>
      </c>
      <c r="E2604" t="s">
        <v>2633</v>
      </c>
      <c r="F2604" t="s">
        <v>1578</v>
      </c>
    </row>
    <row r="2605" spans="1:6" ht="15">
      <c r="A2605" s="233">
        <v>45931</v>
      </c>
      <c r="B2605" t="s">
        <v>2590</v>
      </c>
      <c r="C2605">
        <v>74.509803921568633</v>
      </c>
      <c r="D2605" t="s">
        <v>164</v>
      </c>
      <c r="E2605" t="s">
        <v>2147</v>
      </c>
      <c r="F2605" t="s">
        <v>1578</v>
      </c>
    </row>
    <row r="2606" spans="1:6" ht="15">
      <c r="A2606" s="233">
        <v>45931</v>
      </c>
      <c r="B2606" t="s">
        <v>2588</v>
      </c>
      <c r="C2606">
        <v>660</v>
      </c>
      <c r="D2606" t="s">
        <v>166</v>
      </c>
      <c r="E2606" t="s">
        <v>2634</v>
      </c>
      <c r="F2606" t="s">
        <v>1525</v>
      </c>
    </row>
    <row r="2607" spans="1:6" ht="15">
      <c r="A2607" s="233">
        <v>45931</v>
      </c>
      <c r="B2607" t="s">
        <v>2590</v>
      </c>
      <c r="C2607">
        <v>83.018867924528308</v>
      </c>
      <c r="D2607" t="s">
        <v>166</v>
      </c>
      <c r="E2607" t="s">
        <v>2548</v>
      </c>
      <c r="F2607" t="s">
        <v>1525</v>
      </c>
    </row>
    <row r="2608" spans="1:6" ht="15">
      <c r="A2608" s="233">
        <v>45931</v>
      </c>
      <c r="B2608" t="s">
        <v>2588</v>
      </c>
      <c r="C2608">
        <v>830</v>
      </c>
      <c r="D2608" t="s">
        <v>168</v>
      </c>
      <c r="E2608" t="s">
        <v>2279</v>
      </c>
      <c r="F2608" t="s">
        <v>1578</v>
      </c>
    </row>
    <row r="2609" spans="1:6" ht="15">
      <c r="A2609" s="233">
        <v>45931</v>
      </c>
      <c r="B2609" t="s">
        <v>2590</v>
      </c>
      <c r="C2609">
        <v>82.587064676616919</v>
      </c>
      <c r="D2609" t="s">
        <v>168</v>
      </c>
      <c r="E2609" t="s">
        <v>2548</v>
      </c>
      <c r="F2609" t="s">
        <v>1578</v>
      </c>
    </row>
    <row r="2610" spans="1:6" ht="15">
      <c r="A2610" s="233">
        <v>45931</v>
      </c>
      <c r="B2610" t="s">
        <v>2588</v>
      </c>
      <c r="C2610">
        <v>415</v>
      </c>
      <c r="D2610" t="s">
        <v>170</v>
      </c>
      <c r="E2610" t="s">
        <v>2195</v>
      </c>
      <c r="F2610" t="s">
        <v>1509</v>
      </c>
    </row>
    <row r="2611" spans="1:6" ht="15">
      <c r="A2611" s="233">
        <v>45931</v>
      </c>
      <c r="B2611" t="s">
        <v>2590</v>
      </c>
      <c r="C2611">
        <v>84.693877551020407</v>
      </c>
      <c r="D2611" t="s">
        <v>170</v>
      </c>
      <c r="E2611" t="s">
        <v>2183</v>
      </c>
      <c r="F2611" t="s">
        <v>1509</v>
      </c>
    </row>
    <row r="2612" spans="1:6" ht="15">
      <c r="A2612" s="233">
        <v>45931</v>
      </c>
      <c r="B2612" t="s">
        <v>2588</v>
      </c>
      <c r="C2612">
        <v>2805</v>
      </c>
      <c r="D2612" t="s">
        <v>172</v>
      </c>
      <c r="E2612" t="s">
        <v>2635</v>
      </c>
      <c r="F2612" t="s">
        <v>1525</v>
      </c>
    </row>
    <row r="2613" spans="1:6" ht="15">
      <c r="A2613" s="233">
        <v>45931</v>
      </c>
      <c r="B2613" t="s">
        <v>2590</v>
      </c>
      <c r="C2613">
        <v>81.659388646288207</v>
      </c>
      <c r="D2613" t="s">
        <v>172</v>
      </c>
      <c r="E2613" t="s">
        <v>2583</v>
      </c>
      <c r="F2613" t="s">
        <v>1525</v>
      </c>
    </row>
    <row r="2614" spans="1:6" ht="15">
      <c r="A2614" s="233">
        <v>45931</v>
      </c>
      <c r="B2614" t="s">
        <v>2588</v>
      </c>
      <c r="C2614">
        <v>485</v>
      </c>
      <c r="D2614" t="s">
        <v>174</v>
      </c>
      <c r="E2614" t="s">
        <v>2636</v>
      </c>
      <c r="F2614" t="s">
        <v>1518</v>
      </c>
    </row>
    <row r="2615" spans="1:6" ht="15">
      <c r="A2615" s="233">
        <v>45931</v>
      </c>
      <c r="B2615" t="s">
        <v>2590</v>
      </c>
      <c r="C2615">
        <v>88.9908256880734</v>
      </c>
      <c r="D2615" t="s">
        <v>174</v>
      </c>
      <c r="E2615" t="s">
        <v>2265</v>
      </c>
      <c r="F2615" t="s">
        <v>1518</v>
      </c>
    </row>
    <row r="2616" spans="1:6" ht="15">
      <c r="A2616" s="233">
        <v>45931</v>
      </c>
      <c r="B2616" t="s">
        <v>2588</v>
      </c>
      <c r="C2616">
        <v>625</v>
      </c>
      <c r="D2616" t="s">
        <v>176</v>
      </c>
      <c r="E2616" t="s">
        <v>2637</v>
      </c>
      <c r="F2616" t="s">
        <v>1518</v>
      </c>
    </row>
    <row r="2617" spans="1:6" ht="15">
      <c r="A2617" s="233">
        <v>45931</v>
      </c>
      <c r="B2617" t="s">
        <v>2590</v>
      </c>
      <c r="C2617">
        <v>86.206896551724128</v>
      </c>
      <c r="D2617" t="s">
        <v>176</v>
      </c>
      <c r="E2617" t="s">
        <v>2595</v>
      </c>
      <c r="F2617" t="s">
        <v>1518</v>
      </c>
    </row>
    <row r="2618" spans="1:6" ht="15">
      <c r="A2618" s="233">
        <v>45931</v>
      </c>
      <c r="B2618" t="s">
        <v>2588</v>
      </c>
      <c r="C2618">
        <v>885</v>
      </c>
      <c r="D2618" t="s">
        <v>178</v>
      </c>
      <c r="E2618" t="s">
        <v>2611</v>
      </c>
      <c r="F2618" t="s">
        <v>1591</v>
      </c>
    </row>
    <row r="2619" spans="1:6" ht="15">
      <c r="A2619" s="233">
        <v>45931</v>
      </c>
      <c r="B2619" t="s">
        <v>2590</v>
      </c>
      <c r="C2619">
        <v>81.566820276497694</v>
      </c>
      <c r="D2619" t="s">
        <v>178</v>
      </c>
      <c r="E2619" t="s">
        <v>2583</v>
      </c>
      <c r="F2619" t="s">
        <v>1591</v>
      </c>
    </row>
    <row r="2620" spans="1:6" ht="15">
      <c r="A2620" s="233">
        <v>45931</v>
      </c>
      <c r="B2620" t="s">
        <v>2588</v>
      </c>
      <c r="C2620">
        <v>810</v>
      </c>
      <c r="D2620" t="s">
        <v>180</v>
      </c>
      <c r="E2620" t="s">
        <v>2501</v>
      </c>
      <c r="F2620" t="s">
        <v>1522</v>
      </c>
    </row>
    <row r="2621" spans="1:6" ht="15">
      <c r="A2621" s="233">
        <v>45931</v>
      </c>
      <c r="B2621" t="s">
        <v>2590</v>
      </c>
      <c r="C2621">
        <v>84.375</v>
      </c>
      <c r="D2621" t="s">
        <v>180</v>
      </c>
      <c r="E2621" t="s">
        <v>2537</v>
      </c>
      <c r="F2621" t="s">
        <v>1522</v>
      </c>
    </row>
    <row r="2622" spans="1:6" ht="15">
      <c r="A2622" s="233">
        <v>45931</v>
      </c>
      <c r="B2622" t="s">
        <v>2588</v>
      </c>
      <c r="C2622">
        <v>655</v>
      </c>
      <c r="D2622" t="s">
        <v>182</v>
      </c>
      <c r="E2622" t="s">
        <v>2488</v>
      </c>
      <c r="F2622" t="s">
        <v>1578</v>
      </c>
    </row>
    <row r="2623" spans="1:6" ht="15">
      <c r="A2623" s="233">
        <v>45931</v>
      </c>
      <c r="B2623" t="s">
        <v>2590</v>
      </c>
      <c r="C2623">
        <v>73.184357541899431</v>
      </c>
      <c r="D2623" t="s">
        <v>182</v>
      </c>
      <c r="E2623" t="s">
        <v>2568</v>
      </c>
      <c r="F2623" t="s">
        <v>1578</v>
      </c>
    </row>
    <row r="2624" spans="1:6" ht="15">
      <c r="A2624" s="233">
        <v>45931</v>
      </c>
      <c r="B2624" t="s">
        <v>2588</v>
      </c>
      <c r="C2624">
        <v>2195</v>
      </c>
      <c r="D2624" t="s">
        <v>184</v>
      </c>
      <c r="E2624" t="s">
        <v>2638</v>
      </c>
      <c r="F2624" t="s">
        <v>1518</v>
      </c>
    </row>
    <row r="2625" spans="1:6" ht="15">
      <c r="A2625" s="233">
        <v>45931</v>
      </c>
      <c r="B2625" t="s">
        <v>2590</v>
      </c>
      <c r="C2625">
        <v>82.986767485822313</v>
      </c>
      <c r="D2625" t="s">
        <v>184</v>
      </c>
      <c r="E2625" t="s">
        <v>2548</v>
      </c>
      <c r="F2625" t="s">
        <v>1518</v>
      </c>
    </row>
    <row r="2626" spans="1:6" ht="15">
      <c r="A2626" s="233">
        <v>45931</v>
      </c>
      <c r="B2626" t="s">
        <v>2588</v>
      </c>
      <c r="C2626">
        <v>1165</v>
      </c>
      <c r="D2626" t="s">
        <v>186</v>
      </c>
      <c r="E2626" t="s">
        <v>2639</v>
      </c>
      <c r="F2626" t="s">
        <v>1578</v>
      </c>
    </row>
    <row r="2627" spans="1:6" ht="15">
      <c r="A2627" s="233">
        <v>45931</v>
      </c>
      <c r="B2627" t="s">
        <v>2590</v>
      </c>
      <c r="C2627">
        <v>71.692307692307693</v>
      </c>
      <c r="D2627" t="s">
        <v>186</v>
      </c>
      <c r="E2627" t="s">
        <v>2529</v>
      </c>
      <c r="F2627" t="s">
        <v>1578</v>
      </c>
    </row>
    <row r="2628" spans="1:6" ht="15">
      <c r="A2628" s="233">
        <v>45931</v>
      </c>
      <c r="B2628" t="s">
        <v>2588</v>
      </c>
      <c r="C2628">
        <v>610</v>
      </c>
      <c r="D2628" t="s">
        <v>188</v>
      </c>
      <c r="E2628" t="s">
        <v>2640</v>
      </c>
      <c r="F2628" t="s">
        <v>1591</v>
      </c>
    </row>
    <row r="2629" spans="1:6" ht="15">
      <c r="A2629" s="233">
        <v>45931</v>
      </c>
      <c r="B2629" t="s">
        <v>2590</v>
      </c>
      <c r="C2629">
        <v>77.70700636942675</v>
      </c>
      <c r="D2629" t="s">
        <v>188</v>
      </c>
      <c r="E2629" t="s">
        <v>2604</v>
      </c>
      <c r="F2629" t="s">
        <v>1591</v>
      </c>
    </row>
    <row r="2630" spans="1:6" ht="15">
      <c r="A2630" s="233">
        <v>45931</v>
      </c>
      <c r="B2630" t="s">
        <v>2588</v>
      </c>
      <c r="C2630">
        <v>2575</v>
      </c>
      <c r="D2630" t="s">
        <v>190</v>
      </c>
      <c r="E2630" t="s">
        <v>2641</v>
      </c>
      <c r="F2630" t="s">
        <v>1591</v>
      </c>
    </row>
    <row r="2631" spans="1:6" ht="15">
      <c r="A2631" s="233">
        <v>45931</v>
      </c>
      <c r="B2631" t="s">
        <v>2590</v>
      </c>
      <c r="C2631">
        <v>78.625954198473281</v>
      </c>
      <c r="D2631" t="s">
        <v>190</v>
      </c>
      <c r="E2631" t="s">
        <v>2562</v>
      </c>
      <c r="F2631" t="s">
        <v>1591</v>
      </c>
    </row>
    <row r="2632" spans="1:6" ht="15">
      <c r="A2632" s="233">
        <v>45931</v>
      </c>
      <c r="B2632" t="s">
        <v>2588</v>
      </c>
      <c r="C2632">
        <v>535</v>
      </c>
      <c r="D2632" t="s">
        <v>192</v>
      </c>
      <c r="E2632" t="s">
        <v>2389</v>
      </c>
      <c r="F2632" t="s">
        <v>1534</v>
      </c>
    </row>
    <row r="2633" spans="1:6" ht="15">
      <c r="A2633" s="233">
        <v>45931</v>
      </c>
      <c r="B2633" t="s">
        <v>2590</v>
      </c>
      <c r="C2633">
        <v>78.102189781021906</v>
      </c>
      <c r="D2633" t="s">
        <v>192</v>
      </c>
      <c r="E2633" t="s">
        <v>2604</v>
      </c>
      <c r="F2633" t="s">
        <v>1534</v>
      </c>
    </row>
    <row r="2634" spans="1:6" ht="15">
      <c r="A2634" s="233">
        <v>45931</v>
      </c>
      <c r="B2634" t="s">
        <v>2588</v>
      </c>
      <c r="C2634">
        <v>1615</v>
      </c>
      <c r="D2634" t="s">
        <v>194</v>
      </c>
      <c r="E2634" t="s">
        <v>2642</v>
      </c>
      <c r="F2634" t="s">
        <v>1544</v>
      </c>
    </row>
    <row r="2635" spans="1:6" ht="15">
      <c r="A2635" s="233">
        <v>45931</v>
      </c>
      <c r="B2635" t="s">
        <v>2590</v>
      </c>
      <c r="C2635">
        <v>78.588807785888079</v>
      </c>
      <c r="D2635" t="s">
        <v>194</v>
      </c>
      <c r="E2635" t="s">
        <v>2562</v>
      </c>
      <c r="F2635" t="s">
        <v>1544</v>
      </c>
    </row>
    <row r="2636" spans="1:6" ht="15">
      <c r="A2636" s="233">
        <v>45931</v>
      </c>
      <c r="B2636" t="s">
        <v>2588</v>
      </c>
      <c r="C2636">
        <v>435</v>
      </c>
      <c r="D2636" t="s">
        <v>196</v>
      </c>
      <c r="E2636" t="s">
        <v>2328</v>
      </c>
      <c r="F2636" t="s">
        <v>1525</v>
      </c>
    </row>
    <row r="2637" spans="1:6" ht="15">
      <c r="A2637" s="233">
        <v>45931</v>
      </c>
      <c r="B2637" t="s">
        <v>2590</v>
      </c>
      <c r="C2637">
        <v>80.555555555555557</v>
      </c>
      <c r="D2637" t="s">
        <v>196</v>
      </c>
      <c r="E2637" t="s">
        <v>2591</v>
      </c>
      <c r="F2637" t="s">
        <v>1525</v>
      </c>
    </row>
    <row r="2638" spans="1:6" ht="15">
      <c r="A2638" s="233">
        <v>45931</v>
      </c>
      <c r="B2638" t="s">
        <v>2588</v>
      </c>
      <c r="C2638">
        <v>770</v>
      </c>
      <c r="D2638" t="s">
        <v>198</v>
      </c>
      <c r="E2638" t="s">
        <v>2470</v>
      </c>
      <c r="F2638" t="s">
        <v>1522</v>
      </c>
    </row>
    <row r="2639" spans="1:6" ht="15">
      <c r="A2639" s="233">
        <v>45931</v>
      </c>
      <c r="B2639" t="s">
        <v>2590</v>
      </c>
      <c r="C2639">
        <v>81.481481481481481</v>
      </c>
      <c r="D2639" t="s">
        <v>198</v>
      </c>
      <c r="E2639" t="s">
        <v>2591</v>
      </c>
      <c r="F2639" t="s">
        <v>1522</v>
      </c>
    </row>
    <row r="2640" spans="1:6" ht="15">
      <c r="A2640" s="233">
        <v>45931</v>
      </c>
      <c r="B2640" t="s">
        <v>2588</v>
      </c>
      <c r="C2640">
        <v>450</v>
      </c>
      <c r="D2640" t="s">
        <v>200</v>
      </c>
      <c r="E2640" t="s">
        <v>2643</v>
      </c>
      <c r="F2640" t="s">
        <v>1544</v>
      </c>
    </row>
    <row r="2641" spans="1:6" ht="15">
      <c r="A2641" s="233">
        <v>45931</v>
      </c>
      <c r="B2641" t="s">
        <v>2590</v>
      </c>
      <c r="C2641">
        <v>76.923076923076934</v>
      </c>
      <c r="D2641" t="s">
        <v>200</v>
      </c>
      <c r="E2641" t="s">
        <v>2533</v>
      </c>
      <c r="F2641" t="s">
        <v>1544</v>
      </c>
    </row>
    <row r="2642" spans="1:6" ht="15">
      <c r="A2642" s="233">
        <v>45931</v>
      </c>
      <c r="B2642" t="s">
        <v>2588</v>
      </c>
      <c r="C2642">
        <v>255</v>
      </c>
      <c r="D2642" t="s">
        <v>202</v>
      </c>
      <c r="E2642" t="s">
        <v>2244</v>
      </c>
      <c r="F2642" t="s">
        <v>1544</v>
      </c>
    </row>
    <row r="2643" spans="1:6" ht="15">
      <c r="A2643" s="233">
        <v>45931</v>
      </c>
      <c r="B2643" t="s">
        <v>2590</v>
      </c>
      <c r="C2643">
        <v>78.461538461538467</v>
      </c>
      <c r="D2643" t="s">
        <v>202</v>
      </c>
      <c r="E2643" t="s">
        <v>2604</v>
      </c>
      <c r="F2643" t="s">
        <v>1544</v>
      </c>
    </row>
    <row r="2644" spans="1:6" ht="15">
      <c r="A2644" s="233">
        <v>45931</v>
      </c>
      <c r="B2644" t="s">
        <v>2588</v>
      </c>
      <c r="C2644">
        <v>620</v>
      </c>
      <c r="D2644" t="s">
        <v>204</v>
      </c>
      <c r="E2644" t="s">
        <v>2605</v>
      </c>
      <c r="F2644" t="s">
        <v>1509</v>
      </c>
    </row>
    <row r="2645" spans="1:6" ht="15">
      <c r="A2645" s="233">
        <v>45931</v>
      </c>
      <c r="B2645" t="s">
        <v>2590</v>
      </c>
      <c r="C2645">
        <v>78.48101265822784</v>
      </c>
      <c r="D2645" t="s">
        <v>204</v>
      </c>
      <c r="E2645" t="s">
        <v>2604</v>
      </c>
      <c r="F2645" t="s">
        <v>1509</v>
      </c>
    </row>
    <row r="2646" spans="1:6" ht="15">
      <c r="A2646" s="233">
        <v>45931</v>
      </c>
      <c r="B2646" t="s">
        <v>2588</v>
      </c>
      <c r="C2646">
        <v>440</v>
      </c>
      <c r="D2646" t="s">
        <v>206</v>
      </c>
      <c r="E2646" t="s">
        <v>2248</v>
      </c>
      <c r="F2646" t="s">
        <v>1578</v>
      </c>
    </row>
    <row r="2647" spans="1:6" ht="15">
      <c r="A2647" s="233">
        <v>45931</v>
      </c>
      <c r="B2647" t="s">
        <v>2590</v>
      </c>
      <c r="C2647">
        <v>75.862068965517238</v>
      </c>
      <c r="D2647" t="s">
        <v>206</v>
      </c>
      <c r="E2647" t="s">
        <v>2556</v>
      </c>
      <c r="F2647" t="s">
        <v>1578</v>
      </c>
    </row>
    <row r="2648" spans="1:6" ht="15">
      <c r="A2648" s="233">
        <v>45931</v>
      </c>
      <c r="B2648" t="s">
        <v>2588</v>
      </c>
      <c r="C2648">
        <v>445</v>
      </c>
      <c r="D2648" t="s">
        <v>208</v>
      </c>
      <c r="E2648" t="s">
        <v>2644</v>
      </c>
      <c r="F2648" t="s">
        <v>1509</v>
      </c>
    </row>
    <row r="2649" spans="1:6" ht="15">
      <c r="A2649" s="233">
        <v>45931</v>
      </c>
      <c r="B2649" t="s">
        <v>2590</v>
      </c>
      <c r="C2649">
        <v>78.761061946902657</v>
      </c>
      <c r="D2649" t="s">
        <v>208</v>
      </c>
      <c r="E2649" t="s">
        <v>2562</v>
      </c>
      <c r="F2649" t="s">
        <v>1509</v>
      </c>
    </row>
    <row r="2650" spans="1:6" ht="15">
      <c r="A2650" s="233">
        <v>45931</v>
      </c>
      <c r="B2650" t="s">
        <v>2588</v>
      </c>
      <c r="C2650">
        <v>510</v>
      </c>
      <c r="D2650" t="s">
        <v>210</v>
      </c>
      <c r="E2650" t="s">
        <v>2411</v>
      </c>
      <c r="F2650" t="s">
        <v>1534</v>
      </c>
    </row>
    <row r="2651" spans="1:6" ht="15">
      <c r="A2651" s="233">
        <v>45931</v>
      </c>
      <c r="B2651" t="s">
        <v>2590</v>
      </c>
      <c r="C2651">
        <v>79.6875</v>
      </c>
      <c r="D2651" t="s">
        <v>210</v>
      </c>
      <c r="E2651" t="s">
        <v>2115</v>
      </c>
      <c r="F2651" t="s">
        <v>1534</v>
      </c>
    </row>
    <row r="2652" spans="1:6" ht="15">
      <c r="A2652" s="233">
        <v>45931</v>
      </c>
      <c r="B2652" t="s">
        <v>2588</v>
      </c>
      <c r="C2652">
        <v>995</v>
      </c>
      <c r="D2652" t="s">
        <v>212</v>
      </c>
      <c r="E2652" t="s">
        <v>2645</v>
      </c>
      <c r="F2652" t="s">
        <v>1518</v>
      </c>
    </row>
    <row r="2653" spans="1:6" ht="15">
      <c r="A2653" s="233">
        <v>45931</v>
      </c>
      <c r="B2653" t="s">
        <v>2590</v>
      </c>
      <c r="C2653">
        <v>84.680851063829792</v>
      </c>
      <c r="D2653" t="s">
        <v>212</v>
      </c>
      <c r="E2653" t="s">
        <v>2183</v>
      </c>
      <c r="F2653" t="s">
        <v>1518</v>
      </c>
    </row>
    <row r="2654" spans="1:6" ht="15">
      <c r="A2654" s="233">
        <v>45931</v>
      </c>
      <c r="B2654" t="s">
        <v>2588</v>
      </c>
      <c r="C2654">
        <v>110</v>
      </c>
      <c r="D2654" t="s">
        <v>214</v>
      </c>
      <c r="E2654" t="s">
        <v>2123</v>
      </c>
      <c r="F2654" t="s">
        <v>1591</v>
      </c>
    </row>
    <row r="2655" spans="1:6" ht="15">
      <c r="A2655" s="233">
        <v>45931</v>
      </c>
      <c r="B2655" t="s">
        <v>2590</v>
      </c>
      <c r="C2655">
        <v>78.571428571428569</v>
      </c>
      <c r="D2655" t="s">
        <v>214</v>
      </c>
      <c r="E2655" t="s">
        <v>2562</v>
      </c>
      <c r="F2655" t="s">
        <v>1591</v>
      </c>
    </row>
    <row r="2656" spans="1:6" ht="15">
      <c r="A2656" s="233">
        <v>45931</v>
      </c>
      <c r="B2656" t="s">
        <v>2588</v>
      </c>
      <c r="C2656">
        <v>560</v>
      </c>
      <c r="D2656" t="s">
        <v>216</v>
      </c>
      <c r="E2656" t="s">
        <v>2619</v>
      </c>
      <c r="F2656" t="s">
        <v>1534</v>
      </c>
    </row>
    <row r="2657" spans="1:6" ht="15">
      <c r="A2657" s="233">
        <v>45931</v>
      </c>
      <c r="B2657" t="s">
        <v>2590</v>
      </c>
      <c r="C2657">
        <v>78.873239436619713</v>
      </c>
      <c r="D2657" t="s">
        <v>216</v>
      </c>
      <c r="E2657" t="s">
        <v>2562</v>
      </c>
      <c r="F2657" t="s">
        <v>1534</v>
      </c>
    </row>
    <row r="2658" spans="1:6" ht="15">
      <c r="A2658" s="233">
        <v>45931</v>
      </c>
      <c r="B2658" t="s">
        <v>2588</v>
      </c>
      <c r="C2658">
        <v>825</v>
      </c>
      <c r="D2658" t="s">
        <v>218</v>
      </c>
      <c r="E2658" t="s">
        <v>2618</v>
      </c>
      <c r="F2658" t="s">
        <v>1531</v>
      </c>
    </row>
    <row r="2659" spans="1:6" ht="15">
      <c r="A2659" s="233">
        <v>45931</v>
      </c>
      <c r="B2659" t="s">
        <v>2590</v>
      </c>
      <c r="C2659">
        <v>80.882352941176478</v>
      </c>
      <c r="D2659" t="s">
        <v>218</v>
      </c>
      <c r="E2659" t="s">
        <v>2591</v>
      </c>
      <c r="F2659" t="s">
        <v>1531</v>
      </c>
    </row>
    <row r="2660" spans="1:6" ht="15">
      <c r="A2660" s="233">
        <v>45931</v>
      </c>
      <c r="B2660" t="s">
        <v>2588</v>
      </c>
      <c r="C2660">
        <v>955</v>
      </c>
      <c r="D2660" t="s">
        <v>220</v>
      </c>
      <c r="E2660" t="s">
        <v>2646</v>
      </c>
      <c r="F2660" t="s">
        <v>1534</v>
      </c>
    </row>
    <row r="2661" spans="1:6" ht="15">
      <c r="A2661" s="233">
        <v>45931</v>
      </c>
      <c r="B2661" t="s">
        <v>2590</v>
      </c>
      <c r="C2661">
        <v>80.59071729957806</v>
      </c>
      <c r="D2661" t="s">
        <v>220</v>
      </c>
      <c r="E2661" t="s">
        <v>2591</v>
      </c>
      <c r="F2661" t="s">
        <v>1534</v>
      </c>
    </row>
    <row r="2662" spans="1:6" ht="15">
      <c r="A2662" s="233">
        <v>45931</v>
      </c>
      <c r="B2662" t="s">
        <v>2588</v>
      </c>
      <c r="C2662">
        <v>1665</v>
      </c>
      <c r="D2662" t="s">
        <v>222</v>
      </c>
      <c r="E2662" t="s">
        <v>2647</v>
      </c>
      <c r="F2662" t="s">
        <v>1518</v>
      </c>
    </row>
    <row r="2663" spans="1:6" ht="15">
      <c r="A2663" s="233">
        <v>45931</v>
      </c>
      <c r="B2663" t="s">
        <v>2590</v>
      </c>
      <c r="C2663">
        <v>82.630272952853602</v>
      </c>
      <c r="D2663" t="s">
        <v>222</v>
      </c>
      <c r="E2663" t="s">
        <v>2548</v>
      </c>
      <c r="F2663" t="s">
        <v>1518</v>
      </c>
    </row>
    <row r="2664" spans="1:6" ht="15">
      <c r="A2664" s="233">
        <v>45931</v>
      </c>
      <c r="B2664" t="s">
        <v>2588</v>
      </c>
      <c r="C2664">
        <v>1195</v>
      </c>
      <c r="D2664" t="s">
        <v>224</v>
      </c>
      <c r="E2664" t="s">
        <v>2480</v>
      </c>
      <c r="F2664" t="s">
        <v>1531</v>
      </c>
    </row>
    <row r="2665" spans="1:6" ht="15">
      <c r="A2665" s="233">
        <v>45931</v>
      </c>
      <c r="B2665" t="s">
        <v>2590</v>
      </c>
      <c r="C2665">
        <v>76.848874598070736</v>
      </c>
      <c r="D2665" t="s">
        <v>224</v>
      </c>
      <c r="E2665" t="s">
        <v>2533</v>
      </c>
      <c r="F2665" t="s">
        <v>1531</v>
      </c>
    </row>
    <row r="2666" spans="1:6" ht="15">
      <c r="A2666" s="233">
        <v>45931</v>
      </c>
      <c r="B2666" t="s">
        <v>2588</v>
      </c>
      <c r="C2666">
        <v>255</v>
      </c>
      <c r="D2666" t="s">
        <v>226</v>
      </c>
      <c r="E2666" t="s">
        <v>2244</v>
      </c>
      <c r="F2666" t="s">
        <v>1544</v>
      </c>
    </row>
    <row r="2667" spans="1:6" ht="15">
      <c r="A2667" s="233">
        <v>45931</v>
      </c>
      <c r="B2667" t="s">
        <v>2590</v>
      </c>
      <c r="C2667">
        <v>80.952380952380949</v>
      </c>
      <c r="D2667" t="s">
        <v>226</v>
      </c>
      <c r="E2667" t="s">
        <v>2591</v>
      </c>
      <c r="F2667" t="s">
        <v>1544</v>
      </c>
    </row>
    <row r="2668" spans="1:6" ht="15">
      <c r="A2668" s="233">
        <v>45931</v>
      </c>
      <c r="B2668" t="s">
        <v>2588</v>
      </c>
      <c r="C2668">
        <v>730</v>
      </c>
      <c r="D2668" t="s">
        <v>228</v>
      </c>
      <c r="E2668" t="s">
        <v>2608</v>
      </c>
      <c r="F2668" t="s">
        <v>1531</v>
      </c>
    </row>
    <row r="2669" spans="1:6" ht="15">
      <c r="A2669" s="233">
        <v>45931</v>
      </c>
      <c r="B2669" t="s">
        <v>2590</v>
      </c>
      <c r="C2669">
        <v>81.564245810055866</v>
      </c>
      <c r="D2669" t="s">
        <v>228</v>
      </c>
      <c r="E2669" t="s">
        <v>2583</v>
      </c>
      <c r="F2669" t="s">
        <v>1531</v>
      </c>
    </row>
    <row r="2670" spans="1:6" ht="15">
      <c r="A2670" s="233">
        <v>45931</v>
      </c>
      <c r="B2670" t="s">
        <v>2588</v>
      </c>
      <c r="C2670">
        <v>1975</v>
      </c>
      <c r="D2670" t="s">
        <v>230</v>
      </c>
      <c r="E2670" t="s">
        <v>2648</v>
      </c>
      <c r="F2670" t="s">
        <v>1522</v>
      </c>
    </row>
    <row r="2671" spans="1:6" ht="15">
      <c r="A2671" s="233">
        <v>45931</v>
      </c>
      <c r="B2671" t="s">
        <v>2590</v>
      </c>
      <c r="C2671">
        <v>80.448065173116092</v>
      </c>
      <c r="D2671" t="s">
        <v>230</v>
      </c>
      <c r="E2671" t="s">
        <v>2115</v>
      </c>
      <c r="F2671" t="s">
        <v>1522</v>
      </c>
    </row>
    <row r="2672" spans="1:6" ht="15">
      <c r="A2672" s="233">
        <v>45931</v>
      </c>
      <c r="B2672" t="s">
        <v>2588</v>
      </c>
      <c r="C2672">
        <v>865</v>
      </c>
      <c r="D2672" t="s">
        <v>232</v>
      </c>
      <c r="E2672" t="s">
        <v>2395</v>
      </c>
      <c r="F2672" t="s">
        <v>1522</v>
      </c>
    </row>
    <row r="2673" spans="1:6" ht="15">
      <c r="A2673" s="233">
        <v>45931</v>
      </c>
      <c r="B2673" t="s">
        <v>2590</v>
      </c>
      <c r="C2673">
        <v>85.221674876847288</v>
      </c>
      <c r="D2673" t="s">
        <v>232</v>
      </c>
      <c r="E2673" t="s">
        <v>2183</v>
      </c>
      <c r="F2673" t="s">
        <v>1522</v>
      </c>
    </row>
    <row r="2674" spans="1:6" ht="15">
      <c r="A2674" s="233">
        <v>45931</v>
      </c>
      <c r="B2674" t="s">
        <v>2588</v>
      </c>
      <c r="C2674">
        <v>480</v>
      </c>
      <c r="D2674" t="s">
        <v>234</v>
      </c>
      <c r="E2674" t="s">
        <v>2357</v>
      </c>
      <c r="F2674" t="s">
        <v>1578</v>
      </c>
    </row>
    <row r="2675" spans="1:6" ht="15">
      <c r="A2675" s="233">
        <v>45931</v>
      </c>
      <c r="B2675" t="s">
        <v>2590</v>
      </c>
      <c r="C2675">
        <v>75</v>
      </c>
      <c r="D2675" t="s">
        <v>234</v>
      </c>
      <c r="E2675" t="s">
        <v>2147</v>
      </c>
      <c r="F2675" t="s">
        <v>1578</v>
      </c>
    </row>
    <row r="2676" spans="1:6" ht="15">
      <c r="A2676" s="233">
        <v>45931</v>
      </c>
      <c r="B2676" t="s">
        <v>2588</v>
      </c>
      <c r="C2676">
        <v>690</v>
      </c>
      <c r="D2676" t="s">
        <v>236</v>
      </c>
      <c r="E2676" t="s">
        <v>2649</v>
      </c>
      <c r="F2676" t="s">
        <v>1544</v>
      </c>
    </row>
    <row r="2677" spans="1:6" ht="15">
      <c r="A2677" s="233">
        <v>45931</v>
      </c>
      <c r="B2677" t="s">
        <v>2590</v>
      </c>
      <c r="C2677">
        <v>84.662576687116569</v>
      </c>
      <c r="D2677" t="s">
        <v>236</v>
      </c>
      <c r="E2677" t="s">
        <v>2183</v>
      </c>
      <c r="F2677" t="s">
        <v>1544</v>
      </c>
    </row>
    <row r="2678" spans="1:6" ht="15">
      <c r="A2678" s="233">
        <v>45931</v>
      </c>
      <c r="B2678" t="s">
        <v>2588</v>
      </c>
      <c r="C2678">
        <v>490</v>
      </c>
      <c r="D2678" t="s">
        <v>238</v>
      </c>
      <c r="E2678" t="s">
        <v>2270</v>
      </c>
      <c r="F2678" t="s">
        <v>1525</v>
      </c>
    </row>
    <row r="2679" spans="1:6" ht="15">
      <c r="A2679" s="233">
        <v>45931</v>
      </c>
      <c r="B2679" t="s">
        <v>2590</v>
      </c>
      <c r="C2679">
        <v>84.482758620689651</v>
      </c>
      <c r="D2679" t="s">
        <v>238</v>
      </c>
      <c r="E2679" t="s">
        <v>2537</v>
      </c>
      <c r="F2679" t="s">
        <v>1525</v>
      </c>
    </row>
    <row r="2680" spans="1:6" ht="15">
      <c r="A2680" s="233">
        <v>45931</v>
      </c>
      <c r="B2680" t="s">
        <v>2588</v>
      </c>
      <c r="C2680">
        <v>445</v>
      </c>
      <c r="D2680" t="s">
        <v>240</v>
      </c>
      <c r="E2680" t="s">
        <v>2644</v>
      </c>
      <c r="F2680" t="s">
        <v>1509</v>
      </c>
    </row>
    <row r="2681" spans="1:6" ht="15">
      <c r="A2681" s="233">
        <v>45931</v>
      </c>
      <c r="B2681" t="s">
        <v>2590</v>
      </c>
      <c r="C2681">
        <v>83.962264150943398</v>
      </c>
      <c r="D2681" t="s">
        <v>240</v>
      </c>
      <c r="E2681" t="s">
        <v>2537</v>
      </c>
      <c r="F2681" t="s">
        <v>1509</v>
      </c>
    </row>
    <row r="2682" spans="1:6" ht="15">
      <c r="A2682" s="233">
        <v>45931</v>
      </c>
      <c r="B2682" t="s">
        <v>2588</v>
      </c>
      <c r="C2682">
        <v>625</v>
      </c>
      <c r="D2682" t="s">
        <v>242</v>
      </c>
      <c r="E2682" t="s">
        <v>2637</v>
      </c>
      <c r="F2682" t="s">
        <v>1534</v>
      </c>
    </row>
    <row r="2683" spans="1:6" ht="15">
      <c r="A2683" s="233">
        <v>45931</v>
      </c>
      <c r="B2683" t="s">
        <v>2590</v>
      </c>
      <c r="C2683">
        <v>81.168831168831161</v>
      </c>
      <c r="D2683" t="s">
        <v>242</v>
      </c>
      <c r="E2683" t="s">
        <v>2591</v>
      </c>
      <c r="F2683" t="s">
        <v>1534</v>
      </c>
    </row>
    <row r="2684" spans="1:6" ht="15">
      <c r="A2684" s="233">
        <v>45931</v>
      </c>
      <c r="B2684" t="s">
        <v>2588</v>
      </c>
      <c r="C2684">
        <v>3205</v>
      </c>
      <c r="D2684" t="s">
        <v>244</v>
      </c>
      <c r="E2684" t="s">
        <v>2650</v>
      </c>
      <c r="F2684" t="s">
        <v>1531</v>
      </c>
    </row>
    <row r="2685" spans="1:6" ht="15">
      <c r="A2685" s="233">
        <v>45931</v>
      </c>
      <c r="B2685" t="s">
        <v>2590</v>
      </c>
      <c r="C2685">
        <v>81.139240506329116</v>
      </c>
      <c r="D2685" t="s">
        <v>244</v>
      </c>
      <c r="E2685" t="s">
        <v>2591</v>
      </c>
      <c r="F2685" t="s">
        <v>1531</v>
      </c>
    </row>
    <row r="2686" spans="1:6" ht="15">
      <c r="A2686" s="233">
        <v>45931</v>
      </c>
      <c r="B2686" t="s">
        <v>2588</v>
      </c>
      <c r="C2686">
        <v>975</v>
      </c>
      <c r="D2686" t="s">
        <v>246</v>
      </c>
      <c r="E2686" t="s">
        <v>2651</v>
      </c>
      <c r="F2686" t="s">
        <v>1534</v>
      </c>
    </row>
    <row r="2687" spans="1:6" ht="15">
      <c r="A2687" s="233">
        <v>45931</v>
      </c>
      <c r="B2687" t="s">
        <v>2590</v>
      </c>
      <c r="C2687">
        <v>78.629032258064512</v>
      </c>
      <c r="D2687" t="s">
        <v>246</v>
      </c>
      <c r="E2687" t="s">
        <v>2562</v>
      </c>
      <c r="F2687" t="s">
        <v>1534</v>
      </c>
    </row>
    <row r="2688" spans="1:6" ht="15">
      <c r="A2688" s="233">
        <v>45931</v>
      </c>
      <c r="B2688" t="s">
        <v>2588</v>
      </c>
      <c r="C2688">
        <v>655</v>
      </c>
      <c r="D2688" t="s">
        <v>248</v>
      </c>
      <c r="E2688" t="s">
        <v>2488</v>
      </c>
      <c r="F2688" t="s">
        <v>1578</v>
      </c>
    </row>
    <row r="2689" spans="1:6" ht="15">
      <c r="A2689" s="233">
        <v>45931</v>
      </c>
      <c r="B2689" t="s">
        <v>2590</v>
      </c>
      <c r="C2689">
        <v>85.064935064935071</v>
      </c>
      <c r="D2689" t="s">
        <v>248</v>
      </c>
      <c r="E2689" t="s">
        <v>2183</v>
      </c>
      <c r="F2689" t="s">
        <v>1578</v>
      </c>
    </row>
    <row r="2690" spans="1:6" ht="15">
      <c r="A2690" s="233">
        <v>45931</v>
      </c>
      <c r="B2690" t="s">
        <v>2588</v>
      </c>
      <c r="C2690">
        <v>920</v>
      </c>
      <c r="D2690" t="s">
        <v>250</v>
      </c>
      <c r="E2690" t="s">
        <v>2311</v>
      </c>
      <c r="F2690" t="s">
        <v>1531</v>
      </c>
    </row>
    <row r="2691" spans="1:6" ht="15">
      <c r="A2691" s="233">
        <v>45931</v>
      </c>
      <c r="B2691" t="s">
        <v>2590</v>
      </c>
      <c r="C2691">
        <v>82.882882882882882</v>
      </c>
      <c r="D2691" t="s">
        <v>250</v>
      </c>
      <c r="E2691" t="s">
        <v>2548</v>
      </c>
      <c r="F2691" t="s">
        <v>1531</v>
      </c>
    </row>
    <row r="2692" spans="1:6" ht="15">
      <c r="A2692" s="233">
        <v>45931</v>
      </c>
      <c r="B2692" t="s">
        <v>2588</v>
      </c>
      <c r="C2692">
        <v>2140</v>
      </c>
      <c r="D2692" t="s">
        <v>252</v>
      </c>
      <c r="E2692" t="s">
        <v>2319</v>
      </c>
      <c r="F2692" t="s">
        <v>1525</v>
      </c>
    </row>
    <row r="2693" spans="1:6" ht="15">
      <c r="A2693" s="233">
        <v>45931</v>
      </c>
      <c r="B2693" t="s">
        <v>2590</v>
      </c>
      <c r="C2693">
        <v>72.175379426644184</v>
      </c>
      <c r="D2693" t="s">
        <v>252</v>
      </c>
      <c r="E2693" t="s">
        <v>2529</v>
      </c>
      <c r="F2693" t="s">
        <v>1525</v>
      </c>
    </row>
    <row r="2694" spans="1:6" ht="15">
      <c r="A2694" s="233">
        <v>45931</v>
      </c>
      <c r="B2694" t="s">
        <v>2588</v>
      </c>
      <c r="C2694">
        <v>960</v>
      </c>
      <c r="D2694" t="s">
        <v>254</v>
      </c>
      <c r="E2694" t="s">
        <v>2423</v>
      </c>
      <c r="F2694" t="s">
        <v>1578</v>
      </c>
    </row>
    <row r="2695" spans="1:6" ht="15">
      <c r="A2695" s="233">
        <v>45931</v>
      </c>
      <c r="B2695" t="s">
        <v>2590</v>
      </c>
      <c r="C2695">
        <v>80.3347280334728</v>
      </c>
      <c r="D2695" t="s">
        <v>254</v>
      </c>
      <c r="E2695" t="s">
        <v>2115</v>
      </c>
      <c r="F2695" t="s">
        <v>1578</v>
      </c>
    </row>
    <row r="2696" spans="1:6" ht="15">
      <c r="A2696" s="233">
        <v>45931</v>
      </c>
      <c r="B2696" t="s">
        <v>2588</v>
      </c>
      <c r="C2696">
        <v>3025</v>
      </c>
      <c r="D2696" t="s">
        <v>256</v>
      </c>
      <c r="E2696" t="s">
        <v>2652</v>
      </c>
      <c r="F2696" t="s">
        <v>1544</v>
      </c>
    </row>
    <row r="2697" spans="1:6" ht="15">
      <c r="A2697" s="233">
        <v>45931</v>
      </c>
      <c r="B2697" t="s">
        <v>2590</v>
      </c>
      <c r="C2697">
        <v>80.990629183400259</v>
      </c>
      <c r="D2697" t="s">
        <v>256</v>
      </c>
      <c r="E2697" t="s">
        <v>2591</v>
      </c>
      <c r="F2697" t="s">
        <v>1544</v>
      </c>
    </row>
    <row r="2698" spans="1:6" ht="15">
      <c r="A2698" s="233">
        <v>45931</v>
      </c>
      <c r="B2698" t="s">
        <v>2588</v>
      </c>
      <c r="C2698">
        <v>420</v>
      </c>
      <c r="D2698" t="s">
        <v>258</v>
      </c>
      <c r="E2698" t="s">
        <v>2653</v>
      </c>
      <c r="F2698" t="s">
        <v>1509</v>
      </c>
    </row>
    <row r="2699" spans="1:6" ht="15">
      <c r="A2699" s="233">
        <v>45931</v>
      </c>
      <c r="B2699" t="s">
        <v>2590</v>
      </c>
      <c r="C2699">
        <v>79.245283018867923</v>
      </c>
      <c r="D2699" t="s">
        <v>258</v>
      </c>
      <c r="E2699" t="s">
        <v>2562</v>
      </c>
      <c r="F2699" t="s">
        <v>1509</v>
      </c>
    </row>
    <row r="2700" spans="1:6" ht="15">
      <c r="A2700" s="233">
        <v>45931</v>
      </c>
      <c r="B2700" t="s">
        <v>2588</v>
      </c>
      <c r="C2700">
        <v>530</v>
      </c>
      <c r="D2700" t="s">
        <v>260</v>
      </c>
      <c r="E2700" t="s">
        <v>2468</v>
      </c>
      <c r="F2700" t="s">
        <v>1522</v>
      </c>
    </row>
    <row r="2701" spans="1:6" ht="15">
      <c r="A2701" s="233">
        <v>45931</v>
      </c>
      <c r="B2701" t="s">
        <v>2590</v>
      </c>
      <c r="C2701">
        <v>75.177304964539005</v>
      </c>
      <c r="D2701" t="s">
        <v>260</v>
      </c>
      <c r="E2701" t="s">
        <v>2147</v>
      </c>
      <c r="F2701" t="s">
        <v>1522</v>
      </c>
    </row>
    <row r="2702" spans="1:6" ht="15">
      <c r="A2702" s="233">
        <v>45931</v>
      </c>
      <c r="B2702" t="s">
        <v>2588</v>
      </c>
      <c r="C2702">
        <v>750</v>
      </c>
      <c r="D2702" t="s">
        <v>262</v>
      </c>
      <c r="E2702" t="s">
        <v>2654</v>
      </c>
      <c r="F2702" t="s">
        <v>1534</v>
      </c>
    </row>
    <row r="2703" spans="1:6" ht="15">
      <c r="A2703" s="233">
        <v>45931</v>
      </c>
      <c r="B2703" t="s">
        <v>2590</v>
      </c>
      <c r="C2703">
        <v>82.872928176795583</v>
      </c>
      <c r="D2703" t="s">
        <v>262</v>
      </c>
      <c r="E2703" t="s">
        <v>2548</v>
      </c>
      <c r="F2703" t="s">
        <v>1534</v>
      </c>
    </row>
    <row r="2704" spans="1:6" ht="15">
      <c r="A2704" s="233">
        <v>45931</v>
      </c>
      <c r="B2704" t="s">
        <v>2588</v>
      </c>
      <c r="C2704">
        <v>570</v>
      </c>
      <c r="D2704" t="s">
        <v>264</v>
      </c>
      <c r="E2704" t="s">
        <v>2622</v>
      </c>
      <c r="F2704" t="s">
        <v>1531</v>
      </c>
    </row>
    <row r="2705" spans="1:6" ht="15">
      <c r="A2705" s="233">
        <v>45931</v>
      </c>
      <c r="B2705" t="s">
        <v>2590</v>
      </c>
      <c r="C2705">
        <v>87.022900763358777</v>
      </c>
      <c r="D2705" t="s">
        <v>264</v>
      </c>
      <c r="E2705" t="s">
        <v>2567</v>
      </c>
      <c r="F2705" t="s">
        <v>1531</v>
      </c>
    </row>
    <row r="2706" spans="1:6" ht="15">
      <c r="A2706" s="233">
        <v>45931</v>
      </c>
      <c r="B2706" t="s">
        <v>2588</v>
      </c>
      <c r="C2706">
        <v>335</v>
      </c>
      <c r="D2706" t="s">
        <v>266</v>
      </c>
      <c r="E2706" t="s">
        <v>2655</v>
      </c>
      <c r="F2706" t="s">
        <v>1525</v>
      </c>
    </row>
    <row r="2707" spans="1:6" ht="15">
      <c r="A2707" s="233">
        <v>45931</v>
      </c>
      <c r="B2707" t="s">
        <v>2590</v>
      </c>
      <c r="C2707">
        <v>76.13636363636364</v>
      </c>
      <c r="D2707" t="s">
        <v>266</v>
      </c>
      <c r="E2707" t="s">
        <v>2556</v>
      </c>
      <c r="F2707" t="s">
        <v>1525</v>
      </c>
    </row>
    <row r="2708" spans="1:6" ht="15">
      <c r="A2708" s="233">
        <v>45931</v>
      </c>
      <c r="B2708" t="s">
        <v>2588</v>
      </c>
      <c r="C2708">
        <v>655</v>
      </c>
      <c r="D2708" t="s">
        <v>268</v>
      </c>
      <c r="E2708" t="s">
        <v>2488</v>
      </c>
      <c r="F2708" t="s">
        <v>1522</v>
      </c>
    </row>
    <row r="2709" spans="1:6" ht="15">
      <c r="A2709" s="233">
        <v>45931</v>
      </c>
      <c r="B2709" t="s">
        <v>2590</v>
      </c>
      <c r="C2709">
        <v>81.875</v>
      </c>
      <c r="D2709" t="s">
        <v>268</v>
      </c>
      <c r="E2709" t="s">
        <v>2583</v>
      </c>
      <c r="F2709" t="s">
        <v>1522</v>
      </c>
    </row>
    <row r="2710" spans="1:6" ht="15">
      <c r="A2710" s="233">
        <v>45931</v>
      </c>
      <c r="B2710" t="s">
        <v>2588</v>
      </c>
      <c r="C2710">
        <v>295</v>
      </c>
      <c r="D2710" t="s">
        <v>270</v>
      </c>
      <c r="E2710" t="s">
        <v>2226</v>
      </c>
      <c r="F2710" t="s">
        <v>1509</v>
      </c>
    </row>
    <row r="2711" spans="1:6" ht="15">
      <c r="A2711" s="233">
        <v>45931</v>
      </c>
      <c r="B2711" t="s">
        <v>2590</v>
      </c>
      <c r="C2711">
        <v>81.944444444444443</v>
      </c>
      <c r="D2711" t="s">
        <v>270</v>
      </c>
      <c r="E2711" t="s">
        <v>2583</v>
      </c>
      <c r="F2711" t="s">
        <v>1509</v>
      </c>
    </row>
    <row r="2712" spans="1:6" ht="15">
      <c r="A2712" s="233">
        <v>45931</v>
      </c>
      <c r="B2712" t="s">
        <v>2588</v>
      </c>
      <c r="C2712">
        <v>625</v>
      </c>
      <c r="D2712" t="s">
        <v>272</v>
      </c>
      <c r="E2712" t="s">
        <v>2637</v>
      </c>
      <c r="F2712" t="s">
        <v>1534</v>
      </c>
    </row>
    <row r="2713" spans="1:6" ht="15">
      <c r="A2713" s="233">
        <v>45931</v>
      </c>
      <c r="B2713" t="s">
        <v>2590</v>
      </c>
      <c r="C2713">
        <v>81.168831168831161</v>
      </c>
      <c r="D2713" t="s">
        <v>272</v>
      </c>
      <c r="E2713" t="s">
        <v>2591</v>
      </c>
      <c r="F2713" t="s">
        <v>1534</v>
      </c>
    </row>
    <row r="2714" spans="1:6" ht="15">
      <c r="A2714" s="233">
        <v>45931</v>
      </c>
      <c r="B2714" t="s">
        <v>2588</v>
      </c>
      <c r="C2714">
        <v>1040</v>
      </c>
      <c r="D2714" t="s">
        <v>274</v>
      </c>
      <c r="E2714" t="s">
        <v>2631</v>
      </c>
      <c r="F2714" t="s">
        <v>1518</v>
      </c>
    </row>
    <row r="2715" spans="1:6" ht="15">
      <c r="A2715" s="233">
        <v>45931</v>
      </c>
      <c r="B2715" t="s">
        <v>2590</v>
      </c>
      <c r="C2715">
        <v>78.195488721804509</v>
      </c>
      <c r="D2715" t="s">
        <v>274</v>
      </c>
      <c r="E2715" t="s">
        <v>2604</v>
      </c>
      <c r="F2715" t="s">
        <v>1518</v>
      </c>
    </row>
    <row r="2716" spans="1:6" ht="15">
      <c r="A2716" s="233">
        <v>45931</v>
      </c>
      <c r="B2716" t="s">
        <v>2588</v>
      </c>
      <c r="C2716">
        <v>860</v>
      </c>
      <c r="D2716" t="s">
        <v>276</v>
      </c>
      <c r="E2716" t="s">
        <v>2656</v>
      </c>
      <c r="F2716" t="s">
        <v>1531</v>
      </c>
    </row>
    <row r="2717" spans="1:6" ht="15">
      <c r="A2717" s="233">
        <v>45931</v>
      </c>
      <c r="B2717" t="s">
        <v>2590</v>
      </c>
      <c r="C2717">
        <v>84.729064039408868</v>
      </c>
      <c r="D2717" t="s">
        <v>276</v>
      </c>
      <c r="E2717" t="s">
        <v>2183</v>
      </c>
      <c r="F2717" t="s">
        <v>1531</v>
      </c>
    </row>
    <row r="2718" spans="1:6" ht="15">
      <c r="A2718" s="233">
        <v>45931</v>
      </c>
      <c r="B2718" t="s">
        <v>2588</v>
      </c>
      <c r="C2718">
        <v>360</v>
      </c>
      <c r="D2718" t="s">
        <v>278</v>
      </c>
      <c r="E2718" t="s">
        <v>2491</v>
      </c>
      <c r="F2718" t="s">
        <v>1509</v>
      </c>
    </row>
    <row r="2719" spans="1:6" ht="15">
      <c r="A2719" s="233">
        <v>45931</v>
      </c>
      <c r="B2719" t="s">
        <v>2590</v>
      </c>
      <c r="C2719">
        <v>77.41935483870968</v>
      </c>
      <c r="D2719" t="s">
        <v>278</v>
      </c>
      <c r="E2719" t="s">
        <v>2533</v>
      </c>
      <c r="F2719" t="s">
        <v>1509</v>
      </c>
    </row>
    <row r="2720" spans="1:6" ht="15">
      <c r="A2720" s="233">
        <v>45931</v>
      </c>
      <c r="B2720" t="s">
        <v>2588</v>
      </c>
      <c r="C2720">
        <v>515</v>
      </c>
      <c r="D2720" t="s">
        <v>280</v>
      </c>
      <c r="E2720" t="s">
        <v>2632</v>
      </c>
      <c r="F2720" t="s">
        <v>1509</v>
      </c>
    </row>
    <row r="2721" spans="1:6" ht="15">
      <c r="A2721" s="233">
        <v>45931</v>
      </c>
      <c r="B2721" t="s">
        <v>2590</v>
      </c>
      <c r="C2721">
        <v>83.739837398373979</v>
      </c>
      <c r="D2721" t="s">
        <v>280</v>
      </c>
      <c r="E2721" t="s">
        <v>2537</v>
      </c>
      <c r="F2721" t="s">
        <v>1509</v>
      </c>
    </row>
    <row r="2722" spans="1:6" ht="15">
      <c r="A2722" s="233">
        <v>45931</v>
      </c>
      <c r="B2722" t="s">
        <v>2588</v>
      </c>
      <c r="C2722">
        <v>685</v>
      </c>
      <c r="D2722" t="s">
        <v>282</v>
      </c>
      <c r="E2722" t="s">
        <v>2433</v>
      </c>
      <c r="F2722" t="s">
        <v>1534</v>
      </c>
    </row>
    <row r="2723" spans="1:6" ht="15">
      <c r="A2723" s="233">
        <v>45931</v>
      </c>
      <c r="B2723" t="s">
        <v>2590</v>
      </c>
      <c r="C2723">
        <v>84.567901234567898</v>
      </c>
      <c r="D2723" t="s">
        <v>282</v>
      </c>
      <c r="E2723" t="s">
        <v>2183</v>
      </c>
      <c r="F2723" t="s">
        <v>1534</v>
      </c>
    </row>
    <row r="2724" spans="1:6" ht="15">
      <c r="A2724" s="233">
        <v>45931</v>
      </c>
      <c r="B2724" t="s">
        <v>2588</v>
      </c>
      <c r="C2724">
        <v>1885</v>
      </c>
      <c r="D2724" t="s">
        <v>284</v>
      </c>
      <c r="E2724" t="s">
        <v>2657</v>
      </c>
      <c r="F2724" t="s">
        <v>1531</v>
      </c>
    </row>
    <row r="2725" spans="1:6" ht="15">
      <c r="A2725" s="233">
        <v>45931</v>
      </c>
      <c r="B2725" t="s">
        <v>2590</v>
      </c>
      <c r="C2725">
        <v>82.675438596491219</v>
      </c>
      <c r="D2725" t="s">
        <v>284</v>
      </c>
      <c r="E2725" t="s">
        <v>2548</v>
      </c>
      <c r="F2725" t="s">
        <v>1531</v>
      </c>
    </row>
    <row r="2726" spans="1:6" ht="15">
      <c r="A2726" s="233">
        <v>45931</v>
      </c>
      <c r="B2726" t="s">
        <v>2588</v>
      </c>
      <c r="C2726">
        <v>355</v>
      </c>
      <c r="D2726" t="s">
        <v>286</v>
      </c>
      <c r="E2726" t="s">
        <v>2366</v>
      </c>
      <c r="F2726" t="s">
        <v>1544</v>
      </c>
    </row>
    <row r="2727" spans="1:6" ht="15">
      <c r="A2727" s="233">
        <v>45931</v>
      </c>
      <c r="B2727" t="s">
        <v>2590</v>
      </c>
      <c r="C2727">
        <v>80.681818181818173</v>
      </c>
      <c r="D2727" t="s">
        <v>286</v>
      </c>
      <c r="E2727" t="s">
        <v>2591</v>
      </c>
      <c r="F2727" t="s">
        <v>1544</v>
      </c>
    </row>
    <row r="2728" spans="1:6" ht="15">
      <c r="A2728" s="233">
        <v>45931</v>
      </c>
      <c r="B2728" t="s">
        <v>2588</v>
      </c>
      <c r="C2728">
        <v>1075</v>
      </c>
      <c r="D2728" t="s">
        <v>288</v>
      </c>
      <c r="E2728" t="s">
        <v>2658</v>
      </c>
      <c r="F2728" t="s">
        <v>1591</v>
      </c>
    </row>
    <row r="2729" spans="1:6" ht="15">
      <c r="A2729" s="233">
        <v>45931</v>
      </c>
      <c r="B2729" t="s">
        <v>2590</v>
      </c>
      <c r="C2729">
        <v>81.439393939393938</v>
      </c>
      <c r="D2729" t="s">
        <v>288</v>
      </c>
      <c r="E2729" t="s">
        <v>2591</v>
      </c>
      <c r="F2729" t="s">
        <v>1591</v>
      </c>
    </row>
    <row r="2730" spans="1:6" ht="15">
      <c r="A2730" s="233">
        <v>45931</v>
      </c>
      <c r="B2730" t="s">
        <v>2588</v>
      </c>
      <c r="C2730">
        <v>2565</v>
      </c>
      <c r="D2730" t="s">
        <v>290</v>
      </c>
      <c r="E2730" t="s">
        <v>2659</v>
      </c>
      <c r="F2730" t="s">
        <v>1544</v>
      </c>
    </row>
    <row r="2731" spans="1:6" ht="15">
      <c r="A2731" s="233">
        <v>45931</v>
      </c>
      <c r="B2731" t="s">
        <v>2590</v>
      </c>
      <c r="C2731">
        <v>78.801843317972356</v>
      </c>
      <c r="D2731" t="s">
        <v>290</v>
      </c>
      <c r="E2731" t="s">
        <v>2562</v>
      </c>
      <c r="F2731" t="s">
        <v>1544</v>
      </c>
    </row>
    <row r="2732" spans="1:6" ht="15">
      <c r="A2732" s="233">
        <v>45931</v>
      </c>
      <c r="B2732" t="s">
        <v>2588</v>
      </c>
      <c r="C2732">
        <v>395</v>
      </c>
      <c r="D2732" t="s">
        <v>292</v>
      </c>
      <c r="E2732" t="s">
        <v>2589</v>
      </c>
      <c r="F2732" t="s">
        <v>1509</v>
      </c>
    </row>
    <row r="2733" spans="1:6" ht="15">
      <c r="A2733" s="233">
        <v>45931</v>
      </c>
      <c r="B2733" t="s">
        <v>2590</v>
      </c>
      <c r="C2733">
        <v>82.291666666666657</v>
      </c>
      <c r="D2733" t="s">
        <v>292</v>
      </c>
      <c r="E2733" t="s">
        <v>2583</v>
      </c>
      <c r="F2733" t="s">
        <v>1509</v>
      </c>
    </row>
    <row r="2734" spans="1:6" ht="15">
      <c r="A2734" s="233">
        <v>45931</v>
      </c>
      <c r="B2734" t="s">
        <v>2588</v>
      </c>
      <c r="C2734">
        <v>725</v>
      </c>
      <c r="D2734" t="s">
        <v>296</v>
      </c>
      <c r="E2734" t="s">
        <v>2420</v>
      </c>
      <c r="F2734" t="s">
        <v>1534</v>
      </c>
    </row>
    <row r="2735" spans="1:6" ht="15">
      <c r="A2735" s="233">
        <v>45931</v>
      </c>
      <c r="B2735" t="s">
        <v>2590</v>
      </c>
      <c r="C2735">
        <v>85.294117647058826</v>
      </c>
      <c r="D2735" t="s">
        <v>296</v>
      </c>
      <c r="E2735" t="s">
        <v>2183</v>
      </c>
      <c r="F2735" t="s">
        <v>1534</v>
      </c>
    </row>
    <row r="2736" spans="1:6" ht="15">
      <c r="A2736" s="233">
        <v>45931</v>
      </c>
      <c r="B2736" t="s">
        <v>2588</v>
      </c>
      <c r="C2736">
        <v>850</v>
      </c>
      <c r="D2736" t="s">
        <v>294</v>
      </c>
      <c r="E2736" t="s">
        <v>2509</v>
      </c>
      <c r="F2736" t="s">
        <v>1534</v>
      </c>
    </row>
    <row r="2737" spans="1:6" ht="15">
      <c r="A2737" s="233">
        <v>45931</v>
      </c>
      <c r="B2737" t="s">
        <v>2590</v>
      </c>
      <c r="C2737">
        <v>77.625570776255699</v>
      </c>
      <c r="D2737" t="s">
        <v>294</v>
      </c>
      <c r="E2737" t="s">
        <v>2604</v>
      </c>
      <c r="F2737" t="s">
        <v>1534</v>
      </c>
    </row>
    <row r="2738" spans="1:6" ht="15">
      <c r="A2738" s="233">
        <v>45931</v>
      </c>
      <c r="B2738" t="s">
        <v>2588</v>
      </c>
      <c r="C2738">
        <v>1590</v>
      </c>
      <c r="D2738" t="s">
        <v>298</v>
      </c>
      <c r="E2738" t="s">
        <v>2660</v>
      </c>
      <c r="F2738" t="s">
        <v>1522</v>
      </c>
    </row>
    <row r="2739" spans="1:6" ht="15">
      <c r="A2739" s="233">
        <v>45931</v>
      </c>
      <c r="B2739" t="s">
        <v>2590</v>
      </c>
      <c r="C2739">
        <v>81.329923273657286</v>
      </c>
      <c r="D2739" t="s">
        <v>298</v>
      </c>
      <c r="E2739" t="s">
        <v>2591</v>
      </c>
      <c r="F2739" t="s">
        <v>1522</v>
      </c>
    </row>
    <row r="2740" spans="1:6" ht="15">
      <c r="A2740" s="233">
        <v>45931</v>
      </c>
      <c r="B2740" t="s">
        <v>2588</v>
      </c>
      <c r="C2740">
        <v>310</v>
      </c>
      <c r="D2740" t="s">
        <v>300</v>
      </c>
      <c r="E2740" t="s">
        <v>2289</v>
      </c>
      <c r="F2740" t="s">
        <v>1544</v>
      </c>
    </row>
    <row r="2741" spans="1:6" ht="15">
      <c r="A2741" s="233">
        <v>45931</v>
      </c>
      <c r="B2741" t="s">
        <v>2590</v>
      </c>
      <c r="C2741">
        <v>72.941176470588232</v>
      </c>
      <c r="D2741" t="s">
        <v>300</v>
      </c>
      <c r="E2741" t="s">
        <v>2568</v>
      </c>
      <c r="F2741" t="s">
        <v>1544</v>
      </c>
    </row>
    <row r="2742" spans="1:6" ht="15">
      <c r="A2742" s="233">
        <v>45931</v>
      </c>
      <c r="B2742" t="s">
        <v>2588</v>
      </c>
      <c r="C2742">
        <v>1075</v>
      </c>
      <c r="D2742" t="s">
        <v>302</v>
      </c>
      <c r="E2742" t="s">
        <v>2658</v>
      </c>
      <c r="F2742" t="s">
        <v>1534</v>
      </c>
    </row>
    <row r="2743" spans="1:6" ht="15">
      <c r="A2743" s="233">
        <v>45931</v>
      </c>
      <c r="B2743" t="s">
        <v>2590</v>
      </c>
      <c r="C2743">
        <v>85.657370517928285</v>
      </c>
      <c r="D2743" t="s">
        <v>302</v>
      </c>
      <c r="E2743" t="s">
        <v>2595</v>
      </c>
      <c r="F2743" t="s">
        <v>1534</v>
      </c>
    </row>
    <row r="2744" spans="1:6" ht="15">
      <c r="A2744" s="233">
        <v>45931</v>
      </c>
      <c r="B2744" t="s">
        <v>2588</v>
      </c>
      <c r="C2744">
        <v>310</v>
      </c>
      <c r="D2744" t="s">
        <v>304</v>
      </c>
      <c r="E2744" t="s">
        <v>2289</v>
      </c>
      <c r="F2744" t="s">
        <v>1544</v>
      </c>
    </row>
    <row r="2745" spans="1:6" ht="15">
      <c r="A2745" s="233">
        <v>45931</v>
      </c>
      <c r="B2745" t="s">
        <v>2590</v>
      </c>
      <c r="C2745">
        <v>74.698795180722882</v>
      </c>
      <c r="D2745" t="s">
        <v>304</v>
      </c>
      <c r="E2745" t="s">
        <v>2147</v>
      </c>
      <c r="F2745" t="s">
        <v>1544</v>
      </c>
    </row>
    <row r="2746" spans="1:6" ht="15">
      <c r="A2746" s="233">
        <v>45931</v>
      </c>
      <c r="B2746" t="s">
        <v>2588</v>
      </c>
      <c r="C2746">
        <v>810</v>
      </c>
      <c r="D2746" t="s">
        <v>306</v>
      </c>
      <c r="E2746" t="s">
        <v>2501</v>
      </c>
      <c r="F2746" t="s">
        <v>1531</v>
      </c>
    </row>
    <row r="2747" spans="1:6" ht="15">
      <c r="A2747" s="233">
        <v>45931</v>
      </c>
      <c r="B2747" t="s">
        <v>2590</v>
      </c>
      <c r="C2747">
        <v>82.233502538071065</v>
      </c>
      <c r="D2747" t="s">
        <v>306</v>
      </c>
      <c r="E2747" t="s">
        <v>2583</v>
      </c>
      <c r="F2747" t="s">
        <v>1531</v>
      </c>
    </row>
    <row r="2748" spans="1:6" ht="15">
      <c r="A2748" s="233">
        <v>45931</v>
      </c>
      <c r="B2748" t="s">
        <v>2588</v>
      </c>
      <c r="C2748">
        <v>1710</v>
      </c>
      <c r="D2748" t="s">
        <v>308</v>
      </c>
      <c r="E2748" t="s">
        <v>2661</v>
      </c>
      <c r="F2748" t="s">
        <v>1531</v>
      </c>
    </row>
    <row r="2749" spans="1:6" ht="15">
      <c r="A2749" s="233">
        <v>45931</v>
      </c>
      <c r="B2749" t="s">
        <v>2590</v>
      </c>
      <c r="C2749">
        <v>74.34782608695653</v>
      </c>
      <c r="D2749" t="s">
        <v>308</v>
      </c>
      <c r="E2749" t="s">
        <v>2628</v>
      </c>
      <c r="F2749" t="s">
        <v>1531</v>
      </c>
    </row>
    <row r="2750" spans="1:6" ht="15">
      <c r="A2750" s="233">
        <v>45931</v>
      </c>
      <c r="B2750" t="s">
        <v>2588</v>
      </c>
      <c r="C2750">
        <v>615</v>
      </c>
      <c r="D2750" t="s">
        <v>310</v>
      </c>
      <c r="E2750" t="s">
        <v>2499</v>
      </c>
      <c r="F2750" t="s">
        <v>1518</v>
      </c>
    </row>
    <row r="2751" spans="1:6" ht="15">
      <c r="A2751" s="233">
        <v>45931</v>
      </c>
      <c r="B2751" t="s">
        <v>2590</v>
      </c>
      <c r="C2751">
        <v>85.416666666666657</v>
      </c>
      <c r="D2751" t="s">
        <v>310</v>
      </c>
      <c r="E2751" t="s">
        <v>2183</v>
      </c>
      <c r="F2751" t="s">
        <v>1518</v>
      </c>
    </row>
    <row r="2752" spans="1:6" ht="15">
      <c r="A2752" s="233">
        <v>45931</v>
      </c>
      <c r="B2752" t="s">
        <v>2588</v>
      </c>
      <c r="C2752">
        <v>151065</v>
      </c>
      <c r="D2752" t="s">
        <v>1772</v>
      </c>
      <c r="E2752" t="s">
        <v>2662</v>
      </c>
      <c r="F2752" t="s">
        <v>1772</v>
      </c>
    </row>
    <row r="2753" spans="1:6" ht="15">
      <c r="A2753" s="233">
        <v>45931</v>
      </c>
      <c r="B2753" t="s">
        <v>2590</v>
      </c>
      <c r="C2753">
        <v>80.712205807709765</v>
      </c>
      <c r="D2753" t="s">
        <v>1772</v>
      </c>
      <c r="E2753" t="s">
        <v>2591</v>
      </c>
      <c r="F2753" t="s">
        <v>1772</v>
      </c>
    </row>
    <row r="2754" spans="1:6" ht="15">
      <c r="A2754" s="233">
        <v>45901</v>
      </c>
      <c r="B2754" t="s">
        <v>1507</v>
      </c>
      <c r="C2754">
        <v>0.34626038781163437</v>
      </c>
      <c r="D2754" t="s">
        <v>3</v>
      </c>
      <c r="E2754" t="s">
        <v>1701</v>
      </c>
      <c r="F2754" t="s">
        <v>1509</v>
      </c>
    </row>
    <row r="2755" spans="1:6" ht="15">
      <c r="A2755" s="233">
        <v>45901</v>
      </c>
      <c r="B2755" t="s">
        <v>1510</v>
      </c>
      <c r="C2755">
        <v>8.1967213114754092</v>
      </c>
      <c r="D2755" t="s">
        <v>3</v>
      </c>
      <c r="E2755" t="s">
        <v>2663</v>
      </c>
      <c r="F2755" t="s">
        <v>1509</v>
      </c>
    </row>
    <row r="2756" spans="1:6" ht="15">
      <c r="A2756" s="233">
        <v>45901</v>
      </c>
      <c r="B2756" t="s">
        <v>1512</v>
      </c>
      <c r="C2756">
        <v>0.95775623268698062</v>
      </c>
      <c r="D2756" t="s">
        <v>3</v>
      </c>
      <c r="E2756" t="s">
        <v>1513</v>
      </c>
      <c r="F2756" t="s">
        <v>1509</v>
      </c>
    </row>
    <row r="2757" spans="1:6" ht="15">
      <c r="A2757" s="233">
        <v>45901</v>
      </c>
      <c r="B2757" t="s">
        <v>1507</v>
      </c>
      <c r="C2757">
        <v>0.52416145537237069</v>
      </c>
      <c r="D2757" t="s">
        <v>7</v>
      </c>
      <c r="E2757" t="s">
        <v>1583</v>
      </c>
      <c r="F2757" t="s">
        <v>1509</v>
      </c>
    </row>
    <row r="2758" spans="1:6" ht="15">
      <c r="A2758" s="233">
        <v>45901</v>
      </c>
      <c r="B2758" t="s">
        <v>1510</v>
      </c>
      <c r="C2758">
        <v>5.0382513661202184</v>
      </c>
      <c r="D2758" t="s">
        <v>7</v>
      </c>
      <c r="E2758" t="s">
        <v>2664</v>
      </c>
      <c r="F2758" t="s">
        <v>1509</v>
      </c>
    </row>
    <row r="2759" spans="1:6" ht="15">
      <c r="A2759" s="233">
        <v>45901</v>
      </c>
      <c r="B2759" t="s">
        <v>1512</v>
      </c>
      <c r="C2759">
        <v>0.89596361569073335</v>
      </c>
      <c r="D2759" t="s">
        <v>7</v>
      </c>
      <c r="E2759" t="s">
        <v>1580</v>
      </c>
      <c r="F2759" t="s">
        <v>1509</v>
      </c>
    </row>
    <row r="2760" spans="1:6" ht="15">
      <c r="A2760" s="233">
        <v>45901</v>
      </c>
      <c r="B2760" t="s">
        <v>1507</v>
      </c>
      <c r="C2760">
        <v>2.8877209746774959</v>
      </c>
      <c r="D2760" t="s">
        <v>11</v>
      </c>
      <c r="E2760" t="s">
        <v>1631</v>
      </c>
      <c r="F2760" t="s">
        <v>1518</v>
      </c>
    </row>
    <row r="2761" spans="1:6" ht="15">
      <c r="A2761" s="233">
        <v>45901</v>
      </c>
      <c r="B2761" t="s">
        <v>1510</v>
      </c>
      <c r="C2761">
        <v>5.2148403796376188</v>
      </c>
      <c r="D2761" t="s">
        <v>11</v>
      </c>
      <c r="E2761" t="s">
        <v>2056</v>
      </c>
      <c r="F2761" t="s">
        <v>1518</v>
      </c>
    </row>
    <row r="2762" spans="1:6" ht="15">
      <c r="A2762" s="233">
        <v>45901</v>
      </c>
      <c r="B2762" t="s">
        <v>1512</v>
      </c>
      <c r="C2762">
        <v>0.44624940277114189</v>
      </c>
      <c r="D2762" t="s">
        <v>11</v>
      </c>
      <c r="E2762" t="s">
        <v>1781</v>
      </c>
      <c r="F2762" t="s">
        <v>1518</v>
      </c>
    </row>
    <row r="2763" spans="1:6" ht="15">
      <c r="A2763" s="233">
        <v>45901</v>
      </c>
      <c r="B2763" t="s">
        <v>1507</v>
      </c>
      <c r="C2763">
        <v>0.61809523809523814</v>
      </c>
      <c r="D2763" t="s">
        <v>14</v>
      </c>
      <c r="E2763" t="s">
        <v>1735</v>
      </c>
      <c r="F2763" t="s">
        <v>1522</v>
      </c>
    </row>
    <row r="2764" spans="1:6" ht="15">
      <c r="A2764" s="233">
        <v>45901</v>
      </c>
      <c r="B2764" t="s">
        <v>1510</v>
      </c>
      <c r="C2764">
        <v>4.8796992481203008</v>
      </c>
      <c r="D2764" t="s">
        <v>14</v>
      </c>
      <c r="E2764" t="s">
        <v>2665</v>
      </c>
      <c r="F2764" t="s">
        <v>1522</v>
      </c>
    </row>
    <row r="2765" spans="1:6" ht="15">
      <c r="A2765" s="233">
        <v>45901</v>
      </c>
      <c r="B2765" t="s">
        <v>1512</v>
      </c>
      <c r="C2765">
        <v>0.87333333333333329</v>
      </c>
      <c r="D2765" t="s">
        <v>14</v>
      </c>
      <c r="E2765" t="s">
        <v>1524</v>
      </c>
      <c r="F2765" t="s">
        <v>1522</v>
      </c>
    </row>
    <row r="2766" spans="1:6" ht="15">
      <c r="A2766" s="233">
        <v>45901</v>
      </c>
      <c r="B2766" t="s">
        <v>1507</v>
      </c>
      <c r="C2766">
        <v>0.69541778975741242</v>
      </c>
      <c r="D2766" t="s">
        <v>16</v>
      </c>
      <c r="E2766" t="s">
        <v>1729</v>
      </c>
      <c r="F2766" t="s">
        <v>1525</v>
      </c>
    </row>
    <row r="2767" spans="1:6" ht="15">
      <c r="A2767" s="233">
        <v>45901</v>
      </c>
      <c r="B2767" t="s">
        <v>1510</v>
      </c>
      <c r="C2767">
        <v>6.8495575221238942</v>
      </c>
      <c r="D2767" t="s">
        <v>16</v>
      </c>
      <c r="E2767" t="s">
        <v>2666</v>
      </c>
      <c r="F2767" t="s">
        <v>1525</v>
      </c>
    </row>
    <row r="2768" spans="1:6" ht="15">
      <c r="A2768" s="233">
        <v>45901</v>
      </c>
      <c r="B2768" t="s">
        <v>1512</v>
      </c>
      <c r="C2768">
        <v>0.89847259658580414</v>
      </c>
      <c r="D2768" t="s">
        <v>16</v>
      </c>
      <c r="E2768" t="s">
        <v>1580</v>
      </c>
      <c r="F2768" t="s">
        <v>1525</v>
      </c>
    </row>
    <row r="2769" spans="1:6" ht="15">
      <c r="A2769" s="233">
        <v>45901</v>
      </c>
      <c r="B2769" t="s">
        <v>1507</v>
      </c>
      <c r="C2769">
        <v>1.09873248832555</v>
      </c>
      <c r="D2769" t="s">
        <v>18</v>
      </c>
      <c r="E2769" t="s">
        <v>1723</v>
      </c>
      <c r="F2769" t="s">
        <v>1509</v>
      </c>
    </row>
    <row r="2770" spans="1:6" ht="15">
      <c r="A2770" s="233">
        <v>45901</v>
      </c>
      <c r="B2770" t="s">
        <v>1510</v>
      </c>
      <c r="C2770">
        <v>7.9565217391304346</v>
      </c>
      <c r="D2770" t="s">
        <v>18</v>
      </c>
      <c r="E2770" t="s">
        <v>2667</v>
      </c>
      <c r="F2770" t="s">
        <v>1509</v>
      </c>
    </row>
    <row r="2771" spans="1:6" ht="15">
      <c r="A2771" s="233">
        <v>45901</v>
      </c>
      <c r="B2771" t="s">
        <v>1512</v>
      </c>
      <c r="C2771">
        <v>0.86190793862575044</v>
      </c>
      <c r="D2771" t="s">
        <v>18</v>
      </c>
      <c r="E2771" t="s">
        <v>1529</v>
      </c>
      <c r="F2771" t="s">
        <v>1509</v>
      </c>
    </row>
    <row r="2772" spans="1:6" ht="15">
      <c r="A2772" s="233">
        <v>45901</v>
      </c>
      <c r="B2772" t="s">
        <v>1507</v>
      </c>
      <c r="C2772">
        <v>0.95380336195428705</v>
      </c>
      <c r="D2772" t="s">
        <v>20</v>
      </c>
      <c r="E2772" t="s">
        <v>1645</v>
      </c>
      <c r="F2772" t="s">
        <v>1531</v>
      </c>
    </row>
    <row r="2773" spans="1:6" ht="15">
      <c r="A2773" s="233">
        <v>45901</v>
      </c>
      <c r="B2773" t="s">
        <v>1510</v>
      </c>
      <c r="C2773">
        <v>6.5615640599001663</v>
      </c>
      <c r="D2773" t="s">
        <v>20</v>
      </c>
      <c r="E2773" t="s">
        <v>1697</v>
      </c>
      <c r="F2773" t="s">
        <v>1531</v>
      </c>
    </row>
    <row r="2774" spans="1:6" ht="15">
      <c r="A2774" s="233">
        <v>45901</v>
      </c>
      <c r="B2774" t="s">
        <v>1512</v>
      </c>
      <c r="C2774">
        <v>0.85463780384568877</v>
      </c>
      <c r="D2774" t="s">
        <v>20</v>
      </c>
      <c r="E2774" t="s">
        <v>1542</v>
      </c>
      <c r="F2774" t="s">
        <v>1531</v>
      </c>
    </row>
    <row r="2775" spans="1:6" ht="15">
      <c r="A2775" s="233">
        <v>45901</v>
      </c>
      <c r="B2775" t="s">
        <v>1507</v>
      </c>
      <c r="C2775">
        <v>0.43633952254641911</v>
      </c>
      <c r="D2775" t="s">
        <v>22</v>
      </c>
      <c r="E2775" t="s">
        <v>1626</v>
      </c>
      <c r="F2775" t="s">
        <v>1534</v>
      </c>
    </row>
    <row r="2776" spans="1:6" ht="15">
      <c r="A2776" s="233">
        <v>45901</v>
      </c>
      <c r="B2776" t="s">
        <v>1510</v>
      </c>
      <c r="C2776">
        <v>3.5</v>
      </c>
      <c r="D2776" t="s">
        <v>22</v>
      </c>
      <c r="E2776" t="s">
        <v>1574</v>
      </c>
      <c r="F2776" t="s">
        <v>1534</v>
      </c>
    </row>
    <row r="2777" spans="1:6" ht="15">
      <c r="A2777" s="233">
        <v>45901</v>
      </c>
      <c r="B2777" t="s">
        <v>1512</v>
      </c>
      <c r="C2777">
        <v>0.87533156498673736</v>
      </c>
      <c r="D2777" t="s">
        <v>22</v>
      </c>
      <c r="E2777" t="s">
        <v>1516</v>
      </c>
      <c r="F2777" t="s">
        <v>1534</v>
      </c>
    </row>
    <row r="2778" spans="1:6" ht="15">
      <c r="A2778" s="233">
        <v>45901</v>
      </c>
      <c r="B2778" t="s">
        <v>1507</v>
      </c>
      <c r="C2778">
        <v>0.1339285714285714</v>
      </c>
      <c r="D2778" t="s">
        <v>24</v>
      </c>
      <c r="E2778" t="s">
        <v>2668</v>
      </c>
      <c r="F2778" t="s">
        <v>1534</v>
      </c>
    </row>
    <row r="2779" spans="1:6" ht="15">
      <c r="A2779" s="233">
        <v>45901</v>
      </c>
      <c r="B2779" t="s">
        <v>1510</v>
      </c>
      <c r="C2779">
        <v>1.875</v>
      </c>
      <c r="D2779" t="s">
        <v>24</v>
      </c>
      <c r="E2779" t="s">
        <v>2669</v>
      </c>
      <c r="F2779" t="s">
        <v>1534</v>
      </c>
    </row>
    <row r="2780" spans="1:6" ht="15">
      <c r="A2780" s="233">
        <v>45901</v>
      </c>
      <c r="B2780" t="s">
        <v>1512</v>
      </c>
      <c r="C2780">
        <v>0.9285714285714286</v>
      </c>
      <c r="D2780" t="s">
        <v>24</v>
      </c>
      <c r="E2780" t="s">
        <v>1539</v>
      </c>
      <c r="F2780" t="s">
        <v>1534</v>
      </c>
    </row>
    <row r="2781" spans="1:6" ht="15">
      <c r="A2781" s="233">
        <v>45901</v>
      </c>
      <c r="B2781" t="s">
        <v>1507</v>
      </c>
      <c r="C2781">
        <v>0.34259259259259262</v>
      </c>
      <c r="D2781" t="s">
        <v>26</v>
      </c>
      <c r="E2781" t="s">
        <v>1997</v>
      </c>
      <c r="F2781" t="s">
        <v>1534</v>
      </c>
    </row>
    <row r="2782" spans="1:6" ht="15">
      <c r="A2782" s="233">
        <v>45901</v>
      </c>
      <c r="B2782" t="s">
        <v>1510</v>
      </c>
      <c r="C2782">
        <v>7.9285714285714288</v>
      </c>
      <c r="D2782" t="s">
        <v>26</v>
      </c>
      <c r="E2782" t="s">
        <v>1706</v>
      </c>
      <c r="F2782" t="s">
        <v>1534</v>
      </c>
    </row>
    <row r="2783" spans="1:6" ht="15">
      <c r="A2783" s="233">
        <v>45901</v>
      </c>
      <c r="B2783" t="s">
        <v>1512</v>
      </c>
      <c r="C2783">
        <v>0.95679012345679015</v>
      </c>
      <c r="D2783" t="s">
        <v>26</v>
      </c>
      <c r="E2783" t="s">
        <v>1513</v>
      </c>
      <c r="F2783" t="s">
        <v>1534</v>
      </c>
    </row>
    <row r="2784" spans="1:6" ht="15">
      <c r="A2784" s="233">
        <v>45901</v>
      </c>
      <c r="B2784" t="s">
        <v>1507</v>
      </c>
      <c r="C2784">
        <v>1.026927333087422</v>
      </c>
      <c r="D2784" t="s">
        <v>28</v>
      </c>
      <c r="E2784" t="s">
        <v>1557</v>
      </c>
      <c r="F2784" t="s">
        <v>1522</v>
      </c>
    </row>
    <row r="2785" spans="1:6" ht="15">
      <c r="A2785" s="233">
        <v>45901</v>
      </c>
      <c r="B2785" t="s">
        <v>1510</v>
      </c>
      <c r="C2785">
        <v>6.6128266033254146</v>
      </c>
      <c r="D2785" t="s">
        <v>28</v>
      </c>
      <c r="E2785" t="s">
        <v>2009</v>
      </c>
      <c r="F2785" t="s">
        <v>1522</v>
      </c>
    </row>
    <row r="2786" spans="1:6" ht="15">
      <c r="A2786" s="233">
        <v>45901</v>
      </c>
      <c r="B2786" t="s">
        <v>1512</v>
      </c>
      <c r="C2786">
        <v>0.84470675027665065</v>
      </c>
      <c r="D2786" t="s">
        <v>28</v>
      </c>
      <c r="E2786" t="s">
        <v>1568</v>
      </c>
      <c r="F2786" t="s">
        <v>1522</v>
      </c>
    </row>
    <row r="2787" spans="1:6" ht="15">
      <c r="A2787" s="233">
        <v>45901</v>
      </c>
      <c r="B2787" t="s">
        <v>1507</v>
      </c>
      <c r="C2787">
        <v>0.99468085106382975</v>
      </c>
      <c r="D2787" t="s">
        <v>30</v>
      </c>
      <c r="E2787" t="s">
        <v>2670</v>
      </c>
      <c r="F2787" t="s">
        <v>1544</v>
      </c>
    </row>
    <row r="2788" spans="1:6" ht="15">
      <c r="A2788" s="233">
        <v>45901</v>
      </c>
      <c r="B2788" t="s">
        <v>1510</v>
      </c>
      <c r="C2788">
        <v>5.1944444444444446</v>
      </c>
      <c r="D2788" t="s">
        <v>30</v>
      </c>
      <c r="E2788" t="s">
        <v>1739</v>
      </c>
      <c r="F2788" t="s">
        <v>1544</v>
      </c>
    </row>
    <row r="2789" spans="1:6" ht="15">
      <c r="A2789" s="233">
        <v>45901</v>
      </c>
      <c r="B2789" t="s">
        <v>1512</v>
      </c>
      <c r="C2789">
        <v>0.8085106382978724</v>
      </c>
      <c r="D2789" t="s">
        <v>30</v>
      </c>
      <c r="E2789" t="s">
        <v>1547</v>
      </c>
      <c r="F2789" t="s">
        <v>1544</v>
      </c>
    </row>
    <row r="2790" spans="1:6" ht="15">
      <c r="A2790" s="233">
        <v>45901</v>
      </c>
      <c r="B2790" t="s">
        <v>1507</v>
      </c>
      <c r="C2790">
        <v>0.73098591549295777</v>
      </c>
      <c r="D2790" t="s">
        <v>32</v>
      </c>
      <c r="E2790" t="s">
        <v>1658</v>
      </c>
      <c r="F2790" t="s">
        <v>1518</v>
      </c>
    </row>
    <row r="2791" spans="1:6" ht="15">
      <c r="A2791" s="233">
        <v>45901</v>
      </c>
      <c r="B2791" t="s">
        <v>1510</v>
      </c>
      <c r="C2791">
        <v>3.9258698940998489</v>
      </c>
      <c r="D2791" t="s">
        <v>32</v>
      </c>
      <c r="E2791" t="s">
        <v>1649</v>
      </c>
      <c r="F2791" t="s">
        <v>1518</v>
      </c>
    </row>
    <row r="2792" spans="1:6" ht="15">
      <c r="A2792" s="233">
        <v>45901</v>
      </c>
      <c r="B2792" t="s">
        <v>1512</v>
      </c>
      <c r="C2792">
        <v>0.81380281690140843</v>
      </c>
      <c r="D2792" t="s">
        <v>32</v>
      </c>
      <c r="E2792" t="s">
        <v>1547</v>
      </c>
      <c r="F2792" t="s">
        <v>1518</v>
      </c>
    </row>
    <row r="2793" spans="1:6" ht="15">
      <c r="A2793" s="233">
        <v>45901</v>
      </c>
      <c r="B2793" t="s">
        <v>1507</v>
      </c>
      <c r="C2793">
        <v>0.84402654867256632</v>
      </c>
      <c r="D2793" t="s">
        <v>34</v>
      </c>
      <c r="E2793" t="s">
        <v>1690</v>
      </c>
      <c r="F2793" t="s">
        <v>1509</v>
      </c>
    </row>
    <row r="2794" spans="1:6" ht="15">
      <c r="A2794" s="233">
        <v>45901</v>
      </c>
      <c r="B2794" t="s">
        <v>1510</v>
      </c>
      <c r="C2794">
        <v>7.7857142857142856</v>
      </c>
      <c r="D2794" t="s">
        <v>34</v>
      </c>
      <c r="E2794" t="s">
        <v>2671</v>
      </c>
      <c r="F2794" t="s">
        <v>1509</v>
      </c>
    </row>
    <row r="2795" spans="1:6" ht="15">
      <c r="A2795" s="233">
        <v>45901</v>
      </c>
      <c r="B2795" t="s">
        <v>1512</v>
      </c>
      <c r="C2795">
        <v>0.8915929203539823</v>
      </c>
      <c r="D2795" t="s">
        <v>34</v>
      </c>
      <c r="E2795" t="s">
        <v>1576</v>
      </c>
      <c r="F2795" t="s">
        <v>1509</v>
      </c>
    </row>
    <row r="2796" spans="1:6" ht="15">
      <c r="A2796" s="233">
        <v>45901</v>
      </c>
      <c r="B2796" t="s">
        <v>1507</v>
      </c>
      <c r="C2796">
        <v>2.6451393609789262</v>
      </c>
      <c r="D2796" t="s">
        <v>36</v>
      </c>
      <c r="E2796" t="s">
        <v>2672</v>
      </c>
      <c r="F2796" t="s">
        <v>1544</v>
      </c>
    </row>
    <row r="2797" spans="1:6" ht="15">
      <c r="A2797" s="233">
        <v>45901</v>
      </c>
      <c r="B2797" t="s">
        <v>1510</v>
      </c>
      <c r="C2797">
        <v>15.44047619047619</v>
      </c>
      <c r="D2797" t="s">
        <v>36</v>
      </c>
      <c r="E2797" t="s">
        <v>2673</v>
      </c>
      <c r="F2797" t="s">
        <v>1544</v>
      </c>
    </row>
    <row r="2798" spans="1:6" ht="15">
      <c r="A2798" s="233">
        <v>45901</v>
      </c>
      <c r="B2798" t="s">
        <v>1512</v>
      </c>
      <c r="C2798">
        <v>0.82868796736913664</v>
      </c>
      <c r="D2798" t="s">
        <v>36</v>
      </c>
      <c r="E2798" t="s">
        <v>1582</v>
      </c>
      <c r="F2798" t="s">
        <v>1544</v>
      </c>
    </row>
    <row r="2799" spans="1:6" ht="15">
      <c r="A2799" s="233">
        <v>45901</v>
      </c>
      <c r="B2799" t="s">
        <v>1507</v>
      </c>
      <c r="C2799">
        <v>1.7014688368400159</v>
      </c>
      <c r="D2799" t="s">
        <v>1497</v>
      </c>
      <c r="E2799" t="s">
        <v>2674</v>
      </c>
      <c r="F2799" t="s">
        <v>1522</v>
      </c>
    </row>
    <row r="2800" spans="1:6" ht="15">
      <c r="A2800" s="233">
        <v>45901</v>
      </c>
      <c r="B2800" t="s">
        <v>1510</v>
      </c>
      <c r="C2800">
        <v>11.80716253443526</v>
      </c>
      <c r="D2800" t="s">
        <v>1497</v>
      </c>
      <c r="E2800" t="s">
        <v>2675</v>
      </c>
      <c r="F2800" t="s">
        <v>1522</v>
      </c>
    </row>
    <row r="2801" spans="1:6" ht="15">
      <c r="A2801" s="233">
        <v>45901</v>
      </c>
      <c r="B2801" t="s">
        <v>1512</v>
      </c>
      <c r="C2801">
        <v>0.85589519650655022</v>
      </c>
      <c r="D2801" t="s">
        <v>1497</v>
      </c>
      <c r="E2801" t="s">
        <v>1529</v>
      </c>
      <c r="F2801" t="s">
        <v>1522</v>
      </c>
    </row>
    <row r="2802" spans="1:6" ht="15">
      <c r="A2802" s="233">
        <v>45901</v>
      </c>
      <c r="B2802" t="s">
        <v>1507</v>
      </c>
      <c r="C2802">
        <v>0.99511897498474677</v>
      </c>
      <c r="D2802" t="s">
        <v>40</v>
      </c>
      <c r="E2802" t="s">
        <v>2008</v>
      </c>
      <c r="F2802" t="s">
        <v>1509</v>
      </c>
    </row>
    <row r="2803" spans="1:6" ht="15">
      <c r="A2803" s="233">
        <v>45901</v>
      </c>
      <c r="B2803" t="s">
        <v>1510</v>
      </c>
      <c r="C2803">
        <v>8.6755319148936163</v>
      </c>
      <c r="D2803" t="s">
        <v>40</v>
      </c>
      <c r="E2803" t="s">
        <v>1982</v>
      </c>
      <c r="F2803" t="s">
        <v>1509</v>
      </c>
    </row>
    <row r="2804" spans="1:6" ht="15">
      <c r="A2804" s="233">
        <v>45901</v>
      </c>
      <c r="B2804" t="s">
        <v>1512</v>
      </c>
      <c r="C2804">
        <v>0.88529591214154968</v>
      </c>
      <c r="D2804" t="s">
        <v>40</v>
      </c>
      <c r="E2804" t="s">
        <v>1576</v>
      </c>
      <c r="F2804" t="s">
        <v>1509</v>
      </c>
    </row>
    <row r="2805" spans="1:6" ht="15">
      <c r="A2805" s="233">
        <v>45901</v>
      </c>
      <c r="B2805" t="s">
        <v>1507</v>
      </c>
      <c r="C2805">
        <v>1.241635687732342</v>
      </c>
      <c r="D2805" t="s">
        <v>42</v>
      </c>
      <c r="E2805" t="s">
        <v>2012</v>
      </c>
      <c r="F2805" t="s">
        <v>1544</v>
      </c>
    </row>
    <row r="2806" spans="1:6" ht="15">
      <c r="A2806" s="233">
        <v>45901</v>
      </c>
      <c r="B2806" t="s">
        <v>1510</v>
      </c>
      <c r="C2806">
        <v>8.4290220820189283</v>
      </c>
      <c r="D2806" t="s">
        <v>42</v>
      </c>
      <c r="E2806" t="s">
        <v>2020</v>
      </c>
      <c r="F2806" t="s">
        <v>1544</v>
      </c>
    </row>
    <row r="2807" spans="1:6" ht="15">
      <c r="A2807" s="233">
        <v>45901</v>
      </c>
      <c r="B2807" t="s">
        <v>1512</v>
      </c>
      <c r="C2807">
        <v>0.85269516728624539</v>
      </c>
      <c r="D2807" t="s">
        <v>42</v>
      </c>
      <c r="E2807" t="s">
        <v>1542</v>
      </c>
      <c r="F2807" t="s">
        <v>1544</v>
      </c>
    </row>
    <row r="2808" spans="1:6" ht="15">
      <c r="A2808" s="233">
        <v>45901</v>
      </c>
      <c r="B2808" t="s">
        <v>1507</v>
      </c>
      <c r="C2808">
        <v>1.0664589823468329</v>
      </c>
      <c r="D2808" t="s">
        <v>44</v>
      </c>
      <c r="E2808" t="s">
        <v>1660</v>
      </c>
      <c r="F2808" t="s">
        <v>1534</v>
      </c>
    </row>
    <row r="2809" spans="1:6" ht="15">
      <c r="A2809" s="233">
        <v>45901</v>
      </c>
      <c r="B2809" t="s">
        <v>1510</v>
      </c>
      <c r="C2809">
        <v>9.0884955752212395</v>
      </c>
      <c r="D2809" t="s">
        <v>44</v>
      </c>
      <c r="E2809" t="s">
        <v>2676</v>
      </c>
      <c r="F2809" t="s">
        <v>1534</v>
      </c>
    </row>
    <row r="2810" spans="1:6" ht="15">
      <c r="A2810" s="233">
        <v>45901</v>
      </c>
      <c r="B2810" t="s">
        <v>1512</v>
      </c>
      <c r="C2810">
        <v>0.88265835929387326</v>
      </c>
      <c r="D2810" t="s">
        <v>44</v>
      </c>
      <c r="E2810" t="s">
        <v>1516</v>
      </c>
      <c r="F2810" t="s">
        <v>1534</v>
      </c>
    </row>
    <row r="2811" spans="1:6" ht="15">
      <c r="A2811" s="233">
        <v>45901</v>
      </c>
      <c r="B2811" t="s">
        <v>1507</v>
      </c>
      <c r="C2811">
        <v>0.80230769230769228</v>
      </c>
      <c r="D2811" t="s">
        <v>46</v>
      </c>
      <c r="E2811" t="s">
        <v>1581</v>
      </c>
      <c r="F2811" t="s">
        <v>1518</v>
      </c>
    </row>
    <row r="2812" spans="1:6" ht="15">
      <c r="A2812" s="233">
        <v>45901</v>
      </c>
      <c r="B2812" t="s">
        <v>1510</v>
      </c>
      <c r="C2812">
        <v>10.126213592233009</v>
      </c>
      <c r="D2812" t="s">
        <v>46</v>
      </c>
      <c r="E2812" t="s">
        <v>2677</v>
      </c>
      <c r="F2812" t="s">
        <v>1518</v>
      </c>
    </row>
    <row r="2813" spans="1:6" ht="15">
      <c r="A2813" s="233">
        <v>45901</v>
      </c>
      <c r="B2813" t="s">
        <v>1512</v>
      </c>
      <c r="C2813">
        <v>0.92076923076923078</v>
      </c>
      <c r="D2813" t="s">
        <v>46</v>
      </c>
      <c r="E2813" t="s">
        <v>1590</v>
      </c>
      <c r="F2813" t="s">
        <v>1518</v>
      </c>
    </row>
    <row r="2814" spans="1:6" ht="15">
      <c r="A2814" s="233">
        <v>45901</v>
      </c>
      <c r="B2814" t="s">
        <v>1507</v>
      </c>
      <c r="C2814">
        <v>0.99772439949431102</v>
      </c>
      <c r="D2814" t="s">
        <v>48</v>
      </c>
      <c r="E2814" t="s">
        <v>2008</v>
      </c>
      <c r="F2814" t="s">
        <v>1525</v>
      </c>
    </row>
    <row r="2815" spans="1:6" ht="15">
      <c r="A2815" s="233">
        <v>45901</v>
      </c>
      <c r="B2815" t="s">
        <v>1510</v>
      </c>
      <c r="C2815">
        <v>4.8716049382716049</v>
      </c>
      <c r="D2815" t="s">
        <v>48</v>
      </c>
      <c r="E2815" t="s">
        <v>2678</v>
      </c>
      <c r="F2815" t="s">
        <v>1525</v>
      </c>
    </row>
    <row r="2816" spans="1:6" ht="15">
      <c r="A2816" s="233">
        <v>45901</v>
      </c>
      <c r="B2816" t="s">
        <v>1512</v>
      </c>
      <c r="C2816">
        <v>0.79519595448798985</v>
      </c>
      <c r="D2816" t="s">
        <v>48</v>
      </c>
      <c r="E2816" t="s">
        <v>1603</v>
      </c>
      <c r="F2816" t="s">
        <v>1525</v>
      </c>
    </row>
    <row r="2817" spans="1:6" ht="15">
      <c r="A2817" s="233">
        <v>45901</v>
      </c>
      <c r="B2817" t="s">
        <v>1507</v>
      </c>
      <c r="C2817">
        <v>0.55873015873015874</v>
      </c>
      <c r="D2817" t="s">
        <v>50</v>
      </c>
      <c r="E2817" t="s">
        <v>1548</v>
      </c>
      <c r="F2817" t="s">
        <v>1509</v>
      </c>
    </row>
    <row r="2818" spans="1:6" ht="15">
      <c r="A2818" s="233">
        <v>45901</v>
      </c>
      <c r="B2818" t="s">
        <v>1510</v>
      </c>
      <c r="C2818">
        <v>4.0615384615384613</v>
      </c>
      <c r="D2818" t="s">
        <v>50</v>
      </c>
      <c r="E2818" t="s">
        <v>2049</v>
      </c>
      <c r="F2818" t="s">
        <v>1509</v>
      </c>
    </row>
    <row r="2819" spans="1:6" ht="15">
      <c r="A2819" s="233">
        <v>45901</v>
      </c>
      <c r="B2819" t="s">
        <v>1512</v>
      </c>
      <c r="C2819">
        <v>0.86243386243386244</v>
      </c>
      <c r="D2819" t="s">
        <v>50</v>
      </c>
      <c r="E2819" t="s">
        <v>1529</v>
      </c>
      <c r="F2819" t="s">
        <v>1509</v>
      </c>
    </row>
    <row r="2820" spans="1:6" ht="15">
      <c r="A2820" s="233">
        <v>45901</v>
      </c>
      <c r="B2820" t="s">
        <v>1507</v>
      </c>
      <c r="C2820">
        <v>0.9946745562130177</v>
      </c>
      <c r="D2820" t="s">
        <v>52</v>
      </c>
      <c r="E2820" t="s">
        <v>2670</v>
      </c>
      <c r="F2820" t="s">
        <v>1525</v>
      </c>
    </row>
    <row r="2821" spans="1:6" ht="15">
      <c r="A2821" s="233">
        <v>45901</v>
      </c>
      <c r="B2821" t="s">
        <v>1510</v>
      </c>
      <c r="C2821">
        <v>6.0905797101449277</v>
      </c>
      <c r="D2821" t="s">
        <v>52</v>
      </c>
      <c r="E2821" t="s">
        <v>2679</v>
      </c>
      <c r="F2821" t="s">
        <v>1525</v>
      </c>
    </row>
    <row r="2822" spans="1:6" ht="15">
      <c r="A2822" s="233">
        <v>45901</v>
      </c>
      <c r="B2822" t="s">
        <v>1512</v>
      </c>
      <c r="C2822">
        <v>0.83668639053254434</v>
      </c>
      <c r="D2822" t="s">
        <v>52</v>
      </c>
      <c r="E2822" t="s">
        <v>1568</v>
      </c>
      <c r="F2822" t="s">
        <v>1525</v>
      </c>
    </row>
    <row r="2823" spans="1:6" ht="15">
      <c r="A2823" s="233">
        <v>45901</v>
      </c>
      <c r="B2823" t="s">
        <v>1507</v>
      </c>
      <c r="C2823">
        <v>0.62551440329218111</v>
      </c>
      <c r="D2823" t="s">
        <v>54</v>
      </c>
      <c r="E2823" t="s">
        <v>1656</v>
      </c>
      <c r="F2823" t="s">
        <v>1534</v>
      </c>
    </row>
    <row r="2824" spans="1:6" ht="15">
      <c r="A2824" s="233">
        <v>45901</v>
      </c>
      <c r="B2824" t="s">
        <v>1510</v>
      </c>
      <c r="C2824">
        <v>6.8059701492537306</v>
      </c>
      <c r="D2824" t="s">
        <v>54</v>
      </c>
      <c r="E2824" t="s">
        <v>2022</v>
      </c>
      <c r="F2824" t="s">
        <v>1534</v>
      </c>
    </row>
    <row r="2825" spans="1:6" ht="15">
      <c r="A2825" s="233">
        <v>45901</v>
      </c>
      <c r="B2825" t="s">
        <v>1512</v>
      </c>
      <c r="C2825">
        <v>0.90809327846364885</v>
      </c>
      <c r="D2825" t="s">
        <v>54</v>
      </c>
      <c r="E2825" t="s">
        <v>1673</v>
      </c>
      <c r="F2825" t="s">
        <v>1534</v>
      </c>
    </row>
    <row r="2826" spans="1:6" ht="15">
      <c r="A2826" s="233">
        <v>45901</v>
      </c>
      <c r="B2826" t="s">
        <v>1507</v>
      </c>
      <c r="C2826">
        <v>1.3380471380471379</v>
      </c>
      <c r="D2826" t="s">
        <v>56</v>
      </c>
      <c r="E2826" t="s">
        <v>2680</v>
      </c>
      <c r="F2826" t="s">
        <v>1534</v>
      </c>
    </row>
    <row r="2827" spans="1:6" ht="15">
      <c r="A2827" s="233">
        <v>45901</v>
      </c>
      <c r="B2827" t="s">
        <v>1510</v>
      </c>
      <c r="C2827">
        <v>9.6926829268292689</v>
      </c>
      <c r="D2827" t="s">
        <v>56</v>
      </c>
      <c r="E2827" t="s">
        <v>2681</v>
      </c>
      <c r="F2827" t="s">
        <v>1534</v>
      </c>
    </row>
    <row r="2828" spans="1:6" ht="15">
      <c r="A2828" s="233">
        <v>45901</v>
      </c>
      <c r="B2828" t="s">
        <v>1512</v>
      </c>
      <c r="C2828">
        <v>0.86195286195286192</v>
      </c>
      <c r="D2828" t="s">
        <v>56</v>
      </c>
      <c r="E2828" t="s">
        <v>1529</v>
      </c>
      <c r="F2828" t="s">
        <v>1534</v>
      </c>
    </row>
    <row r="2829" spans="1:6" ht="15">
      <c r="A2829" s="233">
        <v>45901</v>
      </c>
      <c r="B2829" t="s">
        <v>1507</v>
      </c>
      <c r="C2829">
        <v>0.46875</v>
      </c>
      <c r="D2829" t="s">
        <v>58</v>
      </c>
      <c r="E2829" t="s">
        <v>1564</v>
      </c>
      <c r="F2829" t="s">
        <v>1509</v>
      </c>
    </row>
    <row r="2830" spans="1:6" ht="15">
      <c r="A2830" s="233">
        <v>45901</v>
      </c>
      <c r="B2830" t="s">
        <v>1510</v>
      </c>
      <c r="C2830">
        <v>3.75</v>
      </c>
      <c r="D2830" t="s">
        <v>58</v>
      </c>
      <c r="E2830" t="s">
        <v>2682</v>
      </c>
      <c r="F2830" t="s">
        <v>1509</v>
      </c>
    </row>
    <row r="2831" spans="1:6" ht="15">
      <c r="A2831" s="233">
        <v>45901</v>
      </c>
      <c r="B2831" t="s">
        <v>1512</v>
      </c>
      <c r="C2831">
        <v>0.875</v>
      </c>
      <c r="D2831" t="s">
        <v>58</v>
      </c>
      <c r="E2831" t="s">
        <v>1516</v>
      </c>
      <c r="F2831" t="s">
        <v>1509</v>
      </c>
    </row>
    <row r="2832" spans="1:6" ht="15">
      <c r="A2832" s="233">
        <v>45901</v>
      </c>
      <c r="B2832" t="s">
        <v>1507</v>
      </c>
      <c r="C2832">
        <v>0.72703335283791692</v>
      </c>
      <c r="D2832" t="s">
        <v>1498</v>
      </c>
      <c r="E2832" t="s">
        <v>1658</v>
      </c>
      <c r="F2832" t="s">
        <v>1522</v>
      </c>
    </row>
    <row r="2833" spans="1:6" ht="15">
      <c r="A2833" s="233">
        <v>45901</v>
      </c>
      <c r="B2833" t="s">
        <v>1510</v>
      </c>
      <c r="C2833">
        <v>6.1815920398009947</v>
      </c>
      <c r="D2833" t="s">
        <v>1498</v>
      </c>
      <c r="E2833" t="s">
        <v>2683</v>
      </c>
      <c r="F2833" t="s">
        <v>1522</v>
      </c>
    </row>
    <row r="2834" spans="1:6" ht="15">
      <c r="A2834" s="233">
        <v>45901</v>
      </c>
      <c r="B2834" t="s">
        <v>1512</v>
      </c>
      <c r="C2834">
        <v>0.88238736102984205</v>
      </c>
      <c r="D2834" t="s">
        <v>1498</v>
      </c>
      <c r="E2834" t="s">
        <v>1516</v>
      </c>
      <c r="F2834" t="s">
        <v>1522</v>
      </c>
    </row>
    <row r="2835" spans="1:6" ht="15">
      <c r="A2835" s="233">
        <v>45901</v>
      </c>
      <c r="B2835" t="s">
        <v>1507</v>
      </c>
      <c r="C2835">
        <v>0.45987045902562662</v>
      </c>
      <c r="D2835" t="s">
        <v>62</v>
      </c>
      <c r="E2835" t="s">
        <v>1708</v>
      </c>
      <c r="F2835" t="s">
        <v>1578</v>
      </c>
    </row>
    <row r="2836" spans="1:6" ht="15">
      <c r="A2836" s="233">
        <v>45901</v>
      </c>
      <c r="B2836" t="s">
        <v>1510</v>
      </c>
      <c r="C2836">
        <v>4.4617486338797816</v>
      </c>
      <c r="D2836" t="s">
        <v>62</v>
      </c>
      <c r="E2836" t="s">
        <v>2684</v>
      </c>
      <c r="F2836" t="s">
        <v>1578</v>
      </c>
    </row>
    <row r="2837" spans="1:6" ht="15">
      <c r="A2837" s="233">
        <v>45901</v>
      </c>
      <c r="B2837" t="s">
        <v>1512</v>
      </c>
      <c r="C2837">
        <v>0.89693044212897777</v>
      </c>
      <c r="D2837" t="s">
        <v>62</v>
      </c>
      <c r="E2837" t="s">
        <v>1580</v>
      </c>
      <c r="F2837" t="s">
        <v>1578</v>
      </c>
    </row>
    <row r="2838" spans="1:6" ht="15">
      <c r="A2838" s="233">
        <v>45901</v>
      </c>
      <c r="B2838" t="s">
        <v>1507</v>
      </c>
      <c r="C2838">
        <v>0.87994722955145122</v>
      </c>
      <c r="D2838" t="s">
        <v>64</v>
      </c>
      <c r="E2838" t="s">
        <v>1740</v>
      </c>
      <c r="F2838" t="s">
        <v>1531</v>
      </c>
    </row>
    <row r="2839" spans="1:6" ht="15">
      <c r="A2839" s="233">
        <v>45901</v>
      </c>
      <c r="B2839" t="s">
        <v>1510</v>
      </c>
      <c r="C2839">
        <v>5.5429362880886428</v>
      </c>
      <c r="D2839" t="s">
        <v>64</v>
      </c>
      <c r="E2839" t="s">
        <v>2685</v>
      </c>
      <c r="F2839" t="s">
        <v>1531</v>
      </c>
    </row>
    <row r="2840" spans="1:6" ht="15">
      <c r="A2840" s="233">
        <v>45901</v>
      </c>
      <c r="B2840" t="s">
        <v>1512</v>
      </c>
      <c r="C2840">
        <v>0.84124890061565527</v>
      </c>
      <c r="D2840" t="s">
        <v>64</v>
      </c>
      <c r="E2840" t="s">
        <v>1568</v>
      </c>
      <c r="F2840" t="s">
        <v>1531</v>
      </c>
    </row>
    <row r="2841" spans="1:6" ht="15">
      <c r="A2841" s="233">
        <v>45901</v>
      </c>
      <c r="B2841" t="s">
        <v>1507</v>
      </c>
      <c r="C2841">
        <v>1.0664505672609399</v>
      </c>
      <c r="D2841" t="s">
        <v>66</v>
      </c>
      <c r="E2841" t="s">
        <v>1660</v>
      </c>
      <c r="F2841" t="s">
        <v>1509</v>
      </c>
    </row>
    <row r="2842" spans="1:6" ht="15">
      <c r="A2842" s="233">
        <v>45901</v>
      </c>
      <c r="B2842" t="s">
        <v>1510</v>
      </c>
      <c r="C2842">
        <v>11.89156626506024</v>
      </c>
      <c r="D2842" t="s">
        <v>66</v>
      </c>
      <c r="E2842" t="s">
        <v>2686</v>
      </c>
      <c r="F2842" t="s">
        <v>1509</v>
      </c>
    </row>
    <row r="2843" spans="1:6" ht="15">
      <c r="A2843" s="233">
        <v>45901</v>
      </c>
      <c r="B2843" t="s">
        <v>1512</v>
      </c>
      <c r="C2843">
        <v>0.91031874662344681</v>
      </c>
      <c r="D2843" t="s">
        <v>66</v>
      </c>
      <c r="E2843" t="s">
        <v>1673</v>
      </c>
      <c r="F2843" t="s">
        <v>1509</v>
      </c>
    </row>
    <row r="2844" spans="1:6" ht="15">
      <c r="A2844" s="233">
        <v>45901</v>
      </c>
      <c r="B2844" t="s">
        <v>1507</v>
      </c>
      <c r="C2844">
        <v>1.055900621118012</v>
      </c>
      <c r="D2844" t="s">
        <v>68</v>
      </c>
      <c r="E2844" t="s">
        <v>1562</v>
      </c>
      <c r="F2844" t="s">
        <v>1578</v>
      </c>
    </row>
    <row r="2845" spans="1:6" ht="15">
      <c r="A2845" s="233">
        <v>45901</v>
      </c>
      <c r="B2845" t="s">
        <v>1510</v>
      </c>
      <c r="C2845">
        <v>9.4444444444444446</v>
      </c>
      <c r="D2845" t="s">
        <v>68</v>
      </c>
      <c r="E2845" t="s">
        <v>2687</v>
      </c>
      <c r="F2845" t="s">
        <v>1578</v>
      </c>
    </row>
    <row r="2846" spans="1:6" ht="15">
      <c r="A2846" s="233">
        <v>45901</v>
      </c>
      <c r="B2846" t="s">
        <v>1512</v>
      </c>
      <c r="C2846">
        <v>0.88819875776397517</v>
      </c>
      <c r="D2846" t="s">
        <v>68</v>
      </c>
      <c r="E2846" t="s">
        <v>1576</v>
      </c>
      <c r="F2846" t="s">
        <v>1578</v>
      </c>
    </row>
    <row r="2847" spans="1:6" ht="15">
      <c r="A2847" s="233">
        <v>45901</v>
      </c>
      <c r="B2847" t="s">
        <v>1507</v>
      </c>
      <c r="C2847">
        <v>0.36498150431565968</v>
      </c>
      <c r="D2847" t="s">
        <v>70</v>
      </c>
      <c r="E2847" t="s">
        <v>2045</v>
      </c>
      <c r="F2847" t="s">
        <v>1578</v>
      </c>
    </row>
    <row r="2848" spans="1:6" ht="15">
      <c r="A2848" s="233">
        <v>45901</v>
      </c>
      <c r="B2848" t="s">
        <v>1510</v>
      </c>
      <c r="C2848">
        <v>4.6984126984126986</v>
      </c>
      <c r="D2848" t="s">
        <v>70</v>
      </c>
      <c r="E2848" t="s">
        <v>2688</v>
      </c>
      <c r="F2848" t="s">
        <v>1578</v>
      </c>
    </row>
    <row r="2849" spans="1:6" ht="15">
      <c r="A2849" s="233">
        <v>45901</v>
      </c>
      <c r="B2849" t="s">
        <v>1512</v>
      </c>
      <c r="C2849">
        <v>0.92231812577065353</v>
      </c>
      <c r="D2849" t="s">
        <v>70</v>
      </c>
      <c r="E2849" t="s">
        <v>1590</v>
      </c>
      <c r="F2849" t="s">
        <v>1578</v>
      </c>
    </row>
    <row r="2850" spans="1:6" ht="15">
      <c r="A2850" s="233">
        <v>45901</v>
      </c>
      <c r="B2850" t="s">
        <v>1507</v>
      </c>
      <c r="C2850">
        <v>0.60290016731734519</v>
      </c>
      <c r="D2850" t="s">
        <v>72</v>
      </c>
      <c r="E2850" t="s">
        <v>1686</v>
      </c>
      <c r="F2850" t="s">
        <v>1591</v>
      </c>
    </row>
    <row r="2851" spans="1:6" ht="15">
      <c r="A2851" s="233">
        <v>45901</v>
      </c>
      <c r="B2851" t="s">
        <v>1510</v>
      </c>
      <c r="C2851">
        <v>3.7534722222222219</v>
      </c>
      <c r="D2851" t="s">
        <v>72</v>
      </c>
      <c r="E2851" t="s">
        <v>2682</v>
      </c>
      <c r="F2851" t="s">
        <v>1591</v>
      </c>
    </row>
    <row r="2852" spans="1:6" ht="15">
      <c r="A2852" s="233">
        <v>45901</v>
      </c>
      <c r="B2852" t="s">
        <v>1512</v>
      </c>
      <c r="C2852">
        <v>0.8393753485778026</v>
      </c>
      <c r="D2852" t="s">
        <v>72</v>
      </c>
      <c r="E2852" t="s">
        <v>1568</v>
      </c>
      <c r="F2852" t="s">
        <v>1591</v>
      </c>
    </row>
    <row r="2853" spans="1:6" ht="15">
      <c r="A2853" s="233">
        <v>45901</v>
      </c>
      <c r="B2853" t="s">
        <v>1507</v>
      </c>
      <c r="C2853">
        <v>0.76875000000000004</v>
      </c>
      <c r="D2853" t="s">
        <v>74</v>
      </c>
      <c r="E2853" t="s">
        <v>1703</v>
      </c>
      <c r="F2853" t="s">
        <v>1591</v>
      </c>
    </row>
    <row r="2854" spans="1:6" ht="15">
      <c r="A2854" s="233">
        <v>45901</v>
      </c>
      <c r="B2854" t="s">
        <v>1510</v>
      </c>
      <c r="C2854">
        <v>5.2118644067796609</v>
      </c>
      <c r="D2854" t="s">
        <v>74</v>
      </c>
      <c r="E2854" t="s">
        <v>2056</v>
      </c>
      <c r="F2854" t="s">
        <v>1591</v>
      </c>
    </row>
    <row r="2855" spans="1:6" ht="15">
      <c r="A2855" s="233">
        <v>45901</v>
      </c>
      <c r="B2855" t="s">
        <v>1512</v>
      </c>
      <c r="C2855">
        <v>0.85250000000000004</v>
      </c>
      <c r="D2855" t="s">
        <v>74</v>
      </c>
      <c r="E2855" t="s">
        <v>1542</v>
      </c>
      <c r="F2855" t="s">
        <v>1591</v>
      </c>
    </row>
    <row r="2856" spans="1:6" ht="15">
      <c r="A2856" s="233">
        <v>45901</v>
      </c>
      <c r="B2856" t="s">
        <v>1507</v>
      </c>
      <c r="C2856">
        <v>0.81258234519104089</v>
      </c>
      <c r="D2856" t="s">
        <v>76</v>
      </c>
      <c r="E2856" t="s">
        <v>1617</v>
      </c>
      <c r="F2856" t="s">
        <v>1522</v>
      </c>
    </row>
    <row r="2857" spans="1:6" ht="15">
      <c r="A2857" s="233">
        <v>45901</v>
      </c>
      <c r="B2857" t="s">
        <v>1510</v>
      </c>
      <c r="C2857">
        <v>5.5005574136008919</v>
      </c>
      <c r="D2857" t="s">
        <v>76</v>
      </c>
      <c r="E2857" t="s">
        <v>1604</v>
      </c>
      <c r="F2857" t="s">
        <v>1522</v>
      </c>
    </row>
    <row r="2858" spans="1:6" ht="15">
      <c r="A2858" s="233">
        <v>45901</v>
      </c>
      <c r="B2858" t="s">
        <v>1512</v>
      </c>
      <c r="C2858">
        <v>0.85227272727272729</v>
      </c>
      <c r="D2858" t="s">
        <v>76</v>
      </c>
      <c r="E2858" t="s">
        <v>1542</v>
      </c>
      <c r="F2858" t="s">
        <v>1522</v>
      </c>
    </row>
    <row r="2859" spans="1:6" ht="15">
      <c r="A2859" s="233">
        <v>45901</v>
      </c>
      <c r="B2859" t="s">
        <v>1507</v>
      </c>
      <c r="C2859">
        <v>0.33158396946564878</v>
      </c>
      <c r="D2859" t="s">
        <v>78</v>
      </c>
      <c r="E2859" t="s">
        <v>2689</v>
      </c>
      <c r="F2859" t="s">
        <v>1518</v>
      </c>
    </row>
    <row r="2860" spans="1:6" ht="15">
      <c r="A2860" s="233">
        <v>45901</v>
      </c>
      <c r="B2860" t="s">
        <v>1510</v>
      </c>
      <c r="C2860">
        <v>3.008658008658009</v>
      </c>
      <c r="D2860" t="s">
        <v>78</v>
      </c>
      <c r="E2860" t="s">
        <v>2690</v>
      </c>
      <c r="F2860" t="s">
        <v>1518</v>
      </c>
    </row>
    <row r="2861" spans="1:6" ht="15">
      <c r="A2861" s="233">
        <v>45901</v>
      </c>
      <c r="B2861" t="s">
        <v>1512</v>
      </c>
      <c r="C2861">
        <v>0.88979007633587792</v>
      </c>
      <c r="D2861" t="s">
        <v>78</v>
      </c>
      <c r="E2861" t="s">
        <v>1576</v>
      </c>
      <c r="F2861" t="s">
        <v>1518</v>
      </c>
    </row>
    <row r="2862" spans="1:6" ht="15">
      <c r="A2862" s="233">
        <v>45901</v>
      </c>
      <c r="B2862" t="s">
        <v>1507</v>
      </c>
      <c r="C2862">
        <v>1.1556240369799691</v>
      </c>
      <c r="D2862" t="s">
        <v>80</v>
      </c>
      <c r="E2862" t="s">
        <v>1742</v>
      </c>
      <c r="F2862" t="s">
        <v>1522</v>
      </c>
    </row>
    <row r="2863" spans="1:6" ht="15">
      <c r="A2863" s="233">
        <v>45901</v>
      </c>
      <c r="B2863" t="s">
        <v>1510</v>
      </c>
      <c r="C2863">
        <v>9.4637223974763405</v>
      </c>
      <c r="D2863" t="s">
        <v>80</v>
      </c>
      <c r="E2863" t="s">
        <v>2691</v>
      </c>
      <c r="F2863" t="s">
        <v>1522</v>
      </c>
    </row>
    <row r="2864" spans="1:6" ht="15">
      <c r="A2864" s="233">
        <v>45901</v>
      </c>
      <c r="B2864" t="s">
        <v>1512</v>
      </c>
      <c r="C2864">
        <v>0.87788906009244994</v>
      </c>
      <c r="D2864" t="s">
        <v>80</v>
      </c>
      <c r="E2864" t="s">
        <v>1516</v>
      </c>
      <c r="F2864" t="s">
        <v>1522</v>
      </c>
    </row>
    <row r="2865" spans="1:6" ht="15">
      <c r="A2865" s="233">
        <v>45901</v>
      </c>
      <c r="B2865" t="s">
        <v>1507</v>
      </c>
      <c r="C2865">
        <v>0.57207890743550838</v>
      </c>
      <c r="D2865" t="s">
        <v>82</v>
      </c>
      <c r="E2865" t="s">
        <v>2016</v>
      </c>
      <c r="F2865" t="s">
        <v>1531</v>
      </c>
    </row>
    <row r="2866" spans="1:6" ht="15">
      <c r="A2866" s="233">
        <v>45901</v>
      </c>
      <c r="B2866" t="s">
        <v>1510</v>
      </c>
      <c r="C2866">
        <v>7.4407894736842106</v>
      </c>
      <c r="D2866" t="s">
        <v>82</v>
      </c>
      <c r="E2866" t="s">
        <v>2692</v>
      </c>
      <c r="F2866" t="s">
        <v>1531</v>
      </c>
    </row>
    <row r="2867" spans="1:6" ht="15">
      <c r="A2867" s="233">
        <v>45901</v>
      </c>
      <c r="B2867" t="s">
        <v>1512</v>
      </c>
      <c r="C2867">
        <v>0.92311583206879111</v>
      </c>
      <c r="D2867" t="s">
        <v>82</v>
      </c>
      <c r="E2867" t="s">
        <v>1590</v>
      </c>
      <c r="F2867" t="s">
        <v>1531</v>
      </c>
    </row>
    <row r="2868" spans="1:6" ht="15">
      <c r="A2868" s="233">
        <v>45901</v>
      </c>
      <c r="B2868" t="s">
        <v>1507</v>
      </c>
      <c r="C2868">
        <v>0.64718384697130715</v>
      </c>
      <c r="D2868" t="s">
        <v>84</v>
      </c>
      <c r="E2868" t="s">
        <v>1682</v>
      </c>
      <c r="F2868" t="s">
        <v>1509</v>
      </c>
    </row>
    <row r="2869" spans="1:6" ht="15">
      <c r="A2869" s="233">
        <v>45901</v>
      </c>
      <c r="B2869" t="s">
        <v>1510</v>
      </c>
      <c r="C2869">
        <v>5.5871559633027523</v>
      </c>
      <c r="D2869" t="s">
        <v>84</v>
      </c>
      <c r="E2869" t="s">
        <v>2693</v>
      </c>
      <c r="F2869" t="s">
        <v>1509</v>
      </c>
    </row>
    <row r="2870" spans="1:6" ht="15">
      <c r="A2870" s="233">
        <v>45901</v>
      </c>
      <c r="B2870" t="s">
        <v>1512</v>
      </c>
      <c r="C2870">
        <v>0.88416578108395327</v>
      </c>
      <c r="D2870" t="s">
        <v>84</v>
      </c>
      <c r="E2870" t="s">
        <v>1516</v>
      </c>
      <c r="F2870" t="s">
        <v>1509</v>
      </c>
    </row>
    <row r="2871" spans="1:6" ht="15">
      <c r="A2871" s="233">
        <v>45901</v>
      </c>
      <c r="B2871" t="s">
        <v>1507</v>
      </c>
      <c r="C2871">
        <v>0.64145658263305327</v>
      </c>
      <c r="D2871" t="s">
        <v>86</v>
      </c>
      <c r="E2871" t="s">
        <v>1748</v>
      </c>
      <c r="F2871" t="s">
        <v>1518</v>
      </c>
    </row>
    <row r="2872" spans="1:6" ht="15">
      <c r="A2872" s="233">
        <v>45901</v>
      </c>
      <c r="B2872" t="s">
        <v>1510</v>
      </c>
      <c r="C2872">
        <v>3.8813559322033901</v>
      </c>
      <c r="D2872" t="s">
        <v>86</v>
      </c>
      <c r="E2872" t="s">
        <v>2694</v>
      </c>
      <c r="F2872" t="s">
        <v>1518</v>
      </c>
    </row>
    <row r="2873" spans="1:6" ht="15">
      <c r="A2873" s="233">
        <v>45901</v>
      </c>
      <c r="B2873" t="s">
        <v>1512</v>
      </c>
      <c r="C2873">
        <v>0.834733893557423</v>
      </c>
      <c r="D2873" t="s">
        <v>86</v>
      </c>
      <c r="E2873" t="s">
        <v>1582</v>
      </c>
      <c r="F2873" t="s">
        <v>1518</v>
      </c>
    </row>
    <row r="2874" spans="1:6" ht="15">
      <c r="A2874" s="233">
        <v>45901</v>
      </c>
      <c r="B2874" t="s">
        <v>1507</v>
      </c>
      <c r="C2874">
        <v>1.963544754001185</v>
      </c>
      <c r="D2874" t="s">
        <v>88</v>
      </c>
      <c r="E2874" t="s">
        <v>2695</v>
      </c>
      <c r="F2874" t="s">
        <v>1544</v>
      </c>
    </row>
    <row r="2875" spans="1:6" ht="15">
      <c r="A2875" s="233">
        <v>45901</v>
      </c>
      <c r="B2875" t="s">
        <v>1510</v>
      </c>
      <c r="C2875">
        <v>9.742647058823529</v>
      </c>
      <c r="D2875" t="s">
        <v>88</v>
      </c>
      <c r="E2875" t="s">
        <v>2696</v>
      </c>
      <c r="F2875" t="s">
        <v>1544</v>
      </c>
    </row>
    <row r="2876" spans="1:6" ht="15">
      <c r="A2876" s="233">
        <v>45901</v>
      </c>
      <c r="B2876" t="s">
        <v>1512</v>
      </c>
      <c r="C2876">
        <v>0.79845880260818025</v>
      </c>
      <c r="D2876" t="s">
        <v>88</v>
      </c>
      <c r="E2876" t="s">
        <v>1603</v>
      </c>
      <c r="F2876" t="s">
        <v>1544</v>
      </c>
    </row>
    <row r="2877" spans="1:6" ht="15">
      <c r="A2877" s="233">
        <v>45901</v>
      </c>
      <c r="B2877" t="s">
        <v>1507</v>
      </c>
      <c r="C2877">
        <v>0.27793533749290977</v>
      </c>
      <c r="D2877" t="s">
        <v>90</v>
      </c>
      <c r="E2877" t="s">
        <v>2697</v>
      </c>
      <c r="F2877" t="s">
        <v>1509</v>
      </c>
    </row>
    <row r="2878" spans="1:6" ht="15">
      <c r="A2878" s="233">
        <v>45901</v>
      </c>
      <c r="B2878" t="s">
        <v>1510</v>
      </c>
      <c r="C2878">
        <v>7.3134328358208958</v>
      </c>
      <c r="D2878" t="s">
        <v>90</v>
      </c>
      <c r="E2878" t="s">
        <v>2698</v>
      </c>
      <c r="F2878" t="s">
        <v>1509</v>
      </c>
    </row>
    <row r="2879" spans="1:6" ht="15">
      <c r="A2879" s="233">
        <v>45901</v>
      </c>
      <c r="B2879" t="s">
        <v>1512</v>
      </c>
      <c r="C2879">
        <v>0.96199659671015314</v>
      </c>
      <c r="D2879" t="s">
        <v>90</v>
      </c>
      <c r="E2879" t="s">
        <v>1513</v>
      </c>
      <c r="F2879" t="s">
        <v>1509</v>
      </c>
    </row>
    <row r="2880" spans="1:6" ht="15">
      <c r="A2880" s="233">
        <v>45901</v>
      </c>
      <c r="B2880" t="s">
        <v>1507</v>
      </c>
      <c r="C2880">
        <v>0.55950978081546077</v>
      </c>
      <c r="D2880" t="s">
        <v>92</v>
      </c>
      <c r="E2880" t="s">
        <v>1548</v>
      </c>
      <c r="F2880" t="s">
        <v>1525</v>
      </c>
    </row>
    <row r="2881" spans="1:6" ht="15">
      <c r="A2881" s="233">
        <v>45901</v>
      </c>
      <c r="B2881" t="s">
        <v>1510</v>
      </c>
      <c r="C2881">
        <v>4.6824457593688367</v>
      </c>
      <c r="D2881" t="s">
        <v>92</v>
      </c>
      <c r="E2881" t="s">
        <v>2699</v>
      </c>
      <c r="F2881" t="s">
        <v>1525</v>
      </c>
    </row>
    <row r="2882" spans="1:6" ht="15">
      <c r="A2882" s="233">
        <v>45901</v>
      </c>
      <c r="B2882" t="s">
        <v>1512</v>
      </c>
      <c r="C2882">
        <v>0.88050907376856002</v>
      </c>
      <c r="D2882" t="s">
        <v>92</v>
      </c>
      <c r="E2882" t="s">
        <v>1516</v>
      </c>
      <c r="F2882" t="s">
        <v>1525</v>
      </c>
    </row>
    <row r="2883" spans="1:6" ht="15">
      <c r="A2883" s="233">
        <v>45901</v>
      </c>
      <c r="B2883" t="s">
        <v>1507</v>
      </c>
      <c r="C2883">
        <v>1.6700949367088611</v>
      </c>
      <c r="D2883" t="s">
        <v>94</v>
      </c>
      <c r="E2883" t="s">
        <v>1676</v>
      </c>
      <c r="F2883" t="s">
        <v>1578</v>
      </c>
    </row>
    <row r="2884" spans="1:6" ht="15">
      <c r="A2884" s="233">
        <v>45901</v>
      </c>
      <c r="B2884" t="s">
        <v>1510</v>
      </c>
      <c r="C2884">
        <v>3.831215970961888</v>
      </c>
      <c r="D2884" t="s">
        <v>94</v>
      </c>
      <c r="E2884" t="s">
        <v>2700</v>
      </c>
      <c r="F2884" t="s">
        <v>1578</v>
      </c>
    </row>
    <row r="2885" spans="1:6" ht="15">
      <c r="A2885" s="233">
        <v>45901</v>
      </c>
      <c r="B2885" t="s">
        <v>1512</v>
      </c>
      <c r="C2885">
        <v>0.56408227848101267</v>
      </c>
      <c r="D2885" t="s">
        <v>94</v>
      </c>
      <c r="E2885" t="s">
        <v>2701</v>
      </c>
      <c r="F2885" t="s">
        <v>1578</v>
      </c>
    </row>
    <row r="2886" spans="1:6" ht="15">
      <c r="A2886" s="233">
        <v>45901</v>
      </c>
      <c r="B2886" t="s">
        <v>1507</v>
      </c>
      <c r="C2886">
        <v>0.79336558396682788</v>
      </c>
      <c r="D2886" t="s">
        <v>96</v>
      </c>
      <c r="E2886" t="s">
        <v>1593</v>
      </c>
      <c r="F2886" t="s">
        <v>1522</v>
      </c>
    </row>
    <row r="2887" spans="1:6" ht="15">
      <c r="A2887" s="233">
        <v>45901</v>
      </c>
      <c r="B2887" t="s">
        <v>1510</v>
      </c>
      <c r="C2887">
        <v>8.7411167512690362</v>
      </c>
      <c r="D2887" t="s">
        <v>96</v>
      </c>
      <c r="E2887" t="s">
        <v>2052</v>
      </c>
      <c r="F2887" t="s">
        <v>1522</v>
      </c>
    </row>
    <row r="2888" spans="1:6" ht="15">
      <c r="A2888" s="233">
        <v>45901</v>
      </c>
      <c r="B2888" t="s">
        <v>1512</v>
      </c>
      <c r="C2888">
        <v>0.90923750287952088</v>
      </c>
      <c r="D2888" t="s">
        <v>96</v>
      </c>
      <c r="E2888" t="s">
        <v>1673</v>
      </c>
      <c r="F2888" t="s">
        <v>1522</v>
      </c>
    </row>
    <row r="2889" spans="1:6" ht="15">
      <c r="A2889" s="233">
        <v>45901</v>
      </c>
      <c r="B2889" t="s">
        <v>1507</v>
      </c>
      <c r="C2889">
        <v>0.88948425987943736</v>
      </c>
      <c r="D2889" t="s">
        <v>98</v>
      </c>
      <c r="E2889" t="s">
        <v>1965</v>
      </c>
      <c r="F2889" t="s">
        <v>1509</v>
      </c>
    </row>
    <row r="2890" spans="1:6" ht="15">
      <c r="A2890" s="233">
        <v>45901</v>
      </c>
      <c r="B2890" t="s">
        <v>1510</v>
      </c>
      <c r="C2890">
        <v>7.9047619047619051</v>
      </c>
      <c r="D2890" t="s">
        <v>98</v>
      </c>
      <c r="E2890" t="s">
        <v>2702</v>
      </c>
      <c r="F2890" t="s">
        <v>1509</v>
      </c>
    </row>
    <row r="2891" spans="1:6" ht="15">
      <c r="A2891" s="233">
        <v>45901</v>
      </c>
      <c r="B2891" t="s">
        <v>1512</v>
      </c>
      <c r="C2891">
        <v>0.88747488278633624</v>
      </c>
      <c r="D2891" t="s">
        <v>98</v>
      </c>
      <c r="E2891" t="s">
        <v>1576</v>
      </c>
      <c r="F2891" t="s">
        <v>1509</v>
      </c>
    </row>
    <row r="2892" spans="1:6" ht="15">
      <c r="A2892" s="233">
        <v>45901</v>
      </c>
      <c r="B2892" t="s">
        <v>1507</v>
      </c>
      <c r="C2892">
        <v>0.79653679653679654</v>
      </c>
      <c r="D2892" t="s">
        <v>100</v>
      </c>
      <c r="E2892" t="s">
        <v>1581</v>
      </c>
      <c r="F2892" t="s">
        <v>1509</v>
      </c>
    </row>
    <row r="2893" spans="1:6" ht="15">
      <c r="A2893" s="233">
        <v>45901</v>
      </c>
      <c r="B2893" t="s">
        <v>1510</v>
      </c>
      <c r="C2893">
        <v>6.9172932330827068</v>
      </c>
      <c r="D2893" t="s">
        <v>100</v>
      </c>
      <c r="E2893" t="s">
        <v>2703</v>
      </c>
      <c r="F2893" t="s">
        <v>1509</v>
      </c>
    </row>
    <row r="2894" spans="1:6" ht="15">
      <c r="A2894" s="233">
        <v>45901</v>
      </c>
      <c r="B2894" t="s">
        <v>1512</v>
      </c>
      <c r="C2894">
        <v>0.88484848484848488</v>
      </c>
      <c r="D2894" t="s">
        <v>100</v>
      </c>
      <c r="E2894" t="s">
        <v>1516</v>
      </c>
      <c r="F2894" t="s">
        <v>1509</v>
      </c>
    </row>
    <row r="2895" spans="1:6" ht="15">
      <c r="A2895" s="233">
        <v>45901</v>
      </c>
      <c r="B2895" t="s">
        <v>1507</v>
      </c>
      <c r="C2895">
        <v>0.61145194274028625</v>
      </c>
      <c r="D2895" t="s">
        <v>102</v>
      </c>
      <c r="E2895" t="s">
        <v>2004</v>
      </c>
      <c r="F2895" t="s">
        <v>1534</v>
      </c>
    </row>
    <row r="2896" spans="1:6" ht="15">
      <c r="A2896" s="233">
        <v>45901</v>
      </c>
      <c r="B2896" t="s">
        <v>1510</v>
      </c>
      <c r="C2896">
        <v>8.9253731343283587</v>
      </c>
      <c r="D2896" t="s">
        <v>102</v>
      </c>
      <c r="E2896" t="s">
        <v>2704</v>
      </c>
      <c r="F2896" t="s">
        <v>1534</v>
      </c>
    </row>
    <row r="2897" spans="1:6" ht="15">
      <c r="A2897" s="233">
        <v>45901</v>
      </c>
      <c r="B2897" t="s">
        <v>1512</v>
      </c>
      <c r="C2897">
        <v>0.93149284253578735</v>
      </c>
      <c r="D2897" t="s">
        <v>102</v>
      </c>
      <c r="E2897" t="s">
        <v>1539</v>
      </c>
      <c r="F2897" t="s">
        <v>1534</v>
      </c>
    </row>
    <row r="2898" spans="1:6" ht="15">
      <c r="A2898" s="233">
        <v>45901</v>
      </c>
      <c r="B2898" t="s">
        <v>1507</v>
      </c>
      <c r="C2898">
        <v>1.0972222222222221</v>
      </c>
      <c r="D2898" t="s">
        <v>104</v>
      </c>
      <c r="E2898" t="s">
        <v>1723</v>
      </c>
      <c r="F2898" t="s">
        <v>1509</v>
      </c>
    </row>
    <row r="2899" spans="1:6" ht="15">
      <c r="A2899" s="233">
        <v>45901</v>
      </c>
      <c r="B2899" t="s">
        <v>1510</v>
      </c>
      <c r="C2899">
        <v>7.1818181818181817</v>
      </c>
      <c r="D2899" t="s">
        <v>104</v>
      </c>
      <c r="E2899" t="s">
        <v>1665</v>
      </c>
      <c r="F2899" t="s">
        <v>1509</v>
      </c>
    </row>
    <row r="2900" spans="1:6" ht="15">
      <c r="A2900" s="233">
        <v>45901</v>
      </c>
      <c r="B2900" t="s">
        <v>1512</v>
      </c>
      <c r="C2900">
        <v>0.84722222222222221</v>
      </c>
      <c r="D2900" t="s">
        <v>104</v>
      </c>
      <c r="E2900" t="s">
        <v>1542</v>
      </c>
      <c r="F2900" t="s">
        <v>1509</v>
      </c>
    </row>
    <row r="2901" spans="1:6" ht="15">
      <c r="A2901" s="233">
        <v>45901</v>
      </c>
      <c r="B2901" t="s">
        <v>1507</v>
      </c>
      <c r="C2901">
        <v>1.4557365005509979</v>
      </c>
      <c r="D2901" t="s">
        <v>106</v>
      </c>
      <c r="E2901" t="s">
        <v>1612</v>
      </c>
      <c r="F2901" t="s">
        <v>1544</v>
      </c>
    </row>
    <row r="2902" spans="1:6" ht="15">
      <c r="A2902" s="233">
        <v>45901</v>
      </c>
      <c r="B2902" t="s">
        <v>1510</v>
      </c>
      <c r="C2902">
        <v>7.3434218653489811</v>
      </c>
      <c r="D2902" t="s">
        <v>106</v>
      </c>
      <c r="E2902" t="s">
        <v>1625</v>
      </c>
      <c r="F2902" t="s">
        <v>1544</v>
      </c>
    </row>
    <row r="2903" spans="1:6" ht="15">
      <c r="A2903" s="233">
        <v>45901</v>
      </c>
      <c r="B2903" t="s">
        <v>1512</v>
      </c>
      <c r="C2903">
        <v>0.80176319333904744</v>
      </c>
      <c r="D2903" t="s">
        <v>106</v>
      </c>
      <c r="E2903" t="s">
        <v>1603</v>
      </c>
      <c r="F2903" t="s">
        <v>1544</v>
      </c>
    </row>
    <row r="2904" spans="1:6" ht="15">
      <c r="A2904" s="233">
        <v>45901</v>
      </c>
      <c r="B2904" t="s">
        <v>1507</v>
      </c>
      <c r="C2904">
        <v>0.58464223385689351</v>
      </c>
      <c r="D2904" t="s">
        <v>108</v>
      </c>
      <c r="E2904" t="s">
        <v>1745</v>
      </c>
      <c r="F2904" t="s">
        <v>1509</v>
      </c>
    </row>
    <row r="2905" spans="1:6" ht="15">
      <c r="A2905" s="233">
        <v>45901</v>
      </c>
      <c r="B2905" t="s">
        <v>1510</v>
      </c>
      <c r="C2905">
        <v>8.7012987012987004</v>
      </c>
      <c r="D2905" t="s">
        <v>108</v>
      </c>
      <c r="E2905" t="s">
        <v>2705</v>
      </c>
      <c r="F2905" t="s">
        <v>1509</v>
      </c>
    </row>
    <row r="2906" spans="1:6" ht="15">
      <c r="A2906" s="233">
        <v>45901</v>
      </c>
      <c r="B2906" t="s">
        <v>1512</v>
      </c>
      <c r="C2906">
        <v>0.93280977312390922</v>
      </c>
      <c r="D2906" t="s">
        <v>108</v>
      </c>
      <c r="E2906" t="s">
        <v>1539</v>
      </c>
      <c r="F2906" t="s">
        <v>1509</v>
      </c>
    </row>
    <row r="2907" spans="1:6" ht="15">
      <c r="A2907" s="233">
        <v>45901</v>
      </c>
      <c r="B2907" t="s">
        <v>1507</v>
      </c>
      <c r="C2907">
        <v>0.26592797783933519</v>
      </c>
      <c r="D2907" t="s">
        <v>110</v>
      </c>
      <c r="E2907" t="s">
        <v>2706</v>
      </c>
      <c r="F2907" t="s">
        <v>1509</v>
      </c>
    </row>
    <row r="2908" spans="1:6" ht="15">
      <c r="A2908" s="233">
        <v>45901</v>
      </c>
      <c r="B2908" t="s">
        <v>1510</v>
      </c>
      <c r="C2908">
        <v>3.5555555555555549</v>
      </c>
      <c r="D2908" t="s">
        <v>110</v>
      </c>
      <c r="E2908" t="s">
        <v>2707</v>
      </c>
      <c r="F2908" t="s">
        <v>1509</v>
      </c>
    </row>
    <row r="2909" spans="1:6" ht="15">
      <c r="A2909" s="233">
        <v>45901</v>
      </c>
      <c r="B2909" t="s">
        <v>1512</v>
      </c>
      <c r="C2909">
        <v>0.92520775623268703</v>
      </c>
      <c r="D2909" t="s">
        <v>110</v>
      </c>
      <c r="E2909" t="s">
        <v>1539</v>
      </c>
      <c r="F2909" t="s">
        <v>1509</v>
      </c>
    </row>
    <row r="2910" spans="1:6" ht="15">
      <c r="A2910" s="233">
        <v>45901</v>
      </c>
      <c r="B2910" t="s">
        <v>1507</v>
      </c>
      <c r="C2910">
        <v>0.42493638676844792</v>
      </c>
      <c r="D2910" t="s">
        <v>112</v>
      </c>
      <c r="E2910" t="s">
        <v>1530</v>
      </c>
      <c r="F2910" t="s">
        <v>1578</v>
      </c>
    </row>
    <row r="2911" spans="1:6" ht="15">
      <c r="A2911" s="233">
        <v>45901</v>
      </c>
      <c r="B2911" t="s">
        <v>1510</v>
      </c>
      <c r="C2911">
        <v>2.6299212598425199</v>
      </c>
      <c r="D2911" t="s">
        <v>112</v>
      </c>
      <c r="E2911" t="s">
        <v>2708</v>
      </c>
      <c r="F2911" t="s">
        <v>1578</v>
      </c>
    </row>
    <row r="2912" spans="1:6" ht="15">
      <c r="A2912" s="233">
        <v>45901</v>
      </c>
      <c r="B2912" t="s">
        <v>1512</v>
      </c>
      <c r="C2912">
        <v>0.83842239185750633</v>
      </c>
      <c r="D2912" t="s">
        <v>112</v>
      </c>
      <c r="E2912" t="s">
        <v>1568</v>
      </c>
      <c r="F2912" t="s">
        <v>1578</v>
      </c>
    </row>
    <row r="2913" spans="1:6" ht="15">
      <c r="A2913" s="233">
        <v>45901</v>
      </c>
      <c r="B2913" t="s">
        <v>1507</v>
      </c>
      <c r="C2913">
        <v>0.43939393939393939</v>
      </c>
      <c r="D2913" t="s">
        <v>114</v>
      </c>
      <c r="E2913" t="s">
        <v>1626</v>
      </c>
      <c r="F2913" t="s">
        <v>1509</v>
      </c>
    </row>
    <row r="2914" spans="1:6" ht="15">
      <c r="A2914" s="233">
        <v>45901</v>
      </c>
      <c r="B2914" t="s">
        <v>1510</v>
      </c>
      <c r="C2914">
        <v>9.4418604651162799</v>
      </c>
      <c r="D2914" t="s">
        <v>114</v>
      </c>
      <c r="E2914" t="s">
        <v>2687</v>
      </c>
      <c r="F2914" t="s">
        <v>1509</v>
      </c>
    </row>
    <row r="2915" spans="1:6" ht="15">
      <c r="A2915" s="233">
        <v>45901</v>
      </c>
      <c r="B2915" t="s">
        <v>1512</v>
      </c>
      <c r="C2915">
        <v>0.95346320346320346</v>
      </c>
      <c r="D2915" t="s">
        <v>114</v>
      </c>
      <c r="E2915" t="s">
        <v>1630</v>
      </c>
      <c r="F2915" t="s">
        <v>1509</v>
      </c>
    </row>
    <row r="2916" spans="1:6" ht="15">
      <c r="A2916" s="233">
        <v>45901</v>
      </c>
      <c r="B2916" t="s">
        <v>1507</v>
      </c>
      <c r="C2916">
        <v>0.80152671755725191</v>
      </c>
      <c r="D2916" t="s">
        <v>872</v>
      </c>
      <c r="E2916" t="s">
        <v>1581</v>
      </c>
      <c r="F2916" t="s">
        <v>1531</v>
      </c>
    </row>
    <row r="2917" spans="1:6" ht="15">
      <c r="A2917" s="233">
        <v>45901</v>
      </c>
      <c r="B2917" t="s">
        <v>1510</v>
      </c>
      <c r="C2917">
        <v>5.8988764044943824</v>
      </c>
      <c r="D2917" t="s">
        <v>872</v>
      </c>
      <c r="E2917" t="s">
        <v>2709</v>
      </c>
      <c r="F2917" t="s">
        <v>1531</v>
      </c>
    </row>
    <row r="2918" spans="1:6" ht="15">
      <c r="A2918" s="233">
        <v>45901</v>
      </c>
      <c r="B2918" t="s">
        <v>1512</v>
      </c>
      <c r="C2918">
        <v>0.86412213740458022</v>
      </c>
      <c r="D2918" t="s">
        <v>872</v>
      </c>
      <c r="E2918" t="s">
        <v>1529</v>
      </c>
      <c r="F2918" t="s">
        <v>1531</v>
      </c>
    </row>
    <row r="2919" spans="1:6" ht="15">
      <c r="A2919" s="233">
        <v>45901</v>
      </c>
      <c r="B2919" t="s">
        <v>1507</v>
      </c>
      <c r="C2919">
        <v>0.4715707777965244</v>
      </c>
      <c r="D2919" t="s">
        <v>118</v>
      </c>
      <c r="E2919" t="s">
        <v>1564</v>
      </c>
      <c r="F2919" t="s">
        <v>1525</v>
      </c>
    </row>
    <row r="2920" spans="1:6" ht="15">
      <c r="A2920" s="233">
        <v>45901</v>
      </c>
      <c r="B2920" t="s">
        <v>1510</v>
      </c>
      <c r="C2920">
        <v>3.2237600922722032</v>
      </c>
      <c r="D2920" t="s">
        <v>118</v>
      </c>
      <c r="E2920" t="s">
        <v>2710</v>
      </c>
      <c r="F2920" t="s">
        <v>1525</v>
      </c>
    </row>
    <row r="2921" spans="1:6" ht="15">
      <c r="A2921" s="233">
        <v>45901</v>
      </c>
      <c r="B2921" t="s">
        <v>1512</v>
      </c>
      <c r="C2921">
        <v>0.85372026320229455</v>
      </c>
      <c r="D2921" t="s">
        <v>118</v>
      </c>
      <c r="E2921" t="s">
        <v>1542</v>
      </c>
      <c r="F2921" t="s">
        <v>1525</v>
      </c>
    </row>
    <row r="2922" spans="1:6" ht="15">
      <c r="A2922" s="233">
        <v>45901</v>
      </c>
      <c r="B2922" t="s">
        <v>1507</v>
      </c>
      <c r="C2922">
        <v>0.40179186767746378</v>
      </c>
      <c r="D2922" t="s">
        <v>120</v>
      </c>
      <c r="E2922" t="s">
        <v>1588</v>
      </c>
      <c r="F2922" t="s">
        <v>1509</v>
      </c>
    </row>
    <row r="2923" spans="1:6" ht="15">
      <c r="A2923" s="233">
        <v>45901</v>
      </c>
      <c r="B2923" t="s">
        <v>1510</v>
      </c>
      <c r="C2923">
        <v>4.8583333333333334</v>
      </c>
      <c r="D2923" t="s">
        <v>120</v>
      </c>
      <c r="E2923" t="s">
        <v>2711</v>
      </c>
      <c r="F2923" t="s">
        <v>1509</v>
      </c>
    </row>
    <row r="2924" spans="1:6" ht="15">
      <c r="A2924" s="233">
        <v>45901</v>
      </c>
      <c r="B2924" t="s">
        <v>1512</v>
      </c>
      <c r="C2924">
        <v>0.91729841488628527</v>
      </c>
      <c r="D2924" t="s">
        <v>120</v>
      </c>
      <c r="E2924" t="s">
        <v>1590</v>
      </c>
      <c r="F2924" t="s">
        <v>1509</v>
      </c>
    </row>
    <row r="2925" spans="1:6" ht="15">
      <c r="A2925" s="233">
        <v>45901</v>
      </c>
      <c r="B2925" t="s">
        <v>1507</v>
      </c>
      <c r="C2925">
        <v>0.83321554770318018</v>
      </c>
      <c r="D2925" t="s">
        <v>122</v>
      </c>
      <c r="E2925" t="s">
        <v>2019</v>
      </c>
      <c r="F2925" t="s">
        <v>1509</v>
      </c>
    </row>
    <row r="2926" spans="1:6" ht="15">
      <c r="A2926" s="233">
        <v>45901</v>
      </c>
      <c r="B2926" t="s">
        <v>1510</v>
      </c>
      <c r="C2926">
        <v>6.55</v>
      </c>
      <c r="D2926" t="s">
        <v>122</v>
      </c>
      <c r="E2926" t="s">
        <v>2712</v>
      </c>
      <c r="F2926" t="s">
        <v>1509</v>
      </c>
    </row>
    <row r="2927" spans="1:6" ht="15">
      <c r="A2927" s="233">
        <v>45901</v>
      </c>
      <c r="B2927" t="s">
        <v>1512</v>
      </c>
      <c r="C2927">
        <v>0.87279151943462896</v>
      </c>
      <c r="D2927" t="s">
        <v>122</v>
      </c>
      <c r="E2927" t="s">
        <v>1524</v>
      </c>
      <c r="F2927" t="s">
        <v>1509</v>
      </c>
    </row>
    <row r="2928" spans="1:6" ht="15">
      <c r="A2928" s="233">
        <v>45901</v>
      </c>
      <c r="B2928" t="s">
        <v>1507</v>
      </c>
      <c r="C2928">
        <v>1.081293706293706</v>
      </c>
      <c r="D2928" t="s">
        <v>124</v>
      </c>
      <c r="E2928" t="s">
        <v>1662</v>
      </c>
      <c r="F2928" t="s">
        <v>1544</v>
      </c>
    </row>
    <row r="2929" spans="1:6" ht="15">
      <c r="A2929" s="233">
        <v>45901</v>
      </c>
      <c r="B2929" t="s">
        <v>1510</v>
      </c>
      <c r="C2929">
        <v>4.8509803921568624</v>
      </c>
      <c r="D2929" t="s">
        <v>124</v>
      </c>
      <c r="E2929" t="s">
        <v>1978</v>
      </c>
      <c r="F2929" t="s">
        <v>1544</v>
      </c>
    </row>
    <row r="2930" spans="1:6" ht="15">
      <c r="A2930" s="233">
        <v>45901</v>
      </c>
      <c r="B2930" t="s">
        <v>1512</v>
      </c>
      <c r="C2930">
        <v>0.77709790209790208</v>
      </c>
      <c r="D2930" t="s">
        <v>124</v>
      </c>
      <c r="E2930" t="s">
        <v>1668</v>
      </c>
      <c r="F2930" t="s">
        <v>1544</v>
      </c>
    </row>
    <row r="2931" spans="1:6" ht="15">
      <c r="A2931" s="233">
        <v>45901</v>
      </c>
      <c r="B2931" t="s">
        <v>1507</v>
      </c>
      <c r="C2931">
        <v>0.58483033932135731</v>
      </c>
      <c r="D2931" t="s">
        <v>126</v>
      </c>
      <c r="E2931" t="s">
        <v>1745</v>
      </c>
      <c r="F2931" t="s">
        <v>1509</v>
      </c>
    </row>
    <row r="2932" spans="1:6" ht="15">
      <c r="A2932" s="233">
        <v>45901</v>
      </c>
      <c r="B2932" t="s">
        <v>1510</v>
      </c>
      <c r="C2932">
        <v>4.4060150375939848</v>
      </c>
      <c r="D2932" t="s">
        <v>126</v>
      </c>
      <c r="E2932" t="s">
        <v>2713</v>
      </c>
      <c r="F2932" t="s">
        <v>1509</v>
      </c>
    </row>
    <row r="2933" spans="1:6" ht="15">
      <c r="A2933" s="233">
        <v>45901</v>
      </c>
      <c r="B2933" t="s">
        <v>1512</v>
      </c>
      <c r="C2933">
        <v>0.86726546906187618</v>
      </c>
      <c r="D2933" t="s">
        <v>126</v>
      </c>
      <c r="E2933" t="s">
        <v>1524</v>
      </c>
      <c r="F2933" t="s">
        <v>1509</v>
      </c>
    </row>
    <row r="2934" spans="1:6" ht="15">
      <c r="A2934" s="233">
        <v>45901</v>
      </c>
      <c r="B2934" t="s">
        <v>1507</v>
      </c>
      <c r="C2934">
        <v>0.81365576102418202</v>
      </c>
      <c r="D2934" t="s">
        <v>128</v>
      </c>
      <c r="E2934" t="s">
        <v>1617</v>
      </c>
      <c r="F2934" t="s">
        <v>1509</v>
      </c>
    </row>
    <row r="2935" spans="1:6" ht="15">
      <c r="A2935" s="233">
        <v>45901</v>
      </c>
      <c r="B2935" t="s">
        <v>1510</v>
      </c>
      <c r="C2935">
        <v>6.150537634408602</v>
      </c>
      <c r="D2935" t="s">
        <v>128</v>
      </c>
      <c r="E2935" t="s">
        <v>2714</v>
      </c>
      <c r="F2935" t="s">
        <v>1509</v>
      </c>
    </row>
    <row r="2936" spans="1:6" ht="15">
      <c r="A2936" s="233">
        <v>45901</v>
      </c>
      <c r="B2936" t="s">
        <v>1512</v>
      </c>
      <c r="C2936">
        <v>0.86770981507823608</v>
      </c>
      <c r="D2936" t="s">
        <v>128</v>
      </c>
      <c r="E2936" t="s">
        <v>1524</v>
      </c>
      <c r="F2936" t="s">
        <v>1509</v>
      </c>
    </row>
    <row r="2937" spans="1:6" ht="15">
      <c r="A2937" s="233">
        <v>45901</v>
      </c>
      <c r="B2937" t="s">
        <v>1507</v>
      </c>
      <c r="C2937">
        <v>1.265793780687398</v>
      </c>
      <c r="D2937" t="s">
        <v>130</v>
      </c>
      <c r="E2937" t="s">
        <v>2715</v>
      </c>
      <c r="F2937" t="s">
        <v>1544</v>
      </c>
    </row>
    <row r="2938" spans="1:6" ht="15">
      <c r="A2938" s="233">
        <v>45901</v>
      </c>
      <c r="B2938" t="s">
        <v>1510</v>
      </c>
      <c r="C2938">
        <v>6.5376162299239224</v>
      </c>
      <c r="D2938" t="s">
        <v>130</v>
      </c>
      <c r="E2938" t="s">
        <v>1618</v>
      </c>
      <c r="F2938" t="s">
        <v>1544</v>
      </c>
    </row>
    <row r="2939" spans="1:6" ht="15">
      <c r="A2939" s="233">
        <v>45901</v>
      </c>
      <c r="B2939" t="s">
        <v>1512</v>
      </c>
      <c r="C2939">
        <v>0.80638297872340425</v>
      </c>
      <c r="D2939" t="s">
        <v>130</v>
      </c>
      <c r="E2939" t="s">
        <v>1547</v>
      </c>
      <c r="F2939" t="s">
        <v>1544</v>
      </c>
    </row>
    <row r="2940" spans="1:6" ht="15">
      <c r="A2940" s="233">
        <v>45901</v>
      </c>
      <c r="B2940" t="s">
        <v>1507</v>
      </c>
      <c r="C2940">
        <v>0.69955654101995568</v>
      </c>
      <c r="D2940" t="s">
        <v>1499</v>
      </c>
      <c r="E2940" t="s">
        <v>1729</v>
      </c>
      <c r="F2940" t="s">
        <v>1518</v>
      </c>
    </row>
    <row r="2941" spans="1:6" ht="15">
      <c r="A2941" s="233">
        <v>45901</v>
      </c>
      <c r="B2941" t="s">
        <v>1510</v>
      </c>
      <c r="C2941">
        <v>4.8725868725868722</v>
      </c>
      <c r="D2941" t="s">
        <v>1499</v>
      </c>
      <c r="E2941" t="s">
        <v>2678</v>
      </c>
      <c r="F2941" t="s">
        <v>1518</v>
      </c>
    </row>
    <row r="2942" spans="1:6" ht="15">
      <c r="A2942" s="233">
        <v>45901</v>
      </c>
      <c r="B2942" t="s">
        <v>1512</v>
      </c>
      <c r="C2942">
        <v>0.85643015521064303</v>
      </c>
      <c r="D2942" t="s">
        <v>1499</v>
      </c>
      <c r="E2942" t="s">
        <v>1529</v>
      </c>
      <c r="F2942" t="s">
        <v>1518</v>
      </c>
    </row>
    <row r="2943" spans="1:6" ht="15">
      <c r="A2943" s="233">
        <v>45901</v>
      </c>
      <c r="B2943" t="s">
        <v>1507</v>
      </c>
      <c r="C2943">
        <v>0.45677419354838711</v>
      </c>
      <c r="D2943" t="s">
        <v>134</v>
      </c>
      <c r="E2943" t="s">
        <v>1708</v>
      </c>
      <c r="F2943" t="s">
        <v>1509</v>
      </c>
    </row>
    <row r="2944" spans="1:6" ht="15">
      <c r="A2944" s="233">
        <v>45901</v>
      </c>
      <c r="B2944" t="s">
        <v>1510</v>
      </c>
      <c r="C2944">
        <v>3.54</v>
      </c>
      <c r="D2944" t="s">
        <v>134</v>
      </c>
      <c r="E2944" t="s">
        <v>2070</v>
      </c>
      <c r="F2944" t="s">
        <v>1509</v>
      </c>
    </row>
    <row r="2945" spans="1:6" ht="15">
      <c r="A2945" s="233">
        <v>45901</v>
      </c>
      <c r="B2945" t="s">
        <v>1512</v>
      </c>
      <c r="C2945">
        <v>0.87096774193548387</v>
      </c>
      <c r="D2945" t="s">
        <v>134</v>
      </c>
      <c r="E2945" t="s">
        <v>1524</v>
      </c>
      <c r="F2945" t="s">
        <v>1509</v>
      </c>
    </row>
    <row r="2946" spans="1:6" ht="15">
      <c r="A2946" s="233">
        <v>45901</v>
      </c>
      <c r="B2946" t="s">
        <v>1507</v>
      </c>
      <c r="C2946">
        <v>1.305003679175865</v>
      </c>
      <c r="D2946" t="s">
        <v>136</v>
      </c>
      <c r="E2946" t="s">
        <v>1599</v>
      </c>
      <c r="F2946" t="s">
        <v>1518</v>
      </c>
    </row>
    <row r="2947" spans="1:6" ht="15">
      <c r="A2947" s="233">
        <v>45901</v>
      </c>
      <c r="B2947" t="s">
        <v>1510</v>
      </c>
      <c r="C2947">
        <v>8.6092233009708732</v>
      </c>
      <c r="D2947" t="s">
        <v>136</v>
      </c>
      <c r="E2947" t="s">
        <v>2716</v>
      </c>
      <c r="F2947" t="s">
        <v>1518</v>
      </c>
    </row>
    <row r="2948" spans="1:6" ht="15">
      <c r="A2948" s="233">
        <v>45901</v>
      </c>
      <c r="B2948" t="s">
        <v>1512</v>
      </c>
      <c r="C2948">
        <v>0.84841795437821932</v>
      </c>
      <c r="D2948" t="s">
        <v>136</v>
      </c>
      <c r="E2948" t="s">
        <v>1542</v>
      </c>
      <c r="F2948" t="s">
        <v>1518</v>
      </c>
    </row>
    <row r="2949" spans="1:6" ht="15">
      <c r="A2949" s="233">
        <v>45901</v>
      </c>
      <c r="B2949" t="s">
        <v>1507</v>
      </c>
      <c r="C2949">
        <v>0.54663422546634222</v>
      </c>
      <c r="D2949" t="s">
        <v>138</v>
      </c>
      <c r="E2949" t="s">
        <v>1947</v>
      </c>
      <c r="F2949" t="s">
        <v>1534</v>
      </c>
    </row>
    <row r="2950" spans="1:6" ht="15">
      <c r="A2950" s="233">
        <v>45901</v>
      </c>
      <c r="B2950" t="s">
        <v>1510</v>
      </c>
      <c r="C2950">
        <v>8.1204819277108431</v>
      </c>
      <c r="D2950" t="s">
        <v>138</v>
      </c>
      <c r="E2950" t="s">
        <v>2717</v>
      </c>
      <c r="F2950" t="s">
        <v>1534</v>
      </c>
    </row>
    <row r="2951" spans="1:6" ht="15">
      <c r="A2951" s="233">
        <v>45901</v>
      </c>
      <c r="B2951" t="s">
        <v>1512</v>
      </c>
      <c r="C2951">
        <v>0.9326845093268451</v>
      </c>
      <c r="D2951" t="s">
        <v>138</v>
      </c>
      <c r="E2951" t="s">
        <v>1539</v>
      </c>
      <c r="F2951" t="s">
        <v>1534</v>
      </c>
    </row>
    <row r="2952" spans="1:6" ht="15">
      <c r="A2952" s="233">
        <v>45901</v>
      </c>
      <c r="B2952" t="s">
        <v>1507</v>
      </c>
      <c r="C2952">
        <v>1.122916666666667</v>
      </c>
      <c r="D2952" t="s">
        <v>140</v>
      </c>
      <c r="E2952" t="s">
        <v>1639</v>
      </c>
      <c r="F2952" t="s">
        <v>1509</v>
      </c>
    </row>
    <row r="2953" spans="1:6" ht="15">
      <c r="A2953" s="233">
        <v>45901</v>
      </c>
      <c r="B2953" t="s">
        <v>1510</v>
      </c>
      <c r="C2953">
        <v>9.625</v>
      </c>
      <c r="D2953" t="s">
        <v>140</v>
      </c>
      <c r="E2953" t="s">
        <v>1555</v>
      </c>
      <c r="F2953" t="s">
        <v>1509</v>
      </c>
    </row>
    <row r="2954" spans="1:6" ht="15">
      <c r="A2954" s="233">
        <v>45901</v>
      </c>
      <c r="B2954" t="s">
        <v>1512</v>
      </c>
      <c r="C2954">
        <v>0.8833333333333333</v>
      </c>
      <c r="D2954" t="s">
        <v>140</v>
      </c>
      <c r="E2954" t="s">
        <v>1516</v>
      </c>
      <c r="F2954" t="s">
        <v>1509</v>
      </c>
    </row>
    <row r="2955" spans="1:6" ht="15">
      <c r="A2955" s="233">
        <v>45901</v>
      </c>
      <c r="B2955" t="s">
        <v>1507</v>
      </c>
      <c r="C2955">
        <v>0.71039526921879859</v>
      </c>
      <c r="D2955" t="s">
        <v>142</v>
      </c>
      <c r="E2955" t="s">
        <v>1527</v>
      </c>
      <c r="F2955" t="s">
        <v>1534</v>
      </c>
    </row>
    <row r="2956" spans="1:6" ht="15">
      <c r="A2956" s="233">
        <v>45901</v>
      </c>
      <c r="B2956" t="s">
        <v>1510</v>
      </c>
      <c r="C2956">
        <v>4.835805084745763</v>
      </c>
      <c r="D2956" t="s">
        <v>142</v>
      </c>
      <c r="E2956" t="s">
        <v>1715</v>
      </c>
      <c r="F2956" t="s">
        <v>1534</v>
      </c>
    </row>
    <row r="2957" spans="1:6" ht="15">
      <c r="A2957" s="233">
        <v>45901</v>
      </c>
      <c r="B2957" t="s">
        <v>1512</v>
      </c>
      <c r="C2957">
        <v>0.8530967942732649</v>
      </c>
      <c r="D2957" t="s">
        <v>142</v>
      </c>
      <c r="E2957" t="s">
        <v>1542</v>
      </c>
      <c r="F2957" t="s">
        <v>1534</v>
      </c>
    </row>
    <row r="2958" spans="1:6" ht="15">
      <c r="A2958" s="233">
        <v>45901</v>
      </c>
      <c r="B2958" t="s">
        <v>1507</v>
      </c>
      <c r="C2958">
        <v>1.454080389768575</v>
      </c>
      <c r="D2958" t="s">
        <v>144</v>
      </c>
      <c r="E2958" t="s">
        <v>2718</v>
      </c>
      <c r="F2958" t="s">
        <v>1518</v>
      </c>
    </row>
    <row r="2959" spans="1:6" ht="15">
      <c r="A2959" s="233">
        <v>45901</v>
      </c>
      <c r="B2959" t="s">
        <v>1510</v>
      </c>
      <c r="C2959">
        <v>9.154907975460123</v>
      </c>
      <c r="D2959" t="s">
        <v>144</v>
      </c>
      <c r="E2959" t="s">
        <v>2719</v>
      </c>
      <c r="F2959" t="s">
        <v>1518</v>
      </c>
    </row>
    <row r="2960" spans="1:6" ht="15">
      <c r="A2960" s="233">
        <v>45901</v>
      </c>
      <c r="B2960" t="s">
        <v>1512</v>
      </c>
      <c r="C2960">
        <v>0.84116930572472592</v>
      </c>
      <c r="D2960" t="s">
        <v>144</v>
      </c>
      <c r="E2960" t="s">
        <v>1568</v>
      </c>
      <c r="F2960" t="s">
        <v>1518</v>
      </c>
    </row>
    <row r="2961" spans="1:6" ht="15">
      <c r="A2961" s="233">
        <v>45901</v>
      </c>
      <c r="B2961" t="s">
        <v>1507</v>
      </c>
      <c r="C2961">
        <v>0.58782849239280777</v>
      </c>
      <c r="D2961" t="s">
        <v>146</v>
      </c>
      <c r="E2961" t="s">
        <v>1712</v>
      </c>
      <c r="F2961" t="s">
        <v>1591</v>
      </c>
    </row>
    <row r="2962" spans="1:6" ht="15">
      <c r="A2962" s="233">
        <v>45901</v>
      </c>
      <c r="B2962" t="s">
        <v>1510</v>
      </c>
      <c r="C2962">
        <v>5.0999999999999996</v>
      </c>
      <c r="D2962" t="s">
        <v>146</v>
      </c>
      <c r="E2962" t="s">
        <v>2720</v>
      </c>
      <c r="F2962" t="s">
        <v>1591</v>
      </c>
    </row>
    <row r="2963" spans="1:6" ht="15">
      <c r="A2963" s="233">
        <v>45901</v>
      </c>
      <c r="B2963" t="s">
        <v>1512</v>
      </c>
      <c r="C2963">
        <v>0.88473951129552786</v>
      </c>
      <c r="D2963" t="s">
        <v>146</v>
      </c>
      <c r="E2963" t="s">
        <v>1516</v>
      </c>
      <c r="F2963" t="s">
        <v>1591</v>
      </c>
    </row>
    <row r="2964" spans="1:6" ht="15">
      <c r="A2964" s="233">
        <v>45901</v>
      </c>
      <c r="B2964" t="s">
        <v>1507</v>
      </c>
      <c r="C2964">
        <v>0.64699306952828084</v>
      </c>
      <c r="D2964" t="s">
        <v>148</v>
      </c>
      <c r="E2964" t="s">
        <v>1682</v>
      </c>
      <c r="F2964" t="s">
        <v>1591</v>
      </c>
    </row>
    <row r="2965" spans="1:6" ht="15">
      <c r="A2965" s="233">
        <v>45901</v>
      </c>
      <c r="B2965" t="s">
        <v>1510</v>
      </c>
      <c r="C2965">
        <v>4.4454685099846394</v>
      </c>
      <c r="D2965" t="s">
        <v>148</v>
      </c>
      <c r="E2965" t="s">
        <v>1687</v>
      </c>
      <c r="F2965" t="s">
        <v>1591</v>
      </c>
    </row>
    <row r="2966" spans="1:6" ht="15">
      <c r="A2966" s="233">
        <v>45901</v>
      </c>
      <c r="B2966" t="s">
        <v>1512</v>
      </c>
      <c r="C2966">
        <v>0.85446009389671362</v>
      </c>
      <c r="D2966" t="s">
        <v>148</v>
      </c>
      <c r="E2966" t="s">
        <v>1542</v>
      </c>
      <c r="F2966" t="s">
        <v>1591</v>
      </c>
    </row>
    <row r="2967" spans="1:6" ht="15">
      <c r="A2967" s="233">
        <v>45901</v>
      </c>
      <c r="B2967" t="s">
        <v>1507</v>
      </c>
      <c r="C2967">
        <v>1.0781758957654719</v>
      </c>
      <c r="D2967" t="s">
        <v>150</v>
      </c>
      <c r="E2967" t="s">
        <v>1662</v>
      </c>
      <c r="F2967" t="s">
        <v>1509</v>
      </c>
    </row>
    <row r="2968" spans="1:6" ht="15">
      <c r="A2968" s="233">
        <v>45901</v>
      </c>
      <c r="B2968" t="s">
        <v>1510</v>
      </c>
      <c r="C2968">
        <v>11.65492957746479</v>
      </c>
      <c r="D2968" t="s">
        <v>150</v>
      </c>
      <c r="E2968" t="s">
        <v>2024</v>
      </c>
      <c r="F2968" t="s">
        <v>1509</v>
      </c>
    </row>
    <row r="2969" spans="1:6" ht="15">
      <c r="A2969" s="233">
        <v>45901</v>
      </c>
      <c r="B2969" t="s">
        <v>1512</v>
      </c>
      <c r="C2969">
        <v>0.90749185667752441</v>
      </c>
      <c r="D2969" t="s">
        <v>150</v>
      </c>
      <c r="E2969" t="s">
        <v>1673</v>
      </c>
      <c r="F2969" t="s">
        <v>1509</v>
      </c>
    </row>
    <row r="2970" spans="1:6" ht="15">
      <c r="A2970" s="233">
        <v>45901</v>
      </c>
      <c r="B2970" t="s">
        <v>1507</v>
      </c>
      <c r="C2970">
        <v>0.94628594249201281</v>
      </c>
      <c r="D2970" t="s">
        <v>152</v>
      </c>
      <c r="E2970" t="s">
        <v>1645</v>
      </c>
      <c r="F2970" t="s">
        <v>1591</v>
      </c>
    </row>
    <row r="2971" spans="1:6" ht="15">
      <c r="A2971" s="233">
        <v>45901</v>
      </c>
      <c r="B2971" t="s">
        <v>1510</v>
      </c>
      <c r="C2971">
        <v>4.9467640918580376</v>
      </c>
      <c r="D2971" t="s">
        <v>152</v>
      </c>
      <c r="E2971" t="s">
        <v>2721</v>
      </c>
      <c r="F2971" t="s">
        <v>1591</v>
      </c>
    </row>
    <row r="2972" spans="1:6" ht="15">
      <c r="A2972" s="233">
        <v>45901</v>
      </c>
      <c r="B2972" t="s">
        <v>1512</v>
      </c>
      <c r="C2972">
        <v>0.80870607028753994</v>
      </c>
      <c r="D2972" t="s">
        <v>152</v>
      </c>
      <c r="E2972" t="s">
        <v>1547</v>
      </c>
      <c r="F2972" t="s">
        <v>1591</v>
      </c>
    </row>
    <row r="2973" spans="1:6" ht="15">
      <c r="A2973" s="233">
        <v>45901</v>
      </c>
      <c r="B2973" t="s">
        <v>1507</v>
      </c>
      <c r="C2973">
        <v>1.002256608639587</v>
      </c>
      <c r="D2973" t="s">
        <v>154</v>
      </c>
      <c r="E2973" t="s">
        <v>2008</v>
      </c>
      <c r="F2973" t="s">
        <v>1534</v>
      </c>
    </row>
    <row r="2974" spans="1:6" ht="15">
      <c r="A2974" s="233">
        <v>45901</v>
      </c>
      <c r="B2974" t="s">
        <v>1510</v>
      </c>
      <c r="C2974">
        <v>6.7149028077753776</v>
      </c>
      <c r="D2974" t="s">
        <v>154</v>
      </c>
      <c r="E2974" t="s">
        <v>2722</v>
      </c>
      <c r="F2974" t="s">
        <v>1534</v>
      </c>
    </row>
    <row r="2975" spans="1:6" ht="15">
      <c r="A2975" s="233">
        <v>45901</v>
      </c>
      <c r="B2975" t="s">
        <v>1512</v>
      </c>
      <c r="C2975">
        <v>0.85074145712443583</v>
      </c>
      <c r="D2975" t="s">
        <v>154</v>
      </c>
      <c r="E2975" t="s">
        <v>1542</v>
      </c>
      <c r="F2975" t="s">
        <v>1534</v>
      </c>
    </row>
    <row r="2976" spans="1:6" ht="15">
      <c r="A2976" s="233">
        <v>45901</v>
      </c>
      <c r="B2976" t="s">
        <v>1507</v>
      </c>
      <c r="C2976">
        <v>0.92364170337738616</v>
      </c>
      <c r="D2976" t="s">
        <v>156</v>
      </c>
      <c r="E2976" t="s">
        <v>1743</v>
      </c>
      <c r="F2976" t="s">
        <v>1525</v>
      </c>
    </row>
    <row r="2977" spans="1:6" ht="15">
      <c r="A2977" s="233">
        <v>45901</v>
      </c>
      <c r="B2977" t="s">
        <v>1510</v>
      </c>
      <c r="C2977">
        <v>5.7442922374429219</v>
      </c>
      <c r="D2977" t="s">
        <v>156</v>
      </c>
      <c r="E2977" t="s">
        <v>2723</v>
      </c>
      <c r="F2977" t="s">
        <v>1525</v>
      </c>
    </row>
    <row r="2978" spans="1:6" ht="15">
      <c r="A2978" s="233">
        <v>45901</v>
      </c>
      <c r="B2978" t="s">
        <v>1512</v>
      </c>
      <c r="C2978">
        <v>0.83920704845814975</v>
      </c>
      <c r="D2978" t="s">
        <v>156</v>
      </c>
      <c r="E2978" t="s">
        <v>1568</v>
      </c>
      <c r="F2978" t="s">
        <v>1525</v>
      </c>
    </row>
    <row r="2979" spans="1:6" ht="15">
      <c r="A2979" s="233">
        <v>45901</v>
      </c>
      <c r="B2979" t="s">
        <v>1507</v>
      </c>
      <c r="C2979">
        <v>0.81878747501665561</v>
      </c>
      <c r="D2979" t="s">
        <v>158</v>
      </c>
      <c r="E2979" t="s">
        <v>1990</v>
      </c>
      <c r="F2979" t="s">
        <v>1534</v>
      </c>
    </row>
    <row r="2980" spans="1:6" ht="15">
      <c r="A2980" s="233">
        <v>45901</v>
      </c>
      <c r="B2980" t="s">
        <v>1510</v>
      </c>
      <c r="C2980">
        <v>7.3154761904761907</v>
      </c>
      <c r="D2980" t="s">
        <v>158</v>
      </c>
      <c r="E2980" t="s">
        <v>1616</v>
      </c>
      <c r="F2980" t="s">
        <v>1534</v>
      </c>
    </row>
    <row r="2981" spans="1:6" ht="15">
      <c r="A2981" s="233">
        <v>45901</v>
      </c>
      <c r="B2981" t="s">
        <v>1512</v>
      </c>
      <c r="C2981">
        <v>0.88807461692205192</v>
      </c>
      <c r="D2981" t="s">
        <v>158</v>
      </c>
      <c r="E2981" t="s">
        <v>1576</v>
      </c>
      <c r="F2981" t="s">
        <v>1534</v>
      </c>
    </row>
    <row r="2982" spans="1:6" ht="15">
      <c r="A2982" s="233">
        <v>45901</v>
      </c>
      <c r="B2982" t="s">
        <v>1507</v>
      </c>
      <c r="C2982">
        <v>1.790178571428571</v>
      </c>
      <c r="D2982" t="s">
        <v>160</v>
      </c>
      <c r="E2982" t="s">
        <v>2724</v>
      </c>
      <c r="F2982" t="s">
        <v>1544</v>
      </c>
    </row>
    <row r="2983" spans="1:6" ht="15">
      <c r="A2983" s="233">
        <v>45901</v>
      </c>
      <c r="B2983" t="s">
        <v>1510</v>
      </c>
      <c r="C2983">
        <v>9.9834024896265561</v>
      </c>
      <c r="D2983" t="s">
        <v>160</v>
      </c>
      <c r="E2983" t="s">
        <v>2725</v>
      </c>
      <c r="F2983" t="s">
        <v>1544</v>
      </c>
    </row>
    <row r="2984" spans="1:6" ht="15">
      <c r="A2984" s="233">
        <v>45901</v>
      </c>
      <c r="B2984" t="s">
        <v>1512</v>
      </c>
      <c r="C2984">
        <v>0.82068452380952384</v>
      </c>
      <c r="D2984" t="s">
        <v>160</v>
      </c>
      <c r="E2984" t="s">
        <v>1632</v>
      </c>
      <c r="F2984" t="s">
        <v>1544</v>
      </c>
    </row>
    <row r="2985" spans="1:6" ht="15">
      <c r="A2985" s="233">
        <v>45901</v>
      </c>
      <c r="B2985" t="s">
        <v>1507</v>
      </c>
      <c r="C2985">
        <v>1.1147540983606561</v>
      </c>
      <c r="D2985" t="s">
        <v>162</v>
      </c>
      <c r="E2985" t="s">
        <v>2726</v>
      </c>
      <c r="F2985" t="s">
        <v>1509</v>
      </c>
    </row>
    <row r="2986" spans="1:6" ht="15">
      <c r="A2986" s="233">
        <v>45901</v>
      </c>
      <c r="B2986" t="s">
        <v>1510</v>
      </c>
      <c r="C2986">
        <v>7.183098591549296</v>
      </c>
      <c r="D2986" t="s">
        <v>162</v>
      </c>
      <c r="E2986" t="s">
        <v>1665</v>
      </c>
      <c r="F2986" t="s">
        <v>1509</v>
      </c>
    </row>
    <row r="2987" spans="1:6" ht="15">
      <c r="A2987" s="233">
        <v>45901</v>
      </c>
      <c r="B2987" t="s">
        <v>1512</v>
      </c>
      <c r="C2987">
        <v>0.84480874316939891</v>
      </c>
      <c r="D2987" t="s">
        <v>162</v>
      </c>
      <c r="E2987" t="s">
        <v>1568</v>
      </c>
      <c r="F2987" t="s">
        <v>1509</v>
      </c>
    </row>
    <row r="2988" spans="1:6" ht="15">
      <c r="A2988" s="233">
        <v>45901</v>
      </c>
      <c r="B2988" t="s">
        <v>1507</v>
      </c>
      <c r="C2988">
        <v>0.51016260162601623</v>
      </c>
      <c r="D2988" t="s">
        <v>164</v>
      </c>
      <c r="E2988" t="s">
        <v>1719</v>
      </c>
      <c r="F2988" t="s">
        <v>1578</v>
      </c>
    </row>
    <row r="2989" spans="1:6" ht="15">
      <c r="A2989" s="233">
        <v>45901</v>
      </c>
      <c r="B2989" t="s">
        <v>1510</v>
      </c>
      <c r="C2989">
        <v>5.9761904761904763</v>
      </c>
      <c r="D2989" t="s">
        <v>164</v>
      </c>
      <c r="E2989" t="s">
        <v>2727</v>
      </c>
      <c r="F2989" t="s">
        <v>1578</v>
      </c>
    </row>
    <row r="2990" spans="1:6" ht="15">
      <c r="A2990" s="233">
        <v>45901</v>
      </c>
      <c r="B2990" t="s">
        <v>1512</v>
      </c>
      <c r="C2990">
        <v>0.91463414634146345</v>
      </c>
      <c r="D2990" t="s">
        <v>164</v>
      </c>
      <c r="E2990" t="s">
        <v>1673</v>
      </c>
      <c r="F2990" t="s">
        <v>1578</v>
      </c>
    </row>
    <row r="2991" spans="1:6" ht="15">
      <c r="A2991" s="233">
        <v>45901</v>
      </c>
      <c r="B2991" t="s">
        <v>1507</v>
      </c>
      <c r="C2991">
        <v>0.87855655794587095</v>
      </c>
      <c r="D2991" t="s">
        <v>166</v>
      </c>
      <c r="E2991" t="s">
        <v>1740</v>
      </c>
      <c r="F2991" t="s">
        <v>1525</v>
      </c>
    </row>
    <row r="2992" spans="1:6" ht="15">
      <c r="A2992" s="233">
        <v>45901</v>
      </c>
      <c r="B2992" t="s">
        <v>1510</v>
      </c>
      <c r="C2992">
        <v>9.3088235294117645</v>
      </c>
      <c r="D2992" t="s">
        <v>166</v>
      </c>
      <c r="E2992" t="s">
        <v>2728</v>
      </c>
      <c r="F2992" t="s">
        <v>1525</v>
      </c>
    </row>
    <row r="2993" spans="1:6" ht="15">
      <c r="A2993" s="233">
        <v>45901</v>
      </c>
      <c r="B2993" t="s">
        <v>1512</v>
      </c>
      <c r="C2993">
        <v>0.90562109646079114</v>
      </c>
      <c r="D2993" t="s">
        <v>166</v>
      </c>
      <c r="E2993" t="s">
        <v>1673</v>
      </c>
      <c r="F2993" t="s">
        <v>1525</v>
      </c>
    </row>
    <row r="2994" spans="1:6" ht="15">
      <c r="A2994" s="233">
        <v>45901</v>
      </c>
      <c r="B2994" t="s">
        <v>1507</v>
      </c>
      <c r="C2994">
        <v>7.5268817204301078E-2</v>
      </c>
      <c r="D2994" t="s">
        <v>168</v>
      </c>
      <c r="E2994" t="s">
        <v>2729</v>
      </c>
      <c r="F2994" t="s">
        <v>1578</v>
      </c>
    </row>
    <row r="2995" spans="1:6" ht="15">
      <c r="A2995" s="233">
        <v>45901</v>
      </c>
      <c r="B2995" t="s">
        <v>1510</v>
      </c>
      <c r="C2995">
        <v>1.4</v>
      </c>
      <c r="D2995" t="s">
        <v>168</v>
      </c>
      <c r="E2995" t="s">
        <v>1624</v>
      </c>
      <c r="F2995" t="s">
        <v>1578</v>
      </c>
    </row>
    <row r="2996" spans="1:6" ht="15">
      <c r="A2996" s="233">
        <v>45901</v>
      </c>
      <c r="B2996" t="s">
        <v>1512</v>
      </c>
      <c r="C2996">
        <v>0.94623655913978499</v>
      </c>
      <c r="D2996" t="s">
        <v>168</v>
      </c>
      <c r="E2996" t="s">
        <v>1630</v>
      </c>
      <c r="F2996" t="s">
        <v>1578</v>
      </c>
    </row>
    <row r="2997" spans="1:6" ht="15">
      <c r="A2997" s="233">
        <v>45901</v>
      </c>
      <c r="B2997" t="s">
        <v>1507</v>
      </c>
      <c r="C2997">
        <v>0.44334975369458129</v>
      </c>
      <c r="D2997" t="s">
        <v>170</v>
      </c>
      <c r="E2997" t="s">
        <v>1626</v>
      </c>
      <c r="F2997" t="s">
        <v>1509</v>
      </c>
    </row>
    <row r="2998" spans="1:6" ht="15">
      <c r="A2998" s="233">
        <v>45901</v>
      </c>
      <c r="B2998" t="s">
        <v>1510</v>
      </c>
      <c r="C2998">
        <v>6.4948453608247423</v>
      </c>
      <c r="D2998" t="s">
        <v>170</v>
      </c>
      <c r="E2998" t="s">
        <v>2730</v>
      </c>
      <c r="F2998" t="s">
        <v>1509</v>
      </c>
    </row>
    <row r="2999" spans="1:6" ht="15">
      <c r="A2999" s="233">
        <v>45901</v>
      </c>
      <c r="B2999" t="s">
        <v>1512</v>
      </c>
      <c r="C2999">
        <v>0.93173821252638989</v>
      </c>
      <c r="D2999" t="s">
        <v>170</v>
      </c>
      <c r="E2999" t="s">
        <v>1539</v>
      </c>
      <c r="F2999" t="s">
        <v>1509</v>
      </c>
    </row>
    <row r="3000" spans="1:6" ht="15">
      <c r="A3000" s="233">
        <v>45901</v>
      </c>
      <c r="B3000" t="s">
        <v>1507</v>
      </c>
      <c r="C3000">
        <v>0.84832950327028456</v>
      </c>
      <c r="D3000" t="s">
        <v>172</v>
      </c>
      <c r="E3000" t="s">
        <v>1678</v>
      </c>
      <c r="F3000" t="s">
        <v>1525</v>
      </c>
    </row>
    <row r="3001" spans="1:6" ht="15">
      <c r="A3001" s="233">
        <v>45901</v>
      </c>
      <c r="B3001" t="s">
        <v>1510</v>
      </c>
      <c r="C3001">
        <v>5.6725768321513002</v>
      </c>
      <c r="D3001" t="s">
        <v>172</v>
      </c>
      <c r="E3001" t="s">
        <v>2731</v>
      </c>
      <c r="F3001" t="s">
        <v>1525</v>
      </c>
    </row>
    <row r="3002" spans="1:6" ht="15">
      <c r="A3002" s="233">
        <v>45901</v>
      </c>
      <c r="B3002" t="s">
        <v>1512</v>
      </c>
      <c r="C3002">
        <v>0.85045076895881211</v>
      </c>
      <c r="D3002" t="s">
        <v>172</v>
      </c>
      <c r="E3002" t="s">
        <v>1542</v>
      </c>
      <c r="F3002" t="s">
        <v>1525</v>
      </c>
    </row>
    <row r="3003" spans="1:6" ht="15">
      <c r="A3003" s="233">
        <v>45901</v>
      </c>
      <c r="B3003" t="s">
        <v>1507</v>
      </c>
      <c r="C3003">
        <v>0.42979127134724859</v>
      </c>
      <c r="D3003" t="s">
        <v>174</v>
      </c>
      <c r="E3003" t="s">
        <v>1619</v>
      </c>
      <c r="F3003" t="s">
        <v>1518</v>
      </c>
    </row>
    <row r="3004" spans="1:6" ht="15">
      <c r="A3004" s="233">
        <v>45901</v>
      </c>
      <c r="B3004" t="s">
        <v>1510</v>
      </c>
      <c r="C3004">
        <v>3.7749999999999999</v>
      </c>
      <c r="D3004" t="s">
        <v>174</v>
      </c>
      <c r="E3004" t="s">
        <v>2732</v>
      </c>
      <c r="F3004" t="s">
        <v>1518</v>
      </c>
    </row>
    <row r="3005" spans="1:6" ht="15">
      <c r="A3005" s="233">
        <v>45901</v>
      </c>
      <c r="B3005" t="s">
        <v>1512</v>
      </c>
      <c r="C3005">
        <v>0.88614800759013279</v>
      </c>
      <c r="D3005" t="s">
        <v>174</v>
      </c>
      <c r="E3005" t="s">
        <v>1576</v>
      </c>
      <c r="F3005" t="s">
        <v>1518</v>
      </c>
    </row>
    <row r="3006" spans="1:6" ht="15">
      <c r="A3006" s="233">
        <v>45901</v>
      </c>
      <c r="B3006" t="s">
        <v>1507</v>
      </c>
      <c r="C3006">
        <v>0.47552447552447552</v>
      </c>
      <c r="D3006" t="s">
        <v>176</v>
      </c>
      <c r="E3006" t="s">
        <v>2733</v>
      </c>
      <c r="F3006" t="s">
        <v>1518</v>
      </c>
    </row>
    <row r="3007" spans="1:6" ht="15">
      <c r="A3007" s="233">
        <v>45901</v>
      </c>
      <c r="B3007" t="s">
        <v>1510</v>
      </c>
      <c r="C3007">
        <v>3.6213017751479288</v>
      </c>
      <c r="D3007" t="s">
        <v>176</v>
      </c>
      <c r="E3007" t="s">
        <v>1613</v>
      </c>
      <c r="F3007" t="s">
        <v>1518</v>
      </c>
    </row>
    <row r="3008" spans="1:6" ht="15">
      <c r="A3008" s="233">
        <v>45901</v>
      </c>
      <c r="B3008" t="s">
        <v>1512</v>
      </c>
      <c r="C3008">
        <v>0.86868686868686873</v>
      </c>
      <c r="D3008" t="s">
        <v>176</v>
      </c>
      <c r="E3008" t="s">
        <v>1524</v>
      </c>
      <c r="F3008" t="s">
        <v>1518</v>
      </c>
    </row>
    <row r="3009" spans="1:6" ht="15">
      <c r="A3009" s="233">
        <v>45901</v>
      </c>
      <c r="B3009" t="s">
        <v>1507</v>
      </c>
      <c r="C3009">
        <v>0.90913921360255046</v>
      </c>
      <c r="D3009" t="s">
        <v>178</v>
      </c>
      <c r="E3009" t="s">
        <v>1566</v>
      </c>
      <c r="F3009" t="s">
        <v>1591</v>
      </c>
    </row>
    <row r="3010" spans="1:6" ht="15">
      <c r="A3010" s="233">
        <v>45901</v>
      </c>
      <c r="B3010" t="s">
        <v>1510</v>
      </c>
      <c r="C3010">
        <v>6.2673992673992673</v>
      </c>
      <c r="D3010" t="s">
        <v>178</v>
      </c>
      <c r="E3010" t="s">
        <v>1635</v>
      </c>
      <c r="F3010" t="s">
        <v>1591</v>
      </c>
    </row>
    <row r="3011" spans="1:6" ht="15">
      <c r="A3011" s="233">
        <v>45901</v>
      </c>
      <c r="B3011" t="s">
        <v>1512</v>
      </c>
      <c r="C3011">
        <v>0.85494155154091389</v>
      </c>
      <c r="D3011" t="s">
        <v>178</v>
      </c>
      <c r="E3011" t="s">
        <v>1542</v>
      </c>
      <c r="F3011" t="s">
        <v>1591</v>
      </c>
    </row>
    <row r="3012" spans="1:6" ht="15">
      <c r="A3012" s="233">
        <v>45901</v>
      </c>
      <c r="B3012" t="s">
        <v>1507</v>
      </c>
      <c r="C3012">
        <v>1.490062111801242</v>
      </c>
      <c r="D3012" t="s">
        <v>180</v>
      </c>
      <c r="E3012" t="s">
        <v>2065</v>
      </c>
      <c r="F3012" t="s">
        <v>1522</v>
      </c>
    </row>
    <row r="3013" spans="1:6" ht="15">
      <c r="A3013" s="233">
        <v>45901</v>
      </c>
      <c r="B3013" t="s">
        <v>1510</v>
      </c>
      <c r="C3013">
        <v>9.9958333333333336</v>
      </c>
      <c r="D3013" t="s">
        <v>180</v>
      </c>
      <c r="E3013" t="s">
        <v>2734</v>
      </c>
      <c r="F3013" t="s">
        <v>1522</v>
      </c>
    </row>
    <row r="3014" spans="1:6" ht="15">
      <c r="A3014" s="233">
        <v>45901</v>
      </c>
      <c r="B3014" t="s">
        <v>1512</v>
      </c>
      <c r="C3014">
        <v>0.85093167701863348</v>
      </c>
      <c r="D3014" t="s">
        <v>180</v>
      </c>
      <c r="E3014" t="s">
        <v>1542</v>
      </c>
      <c r="F3014" t="s">
        <v>1522</v>
      </c>
    </row>
    <row r="3015" spans="1:6" ht="15">
      <c r="A3015" s="233">
        <v>45901</v>
      </c>
      <c r="B3015" t="s">
        <v>1507</v>
      </c>
      <c r="C3015">
        <v>0.6843018213356461</v>
      </c>
      <c r="D3015" t="s">
        <v>182</v>
      </c>
      <c r="E3015" t="s">
        <v>1573</v>
      </c>
      <c r="F3015" t="s">
        <v>1578</v>
      </c>
    </row>
    <row r="3016" spans="1:6" ht="15">
      <c r="A3016" s="233">
        <v>45901</v>
      </c>
      <c r="B3016" t="s">
        <v>1510</v>
      </c>
      <c r="C3016">
        <v>9.5060240963855414</v>
      </c>
      <c r="D3016" t="s">
        <v>182</v>
      </c>
      <c r="E3016" t="s">
        <v>2735</v>
      </c>
      <c r="F3016" t="s">
        <v>1578</v>
      </c>
    </row>
    <row r="3017" spans="1:6" ht="15">
      <c r="A3017" s="233">
        <v>45901</v>
      </c>
      <c r="B3017" t="s">
        <v>1512</v>
      </c>
      <c r="C3017">
        <v>0.92801387684301817</v>
      </c>
      <c r="D3017" t="s">
        <v>182</v>
      </c>
      <c r="E3017" t="s">
        <v>1539</v>
      </c>
      <c r="F3017" t="s">
        <v>1578</v>
      </c>
    </row>
    <row r="3018" spans="1:6" ht="15">
      <c r="A3018" s="233">
        <v>45901</v>
      </c>
      <c r="B3018" t="s">
        <v>1507</v>
      </c>
      <c r="C3018">
        <v>0.52830631900399339</v>
      </c>
      <c r="D3018" t="s">
        <v>184</v>
      </c>
      <c r="E3018" t="s">
        <v>1514</v>
      </c>
      <c r="F3018" t="s">
        <v>1518</v>
      </c>
    </row>
    <row r="3019" spans="1:6" ht="15">
      <c r="A3019" s="233">
        <v>45901</v>
      </c>
      <c r="B3019" t="s">
        <v>1510</v>
      </c>
      <c r="C3019">
        <v>4.6854166666666668</v>
      </c>
      <c r="D3019" t="s">
        <v>184</v>
      </c>
      <c r="E3019" t="s">
        <v>2736</v>
      </c>
      <c r="F3019" t="s">
        <v>1518</v>
      </c>
    </row>
    <row r="3020" spans="1:6" ht="15">
      <c r="A3020" s="233">
        <v>45901</v>
      </c>
      <c r="B3020" t="s">
        <v>1512</v>
      </c>
      <c r="C3020">
        <v>0.88724453840732909</v>
      </c>
      <c r="D3020" t="s">
        <v>184</v>
      </c>
      <c r="E3020" t="s">
        <v>1576</v>
      </c>
      <c r="F3020" t="s">
        <v>1518</v>
      </c>
    </row>
    <row r="3021" spans="1:6" ht="15">
      <c r="A3021" s="233">
        <v>45901</v>
      </c>
      <c r="B3021" t="s">
        <v>1507</v>
      </c>
      <c r="C3021">
        <v>0.93180515759312321</v>
      </c>
      <c r="D3021" t="s">
        <v>186</v>
      </c>
      <c r="E3021" t="s">
        <v>1962</v>
      </c>
      <c r="F3021" t="s">
        <v>1578</v>
      </c>
    </row>
    <row r="3022" spans="1:6" ht="15">
      <c r="A3022" s="233">
        <v>45901</v>
      </c>
      <c r="B3022" t="s">
        <v>1510</v>
      </c>
      <c r="C3022">
        <v>12.31818181818182</v>
      </c>
      <c r="D3022" t="s">
        <v>186</v>
      </c>
      <c r="E3022" t="s">
        <v>2737</v>
      </c>
      <c r="F3022" t="s">
        <v>1578</v>
      </c>
    </row>
    <row r="3023" spans="1:6" ht="15">
      <c r="A3023" s="233">
        <v>45901</v>
      </c>
      <c r="B3023" t="s">
        <v>1512</v>
      </c>
      <c r="C3023">
        <v>0.92435530085959883</v>
      </c>
      <c r="D3023" t="s">
        <v>186</v>
      </c>
      <c r="E3023" t="s">
        <v>1590</v>
      </c>
      <c r="F3023" t="s">
        <v>1578</v>
      </c>
    </row>
    <row r="3024" spans="1:6" ht="15">
      <c r="A3024" s="233">
        <v>45901</v>
      </c>
      <c r="B3024" t="s">
        <v>1507</v>
      </c>
      <c r="C3024">
        <v>0.65928535480624051</v>
      </c>
      <c r="D3024" t="s">
        <v>188</v>
      </c>
      <c r="E3024" t="s">
        <v>1543</v>
      </c>
      <c r="F3024" t="s">
        <v>1591</v>
      </c>
    </row>
    <row r="3025" spans="1:6" ht="15">
      <c r="A3025" s="233">
        <v>45901</v>
      </c>
      <c r="B3025" t="s">
        <v>1510</v>
      </c>
      <c r="C3025">
        <v>3.5405405405405399</v>
      </c>
      <c r="D3025" t="s">
        <v>188</v>
      </c>
      <c r="E3025" t="s">
        <v>2070</v>
      </c>
      <c r="F3025" t="s">
        <v>1591</v>
      </c>
    </row>
    <row r="3026" spans="1:6" ht="15">
      <c r="A3026" s="233">
        <v>45901</v>
      </c>
      <c r="B3026" t="s">
        <v>1512</v>
      </c>
      <c r="C3026">
        <v>0.81378963261197779</v>
      </c>
      <c r="D3026" t="s">
        <v>188</v>
      </c>
      <c r="E3026" t="s">
        <v>1547</v>
      </c>
      <c r="F3026" t="s">
        <v>1591</v>
      </c>
    </row>
    <row r="3027" spans="1:6" ht="15">
      <c r="A3027" s="233">
        <v>45901</v>
      </c>
      <c r="B3027" t="s">
        <v>1507</v>
      </c>
      <c r="C3027">
        <v>0.65797304393488532</v>
      </c>
      <c r="D3027" t="s">
        <v>190</v>
      </c>
      <c r="E3027" t="s">
        <v>1543</v>
      </c>
      <c r="F3027" t="s">
        <v>1591</v>
      </c>
    </row>
    <row r="3028" spans="1:6" ht="15">
      <c r="A3028" s="233">
        <v>45901</v>
      </c>
      <c r="B3028" t="s">
        <v>1510</v>
      </c>
      <c r="C3028">
        <v>3.4581416743330271</v>
      </c>
      <c r="D3028" t="s">
        <v>190</v>
      </c>
      <c r="E3028" t="s">
        <v>2738</v>
      </c>
      <c r="F3028" t="s">
        <v>1591</v>
      </c>
    </row>
    <row r="3029" spans="1:6" ht="15">
      <c r="A3029" s="233">
        <v>45901</v>
      </c>
      <c r="B3029" t="s">
        <v>1512</v>
      </c>
      <c r="C3029">
        <v>0.80973218974269212</v>
      </c>
      <c r="D3029" t="s">
        <v>190</v>
      </c>
      <c r="E3029" t="s">
        <v>1547</v>
      </c>
      <c r="F3029" t="s">
        <v>1591</v>
      </c>
    </row>
    <row r="3030" spans="1:6" ht="15">
      <c r="A3030" s="233">
        <v>45901</v>
      </c>
      <c r="B3030" t="s">
        <v>1507</v>
      </c>
      <c r="C3030">
        <v>0.4462696783025325</v>
      </c>
      <c r="D3030" t="s">
        <v>192</v>
      </c>
      <c r="E3030" t="s">
        <v>1648</v>
      </c>
      <c r="F3030" t="s">
        <v>1534</v>
      </c>
    </row>
    <row r="3031" spans="1:6" ht="15">
      <c r="A3031" s="233">
        <v>45901</v>
      </c>
      <c r="B3031" t="s">
        <v>1510</v>
      </c>
      <c r="C3031">
        <v>6.5858585858585856</v>
      </c>
      <c r="D3031" t="s">
        <v>192</v>
      </c>
      <c r="E3031" t="s">
        <v>2739</v>
      </c>
      <c r="F3031" t="s">
        <v>1534</v>
      </c>
    </row>
    <row r="3032" spans="1:6" ht="15">
      <c r="A3032" s="233">
        <v>45901</v>
      </c>
      <c r="B3032" t="s">
        <v>1512</v>
      </c>
      <c r="C3032">
        <v>0.93223819301848043</v>
      </c>
      <c r="D3032" t="s">
        <v>192</v>
      </c>
      <c r="E3032" t="s">
        <v>1539</v>
      </c>
      <c r="F3032" t="s">
        <v>1534</v>
      </c>
    </row>
    <row r="3033" spans="1:6" ht="15">
      <c r="A3033" s="233">
        <v>45901</v>
      </c>
      <c r="B3033" t="s">
        <v>1507</v>
      </c>
      <c r="C3033">
        <v>0.71482602118003025</v>
      </c>
      <c r="D3033" t="s">
        <v>194</v>
      </c>
      <c r="E3033" t="s">
        <v>1527</v>
      </c>
      <c r="F3033" t="s">
        <v>1544</v>
      </c>
    </row>
    <row r="3034" spans="1:6" ht="15">
      <c r="A3034" s="233">
        <v>45901</v>
      </c>
      <c r="B3034" t="s">
        <v>1510</v>
      </c>
      <c r="C3034">
        <v>5.4206500956022943</v>
      </c>
      <c r="D3034" t="s">
        <v>194</v>
      </c>
      <c r="E3034" t="s">
        <v>2740</v>
      </c>
      <c r="F3034" t="s">
        <v>1544</v>
      </c>
    </row>
    <row r="3035" spans="1:6" ht="15">
      <c r="A3035" s="233">
        <v>45901</v>
      </c>
      <c r="B3035" t="s">
        <v>1512</v>
      </c>
      <c r="C3035">
        <v>0.86812909732728194</v>
      </c>
      <c r="D3035" t="s">
        <v>194</v>
      </c>
      <c r="E3035" t="s">
        <v>1524</v>
      </c>
      <c r="F3035" t="s">
        <v>1544</v>
      </c>
    </row>
    <row r="3036" spans="1:6" ht="15">
      <c r="A3036" s="233">
        <v>45901</v>
      </c>
      <c r="B3036" t="s">
        <v>1507</v>
      </c>
      <c r="C3036">
        <v>0.49790092359361882</v>
      </c>
      <c r="D3036" t="s">
        <v>196</v>
      </c>
      <c r="E3036" t="s">
        <v>1671</v>
      </c>
      <c r="F3036" t="s">
        <v>1525</v>
      </c>
    </row>
    <row r="3037" spans="1:6" ht="15">
      <c r="A3037" s="233">
        <v>45901</v>
      </c>
      <c r="B3037" t="s">
        <v>1510</v>
      </c>
      <c r="C3037">
        <v>4.176056338028169</v>
      </c>
      <c r="D3037" t="s">
        <v>196</v>
      </c>
      <c r="E3037" t="s">
        <v>2741</v>
      </c>
      <c r="F3037" t="s">
        <v>1525</v>
      </c>
    </row>
    <row r="3038" spans="1:6" ht="15">
      <c r="A3038" s="233">
        <v>45901</v>
      </c>
      <c r="B3038" t="s">
        <v>1512</v>
      </c>
      <c r="C3038">
        <v>0.88077246011754828</v>
      </c>
      <c r="D3038" t="s">
        <v>196</v>
      </c>
      <c r="E3038" t="s">
        <v>1516</v>
      </c>
      <c r="F3038" t="s">
        <v>1525</v>
      </c>
    </row>
    <row r="3039" spans="1:6" ht="15">
      <c r="A3039" s="233">
        <v>45901</v>
      </c>
      <c r="B3039" t="s">
        <v>1507</v>
      </c>
      <c r="C3039">
        <v>0.69146149816657931</v>
      </c>
      <c r="D3039" t="s">
        <v>198</v>
      </c>
      <c r="E3039" t="s">
        <v>1734</v>
      </c>
      <c r="F3039" t="s">
        <v>1522</v>
      </c>
    </row>
    <row r="3040" spans="1:6" ht="15">
      <c r="A3040" s="233">
        <v>45901</v>
      </c>
      <c r="B3040" t="s">
        <v>1510</v>
      </c>
      <c r="C3040">
        <v>4.731182795698925</v>
      </c>
      <c r="D3040" t="s">
        <v>198</v>
      </c>
      <c r="E3040" t="s">
        <v>2742</v>
      </c>
      <c r="F3040" t="s">
        <v>1522</v>
      </c>
    </row>
    <row r="3041" spans="1:6" ht="15">
      <c r="A3041" s="233">
        <v>45901</v>
      </c>
      <c r="B3041" t="s">
        <v>1512</v>
      </c>
      <c r="C3041">
        <v>0.85385018334206397</v>
      </c>
      <c r="D3041" t="s">
        <v>198</v>
      </c>
      <c r="E3041" t="s">
        <v>1542</v>
      </c>
      <c r="F3041" t="s">
        <v>1522</v>
      </c>
    </row>
    <row r="3042" spans="1:6" ht="15">
      <c r="A3042" s="233">
        <v>45901</v>
      </c>
      <c r="B3042" t="s">
        <v>1507</v>
      </c>
      <c r="C3042">
        <v>1.5022341376228781</v>
      </c>
      <c r="D3042" t="s">
        <v>200</v>
      </c>
      <c r="E3042" t="s">
        <v>2075</v>
      </c>
      <c r="F3042" t="s">
        <v>1544</v>
      </c>
    </row>
    <row r="3043" spans="1:6" ht="15">
      <c r="A3043" s="233">
        <v>45901</v>
      </c>
      <c r="B3043" t="s">
        <v>1510</v>
      </c>
      <c r="C3043">
        <v>6.56640625</v>
      </c>
      <c r="D3043" t="s">
        <v>200</v>
      </c>
      <c r="E3043" t="s">
        <v>1944</v>
      </c>
      <c r="F3043" t="s">
        <v>1544</v>
      </c>
    </row>
    <row r="3044" spans="1:6" ht="15">
      <c r="A3044" s="233">
        <v>45901</v>
      </c>
      <c r="B3044" t="s">
        <v>1512</v>
      </c>
      <c r="C3044">
        <v>0.77122430741733694</v>
      </c>
      <c r="D3044" t="s">
        <v>200</v>
      </c>
      <c r="E3044" t="s">
        <v>1641</v>
      </c>
      <c r="F3044" t="s">
        <v>1544</v>
      </c>
    </row>
    <row r="3045" spans="1:6" ht="15">
      <c r="A3045" s="233">
        <v>45901</v>
      </c>
      <c r="B3045" t="s">
        <v>1507</v>
      </c>
      <c r="C3045">
        <v>1.1086309523809521</v>
      </c>
      <c r="D3045" t="s">
        <v>202</v>
      </c>
      <c r="E3045" t="s">
        <v>2726</v>
      </c>
      <c r="F3045" t="s">
        <v>1544</v>
      </c>
    </row>
    <row r="3046" spans="1:6" ht="15">
      <c r="A3046" s="233">
        <v>45901</v>
      </c>
      <c r="B3046" t="s">
        <v>1510</v>
      </c>
      <c r="C3046">
        <v>4.1160220994475134</v>
      </c>
      <c r="D3046" t="s">
        <v>202</v>
      </c>
      <c r="E3046" t="s">
        <v>2743</v>
      </c>
      <c r="F3046" t="s">
        <v>1544</v>
      </c>
    </row>
    <row r="3047" spans="1:6" ht="15">
      <c r="A3047" s="233">
        <v>45901</v>
      </c>
      <c r="B3047" t="s">
        <v>1512</v>
      </c>
      <c r="C3047">
        <v>0.73065476190476186</v>
      </c>
      <c r="D3047" t="s">
        <v>202</v>
      </c>
      <c r="E3047" t="s">
        <v>2104</v>
      </c>
      <c r="F3047" t="s">
        <v>1544</v>
      </c>
    </row>
    <row r="3048" spans="1:6" ht="15">
      <c r="A3048" s="233">
        <v>45901</v>
      </c>
      <c r="B3048" t="s">
        <v>1507</v>
      </c>
      <c r="C3048">
        <v>0.52383561643835619</v>
      </c>
      <c r="D3048" t="s">
        <v>204</v>
      </c>
      <c r="E3048" t="s">
        <v>1583</v>
      </c>
      <c r="F3048" t="s">
        <v>1509</v>
      </c>
    </row>
    <row r="3049" spans="1:6" ht="15">
      <c r="A3049" s="233">
        <v>45901</v>
      </c>
      <c r="B3049" t="s">
        <v>1510</v>
      </c>
      <c r="C3049">
        <v>10.505494505494511</v>
      </c>
      <c r="D3049" t="s">
        <v>204</v>
      </c>
      <c r="E3049" t="s">
        <v>2744</v>
      </c>
      <c r="F3049" t="s">
        <v>1509</v>
      </c>
    </row>
    <row r="3050" spans="1:6" ht="15">
      <c r="A3050" s="233">
        <v>45901</v>
      </c>
      <c r="B3050" t="s">
        <v>1512</v>
      </c>
      <c r="C3050">
        <v>0.95013698630136989</v>
      </c>
      <c r="D3050" t="s">
        <v>204</v>
      </c>
      <c r="E3050" t="s">
        <v>1630</v>
      </c>
      <c r="F3050" t="s">
        <v>1509</v>
      </c>
    </row>
    <row r="3051" spans="1:6" ht="15">
      <c r="A3051" s="233">
        <v>45901</v>
      </c>
      <c r="B3051" t="s">
        <v>1507</v>
      </c>
      <c r="C3051">
        <v>0.97983870967741937</v>
      </c>
      <c r="D3051" t="s">
        <v>206</v>
      </c>
      <c r="E3051" t="s">
        <v>1536</v>
      </c>
      <c r="F3051" t="s">
        <v>1578</v>
      </c>
    </row>
    <row r="3052" spans="1:6" ht="15">
      <c r="A3052" s="233">
        <v>45901</v>
      </c>
      <c r="B3052" t="s">
        <v>1510</v>
      </c>
      <c r="C3052">
        <v>7.4198473282442752</v>
      </c>
      <c r="D3052" t="s">
        <v>206</v>
      </c>
      <c r="E3052" t="s">
        <v>2745</v>
      </c>
      <c r="F3052" t="s">
        <v>1578</v>
      </c>
    </row>
    <row r="3053" spans="1:6" ht="15">
      <c r="A3053" s="233">
        <v>45901</v>
      </c>
      <c r="B3053" t="s">
        <v>1512</v>
      </c>
      <c r="C3053">
        <v>0.86794354838709675</v>
      </c>
      <c r="D3053" t="s">
        <v>206</v>
      </c>
      <c r="E3053" t="s">
        <v>1524</v>
      </c>
      <c r="F3053" t="s">
        <v>1578</v>
      </c>
    </row>
    <row r="3054" spans="1:6" ht="15">
      <c r="A3054" s="233">
        <v>45901</v>
      </c>
      <c r="B3054" t="s">
        <v>1507</v>
      </c>
      <c r="C3054">
        <v>0.96995192307692313</v>
      </c>
      <c r="D3054" t="s">
        <v>208</v>
      </c>
      <c r="E3054" t="s">
        <v>1601</v>
      </c>
      <c r="F3054" t="s">
        <v>1509</v>
      </c>
    </row>
    <row r="3055" spans="1:6" ht="15">
      <c r="A3055" s="233">
        <v>45901</v>
      </c>
      <c r="B3055" t="s">
        <v>1510</v>
      </c>
      <c r="C3055">
        <v>6.7815126050420167</v>
      </c>
      <c r="D3055" t="s">
        <v>208</v>
      </c>
      <c r="E3055" t="s">
        <v>2005</v>
      </c>
      <c r="F3055" t="s">
        <v>1509</v>
      </c>
    </row>
    <row r="3056" spans="1:6" ht="15">
      <c r="A3056" s="233">
        <v>45901</v>
      </c>
      <c r="B3056" t="s">
        <v>1512</v>
      </c>
      <c r="C3056">
        <v>0.85697115384615385</v>
      </c>
      <c r="D3056" t="s">
        <v>208</v>
      </c>
      <c r="E3056" t="s">
        <v>1529</v>
      </c>
      <c r="F3056" t="s">
        <v>1509</v>
      </c>
    </row>
    <row r="3057" spans="1:6" ht="15">
      <c r="A3057" s="233">
        <v>45901</v>
      </c>
      <c r="B3057" t="s">
        <v>1507</v>
      </c>
      <c r="C3057">
        <v>0.63800904977375561</v>
      </c>
      <c r="D3057" t="s">
        <v>210</v>
      </c>
      <c r="E3057" t="s">
        <v>1748</v>
      </c>
      <c r="F3057" t="s">
        <v>1534</v>
      </c>
    </row>
    <row r="3058" spans="1:6" ht="15">
      <c r="A3058" s="233">
        <v>45901</v>
      </c>
      <c r="B3058" t="s">
        <v>1510</v>
      </c>
      <c r="C3058">
        <v>8.545454545454545</v>
      </c>
      <c r="D3058" t="s">
        <v>210</v>
      </c>
      <c r="E3058" t="s">
        <v>1728</v>
      </c>
      <c r="F3058" t="s">
        <v>1534</v>
      </c>
    </row>
    <row r="3059" spans="1:6" ht="15">
      <c r="A3059" s="233">
        <v>45901</v>
      </c>
      <c r="B3059" t="s">
        <v>1512</v>
      </c>
      <c r="C3059">
        <v>0.92533936651583715</v>
      </c>
      <c r="D3059" t="s">
        <v>210</v>
      </c>
      <c r="E3059" t="s">
        <v>1539</v>
      </c>
      <c r="F3059" t="s">
        <v>1534</v>
      </c>
    </row>
    <row r="3060" spans="1:6" ht="15">
      <c r="A3060" s="233">
        <v>45901</v>
      </c>
      <c r="B3060" t="s">
        <v>1507</v>
      </c>
      <c r="C3060">
        <v>0.74552772808586765</v>
      </c>
      <c r="D3060" t="s">
        <v>212</v>
      </c>
      <c r="E3060" t="s">
        <v>1615</v>
      </c>
      <c r="F3060" t="s">
        <v>1518</v>
      </c>
    </row>
    <row r="3061" spans="1:6" ht="15">
      <c r="A3061" s="233">
        <v>45901</v>
      </c>
      <c r="B3061" t="s">
        <v>1510</v>
      </c>
      <c r="C3061">
        <v>4.3638743455497382</v>
      </c>
      <c r="D3061" t="s">
        <v>212</v>
      </c>
      <c r="E3061" t="s">
        <v>2093</v>
      </c>
      <c r="F3061" t="s">
        <v>1518</v>
      </c>
    </row>
    <row r="3062" spans="1:6" ht="15">
      <c r="A3062" s="233">
        <v>45901</v>
      </c>
      <c r="B3062" t="s">
        <v>1512</v>
      </c>
      <c r="C3062">
        <v>0.82915921288014305</v>
      </c>
      <c r="D3062" t="s">
        <v>212</v>
      </c>
      <c r="E3062" t="s">
        <v>1582</v>
      </c>
      <c r="F3062" t="s">
        <v>1518</v>
      </c>
    </row>
    <row r="3063" spans="1:6" ht="15">
      <c r="A3063" s="233">
        <v>45901</v>
      </c>
      <c r="B3063" t="s">
        <v>1507</v>
      </c>
      <c r="C3063">
        <v>0.6035242290748899</v>
      </c>
      <c r="D3063" t="s">
        <v>214</v>
      </c>
      <c r="E3063" t="s">
        <v>1686</v>
      </c>
      <c r="F3063" t="s">
        <v>1591</v>
      </c>
    </row>
    <row r="3064" spans="1:6" ht="15">
      <c r="A3064" s="233">
        <v>45901</v>
      </c>
      <c r="B3064" t="s">
        <v>1510</v>
      </c>
      <c r="C3064">
        <v>4.8928571428571432</v>
      </c>
      <c r="D3064" t="s">
        <v>214</v>
      </c>
      <c r="E3064" t="s">
        <v>1699</v>
      </c>
      <c r="F3064" t="s">
        <v>1591</v>
      </c>
    </row>
    <row r="3065" spans="1:6" ht="15">
      <c r="A3065" s="233">
        <v>45901</v>
      </c>
      <c r="B3065" t="s">
        <v>1512</v>
      </c>
      <c r="C3065">
        <v>0.87665198237885467</v>
      </c>
      <c r="D3065" t="s">
        <v>214</v>
      </c>
      <c r="E3065" t="s">
        <v>1516</v>
      </c>
      <c r="F3065" t="s">
        <v>1591</v>
      </c>
    </row>
    <row r="3066" spans="1:6" ht="15">
      <c r="A3066" s="233">
        <v>45901</v>
      </c>
      <c r="B3066" t="s">
        <v>1507</v>
      </c>
      <c r="C3066">
        <v>1.636427566807314</v>
      </c>
      <c r="D3066" t="s">
        <v>216</v>
      </c>
      <c r="E3066" t="s">
        <v>2746</v>
      </c>
      <c r="F3066" t="s">
        <v>1534</v>
      </c>
    </row>
    <row r="3067" spans="1:6" ht="15">
      <c r="A3067" s="233">
        <v>45901</v>
      </c>
      <c r="B3067" t="s">
        <v>1510</v>
      </c>
      <c r="C3067">
        <v>8.7481203007518804</v>
      </c>
      <c r="D3067" t="s">
        <v>216</v>
      </c>
      <c r="E3067" t="s">
        <v>2747</v>
      </c>
      <c r="F3067" t="s">
        <v>1534</v>
      </c>
    </row>
    <row r="3068" spans="1:6" ht="15">
      <c r="A3068" s="233">
        <v>45901</v>
      </c>
      <c r="B3068" t="s">
        <v>1512</v>
      </c>
      <c r="C3068">
        <v>0.81293952180028128</v>
      </c>
      <c r="D3068" t="s">
        <v>216</v>
      </c>
      <c r="E3068" t="s">
        <v>1547</v>
      </c>
      <c r="F3068" t="s">
        <v>1534</v>
      </c>
    </row>
    <row r="3069" spans="1:6" ht="15">
      <c r="A3069" s="233">
        <v>45901</v>
      </c>
      <c r="B3069" t="s">
        <v>1507</v>
      </c>
      <c r="C3069">
        <v>0.44376098418277682</v>
      </c>
      <c r="D3069" t="s">
        <v>218</v>
      </c>
      <c r="E3069" t="s">
        <v>1626</v>
      </c>
      <c r="F3069" t="s">
        <v>1531</v>
      </c>
    </row>
    <row r="3070" spans="1:6" ht="15">
      <c r="A3070" s="233">
        <v>45901</v>
      </c>
      <c r="B3070" t="s">
        <v>1510</v>
      </c>
      <c r="C3070">
        <v>3.9299610894941628</v>
      </c>
      <c r="D3070" t="s">
        <v>218</v>
      </c>
      <c r="E3070" t="s">
        <v>1649</v>
      </c>
      <c r="F3070" t="s">
        <v>1531</v>
      </c>
    </row>
    <row r="3071" spans="1:6" ht="15">
      <c r="A3071" s="233">
        <v>45901</v>
      </c>
      <c r="B3071" t="s">
        <v>1512</v>
      </c>
      <c r="C3071">
        <v>0.88708260105448156</v>
      </c>
      <c r="D3071" t="s">
        <v>218</v>
      </c>
      <c r="E3071" t="s">
        <v>1576</v>
      </c>
      <c r="F3071" t="s">
        <v>1531</v>
      </c>
    </row>
    <row r="3072" spans="1:6" ht="15">
      <c r="A3072" s="233">
        <v>45901</v>
      </c>
      <c r="B3072" t="s">
        <v>1507</v>
      </c>
      <c r="C3072">
        <v>0.64566532258064513</v>
      </c>
      <c r="D3072" t="s">
        <v>220</v>
      </c>
      <c r="E3072" t="s">
        <v>1682</v>
      </c>
      <c r="F3072" t="s">
        <v>1534</v>
      </c>
    </row>
    <row r="3073" spans="1:6" ht="15">
      <c r="A3073" s="233">
        <v>45901</v>
      </c>
      <c r="B3073" t="s">
        <v>1510</v>
      </c>
      <c r="C3073">
        <v>6.0424528301886804</v>
      </c>
      <c r="D3073" t="s">
        <v>220</v>
      </c>
      <c r="E3073" t="s">
        <v>2074</v>
      </c>
      <c r="F3073" t="s">
        <v>1534</v>
      </c>
    </row>
    <row r="3074" spans="1:6" ht="15">
      <c r="A3074" s="233">
        <v>45901</v>
      </c>
      <c r="B3074" t="s">
        <v>1512</v>
      </c>
      <c r="C3074">
        <v>0.89314516129032262</v>
      </c>
      <c r="D3074" t="s">
        <v>220</v>
      </c>
      <c r="E3074" t="s">
        <v>1576</v>
      </c>
      <c r="F3074" t="s">
        <v>1534</v>
      </c>
    </row>
    <row r="3075" spans="1:6" ht="15">
      <c r="A3075" s="233">
        <v>45901</v>
      </c>
      <c r="B3075" t="s">
        <v>1507</v>
      </c>
      <c r="C3075">
        <v>1.186178861788618</v>
      </c>
      <c r="D3075" t="s">
        <v>222</v>
      </c>
      <c r="E3075" t="s">
        <v>1586</v>
      </c>
      <c r="F3075" t="s">
        <v>1518</v>
      </c>
    </row>
    <row r="3076" spans="1:6" ht="15">
      <c r="A3076" s="233">
        <v>45901</v>
      </c>
      <c r="B3076" t="s">
        <v>1510</v>
      </c>
      <c r="C3076">
        <v>5.6550387596899228</v>
      </c>
      <c r="D3076" t="s">
        <v>222</v>
      </c>
      <c r="E3076" t="s">
        <v>2748</v>
      </c>
      <c r="F3076" t="s">
        <v>1518</v>
      </c>
    </row>
    <row r="3077" spans="1:6" ht="15">
      <c r="A3077" s="233">
        <v>45901</v>
      </c>
      <c r="B3077" t="s">
        <v>1512</v>
      </c>
      <c r="C3077">
        <v>0.79024390243902443</v>
      </c>
      <c r="D3077" t="s">
        <v>222</v>
      </c>
      <c r="E3077" t="s">
        <v>1561</v>
      </c>
      <c r="F3077" t="s">
        <v>1518</v>
      </c>
    </row>
    <row r="3078" spans="1:6" ht="15">
      <c r="A3078" s="233">
        <v>45901</v>
      </c>
      <c r="B3078" t="s">
        <v>1507</v>
      </c>
      <c r="C3078">
        <v>0.51190476190476186</v>
      </c>
      <c r="D3078" t="s">
        <v>224</v>
      </c>
      <c r="E3078" t="s">
        <v>1719</v>
      </c>
      <c r="F3078" t="s">
        <v>1531</v>
      </c>
    </row>
    <row r="3079" spans="1:6" ht="15">
      <c r="A3079" s="233">
        <v>45901</v>
      </c>
      <c r="B3079" t="s">
        <v>1510</v>
      </c>
      <c r="C3079">
        <v>4.845070422535211</v>
      </c>
      <c r="D3079" t="s">
        <v>224</v>
      </c>
      <c r="E3079" t="s">
        <v>1978</v>
      </c>
      <c r="F3079" t="s">
        <v>1531</v>
      </c>
    </row>
    <row r="3080" spans="1:6" ht="15">
      <c r="A3080" s="233">
        <v>45901</v>
      </c>
      <c r="B3080" t="s">
        <v>1512</v>
      </c>
      <c r="C3080">
        <v>0.89434523809523814</v>
      </c>
      <c r="D3080" t="s">
        <v>224</v>
      </c>
      <c r="E3080" t="s">
        <v>1576</v>
      </c>
      <c r="F3080" t="s">
        <v>1531</v>
      </c>
    </row>
    <row r="3081" spans="1:6" ht="15">
      <c r="A3081" s="233">
        <v>45901</v>
      </c>
      <c r="B3081" t="s">
        <v>1507</v>
      </c>
      <c r="C3081">
        <v>0.97560975609756095</v>
      </c>
      <c r="D3081" t="s">
        <v>226</v>
      </c>
      <c r="E3081" t="s">
        <v>1536</v>
      </c>
      <c r="F3081" t="s">
        <v>1544</v>
      </c>
    </row>
    <row r="3082" spans="1:6" ht="15">
      <c r="A3082" s="233">
        <v>45901</v>
      </c>
      <c r="B3082" t="s">
        <v>1510</v>
      </c>
      <c r="C3082">
        <v>4.5714285714285712</v>
      </c>
      <c r="D3082" t="s">
        <v>226</v>
      </c>
      <c r="E3082" t="s">
        <v>1611</v>
      </c>
      <c r="F3082" t="s">
        <v>1544</v>
      </c>
    </row>
    <row r="3083" spans="1:6" ht="15">
      <c r="A3083" s="233">
        <v>45901</v>
      </c>
      <c r="B3083" t="s">
        <v>1512</v>
      </c>
      <c r="C3083">
        <v>0.78658536585365857</v>
      </c>
      <c r="D3083" t="s">
        <v>226</v>
      </c>
      <c r="E3083" t="s">
        <v>1561</v>
      </c>
      <c r="F3083" t="s">
        <v>1544</v>
      </c>
    </row>
    <row r="3084" spans="1:6" ht="15">
      <c r="A3084" s="233">
        <v>45901</v>
      </c>
      <c r="B3084" t="s">
        <v>1507</v>
      </c>
      <c r="C3084">
        <v>1.121803499327052</v>
      </c>
      <c r="D3084" t="s">
        <v>228</v>
      </c>
      <c r="E3084" t="s">
        <v>1639</v>
      </c>
      <c r="F3084" t="s">
        <v>1531</v>
      </c>
    </row>
    <row r="3085" spans="1:6" ht="15">
      <c r="A3085" s="233">
        <v>45901</v>
      </c>
      <c r="B3085" t="s">
        <v>1510</v>
      </c>
      <c r="C3085">
        <v>7.9760765550239237</v>
      </c>
      <c r="D3085" t="s">
        <v>228</v>
      </c>
      <c r="E3085" t="s">
        <v>2010</v>
      </c>
      <c r="F3085" t="s">
        <v>1531</v>
      </c>
    </row>
    <row r="3086" spans="1:6" ht="15">
      <c r="A3086" s="233">
        <v>45901</v>
      </c>
      <c r="B3086" t="s">
        <v>1512</v>
      </c>
      <c r="C3086">
        <v>0.85935397039030958</v>
      </c>
      <c r="D3086" t="s">
        <v>228</v>
      </c>
      <c r="E3086" t="s">
        <v>1529</v>
      </c>
      <c r="F3086" t="s">
        <v>1531</v>
      </c>
    </row>
    <row r="3087" spans="1:6" ht="15">
      <c r="A3087" s="233">
        <v>45901</v>
      </c>
      <c r="B3087" t="s">
        <v>1507</v>
      </c>
      <c r="C3087">
        <v>1.6079854809437391</v>
      </c>
      <c r="D3087" t="s">
        <v>230</v>
      </c>
      <c r="E3087" t="s">
        <v>1569</v>
      </c>
      <c r="F3087" t="s">
        <v>1522</v>
      </c>
    </row>
    <row r="3088" spans="1:6" ht="15">
      <c r="A3088" s="233">
        <v>45901</v>
      </c>
      <c r="B3088" t="s">
        <v>1510</v>
      </c>
      <c r="C3088">
        <v>9.6454121306376361</v>
      </c>
      <c r="D3088" t="s">
        <v>230</v>
      </c>
      <c r="E3088" t="s">
        <v>2749</v>
      </c>
      <c r="F3088" t="s">
        <v>1522</v>
      </c>
    </row>
    <row r="3089" spans="1:6" ht="15">
      <c r="A3089" s="233">
        <v>45901</v>
      </c>
      <c r="B3089" t="s">
        <v>1512</v>
      </c>
      <c r="C3089">
        <v>0.83329012185636508</v>
      </c>
      <c r="D3089" t="s">
        <v>230</v>
      </c>
      <c r="E3089" t="s">
        <v>1582</v>
      </c>
      <c r="F3089" t="s">
        <v>1522</v>
      </c>
    </row>
    <row r="3090" spans="1:6" ht="15">
      <c r="A3090" s="233">
        <v>45901</v>
      </c>
      <c r="B3090" t="s">
        <v>1507</v>
      </c>
      <c r="C3090">
        <v>1.0065515187611671</v>
      </c>
      <c r="D3090" t="s">
        <v>232</v>
      </c>
      <c r="E3090" t="s">
        <v>1652</v>
      </c>
      <c r="F3090" t="s">
        <v>1522</v>
      </c>
    </row>
    <row r="3091" spans="1:6" ht="15">
      <c r="A3091" s="233">
        <v>45901</v>
      </c>
      <c r="B3091" t="s">
        <v>1510</v>
      </c>
      <c r="C3091">
        <v>6.814516129032258</v>
      </c>
      <c r="D3091" t="s">
        <v>232</v>
      </c>
      <c r="E3091" t="s">
        <v>2022</v>
      </c>
      <c r="F3091" t="s">
        <v>1522</v>
      </c>
    </row>
    <row r="3092" spans="1:6" ht="15">
      <c r="A3092" s="233">
        <v>45901</v>
      </c>
      <c r="B3092" t="s">
        <v>1512</v>
      </c>
      <c r="C3092">
        <v>0.85229303156640857</v>
      </c>
      <c r="D3092" t="s">
        <v>232</v>
      </c>
      <c r="E3092" t="s">
        <v>1542</v>
      </c>
      <c r="F3092" t="s">
        <v>1522</v>
      </c>
    </row>
    <row r="3093" spans="1:6" ht="15">
      <c r="A3093" s="233">
        <v>45901</v>
      </c>
      <c r="B3093" t="s">
        <v>1507</v>
      </c>
      <c r="C3093">
        <v>1.331067961165048</v>
      </c>
      <c r="D3093" t="s">
        <v>234</v>
      </c>
      <c r="E3093" t="s">
        <v>1554</v>
      </c>
      <c r="F3093" t="s">
        <v>1578</v>
      </c>
    </row>
    <row r="3094" spans="1:6" ht="15">
      <c r="A3094" s="233">
        <v>45901</v>
      </c>
      <c r="B3094" t="s">
        <v>1510</v>
      </c>
      <c r="C3094">
        <v>6.466981132075472</v>
      </c>
      <c r="D3094" t="s">
        <v>234</v>
      </c>
      <c r="E3094" t="s">
        <v>2083</v>
      </c>
      <c r="F3094" t="s">
        <v>1578</v>
      </c>
    </row>
    <row r="3095" spans="1:6" ht="15">
      <c r="A3095" s="233">
        <v>45901</v>
      </c>
      <c r="B3095" t="s">
        <v>1512</v>
      </c>
      <c r="C3095">
        <v>0.7941747572815534</v>
      </c>
      <c r="D3095" t="s">
        <v>234</v>
      </c>
      <c r="E3095" t="s">
        <v>1561</v>
      </c>
      <c r="F3095" t="s">
        <v>1578</v>
      </c>
    </row>
    <row r="3096" spans="1:6" ht="15">
      <c r="A3096" s="233">
        <v>45901</v>
      </c>
      <c r="B3096" t="s">
        <v>1507</v>
      </c>
      <c r="C3096">
        <v>1.657142857142857</v>
      </c>
      <c r="D3096" t="s">
        <v>236</v>
      </c>
      <c r="E3096" t="s">
        <v>2061</v>
      </c>
      <c r="F3096" t="s">
        <v>1544</v>
      </c>
    </row>
    <row r="3097" spans="1:6" ht="15">
      <c r="A3097" s="233">
        <v>45901</v>
      </c>
      <c r="B3097" t="s">
        <v>1510</v>
      </c>
      <c r="C3097">
        <v>7.9404761904761907</v>
      </c>
      <c r="D3097" t="s">
        <v>236</v>
      </c>
      <c r="E3097" t="s">
        <v>2750</v>
      </c>
      <c r="F3097" t="s">
        <v>1544</v>
      </c>
    </row>
    <row r="3098" spans="1:6" ht="15">
      <c r="A3098" s="233">
        <v>45901</v>
      </c>
      <c r="B3098" t="s">
        <v>1512</v>
      </c>
      <c r="C3098">
        <v>0.79130434782608694</v>
      </c>
      <c r="D3098" t="s">
        <v>236</v>
      </c>
      <c r="E3098" t="s">
        <v>1561</v>
      </c>
      <c r="F3098" t="s">
        <v>1544</v>
      </c>
    </row>
    <row r="3099" spans="1:6" ht="15">
      <c r="A3099" s="233">
        <v>45901</v>
      </c>
      <c r="B3099" t="s">
        <v>1507</v>
      </c>
      <c r="C3099">
        <v>0.58983347940403152</v>
      </c>
      <c r="D3099" t="s">
        <v>238</v>
      </c>
      <c r="E3099" t="s">
        <v>1712</v>
      </c>
      <c r="F3099" t="s">
        <v>1525</v>
      </c>
    </row>
    <row r="3100" spans="1:6" ht="15">
      <c r="A3100" s="233">
        <v>45901</v>
      </c>
      <c r="B3100" t="s">
        <v>1510</v>
      </c>
      <c r="C3100">
        <v>3.4690721649484542</v>
      </c>
      <c r="D3100" t="s">
        <v>238</v>
      </c>
      <c r="E3100" t="s">
        <v>1565</v>
      </c>
      <c r="F3100" t="s">
        <v>1525</v>
      </c>
    </row>
    <row r="3101" spans="1:6" ht="15">
      <c r="A3101" s="233">
        <v>45901</v>
      </c>
      <c r="B3101" t="s">
        <v>1512</v>
      </c>
      <c r="C3101">
        <v>0.82997370727432074</v>
      </c>
      <c r="D3101" t="s">
        <v>238</v>
      </c>
      <c r="E3101" t="s">
        <v>1582</v>
      </c>
      <c r="F3101" t="s">
        <v>1525</v>
      </c>
    </row>
    <row r="3102" spans="1:6" ht="15">
      <c r="A3102" s="233">
        <v>45901</v>
      </c>
      <c r="B3102" t="s">
        <v>1507</v>
      </c>
      <c r="C3102">
        <v>1.275632490013316</v>
      </c>
      <c r="D3102" t="s">
        <v>240</v>
      </c>
      <c r="E3102" t="s">
        <v>2751</v>
      </c>
      <c r="F3102" t="s">
        <v>1509</v>
      </c>
    </row>
    <row r="3103" spans="1:6" ht="15">
      <c r="A3103" s="233">
        <v>45901</v>
      </c>
      <c r="B3103" t="s">
        <v>1510</v>
      </c>
      <c r="C3103">
        <v>12.859060402684561</v>
      </c>
      <c r="D3103" t="s">
        <v>240</v>
      </c>
      <c r="E3103" t="s">
        <v>2752</v>
      </c>
      <c r="F3103" t="s">
        <v>1509</v>
      </c>
    </row>
    <row r="3104" spans="1:6" ht="15">
      <c r="A3104" s="233">
        <v>45901</v>
      </c>
      <c r="B3104" t="s">
        <v>1512</v>
      </c>
      <c r="C3104">
        <v>0.9007989347536618</v>
      </c>
      <c r="D3104" t="s">
        <v>240</v>
      </c>
      <c r="E3104" t="s">
        <v>1580</v>
      </c>
      <c r="F3104" t="s">
        <v>1509</v>
      </c>
    </row>
    <row r="3105" spans="1:6" ht="15">
      <c r="A3105" s="233">
        <v>45901</v>
      </c>
      <c r="B3105" t="s">
        <v>1507</v>
      </c>
      <c r="C3105">
        <v>0.66090712742980562</v>
      </c>
      <c r="D3105" t="s">
        <v>242</v>
      </c>
      <c r="E3105" t="s">
        <v>1543</v>
      </c>
      <c r="F3105" t="s">
        <v>1534</v>
      </c>
    </row>
    <row r="3106" spans="1:6" ht="15">
      <c r="A3106" s="233">
        <v>45901</v>
      </c>
      <c r="B3106" t="s">
        <v>1510</v>
      </c>
      <c r="C3106">
        <v>12.405405405405411</v>
      </c>
      <c r="D3106" t="s">
        <v>242</v>
      </c>
      <c r="E3106" t="s">
        <v>2753</v>
      </c>
      <c r="F3106" t="s">
        <v>1534</v>
      </c>
    </row>
    <row r="3107" spans="1:6" ht="15">
      <c r="A3107" s="233">
        <v>45901</v>
      </c>
      <c r="B3107" t="s">
        <v>1512</v>
      </c>
      <c r="C3107">
        <v>0.94672426205903526</v>
      </c>
      <c r="D3107" t="s">
        <v>242</v>
      </c>
      <c r="E3107" t="s">
        <v>1630</v>
      </c>
      <c r="F3107" t="s">
        <v>1534</v>
      </c>
    </row>
    <row r="3108" spans="1:6" ht="15">
      <c r="A3108" s="233">
        <v>45901</v>
      </c>
      <c r="B3108" t="s">
        <v>1507</v>
      </c>
      <c r="C3108">
        <v>0.81449611120304488</v>
      </c>
      <c r="D3108" t="s">
        <v>244</v>
      </c>
      <c r="E3108" t="s">
        <v>1617</v>
      </c>
      <c r="F3108" t="s">
        <v>1531</v>
      </c>
    </row>
    <row r="3109" spans="1:6" ht="15">
      <c r="A3109" s="233">
        <v>45901</v>
      </c>
      <c r="B3109" t="s">
        <v>1510</v>
      </c>
      <c r="C3109">
        <v>5.7166085946573748</v>
      </c>
      <c r="D3109" t="s">
        <v>244</v>
      </c>
      <c r="E3109" t="s">
        <v>2754</v>
      </c>
      <c r="F3109" t="s">
        <v>1531</v>
      </c>
    </row>
    <row r="3110" spans="1:6" ht="15">
      <c r="A3110" s="233">
        <v>45901</v>
      </c>
      <c r="B3110" t="s">
        <v>1512</v>
      </c>
      <c r="C3110">
        <v>0.85752109879199079</v>
      </c>
      <c r="D3110" t="s">
        <v>244</v>
      </c>
      <c r="E3110" t="s">
        <v>1529</v>
      </c>
      <c r="F3110" t="s">
        <v>1531</v>
      </c>
    </row>
    <row r="3111" spans="1:6" ht="15">
      <c r="A3111" s="233">
        <v>45901</v>
      </c>
      <c r="B3111" t="s">
        <v>1507</v>
      </c>
      <c r="C3111">
        <v>0.75121006776379473</v>
      </c>
      <c r="D3111" t="s">
        <v>246</v>
      </c>
      <c r="E3111" t="s">
        <v>1615</v>
      </c>
      <c r="F3111" t="s">
        <v>1534</v>
      </c>
    </row>
    <row r="3112" spans="1:6" ht="15">
      <c r="A3112" s="233">
        <v>45901</v>
      </c>
      <c r="B3112" t="s">
        <v>1510</v>
      </c>
      <c r="C3112">
        <v>3.8897243107769421</v>
      </c>
      <c r="D3112" t="s">
        <v>246</v>
      </c>
      <c r="E3112" t="s">
        <v>2755</v>
      </c>
      <c r="F3112" t="s">
        <v>1534</v>
      </c>
    </row>
    <row r="3113" spans="1:6" ht="15">
      <c r="A3113" s="233">
        <v>45901</v>
      </c>
      <c r="B3113" t="s">
        <v>1512</v>
      </c>
      <c r="C3113">
        <v>0.80687318489835436</v>
      </c>
      <c r="D3113" t="s">
        <v>246</v>
      </c>
      <c r="E3113" t="s">
        <v>1547</v>
      </c>
      <c r="F3113" t="s">
        <v>1534</v>
      </c>
    </row>
    <row r="3114" spans="1:6" ht="15">
      <c r="A3114" s="233">
        <v>45901</v>
      </c>
      <c r="B3114" t="s">
        <v>1507</v>
      </c>
      <c r="C3114">
        <v>0.57787958115183247</v>
      </c>
      <c r="D3114" t="s">
        <v>248</v>
      </c>
      <c r="E3114" t="s">
        <v>1745</v>
      </c>
      <c r="F3114" t="s">
        <v>1578</v>
      </c>
    </row>
    <row r="3115" spans="1:6" ht="15">
      <c r="A3115" s="233">
        <v>45901</v>
      </c>
      <c r="B3115" t="s">
        <v>1510</v>
      </c>
      <c r="C3115">
        <v>3.294776119402985</v>
      </c>
      <c r="D3115" t="s">
        <v>248</v>
      </c>
      <c r="E3115" t="s">
        <v>2756</v>
      </c>
      <c r="F3115" t="s">
        <v>1578</v>
      </c>
    </row>
    <row r="3116" spans="1:6" ht="15">
      <c r="A3116" s="233">
        <v>45901</v>
      </c>
      <c r="B3116" t="s">
        <v>1512</v>
      </c>
      <c r="C3116">
        <v>0.82460732984293195</v>
      </c>
      <c r="D3116" t="s">
        <v>248</v>
      </c>
      <c r="E3116" t="s">
        <v>1632</v>
      </c>
      <c r="F3116" t="s">
        <v>1578</v>
      </c>
    </row>
    <row r="3117" spans="1:6" ht="15">
      <c r="A3117" s="233">
        <v>45901</v>
      </c>
      <c r="B3117" t="s">
        <v>1507</v>
      </c>
      <c r="C3117">
        <v>0.3673130193905817</v>
      </c>
      <c r="D3117" t="s">
        <v>250</v>
      </c>
      <c r="E3117" t="s">
        <v>1533</v>
      </c>
      <c r="F3117" t="s">
        <v>1531</v>
      </c>
    </row>
    <row r="3118" spans="1:6" ht="15">
      <c r="A3118" s="233">
        <v>45901</v>
      </c>
      <c r="B3118" t="s">
        <v>1510</v>
      </c>
      <c r="C3118">
        <v>4.0426829268292694</v>
      </c>
      <c r="D3118" t="s">
        <v>250</v>
      </c>
      <c r="E3118" t="s">
        <v>2757</v>
      </c>
      <c r="F3118" t="s">
        <v>1531</v>
      </c>
    </row>
    <row r="3119" spans="1:6" ht="15">
      <c r="A3119" s="233">
        <v>45901</v>
      </c>
      <c r="B3119" t="s">
        <v>1512</v>
      </c>
      <c r="C3119">
        <v>0.9091412742382271</v>
      </c>
      <c r="D3119" t="s">
        <v>250</v>
      </c>
      <c r="E3119" t="s">
        <v>1673</v>
      </c>
      <c r="F3119" t="s">
        <v>1531</v>
      </c>
    </row>
    <row r="3120" spans="1:6" ht="15">
      <c r="A3120" s="233">
        <v>45901</v>
      </c>
      <c r="B3120" t="s">
        <v>1507</v>
      </c>
      <c r="C3120">
        <v>0.43589262248920591</v>
      </c>
      <c r="D3120" t="s">
        <v>252</v>
      </c>
      <c r="E3120" t="s">
        <v>1626</v>
      </c>
      <c r="F3120" t="s">
        <v>1525</v>
      </c>
    </row>
    <row r="3121" spans="1:6" ht="15">
      <c r="A3121" s="233">
        <v>45901</v>
      </c>
      <c r="B3121" t="s">
        <v>1510</v>
      </c>
      <c r="C3121">
        <v>4.3401869158878501</v>
      </c>
      <c r="D3121" t="s">
        <v>252</v>
      </c>
      <c r="E3121" t="s">
        <v>2758</v>
      </c>
      <c r="F3121" t="s">
        <v>1525</v>
      </c>
    </row>
    <row r="3122" spans="1:6" ht="15">
      <c r="A3122" s="233">
        <v>45901</v>
      </c>
      <c r="B3122" t="s">
        <v>1512</v>
      </c>
      <c r="C3122">
        <v>0.89956823728177215</v>
      </c>
      <c r="D3122" t="s">
        <v>252</v>
      </c>
      <c r="E3122" t="s">
        <v>1580</v>
      </c>
      <c r="F3122" t="s">
        <v>1525</v>
      </c>
    </row>
    <row r="3123" spans="1:6" ht="15">
      <c r="A3123" s="233">
        <v>45901</v>
      </c>
      <c r="B3123" t="s">
        <v>1507</v>
      </c>
      <c r="C3123">
        <v>1.119321018472291</v>
      </c>
      <c r="D3123" t="s">
        <v>254</v>
      </c>
      <c r="E3123" t="s">
        <v>1639</v>
      </c>
      <c r="F3123" t="s">
        <v>1578</v>
      </c>
    </row>
    <row r="3124" spans="1:6" ht="15">
      <c r="A3124" s="233">
        <v>45901</v>
      </c>
      <c r="B3124" t="s">
        <v>1510</v>
      </c>
      <c r="C3124">
        <v>5.7340153452685421</v>
      </c>
      <c r="D3124" t="s">
        <v>254</v>
      </c>
      <c r="E3124" t="s">
        <v>1672</v>
      </c>
      <c r="F3124" t="s">
        <v>1578</v>
      </c>
    </row>
    <row r="3125" spans="1:6" ht="15">
      <c r="A3125" s="233">
        <v>45901</v>
      </c>
      <c r="B3125" t="s">
        <v>1512</v>
      </c>
      <c r="C3125">
        <v>0.80479281078382425</v>
      </c>
      <c r="D3125" t="s">
        <v>254</v>
      </c>
      <c r="E3125" t="s">
        <v>1603</v>
      </c>
      <c r="F3125" t="s">
        <v>1578</v>
      </c>
    </row>
    <row r="3126" spans="1:6" ht="15">
      <c r="A3126" s="233">
        <v>45901</v>
      </c>
      <c r="B3126" t="s">
        <v>1507</v>
      </c>
      <c r="C3126">
        <v>1.0342779568980141</v>
      </c>
      <c r="D3126" t="s">
        <v>256</v>
      </c>
      <c r="E3126" t="s">
        <v>1557</v>
      </c>
      <c r="F3126" t="s">
        <v>1544</v>
      </c>
    </row>
    <row r="3127" spans="1:6" ht="15">
      <c r="A3127" s="233">
        <v>45901</v>
      </c>
      <c r="B3127" t="s">
        <v>1510</v>
      </c>
      <c r="C3127">
        <v>7.2819593787335721</v>
      </c>
      <c r="D3127" t="s">
        <v>256</v>
      </c>
      <c r="E3127" t="s">
        <v>1996</v>
      </c>
      <c r="F3127" t="s">
        <v>1544</v>
      </c>
    </row>
    <row r="3128" spans="1:6" ht="15">
      <c r="A3128" s="233">
        <v>45901</v>
      </c>
      <c r="B3128" t="s">
        <v>1512</v>
      </c>
      <c r="C3128">
        <v>0.85796707958594942</v>
      </c>
      <c r="D3128" t="s">
        <v>256</v>
      </c>
      <c r="E3128" t="s">
        <v>1529</v>
      </c>
      <c r="F3128" t="s">
        <v>1544</v>
      </c>
    </row>
    <row r="3129" spans="1:6" ht="15">
      <c r="A3129" s="233">
        <v>45901</v>
      </c>
      <c r="B3129" t="s">
        <v>1507</v>
      </c>
      <c r="C3129">
        <v>1.3018867924528299</v>
      </c>
      <c r="D3129" t="s">
        <v>258</v>
      </c>
      <c r="E3129" t="s">
        <v>2759</v>
      </c>
      <c r="F3129" t="s">
        <v>1509</v>
      </c>
    </row>
    <row r="3130" spans="1:6" ht="15">
      <c r="A3130" s="233">
        <v>45901</v>
      </c>
      <c r="B3130" t="s">
        <v>1510</v>
      </c>
      <c r="C3130">
        <v>5.8037383177570092</v>
      </c>
      <c r="D3130" t="s">
        <v>258</v>
      </c>
      <c r="E3130" t="s">
        <v>2760</v>
      </c>
      <c r="F3130" t="s">
        <v>1509</v>
      </c>
    </row>
    <row r="3131" spans="1:6" ht="15">
      <c r="A3131" s="233">
        <v>45901</v>
      </c>
      <c r="B3131" t="s">
        <v>1512</v>
      </c>
      <c r="C3131">
        <v>0.77568134171907754</v>
      </c>
      <c r="D3131" t="s">
        <v>258</v>
      </c>
      <c r="E3131" t="s">
        <v>1668</v>
      </c>
      <c r="F3131" t="s">
        <v>1509</v>
      </c>
    </row>
    <row r="3132" spans="1:6" ht="15">
      <c r="A3132" s="233">
        <v>45901</v>
      </c>
      <c r="B3132" t="s">
        <v>1507</v>
      </c>
      <c r="C3132">
        <v>0.88175411119812064</v>
      </c>
      <c r="D3132" t="s">
        <v>260</v>
      </c>
      <c r="E3132" t="s">
        <v>1740</v>
      </c>
      <c r="F3132" t="s">
        <v>1522</v>
      </c>
    </row>
    <row r="3133" spans="1:6" ht="15">
      <c r="A3133" s="233">
        <v>45901</v>
      </c>
      <c r="B3133" t="s">
        <v>1510</v>
      </c>
      <c r="C3133">
        <v>5.5196078431372548</v>
      </c>
      <c r="D3133" t="s">
        <v>260</v>
      </c>
      <c r="E3133" t="s">
        <v>2761</v>
      </c>
      <c r="F3133" t="s">
        <v>1522</v>
      </c>
    </row>
    <row r="3134" spans="1:6" ht="15">
      <c r="A3134" s="233">
        <v>45901</v>
      </c>
      <c r="B3134" t="s">
        <v>1512</v>
      </c>
      <c r="C3134">
        <v>0.84025058731401725</v>
      </c>
      <c r="D3134" t="s">
        <v>260</v>
      </c>
      <c r="E3134" t="s">
        <v>1568</v>
      </c>
      <c r="F3134" t="s">
        <v>1522</v>
      </c>
    </row>
    <row r="3135" spans="1:6" ht="15">
      <c r="A3135" s="233">
        <v>45901</v>
      </c>
      <c r="B3135" t="s">
        <v>1507</v>
      </c>
      <c r="C3135">
        <v>0.31683168316831678</v>
      </c>
      <c r="D3135" t="s">
        <v>262</v>
      </c>
      <c r="E3135" t="s">
        <v>1508</v>
      </c>
      <c r="F3135" t="s">
        <v>1534</v>
      </c>
    </row>
    <row r="3136" spans="1:6" ht="15">
      <c r="A3136" s="233">
        <v>45901</v>
      </c>
      <c r="B3136" t="s">
        <v>1510</v>
      </c>
      <c r="C3136">
        <v>5.5652173913043477</v>
      </c>
      <c r="D3136" t="s">
        <v>262</v>
      </c>
      <c r="E3136" t="s">
        <v>1661</v>
      </c>
      <c r="F3136" t="s">
        <v>1534</v>
      </c>
    </row>
    <row r="3137" spans="1:6" ht="15">
      <c r="A3137" s="233">
        <v>45901</v>
      </c>
      <c r="B3137" t="s">
        <v>1512</v>
      </c>
      <c r="C3137">
        <v>0.94306930693069302</v>
      </c>
      <c r="D3137" t="s">
        <v>262</v>
      </c>
      <c r="E3137" t="s">
        <v>1585</v>
      </c>
      <c r="F3137" t="s">
        <v>1534</v>
      </c>
    </row>
    <row r="3138" spans="1:6" ht="15">
      <c r="A3138" s="233">
        <v>45901</v>
      </c>
      <c r="B3138" t="s">
        <v>1507</v>
      </c>
      <c r="C3138">
        <v>0.32367149758454111</v>
      </c>
      <c r="D3138" t="s">
        <v>264</v>
      </c>
      <c r="E3138" t="s">
        <v>1508</v>
      </c>
      <c r="F3138" t="s">
        <v>1531</v>
      </c>
    </row>
    <row r="3139" spans="1:6" ht="15">
      <c r="A3139" s="233">
        <v>45901</v>
      </c>
      <c r="B3139" t="s">
        <v>1510</v>
      </c>
      <c r="C3139">
        <v>3.7222222222222219</v>
      </c>
      <c r="D3139" t="s">
        <v>264</v>
      </c>
      <c r="E3139" t="s">
        <v>1692</v>
      </c>
      <c r="F3139" t="s">
        <v>1531</v>
      </c>
    </row>
    <row r="3140" spans="1:6" ht="15">
      <c r="A3140" s="233">
        <v>45901</v>
      </c>
      <c r="B3140" t="s">
        <v>1512</v>
      </c>
      <c r="C3140">
        <v>0.91304347826086962</v>
      </c>
      <c r="D3140" t="s">
        <v>264</v>
      </c>
      <c r="E3140" t="s">
        <v>1673</v>
      </c>
      <c r="F3140" t="s">
        <v>1531</v>
      </c>
    </row>
    <row r="3141" spans="1:6" ht="15">
      <c r="A3141" s="233">
        <v>45901</v>
      </c>
      <c r="B3141" t="s">
        <v>1507</v>
      </c>
      <c r="C3141">
        <v>0.3957091775923719</v>
      </c>
      <c r="D3141" t="s">
        <v>266</v>
      </c>
      <c r="E3141" t="s">
        <v>1588</v>
      </c>
      <c r="F3141" t="s">
        <v>1525</v>
      </c>
    </row>
    <row r="3142" spans="1:6" ht="15">
      <c r="A3142" s="233">
        <v>45901</v>
      </c>
      <c r="B3142" t="s">
        <v>1510</v>
      </c>
      <c r="C3142">
        <v>3.6483516483516478</v>
      </c>
      <c r="D3142" t="s">
        <v>266</v>
      </c>
      <c r="E3142" t="s">
        <v>2762</v>
      </c>
      <c r="F3142" t="s">
        <v>1525</v>
      </c>
    </row>
    <row r="3143" spans="1:6" ht="15">
      <c r="A3143" s="233">
        <v>45901</v>
      </c>
      <c r="B3143" t="s">
        <v>1512</v>
      </c>
      <c r="C3143">
        <v>0.89153754469606672</v>
      </c>
      <c r="D3143" t="s">
        <v>266</v>
      </c>
      <c r="E3143" t="s">
        <v>1576</v>
      </c>
      <c r="F3143" t="s">
        <v>1525</v>
      </c>
    </row>
    <row r="3144" spans="1:6" ht="15">
      <c r="A3144" s="233">
        <v>45901</v>
      </c>
      <c r="B3144" t="s">
        <v>1507</v>
      </c>
      <c r="C3144">
        <v>0.33750000000000002</v>
      </c>
      <c r="D3144" t="s">
        <v>268</v>
      </c>
      <c r="E3144" t="s">
        <v>1997</v>
      </c>
      <c r="F3144" t="s">
        <v>1522</v>
      </c>
    </row>
    <row r="3145" spans="1:6" ht="15">
      <c r="A3145" s="233">
        <v>45901</v>
      </c>
      <c r="B3145" t="s">
        <v>1510</v>
      </c>
      <c r="C3145">
        <v>3.8571428571428572</v>
      </c>
      <c r="D3145" t="s">
        <v>268</v>
      </c>
      <c r="E3145" t="s">
        <v>2763</v>
      </c>
      <c r="F3145" t="s">
        <v>1522</v>
      </c>
    </row>
    <row r="3146" spans="1:6" ht="15">
      <c r="A3146" s="233">
        <v>45901</v>
      </c>
      <c r="B3146" t="s">
        <v>1512</v>
      </c>
      <c r="C3146">
        <v>0.91249999999999998</v>
      </c>
      <c r="D3146" t="s">
        <v>268</v>
      </c>
      <c r="E3146" t="s">
        <v>1673</v>
      </c>
      <c r="F3146" t="s">
        <v>1522</v>
      </c>
    </row>
    <row r="3147" spans="1:6" ht="15">
      <c r="A3147" s="233">
        <v>45901</v>
      </c>
      <c r="B3147" t="s">
        <v>1507</v>
      </c>
      <c r="C3147">
        <v>0.95477386934673369</v>
      </c>
      <c r="D3147" t="s">
        <v>270</v>
      </c>
      <c r="E3147" t="s">
        <v>1645</v>
      </c>
      <c r="F3147" t="s">
        <v>1509</v>
      </c>
    </row>
    <row r="3148" spans="1:6" ht="15">
      <c r="A3148" s="233">
        <v>45901</v>
      </c>
      <c r="B3148" t="s">
        <v>1510</v>
      </c>
      <c r="C3148">
        <v>5.9006211180124222</v>
      </c>
      <c r="D3148" t="s">
        <v>270</v>
      </c>
      <c r="E3148" t="s">
        <v>2709</v>
      </c>
      <c r="F3148" t="s">
        <v>1509</v>
      </c>
    </row>
    <row r="3149" spans="1:6" ht="15">
      <c r="A3149" s="233">
        <v>45901</v>
      </c>
      <c r="B3149" t="s">
        <v>1512</v>
      </c>
      <c r="C3149">
        <v>0.83819095477386929</v>
      </c>
      <c r="D3149" t="s">
        <v>270</v>
      </c>
      <c r="E3149" t="s">
        <v>1568</v>
      </c>
      <c r="F3149" t="s">
        <v>1509</v>
      </c>
    </row>
    <row r="3150" spans="1:6" ht="15">
      <c r="A3150" s="233">
        <v>45901</v>
      </c>
      <c r="B3150" t="s">
        <v>1507</v>
      </c>
      <c r="C3150">
        <v>0.88062015503875968</v>
      </c>
      <c r="D3150" t="s">
        <v>272</v>
      </c>
      <c r="E3150" t="s">
        <v>1740</v>
      </c>
      <c r="F3150" t="s">
        <v>1534</v>
      </c>
    </row>
    <row r="3151" spans="1:6" ht="15">
      <c r="A3151" s="233">
        <v>45901</v>
      </c>
      <c r="B3151" t="s">
        <v>1510</v>
      </c>
      <c r="C3151">
        <v>5.3584905660377364</v>
      </c>
      <c r="D3151" t="s">
        <v>272</v>
      </c>
      <c r="E3151" t="s">
        <v>1966</v>
      </c>
      <c r="F3151" t="s">
        <v>1534</v>
      </c>
    </row>
    <row r="3152" spans="1:6" ht="15">
      <c r="A3152" s="233">
        <v>45901</v>
      </c>
      <c r="B3152" t="s">
        <v>1512</v>
      </c>
      <c r="C3152">
        <v>0.83565891472868215</v>
      </c>
      <c r="D3152" t="s">
        <v>272</v>
      </c>
      <c r="E3152" t="s">
        <v>1568</v>
      </c>
      <c r="F3152" t="s">
        <v>1534</v>
      </c>
    </row>
    <row r="3153" spans="1:6" ht="15">
      <c r="A3153" s="233">
        <v>45901</v>
      </c>
      <c r="B3153" t="s">
        <v>1507</v>
      </c>
      <c r="C3153">
        <v>0.9652605459057072</v>
      </c>
      <c r="D3153" t="s">
        <v>274</v>
      </c>
      <c r="E3153" t="s">
        <v>1601</v>
      </c>
      <c r="F3153" t="s">
        <v>1518</v>
      </c>
    </row>
    <row r="3154" spans="1:6" ht="15">
      <c r="A3154" s="233">
        <v>45901</v>
      </c>
      <c r="B3154" t="s">
        <v>1510</v>
      </c>
      <c r="C3154">
        <v>6.884955752212389</v>
      </c>
      <c r="D3154" t="s">
        <v>274</v>
      </c>
      <c r="E3154" t="s">
        <v>2764</v>
      </c>
      <c r="F3154" t="s">
        <v>1518</v>
      </c>
    </row>
    <row r="3155" spans="1:6" ht="15">
      <c r="A3155" s="233">
        <v>45901</v>
      </c>
      <c r="B3155" t="s">
        <v>1512</v>
      </c>
      <c r="C3155">
        <v>0.85980148883374685</v>
      </c>
      <c r="D3155" t="s">
        <v>274</v>
      </c>
      <c r="E3155" t="s">
        <v>1529</v>
      </c>
      <c r="F3155" t="s">
        <v>1518</v>
      </c>
    </row>
    <row r="3156" spans="1:6" ht="15">
      <c r="A3156" s="233">
        <v>45901</v>
      </c>
      <c r="B3156" t="s">
        <v>1507</v>
      </c>
      <c r="C3156">
        <v>0.29278445883441262</v>
      </c>
      <c r="D3156" t="s">
        <v>276</v>
      </c>
      <c r="E3156" t="s">
        <v>1597</v>
      </c>
      <c r="F3156" t="s">
        <v>1531</v>
      </c>
    </row>
    <row r="3157" spans="1:6" ht="15">
      <c r="A3157" s="233">
        <v>45901</v>
      </c>
      <c r="B3157" t="s">
        <v>1510</v>
      </c>
      <c r="C3157">
        <v>4.1372549019607847</v>
      </c>
      <c r="D3157" t="s">
        <v>276</v>
      </c>
      <c r="E3157" t="s">
        <v>1985</v>
      </c>
      <c r="F3157" t="s">
        <v>1531</v>
      </c>
    </row>
    <row r="3158" spans="1:6" ht="15">
      <c r="A3158" s="233">
        <v>45901</v>
      </c>
      <c r="B3158" t="s">
        <v>1512</v>
      </c>
      <c r="C3158">
        <v>0.92923219241443111</v>
      </c>
      <c r="D3158" t="s">
        <v>276</v>
      </c>
      <c r="E3158" t="s">
        <v>1539</v>
      </c>
      <c r="F3158" t="s">
        <v>1531</v>
      </c>
    </row>
    <row r="3159" spans="1:6" ht="15">
      <c r="A3159" s="233">
        <v>45901</v>
      </c>
      <c r="B3159" t="s">
        <v>1507</v>
      </c>
      <c r="C3159">
        <v>0.5569176882661997</v>
      </c>
      <c r="D3159" t="s">
        <v>278</v>
      </c>
      <c r="E3159" t="s">
        <v>1548</v>
      </c>
      <c r="F3159" t="s">
        <v>1509</v>
      </c>
    </row>
    <row r="3160" spans="1:6" ht="15">
      <c r="A3160" s="233">
        <v>45901</v>
      </c>
      <c r="B3160" t="s">
        <v>1510</v>
      </c>
      <c r="C3160">
        <v>9.7846153846153854</v>
      </c>
      <c r="D3160" t="s">
        <v>278</v>
      </c>
      <c r="E3160" t="s">
        <v>2765</v>
      </c>
      <c r="F3160" t="s">
        <v>1509</v>
      </c>
    </row>
    <row r="3161" spans="1:6" ht="15">
      <c r="A3161" s="233">
        <v>45901</v>
      </c>
      <c r="B3161" t="s">
        <v>1512</v>
      </c>
      <c r="C3161">
        <v>0.9430823117338003</v>
      </c>
      <c r="D3161" t="s">
        <v>278</v>
      </c>
      <c r="E3161" t="s">
        <v>1585</v>
      </c>
      <c r="F3161" t="s">
        <v>1509</v>
      </c>
    </row>
    <row r="3162" spans="1:6" ht="15">
      <c r="A3162" s="233">
        <v>45901</v>
      </c>
      <c r="B3162" t="s">
        <v>1507</v>
      </c>
      <c r="C3162">
        <v>0.95133437990580849</v>
      </c>
      <c r="D3162" t="s">
        <v>280</v>
      </c>
      <c r="E3162" t="s">
        <v>1645</v>
      </c>
      <c r="F3162" t="s">
        <v>1509</v>
      </c>
    </row>
    <row r="3163" spans="1:6" ht="15">
      <c r="A3163" s="233">
        <v>45901</v>
      </c>
      <c r="B3163" t="s">
        <v>1510</v>
      </c>
      <c r="C3163">
        <v>6.6961325966850831</v>
      </c>
      <c r="D3163" t="s">
        <v>280</v>
      </c>
      <c r="E3163" t="s">
        <v>1753</v>
      </c>
      <c r="F3163" t="s">
        <v>1509</v>
      </c>
    </row>
    <row r="3164" spans="1:6" ht="15">
      <c r="A3164" s="233">
        <v>45901</v>
      </c>
      <c r="B3164" t="s">
        <v>1512</v>
      </c>
      <c r="C3164">
        <v>0.85792778649921508</v>
      </c>
      <c r="D3164" t="s">
        <v>280</v>
      </c>
      <c r="E3164" t="s">
        <v>1529</v>
      </c>
      <c r="F3164" t="s">
        <v>1509</v>
      </c>
    </row>
    <row r="3165" spans="1:6" ht="15">
      <c r="A3165" s="233">
        <v>45901</v>
      </c>
      <c r="B3165" t="s">
        <v>1507</v>
      </c>
      <c r="C3165">
        <v>1.583465818759936</v>
      </c>
      <c r="D3165" t="s">
        <v>282</v>
      </c>
      <c r="E3165" t="s">
        <v>1721</v>
      </c>
      <c r="F3165" t="s">
        <v>1534</v>
      </c>
    </row>
    <row r="3166" spans="1:6" ht="15">
      <c r="A3166" s="233">
        <v>45901</v>
      </c>
      <c r="B3166" t="s">
        <v>1510</v>
      </c>
      <c r="C3166">
        <v>9.91044776119403</v>
      </c>
      <c r="D3166" t="s">
        <v>282</v>
      </c>
      <c r="E3166" t="s">
        <v>2766</v>
      </c>
      <c r="F3166" t="s">
        <v>1534</v>
      </c>
    </row>
    <row r="3167" spans="1:6" ht="15">
      <c r="A3167" s="233">
        <v>45901</v>
      </c>
      <c r="B3167" t="s">
        <v>1512</v>
      </c>
      <c r="C3167">
        <v>0.84022257551669322</v>
      </c>
      <c r="D3167" t="s">
        <v>282</v>
      </c>
      <c r="E3167" t="s">
        <v>1568</v>
      </c>
      <c r="F3167" t="s">
        <v>1534</v>
      </c>
    </row>
    <row r="3168" spans="1:6" ht="15">
      <c r="A3168" s="233">
        <v>45901</v>
      </c>
      <c r="B3168" t="s">
        <v>1507</v>
      </c>
      <c r="C3168">
        <v>0.96663321625689913</v>
      </c>
      <c r="D3168" t="s">
        <v>284</v>
      </c>
      <c r="E3168" t="s">
        <v>1601</v>
      </c>
      <c r="F3168" t="s">
        <v>1531</v>
      </c>
    </row>
    <row r="3169" spans="1:6" ht="15">
      <c r="A3169" s="233">
        <v>45901</v>
      </c>
      <c r="B3169" t="s">
        <v>1510</v>
      </c>
      <c r="C3169">
        <v>5.5200573065902576</v>
      </c>
      <c r="D3169" t="s">
        <v>284</v>
      </c>
      <c r="E3169" t="s">
        <v>2761</v>
      </c>
      <c r="F3169" t="s">
        <v>1531</v>
      </c>
    </row>
    <row r="3170" spans="1:6" ht="15">
      <c r="A3170" s="233">
        <v>45901</v>
      </c>
      <c r="B3170" t="s">
        <v>1512</v>
      </c>
      <c r="C3170">
        <v>0.82488710486703465</v>
      </c>
      <c r="D3170" t="s">
        <v>284</v>
      </c>
      <c r="E3170" t="s">
        <v>1632</v>
      </c>
      <c r="F3170" t="s">
        <v>1531</v>
      </c>
    </row>
    <row r="3171" spans="1:6" ht="15">
      <c r="A3171" s="233">
        <v>45901</v>
      </c>
      <c r="B3171" t="s">
        <v>1507</v>
      </c>
      <c r="C3171">
        <v>0.94376528117359415</v>
      </c>
      <c r="D3171" t="s">
        <v>286</v>
      </c>
      <c r="E3171" t="s">
        <v>1595</v>
      </c>
      <c r="F3171" t="s">
        <v>1544</v>
      </c>
    </row>
    <row r="3172" spans="1:6" ht="15">
      <c r="A3172" s="233">
        <v>45901</v>
      </c>
      <c r="B3172" t="s">
        <v>1510</v>
      </c>
      <c r="C3172">
        <v>4.1283422459893044</v>
      </c>
      <c r="D3172" t="s">
        <v>286</v>
      </c>
      <c r="E3172" t="s">
        <v>2767</v>
      </c>
      <c r="F3172" t="s">
        <v>1544</v>
      </c>
    </row>
    <row r="3173" spans="1:6" ht="15">
      <c r="A3173" s="233">
        <v>45901</v>
      </c>
      <c r="B3173" t="s">
        <v>1512</v>
      </c>
      <c r="C3173">
        <v>0.77139364303178481</v>
      </c>
      <c r="D3173" t="s">
        <v>286</v>
      </c>
      <c r="E3173" t="s">
        <v>1641</v>
      </c>
      <c r="F3173" t="s">
        <v>1544</v>
      </c>
    </row>
    <row r="3174" spans="1:6" ht="15">
      <c r="A3174" s="233">
        <v>45901</v>
      </c>
      <c r="B3174" t="s">
        <v>1507</v>
      </c>
      <c r="C3174">
        <v>0.68095238095238098</v>
      </c>
      <c r="D3174" t="s">
        <v>288</v>
      </c>
      <c r="E3174" t="s">
        <v>1573</v>
      </c>
      <c r="F3174" t="s">
        <v>1591</v>
      </c>
    </row>
    <row r="3175" spans="1:6" ht="15">
      <c r="A3175" s="233">
        <v>45901</v>
      </c>
      <c r="B3175" t="s">
        <v>1510</v>
      </c>
      <c r="C3175">
        <v>8.58</v>
      </c>
      <c r="D3175" t="s">
        <v>288</v>
      </c>
      <c r="E3175" t="s">
        <v>2768</v>
      </c>
      <c r="F3175" t="s">
        <v>1591</v>
      </c>
    </row>
    <row r="3176" spans="1:6" ht="15">
      <c r="A3176" s="233">
        <v>45901</v>
      </c>
      <c r="B3176" t="s">
        <v>1512</v>
      </c>
      <c r="C3176">
        <v>0.92063492063492069</v>
      </c>
      <c r="D3176" t="s">
        <v>288</v>
      </c>
      <c r="E3176" t="s">
        <v>1590</v>
      </c>
      <c r="F3176" t="s">
        <v>1591</v>
      </c>
    </row>
    <row r="3177" spans="1:6" ht="15">
      <c r="A3177" s="233">
        <v>45901</v>
      </c>
      <c r="B3177" t="s">
        <v>1507</v>
      </c>
      <c r="C3177">
        <v>1.356683074592957</v>
      </c>
      <c r="D3177" t="s">
        <v>290</v>
      </c>
      <c r="E3177" t="s">
        <v>2769</v>
      </c>
      <c r="F3177" t="s">
        <v>1544</v>
      </c>
    </row>
    <row r="3178" spans="1:6" ht="15">
      <c r="A3178" s="233">
        <v>45901</v>
      </c>
      <c r="B3178" t="s">
        <v>1510</v>
      </c>
      <c r="C3178">
        <v>11.09287925696594</v>
      </c>
      <c r="D3178" t="s">
        <v>290</v>
      </c>
      <c r="E3178" t="s">
        <v>2770</v>
      </c>
      <c r="F3178" t="s">
        <v>1544</v>
      </c>
    </row>
    <row r="3179" spans="1:6" ht="15">
      <c r="A3179" s="233">
        <v>45901</v>
      </c>
      <c r="B3179" t="s">
        <v>1512</v>
      </c>
      <c r="C3179">
        <v>0.87769784172661869</v>
      </c>
      <c r="D3179" t="s">
        <v>290</v>
      </c>
      <c r="E3179" t="s">
        <v>1516</v>
      </c>
      <c r="F3179" t="s">
        <v>1544</v>
      </c>
    </row>
    <row r="3180" spans="1:6" ht="15">
      <c r="A3180" s="233">
        <v>45901</v>
      </c>
      <c r="B3180" t="s">
        <v>1507</v>
      </c>
      <c r="C3180">
        <v>0.81412253374870203</v>
      </c>
      <c r="D3180" t="s">
        <v>292</v>
      </c>
      <c r="E3180" t="s">
        <v>1617</v>
      </c>
      <c r="F3180" t="s">
        <v>1509</v>
      </c>
    </row>
    <row r="3181" spans="1:6" ht="15">
      <c r="A3181" s="233">
        <v>45901</v>
      </c>
      <c r="B3181" t="s">
        <v>1510</v>
      </c>
      <c r="C3181">
        <v>5.1920529801324502</v>
      </c>
      <c r="D3181" t="s">
        <v>292</v>
      </c>
      <c r="E3181" t="s">
        <v>1739</v>
      </c>
      <c r="F3181" t="s">
        <v>1509</v>
      </c>
    </row>
    <row r="3182" spans="1:6" ht="15">
      <c r="A3182" s="233">
        <v>45901</v>
      </c>
      <c r="B3182" t="s">
        <v>1512</v>
      </c>
      <c r="C3182">
        <v>0.84319833852544135</v>
      </c>
      <c r="D3182" t="s">
        <v>292</v>
      </c>
      <c r="E3182" t="s">
        <v>1568</v>
      </c>
      <c r="F3182" t="s">
        <v>1509</v>
      </c>
    </row>
    <row r="3183" spans="1:6" ht="15">
      <c r="A3183" s="233">
        <v>45901</v>
      </c>
      <c r="B3183" t="s">
        <v>1507</v>
      </c>
      <c r="C3183">
        <v>2.084545454545454</v>
      </c>
      <c r="D3183" t="s">
        <v>296</v>
      </c>
      <c r="E3183" t="s">
        <v>2771</v>
      </c>
      <c r="F3183" t="s">
        <v>1534</v>
      </c>
    </row>
    <row r="3184" spans="1:6" ht="15">
      <c r="A3184" s="233">
        <v>45901</v>
      </c>
      <c r="B3184" t="s">
        <v>1510</v>
      </c>
      <c r="C3184">
        <v>10.057017543859651</v>
      </c>
      <c r="D3184" t="s">
        <v>296</v>
      </c>
      <c r="E3184" t="s">
        <v>1553</v>
      </c>
      <c r="F3184" t="s">
        <v>1534</v>
      </c>
    </row>
    <row r="3185" spans="1:6" ht="15">
      <c r="A3185" s="233">
        <v>45901</v>
      </c>
      <c r="B3185" t="s">
        <v>1512</v>
      </c>
      <c r="C3185">
        <v>0.79272727272727272</v>
      </c>
      <c r="D3185" t="s">
        <v>296</v>
      </c>
      <c r="E3185" t="s">
        <v>1561</v>
      </c>
      <c r="F3185" t="s">
        <v>1534</v>
      </c>
    </row>
    <row r="3186" spans="1:6" ht="15">
      <c r="A3186" s="233">
        <v>45901</v>
      </c>
      <c r="B3186" t="s">
        <v>1507</v>
      </c>
      <c r="C3186">
        <v>0.54872881355932202</v>
      </c>
      <c r="D3186" t="s">
        <v>294</v>
      </c>
      <c r="E3186" t="s">
        <v>1947</v>
      </c>
      <c r="F3186" t="s">
        <v>1534</v>
      </c>
    </row>
    <row r="3187" spans="1:6" ht="15">
      <c r="A3187" s="233">
        <v>45901</v>
      </c>
      <c r="B3187" t="s">
        <v>1510</v>
      </c>
      <c r="C3187">
        <v>7.8484848484848486</v>
      </c>
      <c r="D3187" t="s">
        <v>294</v>
      </c>
      <c r="E3187" t="s">
        <v>1587</v>
      </c>
      <c r="F3187" t="s">
        <v>1534</v>
      </c>
    </row>
    <row r="3188" spans="1:6" ht="15">
      <c r="A3188" s="233">
        <v>45901</v>
      </c>
      <c r="B3188" t="s">
        <v>1512</v>
      </c>
      <c r="C3188">
        <v>0.93008474576271183</v>
      </c>
      <c r="D3188" t="s">
        <v>294</v>
      </c>
      <c r="E3188" t="s">
        <v>1539</v>
      </c>
      <c r="F3188" t="s">
        <v>1534</v>
      </c>
    </row>
    <row r="3189" spans="1:6" ht="15">
      <c r="A3189" s="233">
        <v>45901</v>
      </c>
      <c r="B3189" t="s">
        <v>1507</v>
      </c>
      <c r="C3189">
        <v>1.5501597444089461</v>
      </c>
      <c r="D3189" t="s">
        <v>298</v>
      </c>
      <c r="E3189" t="s">
        <v>2772</v>
      </c>
      <c r="F3189" t="s">
        <v>1522</v>
      </c>
    </row>
    <row r="3190" spans="1:6" ht="15">
      <c r="A3190" s="233">
        <v>45901</v>
      </c>
      <c r="B3190" t="s">
        <v>1510</v>
      </c>
      <c r="C3190">
        <v>10.108333333333331</v>
      </c>
      <c r="D3190" t="s">
        <v>298</v>
      </c>
      <c r="E3190" t="s">
        <v>2773</v>
      </c>
      <c r="F3190" t="s">
        <v>1522</v>
      </c>
    </row>
    <row r="3191" spans="1:6" ht="15">
      <c r="A3191" s="233">
        <v>45901</v>
      </c>
      <c r="B3191" t="s">
        <v>1512</v>
      </c>
      <c r="C3191">
        <v>0.84664536741214058</v>
      </c>
      <c r="D3191" t="s">
        <v>298</v>
      </c>
      <c r="E3191" t="s">
        <v>1542</v>
      </c>
      <c r="F3191" t="s">
        <v>1522</v>
      </c>
    </row>
    <row r="3192" spans="1:6" ht="15">
      <c r="A3192" s="233">
        <v>45901</v>
      </c>
      <c r="B3192" t="s">
        <v>1507</v>
      </c>
      <c r="C3192">
        <v>0.74869109947643975</v>
      </c>
      <c r="D3192" t="s">
        <v>300</v>
      </c>
      <c r="E3192" t="s">
        <v>1615</v>
      </c>
      <c r="F3192" t="s">
        <v>1544</v>
      </c>
    </row>
    <row r="3193" spans="1:6" ht="15">
      <c r="A3193" s="233">
        <v>45901</v>
      </c>
      <c r="B3193" t="s">
        <v>1510</v>
      </c>
      <c r="C3193">
        <v>4.7666666666666666</v>
      </c>
      <c r="D3193" t="s">
        <v>300</v>
      </c>
      <c r="E3193" t="s">
        <v>1755</v>
      </c>
      <c r="F3193" t="s">
        <v>1544</v>
      </c>
    </row>
    <row r="3194" spans="1:6" ht="15">
      <c r="A3194" s="233">
        <v>45901</v>
      </c>
      <c r="B3194" t="s">
        <v>1512</v>
      </c>
      <c r="C3194">
        <v>0.84293193717277481</v>
      </c>
      <c r="D3194" t="s">
        <v>300</v>
      </c>
      <c r="E3194" t="s">
        <v>1568</v>
      </c>
      <c r="F3194" t="s">
        <v>1544</v>
      </c>
    </row>
    <row r="3195" spans="1:6" ht="15">
      <c r="A3195" s="233">
        <v>45901</v>
      </c>
      <c r="B3195" t="s">
        <v>1507</v>
      </c>
      <c r="C3195">
        <v>0.14137931034482759</v>
      </c>
      <c r="D3195" t="s">
        <v>302</v>
      </c>
      <c r="E3195" t="s">
        <v>2774</v>
      </c>
      <c r="F3195" t="s">
        <v>1534</v>
      </c>
    </row>
    <row r="3196" spans="1:6" ht="15">
      <c r="A3196" s="233">
        <v>45901</v>
      </c>
      <c r="B3196" t="s">
        <v>1510</v>
      </c>
      <c r="C3196">
        <v>4.0999999999999996</v>
      </c>
      <c r="D3196" t="s">
        <v>302</v>
      </c>
      <c r="E3196" t="s">
        <v>1980</v>
      </c>
      <c r="F3196" t="s">
        <v>1534</v>
      </c>
    </row>
    <row r="3197" spans="1:6" ht="15">
      <c r="A3197" s="233">
        <v>45901</v>
      </c>
      <c r="B3197" t="s">
        <v>1512</v>
      </c>
      <c r="C3197">
        <v>0.96551724137931039</v>
      </c>
      <c r="D3197" t="s">
        <v>302</v>
      </c>
      <c r="E3197" t="s">
        <v>1610</v>
      </c>
      <c r="F3197" t="s">
        <v>1534</v>
      </c>
    </row>
    <row r="3198" spans="1:6" ht="15">
      <c r="A3198" s="233">
        <v>45901</v>
      </c>
      <c r="B3198" t="s">
        <v>1507</v>
      </c>
      <c r="C3198">
        <v>1.053968253968254</v>
      </c>
      <c r="D3198" t="s">
        <v>304</v>
      </c>
      <c r="E3198" t="s">
        <v>2047</v>
      </c>
      <c r="F3198" t="s">
        <v>1544</v>
      </c>
    </row>
    <row r="3199" spans="1:6" ht="15">
      <c r="A3199" s="233">
        <v>45901</v>
      </c>
      <c r="B3199" t="s">
        <v>1510</v>
      </c>
      <c r="C3199">
        <v>3.4764397905759159</v>
      </c>
      <c r="D3199" t="s">
        <v>304</v>
      </c>
      <c r="E3199" t="s">
        <v>1532</v>
      </c>
      <c r="F3199" t="s">
        <v>1544</v>
      </c>
    </row>
    <row r="3200" spans="1:6" ht="15">
      <c r="A3200" s="233">
        <v>45901</v>
      </c>
      <c r="B3200" t="s">
        <v>1512</v>
      </c>
      <c r="C3200">
        <v>0.69682539682539679</v>
      </c>
      <c r="D3200" t="s">
        <v>304</v>
      </c>
      <c r="E3200" t="s">
        <v>1780</v>
      </c>
      <c r="F3200" t="s">
        <v>1544</v>
      </c>
    </row>
    <row r="3201" spans="1:6" ht="15">
      <c r="A3201" s="233">
        <v>45901</v>
      </c>
      <c r="B3201" t="s">
        <v>1507</v>
      </c>
      <c r="C3201">
        <v>0.47209421402969792</v>
      </c>
      <c r="D3201" t="s">
        <v>306</v>
      </c>
      <c r="E3201" t="s">
        <v>1564</v>
      </c>
      <c r="F3201" t="s">
        <v>1531</v>
      </c>
    </row>
    <row r="3202" spans="1:6" ht="15">
      <c r="A3202" s="233">
        <v>45901</v>
      </c>
      <c r="B3202" t="s">
        <v>1510</v>
      </c>
      <c r="C3202">
        <v>4.956989247311828</v>
      </c>
      <c r="D3202" t="s">
        <v>306</v>
      </c>
      <c r="E3202" t="s">
        <v>2041</v>
      </c>
      <c r="F3202" t="s">
        <v>1531</v>
      </c>
    </row>
    <row r="3203" spans="1:6" ht="15">
      <c r="A3203" s="233">
        <v>45901</v>
      </c>
      <c r="B3203" t="s">
        <v>1512</v>
      </c>
      <c r="C3203">
        <v>0.90476190476190477</v>
      </c>
      <c r="D3203" t="s">
        <v>306</v>
      </c>
      <c r="E3203" t="s">
        <v>1580</v>
      </c>
      <c r="F3203" t="s">
        <v>1531</v>
      </c>
    </row>
    <row r="3204" spans="1:6" ht="15">
      <c r="A3204" s="233">
        <v>45901</v>
      </c>
      <c r="B3204" t="s">
        <v>1507</v>
      </c>
      <c r="C3204">
        <v>0.78491859468723224</v>
      </c>
      <c r="D3204" t="s">
        <v>308</v>
      </c>
      <c r="E3204" t="s">
        <v>1642</v>
      </c>
      <c r="F3204" t="s">
        <v>1531</v>
      </c>
    </row>
    <row r="3205" spans="1:6" ht="15">
      <c r="A3205" s="233">
        <v>45901</v>
      </c>
      <c r="B3205" t="s">
        <v>1510</v>
      </c>
      <c r="C3205">
        <v>7.4673913043478262</v>
      </c>
      <c r="D3205" t="s">
        <v>308</v>
      </c>
      <c r="E3205" t="s">
        <v>2775</v>
      </c>
      <c r="F3205" t="s">
        <v>1531</v>
      </c>
    </row>
    <row r="3206" spans="1:6" ht="15">
      <c r="A3206" s="233">
        <v>45901</v>
      </c>
      <c r="B3206" t="s">
        <v>1512</v>
      </c>
      <c r="C3206">
        <v>0.89488717509283067</v>
      </c>
      <c r="D3206" t="s">
        <v>308</v>
      </c>
      <c r="E3206" t="s">
        <v>1576</v>
      </c>
      <c r="F3206" t="s">
        <v>1531</v>
      </c>
    </row>
    <row r="3207" spans="1:6" ht="15">
      <c r="A3207" s="233">
        <v>45901</v>
      </c>
      <c r="B3207" t="s">
        <v>1507</v>
      </c>
      <c r="C3207">
        <v>0.60102865540044081</v>
      </c>
      <c r="D3207" t="s">
        <v>310</v>
      </c>
      <c r="E3207" t="s">
        <v>1686</v>
      </c>
      <c r="F3207" t="s">
        <v>1518</v>
      </c>
    </row>
    <row r="3208" spans="1:6" ht="15">
      <c r="A3208" s="233">
        <v>45901</v>
      </c>
      <c r="B3208" t="s">
        <v>1510</v>
      </c>
      <c r="C3208">
        <v>4.6742857142857144</v>
      </c>
      <c r="D3208" t="s">
        <v>310</v>
      </c>
      <c r="E3208" t="s">
        <v>2776</v>
      </c>
      <c r="F3208" t="s">
        <v>1518</v>
      </c>
    </row>
    <row r="3209" spans="1:6" ht="15">
      <c r="A3209" s="233">
        <v>45901</v>
      </c>
      <c r="B3209" t="s">
        <v>1512</v>
      </c>
      <c r="C3209">
        <v>0.87141807494489343</v>
      </c>
      <c r="D3209" t="s">
        <v>310</v>
      </c>
      <c r="E3209" t="s">
        <v>1524</v>
      </c>
      <c r="F3209" t="s">
        <v>1518</v>
      </c>
    </row>
    <row r="3210" spans="1:6" ht="15">
      <c r="A3210" s="233">
        <v>45901</v>
      </c>
      <c r="B3210" t="s">
        <v>1771</v>
      </c>
      <c r="C3210">
        <v>0.93283582099999995</v>
      </c>
      <c r="D3210" t="s">
        <v>1772</v>
      </c>
      <c r="E3210" t="s">
        <v>1539</v>
      </c>
      <c r="F3210" t="s">
        <v>1772</v>
      </c>
    </row>
    <row r="3211" spans="1:6" ht="15">
      <c r="A3211" s="233">
        <v>45901</v>
      </c>
      <c r="B3211" t="s">
        <v>1512</v>
      </c>
      <c r="C3211">
        <v>0.85688223799999996</v>
      </c>
      <c r="D3211" t="s">
        <v>1772</v>
      </c>
      <c r="E3211" t="s">
        <v>1529</v>
      </c>
      <c r="F3211" t="s">
        <v>1772</v>
      </c>
    </row>
    <row r="3212" spans="1:6" ht="15">
      <c r="A3212" s="233">
        <v>45901</v>
      </c>
      <c r="B3212" t="s">
        <v>1507</v>
      </c>
      <c r="C3212">
        <v>0.90207764499999998</v>
      </c>
      <c r="D3212" t="s">
        <v>1772</v>
      </c>
      <c r="E3212" t="s">
        <v>1717</v>
      </c>
      <c r="F3212" t="s">
        <v>1772</v>
      </c>
    </row>
    <row r="3213" spans="1:6" ht="15">
      <c r="A3213" s="233">
        <v>45901</v>
      </c>
      <c r="B3213" t="s">
        <v>1510</v>
      </c>
      <c r="C3213">
        <v>6.3030446580000001</v>
      </c>
      <c r="D3213" t="s">
        <v>1772</v>
      </c>
      <c r="E3213" t="s">
        <v>2777</v>
      </c>
      <c r="F3213" t="s">
        <v>1772</v>
      </c>
    </row>
    <row r="3214" spans="1:6" ht="15">
      <c r="A3214" s="233">
        <v>45901</v>
      </c>
      <c r="B3214" t="s">
        <v>1774</v>
      </c>
      <c r="C3214">
        <v>0.85688223799999996</v>
      </c>
      <c r="D3214" t="s">
        <v>1772</v>
      </c>
      <c r="E3214" t="s">
        <v>1529</v>
      </c>
      <c r="F3214" t="s">
        <v>1772</v>
      </c>
    </row>
    <row r="3215" spans="1:6" ht="15">
      <c r="A3215" s="233">
        <v>45901</v>
      </c>
      <c r="B3215" t="s">
        <v>1771</v>
      </c>
      <c r="C3215">
        <v>0.997926745</v>
      </c>
      <c r="D3215" t="s">
        <v>3</v>
      </c>
      <c r="E3215" t="s">
        <v>1775</v>
      </c>
      <c r="F3215" t="s">
        <v>1509</v>
      </c>
    </row>
    <row r="3216" spans="1:6" ht="15">
      <c r="A3216" s="233">
        <v>45901</v>
      </c>
      <c r="B3216" t="s">
        <v>1771</v>
      </c>
      <c r="C3216">
        <v>0.94569892499999997</v>
      </c>
      <c r="D3216" t="s">
        <v>7</v>
      </c>
      <c r="E3216" t="s">
        <v>1630</v>
      </c>
      <c r="F3216" t="s">
        <v>1509</v>
      </c>
    </row>
    <row r="3217" spans="1:6" ht="15">
      <c r="A3217" s="233">
        <v>45901</v>
      </c>
      <c r="B3217" t="s">
        <v>1771</v>
      </c>
      <c r="C3217">
        <v>0.99904534600000006</v>
      </c>
      <c r="D3217" t="s">
        <v>11</v>
      </c>
      <c r="E3217" t="s">
        <v>1775</v>
      </c>
      <c r="F3217" t="s">
        <v>1518</v>
      </c>
    </row>
    <row r="3218" spans="1:6" ht="15">
      <c r="A3218" s="233">
        <v>45901</v>
      </c>
      <c r="B3218" t="s">
        <v>1771</v>
      </c>
      <c r="C3218">
        <v>0.99904852500000008</v>
      </c>
      <c r="D3218" t="s">
        <v>14</v>
      </c>
      <c r="E3218" t="s">
        <v>1775</v>
      </c>
      <c r="F3218" t="s">
        <v>1522</v>
      </c>
    </row>
    <row r="3219" spans="1:6" ht="15">
      <c r="A3219" s="233">
        <v>45901</v>
      </c>
      <c r="B3219" t="s">
        <v>1771</v>
      </c>
      <c r="C3219">
        <v>0.99641897900000009</v>
      </c>
      <c r="D3219" t="s">
        <v>16</v>
      </c>
      <c r="E3219" t="s">
        <v>1775</v>
      </c>
      <c r="F3219" t="s">
        <v>1525</v>
      </c>
    </row>
    <row r="3220" spans="1:6" ht="15">
      <c r="A3220" s="233">
        <v>45901</v>
      </c>
      <c r="B3220" t="s">
        <v>1771</v>
      </c>
      <c r="C3220">
        <v>0.99800266299999996</v>
      </c>
      <c r="D3220" t="s">
        <v>18</v>
      </c>
      <c r="E3220" t="s">
        <v>1775</v>
      </c>
      <c r="F3220" t="s">
        <v>1509</v>
      </c>
    </row>
    <row r="3221" spans="1:6" ht="15">
      <c r="A3221" s="233">
        <v>45901</v>
      </c>
      <c r="B3221" t="s">
        <v>1771</v>
      </c>
      <c r="C3221">
        <v>0.99963733099999985</v>
      </c>
      <c r="D3221" t="s">
        <v>20</v>
      </c>
      <c r="E3221" t="s">
        <v>1775</v>
      </c>
      <c r="F3221" t="s">
        <v>1531</v>
      </c>
    </row>
    <row r="3222" spans="1:6" ht="15">
      <c r="A3222" s="233">
        <v>45901</v>
      </c>
      <c r="B3222" t="s">
        <v>1771</v>
      </c>
      <c r="C3222">
        <v>0.9654289370000001</v>
      </c>
      <c r="D3222" t="s">
        <v>22</v>
      </c>
      <c r="E3222" t="s">
        <v>1610</v>
      </c>
      <c r="F3222" t="s">
        <v>1534</v>
      </c>
    </row>
    <row r="3223" spans="1:6" ht="15">
      <c r="A3223" s="233">
        <v>45901</v>
      </c>
      <c r="B3223" t="s">
        <v>1771</v>
      </c>
      <c r="C3223">
        <v>0.108737864</v>
      </c>
      <c r="D3223" t="s">
        <v>24</v>
      </c>
      <c r="E3223" t="s">
        <v>2778</v>
      </c>
      <c r="F3223" t="s">
        <v>1534</v>
      </c>
    </row>
    <row r="3224" spans="1:6" ht="15">
      <c r="A3224" s="233">
        <v>45901</v>
      </c>
      <c r="B3224" t="s">
        <v>1771</v>
      </c>
      <c r="C3224">
        <v>0.167355372</v>
      </c>
      <c r="D3224" t="s">
        <v>26</v>
      </c>
      <c r="E3224" t="s">
        <v>2779</v>
      </c>
      <c r="F3224" t="s">
        <v>1534</v>
      </c>
    </row>
    <row r="3225" spans="1:6" ht="15">
      <c r="A3225" s="233">
        <v>45901</v>
      </c>
      <c r="B3225" t="s">
        <v>1771</v>
      </c>
      <c r="C3225">
        <v>0.99889461999999996</v>
      </c>
      <c r="D3225" t="s">
        <v>28</v>
      </c>
      <c r="E3225" t="s">
        <v>1775</v>
      </c>
      <c r="F3225" t="s">
        <v>1522</v>
      </c>
    </row>
    <row r="3226" spans="1:6" ht="15">
      <c r="A3226" s="233">
        <v>45901</v>
      </c>
      <c r="B3226" t="s">
        <v>1771</v>
      </c>
      <c r="C3226">
        <v>0.99470899499999998</v>
      </c>
      <c r="D3226" t="s">
        <v>30</v>
      </c>
      <c r="E3226" t="s">
        <v>1776</v>
      </c>
      <c r="F3226" t="s">
        <v>1544</v>
      </c>
    </row>
    <row r="3227" spans="1:6" ht="15">
      <c r="A3227" s="233">
        <v>45901</v>
      </c>
      <c r="B3227" t="s">
        <v>1771</v>
      </c>
      <c r="C3227">
        <v>0.99943693700000003</v>
      </c>
      <c r="D3227" t="s">
        <v>32</v>
      </c>
      <c r="E3227" t="s">
        <v>1775</v>
      </c>
      <c r="F3227" t="s">
        <v>1518</v>
      </c>
    </row>
    <row r="3228" spans="1:6" ht="15">
      <c r="A3228" s="233">
        <v>45901</v>
      </c>
      <c r="B3228" t="s">
        <v>1771</v>
      </c>
      <c r="C3228">
        <v>0.51073446300000003</v>
      </c>
      <c r="D3228" t="s">
        <v>34</v>
      </c>
      <c r="E3228" t="s">
        <v>1779</v>
      </c>
      <c r="F3228" t="s">
        <v>1509</v>
      </c>
    </row>
    <row r="3229" spans="1:6" ht="15">
      <c r="A3229" s="233">
        <v>45901</v>
      </c>
      <c r="B3229" t="s">
        <v>1771</v>
      </c>
      <c r="C3229">
        <v>0.99593771200000003</v>
      </c>
      <c r="D3229" t="s">
        <v>36</v>
      </c>
      <c r="E3229" t="s">
        <v>1775</v>
      </c>
      <c r="F3229" t="s">
        <v>1544</v>
      </c>
    </row>
    <row r="3230" spans="1:6" ht="15">
      <c r="A3230" s="233">
        <v>45901</v>
      </c>
      <c r="B3230" t="s">
        <v>1771</v>
      </c>
      <c r="C3230">
        <v>1</v>
      </c>
      <c r="D3230" t="s">
        <v>1497</v>
      </c>
      <c r="E3230" t="s">
        <v>1775</v>
      </c>
      <c r="F3230" t="s">
        <v>1522</v>
      </c>
    </row>
    <row r="3231" spans="1:6" ht="15">
      <c r="A3231" s="233">
        <v>45901</v>
      </c>
      <c r="B3231" t="s">
        <v>1771</v>
      </c>
      <c r="C3231">
        <v>0.99333333300000004</v>
      </c>
      <c r="D3231" t="s">
        <v>40</v>
      </c>
      <c r="E3231" t="s">
        <v>1776</v>
      </c>
      <c r="F3231" t="s">
        <v>1509</v>
      </c>
    </row>
    <row r="3232" spans="1:6" ht="15">
      <c r="A3232" s="233">
        <v>45901</v>
      </c>
      <c r="B3232" t="s">
        <v>1771</v>
      </c>
      <c r="C3232">
        <v>0.99216228699999987</v>
      </c>
      <c r="D3232" t="s">
        <v>42</v>
      </c>
      <c r="E3232" t="s">
        <v>1776</v>
      </c>
      <c r="F3232" t="s">
        <v>1544</v>
      </c>
    </row>
    <row r="3233" spans="1:6" ht="15">
      <c r="A3233" s="233">
        <v>45901</v>
      </c>
      <c r="B3233" t="s">
        <v>1771</v>
      </c>
      <c r="C3233">
        <v>0.93043478300000004</v>
      </c>
      <c r="D3233" t="s">
        <v>44</v>
      </c>
      <c r="E3233" t="s">
        <v>1539</v>
      </c>
      <c r="F3233" t="s">
        <v>1534</v>
      </c>
    </row>
    <row r="3234" spans="1:6" ht="15">
      <c r="A3234" s="233">
        <v>45901</v>
      </c>
      <c r="B3234" t="s">
        <v>1771</v>
      </c>
      <c r="C3234">
        <v>0.99846390200000001</v>
      </c>
      <c r="D3234" t="s">
        <v>46</v>
      </c>
      <c r="E3234" t="s">
        <v>1775</v>
      </c>
      <c r="F3234" t="s">
        <v>1518</v>
      </c>
    </row>
    <row r="3235" spans="1:6" ht="15">
      <c r="A3235" s="233">
        <v>45901</v>
      </c>
      <c r="B3235" t="s">
        <v>1771</v>
      </c>
      <c r="C3235">
        <v>0.99873737399999996</v>
      </c>
      <c r="D3235" t="s">
        <v>48</v>
      </c>
      <c r="E3235" t="s">
        <v>1775</v>
      </c>
      <c r="F3235" t="s">
        <v>1525</v>
      </c>
    </row>
    <row r="3236" spans="1:6" ht="15">
      <c r="A3236" s="233">
        <v>45901</v>
      </c>
      <c r="B3236" t="s">
        <v>1771</v>
      </c>
      <c r="C3236">
        <v>0.99683544300000004</v>
      </c>
      <c r="D3236" t="s">
        <v>50</v>
      </c>
      <c r="E3236" t="s">
        <v>1775</v>
      </c>
      <c r="F3236" t="s">
        <v>1509</v>
      </c>
    </row>
    <row r="3237" spans="1:6" ht="15">
      <c r="A3237" s="233">
        <v>45901</v>
      </c>
      <c r="B3237" t="s">
        <v>1771</v>
      </c>
      <c r="C3237">
        <v>0.99705014700000005</v>
      </c>
      <c r="D3237" t="s">
        <v>52</v>
      </c>
      <c r="E3237" t="s">
        <v>1775</v>
      </c>
      <c r="F3237" t="s">
        <v>1525</v>
      </c>
    </row>
    <row r="3238" spans="1:6" ht="15">
      <c r="A3238" s="233">
        <v>45901</v>
      </c>
      <c r="B3238" t="s">
        <v>1771</v>
      </c>
      <c r="C3238">
        <v>0.27457627099999998</v>
      </c>
      <c r="D3238" t="s">
        <v>54</v>
      </c>
      <c r="E3238" t="s">
        <v>2780</v>
      </c>
      <c r="F3238" t="s">
        <v>1534</v>
      </c>
    </row>
    <row r="3239" spans="1:6" ht="15">
      <c r="A3239" s="233">
        <v>45901</v>
      </c>
      <c r="B3239" t="s">
        <v>1771</v>
      </c>
      <c r="C3239">
        <v>0.62950402699999997</v>
      </c>
      <c r="D3239" t="s">
        <v>56</v>
      </c>
      <c r="E3239" t="s">
        <v>2781</v>
      </c>
      <c r="F3239" t="s">
        <v>1534</v>
      </c>
    </row>
    <row r="3240" spans="1:6" ht="15">
      <c r="A3240" s="233">
        <v>45901</v>
      </c>
      <c r="B3240" t="s">
        <v>1771</v>
      </c>
      <c r="C3240">
        <v>1</v>
      </c>
      <c r="D3240" t="s">
        <v>58</v>
      </c>
      <c r="E3240" t="s">
        <v>1775</v>
      </c>
      <c r="F3240" t="s">
        <v>1509</v>
      </c>
    </row>
    <row r="3241" spans="1:6" ht="15">
      <c r="A3241" s="233">
        <v>45901</v>
      </c>
      <c r="B3241" t="s">
        <v>1771</v>
      </c>
      <c r="C3241">
        <v>1</v>
      </c>
      <c r="D3241" t="s">
        <v>1498</v>
      </c>
      <c r="E3241" t="s">
        <v>1775</v>
      </c>
      <c r="F3241" t="s">
        <v>1522</v>
      </c>
    </row>
    <row r="3242" spans="1:6" ht="15">
      <c r="A3242" s="233">
        <v>45901</v>
      </c>
      <c r="B3242" t="s">
        <v>1771</v>
      </c>
      <c r="C3242">
        <v>0.93743400200000004</v>
      </c>
      <c r="D3242" t="s">
        <v>62</v>
      </c>
      <c r="E3242" t="s">
        <v>1585</v>
      </c>
      <c r="F3242" t="s">
        <v>1578</v>
      </c>
    </row>
    <row r="3243" spans="1:6" ht="15">
      <c r="A3243" s="233">
        <v>45901</v>
      </c>
      <c r="B3243" t="s">
        <v>1771</v>
      </c>
      <c r="C3243">
        <v>0.99868247700000001</v>
      </c>
      <c r="D3243" t="s">
        <v>64</v>
      </c>
      <c r="E3243" t="s">
        <v>1775</v>
      </c>
      <c r="F3243" t="s">
        <v>1531</v>
      </c>
    </row>
    <row r="3244" spans="1:6" ht="15">
      <c r="A3244" s="233">
        <v>45901</v>
      </c>
      <c r="B3244" t="s">
        <v>1771</v>
      </c>
      <c r="C3244">
        <v>0.99892066899999998</v>
      </c>
      <c r="D3244" t="s">
        <v>66</v>
      </c>
      <c r="E3244" t="s">
        <v>1775</v>
      </c>
      <c r="F3244" t="s">
        <v>1509</v>
      </c>
    </row>
    <row r="3245" spans="1:6" ht="15">
      <c r="A3245" s="233">
        <v>45901</v>
      </c>
      <c r="B3245" t="s">
        <v>1771</v>
      </c>
      <c r="C3245">
        <v>7.8882901000000005E-2</v>
      </c>
      <c r="D3245" t="s">
        <v>68</v>
      </c>
      <c r="E3245" t="s">
        <v>2101</v>
      </c>
      <c r="F3245" t="s">
        <v>1578</v>
      </c>
    </row>
    <row r="3246" spans="1:6" ht="15">
      <c r="A3246" s="233">
        <v>45901</v>
      </c>
      <c r="B3246" t="s">
        <v>1771</v>
      </c>
      <c r="C3246">
        <v>0.96662693700000002</v>
      </c>
      <c r="D3246" t="s">
        <v>70</v>
      </c>
      <c r="E3246" t="s">
        <v>1610</v>
      </c>
      <c r="F3246" t="s">
        <v>1578</v>
      </c>
    </row>
    <row r="3247" spans="1:6" ht="15">
      <c r="A3247" s="233">
        <v>45901</v>
      </c>
      <c r="B3247" t="s">
        <v>1771</v>
      </c>
      <c r="C3247">
        <v>0.9988857940000001</v>
      </c>
      <c r="D3247" t="s">
        <v>72</v>
      </c>
      <c r="E3247" t="s">
        <v>1775</v>
      </c>
      <c r="F3247" t="s">
        <v>1591</v>
      </c>
    </row>
    <row r="3248" spans="1:6" ht="15">
      <c r="A3248" s="233">
        <v>45901</v>
      </c>
      <c r="B3248" t="s">
        <v>1771</v>
      </c>
      <c r="C3248">
        <v>0.98939929299999996</v>
      </c>
      <c r="D3248" t="s">
        <v>74</v>
      </c>
      <c r="E3248" t="s">
        <v>1776</v>
      </c>
      <c r="F3248" t="s">
        <v>1591</v>
      </c>
    </row>
    <row r="3249" spans="1:6" ht="15">
      <c r="A3249" s="233">
        <v>45901</v>
      </c>
      <c r="B3249" t="s">
        <v>1771</v>
      </c>
      <c r="C3249">
        <v>0.99934167200000001</v>
      </c>
      <c r="D3249" t="s">
        <v>76</v>
      </c>
      <c r="E3249" t="s">
        <v>1775</v>
      </c>
      <c r="F3249" t="s">
        <v>1522</v>
      </c>
    </row>
    <row r="3250" spans="1:6" ht="15">
      <c r="A3250" s="233">
        <v>45901</v>
      </c>
      <c r="B3250" t="s">
        <v>1771</v>
      </c>
      <c r="C3250">
        <v>0.99714557600000009</v>
      </c>
      <c r="D3250" t="s">
        <v>78</v>
      </c>
      <c r="E3250" t="s">
        <v>1775</v>
      </c>
      <c r="F3250" t="s">
        <v>1518</v>
      </c>
    </row>
    <row r="3251" spans="1:6" ht="15">
      <c r="A3251" s="233">
        <v>45901</v>
      </c>
      <c r="B3251" t="s">
        <v>1771</v>
      </c>
      <c r="C3251">
        <v>0.99884571</v>
      </c>
      <c r="D3251" t="s">
        <v>80</v>
      </c>
      <c r="E3251" t="s">
        <v>1775</v>
      </c>
      <c r="F3251" t="s">
        <v>1522</v>
      </c>
    </row>
    <row r="3252" spans="1:6" ht="15">
      <c r="A3252" s="233">
        <v>45901</v>
      </c>
      <c r="B3252" t="s">
        <v>1771</v>
      </c>
      <c r="C3252">
        <v>0.99898938900000001</v>
      </c>
      <c r="D3252" t="s">
        <v>82</v>
      </c>
      <c r="E3252" t="s">
        <v>1775</v>
      </c>
      <c r="F3252" t="s">
        <v>1531</v>
      </c>
    </row>
    <row r="3253" spans="1:6" ht="15">
      <c r="A3253" s="233">
        <v>45901</v>
      </c>
      <c r="B3253" t="s">
        <v>1771</v>
      </c>
      <c r="C3253">
        <v>0.45701797</v>
      </c>
      <c r="D3253" t="s">
        <v>84</v>
      </c>
      <c r="E3253" t="s">
        <v>2782</v>
      </c>
      <c r="F3253" t="s">
        <v>1509</v>
      </c>
    </row>
    <row r="3254" spans="1:6" ht="15">
      <c r="A3254" s="233">
        <v>45901</v>
      </c>
      <c r="B3254" t="s">
        <v>1771</v>
      </c>
      <c r="C3254">
        <v>0.99760479000000002</v>
      </c>
      <c r="D3254" t="s">
        <v>86</v>
      </c>
      <c r="E3254" t="s">
        <v>1775</v>
      </c>
      <c r="F3254" t="s">
        <v>1518</v>
      </c>
    </row>
    <row r="3255" spans="1:6" ht="15">
      <c r="A3255" s="233">
        <v>45901</v>
      </c>
      <c r="B3255" t="s">
        <v>1771</v>
      </c>
      <c r="C3255">
        <v>0.93566278400000003</v>
      </c>
      <c r="D3255" t="s">
        <v>88</v>
      </c>
      <c r="E3255" t="s">
        <v>1585</v>
      </c>
      <c r="F3255" t="s">
        <v>1544</v>
      </c>
    </row>
    <row r="3256" spans="1:6" ht="15">
      <c r="A3256" s="233">
        <v>45901</v>
      </c>
      <c r="B3256" t="s">
        <v>1771</v>
      </c>
      <c r="C3256">
        <v>0.99604519800000002</v>
      </c>
      <c r="D3256" t="s">
        <v>90</v>
      </c>
      <c r="E3256" t="s">
        <v>1775</v>
      </c>
      <c r="F3256" t="s">
        <v>1509</v>
      </c>
    </row>
    <row r="3257" spans="1:6" ht="15">
      <c r="A3257" s="233">
        <v>45901</v>
      </c>
      <c r="B3257" t="s">
        <v>1771</v>
      </c>
      <c r="C3257">
        <v>0.89354533000000003</v>
      </c>
      <c r="D3257" t="s">
        <v>92</v>
      </c>
      <c r="E3257" t="s">
        <v>1576</v>
      </c>
      <c r="F3257" t="s">
        <v>1525</v>
      </c>
    </row>
    <row r="3258" spans="1:6" ht="15">
      <c r="A3258" s="233">
        <v>45901</v>
      </c>
      <c r="B3258" t="s">
        <v>1771</v>
      </c>
      <c r="C3258">
        <v>0.77261613699999998</v>
      </c>
      <c r="D3258" t="s">
        <v>94</v>
      </c>
      <c r="E3258" t="s">
        <v>1641</v>
      </c>
      <c r="F3258" t="s">
        <v>1578</v>
      </c>
    </row>
    <row r="3259" spans="1:6" ht="15">
      <c r="A3259" s="233">
        <v>45901</v>
      </c>
      <c r="B3259" t="s">
        <v>1771</v>
      </c>
      <c r="C3259">
        <v>0.99884951700000013</v>
      </c>
      <c r="D3259" t="s">
        <v>96</v>
      </c>
      <c r="E3259" t="s">
        <v>1775</v>
      </c>
      <c r="F3259" t="s">
        <v>1522</v>
      </c>
    </row>
    <row r="3260" spans="1:6" ht="15">
      <c r="A3260" s="233">
        <v>45901</v>
      </c>
      <c r="B3260" t="s">
        <v>1771</v>
      </c>
      <c r="C3260">
        <v>0.99866220699999986</v>
      </c>
      <c r="D3260" t="s">
        <v>98</v>
      </c>
      <c r="E3260" t="s">
        <v>1775</v>
      </c>
      <c r="F3260" t="s">
        <v>1509</v>
      </c>
    </row>
    <row r="3261" spans="1:6" ht="15">
      <c r="A3261" s="233">
        <v>45901</v>
      </c>
      <c r="B3261" t="s">
        <v>1771</v>
      </c>
      <c r="C3261">
        <v>1</v>
      </c>
      <c r="D3261" t="s">
        <v>100</v>
      </c>
      <c r="E3261" t="s">
        <v>1775</v>
      </c>
      <c r="F3261" t="s">
        <v>1509</v>
      </c>
    </row>
    <row r="3262" spans="1:6" ht="15">
      <c r="A3262" s="233">
        <v>45901</v>
      </c>
      <c r="B3262" t="s">
        <v>1771</v>
      </c>
      <c r="C3262">
        <v>0.99390243899999997</v>
      </c>
      <c r="D3262" t="s">
        <v>102</v>
      </c>
      <c r="E3262" t="s">
        <v>1776</v>
      </c>
      <c r="F3262" t="s">
        <v>1534</v>
      </c>
    </row>
    <row r="3263" spans="1:6" ht="15">
      <c r="A3263" s="233">
        <v>45901</v>
      </c>
      <c r="B3263" t="s">
        <v>1771</v>
      </c>
      <c r="C3263">
        <v>0.982161595</v>
      </c>
      <c r="D3263" t="s">
        <v>104</v>
      </c>
      <c r="E3263" t="s">
        <v>1777</v>
      </c>
      <c r="F3263" t="s">
        <v>1509</v>
      </c>
    </row>
    <row r="3264" spans="1:6" ht="15">
      <c r="A3264" s="233">
        <v>45901</v>
      </c>
      <c r="B3264" t="s">
        <v>1771</v>
      </c>
      <c r="C3264">
        <v>0.99889921699999995</v>
      </c>
      <c r="D3264" t="s">
        <v>106</v>
      </c>
      <c r="E3264" t="s">
        <v>1775</v>
      </c>
      <c r="F3264" t="s">
        <v>1544</v>
      </c>
    </row>
    <row r="3265" spans="1:6" ht="15">
      <c r="A3265" s="233">
        <v>45901</v>
      </c>
      <c r="B3265" t="s">
        <v>1771</v>
      </c>
      <c r="C3265">
        <v>0.99306759099999986</v>
      </c>
      <c r="D3265" t="s">
        <v>108</v>
      </c>
      <c r="E3265" t="s">
        <v>1776</v>
      </c>
      <c r="F3265" t="s">
        <v>1509</v>
      </c>
    </row>
    <row r="3266" spans="1:6" ht="15">
      <c r="A3266" s="233">
        <v>45901</v>
      </c>
      <c r="B3266" t="s">
        <v>1771</v>
      </c>
      <c r="C3266">
        <v>0.26140477899999998</v>
      </c>
      <c r="D3266" t="s">
        <v>110</v>
      </c>
      <c r="E3266" t="s">
        <v>2783</v>
      </c>
      <c r="F3266" t="s">
        <v>1509</v>
      </c>
    </row>
    <row r="3267" spans="1:6" ht="15">
      <c r="A3267" s="233">
        <v>45901</v>
      </c>
      <c r="B3267" t="s">
        <v>1771</v>
      </c>
      <c r="C3267">
        <v>0.98127340799999996</v>
      </c>
      <c r="D3267" t="s">
        <v>112</v>
      </c>
      <c r="E3267" t="s">
        <v>1777</v>
      </c>
      <c r="F3267" t="s">
        <v>1578</v>
      </c>
    </row>
    <row r="3268" spans="1:6" ht="15">
      <c r="A3268" s="233">
        <v>45901</v>
      </c>
      <c r="B3268" t="s">
        <v>1771</v>
      </c>
      <c r="C3268">
        <v>0.99784017300000005</v>
      </c>
      <c r="D3268" t="s">
        <v>114</v>
      </c>
      <c r="E3268" t="s">
        <v>1775</v>
      </c>
      <c r="F3268" t="s">
        <v>1509</v>
      </c>
    </row>
    <row r="3269" spans="1:6" ht="15">
      <c r="A3269" s="233">
        <v>45901</v>
      </c>
      <c r="B3269" t="s">
        <v>1771</v>
      </c>
      <c r="C3269">
        <v>0.99695586000000003</v>
      </c>
      <c r="D3269" t="s">
        <v>872</v>
      </c>
      <c r="E3269" t="s">
        <v>1775</v>
      </c>
      <c r="F3269" t="s">
        <v>1531</v>
      </c>
    </row>
    <row r="3270" spans="1:6" ht="15">
      <c r="A3270" s="233">
        <v>45901</v>
      </c>
      <c r="B3270" t="s">
        <v>1771</v>
      </c>
      <c r="C3270">
        <v>0.898302516</v>
      </c>
      <c r="D3270" t="s">
        <v>118</v>
      </c>
      <c r="E3270" t="s">
        <v>1580</v>
      </c>
      <c r="F3270" t="s">
        <v>1525</v>
      </c>
    </row>
    <row r="3271" spans="1:6" ht="15">
      <c r="A3271" s="233">
        <v>45901</v>
      </c>
      <c r="B3271" t="s">
        <v>1771</v>
      </c>
      <c r="C3271">
        <v>0.84655776000000016</v>
      </c>
      <c r="D3271" t="s">
        <v>120</v>
      </c>
      <c r="E3271" t="s">
        <v>1542</v>
      </c>
      <c r="F3271" t="s">
        <v>1509</v>
      </c>
    </row>
    <row r="3272" spans="1:6" ht="15">
      <c r="A3272" s="233">
        <v>45901</v>
      </c>
      <c r="B3272" t="s">
        <v>1771</v>
      </c>
      <c r="C3272">
        <v>0.966530055</v>
      </c>
      <c r="D3272" t="s">
        <v>122</v>
      </c>
      <c r="E3272" t="s">
        <v>1610</v>
      </c>
      <c r="F3272" t="s">
        <v>1509</v>
      </c>
    </row>
    <row r="3273" spans="1:6" ht="15">
      <c r="A3273" s="233">
        <v>45901</v>
      </c>
      <c r="B3273" t="s">
        <v>1771</v>
      </c>
      <c r="C3273">
        <v>0.99912663800000001</v>
      </c>
      <c r="D3273" t="s">
        <v>124</v>
      </c>
      <c r="E3273" t="s">
        <v>1775</v>
      </c>
      <c r="F3273" t="s">
        <v>1544</v>
      </c>
    </row>
    <row r="3274" spans="1:6" ht="15">
      <c r="A3274" s="233">
        <v>45901</v>
      </c>
      <c r="B3274" t="s">
        <v>1771</v>
      </c>
      <c r="C3274">
        <v>0.99602385699999996</v>
      </c>
      <c r="D3274" t="s">
        <v>126</v>
      </c>
      <c r="E3274" t="s">
        <v>1775</v>
      </c>
      <c r="F3274" t="s">
        <v>1509</v>
      </c>
    </row>
    <row r="3275" spans="1:6" ht="15">
      <c r="A3275" s="233">
        <v>45901</v>
      </c>
      <c r="B3275" t="s">
        <v>1771</v>
      </c>
      <c r="C3275">
        <v>0.99153737700000011</v>
      </c>
      <c r="D3275" t="s">
        <v>128</v>
      </c>
      <c r="E3275" t="s">
        <v>1776</v>
      </c>
      <c r="F3275" t="s">
        <v>1509</v>
      </c>
    </row>
    <row r="3276" spans="1:6" ht="15">
      <c r="A3276" s="233">
        <v>45901</v>
      </c>
      <c r="B3276" t="s">
        <v>1771</v>
      </c>
      <c r="C3276">
        <v>0.72686176499999999</v>
      </c>
      <c r="D3276" t="s">
        <v>130</v>
      </c>
      <c r="E3276" t="s">
        <v>2104</v>
      </c>
      <c r="F3276" t="s">
        <v>1544</v>
      </c>
    </row>
    <row r="3277" spans="1:6" ht="15">
      <c r="A3277" s="233">
        <v>45901</v>
      </c>
      <c r="B3277" t="s">
        <v>1771</v>
      </c>
      <c r="C3277">
        <v>0.99833978999999995</v>
      </c>
      <c r="D3277" t="s">
        <v>1499</v>
      </c>
      <c r="E3277" t="s">
        <v>1775</v>
      </c>
      <c r="F3277" t="s">
        <v>1518</v>
      </c>
    </row>
    <row r="3278" spans="1:6" ht="15">
      <c r="A3278" s="233">
        <v>45901</v>
      </c>
      <c r="B3278" t="s">
        <v>1771</v>
      </c>
      <c r="C3278">
        <v>1</v>
      </c>
      <c r="D3278" t="s">
        <v>134</v>
      </c>
      <c r="E3278" t="s">
        <v>1775</v>
      </c>
      <c r="F3278" t="s">
        <v>1509</v>
      </c>
    </row>
    <row r="3279" spans="1:6" ht="15">
      <c r="A3279" s="233">
        <v>45901</v>
      </c>
      <c r="B3279" t="s">
        <v>1771</v>
      </c>
      <c r="C3279">
        <v>0.99779735700000005</v>
      </c>
      <c r="D3279" t="s">
        <v>136</v>
      </c>
      <c r="E3279" t="s">
        <v>1775</v>
      </c>
      <c r="F3279" t="s">
        <v>1518</v>
      </c>
    </row>
    <row r="3280" spans="1:6" ht="15">
      <c r="A3280" s="233">
        <v>45901</v>
      </c>
      <c r="B3280" t="s">
        <v>1771</v>
      </c>
      <c r="C3280">
        <v>0.99515738500000006</v>
      </c>
      <c r="D3280" t="s">
        <v>138</v>
      </c>
      <c r="E3280" t="s">
        <v>1775</v>
      </c>
      <c r="F3280" t="s">
        <v>1534</v>
      </c>
    </row>
    <row r="3281" spans="1:6" ht="15">
      <c r="A3281" s="233">
        <v>45901</v>
      </c>
      <c r="B3281" t="s">
        <v>1771</v>
      </c>
      <c r="C3281">
        <v>0.99516240500000008</v>
      </c>
      <c r="D3281" t="s">
        <v>140</v>
      </c>
      <c r="E3281" t="s">
        <v>1775</v>
      </c>
      <c r="F3281" t="s">
        <v>1509</v>
      </c>
    </row>
    <row r="3282" spans="1:6" ht="15">
      <c r="A3282" s="233">
        <v>45901</v>
      </c>
      <c r="B3282" t="s">
        <v>1771</v>
      </c>
      <c r="C3282">
        <v>0.82628262799999996</v>
      </c>
      <c r="D3282" t="s">
        <v>142</v>
      </c>
      <c r="E3282" t="s">
        <v>1582</v>
      </c>
      <c r="F3282" t="s">
        <v>1534</v>
      </c>
    </row>
    <row r="3283" spans="1:6" ht="15">
      <c r="A3283" s="233">
        <v>45901</v>
      </c>
      <c r="B3283" t="s">
        <v>1771</v>
      </c>
      <c r="C3283">
        <v>0.99902652700000016</v>
      </c>
      <c r="D3283" t="s">
        <v>144</v>
      </c>
      <c r="E3283" t="s">
        <v>1775</v>
      </c>
      <c r="F3283" t="s">
        <v>1518</v>
      </c>
    </row>
    <row r="3284" spans="1:6" ht="15">
      <c r="A3284" s="233">
        <v>45901</v>
      </c>
      <c r="B3284" t="s">
        <v>1771</v>
      </c>
      <c r="C3284">
        <v>0.999539171</v>
      </c>
      <c r="D3284" t="s">
        <v>146</v>
      </c>
      <c r="E3284" t="s">
        <v>1775</v>
      </c>
      <c r="F3284" t="s">
        <v>1591</v>
      </c>
    </row>
    <row r="3285" spans="1:6" ht="15">
      <c r="A3285" s="233">
        <v>45901</v>
      </c>
      <c r="B3285" t="s">
        <v>1771</v>
      </c>
      <c r="C3285">
        <v>0.99776935099999986</v>
      </c>
      <c r="D3285" t="s">
        <v>148</v>
      </c>
      <c r="E3285" t="s">
        <v>1775</v>
      </c>
      <c r="F3285" t="s">
        <v>1591</v>
      </c>
    </row>
    <row r="3286" spans="1:6" ht="15">
      <c r="A3286" s="233">
        <v>45901</v>
      </c>
      <c r="B3286" t="s">
        <v>1771</v>
      </c>
      <c r="C3286">
        <v>0.99675324700000001</v>
      </c>
      <c r="D3286" t="s">
        <v>150</v>
      </c>
      <c r="E3286" t="s">
        <v>1775</v>
      </c>
      <c r="F3286" t="s">
        <v>1509</v>
      </c>
    </row>
    <row r="3287" spans="1:6" ht="15">
      <c r="A3287" s="233">
        <v>45901</v>
      </c>
      <c r="B3287" t="s">
        <v>1771</v>
      </c>
      <c r="C3287">
        <v>0.99840510399999993</v>
      </c>
      <c r="D3287" t="s">
        <v>152</v>
      </c>
      <c r="E3287" t="s">
        <v>1775</v>
      </c>
      <c r="F3287" t="s">
        <v>1591</v>
      </c>
    </row>
    <row r="3288" spans="1:6" ht="15">
      <c r="A3288" s="233">
        <v>45901</v>
      </c>
      <c r="B3288" t="s">
        <v>1771</v>
      </c>
      <c r="C3288">
        <v>0.99010533000000012</v>
      </c>
      <c r="D3288" t="s">
        <v>154</v>
      </c>
      <c r="E3288" t="s">
        <v>1776</v>
      </c>
      <c r="F3288" t="s">
        <v>1534</v>
      </c>
    </row>
    <row r="3289" spans="1:6" ht="15">
      <c r="A3289" s="233">
        <v>45901</v>
      </c>
      <c r="B3289" t="s">
        <v>1771</v>
      </c>
      <c r="C3289">
        <v>0.99707174199999993</v>
      </c>
      <c r="D3289" t="s">
        <v>156</v>
      </c>
      <c r="E3289" t="s">
        <v>1775</v>
      </c>
      <c r="F3289" t="s">
        <v>1525</v>
      </c>
    </row>
    <row r="3290" spans="1:6" ht="15">
      <c r="A3290" s="233">
        <v>45901</v>
      </c>
      <c r="B3290" t="s">
        <v>1771</v>
      </c>
      <c r="C3290">
        <v>0.9950281740000001</v>
      </c>
      <c r="D3290" t="s">
        <v>158</v>
      </c>
      <c r="E3290" t="s">
        <v>1775</v>
      </c>
      <c r="F3290" t="s">
        <v>1534</v>
      </c>
    </row>
    <row r="3291" spans="1:6" ht="15">
      <c r="A3291" s="233">
        <v>45901</v>
      </c>
      <c r="B3291" t="s">
        <v>1771</v>
      </c>
      <c r="C3291">
        <v>0.93920335399999999</v>
      </c>
      <c r="D3291" t="s">
        <v>160</v>
      </c>
      <c r="E3291" t="s">
        <v>1585</v>
      </c>
      <c r="F3291" t="s">
        <v>1544</v>
      </c>
    </row>
    <row r="3292" spans="1:6" ht="15">
      <c r="A3292" s="233">
        <v>45901</v>
      </c>
      <c r="B3292" t="s">
        <v>1771</v>
      </c>
      <c r="C3292">
        <v>0.99673202599999999</v>
      </c>
      <c r="D3292" t="s">
        <v>162</v>
      </c>
      <c r="E3292" t="s">
        <v>1775</v>
      </c>
      <c r="F3292" t="s">
        <v>1509</v>
      </c>
    </row>
    <row r="3293" spans="1:6" ht="15">
      <c r="A3293" s="233">
        <v>45901</v>
      </c>
      <c r="B3293" t="s">
        <v>1771</v>
      </c>
      <c r="C3293">
        <v>0.98007968099999998</v>
      </c>
      <c r="D3293" t="s">
        <v>164</v>
      </c>
      <c r="E3293" t="s">
        <v>1777</v>
      </c>
      <c r="F3293" t="s">
        <v>1578</v>
      </c>
    </row>
    <row r="3294" spans="1:6" ht="15">
      <c r="A3294" s="233">
        <v>45901</v>
      </c>
      <c r="B3294" t="s">
        <v>1771</v>
      </c>
      <c r="C3294">
        <v>0.99105914699999997</v>
      </c>
      <c r="D3294" t="s">
        <v>166</v>
      </c>
      <c r="E3294" t="s">
        <v>1776</v>
      </c>
      <c r="F3294" t="s">
        <v>1525</v>
      </c>
    </row>
    <row r="3295" spans="1:6" ht="15">
      <c r="A3295" s="233">
        <v>45901</v>
      </c>
      <c r="B3295" t="s">
        <v>1771</v>
      </c>
      <c r="C3295">
        <v>4.5745203999999998E-2</v>
      </c>
      <c r="D3295" t="s">
        <v>168</v>
      </c>
      <c r="E3295" t="s">
        <v>2105</v>
      </c>
      <c r="F3295" t="s">
        <v>1578</v>
      </c>
    </row>
    <row r="3296" spans="1:6" ht="15">
      <c r="A3296" s="233">
        <v>45901</v>
      </c>
      <c r="B3296" t="s">
        <v>1771</v>
      </c>
      <c r="C3296">
        <v>0.99789325799999995</v>
      </c>
      <c r="D3296" t="s">
        <v>170</v>
      </c>
      <c r="E3296" t="s">
        <v>1775</v>
      </c>
      <c r="F3296" t="s">
        <v>1509</v>
      </c>
    </row>
    <row r="3297" spans="1:6" ht="15">
      <c r="A3297" s="233">
        <v>45901</v>
      </c>
      <c r="B3297" t="s">
        <v>1771</v>
      </c>
      <c r="C3297">
        <v>0.99929341100000002</v>
      </c>
      <c r="D3297" t="s">
        <v>172</v>
      </c>
      <c r="E3297" t="s">
        <v>1775</v>
      </c>
      <c r="F3297" t="s">
        <v>1525</v>
      </c>
    </row>
    <row r="3298" spans="1:6" ht="15">
      <c r="A3298" s="233">
        <v>45901</v>
      </c>
      <c r="B3298" t="s">
        <v>1771</v>
      </c>
      <c r="C3298">
        <v>0.99905213299999995</v>
      </c>
      <c r="D3298" t="s">
        <v>174</v>
      </c>
      <c r="E3298" t="s">
        <v>1775</v>
      </c>
      <c r="F3298" t="s">
        <v>1518</v>
      </c>
    </row>
    <row r="3299" spans="1:6" ht="15">
      <c r="A3299" s="233">
        <v>45901</v>
      </c>
      <c r="B3299" t="s">
        <v>1771</v>
      </c>
      <c r="C3299">
        <v>1</v>
      </c>
      <c r="D3299" t="s">
        <v>176</v>
      </c>
      <c r="E3299" t="s">
        <v>1775</v>
      </c>
      <c r="F3299" t="s">
        <v>1518</v>
      </c>
    </row>
    <row r="3300" spans="1:6" ht="15">
      <c r="A3300" s="233">
        <v>45901</v>
      </c>
      <c r="B3300" t="s">
        <v>1771</v>
      </c>
      <c r="C3300">
        <v>0.87210379999999998</v>
      </c>
      <c r="D3300" t="s">
        <v>178</v>
      </c>
      <c r="E3300" t="s">
        <v>1524</v>
      </c>
      <c r="F3300" t="s">
        <v>1591</v>
      </c>
    </row>
    <row r="3301" spans="1:6" ht="15">
      <c r="A3301" s="233">
        <v>45901</v>
      </c>
      <c r="B3301" t="s">
        <v>1771</v>
      </c>
      <c r="C3301">
        <v>1</v>
      </c>
      <c r="D3301" t="s">
        <v>180</v>
      </c>
      <c r="E3301" t="s">
        <v>1775</v>
      </c>
      <c r="F3301" t="s">
        <v>1522</v>
      </c>
    </row>
    <row r="3302" spans="1:6" ht="15">
      <c r="A3302" s="233">
        <v>45901</v>
      </c>
      <c r="B3302" t="s">
        <v>1771</v>
      </c>
      <c r="C3302">
        <v>0.70997536900000002</v>
      </c>
      <c r="D3302" t="s">
        <v>182</v>
      </c>
      <c r="E3302" t="s">
        <v>2106</v>
      </c>
      <c r="F3302" t="s">
        <v>1578</v>
      </c>
    </row>
    <row r="3303" spans="1:6" ht="15">
      <c r="A3303" s="233">
        <v>45901</v>
      </c>
      <c r="B3303" t="s">
        <v>1771</v>
      </c>
      <c r="C3303">
        <v>0.99184529399999999</v>
      </c>
      <c r="D3303" t="s">
        <v>184</v>
      </c>
      <c r="E3303" t="s">
        <v>1776</v>
      </c>
      <c r="F3303" t="s">
        <v>1518</v>
      </c>
    </row>
    <row r="3304" spans="1:6" ht="15">
      <c r="A3304" s="233">
        <v>45901</v>
      </c>
      <c r="B3304" t="s">
        <v>1771</v>
      </c>
      <c r="C3304">
        <v>0.70705024299999997</v>
      </c>
      <c r="D3304" t="s">
        <v>186</v>
      </c>
      <c r="E3304" t="s">
        <v>2106</v>
      </c>
      <c r="F3304" t="s">
        <v>1578</v>
      </c>
    </row>
    <row r="3305" spans="1:6" ht="15">
      <c r="A3305" s="233">
        <v>45901</v>
      </c>
      <c r="B3305" t="s">
        <v>1771</v>
      </c>
      <c r="C3305">
        <v>0.99799095900000001</v>
      </c>
      <c r="D3305" t="s">
        <v>188</v>
      </c>
      <c r="E3305" t="s">
        <v>1775</v>
      </c>
      <c r="F3305" t="s">
        <v>1591</v>
      </c>
    </row>
    <row r="3306" spans="1:6" ht="15">
      <c r="A3306" s="233">
        <v>45901</v>
      </c>
      <c r="B3306" t="s">
        <v>1771</v>
      </c>
      <c r="C3306">
        <v>0.99930033200000001</v>
      </c>
      <c r="D3306" t="s">
        <v>190</v>
      </c>
      <c r="E3306" t="s">
        <v>1775</v>
      </c>
      <c r="F3306" t="s">
        <v>1591</v>
      </c>
    </row>
    <row r="3307" spans="1:6" ht="15">
      <c r="A3307" s="233">
        <v>45901</v>
      </c>
      <c r="B3307" t="s">
        <v>1771</v>
      </c>
      <c r="C3307">
        <v>0.99252717400000001</v>
      </c>
      <c r="D3307" t="s">
        <v>192</v>
      </c>
      <c r="E3307" t="s">
        <v>1776</v>
      </c>
      <c r="F3307" t="s">
        <v>1534</v>
      </c>
    </row>
    <row r="3308" spans="1:6" ht="15">
      <c r="A3308" s="233">
        <v>45901</v>
      </c>
      <c r="B3308" t="s">
        <v>1771</v>
      </c>
      <c r="C3308">
        <v>0.99748490899999998</v>
      </c>
      <c r="D3308" t="s">
        <v>194</v>
      </c>
      <c r="E3308" t="s">
        <v>1775</v>
      </c>
      <c r="F3308" t="s">
        <v>1544</v>
      </c>
    </row>
    <row r="3309" spans="1:6" ht="15">
      <c r="A3309" s="233">
        <v>45901</v>
      </c>
      <c r="B3309" t="s">
        <v>1771</v>
      </c>
      <c r="C3309">
        <v>0.99748743699999998</v>
      </c>
      <c r="D3309" t="s">
        <v>196</v>
      </c>
      <c r="E3309" t="s">
        <v>1775</v>
      </c>
      <c r="F3309" t="s">
        <v>1525</v>
      </c>
    </row>
    <row r="3310" spans="1:6" ht="15">
      <c r="A3310" s="233">
        <v>45901</v>
      </c>
      <c r="B3310" t="s">
        <v>1771</v>
      </c>
      <c r="C3310">
        <v>0.99843096200000003</v>
      </c>
      <c r="D3310" t="s">
        <v>198</v>
      </c>
      <c r="E3310" t="s">
        <v>1775</v>
      </c>
      <c r="F3310" t="s">
        <v>1522</v>
      </c>
    </row>
    <row r="3311" spans="1:6" ht="15">
      <c r="A3311" s="233">
        <v>45901</v>
      </c>
      <c r="B3311" t="s">
        <v>1771</v>
      </c>
      <c r="C3311">
        <v>0.99910714299999992</v>
      </c>
      <c r="D3311" t="s">
        <v>200</v>
      </c>
      <c r="E3311" t="s">
        <v>1775</v>
      </c>
      <c r="F3311" t="s">
        <v>1544</v>
      </c>
    </row>
    <row r="3312" spans="1:6" ht="15">
      <c r="A3312" s="233">
        <v>45901</v>
      </c>
      <c r="B3312" t="s">
        <v>1771</v>
      </c>
      <c r="C3312">
        <v>0.99851411599999995</v>
      </c>
      <c r="D3312" t="s">
        <v>202</v>
      </c>
      <c r="E3312" t="s">
        <v>1775</v>
      </c>
      <c r="F3312" t="s">
        <v>1544</v>
      </c>
    </row>
    <row r="3313" spans="1:6" ht="15">
      <c r="A3313" s="233">
        <v>45901</v>
      </c>
      <c r="B3313" t="s">
        <v>1771</v>
      </c>
      <c r="C3313">
        <v>0.995092694</v>
      </c>
      <c r="D3313" t="s">
        <v>204</v>
      </c>
      <c r="E3313" t="s">
        <v>1775</v>
      </c>
      <c r="F3313" t="s">
        <v>1509</v>
      </c>
    </row>
    <row r="3314" spans="1:6" ht="15">
      <c r="A3314" s="233">
        <v>45901</v>
      </c>
      <c r="B3314" t="s">
        <v>1771</v>
      </c>
      <c r="C3314">
        <v>0.980237154</v>
      </c>
      <c r="D3314" t="s">
        <v>206</v>
      </c>
      <c r="E3314" t="s">
        <v>1777</v>
      </c>
      <c r="F3314" t="s">
        <v>1578</v>
      </c>
    </row>
    <row r="3315" spans="1:6" ht="15">
      <c r="A3315" s="233">
        <v>45901</v>
      </c>
      <c r="B3315" t="s">
        <v>1771</v>
      </c>
      <c r="C3315">
        <v>0.99402628400000004</v>
      </c>
      <c r="D3315" t="s">
        <v>208</v>
      </c>
      <c r="E3315" t="s">
        <v>1776</v>
      </c>
      <c r="F3315" t="s">
        <v>1509</v>
      </c>
    </row>
    <row r="3316" spans="1:6" ht="15">
      <c r="A3316" s="233">
        <v>45901</v>
      </c>
      <c r="B3316" t="s">
        <v>1771</v>
      </c>
      <c r="C3316">
        <v>0.99251496999999989</v>
      </c>
      <c r="D3316" t="s">
        <v>210</v>
      </c>
      <c r="E3316" t="s">
        <v>1776</v>
      </c>
      <c r="F3316" t="s">
        <v>1534</v>
      </c>
    </row>
    <row r="3317" spans="1:6" ht="15">
      <c r="A3317" s="233">
        <v>45901</v>
      </c>
      <c r="B3317" t="s">
        <v>1771</v>
      </c>
      <c r="C3317">
        <v>0.99955297300000001</v>
      </c>
      <c r="D3317" t="s">
        <v>212</v>
      </c>
      <c r="E3317" t="s">
        <v>1775</v>
      </c>
      <c r="F3317" t="s">
        <v>1518</v>
      </c>
    </row>
    <row r="3318" spans="1:6" ht="15">
      <c r="A3318" s="233">
        <v>45901</v>
      </c>
      <c r="B3318" t="s">
        <v>1771</v>
      </c>
      <c r="C3318">
        <v>0.991266376</v>
      </c>
      <c r="D3318" t="s">
        <v>214</v>
      </c>
      <c r="E3318" t="s">
        <v>1776</v>
      </c>
      <c r="F3318" t="s">
        <v>1591</v>
      </c>
    </row>
    <row r="3319" spans="1:6" ht="15">
      <c r="A3319" s="233">
        <v>45901</v>
      </c>
      <c r="B3319" t="s">
        <v>1771</v>
      </c>
      <c r="C3319">
        <v>0.90978886800000003</v>
      </c>
      <c r="D3319" t="s">
        <v>216</v>
      </c>
      <c r="E3319" t="s">
        <v>1673</v>
      </c>
      <c r="F3319" t="s">
        <v>1534</v>
      </c>
    </row>
    <row r="3320" spans="1:6" ht="15">
      <c r="A3320" s="233">
        <v>45901</v>
      </c>
      <c r="B3320" t="s">
        <v>1771</v>
      </c>
      <c r="C3320">
        <v>0.998245614</v>
      </c>
      <c r="D3320" t="s">
        <v>218</v>
      </c>
      <c r="E3320" t="s">
        <v>1775</v>
      </c>
      <c r="F3320" t="s">
        <v>1531</v>
      </c>
    </row>
    <row r="3321" spans="1:6" ht="15">
      <c r="A3321" s="233">
        <v>45901</v>
      </c>
      <c r="B3321" t="s">
        <v>1771</v>
      </c>
      <c r="C3321">
        <v>0.98903290099999996</v>
      </c>
      <c r="D3321" t="s">
        <v>220</v>
      </c>
      <c r="E3321" t="s">
        <v>1776</v>
      </c>
      <c r="F3321" t="s">
        <v>1534</v>
      </c>
    </row>
    <row r="3322" spans="1:6" ht="15">
      <c r="A3322" s="233">
        <v>45901</v>
      </c>
      <c r="B3322" t="s">
        <v>1771</v>
      </c>
      <c r="C3322">
        <v>1</v>
      </c>
      <c r="D3322" t="s">
        <v>222</v>
      </c>
      <c r="E3322" t="s">
        <v>1775</v>
      </c>
      <c r="F3322" t="s">
        <v>1518</v>
      </c>
    </row>
    <row r="3323" spans="1:6" ht="15">
      <c r="A3323" s="233">
        <v>45901</v>
      </c>
      <c r="B3323" t="s">
        <v>1771</v>
      </c>
      <c r="C3323">
        <v>0.97391304300000014</v>
      </c>
      <c r="D3323" t="s">
        <v>224</v>
      </c>
      <c r="E3323" t="s">
        <v>1610</v>
      </c>
      <c r="F3323" t="s">
        <v>1531</v>
      </c>
    </row>
    <row r="3324" spans="1:6" ht="15">
      <c r="A3324" s="233">
        <v>45901</v>
      </c>
      <c r="B3324" t="s">
        <v>1771</v>
      </c>
      <c r="C3324">
        <v>0.94252873600000009</v>
      </c>
      <c r="D3324" t="s">
        <v>226</v>
      </c>
      <c r="E3324" t="s">
        <v>1585</v>
      </c>
      <c r="F3324" t="s">
        <v>1544</v>
      </c>
    </row>
    <row r="3325" spans="1:6" ht="15">
      <c r="A3325" s="233">
        <v>45901</v>
      </c>
      <c r="B3325" t="s">
        <v>1771</v>
      </c>
      <c r="C3325">
        <v>0.99932750499999989</v>
      </c>
      <c r="D3325" t="s">
        <v>228</v>
      </c>
      <c r="E3325" t="s">
        <v>1775</v>
      </c>
      <c r="F3325" t="s">
        <v>1531</v>
      </c>
    </row>
    <row r="3326" spans="1:6" ht="15">
      <c r="A3326" s="233">
        <v>45901</v>
      </c>
      <c r="B3326" t="s">
        <v>1771</v>
      </c>
      <c r="C3326">
        <v>0.99974079800000004</v>
      </c>
      <c r="D3326" t="s">
        <v>230</v>
      </c>
      <c r="E3326" t="s">
        <v>1775</v>
      </c>
      <c r="F3326" t="s">
        <v>1522</v>
      </c>
    </row>
    <row r="3327" spans="1:6" ht="15">
      <c r="A3327" s="233">
        <v>45901</v>
      </c>
      <c r="B3327" t="s">
        <v>1771</v>
      </c>
      <c r="C3327">
        <v>0.99881023199999996</v>
      </c>
      <c r="D3327" t="s">
        <v>232</v>
      </c>
      <c r="E3327" t="s">
        <v>1775</v>
      </c>
      <c r="F3327" t="s">
        <v>1522</v>
      </c>
    </row>
    <row r="3328" spans="1:6" ht="15">
      <c r="A3328" s="233">
        <v>45901</v>
      </c>
      <c r="B3328" t="s">
        <v>1771</v>
      </c>
      <c r="C3328">
        <v>0.90748898700000002</v>
      </c>
      <c r="D3328" t="s">
        <v>234</v>
      </c>
      <c r="E3328" t="s">
        <v>1673</v>
      </c>
      <c r="F3328" t="s">
        <v>1578</v>
      </c>
    </row>
    <row r="3329" spans="1:6" ht="15">
      <c r="A3329" s="233">
        <v>45901</v>
      </c>
      <c r="B3329" t="s">
        <v>1771</v>
      </c>
      <c r="C3329">
        <v>0.99875930499999999</v>
      </c>
      <c r="D3329" t="s">
        <v>236</v>
      </c>
      <c r="E3329" t="s">
        <v>1775</v>
      </c>
      <c r="F3329" t="s">
        <v>1544</v>
      </c>
    </row>
    <row r="3330" spans="1:6" ht="15">
      <c r="A3330" s="233">
        <v>45901</v>
      </c>
      <c r="B3330" t="s">
        <v>1771</v>
      </c>
      <c r="C3330">
        <v>0.99650654999999999</v>
      </c>
      <c r="D3330" t="s">
        <v>238</v>
      </c>
      <c r="E3330" t="s">
        <v>1775</v>
      </c>
      <c r="F3330" t="s">
        <v>1525</v>
      </c>
    </row>
    <row r="3331" spans="1:6" ht="15">
      <c r="A3331" s="233">
        <v>45901</v>
      </c>
      <c r="B3331" t="s">
        <v>1771</v>
      </c>
      <c r="C3331">
        <v>0.99867021300000003</v>
      </c>
      <c r="D3331" t="s">
        <v>240</v>
      </c>
      <c r="E3331" t="s">
        <v>1775</v>
      </c>
      <c r="F3331" t="s">
        <v>1509</v>
      </c>
    </row>
    <row r="3332" spans="1:6" ht="15">
      <c r="A3332" s="233">
        <v>45901</v>
      </c>
      <c r="B3332" t="s">
        <v>1771</v>
      </c>
      <c r="C3332">
        <v>0.98162544200000013</v>
      </c>
      <c r="D3332" t="s">
        <v>242</v>
      </c>
      <c r="E3332" t="s">
        <v>1777</v>
      </c>
      <c r="F3332" t="s">
        <v>1534</v>
      </c>
    </row>
    <row r="3333" spans="1:6" ht="15">
      <c r="A3333" s="233">
        <v>45901</v>
      </c>
      <c r="B3333" t="s">
        <v>1771</v>
      </c>
      <c r="C3333">
        <v>0.99228242999999994</v>
      </c>
      <c r="D3333" t="s">
        <v>244</v>
      </c>
      <c r="E3333" t="s">
        <v>1776</v>
      </c>
      <c r="F3333" t="s">
        <v>1531</v>
      </c>
    </row>
    <row r="3334" spans="1:6" ht="15">
      <c r="A3334" s="233">
        <v>45901</v>
      </c>
      <c r="B3334" t="s">
        <v>1771</v>
      </c>
      <c r="C3334">
        <v>0.99136276400000012</v>
      </c>
      <c r="D3334" t="s">
        <v>246</v>
      </c>
      <c r="E3334" t="s">
        <v>1776</v>
      </c>
      <c r="F3334" t="s">
        <v>1534</v>
      </c>
    </row>
    <row r="3335" spans="1:6" ht="15">
      <c r="A3335" s="233">
        <v>45901</v>
      </c>
      <c r="B3335" t="s">
        <v>1771</v>
      </c>
      <c r="C3335">
        <v>0.980744544</v>
      </c>
      <c r="D3335" t="s">
        <v>248</v>
      </c>
      <c r="E3335" t="s">
        <v>1777</v>
      </c>
      <c r="F3335" t="s">
        <v>1578</v>
      </c>
    </row>
    <row r="3336" spans="1:6" ht="15">
      <c r="A3336" s="233">
        <v>45901</v>
      </c>
      <c r="B3336" t="s">
        <v>1771</v>
      </c>
      <c r="C3336">
        <v>0.99613686499999998</v>
      </c>
      <c r="D3336" t="s">
        <v>250</v>
      </c>
      <c r="E3336" t="s">
        <v>1775</v>
      </c>
      <c r="F3336" t="s">
        <v>1531</v>
      </c>
    </row>
    <row r="3337" spans="1:6" ht="15">
      <c r="A3337" s="233">
        <v>45901</v>
      </c>
      <c r="B3337" t="s">
        <v>1771</v>
      </c>
      <c r="C3337">
        <v>0.99812628800000003</v>
      </c>
      <c r="D3337" t="s">
        <v>252</v>
      </c>
      <c r="E3337" t="s">
        <v>1775</v>
      </c>
      <c r="F3337" t="s">
        <v>1525</v>
      </c>
    </row>
    <row r="3338" spans="1:6" ht="15">
      <c r="A3338" s="233">
        <v>45901</v>
      </c>
      <c r="B3338" t="s">
        <v>1771</v>
      </c>
      <c r="C3338">
        <v>0.92474607600000003</v>
      </c>
      <c r="D3338" t="s">
        <v>254</v>
      </c>
      <c r="E3338" t="s">
        <v>1590</v>
      </c>
      <c r="F3338" t="s">
        <v>1578</v>
      </c>
    </row>
    <row r="3339" spans="1:6" ht="15">
      <c r="A3339" s="233">
        <v>45901</v>
      </c>
      <c r="B3339" t="s">
        <v>1771</v>
      </c>
      <c r="C3339">
        <v>0.99762993099999997</v>
      </c>
      <c r="D3339" t="s">
        <v>256</v>
      </c>
      <c r="E3339" t="s">
        <v>1775</v>
      </c>
      <c r="F3339" t="s">
        <v>1544</v>
      </c>
    </row>
    <row r="3340" spans="1:6" ht="15">
      <c r="A3340" s="233">
        <v>45901</v>
      </c>
      <c r="B3340" t="s">
        <v>1771</v>
      </c>
      <c r="C3340">
        <v>1</v>
      </c>
      <c r="D3340" t="s">
        <v>258</v>
      </c>
      <c r="E3340" t="s">
        <v>1775</v>
      </c>
      <c r="F3340" t="s">
        <v>1509</v>
      </c>
    </row>
    <row r="3341" spans="1:6" ht="15">
      <c r="A3341" s="233">
        <v>45901</v>
      </c>
      <c r="B3341" t="s">
        <v>1771</v>
      </c>
      <c r="C3341">
        <v>0.99765624999999991</v>
      </c>
      <c r="D3341" t="s">
        <v>260</v>
      </c>
      <c r="E3341" t="s">
        <v>1775</v>
      </c>
      <c r="F3341" t="s">
        <v>1522</v>
      </c>
    </row>
    <row r="3342" spans="1:6" ht="15">
      <c r="A3342" s="233">
        <v>45901</v>
      </c>
      <c r="B3342" t="s">
        <v>1771</v>
      </c>
      <c r="C3342">
        <v>0.99262899299999996</v>
      </c>
      <c r="D3342" t="s">
        <v>262</v>
      </c>
      <c r="E3342" t="s">
        <v>1776</v>
      </c>
      <c r="F3342" t="s">
        <v>1534</v>
      </c>
    </row>
    <row r="3343" spans="1:6" ht="15">
      <c r="A3343" s="233">
        <v>45901</v>
      </c>
      <c r="B3343" t="s">
        <v>1771</v>
      </c>
      <c r="C3343">
        <v>0.99043062199999987</v>
      </c>
      <c r="D3343" t="s">
        <v>264</v>
      </c>
      <c r="E3343" t="s">
        <v>1776</v>
      </c>
      <c r="F3343" t="s">
        <v>1531</v>
      </c>
    </row>
    <row r="3344" spans="1:6" ht="15">
      <c r="A3344" s="233">
        <v>45901</v>
      </c>
      <c r="B3344" t="s">
        <v>1771</v>
      </c>
      <c r="C3344">
        <v>0.99762187899999999</v>
      </c>
      <c r="D3344" t="s">
        <v>266</v>
      </c>
      <c r="E3344" t="s">
        <v>1775</v>
      </c>
      <c r="F3344" t="s">
        <v>1525</v>
      </c>
    </row>
    <row r="3345" spans="1:6" ht="15">
      <c r="A3345" s="233">
        <v>45901</v>
      </c>
      <c r="B3345" t="s">
        <v>1771</v>
      </c>
      <c r="C3345">
        <v>1</v>
      </c>
      <c r="D3345" t="s">
        <v>268</v>
      </c>
      <c r="E3345" t="s">
        <v>1775</v>
      </c>
      <c r="F3345" t="s">
        <v>1522</v>
      </c>
    </row>
    <row r="3346" spans="1:6" ht="15">
      <c r="A3346" s="233">
        <v>45901</v>
      </c>
      <c r="B3346" t="s">
        <v>1771</v>
      </c>
      <c r="C3346">
        <v>0.99599599599999988</v>
      </c>
      <c r="D3346" t="s">
        <v>270</v>
      </c>
      <c r="E3346" t="s">
        <v>1775</v>
      </c>
      <c r="F3346" t="s">
        <v>1509</v>
      </c>
    </row>
    <row r="3347" spans="1:6" ht="15">
      <c r="A3347" s="233">
        <v>45901</v>
      </c>
      <c r="B3347" t="s">
        <v>1771</v>
      </c>
      <c r="C3347">
        <v>0.99307159400000011</v>
      </c>
      <c r="D3347" t="s">
        <v>272</v>
      </c>
      <c r="E3347" t="s">
        <v>1776</v>
      </c>
      <c r="F3347" t="s">
        <v>1534</v>
      </c>
    </row>
    <row r="3348" spans="1:6" ht="15">
      <c r="A3348" s="233">
        <v>45901</v>
      </c>
      <c r="B3348" t="s">
        <v>1771</v>
      </c>
      <c r="C3348">
        <v>0.99876084300000001</v>
      </c>
      <c r="D3348" t="s">
        <v>274</v>
      </c>
      <c r="E3348" t="s">
        <v>1775</v>
      </c>
      <c r="F3348" t="s">
        <v>1518</v>
      </c>
    </row>
    <row r="3349" spans="1:6" ht="15">
      <c r="A3349" s="233">
        <v>45901</v>
      </c>
      <c r="B3349" t="s">
        <v>1771</v>
      </c>
      <c r="C3349">
        <v>0.99907578599999991</v>
      </c>
      <c r="D3349" t="s">
        <v>276</v>
      </c>
      <c r="E3349" t="s">
        <v>1775</v>
      </c>
      <c r="F3349" t="s">
        <v>1531</v>
      </c>
    </row>
    <row r="3350" spans="1:6" ht="15">
      <c r="A3350" s="233">
        <v>45901</v>
      </c>
      <c r="B3350" t="s">
        <v>1771</v>
      </c>
      <c r="C3350">
        <v>0.99564080200000005</v>
      </c>
      <c r="D3350" t="s">
        <v>278</v>
      </c>
      <c r="E3350" t="s">
        <v>1775</v>
      </c>
      <c r="F3350" t="s">
        <v>1509</v>
      </c>
    </row>
    <row r="3351" spans="1:6" ht="15">
      <c r="A3351" s="233">
        <v>45901</v>
      </c>
      <c r="B3351" t="s">
        <v>1771</v>
      </c>
      <c r="C3351">
        <v>0.996090696</v>
      </c>
      <c r="D3351" t="s">
        <v>280</v>
      </c>
      <c r="E3351" t="s">
        <v>1775</v>
      </c>
      <c r="F3351" t="s">
        <v>1509</v>
      </c>
    </row>
    <row r="3352" spans="1:6" ht="15">
      <c r="A3352" s="233">
        <v>45901</v>
      </c>
      <c r="B3352" t="s">
        <v>1771</v>
      </c>
      <c r="C3352">
        <v>0.98051441900000014</v>
      </c>
      <c r="D3352" t="s">
        <v>282</v>
      </c>
      <c r="E3352" t="s">
        <v>1777</v>
      </c>
      <c r="F3352" t="s">
        <v>1534</v>
      </c>
    </row>
    <row r="3353" spans="1:6" ht="15">
      <c r="A3353" s="233">
        <v>45901</v>
      </c>
      <c r="B3353" t="s">
        <v>1771</v>
      </c>
      <c r="C3353">
        <v>0.99899749400000004</v>
      </c>
      <c r="D3353" t="s">
        <v>284</v>
      </c>
      <c r="E3353" t="s">
        <v>1775</v>
      </c>
      <c r="F3353" t="s">
        <v>1531</v>
      </c>
    </row>
    <row r="3354" spans="1:6" ht="15">
      <c r="A3354" s="233">
        <v>45901</v>
      </c>
      <c r="B3354" t="s">
        <v>1771</v>
      </c>
      <c r="C3354">
        <v>1</v>
      </c>
      <c r="D3354" t="s">
        <v>286</v>
      </c>
      <c r="E3354" t="s">
        <v>1775</v>
      </c>
      <c r="F3354" t="s">
        <v>1544</v>
      </c>
    </row>
    <row r="3355" spans="1:6" ht="15">
      <c r="A3355" s="233">
        <v>45901</v>
      </c>
      <c r="B3355" t="s">
        <v>1771</v>
      </c>
      <c r="C3355">
        <v>0.26348808000000001</v>
      </c>
      <c r="D3355" t="s">
        <v>288</v>
      </c>
      <c r="E3355" t="s">
        <v>2783</v>
      </c>
      <c r="F3355" t="s">
        <v>1591</v>
      </c>
    </row>
    <row r="3356" spans="1:6" ht="15">
      <c r="A3356" s="233">
        <v>45901</v>
      </c>
      <c r="B3356" t="s">
        <v>1771</v>
      </c>
      <c r="C3356">
        <v>0.99829899799999988</v>
      </c>
      <c r="D3356" t="s">
        <v>290</v>
      </c>
      <c r="E3356" t="s">
        <v>1775</v>
      </c>
      <c r="F3356" t="s">
        <v>1544</v>
      </c>
    </row>
    <row r="3357" spans="1:6" ht="15">
      <c r="A3357" s="233">
        <v>45901</v>
      </c>
      <c r="B3357" t="s">
        <v>1771</v>
      </c>
      <c r="C3357">
        <v>0.98466257700000004</v>
      </c>
      <c r="D3357" t="s">
        <v>292</v>
      </c>
      <c r="E3357" t="s">
        <v>1777</v>
      </c>
      <c r="F3357" t="s">
        <v>1509</v>
      </c>
    </row>
    <row r="3358" spans="1:6" ht="15">
      <c r="A3358" s="233">
        <v>45901</v>
      </c>
      <c r="B3358" t="s">
        <v>1771</v>
      </c>
      <c r="C3358">
        <v>0.75342465800000002</v>
      </c>
      <c r="D3358" t="s">
        <v>296</v>
      </c>
      <c r="E3358" t="s">
        <v>1700</v>
      </c>
      <c r="F3358" t="s">
        <v>1534</v>
      </c>
    </row>
    <row r="3359" spans="1:6" ht="15">
      <c r="A3359" s="233">
        <v>45901</v>
      </c>
      <c r="B3359" t="s">
        <v>1771</v>
      </c>
      <c r="C3359">
        <v>0.22790922299999999</v>
      </c>
      <c r="D3359" t="s">
        <v>294</v>
      </c>
      <c r="E3359" t="s">
        <v>1782</v>
      </c>
      <c r="F3359" t="s">
        <v>1534</v>
      </c>
    </row>
    <row r="3360" spans="1:6" ht="15">
      <c r="A3360" s="233">
        <v>45901</v>
      </c>
      <c r="B3360" t="s">
        <v>1771</v>
      </c>
      <c r="C3360">
        <v>0.999042451</v>
      </c>
      <c r="D3360" t="s">
        <v>298</v>
      </c>
      <c r="E3360" t="s">
        <v>1775</v>
      </c>
      <c r="F3360" t="s">
        <v>1522</v>
      </c>
    </row>
    <row r="3361" spans="1:6" ht="15">
      <c r="A3361" s="233">
        <v>45901</v>
      </c>
      <c r="B3361" t="s">
        <v>1771</v>
      </c>
      <c r="C3361">
        <v>0.98453608199999998</v>
      </c>
      <c r="D3361" t="s">
        <v>300</v>
      </c>
      <c r="E3361" t="s">
        <v>1777</v>
      </c>
      <c r="F3361" t="s">
        <v>1544</v>
      </c>
    </row>
    <row r="3362" spans="1:6" ht="15">
      <c r="A3362" s="233">
        <v>45901</v>
      </c>
      <c r="B3362" t="s">
        <v>1771</v>
      </c>
      <c r="C3362">
        <v>0.11831905299999999</v>
      </c>
      <c r="D3362" t="s">
        <v>302</v>
      </c>
      <c r="E3362" t="s">
        <v>2784</v>
      </c>
      <c r="F3362" t="s">
        <v>1534</v>
      </c>
    </row>
    <row r="3363" spans="1:6" ht="15">
      <c r="A3363" s="233">
        <v>45901</v>
      </c>
      <c r="B3363" t="s">
        <v>1771</v>
      </c>
      <c r="C3363">
        <v>0.99526066400000013</v>
      </c>
      <c r="D3363" t="s">
        <v>304</v>
      </c>
      <c r="E3363" t="s">
        <v>1775</v>
      </c>
      <c r="F3363" t="s">
        <v>1544</v>
      </c>
    </row>
    <row r="3364" spans="1:6" ht="15">
      <c r="A3364" s="233">
        <v>45901</v>
      </c>
      <c r="B3364" t="s">
        <v>1771</v>
      </c>
      <c r="C3364">
        <v>1</v>
      </c>
      <c r="D3364" t="s">
        <v>306</v>
      </c>
      <c r="E3364" t="s">
        <v>1775</v>
      </c>
      <c r="F3364" t="s">
        <v>1531</v>
      </c>
    </row>
    <row r="3365" spans="1:6" ht="15">
      <c r="A3365" s="233">
        <v>45901</v>
      </c>
      <c r="B3365" t="s">
        <v>1771</v>
      </c>
      <c r="C3365">
        <v>1</v>
      </c>
      <c r="D3365" t="s">
        <v>308</v>
      </c>
      <c r="E3365" t="s">
        <v>1775</v>
      </c>
      <c r="F3365" t="s">
        <v>1531</v>
      </c>
    </row>
    <row r="3366" spans="1:6" ht="15">
      <c r="A3366" s="233">
        <v>45901</v>
      </c>
      <c r="B3366" t="s">
        <v>1771</v>
      </c>
      <c r="C3366">
        <v>0.99853264900000005</v>
      </c>
      <c r="D3366" t="s">
        <v>310</v>
      </c>
      <c r="E3366" t="s">
        <v>1775</v>
      </c>
      <c r="F3366" t="s">
        <v>1518</v>
      </c>
    </row>
    <row r="3367" spans="1:6" ht="15">
      <c r="A3367" s="233">
        <v>45901</v>
      </c>
      <c r="B3367" t="s">
        <v>2112</v>
      </c>
      <c r="C3367">
        <v>50</v>
      </c>
      <c r="D3367" t="s">
        <v>3</v>
      </c>
      <c r="E3367" t="s">
        <v>2191</v>
      </c>
      <c r="F3367" t="s">
        <v>1509</v>
      </c>
    </row>
    <row r="3368" spans="1:6" ht="15">
      <c r="A3368" s="233">
        <v>45901</v>
      </c>
      <c r="B3368" t="s">
        <v>2110</v>
      </c>
      <c r="C3368">
        <v>249.8500899460324</v>
      </c>
      <c r="D3368" t="s">
        <v>3</v>
      </c>
      <c r="E3368" t="s">
        <v>2581</v>
      </c>
      <c r="F3368" t="s">
        <v>1509</v>
      </c>
    </row>
    <row r="3369" spans="1:6" ht="15">
      <c r="A3369" s="233">
        <v>45901</v>
      </c>
      <c r="B3369" t="s">
        <v>1495</v>
      </c>
      <c r="C3369">
        <v>20012</v>
      </c>
      <c r="D3369" t="s">
        <v>3</v>
      </c>
      <c r="E3369" t="s">
        <v>1788</v>
      </c>
      <c r="F3369" t="s">
        <v>1509</v>
      </c>
    </row>
    <row r="3370" spans="1:6" ht="15">
      <c r="A3370" s="233">
        <v>45901</v>
      </c>
      <c r="B3370" t="s">
        <v>1495</v>
      </c>
      <c r="C3370">
        <v>60658</v>
      </c>
      <c r="D3370" t="s">
        <v>7</v>
      </c>
      <c r="E3370" t="s">
        <v>1789</v>
      </c>
      <c r="F3370" t="s">
        <v>1509</v>
      </c>
    </row>
    <row r="3371" spans="1:6" ht="15">
      <c r="A3371" s="233">
        <v>45901</v>
      </c>
      <c r="B3371" t="s">
        <v>2112</v>
      </c>
      <c r="C3371">
        <v>75</v>
      </c>
      <c r="D3371" t="s">
        <v>7</v>
      </c>
      <c r="E3371" t="s">
        <v>2147</v>
      </c>
      <c r="F3371" t="s">
        <v>1509</v>
      </c>
    </row>
    <row r="3372" spans="1:6" ht="15">
      <c r="A3372" s="233">
        <v>45901</v>
      </c>
      <c r="B3372" t="s">
        <v>2110</v>
      </c>
      <c r="C3372">
        <v>123.6440370602394</v>
      </c>
      <c r="D3372" t="s">
        <v>7</v>
      </c>
      <c r="E3372" t="s">
        <v>2204</v>
      </c>
      <c r="F3372" t="s">
        <v>1509</v>
      </c>
    </row>
    <row r="3373" spans="1:6" ht="15">
      <c r="A3373" s="233">
        <v>45901</v>
      </c>
      <c r="B3373" t="s">
        <v>1495</v>
      </c>
      <c r="C3373">
        <v>50538</v>
      </c>
      <c r="D3373" t="s">
        <v>11</v>
      </c>
      <c r="E3373" t="s">
        <v>1790</v>
      </c>
      <c r="F3373" t="s">
        <v>1518</v>
      </c>
    </row>
    <row r="3374" spans="1:6" ht="15">
      <c r="A3374" s="233">
        <v>45901</v>
      </c>
      <c r="B3374" t="s">
        <v>2110</v>
      </c>
      <c r="C3374">
        <v>346.27409078317311</v>
      </c>
      <c r="D3374" t="s">
        <v>11</v>
      </c>
      <c r="E3374" t="s">
        <v>2785</v>
      </c>
      <c r="F3374" t="s">
        <v>1518</v>
      </c>
    </row>
    <row r="3375" spans="1:6" ht="15">
      <c r="A3375" s="233">
        <v>45901</v>
      </c>
      <c r="B3375" t="s">
        <v>2112</v>
      </c>
      <c r="C3375">
        <v>175</v>
      </c>
      <c r="D3375" t="s">
        <v>11</v>
      </c>
      <c r="E3375" t="s">
        <v>2154</v>
      </c>
      <c r="F3375" t="s">
        <v>1518</v>
      </c>
    </row>
    <row r="3376" spans="1:6" ht="15">
      <c r="A3376" s="233">
        <v>45901</v>
      </c>
      <c r="B3376" t="s">
        <v>2110</v>
      </c>
      <c r="C3376">
        <v>166.30846382151259</v>
      </c>
      <c r="D3376" t="s">
        <v>14</v>
      </c>
      <c r="E3376" t="s">
        <v>2582</v>
      </c>
      <c r="F3376" t="s">
        <v>1522</v>
      </c>
    </row>
    <row r="3377" spans="1:6" ht="15">
      <c r="A3377" s="233">
        <v>45901</v>
      </c>
      <c r="B3377" t="s">
        <v>2112</v>
      </c>
      <c r="C3377">
        <v>65</v>
      </c>
      <c r="D3377" t="s">
        <v>14</v>
      </c>
      <c r="E3377" t="s">
        <v>2209</v>
      </c>
      <c r="F3377" t="s">
        <v>1522</v>
      </c>
    </row>
    <row r="3378" spans="1:6" ht="15">
      <c r="A3378" s="233">
        <v>45901</v>
      </c>
      <c r="B3378" t="s">
        <v>1495</v>
      </c>
      <c r="C3378">
        <v>39084</v>
      </c>
      <c r="D3378" t="s">
        <v>14</v>
      </c>
      <c r="E3378" t="s">
        <v>1791</v>
      </c>
      <c r="F3378" t="s">
        <v>1522</v>
      </c>
    </row>
    <row r="3379" spans="1:6" ht="15">
      <c r="A3379" s="233">
        <v>45901</v>
      </c>
      <c r="B3379" t="s">
        <v>2112</v>
      </c>
      <c r="C3379">
        <v>75</v>
      </c>
      <c r="D3379" t="s">
        <v>16</v>
      </c>
      <c r="E3379" t="s">
        <v>2147</v>
      </c>
      <c r="F3379" t="s">
        <v>1525</v>
      </c>
    </row>
    <row r="3380" spans="1:6" ht="15">
      <c r="A3380" s="233">
        <v>45901</v>
      </c>
      <c r="B3380" t="s">
        <v>2110</v>
      </c>
      <c r="C3380">
        <v>224.62487645631791</v>
      </c>
      <c r="D3380" t="s">
        <v>16</v>
      </c>
      <c r="E3380" t="s">
        <v>2564</v>
      </c>
      <c r="F3380" t="s">
        <v>1525</v>
      </c>
    </row>
    <row r="3381" spans="1:6" ht="15">
      <c r="A3381" s="233">
        <v>45901</v>
      </c>
      <c r="B3381" t="s">
        <v>1495</v>
      </c>
      <c r="C3381">
        <v>33389</v>
      </c>
      <c r="D3381" t="s">
        <v>16</v>
      </c>
      <c r="E3381" t="s">
        <v>1792</v>
      </c>
      <c r="F3381" t="s">
        <v>1525</v>
      </c>
    </row>
    <row r="3382" spans="1:6" ht="15">
      <c r="A3382" s="233">
        <v>45901</v>
      </c>
      <c r="B3382" t="s">
        <v>2110</v>
      </c>
      <c r="C3382">
        <v>176.67428329132409</v>
      </c>
      <c r="D3382" t="s">
        <v>18</v>
      </c>
      <c r="E3382" t="s">
        <v>2786</v>
      </c>
      <c r="F3382" t="s">
        <v>1509</v>
      </c>
    </row>
    <row r="3383" spans="1:6" ht="15">
      <c r="A3383" s="233">
        <v>45901</v>
      </c>
      <c r="B3383" t="s">
        <v>1495</v>
      </c>
      <c r="C3383">
        <v>42451</v>
      </c>
      <c r="D3383" t="s">
        <v>18</v>
      </c>
      <c r="E3383" t="s">
        <v>1793</v>
      </c>
      <c r="F3383" t="s">
        <v>1509</v>
      </c>
    </row>
    <row r="3384" spans="1:6" ht="15">
      <c r="A3384" s="233">
        <v>45901</v>
      </c>
      <c r="B3384" t="s">
        <v>2112</v>
      </c>
      <c r="C3384">
        <v>75</v>
      </c>
      <c r="D3384" t="s">
        <v>18</v>
      </c>
      <c r="E3384" t="s">
        <v>2147</v>
      </c>
      <c r="F3384" t="s">
        <v>1509</v>
      </c>
    </row>
    <row r="3385" spans="1:6" ht="15">
      <c r="A3385" s="233">
        <v>45901</v>
      </c>
      <c r="B3385" t="s">
        <v>2112</v>
      </c>
      <c r="C3385">
        <v>485</v>
      </c>
      <c r="D3385" t="s">
        <v>20</v>
      </c>
      <c r="E3385" t="s">
        <v>2636</v>
      </c>
      <c r="F3385" t="s">
        <v>1531</v>
      </c>
    </row>
    <row r="3386" spans="1:6" ht="15">
      <c r="A3386" s="233">
        <v>45901</v>
      </c>
      <c r="B3386" t="s">
        <v>1495</v>
      </c>
      <c r="C3386">
        <v>154406</v>
      </c>
      <c r="D3386" t="s">
        <v>20</v>
      </c>
      <c r="E3386" t="s">
        <v>1794</v>
      </c>
      <c r="F3386" t="s">
        <v>1531</v>
      </c>
    </row>
    <row r="3387" spans="1:6" ht="15">
      <c r="A3387" s="233">
        <v>45901</v>
      </c>
      <c r="B3387" t="s">
        <v>2110</v>
      </c>
      <c r="C3387">
        <v>314.1069647552556</v>
      </c>
      <c r="D3387" t="s">
        <v>20</v>
      </c>
      <c r="E3387" t="s">
        <v>2787</v>
      </c>
      <c r="F3387" t="s">
        <v>1531</v>
      </c>
    </row>
    <row r="3388" spans="1:6" ht="15">
      <c r="A3388" s="233">
        <v>45901</v>
      </c>
      <c r="B3388" t="s">
        <v>2112</v>
      </c>
      <c r="C3388">
        <v>40</v>
      </c>
      <c r="D3388" t="s">
        <v>22</v>
      </c>
      <c r="E3388" t="s">
        <v>2185</v>
      </c>
      <c r="F3388" t="s">
        <v>1534</v>
      </c>
    </row>
    <row r="3389" spans="1:6" ht="15">
      <c r="A3389" s="233">
        <v>45901</v>
      </c>
      <c r="B3389" t="s">
        <v>2110</v>
      </c>
      <c r="C3389">
        <v>172.59978425026969</v>
      </c>
      <c r="D3389" t="s">
        <v>22</v>
      </c>
      <c r="E3389" t="s">
        <v>2222</v>
      </c>
      <c r="F3389" t="s">
        <v>1534</v>
      </c>
    </row>
    <row r="3390" spans="1:6" ht="15">
      <c r="A3390" s="233">
        <v>45901</v>
      </c>
      <c r="B3390" t="s">
        <v>1495</v>
      </c>
      <c r="C3390">
        <v>23175</v>
      </c>
      <c r="D3390" t="s">
        <v>22</v>
      </c>
      <c r="E3390" t="s">
        <v>1795</v>
      </c>
      <c r="F3390" t="s">
        <v>1534</v>
      </c>
    </row>
    <row r="3391" spans="1:6" ht="15">
      <c r="A3391" s="233">
        <v>45901</v>
      </c>
      <c r="B3391" t="s">
        <v>1495</v>
      </c>
      <c r="C3391">
        <v>29985</v>
      </c>
      <c r="D3391" t="s">
        <v>24</v>
      </c>
      <c r="E3391" t="s">
        <v>1796</v>
      </c>
      <c r="F3391" t="s">
        <v>1534</v>
      </c>
    </row>
    <row r="3392" spans="1:6" ht="15">
      <c r="A3392" s="233">
        <v>45901</v>
      </c>
      <c r="B3392" t="s">
        <v>2112</v>
      </c>
      <c r="C3392">
        <v>30</v>
      </c>
      <c r="D3392" t="s">
        <v>24</v>
      </c>
      <c r="E3392" t="s">
        <v>2133</v>
      </c>
      <c r="F3392" t="s">
        <v>1534</v>
      </c>
    </row>
    <row r="3393" spans="1:6" ht="15">
      <c r="A3393" s="233">
        <v>45901</v>
      </c>
      <c r="B3393" t="s">
        <v>2110</v>
      </c>
      <c r="C3393">
        <v>100.0500250125062</v>
      </c>
      <c r="D3393" t="s">
        <v>24</v>
      </c>
      <c r="E3393" t="s">
        <v>2121</v>
      </c>
      <c r="F3393" t="s">
        <v>1534</v>
      </c>
    </row>
    <row r="3394" spans="1:6" ht="15">
      <c r="A3394" s="233">
        <v>45901</v>
      </c>
      <c r="B3394" t="s">
        <v>1495</v>
      </c>
      <c r="C3394">
        <v>52356</v>
      </c>
      <c r="D3394" t="s">
        <v>26</v>
      </c>
      <c r="E3394" t="s">
        <v>1797</v>
      </c>
      <c r="F3394" t="s">
        <v>1534</v>
      </c>
    </row>
    <row r="3395" spans="1:6" ht="15">
      <c r="A3395" s="233">
        <v>45901</v>
      </c>
      <c r="B3395" t="s">
        <v>2112</v>
      </c>
      <c r="C3395">
        <v>110</v>
      </c>
      <c r="D3395" t="s">
        <v>26</v>
      </c>
      <c r="E3395" t="s">
        <v>2123</v>
      </c>
      <c r="F3395" t="s">
        <v>1534</v>
      </c>
    </row>
    <row r="3396" spans="1:6" ht="15">
      <c r="A3396" s="233">
        <v>45901</v>
      </c>
      <c r="B3396" t="s">
        <v>2110</v>
      </c>
      <c r="C3396">
        <v>210.10008404003361</v>
      </c>
      <c r="D3396" t="s">
        <v>26</v>
      </c>
      <c r="E3396" t="s">
        <v>2167</v>
      </c>
      <c r="F3396" t="s">
        <v>1534</v>
      </c>
    </row>
    <row r="3397" spans="1:6" ht="15">
      <c r="A3397" s="233">
        <v>45901</v>
      </c>
      <c r="B3397" t="s">
        <v>1495</v>
      </c>
      <c r="C3397">
        <v>88851</v>
      </c>
      <c r="D3397" t="s">
        <v>28</v>
      </c>
      <c r="E3397" t="s">
        <v>1798</v>
      </c>
      <c r="F3397" t="s">
        <v>1522</v>
      </c>
    </row>
    <row r="3398" spans="1:6" ht="15">
      <c r="A3398" s="233">
        <v>45901</v>
      </c>
      <c r="B3398" t="s">
        <v>2112</v>
      </c>
      <c r="C3398">
        <v>215</v>
      </c>
      <c r="D3398" t="s">
        <v>28</v>
      </c>
      <c r="E3398" t="s">
        <v>2117</v>
      </c>
      <c r="F3398" t="s">
        <v>1522</v>
      </c>
    </row>
    <row r="3399" spans="1:6" ht="15">
      <c r="A3399" s="233">
        <v>45901</v>
      </c>
      <c r="B3399" t="s">
        <v>2110</v>
      </c>
      <c r="C3399">
        <v>241.97814318353201</v>
      </c>
      <c r="D3399" t="s">
        <v>28</v>
      </c>
      <c r="E3399" t="s">
        <v>2132</v>
      </c>
      <c r="F3399" t="s">
        <v>1522</v>
      </c>
    </row>
    <row r="3400" spans="1:6" ht="15">
      <c r="A3400" s="233">
        <v>45901</v>
      </c>
      <c r="B3400" t="s">
        <v>2112</v>
      </c>
      <c r="C3400">
        <v>35</v>
      </c>
      <c r="D3400" t="s">
        <v>30</v>
      </c>
      <c r="E3400" t="s">
        <v>2205</v>
      </c>
      <c r="F3400" t="s">
        <v>1544</v>
      </c>
    </row>
    <row r="3401" spans="1:6" ht="15">
      <c r="A3401" s="233">
        <v>45901</v>
      </c>
      <c r="B3401" t="s">
        <v>1495</v>
      </c>
      <c r="C3401">
        <v>20882</v>
      </c>
      <c r="D3401" t="s">
        <v>30</v>
      </c>
      <c r="E3401" t="s">
        <v>1799</v>
      </c>
      <c r="F3401" t="s">
        <v>1544</v>
      </c>
    </row>
    <row r="3402" spans="1:6" ht="15">
      <c r="A3402" s="233">
        <v>45901</v>
      </c>
      <c r="B3402" t="s">
        <v>2110</v>
      </c>
      <c r="C3402">
        <v>167.6084666219711</v>
      </c>
      <c r="D3402" t="s">
        <v>30</v>
      </c>
      <c r="E3402" t="s">
        <v>2788</v>
      </c>
      <c r="F3402" t="s">
        <v>1544</v>
      </c>
    </row>
    <row r="3403" spans="1:6" ht="15">
      <c r="A3403" s="233">
        <v>45901</v>
      </c>
      <c r="B3403" t="s">
        <v>1495</v>
      </c>
      <c r="C3403">
        <v>87497</v>
      </c>
      <c r="D3403" t="s">
        <v>32</v>
      </c>
      <c r="E3403" t="s">
        <v>1800</v>
      </c>
      <c r="F3403" t="s">
        <v>1518</v>
      </c>
    </row>
    <row r="3404" spans="1:6" ht="15">
      <c r="A3404" s="233">
        <v>45901</v>
      </c>
      <c r="B3404" t="s">
        <v>2112</v>
      </c>
      <c r="C3404">
        <v>200</v>
      </c>
      <c r="D3404" t="s">
        <v>32</v>
      </c>
      <c r="E3404" t="s">
        <v>2208</v>
      </c>
      <c r="F3404" t="s">
        <v>1518</v>
      </c>
    </row>
    <row r="3405" spans="1:6" ht="15">
      <c r="A3405" s="233">
        <v>45901</v>
      </c>
      <c r="B3405" t="s">
        <v>2110</v>
      </c>
      <c r="C3405">
        <v>228.57926557481969</v>
      </c>
      <c r="D3405" t="s">
        <v>32</v>
      </c>
      <c r="E3405" t="s">
        <v>2789</v>
      </c>
      <c r="F3405" t="s">
        <v>1518</v>
      </c>
    </row>
    <row r="3406" spans="1:6" ht="15">
      <c r="A3406" s="233">
        <v>45901</v>
      </c>
      <c r="B3406" t="s">
        <v>2110</v>
      </c>
      <c r="C3406">
        <v>69.853540410273126</v>
      </c>
      <c r="D3406" t="s">
        <v>34</v>
      </c>
      <c r="E3406" t="s">
        <v>2127</v>
      </c>
      <c r="F3406" t="s">
        <v>1509</v>
      </c>
    </row>
    <row r="3407" spans="1:6" ht="15">
      <c r="A3407" s="233">
        <v>45901</v>
      </c>
      <c r="B3407" t="s">
        <v>1495</v>
      </c>
      <c r="C3407">
        <v>42947</v>
      </c>
      <c r="D3407" t="s">
        <v>34</v>
      </c>
      <c r="E3407" t="s">
        <v>1801</v>
      </c>
      <c r="F3407" t="s">
        <v>1509</v>
      </c>
    </row>
    <row r="3408" spans="1:6" ht="15">
      <c r="A3408" s="233">
        <v>45901</v>
      </c>
      <c r="B3408" t="s">
        <v>2112</v>
      </c>
      <c r="C3408">
        <v>30</v>
      </c>
      <c r="D3408" t="s">
        <v>34</v>
      </c>
      <c r="E3408" t="s">
        <v>2133</v>
      </c>
      <c r="F3408" t="s">
        <v>1509</v>
      </c>
    </row>
    <row r="3409" spans="1:6" ht="15">
      <c r="A3409" s="233">
        <v>45901</v>
      </c>
      <c r="B3409" t="s">
        <v>2112</v>
      </c>
      <c r="C3409">
        <v>65</v>
      </c>
      <c r="D3409" t="s">
        <v>36</v>
      </c>
      <c r="E3409" t="s">
        <v>2209</v>
      </c>
      <c r="F3409" t="s">
        <v>1544</v>
      </c>
    </row>
    <row r="3410" spans="1:6" ht="15">
      <c r="A3410" s="233">
        <v>45901</v>
      </c>
      <c r="B3410" t="s">
        <v>2110</v>
      </c>
      <c r="C3410">
        <v>160.40273424968541</v>
      </c>
      <c r="D3410" t="s">
        <v>36</v>
      </c>
      <c r="E3410" t="s">
        <v>2238</v>
      </c>
      <c r="F3410" t="s">
        <v>1544</v>
      </c>
    </row>
    <row r="3411" spans="1:6" ht="15">
      <c r="A3411" s="233">
        <v>45901</v>
      </c>
      <c r="B3411" t="s">
        <v>1495</v>
      </c>
      <c r="C3411">
        <v>40523</v>
      </c>
      <c r="D3411" t="s">
        <v>36</v>
      </c>
      <c r="E3411" t="s">
        <v>1936</v>
      </c>
      <c r="F3411" t="s">
        <v>1544</v>
      </c>
    </row>
    <row r="3412" spans="1:6" ht="15">
      <c r="A3412" s="233">
        <v>45901</v>
      </c>
      <c r="B3412" t="s">
        <v>2112</v>
      </c>
      <c r="C3412">
        <v>170</v>
      </c>
      <c r="D3412" t="s">
        <v>1497</v>
      </c>
      <c r="E3412" t="s">
        <v>2162</v>
      </c>
      <c r="F3412" t="s">
        <v>1522</v>
      </c>
    </row>
    <row r="3413" spans="1:6" ht="15">
      <c r="A3413" s="233">
        <v>45901</v>
      </c>
      <c r="B3413" t="s">
        <v>1495</v>
      </c>
      <c r="C3413">
        <v>62286</v>
      </c>
      <c r="D3413" t="s">
        <v>1497</v>
      </c>
      <c r="E3413" t="s">
        <v>1802</v>
      </c>
      <c r="F3413" t="s">
        <v>1522</v>
      </c>
    </row>
    <row r="3414" spans="1:6" ht="15">
      <c r="A3414" s="233">
        <v>45901</v>
      </c>
      <c r="B3414" t="s">
        <v>2110</v>
      </c>
      <c r="C3414">
        <v>272.93452782326682</v>
      </c>
      <c r="D3414" t="s">
        <v>1497</v>
      </c>
      <c r="E3414" t="s">
        <v>2790</v>
      </c>
      <c r="F3414" t="s">
        <v>1522</v>
      </c>
    </row>
    <row r="3415" spans="1:6" ht="15">
      <c r="A3415" s="233">
        <v>45901</v>
      </c>
      <c r="B3415" t="s">
        <v>2112</v>
      </c>
      <c r="C3415">
        <v>105</v>
      </c>
      <c r="D3415" t="s">
        <v>40</v>
      </c>
      <c r="E3415" t="s">
        <v>2137</v>
      </c>
      <c r="F3415" t="s">
        <v>1509</v>
      </c>
    </row>
    <row r="3416" spans="1:6" ht="15">
      <c r="A3416" s="233">
        <v>45901</v>
      </c>
      <c r="B3416" t="s">
        <v>2110</v>
      </c>
      <c r="C3416">
        <v>175.0466791144305</v>
      </c>
      <c r="D3416" t="s">
        <v>40</v>
      </c>
      <c r="E3416" t="s">
        <v>2154</v>
      </c>
      <c r="F3416" t="s">
        <v>1509</v>
      </c>
    </row>
    <row r="3417" spans="1:6" ht="15">
      <c r="A3417" s="233">
        <v>45901</v>
      </c>
      <c r="B3417" t="s">
        <v>1495</v>
      </c>
      <c r="C3417">
        <v>59984</v>
      </c>
      <c r="D3417" t="s">
        <v>40</v>
      </c>
      <c r="E3417" t="s">
        <v>1803</v>
      </c>
      <c r="F3417" t="s">
        <v>1509</v>
      </c>
    </row>
    <row r="3418" spans="1:6" ht="15">
      <c r="A3418" s="233">
        <v>45901</v>
      </c>
      <c r="B3418" t="s">
        <v>2112</v>
      </c>
      <c r="C3418">
        <v>115</v>
      </c>
      <c r="D3418" t="s">
        <v>42</v>
      </c>
      <c r="E3418" t="s">
        <v>2143</v>
      </c>
      <c r="F3418" t="s">
        <v>1544</v>
      </c>
    </row>
    <row r="3419" spans="1:6" ht="15">
      <c r="A3419" s="233">
        <v>45901</v>
      </c>
      <c r="B3419" t="s">
        <v>1495</v>
      </c>
      <c r="C3419">
        <v>110535</v>
      </c>
      <c r="D3419" t="s">
        <v>42</v>
      </c>
      <c r="E3419" t="s">
        <v>1804</v>
      </c>
      <c r="F3419" t="s">
        <v>1544</v>
      </c>
    </row>
    <row r="3420" spans="1:6" ht="15">
      <c r="A3420" s="233">
        <v>45901</v>
      </c>
      <c r="B3420" t="s">
        <v>2110</v>
      </c>
      <c r="C3420">
        <v>104.0394445198353</v>
      </c>
      <c r="D3420" t="s">
        <v>42</v>
      </c>
      <c r="E3420" t="s">
        <v>2559</v>
      </c>
      <c r="F3420" t="s">
        <v>1544</v>
      </c>
    </row>
    <row r="3421" spans="1:6" ht="15">
      <c r="A3421" s="233">
        <v>45901</v>
      </c>
      <c r="B3421" t="s">
        <v>1495</v>
      </c>
      <c r="C3421">
        <v>36500</v>
      </c>
      <c r="D3421" t="s">
        <v>44</v>
      </c>
      <c r="E3421" t="s">
        <v>1805</v>
      </c>
      <c r="F3421" t="s">
        <v>1534</v>
      </c>
    </row>
    <row r="3422" spans="1:6" ht="15">
      <c r="A3422" s="233">
        <v>45901</v>
      </c>
      <c r="B3422" t="s">
        <v>2110</v>
      </c>
      <c r="C3422">
        <v>164.38356164383561</v>
      </c>
      <c r="D3422" t="s">
        <v>44</v>
      </c>
      <c r="E3422" t="s">
        <v>2260</v>
      </c>
      <c r="F3422" t="s">
        <v>1534</v>
      </c>
    </row>
    <row r="3423" spans="1:6" ht="15">
      <c r="A3423" s="233">
        <v>45901</v>
      </c>
      <c r="B3423" t="s">
        <v>2112</v>
      </c>
      <c r="C3423">
        <v>60</v>
      </c>
      <c r="D3423" t="s">
        <v>44</v>
      </c>
      <c r="E3423" t="s">
        <v>2113</v>
      </c>
      <c r="F3423" t="s">
        <v>1534</v>
      </c>
    </row>
    <row r="3424" spans="1:6" ht="15">
      <c r="A3424" s="233">
        <v>45901</v>
      </c>
      <c r="B3424" t="s">
        <v>1495</v>
      </c>
      <c r="C3424">
        <v>41290</v>
      </c>
      <c r="D3424" t="s">
        <v>46</v>
      </c>
      <c r="E3424" t="s">
        <v>1806</v>
      </c>
      <c r="F3424" t="s">
        <v>1518</v>
      </c>
    </row>
    <row r="3425" spans="1:6" ht="15">
      <c r="A3425" s="233">
        <v>45901</v>
      </c>
      <c r="B3425" t="s">
        <v>2110</v>
      </c>
      <c r="C3425">
        <v>193.75151368370061</v>
      </c>
      <c r="D3425" t="s">
        <v>46</v>
      </c>
      <c r="E3425" t="s">
        <v>2160</v>
      </c>
      <c r="F3425" t="s">
        <v>1518</v>
      </c>
    </row>
    <row r="3426" spans="1:6" ht="15">
      <c r="A3426" s="233">
        <v>45901</v>
      </c>
      <c r="B3426" t="s">
        <v>2112</v>
      </c>
      <c r="C3426">
        <v>80</v>
      </c>
      <c r="D3426" t="s">
        <v>46</v>
      </c>
      <c r="E3426" t="s">
        <v>2115</v>
      </c>
      <c r="F3426" t="s">
        <v>1518</v>
      </c>
    </row>
    <row r="3427" spans="1:6" ht="15">
      <c r="A3427" s="233">
        <v>45901</v>
      </c>
      <c r="B3427" t="s">
        <v>2112</v>
      </c>
      <c r="C3427">
        <v>250</v>
      </c>
      <c r="D3427" t="s">
        <v>48</v>
      </c>
      <c r="E3427" t="s">
        <v>2581</v>
      </c>
      <c r="F3427" t="s">
        <v>1525</v>
      </c>
    </row>
    <row r="3428" spans="1:6" ht="15">
      <c r="A3428" s="233">
        <v>45901</v>
      </c>
      <c r="B3428" t="s">
        <v>2110</v>
      </c>
      <c r="C3428">
        <v>185.55629778074669</v>
      </c>
      <c r="D3428" t="s">
        <v>48</v>
      </c>
      <c r="E3428" t="s">
        <v>2791</v>
      </c>
      <c r="F3428" t="s">
        <v>1525</v>
      </c>
    </row>
    <row r="3429" spans="1:6" ht="15">
      <c r="A3429" s="233">
        <v>45901</v>
      </c>
      <c r="B3429" t="s">
        <v>1495</v>
      </c>
      <c r="C3429">
        <v>134730</v>
      </c>
      <c r="D3429" t="s">
        <v>48</v>
      </c>
      <c r="E3429" t="s">
        <v>1807</v>
      </c>
      <c r="F3429" t="s">
        <v>1525</v>
      </c>
    </row>
    <row r="3430" spans="1:6" ht="15">
      <c r="A3430" s="233">
        <v>45901</v>
      </c>
      <c r="B3430" t="s">
        <v>2112</v>
      </c>
      <c r="C3430">
        <v>50</v>
      </c>
      <c r="D3430" t="s">
        <v>50</v>
      </c>
      <c r="E3430" t="s">
        <v>2191</v>
      </c>
      <c r="F3430" t="s">
        <v>1509</v>
      </c>
    </row>
    <row r="3431" spans="1:6" ht="15">
      <c r="A3431" s="233">
        <v>45901</v>
      </c>
      <c r="B3431" t="s">
        <v>1495</v>
      </c>
      <c r="C3431">
        <v>26312</v>
      </c>
      <c r="D3431" t="s">
        <v>50</v>
      </c>
      <c r="E3431" t="s">
        <v>1808</v>
      </c>
      <c r="F3431" t="s">
        <v>1509</v>
      </c>
    </row>
    <row r="3432" spans="1:6" ht="15">
      <c r="A3432" s="233">
        <v>45901</v>
      </c>
      <c r="B3432" t="s">
        <v>2110</v>
      </c>
      <c r="C3432">
        <v>190.02736394040741</v>
      </c>
      <c r="D3432" t="s">
        <v>50</v>
      </c>
      <c r="E3432" t="s">
        <v>2202</v>
      </c>
      <c r="F3432" t="s">
        <v>1509</v>
      </c>
    </row>
    <row r="3433" spans="1:6" ht="15">
      <c r="A3433" s="233">
        <v>45901</v>
      </c>
      <c r="B3433" t="s">
        <v>1495</v>
      </c>
      <c r="C3433">
        <v>57456</v>
      </c>
      <c r="D3433" t="s">
        <v>52</v>
      </c>
      <c r="E3433" t="s">
        <v>1809</v>
      </c>
      <c r="F3433" t="s">
        <v>1525</v>
      </c>
    </row>
    <row r="3434" spans="1:6" ht="15">
      <c r="A3434" s="233">
        <v>45901</v>
      </c>
      <c r="B3434" t="s">
        <v>2110</v>
      </c>
      <c r="C3434">
        <v>182.7485380116959</v>
      </c>
      <c r="D3434" t="s">
        <v>52</v>
      </c>
      <c r="E3434" t="s">
        <v>2792</v>
      </c>
      <c r="F3434" t="s">
        <v>1525</v>
      </c>
    </row>
    <row r="3435" spans="1:6" ht="15">
      <c r="A3435" s="233">
        <v>45901</v>
      </c>
      <c r="B3435" t="s">
        <v>2112</v>
      </c>
      <c r="C3435">
        <v>105</v>
      </c>
      <c r="D3435" t="s">
        <v>52</v>
      </c>
      <c r="E3435" t="s">
        <v>2137</v>
      </c>
      <c r="F3435" t="s">
        <v>1525</v>
      </c>
    </row>
    <row r="3436" spans="1:6" ht="15">
      <c r="A3436" s="233">
        <v>45901</v>
      </c>
      <c r="B3436" t="s">
        <v>1495</v>
      </c>
      <c r="C3436">
        <v>94913</v>
      </c>
      <c r="D3436" t="s">
        <v>54</v>
      </c>
      <c r="E3436" t="s">
        <v>1810</v>
      </c>
      <c r="F3436" t="s">
        <v>1534</v>
      </c>
    </row>
    <row r="3437" spans="1:6" ht="15">
      <c r="A3437" s="233">
        <v>45901</v>
      </c>
      <c r="B3437" t="s">
        <v>2112</v>
      </c>
      <c r="C3437">
        <v>145</v>
      </c>
      <c r="D3437" t="s">
        <v>54</v>
      </c>
      <c r="E3437" t="s">
        <v>2157</v>
      </c>
      <c r="F3437" t="s">
        <v>1534</v>
      </c>
    </row>
    <row r="3438" spans="1:6" ht="15">
      <c r="A3438" s="233">
        <v>45901</v>
      </c>
      <c r="B3438" t="s">
        <v>2110</v>
      </c>
      <c r="C3438">
        <v>152.77148546563691</v>
      </c>
      <c r="D3438" t="s">
        <v>54</v>
      </c>
      <c r="E3438" t="s">
        <v>2541</v>
      </c>
      <c r="F3438" t="s">
        <v>1534</v>
      </c>
    </row>
    <row r="3439" spans="1:6" ht="15">
      <c r="A3439" s="233">
        <v>45901</v>
      </c>
      <c r="B3439" t="s">
        <v>2112</v>
      </c>
      <c r="C3439">
        <v>175</v>
      </c>
      <c r="D3439" t="s">
        <v>56</v>
      </c>
      <c r="E3439" t="s">
        <v>2154</v>
      </c>
      <c r="F3439" t="s">
        <v>1534</v>
      </c>
    </row>
    <row r="3440" spans="1:6" ht="15">
      <c r="A3440" s="233">
        <v>45901</v>
      </c>
      <c r="B3440" t="s">
        <v>2110</v>
      </c>
      <c r="C3440">
        <v>217.97889964251459</v>
      </c>
      <c r="D3440" t="s">
        <v>56</v>
      </c>
      <c r="E3440" t="s">
        <v>2155</v>
      </c>
      <c r="F3440" t="s">
        <v>1534</v>
      </c>
    </row>
    <row r="3441" spans="1:6" ht="15">
      <c r="A3441" s="233">
        <v>45901</v>
      </c>
      <c r="B3441" t="s">
        <v>1495</v>
      </c>
      <c r="C3441">
        <v>80283</v>
      </c>
      <c r="D3441" t="s">
        <v>56</v>
      </c>
      <c r="E3441" t="s">
        <v>1811</v>
      </c>
      <c r="F3441" t="s">
        <v>1534</v>
      </c>
    </row>
    <row r="3442" spans="1:6" ht="15">
      <c r="A3442" s="233">
        <v>45901</v>
      </c>
      <c r="B3442" t="s">
        <v>2110</v>
      </c>
      <c r="C3442">
        <v>0</v>
      </c>
      <c r="D3442" t="s">
        <v>58</v>
      </c>
      <c r="E3442" t="s">
        <v>2156</v>
      </c>
      <c r="F3442" t="s">
        <v>1509</v>
      </c>
    </row>
    <row r="3443" spans="1:6" ht="15">
      <c r="A3443" s="233">
        <v>45901</v>
      </c>
      <c r="B3443" t="s">
        <v>1495</v>
      </c>
      <c r="C3443">
        <v>1399</v>
      </c>
      <c r="D3443" t="s">
        <v>58</v>
      </c>
      <c r="E3443" t="s">
        <v>1812</v>
      </c>
      <c r="F3443" t="s">
        <v>1509</v>
      </c>
    </row>
    <row r="3444" spans="1:6" ht="15">
      <c r="A3444" s="233">
        <v>45901</v>
      </c>
      <c r="B3444" t="s">
        <v>2112</v>
      </c>
      <c r="C3444">
        <v>0</v>
      </c>
      <c r="D3444" t="s">
        <v>58</v>
      </c>
      <c r="E3444" t="s">
        <v>2156</v>
      </c>
      <c r="F3444" t="s">
        <v>1509</v>
      </c>
    </row>
    <row r="3445" spans="1:6" ht="15">
      <c r="A3445" s="233">
        <v>45901</v>
      </c>
      <c r="B3445" t="s">
        <v>2110</v>
      </c>
      <c r="C3445">
        <v>124.83410204859329</v>
      </c>
      <c r="D3445" t="s">
        <v>1498</v>
      </c>
      <c r="E3445" t="s">
        <v>2144</v>
      </c>
      <c r="F3445" t="s">
        <v>1522</v>
      </c>
    </row>
    <row r="3446" spans="1:6" ht="15">
      <c r="A3446" s="233">
        <v>45901</v>
      </c>
      <c r="B3446" t="s">
        <v>1495</v>
      </c>
      <c r="C3446">
        <v>152202</v>
      </c>
      <c r="D3446" t="s">
        <v>1498</v>
      </c>
      <c r="E3446" t="s">
        <v>1813</v>
      </c>
      <c r="F3446" t="s">
        <v>1522</v>
      </c>
    </row>
    <row r="3447" spans="1:6" ht="15">
      <c r="A3447" s="233">
        <v>45901</v>
      </c>
      <c r="B3447" t="s">
        <v>2112</v>
      </c>
      <c r="C3447">
        <v>190</v>
      </c>
      <c r="D3447" t="s">
        <v>1498</v>
      </c>
      <c r="E3447" t="s">
        <v>2202</v>
      </c>
      <c r="F3447" t="s">
        <v>1522</v>
      </c>
    </row>
    <row r="3448" spans="1:6" ht="15">
      <c r="A3448" s="233">
        <v>45901</v>
      </c>
      <c r="B3448" t="s">
        <v>2110</v>
      </c>
      <c r="C3448">
        <v>216.58258166437349</v>
      </c>
      <c r="D3448" t="s">
        <v>62</v>
      </c>
      <c r="E3448" t="s">
        <v>2793</v>
      </c>
      <c r="F3448" t="s">
        <v>1578</v>
      </c>
    </row>
    <row r="3449" spans="1:6" ht="15">
      <c r="A3449" s="233">
        <v>45901</v>
      </c>
      <c r="B3449" t="s">
        <v>2112</v>
      </c>
      <c r="C3449">
        <v>255</v>
      </c>
      <c r="D3449" t="s">
        <v>62</v>
      </c>
      <c r="E3449" t="s">
        <v>2244</v>
      </c>
      <c r="F3449" t="s">
        <v>1578</v>
      </c>
    </row>
    <row r="3450" spans="1:6" ht="15">
      <c r="A3450" s="233">
        <v>45901</v>
      </c>
      <c r="B3450" t="s">
        <v>1495</v>
      </c>
      <c r="C3450">
        <v>117738</v>
      </c>
      <c r="D3450" t="s">
        <v>62</v>
      </c>
      <c r="E3450" t="s">
        <v>1814</v>
      </c>
      <c r="F3450" t="s">
        <v>1578</v>
      </c>
    </row>
    <row r="3451" spans="1:6" ht="15">
      <c r="A3451" s="233">
        <v>45901</v>
      </c>
      <c r="B3451" t="s">
        <v>2112</v>
      </c>
      <c r="C3451">
        <v>100</v>
      </c>
      <c r="D3451" t="s">
        <v>64</v>
      </c>
      <c r="E3451" t="s">
        <v>2121</v>
      </c>
      <c r="F3451" t="s">
        <v>1531</v>
      </c>
    </row>
    <row r="3452" spans="1:6" ht="15">
      <c r="A3452" s="233">
        <v>45901</v>
      </c>
      <c r="B3452" t="s">
        <v>1495</v>
      </c>
      <c r="C3452">
        <v>51300</v>
      </c>
      <c r="D3452" t="s">
        <v>64</v>
      </c>
      <c r="E3452" t="s">
        <v>1815</v>
      </c>
      <c r="F3452" t="s">
        <v>1531</v>
      </c>
    </row>
    <row r="3453" spans="1:6" ht="15">
      <c r="A3453" s="233">
        <v>45901</v>
      </c>
      <c r="B3453" t="s">
        <v>2110</v>
      </c>
      <c r="C3453">
        <v>194.9317738791423</v>
      </c>
      <c r="D3453" t="s">
        <v>64</v>
      </c>
      <c r="E3453" t="s">
        <v>2135</v>
      </c>
      <c r="F3453" t="s">
        <v>1531</v>
      </c>
    </row>
    <row r="3454" spans="1:6" ht="15">
      <c r="A3454" s="233">
        <v>45901</v>
      </c>
      <c r="B3454" t="s">
        <v>1495</v>
      </c>
      <c r="C3454">
        <v>56734</v>
      </c>
      <c r="D3454" t="s">
        <v>66</v>
      </c>
      <c r="E3454" t="s">
        <v>1816</v>
      </c>
      <c r="F3454" t="s">
        <v>1509</v>
      </c>
    </row>
    <row r="3455" spans="1:6" ht="15">
      <c r="A3455" s="233">
        <v>45901</v>
      </c>
      <c r="B3455" t="s">
        <v>2112</v>
      </c>
      <c r="C3455">
        <v>100</v>
      </c>
      <c r="D3455" t="s">
        <v>66</v>
      </c>
      <c r="E3455" t="s">
        <v>2121</v>
      </c>
      <c r="F3455" t="s">
        <v>1509</v>
      </c>
    </row>
    <row r="3456" spans="1:6" ht="15">
      <c r="A3456" s="233">
        <v>45901</v>
      </c>
      <c r="B3456" t="s">
        <v>2110</v>
      </c>
      <c r="C3456">
        <v>176.2611485176437</v>
      </c>
      <c r="D3456" t="s">
        <v>66</v>
      </c>
      <c r="E3456" t="s">
        <v>2569</v>
      </c>
      <c r="F3456" t="s">
        <v>1509</v>
      </c>
    </row>
    <row r="3457" spans="1:6" ht="15">
      <c r="A3457" s="233">
        <v>45901</v>
      </c>
      <c r="B3457" t="s">
        <v>2110</v>
      </c>
      <c r="C3457">
        <v>267.25661088922209</v>
      </c>
      <c r="D3457" t="s">
        <v>68</v>
      </c>
      <c r="E3457" t="s">
        <v>2130</v>
      </c>
      <c r="F3457" t="s">
        <v>1578</v>
      </c>
    </row>
    <row r="3458" spans="1:6" ht="15">
      <c r="A3458" s="233">
        <v>45901</v>
      </c>
      <c r="B3458" t="s">
        <v>2112</v>
      </c>
      <c r="C3458">
        <v>180</v>
      </c>
      <c r="D3458" t="s">
        <v>68</v>
      </c>
      <c r="E3458" t="s">
        <v>2177</v>
      </c>
      <c r="F3458" t="s">
        <v>1578</v>
      </c>
    </row>
    <row r="3459" spans="1:6" ht="15">
      <c r="A3459" s="233">
        <v>45901</v>
      </c>
      <c r="B3459" t="s">
        <v>1495</v>
      </c>
      <c r="C3459">
        <v>67351</v>
      </c>
      <c r="D3459" t="s">
        <v>68</v>
      </c>
      <c r="E3459" t="s">
        <v>1817</v>
      </c>
      <c r="F3459" t="s">
        <v>1578</v>
      </c>
    </row>
    <row r="3460" spans="1:6" ht="15">
      <c r="A3460" s="233">
        <v>45901</v>
      </c>
      <c r="B3460" t="s">
        <v>2110</v>
      </c>
      <c r="C3460">
        <v>273.14367357229901</v>
      </c>
      <c r="D3460" t="s">
        <v>70</v>
      </c>
      <c r="E3460" t="s">
        <v>2790</v>
      </c>
      <c r="F3460" t="s">
        <v>1578</v>
      </c>
    </row>
    <row r="3461" spans="1:6" ht="15">
      <c r="A3461" s="233">
        <v>45901</v>
      </c>
      <c r="B3461" t="s">
        <v>2112</v>
      </c>
      <c r="C3461">
        <v>65</v>
      </c>
      <c r="D3461" t="s">
        <v>70</v>
      </c>
      <c r="E3461" t="s">
        <v>2209</v>
      </c>
      <c r="F3461" t="s">
        <v>1578</v>
      </c>
    </row>
    <row r="3462" spans="1:6" ht="15">
      <c r="A3462" s="233">
        <v>45901</v>
      </c>
      <c r="B3462" t="s">
        <v>1495</v>
      </c>
      <c r="C3462">
        <v>23797</v>
      </c>
      <c r="D3462" t="s">
        <v>70</v>
      </c>
      <c r="E3462" t="s">
        <v>1818</v>
      </c>
      <c r="F3462" t="s">
        <v>1578</v>
      </c>
    </row>
    <row r="3463" spans="1:6" ht="15">
      <c r="A3463" s="233">
        <v>45901</v>
      </c>
      <c r="B3463" t="s">
        <v>2112</v>
      </c>
      <c r="C3463">
        <v>115</v>
      </c>
      <c r="D3463" t="s">
        <v>72</v>
      </c>
      <c r="E3463" t="s">
        <v>2143</v>
      </c>
      <c r="F3463" t="s">
        <v>1591</v>
      </c>
    </row>
    <row r="3464" spans="1:6" ht="15">
      <c r="A3464" s="233">
        <v>45901</v>
      </c>
      <c r="B3464" t="s">
        <v>2110</v>
      </c>
      <c r="C3464">
        <v>258.32827908439481</v>
      </c>
      <c r="D3464" t="s">
        <v>72</v>
      </c>
      <c r="E3464" t="s">
        <v>2794</v>
      </c>
      <c r="F3464" t="s">
        <v>1591</v>
      </c>
    </row>
    <row r="3465" spans="1:6" ht="15">
      <c r="A3465" s="233">
        <v>45901</v>
      </c>
      <c r="B3465" t="s">
        <v>1495</v>
      </c>
      <c r="C3465">
        <v>44517</v>
      </c>
      <c r="D3465" t="s">
        <v>72</v>
      </c>
      <c r="E3465" t="s">
        <v>1819</v>
      </c>
      <c r="F3465" t="s">
        <v>1591</v>
      </c>
    </row>
    <row r="3466" spans="1:6" ht="15">
      <c r="A3466" s="233">
        <v>45901</v>
      </c>
      <c r="B3466" t="s">
        <v>1495</v>
      </c>
      <c r="C3466">
        <v>186020</v>
      </c>
      <c r="D3466" t="s">
        <v>74</v>
      </c>
      <c r="E3466" t="s">
        <v>1820</v>
      </c>
      <c r="F3466" t="s">
        <v>1591</v>
      </c>
    </row>
    <row r="3467" spans="1:6" ht="15">
      <c r="A3467" s="233">
        <v>45901</v>
      </c>
      <c r="B3467" t="s">
        <v>2110</v>
      </c>
      <c r="C3467">
        <v>212.34275884313519</v>
      </c>
      <c r="D3467" t="s">
        <v>74</v>
      </c>
      <c r="E3467" t="s">
        <v>2168</v>
      </c>
      <c r="F3467" t="s">
        <v>1591</v>
      </c>
    </row>
    <row r="3468" spans="1:6" ht="15">
      <c r="A3468" s="233">
        <v>45901</v>
      </c>
      <c r="B3468" t="s">
        <v>2112</v>
      </c>
      <c r="C3468">
        <v>395</v>
      </c>
      <c r="D3468" t="s">
        <v>74</v>
      </c>
      <c r="E3468" t="s">
        <v>2589</v>
      </c>
      <c r="F3468" t="s">
        <v>1591</v>
      </c>
    </row>
    <row r="3469" spans="1:6" ht="15">
      <c r="A3469" s="233">
        <v>45901</v>
      </c>
      <c r="B3469" t="s">
        <v>2112</v>
      </c>
      <c r="C3469">
        <v>445</v>
      </c>
      <c r="D3469" t="s">
        <v>76</v>
      </c>
      <c r="E3469" t="s">
        <v>2644</v>
      </c>
      <c r="F3469" t="s">
        <v>1522</v>
      </c>
    </row>
    <row r="3470" spans="1:6" ht="15">
      <c r="A3470" s="233">
        <v>45901</v>
      </c>
      <c r="B3470" t="s">
        <v>1495</v>
      </c>
      <c r="C3470">
        <v>221728</v>
      </c>
      <c r="D3470" t="s">
        <v>76</v>
      </c>
      <c r="E3470" t="s">
        <v>1821</v>
      </c>
      <c r="F3470" t="s">
        <v>1522</v>
      </c>
    </row>
    <row r="3471" spans="1:6" ht="15">
      <c r="A3471" s="233">
        <v>45901</v>
      </c>
      <c r="B3471" t="s">
        <v>2110</v>
      </c>
      <c r="C3471">
        <v>200.69634867946311</v>
      </c>
      <c r="D3471" t="s">
        <v>76</v>
      </c>
      <c r="E3471" t="s">
        <v>2795</v>
      </c>
      <c r="F3471" t="s">
        <v>1522</v>
      </c>
    </row>
    <row r="3472" spans="1:6" ht="15">
      <c r="A3472" s="233">
        <v>45901</v>
      </c>
      <c r="B3472" t="s">
        <v>2112</v>
      </c>
      <c r="C3472">
        <v>140</v>
      </c>
      <c r="D3472" t="s">
        <v>78</v>
      </c>
      <c r="E3472" t="s">
        <v>2131</v>
      </c>
      <c r="F3472" t="s">
        <v>1518</v>
      </c>
    </row>
    <row r="3473" spans="1:6" ht="15">
      <c r="A3473" s="233">
        <v>45901</v>
      </c>
      <c r="B3473" t="s">
        <v>2110</v>
      </c>
      <c r="C3473">
        <v>223.3175415928921</v>
      </c>
      <c r="D3473" t="s">
        <v>78</v>
      </c>
      <c r="E3473" t="s">
        <v>2136</v>
      </c>
      <c r="F3473" t="s">
        <v>1518</v>
      </c>
    </row>
    <row r="3474" spans="1:6" ht="15">
      <c r="A3474" s="233">
        <v>45901</v>
      </c>
      <c r="B3474" t="s">
        <v>1495</v>
      </c>
      <c r="C3474">
        <v>62691</v>
      </c>
      <c r="D3474" t="s">
        <v>78</v>
      </c>
      <c r="E3474" t="s">
        <v>1822</v>
      </c>
      <c r="F3474" t="s">
        <v>1518</v>
      </c>
    </row>
    <row r="3475" spans="1:6" ht="15">
      <c r="A3475" s="233">
        <v>45901</v>
      </c>
      <c r="B3475" t="s">
        <v>2110</v>
      </c>
      <c r="C3475">
        <v>147.00199922718949</v>
      </c>
      <c r="D3475" t="s">
        <v>80</v>
      </c>
      <c r="E3475" t="s">
        <v>2796</v>
      </c>
      <c r="F3475" t="s">
        <v>1522</v>
      </c>
    </row>
    <row r="3476" spans="1:6" ht="15">
      <c r="A3476" s="233">
        <v>45901</v>
      </c>
      <c r="B3476" t="s">
        <v>1495</v>
      </c>
      <c r="C3476">
        <v>119046</v>
      </c>
      <c r="D3476" t="s">
        <v>80</v>
      </c>
      <c r="E3476" t="s">
        <v>1823</v>
      </c>
      <c r="F3476" t="s">
        <v>1522</v>
      </c>
    </row>
    <row r="3477" spans="1:6" ht="15">
      <c r="A3477" s="233">
        <v>45901</v>
      </c>
      <c r="B3477" t="s">
        <v>2112</v>
      </c>
      <c r="C3477">
        <v>175</v>
      </c>
      <c r="D3477" t="s">
        <v>80</v>
      </c>
      <c r="E3477" t="s">
        <v>2154</v>
      </c>
      <c r="F3477" t="s">
        <v>1522</v>
      </c>
    </row>
    <row r="3478" spans="1:6" ht="15">
      <c r="A3478" s="233">
        <v>45901</v>
      </c>
      <c r="B3478" t="s">
        <v>2112</v>
      </c>
      <c r="C3478">
        <v>100</v>
      </c>
      <c r="D3478" t="s">
        <v>82</v>
      </c>
      <c r="E3478" t="s">
        <v>2121</v>
      </c>
      <c r="F3478" t="s">
        <v>1531</v>
      </c>
    </row>
    <row r="3479" spans="1:6" ht="15">
      <c r="A3479" s="233">
        <v>45901</v>
      </c>
      <c r="B3479" t="s">
        <v>2110</v>
      </c>
      <c r="C3479">
        <v>149.08684308609759</v>
      </c>
      <c r="D3479" t="s">
        <v>82</v>
      </c>
      <c r="E3479" t="s">
        <v>2199</v>
      </c>
      <c r="F3479" t="s">
        <v>1531</v>
      </c>
    </row>
    <row r="3480" spans="1:6" ht="15">
      <c r="A3480" s="233">
        <v>45901</v>
      </c>
      <c r="B3480" t="s">
        <v>1495</v>
      </c>
      <c r="C3480">
        <v>67075</v>
      </c>
      <c r="D3480" t="s">
        <v>82</v>
      </c>
      <c r="E3480" t="s">
        <v>1824</v>
      </c>
      <c r="F3480" t="s">
        <v>1531</v>
      </c>
    </row>
    <row r="3481" spans="1:6" ht="15">
      <c r="A3481" s="233">
        <v>45901</v>
      </c>
      <c r="B3481" t="s">
        <v>2110</v>
      </c>
      <c r="C3481">
        <v>61.67129201356768</v>
      </c>
      <c r="D3481" t="s">
        <v>84</v>
      </c>
      <c r="E3481" t="s">
        <v>2566</v>
      </c>
      <c r="F3481" t="s">
        <v>1509</v>
      </c>
    </row>
    <row r="3482" spans="1:6" ht="15">
      <c r="A3482" s="233">
        <v>45901</v>
      </c>
      <c r="B3482" t="s">
        <v>1495</v>
      </c>
      <c r="C3482">
        <v>48645</v>
      </c>
      <c r="D3482" t="s">
        <v>84</v>
      </c>
      <c r="E3482" t="s">
        <v>1825</v>
      </c>
      <c r="F3482" t="s">
        <v>1509</v>
      </c>
    </row>
    <row r="3483" spans="1:6" ht="15">
      <c r="A3483" s="233">
        <v>45901</v>
      </c>
      <c r="B3483" t="s">
        <v>2112</v>
      </c>
      <c r="C3483">
        <v>30</v>
      </c>
      <c r="D3483" t="s">
        <v>84</v>
      </c>
      <c r="E3483" t="s">
        <v>2133</v>
      </c>
      <c r="F3483" t="s">
        <v>1509</v>
      </c>
    </row>
    <row r="3484" spans="1:6" ht="15">
      <c r="A3484" s="233">
        <v>45901</v>
      </c>
      <c r="B3484" t="s">
        <v>2112</v>
      </c>
      <c r="C3484">
        <v>185</v>
      </c>
      <c r="D3484" t="s">
        <v>86</v>
      </c>
      <c r="E3484" t="s">
        <v>2171</v>
      </c>
      <c r="F3484" t="s">
        <v>1518</v>
      </c>
    </row>
    <row r="3485" spans="1:6" ht="15">
      <c r="A3485" s="233">
        <v>45901</v>
      </c>
      <c r="B3485" t="s">
        <v>1495</v>
      </c>
      <c r="C3485">
        <v>96404</v>
      </c>
      <c r="D3485" t="s">
        <v>86</v>
      </c>
      <c r="E3485" t="s">
        <v>1826</v>
      </c>
      <c r="F3485" t="s">
        <v>1518</v>
      </c>
    </row>
    <row r="3486" spans="1:6" ht="15">
      <c r="A3486" s="233">
        <v>45901</v>
      </c>
      <c r="B3486" t="s">
        <v>2110</v>
      </c>
      <c r="C3486">
        <v>191.9007510061823</v>
      </c>
      <c r="D3486" t="s">
        <v>86</v>
      </c>
      <c r="E3486" t="s">
        <v>2142</v>
      </c>
      <c r="F3486" t="s">
        <v>1518</v>
      </c>
    </row>
    <row r="3487" spans="1:6" ht="15">
      <c r="A3487" s="233">
        <v>45901</v>
      </c>
      <c r="B3487" t="s">
        <v>2112</v>
      </c>
      <c r="C3487">
        <v>215</v>
      </c>
      <c r="D3487" t="s">
        <v>88</v>
      </c>
      <c r="E3487" t="s">
        <v>2117</v>
      </c>
      <c r="F3487" t="s">
        <v>1544</v>
      </c>
    </row>
    <row r="3488" spans="1:6" ht="15">
      <c r="A3488" s="233">
        <v>45901</v>
      </c>
      <c r="B3488" t="s">
        <v>1495</v>
      </c>
      <c r="C3488">
        <v>149415</v>
      </c>
      <c r="D3488" t="s">
        <v>88</v>
      </c>
      <c r="E3488" t="s">
        <v>1827</v>
      </c>
      <c r="F3488" t="s">
        <v>1544</v>
      </c>
    </row>
    <row r="3489" spans="1:6" ht="15">
      <c r="A3489" s="233">
        <v>45901</v>
      </c>
      <c r="B3489" t="s">
        <v>2110</v>
      </c>
      <c r="C3489">
        <v>143.89452196901249</v>
      </c>
      <c r="D3489" t="s">
        <v>88</v>
      </c>
      <c r="E3489" t="s">
        <v>2134</v>
      </c>
      <c r="F3489" t="s">
        <v>1544</v>
      </c>
    </row>
    <row r="3490" spans="1:6" ht="15">
      <c r="A3490" s="233">
        <v>45901</v>
      </c>
      <c r="B3490" t="s">
        <v>1495</v>
      </c>
      <c r="C3490">
        <v>48037</v>
      </c>
      <c r="D3490" t="s">
        <v>90</v>
      </c>
      <c r="E3490" t="s">
        <v>1828</v>
      </c>
      <c r="F3490" t="s">
        <v>1509</v>
      </c>
    </row>
    <row r="3491" spans="1:6" ht="15">
      <c r="A3491" s="233">
        <v>45901</v>
      </c>
      <c r="B3491" t="s">
        <v>2110</v>
      </c>
      <c r="C3491">
        <v>145.72100672398361</v>
      </c>
      <c r="D3491" t="s">
        <v>90</v>
      </c>
      <c r="E3491" t="s">
        <v>2175</v>
      </c>
      <c r="F3491" t="s">
        <v>1509</v>
      </c>
    </row>
    <row r="3492" spans="1:6" ht="15">
      <c r="A3492" s="233">
        <v>45901</v>
      </c>
      <c r="B3492" t="s">
        <v>2112</v>
      </c>
      <c r="C3492">
        <v>70</v>
      </c>
      <c r="D3492" t="s">
        <v>90</v>
      </c>
      <c r="E3492" t="s">
        <v>2127</v>
      </c>
      <c r="F3492" t="s">
        <v>1509</v>
      </c>
    </row>
    <row r="3493" spans="1:6" ht="15">
      <c r="A3493" s="233">
        <v>45901</v>
      </c>
      <c r="B3493" t="s">
        <v>2112</v>
      </c>
      <c r="C3493">
        <v>580</v>
      </c>
      <c r="D3493" t="s">
        <v>92</v>
      </c>
      <c r="E3493" t="s">
        <v>2296</v>
      </c>
      <c r="F3493" t="s">
        <v>1525</v>
      </c>
    </row>
    <row r="3494" spans="1:6" ht="15">
      <c r="A3494" s="233">
        <v>45901</v>
      </c>
      <c r="B3494" t="s">
        <v>1495</v>
      </c>
      <c r="C3494">
        <v>325861</v>
      </c>
      <c r="D3494" t="s">
        <v>92</v>
      </c>
      <c r="E3494" t="s">
        <v>1829</v>
      </c>
      <c r="F3494" t="s">
        <v>1525</v>
      </c>
    </row>
    <row r="3495" spans="1:6" ht="15">
      <c r="A3495" s="233">
        <v>45901</v>
      </c>
      <c r="B3495" t="s">
        <v>2110</v>
      </c>
      <c r="C3495">
        <v>177.99000187196381</v>
      </c>
      <c r="D3495" t="s">
        <v>92</v>
      </c>
      <c r="E3495" t="s">
        <v>2149</v>
      </c>
      <c r="F3495" t="s">
        <v>1525</v>
      </c>
    </row>
    <row r="3496" spans="1:6" ht="15">
      <c r="A3496" s="233">
        <v>45901</v>
      </c>
      <c r="B3496" t="s">
        <v>2112</v>
      </c>
      <c r="C3496">
        <v>95</v>
      </c>
      <c r="D3496" t="s">
        <v>94</v>
      </c>
      <c r="E3496" t="s">
        <v>2258</v>
      </c>
      <c r="F3496" t="s">
        <v>1578</v>
      </c>
    </row>
    <row r="3497" spans="1:6" ht="15">
      <c r="A3497" s="233">
        <v>45901</v>
      </c>
      <c r="B3497" t="s">
        <v>1495</v>
      </c>
      <c r="C3497">
        <v>41321</v>
      </c>
      <c r="D3497" t="s">
        <v>94</v>
      </c>
      <c r="E3497" t="s">
        <v>1830</v>
      </c>
      <c r="F3497" t="s">
        <v>1578</v>
      </c>
    </row>
    <row r="3498" spans="1:6" ht="15">
      <c r="A3498" s="233">
        <v>45901</v>
      </c>
      <c r="B3498" t="s">
        <v>2110</v>
      </c>
      <c r="C3498">
        <v>229.90731105249151</v>
      </c>
      <c r="D3498" t="s">
        <v>94</v>
      </c>
      <c r="E3498" t="s">
        <v>2584</v>
      </c>
      <c r="F3498" t="s">
        <v>1578</v>
      </c>
    </row>
    <row r="3499" spans="1:6" ht="15">
      <c r="A3499" s="233">
        <v>45901</v>
      </c>
      <c r="B3499" t="s">
        <v>2112</v>
      </c>
      <c r="C3499">
        <v>255</v>
      </c>
      <c r="D3499" t="s">
        <v>96</v>
      </c>
      <c r="E3499" t="s">
        <v>2244</v>
      </c>
      <c r="F3499" t="s">
        <v>1522</v>
      </c>
    </row>
    <row r="3500" spans="1:6" ht="15">
      <c r="A3500" s="233">
        <v>45901</v>
      </c>
      <c r="B3500" t="s">
        <v>1495</v>
      </c>
      <c r="C3500">
        <v>148036</v>
      </c>
      <c r="D3500" t="s">
        <v>96</v>
      </c>
      <c r="E3500" t="s">
        <v>1831</v>
      </c>
      <c r="F3500" t="s">
        <v>1522</v>
      </c>
    </row>
    <row r="3501" spans="1:6" ht="15">
      <c r="A3501" s="233">
        <v>45901</v>
      </c>
      <c r="B3501" t="s">
        <v>2110</v>
      </c>
      <c r="C3501">
        <v>172.25539733578319</v>
      </c>
      <c r="D3501" t="s">
        <v>96</v>
      </c>
      <c r="E3501" t="s">
        <v>2216</v>
      </c>
      <c r="F3501" t="s">
        <v>1522</v>
      </c>
    </row>
    <row r="3502" spans="1:6" ht="15">
      <c r="A3502" s="233">
        <v>45901</v>
      </c>
      <c r="B3502" t="s">
        <v>1495</v>
      </c>
      <c r="C3502">
        <v>32234</v>
      </c>
      <c r="D3502" t="s">
        <v>98</v>
      </c>
      <c r="E3502" t="s">
        <v>1832</v>
      </c>
      <c r="F3502" t="s">
        <v>1509</v>
      </c>
    </row>
    <row r="3503" spans="1:6" ht="15">
      <c r="A3503" s="233">
        <v>45901</v>
      </c>
      <c r="B3503" t="s">
        <v>2112</v>
      </c>
      <c r="C3503">
        <v>80</v>
      </c>
      <c r="D3503" t="s">
        <v>98</v>
      </c>
      <c r="E3503" t="s">
        <v>2115</v>
      </c>
      <c r="F3503" t="s">
        <v>1509</v>
      </c>
    </row>
    <row r="3504" spans="1:6" ht="15">
      <c r="A3504" s="233">
        <v>45901</v>
      </c>
      <c r="B3504" t="s">
        <v>2110</v>
      </c>
      <c r="C3504">
        <v>248.1851461190048</v>
      </c>
      <c r="D3504" t="s">
        <v>98</v>
      </c>
      <c r="E3504" t="s">
        <v>2219</v>
      </c>
      <c r="F3504" t="s">
        <v>1509</v>
      </c>
    </row>
    <row r="3505" spans="1:6" ht="15">
      <c r="A3505" s="233">
        <v>45901</v>
      </c>
      <c r="B3505" t="s">
        <v>1495</v>
      </c>
      <c r="C3505">
        <v>22600</v>
      </c>
      <c r="D3505" t="s">
        <v>100</v>
      </c>
      <c r="E3505" t="s">
        <v>1833</v>
      </c>
      <c r="F3505" t="s">
        <v>1509</v>
      </c>
    </row>
    <row r="3506" spans="1:6" ht="15">
      <c r="A3506" s="233">
        <v>45901</v>
      </c>
      <c r="B3506" t="s">
        <v>2112</v>
      </c>
      <c r="C3506">
        <v>60</v>
      </c>
      <c r="D3506" t="s">
        <v>100</v>
      </c>
      <c r="E3506" t="s">
        <v>2113</v>
      </c>
      <c r="F3506" t="s">
        <v>1509</v>
      </c>
    </row>
    <row r="3507" spans="1:6" ht="15">
      <c r="A3507" s="233">
        <v>45901</v>
      </c>
      <c r="B3507" t="s">
        <v>2110</v>
      </c>
      <c r="C3507">
        <v>265.48672566371681</v>
      </c>
      <c r="D3507" t="s">
        <v>100</v>
      </c>
      <c r="E3507" t="s">
        <v>2184</v>
      </c>
      <c r="F3507" t="s">
        <v>1509</v>
      </c>
    </row>
    <row r="3508" spans="1:6" ht="15">
      <c r="A3508" s="233">
        <v>45901</v>
      </c>
      <c r="B3508" t="s">
        <v>2112</v>
      </c>
      <c r="C3508">
        <v>45</v>
      </c>
      <c r="D3508" t="s">
        <v>102</v>
      </c>
      <c r="E3508" t="s">
        <v>2138</v>
      </c>
      <c r="F3508" t="s">
        <v>1534</v>
      </c>
    </row>
    <row r="3509" spans="1:6" ht="15">
      <c r="A3509" s="233">
        <v>45901</v>
      </c>
      <c r="B3509" t="s">
        <v>1495</v>
      </c>
      <c r="C3509">
        <v>25379</v>
      </c>
      <c r="D3509" t="s">
        <v>102</v>
      </c>
      <c r="E3509" t="s">
        <v>1834</v>
      </c>
      <c r="F3509" t="s">
        <v>1534</v>
      </c>
    </row>
    <row r="3510" spans="1:6" ht="15">
      <c r="A3510" s="233">
        <v>45901</v>
      </c>
      <c r="B3510" t="s">
        <v>2110</v>
      </c>
      <c r="C3510">
        <v>177.31195082548561</v>
      </c>
      <c r="D3510" t="s">
        <v>102</v>
      </c>
      <c r="E3510" t="s">
        <v>2786</v>
      </c>
      <c r="F3510" t="s">
        <v>1534</v>
      </c>
    </row>
    <row r="3511" spans="1:6" ht="15">
      <c r="A3511" s="233">
        <v>45901</v>
      </c>
      <c r="B3511" t="s">
        <v>1495</v>
      </c>
      <c r="C3511">
        <v>20499</v>
      </c>
      <c r="D3511" t="s">
        <v>104</v>
      </c>
      <c r="E3511" t="s">
        <v>1835</v>
      </c>
      <c r="F3511" t="s">
        <v>1509</v>
      </c>
    </row>
    <row r="3512" spans="1:6" ht="15">
      <c r="A3512" s="233">
        <v>45901</v>
      </c>
      <c r="B3512" t="s">
        <v>2110</v>
      </c>
      <c r="C3512">
        <v>0</v>
      </c>
      <c r="D3512" t="s">
        <v>104</v>
      </c>
      <c r="E3512" t="s">
        <v>2156</v>
      </c>
      <c r="F3512" t="s">
        <v>1509</v>
      </c>
    </row>
    <row r="3513" spans="1:6" ht="15">
      <c r="A3513" s="233">
        <v>45901</v>
      </c>
      <c r="B3513" t="s">
        <v>2112</v>
      </c>
      <c r="C3513">
        <v>0</v>
      </c>
      <c r="D3513" t="s">
        <v>104</v>
      </c>
      <c r="E3513" t="s">
        <v>2156</v>
      </c>
      <c r="F3513" t="s">
        <v>1509</v>
      </c>
    </row>
    <row r="3514" spans="1:6" ht="15">
      <c r="A3514" s="233">
        <v>45901</v>
      </c>
      <c r="B3514" t="s">
        <v>2112</v>
      </c>
      <c r="C3514">
        <v>580</v>
      </c>
      <c r="D3514" t="s">
        <v>106</v>
      </c>
      <c r="E3514" t="s">
        <v>2296</v>
      </c>
      <c r="F3514" t="s">
        <v>1544</v>
      </c>
    </row>
    <row r="3515" spans="1:6" ht="15">
      <c r="A3515" s="233">
        <v>45901</v>
      </c>
      <c r="B3515" t="s">
        <v>2110</v>
      </c>
      <c r="C3515">
        <v>178.58682398728959</v>
      </c>
      <c r="D3515" t="s">
        <v>106</v>
      </c>
      <c r="E3515" t="s">
        <v>2227</v>
      </c>
      <c r="F3515" t="s">
        <v>1544</v>
      </c>
    </row>
    <row r="3516" spans="1:6" ht="15">
      <c r="A3516" s="233">
        <v>45901</v>
      </c>
      <c r="B3516" t="s">
        <v>1495</v>
      </c>
      <c r="C3516">
        <v>324772</v>
      </c>
      <c r="D3516" t="s">
        <v>106</v>
      </c>
      <c r="E3516" t="s">
        <v>1836</v>
      </c>
      <c r="F3516" t="s">
        <v>1544</v>
      </c>
    </row>
    <row r="3517" spans="1:6" ht="15">
      <c r="A3517" s="233">
        <v>45901</v>
      </c>
      <c r="B3517" t="s">
        <v>2112</v>
      </c>
      <c r="C3517">
        <v>45</v>
      </c>
      <c r="D3517" t="s">
        <v>108</v>
      </c>
      <c r="E3517" t="s">
        <v>2138</v>
      </c>
      <c r="F3517" t="s">
        <v>1509</v>
      </c>
    </row>
    <row r="3518" spans="1:6" ht="15">
      <c r="A3518" s="233">
        <v>45901</v>
      </c>
      <c r="B3518" t="s">
        <v>1495</v>
      </c>
      <c r="C3518">
        <v>29751</v>
      </c>
      <c r="D3518" t="s">
        <v>108</v>
      </c>
      <c r="E3518" t="s">
        <v>1837</v>
      </c>
      <c r="F3518" t="s">
        <v>1509</v>
      </c>
    </row>
    <row r="3519" spans="1:6" ht="15">
      <c r="A3519" s="233">
        <v>45901</v>
      </c>
      <c r="B3519" t="s">
        <v>2110</v>
      </c>
      <c r="C3519">
        <v>151.25541998588281</v>
      </c>
      <c r="D3519" t="s">
        <v>108</v>
      </c>
      <c r="E3519" t="s">
        <v>2585</v>
      </c>
      <c r="F3519" t="s">
        <v>1509</v>
      </c>
    </row>
    <row r="3520" spans="1:6" ht="15">
      <c r="A3520" s="233">
        <v>45901</v>
      </c>
      <c r="B3520" t="s">
        <v>1495</v>
      </c>
      <c r="C3520">
        <v>42587</v>
      </c>
      <c r="D3520" t="s">
        <v>110</v>
      </c>
      <c r="E3520" t="s">
        <v>1838</v>
      </c>
      <c r="F3520" t="s">
        <v>1509</v>
      </c>
    </row>
    <row r="3521" spans="1:6" ht="15">
      <c r="A3521" s="233">
        <v>45901</v>
      </c>
      <c r="B3521" t="s">
        <v>2112</v>
      </c>
      <c r="C3521">
        <v>25</v>
      </c>
      <c r="D3521" t="s">
        <v>110</v>
      </c>
      <c r="E3521" t="s">
        <v>2173</v>
      </c>
      <c r="F3521" t="s">
        <v>1509</v>
      </c>
    </row>
    <row r="3522" spans="1:6" ht="15">
      <c r="A3522" s="233">
        <v>45901</v>
      </c>
      <c r="B3522" t="s">
        <v>2110</v>
      </c>
      <c r="C3522">
        <v>58.70336018033673</v>
      </c>
      <c r="D3522" t="s">
        <v>110</v>
      </c>
      <c r="E3522" t="s">
        <v>2189</v>
      </c>
      <c r="F3522" t="s">
        <v>1509</v>
      </c>
    </row>
    <row r="3523" spans="1:6" ht="15">
      <c r="A3523" s="233">
        <v>45901</v>
      </c>
      <c r="B3523" t="s">
        <v>2110</v>
      </c>
      <c r="C3523">
        <v>279.92671009771988</v>
      </c>
      <c r="D3523" t="s">
        <v>112</v>
      </c>
      <c r="E3523" t="s">
        <v>2232</v>
      </c>
      <c r="F3523" t="s">
        <v>1578</v>
      </c>
    </row>
    <row r="3524" spans="1:6" ht="15">
      <c r="A3524" s="233">
        <v>45901</v>
      </c>
      <c r="B3524" t="s">
        <v>1495</v>
      </c>
      <c r="C3524">
        <v>19648</v>
      </c>
      <c r="D3524" t="s">
        <v>112</v>
      </c>
      <c r="E3524" t="s">
        <v>1839</v>
      </c>
      <c r="F3524" t="s">
        <v>1578</v>
      </c>
    </row>
    <row r="3525" spans="1:6" ht="15">
      <c r="A3525" s="233">
        <v>45901</v>
      </c>
      <c r="B3525" t="s">
        <v>2112</v>
      </c>
      <c r="C3525">
        <v>55</v>
      </c>
      <c r="D3525" t="s">
        <v>112</v>
      </c>
      <c r="E3525" t="s">
        <v>2150</v>
      </c>
      <c r="F3525" t="s">
        <v>1578</v>
      </c>
    </row>
    <row r="3526" spans="1:6" ht="15">
      <c r="A3526" s="233">
        <v>45901</v>
      </c>
      <c r="B3526" t="s">
        <v>2110</v>
      </c>
      <c r="C3526">
        <v>167.68324634764929</v>
      </c>
      <c r="D3526" t="s">
        <v>114</v>
      </c>
      <c r="E3526" t="s">
        <v>2788</v>
      </c>
      <c r="F3526" t="s">
        <v>1509</v>
      </c>
    </row>
    <row r="3527" spans="1:6" ht="15">
      <c r="A3527" s="233">
        <v>45901</v>
      </c>
      <c r="B3527" t="s">
        <v>2112</v>
      </c>
      <c r="C3527">
        <v>80</v>
      </c>
      <c r="D3527" t="s">
        <v>114</v>
      </c>
      <c r="E3527" t="s">
        <v>2115</v>
      </c>
      <c r="F3527" t="s">
        <v>1509</v>
      </c>
    </row>
    <row r="3528" spans="1:6" ht="15">
      <c r="A3528" s="233">
        <v>45901</v>
      </c>
      <c r="B3528" t="s">
        <v>1495</v>
      </c>
      <c r="C3528">
        <v>47709</v>
      </c>
      <c r="D3528" t="s">
        <v>114</v>
      </c>
      <c r="E3528" t="s">
        <v>1840</v>
      </c>
      <c r="F3528" t="s">
        <v>1509</v>
      </c>
    </row>
    <row r="3529" spans="1:6" ht="15">
      <c r="A3529" s="233">
        <v>45901</v>
      </c>
      <c r="B3529" t="s">
        <v>2112</v>
      </c>
      <c r="C3529">
        <v>75</v>
      </c>
      <c r="D3529" t="s">
        <v>872</v>
      </c>
      <c r="E3529" t="s">
        <v>2147</v>
      </c>
      <c r="F3529" t="s">
        <v>1531</v>
      </c>
    </row>
    <row r="3530" spans="1:6" ht="15">
      <c r="A3530" s="233">
        <v>45901</v>
      </c>
      <c r="B3530" t="s">
        <v>2110</v>
      </c>
      <c r="C3530">
        <v>145.5858374097368</v>
      </c>
      <c r="D3530" t="s">
        <v>872</v>
      </c>
      <c r="E3530" t="s">
        <v>2175</v>
      </c>
      <c r="F3530" t="s">
        <v>1531</v>
      </c>
    </row>
    <row r="3531" spans="1:6" ht="15">
      <c r="A3531" s="233">
        <v>45901</v>
      </c>
      <c r="B3531" t="s">
        <v>1495</v>
      </c>
      <c r="C3531">
        <v>51516</v>
      </c>
      <c r="D3531" t="s">
        <v>872</v>
      </c>
      <c r="E3531" t="s">
        <v>1841</v>
      </c>
      <c r="F3531" t="s">
        <v>1531</v>
      </c>
    </row>
    <row r="3532" spans="1:6" ht="15">
      <c r="A3532" s="233">
        <v>45901</v>
      </c>
      <c r="B3532" t="s">
        <v>1495</v>
      </c>
      <c r="C3532">
        <v>216310</v>
      </c>
      <c r="D3532" t="s">
        <v>118</v>
      </c>
      <c r="E3532" t="s">
        <v>1842</v>
      </c>
      <c r="F3532" t="s">
        <v>1525</v>
      </c>
    </row>
    <row r="3533" spans="1:6" ht="15">
      <c r="A3533" s="233">
        <v>45901</v>
      </c>
      <c r="B3533" t="s">
        <v>2112</v>
      </c>
      <c r="C3533">
        <v>380</v>
      </c>
      <c r="D3533" t="s">
        <v>118</v>
      </c>
      <c r="E3533" t="s">
        <v>2633</v>
      </c>
      <c r="F3533" t="s">
        <v>1525</v>
      </c>
    </row>
    <row r="3534" spans="1:6" ht="15">
      <c r="A3534" s="233">
        <v>45901</v>
      </c>
      <c r="B3534" t="s">
        <v>2110</v>
      </c>
      <c r="C3534">
        <v>175.67380148860431</v>
      </c>
      <c r="D3534" t="s">
        <v>118</v>
      </c>
      <c r="E3534" t="s">
        <v>2569</v>
      </c>
      <c r="F3534" t="s">
        <v>1525</v>
      </c>
    </row>
    <row r="3535" spans="1:6" ht="15">
      <c r="A3535" s="233">
        <v>45901</v>
      </c>
      <c r="B3535" t="s">
        <v>2110</v>
      </c>
      <c r="C3535">
        <v>23.149219871290331</v>
      </c>
      <c r="D3535" t="s">
        <v>120</v>
      </c>
      <c r="E3535" t="s">
        <v>2797</v>
      </c>
      <c r="F3535" t="s">
        <v>1509</v>
      </c>
    </row>
    <row r="3536" spans="1:6" ht="15">
      <c r="A3536" s="233">
        <v>45901</v>
      </c>
      <c r="B3536" t="s">
        <v>2112</v>
      </c>
      <c r="C3536">
        <v>10</v>
      </c>
      <c r="D3536" t="s">
        <v>120</v>
      </c>
      <c r="E3536" t="s">
        <v>2129</v>
      </c>
      <c r="F3536" t="s">
        <v>1509</v>
      </c>
    </row>
    <row r="3537" spans="1:6" ht="15">
      <c r="A3537" s="233">
        <v>45901</v>
      </c>
      <c r="B3537" t="s">
        <v>1495</v>
      </c>
      <c r="C3537">
        <v>43198</v>
      </c>
      <c r="D3537" t="s">
        <v>120</v>
      </c>
      <c r="E3537" t="s">
        <v>1843</v>
      </c>
      <c r="F3537" t="s">
        <v>1509</v>
      </c>
    </row>
    <row r="3538" spans="1:6" ht="15">
      <c r="A3538" s="233">
        <v>45901</v>
      </c>
      <c r="B3538" t="s">
        <v>2112</v>
      </c>
      <c r="C3538">
        <v>0</v>
      </c>
      <c r="D3538" t="s">
        <v>122</v>
      </c>
      <c r="E3538" t="s">
        <v>2156</v>
      </c>
      <c r="F3538" t="s">
        <v>1509</v>
      </c>
    </row>
    <row r="3539" spans="1:6" ht="15">
      <c r="A3539" s="233">
        <v>45901</v>
      </c>
      <c r="B3539" t="s">
        <v>2110</v>
      </c>
      <c r="C3539">
        <v>0</v>
      </c>
      <c r="D3539" t="s">
        <v>122</v>
      </c>
      <c r="E3539" t="s">
        <v>2156</v>
      </c>
      <c r="F3539" t="s">
        <v>1509</v>
      </c>
    </row>
    <row r="3540" spans="1:6" ht="15">
      <c r="A3540" s="233">
        <v>45901</v>
      </c>
      <c r="B3540" t="s">
        <v>1495</v>
      </c>
      <c r="C3540">
        <v>36624</v>
      </c>
      <c r="D3540" t="s">
        <v>122</v>
      </c>
      <c r="E3540" t="s">
        <v>1844</v>
      </c>
      <c r="F3540" t="s">
        <v>1509</v>
      </c>
    </row>
    <row r="3541" spans="1:6" ht="15">
      <c r="A3541" s="233">
        <v>45901</v>
      </c>
      <c r="B3541" t="s">
        <v>2110</v>
      </c>
      <c r="C3541">
        <v>187.1651498490981</v>
      </c>
      <c r="D3541" t="s">
        <v>124</v>
      </c>
      <c r="E3541" t="s">
        <v>2798</v>
      </c>
      <c r="F3541" t="s">
        <v>1544</v>
      </c>
    </row>
    <row r="3542" spans="1:6" ht="15">
      <c r="A3542" s="233">
        <v>45901</v>
      </c>
      <c r="B3542" t="s">
        <v>1495</v>
      </c>
      <c r="C3542">
        <v>42743</v>
      </c>
      <c r="D3542" t="s">
        <v>124</v>
      </c>
      <c r="E3542" t="s">
        <v>1845</v>
      </c>
      <c r="F3542" t="s">
        <v>1544</v>
      </c>
    </row>
    <row r="3543" spans="1:6" ht="15">
      <c r="A3543" s="233">
        <v>45901</v>
      </c>
      <c r="B3543" t="s">
        <v>2112</v>
      </c>
      <c r="C3543">
        <v>80</v>
      </c>
      <c r="D3543" t="s">
        <v>124</v>
      </c>
      <c r="E3543" t="s">
        <v>2115</v>
      </c>
      <c r="F3543" t="s">
        <v>1544</v>
      </c>
    </row>
    <row r="3544" spans="1:6" ht="15">
      <c r="A3544" s="233">
        <v>45901</v>
      </c>
      <c r="B3544" t="s">
        <v>2112</v>
      </c>
      <c r="C3544">
        <v>55</v>
      </c>
      <c r="D3544" t="s">
        <v>126</v>
      </c>
      <c r="E3544" t="s">
        <v>2150</v>
      </c>
      <c r="F3544" t="s">
        <v>1509</v>
      </c>
    </row>
    <row r="3545" spans="1:6" ht="15">
      <c r="A3545" s="233">
        <v>45901</v>
      </c>
      <c r="B3545" t="s">
        <v>2110</v>
      </c>
      <c r="C3545">
        <v>254.27646786870091</v>
      </c>
      <c r="D3545" t="s">
        <v>126</v>
      </c>
      <c r="E3545" t="s">
        <v>2190</v>
      </c>
      <c r="F3545" t="s">
        <v>1509</v>
      </c>
    </row>
    <row r="3546" spans="1:6" ht="15">
      <c r="A3546" s="233">
        <v>45901</v>
      </c>
      <c r="B3546" t="s">
        <v>1495</v>
      </c>
      <c r="C3546">
        <v>21630</v>
      </c>
      <c r="D3546" t="s">
        <v>126</v>
      </c>
      <c r="E3546" t="s">
        <v>1846</v>
      </c>
      <c r="F3546" t="s">
        <v>1509</v>
      </c>
    </row>
    <row r="3547" spans="1:6" ht="15">
      <c r="A3547" s="233">
        <v>45901</v>
      </c>
      <c r="B3547" t="s">
        <v>2112</v>
      </c>
      <c r="C3547">
        <v>0</v>
      </c>
      <c r="D3547" t="s">
        <v>128</v>
      </c>
      <c r="E3547" t="s">
        <v>2156</v>
      </c>
      <c r="F3547" t="s">
        <v>1509</v>
      </c>
    </row>
    <row r="3548" spans="1:6" ht="15">
      <c r="A3548" s="233">
        <v>45901</v>
      </c>
      <c r="B3548" t="s">
        <v>2110</v>
      </c>
      <c r="C3548">
        <v>0</v>
      </c>
      <c r="D3548" t="s">
        <v>128</v>
      </c>
      <c r="E3548" t="s">
        <v>2156</v>
      </c>
      <c r="F3548" t="s">
        <v>1509</v>
      </c>
    </row>
    <row r="3549" spans="1:6" ht="15">
      <c r="A3549" s="233">
        <v>45901</v>
      </c>
      <c r="B3549" t="s">
        <v>1495</v>
      </c>
      <c r="C3549">
        <v>22314</v>
      </c>
      <c r="D3549" t="s">
        <v>128</v>
      </c>
      <c r="E3549" t="s">
        <v>1847</v>
      </c>
      <c r="F3549" t="s">
        <v>1509</v>
      </c>
    </row>
    <row r="3550" spans="1:6" ht="15">
      <c r="A3550" s="233">
        <v>45901</v>
      </c>
      <c r="B3550" t="s">
        <v>2110</v>
      </c>
      <c r="C3550">
        <v>130.9664130680668</v>
      </c>
      <c r="D3550" t="s">
        <v>130</v>
      </c>
      <c r="E3550" t="s">
        <v>2547</v>
      </c>
      <c r="F3550" t="s">
        <v>1544</v>
      </c>
    </row>
    <row r="3551" spans="1:6" ht="15">
      <c r="A3551" s="233">
        <v>45901</v>
      </c>
      <c r="B3551" t="s">
        <v>1495</v>
      </c>
      <c r="C3551">
        <v>335964</v>
      </c>
      <c r="D3551" t="s">
        <v>130</v>
      </c>
      <c r="E3551" t="s">
        <v>1848</v>
      </c>
      <c r="F3551" t="s">
        <v>1544</v>
      </c>
    </row>
    <row r="3552" spans="1:6" ht="15">
      <c r="A3552" s="233">
        <v>45901</v>
      </c>
      <c r="B3552" t="s">
        <v>2112</v>
      </c>
      <c r="C3552">
        <v>440</v>
      </c>
      <c r="D3552" t="s">
        <v>130</v>
      </c>
      <c r="E3552" t="s">
        <v>2248</v>
      </c>
      <c r="F3552" t="s">
        <v>1544</v>
      </c>
    </row>
    <row r="3553" spans="1:6" ht="15">
      <c r="A3553" s="233">
        <v>45901</v>
      </c>
      <c r="B3553" t="s">
        <v>1495</v>
      </c>
      <c r="C3553">
        <v>42699</v>
      </c>
      <c r="D3553" t="s">
        <v>1499</v>
      </c>
      <c r="E3553" t="s">
        <v>1849</v>
      </c>
      <c r="F3553" t="s">
        <v>1518</v>
      </c>
    </row>
    <row r="3554" spans="1:6" ht="15">
      <c r="A3554" s="233">
        <v>45901</v>
      </c>
      <c r="B3554" t="s">
        <v>2112</v>
      </c>
      <c r="C3554">
        <v>120</v>
      </c>
      <c r="D3554" t="s">
        <v>1499</v>
      </c>
      <c r="E3554" t="s">
        <v>2233</v>
      </c>
      <c r="F3554" t="s">
        <v>1518</v>
      </c>
    </row>
    <row r="3555" spans="1:6" ht="15">
      <c r="A3555" s="233">
        <v>45901</v>
      </c>
      <c r="B3555" t="s">
        <v>2110</v>
      </c>
      <c r="C3555">
        <v>281.03702662825827</v>
      </c>
      <c r="D3555" t="s">
        <v>1499</v>
      </c>
      <c r="E3555" t="s">
        <v>2799</v>
      </c>
      <c r="F3555" t="s">
        <v>1518</v>
      </c>
    </row>
    <row r="3556" spans="1:6" ht="15">
      <c r="A3556" s="233">
        <v>45901</v>
      </c>
      <c r="B3556" t="s">
        <v>2110</v>
      </c>
      <c r="C3556">
        <v>192.85659183830899</v>
      </c>
      <c r="D3556" t="s">
        <v>134</v>
      </c>
      <c r="E3556" t="s">
        <v>2800</v>
      </c>
      <c r="F3556" t="s">
        <v>1509</v>
      </c>
    </row>
    <row r="3557" spans="1:6" ht="15">
      <c r="A3557" s="233">
        <v>45901</v>
      </c>
      <c r="B3557" t="s">
        <v>1495</v>
      </c>
      <c r="C3557">
        <v>25926</v>
      </c>
      <c r="D3557" t="s">
        <v>134</v>
      </c>
      <c r="E3557" t="s">
        <v>1850</v>
      </c>
      <c r="F3557" t="s">
        <v>1509</v>
      </c>
    </row>
    <row r="3558" spans="1:6" ht="15">
      <c r="A3558" s="233">
        <v>45901</v>
      </c>
      <c r="B3558" t="s">
        <v>2112</v>
      </c>
      <c r="C3558">
        <v>50</v>
      </c>
      <c r="D3558" t="s">
        <v>134</v>
      </c>
      <c r="E3558" t="s">
        <v>2191</v>
      </c>
      <c r="F3558" t="s">
        <v>1509</v>
      </c>
    </row>
    <row r="3559" spans="1:6" ht="15">
      <c r="A3559" s="233">
        <v>45901</v>
      </c>
      <c r="B3559" t="s">
        <v>1495</v>
      </c>
      <c r="C3559">
        <v>80976</v>
      </c>
      <c r="D3559" t="s">
        <v>136</v>
      </c>
      <c r="E3559" t="s">
        <v>1851</v>
      </c>
      <c r="F3559" t="s">
        <v>1518</v>
      </c>
    </row>
    <row r="3560" spans="1:6" ht="15">
      <c r="A3560" s="233">
        <v>45901</v>
      </c>
      <c r="B3560" t="s">
        <v>2112</v>
      </c>
      <c r="C3560">
        <v>205</v>
      </c>
      <c r="D3560" t="s">
        <v>136</v>
      </c>
      <c r="E3560" t="s">
        <v>2146</v>
      </c>
      <c r="F3560" t="s">
        <v>1518</v>
      </c>
    </row>
    <row r="3561" spans="1:6" ht="15">
      <c r="A3561" s="233">
        <v>45901</v>
      </c>
      <c r="B3561" t="s">
        <v>2110</v>
      </c>
      <c r="C3561">
        <v>253.16143054732271</v>
      </c>
      <c r="D3561" t="s">
        <v>136</v>
      </c>
      <c r="E3561" t="s">
        <v>2801</v>
      </c>
      <c r="F3561" t="s">
        <v>1518</v>
      </c>
    </row>
    <row r="3562" spans="1:6" ht="15">
      <c r="A3562" s="233">
        <v>45901</v>
      </c>
      <c r="B3562" t="s">
        <v>2112</v>
      </c>
      <c r="C3562">
        <v>80</v>
      </c>
      <c r="D3562" t="s">
        <v>138</v>
      </c>
      <c r="E3562" t="s">
        <v>2115</v>
      </c>
      <c r="F3562" t="s">
        <v>1534</v>
      </c>
    </row>
    <row r="3563" spans="1:6" ht="15">
      <c r="A3563" s="233">
        <v>45901</v>
      </c>
      <c r="B3563" t="s">
        <v>2110</v>
      </c>
      <c r="C3563">
        <v>284.09090909090912</v>
      </c>
      <c r="D3563" t="s">
        <v>138</v>
      </c>
      <c r="E3563" t="s">
        <v>2802</v>
      </c>
      <c r="F3563" t="s">
        <v>1534</v>
      </c>
    </row>
    <row r="3564" spans="1:6" ht="15">
      <c r="A3564" s="233">
        <v>45901</v>
      </c>
      <c r="B3564" t="s">
        <v>1495</v>
      </c>
      <c r="C3564">
        <v>28160</v>
      </c>
      <c r="D3564" t="s">
        <v>138</v>
      </c>
      <c r="E3564" t="s">
        <v>1852</v>
      </c>
      <c r="F3564" t="s">
        <v>1534</v>
      </c>
    </row>
    <row r="3565" spans="1:6" ht="15">
      <c r="A3565" s="233">
        <v>45901</v>
      </c>
      <c r="B3565" t="s">
        <v>2110</v>
      </c>
      <c r="C3565">
        <v>233.22449523555679</v>
      </c>
      <c r="D3565" t="s">
        <v>140</v>
      </c>
      <c r="E3565" t="s">
        <v>2803</v>
      </c>
      <c r="F3565" t="s">
        <v>1509</v>
      </c>
    </row>
    <row r="3566" spans="1:6" ht="15">
      <c r="A3566" s="233">
        <v>45901</v>
      </c>
      <c r="B3566" t="s">
        <v>1495</v>
      </c>
      <c r="C3566">
        <v>30014</v>
      </c>
      <c r="D3566" t="s">
        <v>140</v>
      </c>
      <c r="E3566" t="s">
        <v>1853</v>
      </c>
      <c r="F3566" t="s">
        <v>1509</v>
      </c>
    </row>
    <row r="3567" spans="1:6" ht="15">
      <c r="A3567" s="233">
        <v>45901</v>
      </c>
      <c r="B3567" t="s">
        <v>2112</v>
      </c>
      <c r="C3567">
        <v>70</v>
      </c>
      <c r="D3567" t="s">
        <v>140</v>
      </c>
      <c r="E3567" t="s">
        <v>2127</v>
      </c>
      <c r="F3567" t="s">
        <v>1509</v>
      </c>
    </row>
    <row r="3568" spans="1:6" ht="15">
      <c r="A3568" s="233">
        <v>45901</v>
      </c>
      <c r="B3568" t="s">
        <v>2110</v>
      </c>
      <c r="C3568">
        <v>148.4386453599179</v>
      </c>
      <c r="D3568" t="s">
        <v>142</v>
      </c>
      <c r="E3568" t="s">
        <v>2139</v>
      </c>
      <c r="F3568" t="s">
        <v>1534</v>
      </c>
    </row>
    <row r="3569" spans="1:6" ht="15">
      <c r="A3569" s="233">
        <v>45901</v>
      </c>
      <c r="B3569" t="s">
        <v>1495</v>
      </c>
      <c r="C3569">
        <v>272840</v>
      </c>
      <c r="D3569" t="s">
        <v>142</v>
      </c>
      <c r="E3569" t="s">
        <v>1854</v>
      </c>
      <c r="F3569" t="s">
        <v>1534</v>
      </c>
    </row>
    <row r="3570" spans="1:6" ht="15">
      <c r="A3570" s="233">
        <v>45901</v>
      </c>
      <c r="B3570" t="s">
        <v>2112</v>
      </c>
      <c r="C3570">
        <v>405</v>
      </c>
      <c r="D3570" t="s">
        <v>142</v>
      </c>
      <c r="E3570" t="s">
        <v>2282</v>
      </c>
      <c r="F3570" t="s">
        <v>1534</v>
      </c>
    </row>
    <row r="3571" spans="1:6" ht="15">
      <c r="A3571" s="233">
        <v>45901</v>
      </c>
      <c r="B3571" t="s">
        <v>2112</v>
      </c>
      <c r="C3571">
        <v>235</v>
      </c>
      <c r="D3571" t="s">
        <v>144</v>
      </c>
      <c r="E3571" t="s">
        <v>2203</v>
      </c>
      <c r="F3571" t="s">
        <v>1518</v>
      </c>
    </row>
    <row r="3572" spans="1:6" ht="15">
      <c r="A3572" s="233">
        <v>45901</v>
      </c>
      <c r="B3572" t="s">
        <v>2110</v>
      </c>
      <c r="C3572">
        <v>178.23959952975079</v>
      </c>
      <c r="D3572" t="s">
        <v>144</v>
      </c>
      <c r="E3572" t="s">
        <v>2149</v>
      </c>
      <c r="F3572" t="s">
        <v>1518</v>
      </c>
    </row>
    <row r="3573" spans="1:6" ht="15">
      <c r="A3573" s="233">
        <v>45901</v>
      </c>
      <c r="B3573" t="s">
        <v>1495</v>
      </c>
      <c r="C3573">
        <v>131845</v>
      </c>
      <c r="D3573" t="s">
        <v>144</v>
      </c>
      <c r="E3573" t="s">
        <v>1855</v>
      </c>
      <c r="F3573" t="s">
        <v>1518</v>
      </c>
    </row>
    <row r="3574" spans="1:6" ht="15">
      <c r="A3574" s="233">
        <v>45901</v>
      </c>
      <c r="B3574" t="s">
        <v>2112</v>
      </c>
      <c r="C3574">
        <v>105</v>
      </c>
      <c r="D3574" t="s">
        <v>146</v>
      </c>
      <c r="E3574" t="s">
        <v>2137</v>
      </c>
      <c r="F3574" t="s">
        <v>1591</v>
      </c>
    </row>
    <row r="3575" spans="1:6" ht="15">
      <c r="A3575" s="233">
        <v>45901</v>
      </c>
      <c r="B3575" t="s">
        <v>1495</v>
      </c>
      <c r="C3575">
        <v>46623</v>
      </c>
      <c r="D3575" t="s">
        <v>146</v>
      </c>
      <c r="E3575" t="s">
        <v>1856</v>
      </c>
      <c r="F3575" t="s">
        <v>1591</v>
      </c>
    </row>
    <row r="3576" spans="1:6" ht="15">
      <c r="A3576" s="233">
        <v>45901</v>
      </c>
      <c r="B3576" t="s">
        <v>2110</v>
      </c>
      <c r="C3576">
        <v>225.21073290007081</v>
      </c>
      <c r="D3576" t="s">
        <v>146</v>
      </c>
      <c r="E3576" t="s">
        <v>2564</v>
      </c>
      <c r="F3576" t="s">
        <v>1591</v>
      </c>
    </row>
    <row r="3577" spans="1:6" ht="15">
      <c r="A3577" s="233">
        <v>45901</v>
      </c>
      <c r="B3577" t="s">
        <v>2112</v>
      </c>
      <c r="C3577">
        <v>300</v>
      </c>
      <c r="D3577" t="s">
        <v>148</v>
      </c>
      <c r="E3577" t="s">
        <v>2111</v>
      </c>
      <c r="F3577" t="s">
        <v>1591</v>
      </c>
    </row>
    <row r="3578" spans="1:6" ht="15">
      <c r="A3578" s="233">
        <v>45901</v>
      </c>
      <c r="B3578" t="s">
        <v>1495</v>
      </c>
      <c r="C3578">
        <v>157349</v>
      </c>
      <c r="D3578" t="s">
        <v>148</v>
      </c>
      <c r="E3578" t="s">
        <v>1857</v>
      </c>
      <c r="F3578" t="s">
        <v>1591</v>
      </c>
    </row>
    <row r="3579" spans="1:6" ht="15">
      <c r="A3579" s="233">
        <v>45901</v>
      </c>
      <c r="B3579" t="s">
        <v>2110</v>
      </c>
      <c r="C3579">
        <v>190.65898099129959</v>
      </c>
      <c r="D3579" t="s">
        <v>148</v>
      </c>
      <c r="E3579" t="s">
        <v>2804</v>
      </c>
      <c r="F3579" t="s">
        <v>1591</v>
      </c>
    </row>
    <row r="3580" spans="1:6" ht="15">
      <c r="A3580" s="233">
        <v>45901</v>
      </c>
      <c r="B3580" t="s">
        <v>2110</v>
      </c>
      <c r="C3580">
        <v>241.10328864885719</v>
      </c>
      <c r="D3580" t="s">
        <v>150</v>
      </c>
      <c r="E3580" t="s">
        <v>2224</v>
      </c>
      <c r="F3580" t="s">
        <v>1509</v>
      </c>
    </row>
    <row r="3581" spans="1:6" ht="15">
      <c r="A3581" s="233">
        <v>45901</v>
      </c>
      <c r="B3581" t="s">
        <v>2112</v>
      </c>
      <c r="C3581">
        <v>75</v>
      </c>
      <c r="D3581" t="s">
        <v>150</v>
      </c>
      <c r="E3581" t="s">
        <v>2147</v>
      </c>
      <c r="F3581" t="s">
        <v>1509</v>
      </c>
    </row>
    <row r="3582" spans="1:6" ht="15">
      <c r="A3582" s="233">
        <v>45901</v>
      </c>
      <c r="B3582" t="s">
        <v>1495</v>
      </c>
      <c r="C3582">
        <v>31107</v>
      </c>
      <c r="D3582" t="s">
        <v>150</v>
      </c>
      <c r="E3582" t="s">
        <v>1858</v>
      </c>
      <c r="F3582" t="s">
        <v>1509</v>
      </c>
    </row>
    <row r="3583" spans="1:6" ht="15">
      <c r="A3583" s="233">
        <v>45901</v>
      </c>
      <c r="B3583" t="s">
        <v>2112</v>
      </c>
      <c r="C3583">
        <v>330</v>
      </c>
      <c r="D3583" t="s">
        <v>152</v>
      </c>
      <c r="E3583" t="s">
        <v>2221</v>
      </c>
      <c r="F3583" t="s">
        <v>1591</v>
      </c>
    </row>
    <row r="3584" spans="1:6" ht="15">
      <c r="A3584" s="233">
        <v>45901</v>
      </c>
      <c r="B3584" t="s">
        <v>1495</v>
      </c>
      <c r="C3584">
        <v>190608</v>
      </c>
      <c r="D3584" t="s">
        <v>152</v>
      </c>
      <c r="E3584" t="s">
        <v>1859</v>
      </c>
      <c r="F3584" t="s">
        <v>1591</v>
      </c>
    </row>
    <row r="3585" spans="1:6" ht="15">
      <c r="A3585" s="233">
        <v>45901</v>
      </c>
      <c r="B3585" t="s">
        <v>2110</v>
      </c>
      <c r="C3585">
        <v>173.13019390581721</v>
      </c>
      <c r="D3585" t="s">
        <v>152</v>
      </c>
      <c r="E3585" t="s">
        <v>2222</v>
      </c>
      <c r="F3585" t="s">
        <v>1591</v>
      </c>
    </row>
    <row r="3586" spans="1:6" ht="15">
      <c r="A3586" s="233">
        <v>45901</v>
      </c>
      <c r="B3586" t="s">
        <v>2112</v>
      </c>
      <c r="C3586">
        <v>255</v>
      </c>
      <c r="D3586" t="s">
        <v>154</v>
      </c>
      <c r="E3586" t="s">
        <v>2244</v>
      </c>
      <c r="F3586" t="s">
        <v>1534</v>
      </c>
    </row>
    <row r="3587" spans="1:6" ht="15">
      <c r="A3587" s="233">
        <v>45901</v>
      </c>
      <c r="B3587" t="s">
        <v>1495</v>
      </c>
      <c r="C3587">
        <v>78032</v>
      </c>
      <c r="D3587" t="s">
        <v>154</v>
      </c>
      <c r="E3587" t="s">
        <v>1860</v>
      </c>
      <c r="F3587" t="s">
        <v>1534</v>
      </c>
    </row>
    <row r="3588" spans="1:6" ht="15">
      <c r="A3588" s="233">
        <v>45901</v>
      </c>
      <c r="B3588" t="s">
        <v>2110</v>
      </c>
      <c r="C3588">
        <v>326.78900963707201</v>
      </c>
      <c r="D3588" t="s">
        <v>154</v>
      </c>
      <c r="E3588" t="s">
        <v>2805</v>
      </c>
      <c r="F3588" t="s">
        <v>1534</v>
      </c>
    </row>
    <row r="3589" spans="1:6" ht="15">
      <c r="A3589" s="233">
        <v>45901</v>
      </c>
      <c r="B3589" t="s">
        <v>2110</v>
      </c>
      <c r="C3589">
        <v>257.4191887618137</v>
      </c>
      <c r="D3589" t="s">
        <v>156</v>
      </c>
      <c r="E3589" t="s">
        <v>2213</v>
      </c>
      <c r="F3589" t="s">
        <v>1525</v>
      </c>
    </row>
    <row r="3590" spans="1:6" ht="15">
      <c r="A3590" s="233">
        <v>45901</v>
      </c>
      <c r="B3590" t="s">
        <v>1495</v>
      </c>
      <c r="C3590">
        <v>27193</v>
      </c>
      <c r="D3590" t="s">
        <v>156</v>
      </c>
      <c r="E3590" t="s">
        <v>1861</v>
      </c>
      <c r="F3590" t="s">
        <v>1525</v>
      </c>
    </row>
    <row r="3591" spans="1:6" ht="15">
      <c r="A3591" s="233">
        <v>45901</v>
      </c>
      <c r="B3591" t="s">
        <v>2112</v>
      </c>
      <c r="C3591">
        <v>70</v>
      </c>
      <c r="D3591" t="s">
        <v>156</v>
      </c>
      <c r="E3591" t="s">
        <v>2127</v>
      </c>
      <c r="F3591" t="s">
        <v>1525</v>
      </c>
    </row>
    <row r="3592" spans="1:6" ht="15">
      <c r="A3592" s="233">
        <v>45901</v>
      </c>
      <c r="B3592" t="s">
        <v>2112</v>
      </c>
      <c r="C3592">
        <v>215</v>
      </c>
      <c r="D3592" t="s">
        <v>158</v>
      </c>
      <c r="E3592" t="s">
        <v>2117</v>
      </c>
      <c r="F3592" t="s">
        <v>1534</v>
      </c>
    </row>
    <row r="3593" spans="1:6" ht="15">
      <c r="A3593" s="233">
        <v>45901</v>
      </c>
      <c r="B3593" t="s">
        <v>2110</v>
      </c>
      <c r="C3593">
        <v>390.24213162957852</v>
      </c>
      <c r="D3593" t="s">
        <v>158</v>
      </c>
      <c r="E3593" t="s">
        <v>2166</v>
      </c>
      <c r="F3593" t="s">
        <v>1534</v>
      </c>
    </row>
    <row r="3594" spans="1:6" ht="15">
      <c r="A3594" s="233">
        <v>45901</v>
      </c>
      <c r="B3594" t="s">
        <v>1495</v>
      </c>
      <c r="C3594">
        <v>55094</v>
      </c>
      <c r="D3594" t="s">
        <v>158</v>
      </c>
      <c r="E3594" t="s">
        <v>1862</v>
      </c>
      <c r="F3594" t="s">
        <v>1534</v>
      </c>
    </row>
    <row r="3595" spans="1:6" ht="15">
      <c r="A3595" s="233">
        <v>45901</v>
      </c>
      <c r="B3595" t="s">
        <v>2112</v>
      </c>
      <c r="C3595">
        <v>90</v>
      </c>
      <c r="D3595" t="s">
        <v>160</v>
      </c>
      <c r="E3595" t="s">
        <v>2193</v>
      </c>
      <c r="F3595" t="s">
        <v>1544</v>
      </c>
    </row>
    <row r="3596" spans="1:6" ht="15">
      <c r="A3596" s="233">
        <v>45901</v>
      </c>
      <c r="B3596" t="s">
        <v>1495</v>
      </c>
      <c r="C3596">
        <v>48069</v>
      </c>
      <c r="D3596" t="s">
        <v>160</v>
      </c>
      <c r="E3596" t="s">
        <v>1863</v>
      </c>
      <c r="F3596" t="s">
        <v>1544</v>
      </c>
    </row>
    <row r="3597" spans="1:6" ht="15">
      <c r="A3597" s="233">
        <v>45901</v>
      </c>
      <c r="B3597" t="s">
        <v>2110</v>
      </c>
      <c r="C3597">
        <v>187.23085564501031</v>
      </c>
      <c r="D3597" t="s">
        <v>160</v>
      </c>
      <c r="E3597" t="s">
        <v>2798</v>
      </c>
      <c r="F3597" t="s">
        <v>1544</v>
      </c>
    </row>
    <row r="3598" spans="1:6" ht="15">
      <c r="A3598" s="233">
        <v>45901</v>
      </c>
      <c r="B3598" t="s">
        <v>2112</v>
      </c>
      <c r="C3598">
        <v>60</v>
      </c>
      <c r="D3598" t="s">
        <v>162</v>
      </c>
      <c r="E3598" t="s">
        <v>2113</v>
      </c>
      <c r="F3598" t="s">
        <v>1509</v>
      </c>
    </row>
    <row r="3599" spans="1:6" ht="15">
      <c r="A3599" s="233">
        <v>45901</v>
      </c>
      <c r="B3599" t="s">
        <v>1495</v>
      </c>
      <c r="C3599">
        <v>28890</v>
      </c>
      <c r="D3599" t="s">
        <v>162</v>
      </c>
      <c r="E3599" t="s">
        <v>1864</v>
      </c>
      <c r="F3599" t="s">
        <v>1509</v>
      </c>
    </row>
    <row r="3600" spans="1:6" ht="15">
      <c r="A3600" s="233">
        <v>45901</v>
      </c>
      <c r="B3600" t="s">
        <v>2110</v>
      </c>
      <c r="C3600">
        <v>207.6843198338525</v>
      </c>
      <c r="D3600" t="s">
        <v>162</v>
      </c>
      <c r="E3600" t="s">
        <v>2806</v>
      </c>
      <c r="F3600" t="s">
        <v>1509</v>
      </c>
    </row>
    <row r="3601" spans="1:6" ht="15">
      <c r="A3601" s="233">
        <v>45901</v>
      </c>
      <c r="B3601" t="s">
        <v>2112</v>
      </c>
      <c r="C3601">
        <v>65</v>
      </c>
      <c r="D3601" t="s">
        <v>164</v>
      </c>
      <c r="E3601" t="s">
        <v>2209</v>
      </c>
      <c r="F3601" t="s">
        <v>1578</v>
      </c>
    </row>
    <row r="3602" spans="1:6" ht="15">
      <c r="A3602" s="233">
        <v>45901</v>
      </c>
      <c r="B3602" t="s">
        <v>1495</v>
      </c>
      <c r="C3602">
        <v>25981</v>
      </c>
      <c r="D3602" t="s">
        <v>164</v>
      </c>
      <c r="E3602" t="s">
        <v>1865</v>
      </c>
      <c r="F3602" t="s">
        <v>1578</v>
      </c>
    </row>
    <row r="3603" spans="1:6" ht="15">
      <c r="A3603" s="233">
        <v>45901</v>
      </c>
      <c r="B3603" t="s">
        <v>2110</v>
      </c>
      <c r="C3603">
        <v>250.18282591124279</v>
      </c>
      <c r="D3603" t="s">
        <v>164</v>
      </c>
      <c r="E3603" t="s">
        <v>2581</v>
      </c>
      <c r="F3603" t="s">
        <v>1578</v>
      </c>
    </row>
    <row r="3604" spans="1:6" ht="15">
      <c r="A3604" s="233">
        <v>45901</v>
      </c>
      <c r="B3604" t="s">
        <v>2110</v>
      </c>
      <c r="C3604">
        <v>137.91518216296981</v>
      </c>
      <c r="D3604" t="s">
        <v>166</v>
      </c>
      <c r="E3604" t="s">
        <v>2245</v>
      </c>
      <c r="F3604" t="s">
        <v>1525</v>
      </c>
    </row>
    <row r="3605" spans="1:6" ht="15">
      <c r="A3605" s="233">
        <v>45901</v>
      </c>
      <c r="B3605" t="s">
        <v>2112</v>
      </c>
      <c r="C3605">
        <v>60</v>
      </c>
      <c r="D3605" t="s">
        <v>166</v>
      </c>
      <c r="E3605" t="s">
        <v>2113</v>
      </c>
      <c r="F3605" t="s">
        <v>1525</v>
      </c>
    </row>
    <row r="3606" spans="1:6" ht="15">
      <c r="A3606" s="233">
        <v>45901</v>
      </c>
      <c r="B3606" t="s">
        <v>1495</v>
      </c>
      <c r="C3606">
        <v>43505</v>
      </c>
      <c r="D3606" t="s">
        <v>166</v>
      </c>
      <c r="E3606" t="s">
        <v>1866</v>
      </c>
      <c r="F3606" t="s">
        <v>1525</v>
      </c>
    </row>
    <row r="3607" spans="1:6" ht="15">
      <c r="A3607" s="233">
        <v>45901</v>
      </c>
      <c r="B3607" t="s">
        <v>2112</v>
      </c>
      <c r="C3607">
        <v>130</v>
      </c>
      <c r="D3607" t="s">
        <v>168</v>
      </c>
      <c r="E3607" t="s">
        <v>2179</v>
      </c>
      <c r="F3607" t="s">
        <v>1578</v>
      </c>
    </row>
    <row r="3608" spans="1:6" ht="15">
      <c r="A3608" s="233">
        <v>45901</v>
      </c>
      <c r="B3608" t="s">
        <v>2110</v>
      </c>
      <c r="C3608">
        <v>274.23846088937643</v>
      </c>
      <c r="D3608" t="s">
        <v>168</v>
      </c>
      <c r="E3608" t="s">
        <v>2807</v>
      </c>
      <c r="F3608" t="s">
        <v>1578</v>
      </c>
    </row>
    <row r="3609" spans="1:6" ht="15">
      <c r="A3609" s="233">
        <v>45901</v>
      </c>
      <c r="B3609" t="s">
        <v>1495</v>
      </c>
      <c r="C3609">
        <v>47404</v>
      </c>
      <c r="D3609" t="s">
        <v>168</v>
      </c>
      <c r="E3609" t="s">
        <v>1867</v>
      </c>
      <c r="F3609" t="s">
        <v>1578</v>
      </c>
    </row>
    <row r="3610" spans="1:6" ht="15">
      <c r="A3610" s="233">
        <v>45901</v>
      </c>
      <c r="B3610" t="s">
        <v>2110</v>
      </c>
      <c r="C3610">
        <v>230.43108338060131</v>
      </c>
      <c r="D3610" t="s">
        <v>170</v>
      </c>
      <c r="E3610" t="s">
        <v>2584</v>
      </c>
      <c r="F3610" t="s">
        <v>1509</v>
      </c>
    </row>
    <row r="3611" spans="1:6" ht="15">
      <c r="A3611" s="233">
        <v>45901</v>
      </c>
      <c r="B3611" t="s">
        <v>1495</v>
      </c>
      <c r="C3611">
        <v>28208</v>
      </c>
      <c r="D3611" t="s">
        <v>170</v>
      </c>
      <c r="E3611" t="s">
        <v>1868</v>
      </c>
      <c r="F3611" t="s">
        <v>1509</v>
      </c>
    </row>
    <row r="3612" spans="1:6" ht="15">
      <c r="A3612" s="233">
        <v>45901</v>
      </c>
      <c r="B3612" t="s">
        <v>2112</v>
      </c>
      <c r="C3612">
        <v>65</v>
      </c>
      <c r="D3612" t="s">
        <v>170</v>
      </c>
      <c r="E3612" t="s">
        <v>2209</v>
      </c>
      <c r="F3612" t="s">
        <v>1509</v>
      </c>
    </row>
    <row r="3613" spans="1:6" ht="15">
      <c r="A3613" s="233">
        <v>45901</v>
      </c>
      <c r="B3613" t="s">
        <v>2110</v>
      </c>
      <c r="C3613">
        <v>125.67149046387691</v>
      </c>
      <c r="D3613" t="s">
        <v>172</v>
      </c>
      <c r="E3613" t="s">
        <v>2535</v>
      </c>
      <c r="F3613" t="s">
        <v>1525</v>
      </c>
    </row>
    <row r="3614" spans="1:6" ht="15">
      <c r="A3614" s="233">
        <v>45901</v>
      </c>
      <c r="B3614" t="s">
        <v>2112</v>
      </c>
      <c r="C3614">
        <v>295</v>
      </c>
      <c r="D3614" t="s">
        <v>172</v>
      </c>
      <c r="E3614" t="s">
        <v>2226</v>
      </c>
      <c r="F3614" t="s">
        <v>1525</v>
      </c>
    </row>
    <row r="3615" spans="1:6" ht="15">
      <c r="A3615" s="233">
        <v>45901</v>
      </c>
      <c r="B3615" t="s">
        <v>1495</v>
      </c>
      <c r="C3615">
        <v>234739</v>
      </c>
      <c r="D3615" t="s">
        <v>172</v>
      </c>
      <c r="E3615" t="s">
        <v>1869</v>
      </c>
      <c r="F3615" t="s">
        <v>1525</v>
      </c>
    </row>
    <row r="3616" spans="1:6" ht="15">
      <c r="A3616" s="233">
        <v>45901</v>
      </c>
      <c r="B3616" t="s">
        <v>2110</v>
      </c>
      <c r="C3616">
        <v>159.00549291702811</v>
      </c>
      <c r="D3616" t="s">
        <v>174</v>
      </c>
      <c r="E3616" t="s">
        <v>2527</v>
      </c>
      <c r="F3616" t="s">
        <v>1518</v>
      </c>
    </row>
    <row r="3617" spans="1:6" ht="15">
      <c r="A3617" s="233">
        <v>45901</v>
      </c>
      <c r="B3617" t="s">
        <v>1495</v>
      </c>
      <c r="C3617">
        <v>34590</v>
      </c>
      <c r="D3617" t="s">
        <v>174</v>
      </c>
      <c r="E3617" t="s">
        <v>1870</v>
      </c>
      <c r="F3617" t="s">
        <v>1518</v>
      </c>
    </row>
    <row r="3618" spans="1:6" ht="15">
      <c r="A3618" s="233">
        <v>45901</v>
      </c>
      <c r="B3618" t="s">
        <v>2112</v>
      </c>
      <c r="C3618">
        <v>55</v>
      </c>
      <c r="D3618" t="s">
        <v>174</v>
      </c>
      <c r="E3618" t="s">
        <v>2150</v>
      </c>
      <c r="F3618" t="s">
        <v>1518</v>
      </c>
    </row>
    <row r="3619" spans="1:6" ht="15">
      <c r="A3619" s="233">
        <v>45901</v>
      </c>
      <c r="B3619" t="s">
        <v>2112</v>
      </c>
      <c r="C3619">
        <v>75</v>
      </c>
      <c r="D3619" t="s">
        <v>176</v>
      </c>
      <c r="E3619" t="s">
        <v>2147</v>
      </c>
      <c r="F3619" t="s">
        <v>1518</v>
      </c>
    </row>
    <row r="3620" spans="1:6" ht="15">
      <c r="A3620" s="233">
        <v>45901</v>
      </c>
      <c r="B3620" t="s">
        <v>2110</v>
      </c>
      <c r="C3620">
        <v>191.0049406611318</v>
      </c>
      <c r="D3620" t="s">
        <v>176</v>
      </c>
      <c r="E3620" t="s">
        <v>2804</v>
      </c>
      <c r="F3620" t="s">
        <v>1518</v>
      </c>
    </row>
    <row r="3621" spans="1:6" ht="15">
      <c r="A3621" s="233">
        <v>45901</v>
      </c>
      <c r="B3621" t="s">
        <v>1495</v>
      </c>
      <c r="C3621">
        <v>39266</v>
      </c>
      <c r="D3621" t="s">
        <v>176</v>
      </c>
      <c r="E3621" t="s">
        <v>1871</v>
      </c>
      <c r="F3621" t="s">
        <v>1518</v>
      </c>
    </row>
    <row r="3622" spans="1:6" ht="15">
      <c r="A3622" s="233">
        <v>45901</v>
      </c>
      <c r="B3622" t="s">
        <v>2112</v>
      </c>
      <c r="C3622">
        <v>140</v>
      </c>
      <c r="D3622" t="s">
        <v>178</v>
      </c>
      <c r="E3622" t="s">
        <v>2131</v>
      </c>
      <c r="F3622" t="s">
        <v>1591</v>
      </c>
    </row>
    <row r="3623" spans="1:6" ht="15">
      <c r="A3623" s="233">
        <v>45901</v>
      </c>
      <c r="B3623" t="s">
        <v>2110</v>
      </c>
      <c r="C3623">
        <v>203.3494560402051</v>
      </c>
      <c r="D3623" t="s">
        <v>178</v>
      </c>
      <c r="E3623" t="s">
        <v>2223</v>
      </c>
      <c r="F3623" t="s">
        <v>1591</v>
      </c>
    </row>
    <row r="3624" spans="1:6" ht="15">
      <c r="A3624" s="233">
        <v>45901</v>
      </c>
      <c r="B3624" t="s">
        <v>1495</v>
      </c>
      <c r="C3624">
        <v>68847</v>
      </c>
      <c r="D3624" t="s">
        <v>178</v>
      </c>
      <c r="E3624" t="s">
        <v>1872</v>
      </c>
      <c r="F3624" t="s">
        <v>1591</v>
      </c>
    </row>
    <row r="3625" spans="1:6" ht="15">
      <c r="A3625" s="233">
        <v>45901</v>
      </c>
      <c r="B3625" t="s">
        <v>1495</v>
      </c>
      <c r="C3625">
        <v>53950</v>
      </c>
      <c r="D3625" t="s">
        <v>180</v>
      </c>
      <c r="E3625" t="s">
        <v>1873</v>
      </c>
      <c r="F3625" t="s">
        <v>1522</v>
      </c>
    </row>
    <row r="3626" spans="1:6" ht="15">
      <c r="A3626" s="233">
        <v>45901</v>
      </c>
      <c r="B3626" t="s">
        <v>2110</v>
      </c>
      <c r="C3626">
        <v>213.16033364226129</v>
      </c>
      <c r="D3626" t="s">
        <v>180</v>
      </c>
      <c r="E3626" t="s">
        <v>2808</v>
      </c>
      <c r="F3626" t="s">
        <v>1522</v>
      </c>
    </row>
    <row r="3627" spans="1:6" ht="15">
      <c r="A3627" s="233">
        <v>45901</v>
      </c>
      <c r="B3627" t="s">
        <v>2112</v>
      </c>
      <c r="C3627">
        <v>115</v>
      </c>
      <c r="D3627" t="s">
        <v>180</v>
      </c>
      <c r="E3627" t="s">
        <v>2143</v>
      </c>
      <c r="F3627" t="s">
        <v>1522</v>
      </c>
    </row>
    <row r="3628" spans="1:6" ht="15">
      <c r="A3628" s="233">
        <v>45901</v>
      </c>
      <c r="B3628" t="s">
        <v>2110</v>
      </c>
      <c r="C3628">
        <v>263.6088045340714</v>
      </c>
      <c r="D3628" t="s">
        <v>182</v>
      </c>
      <c r="E3628" t="s">
        <v>2182</v>
      </c>
      <c r="F3628" t="s">
        <v>1578</v>
      </c>
    </row>
    <row r="3629" spans="1:6" ht="15">
      <c r="A3629" s="233">
        <v>45901</v>
      </c>
      <c r="B3629" t="s">
        <v>1495</v>
      </c>
      <c r="C3629">
        <v>45522</v>
      </c>
      <c r="D3629" t="s">
        <v>182</v>
      </c>
      <c r="E3629" t="s">
        <v>1874</v>
      </c>
      <c r="F3629" t="s">
        <v>1578</v>
      </c>
    </row>
    <row r="3630" spans="1:6" ht="15">
      <c r="A3630" s="233">
        <v>45901</v>
      </c>
      <c r="B3630" t="s">
        <v>2112</v>
      </c>
      <c r="C3630">
        <v>120</v>
      </c>
      <c r="D3630" t="s">
        <v>182</v>
      </c>
      <c r="E3630" t="s">
        <v>2233</v>
      </c>
      <c r="F3630" t="s">
        <v>1578</v>
      </c>
    </row>
    <row r="3631" spans="1:6" ht="15">
      <c r="A3631" s="233">
        <v>45901</v>
      </c>
      <c r="B3631" t="s">
        <v>2112</v>
      </c>
      <c r="C3631">
        <v>305</v>
      </c>
      <c r="D3631" t="s">
        <v>184</v>
      </c>
      <c r="E3631" t="s">
        <v>2809</v>
      </c>
      <c r="F3631" t="s">
        <v>1518</v>
      </c>
    </row>
    <row r="3632" spans="1:6" ht="15">
      <c r="A3632" s="233">
        <v>45901</v>
      </c>
      <c r="B3632" t="s">
        <v>2110</v>
      </c>
      <c r="C3632">
        <v>184.62134464870491</v>
      </c>
      <c r="D3632" t="s">
        <v>184</v>
      </c>
      <c r="E3632" t="s">
        <v>2171</v>
      </c>
      <c r="F3632" t="s">
        <v>1518</v>
      </c>
    </row>
    <row r="3633" spans="1:6" ht="15">
      <c r="A3633" s="233">
        <v>45901</v>
      </c>
      <c r="B3633" t="s">
        <v>1495</v>
      </c>
      <c r="C3633">
        <v>165203</v>
      </c>
      <c r="D3633" t="s">
        <v>184</v>
      </c>
      <c r="E3633" t="s">
        <v>1875</v>
      </c>
      <c r="F3633" t="s">
        <v>1518</v>
      </c>
    </row>
    <row r="3634" spans="1:6" ht="15">
      <c r="A3634" s="233">
        <v>45901</v>
      </c>
      <c r="B3634" t="s">
        <v>2110</v>
      </c>
      <c r="C3634">
        <v>170.071883716184</v>
      </c>
      <c r="D3634" t="s">
        <v>186</v>
      </c>
      <c r="E3634" t="s">
        <v>2162</v>
      </c>
      <c r="F3634" t="s">
        <v>1578</v>
      </c>
    </row>
    <row r="3635" spans="1:6" ht="15">
      <c r="A3635" s="233">
        <v>45901</v>
      </c>
      <c r="B3635" t="s">
        <v>1495</v>
      </c>
      <c r="C3635">
        <v>88198</v>
      </c>
      <c r="D3635" t="s">
        <v>186</v>
      </c>
      <c r="E3635" t="s">
        <v>1876</v>
      </c>
      <c r="F3635" t="s">
        <v>1578</v>
      </c>
    </row>
    <row r="3636" spans="1:6" ht="15">
      <c r="A3636" s="233">
        <v>45901</v>
      </c>
      <c r="B3636" t="s">
        <v>2112</v>
      </c>
      <c r="C3636">
        <v>150</v>
      </c>
      <c r="D3636" t="s">
        <v>186</v>
      </c>
      <c r="E3636" t="s">
        <v>2217</v>
      </c>
      <c r="F3636" t="s">
        <v>1578</v>
      </c>
    </row>
    <row r="3637" spans="1:6" ht="15">
      <c r="A3637" s="233">
        <v>45901</v>
      </c>
      <c r="B3637" t="s">
        <v>1495</v>
      </c>
      <c r="C3637">
        <v>39162</v>
      </c>
      <c r="D3637" t="s">
        <v>188</v>
      </c>
      <c r="E3637" t="s">
        <v>1877</v>
      </c>
      <c r="F3637" t="s">
        <v>1591</v>
      </c>
    </row>
    <row r="3638" spans="1:6" ht="15">
      <c r="A3638" s="233">
        <v>45901</v>
      </c>
      <c r="B3638" t="s">
        <v>2112</v>
      </c>
      <c r="C3638">
        <v>105</v>
      </c>
      <c r="D3638" t="s">
        <v>188</v>
      </c>
      <c r="E3638" t="s">
        <v>2137</v>
      </c>
      <c r="F3638" t="s">
        <v>1591</v>
      </c>
    </row>
    <row r="3639" spans="1:6" ht="15">
      <c r="A3639" s="233">
        <v>45901</v>
      </c>
      <c r="B3639" t="s">
        <v>2110</v>
      </c>
      <c r="C3639">
        <v>268.11705224452271</v>
      </c>
      <c r="D3639" t="s">
        <v>188</v>
      </c>
      <c r="E3639" t="s">
        <v>2810</v>
      </c>
      <c r="F3639" t="s">
        <v>1591</v>
      </c>
    </row>
    <row r="3640" spans="1:6" ht="15">
      <c r="A3640" s="233">
        <v>45901</v>
      </c>
      <c r="B3640" t="s">
        <v>1495</v>
      </c>
      <c r="C3640">
        <v>184642</v>
      </c>
      <c r="D3640" t="s">
        <v>190</v>
      </c>
      <c r="E3640" t="s">
        <v>1878</v>
      </c>
      <c r="F3640" t="s">
        <v>1591</v>
      </c>
    </row>
    <row r="3641" spans="1:6" ht="15">
      <c r="A3641" s="233">
        <v>45901</v>
      </c>
      <c r="B3641" t="s">
        <v>2112</v>
      </c>
      <c r="C3641">
        <v>425</v>
      </c>
      <c r="D3641" t="s">
        <v>190</v>
      </c>
      <c r="E3641" t="s">
        <v>2116</v>
      </c>
      <c r="F3641" t="s">
        <v>1591</v>
      </c>
    </row>
    <row r="3642" spans="1:6" ht="15">
      <c r="A3642" s="233">
        <v>45901</v>
      </c>
      <c r="B3642" t="s">
        <v>2110</v>
      </c>
      <c r="C3642">
        <v>230.1751497492445</v>
      </c>
      <c r="D3642" t="s">
        <v>190</v>
      </c>
      <c r="E3642" t="s">
        <v>2584</v>
      </c>
      <c r="F3642" t="s">
        <v>1591</v>
      </c>
    </row>
    <row r="3643" spans="1:6" ht="15">
      <c r="A3643" s="233">
        <v>45901</v>
      </c>
      <c r="B3643" t="s">
        <v>1495</v>
      </c>
      <c r="C3643">
        <v>39562</v>
      </c>
      <c r="D3643" t="s">
        <v>192</v>
      </c>
      <c r="E3643" t="s">
        <v>1879</v>
      </c>
      <c r="F3643" t="s">
        <v>1534</v>
      </c>
    </row>
    <row r="3644" spans="1:6" ht="15">
      <c r="A3644" s="233">
        <v>45901</v>
      </c>
      <c r="B3644" t="s">
        <v>2112</v>
      </c>
      <c r="C3644">
        <v>75</v>
      </c>
      <c r="D3644" t="s">
        <v>192</v>
      </c>
      <c r="E3644" t="s">
        <v>2147</v>
      </c>
      <c r="F3644" t="s">
        <v>1534</v>
      </c>
    </row>
    <row r="3645" spans="1:6" ht="15">
      <c r="A3645" s="233">
        <v>45901</v>
      </c>
      <c r="B3645" t="s">
        <v>2110</v>
      </c>
      <c r="C3645">
        <v>189.5758556190284</v>
      </c>
      <c r="D3645" t="s">
        <v>192</v>
      </c>
      <c r="E3645" t="s">
        <v>2202</v>
      </c>
      <c r="F3645" t="s">
        <v>1534</v>
      </c>
    </row>
    <row r="3646" spans="1:6" ht="15">
      <c r="A3646" s="233">
        <v>45901</v>
      </c>
      <c r="B3646" t="s">
        <v>2110</v>
      </c>
      <c r="C3646">
        <v>107.1436224544461</v>
      </c>
      <c r="D3646" t="s">
        <v>194</v>
      </c>
      <c r="E3646" t="s">
        <v>2526</v>
      </c>
      <c r="F3646" t="s">
        <v>1544</v>
      </c>
    </row>
    <row r="3647" spans="1:6" ht="15">
      <c r="A3647" s="233">
        <v>45901</v>
      </c>
      <c r="B3647" t="s">
        <v>2112</v>
      </c>
      <c r="C3647">
        <v>150</v>
      </c>
      <c r="D3647" t="s">
        <v>194</v>
      </c>
      <c r="E3647" t="s">
        <v>2217</v>
      </c>
      <c r="F3647" t="s">
        <v>1544</v>
      </c>
    </row>
    <row r="3648" spans="1:6" ht="15">
      <c r="A3648" s="233">
        <v>45901</v>
      </c>
      <c r="B3648" t="s">
        <v>1495</v>
      </c>
      <c r="C3648">
        <v>139999</v>
      </c>
      <c r="D3648" t="s">
        <v>194</v>
      </c>
      <c r="E3648" t="s">
        <v>1880</v>
      </c>
      <c r="F3648" t="s">
        <v>1544</v>
      </c>
    </row>
    <row r="3649" spans="1:6" ht="15">
      <c r="A3649" s="233">
        <v>45901</v>
      </c>
      <c r="B3649" t="s">
        <v>2110</v>
      </c>
      <c r="C3649">
        <v>233.15095747326541</v>
      </c>
      <c r="D3649" t="s">
        <v>196</v>
      </c>
      <c r="E3649" t="s">
        <v>2803</v>
      </c>
      <c r="F3649" t="s">
        <v>1525</v>
      </c>
    </row>
    <row r="3650" spans="1:6" ht="15">
      <c r="A3650" s="233">
        <v>45901</v>
      </c>
      <c r="B3650" t="s">
        <v>1495</v>
      </c>
      <c r="C3650">
        <v>32168</v>
      </c>
      <c r="D3650" t="s">
        <v>196</v>
      </c>
      <c r="E3650" t="s">
        <v>1881</v>
      </c>
      <c r="F3650" t="s">
        <v>1525</v>
      </c>
    </row>
    <row r="3651" spans="1:6" ht="15">
      <c r="A3651" s="233">
        <v>45901</v>
      </c>
      <c r="B3651" t="s">
        <v>2112</v>
      </c>
      <c r="C3651">
        <v>75</v>
      </c>
      <c r="D3651" t="s">
        <v>196</v>
      </c>
      <c r="E3651" t="s">
        <v>2147</v>
      </c>
      <c r="F3651" t="s">
        <v>1525</v>
      </c>
    </row>
    <row r="3652" spans="1:6" ht="15">
      <c r="A3652" s="233">
        <v>45901</v>
      </c>
      <c r="B3652" t="s">
        <v>1495</v>
      </c>
      <c r="C3652">
        <v>51339</v>
      </c>
      <c r="D3652" t="s">
        <v>198</v>
      </c>
      <c r="E3652" t="s">
        <v>1882</v>
      </c>
      <c r="F3652" t="s">
        <v>1522</v>
      </c>
    </row>
    <row r="3653" spans="1:6" ht="15">
      <c r="A3653" s="233">
        <v>45901</v>
      </c>
      <c r="B3653" t="s">
        <v>2110</v>
      </c>
      <c r="C3653">
        <v>146.08776953193481</v>
      </c>
      <c r="D3653" t="s">
        <v>198</v>
      </c>
      <c r="E3653" t="s">
        <v>2175</v>
      </c>
      <c r="F3653" t="s">
        <v>1522</v>
      </c>
    </row>
    <row r="3654" spans="1:6" ht="15">
      <c r="A3654" s="233">
        <v>45901</v>
      </c>
      <c r="B3654" t="s">
        <v>2112</v>
      </c>
      <c r="C3654">
        <v>75</v>
      </c>
      <c r="D3654" t="s">
        <v>198</v>
      </c>
      <c r="E3654" t="s">
        <v>2147</v>
      </c>
      <c r="F3654" t="s">
        <v>1522</v>
      </c>
    </row>
    <row r="3655" spans="1:6" ht="15">
      <c r="A3655" s="233">
        <v>45901</v>
      </c>
      <c r="B3655" t="s">
        <v>2110</v>
      </c>
      <c r="C3655">
        <v>187.73466833541929</v>
      </c>
      <c r="D3655" t="s">
        <v>200</v>
      </c>
      <c r="E3655" t="s">
        <v>2811</v>
      </c>
      <c r="F3655" t="s">
        <v>1544</v>
      </c>
    </row>
    <row r="3656" spans="1:6" ht="15">
      <c r="A3656" s="233">
        <v>45901</v>
      </c>
      <c r="B3656" t="s">
        <v>1495</v>
      </c>
      <c r="C3656">
        <v>31960</v>
      </c>
      <c r="D3656" t="s">
        <v>200</v>
      </c>
      <c r="E3656" t="s">
        <v>1883</v>
      </c>
      <c r="F3656" t="s">
        <v>1544</v>
      </c>
    </row>
    <row r="3657" spans="1:6" ht="15">
      <c r="A3657" s="233">
        <v>45901</v>
      </c>
      <c r="B3657" t="s">
        <v>2112</v>
      </c>
      <c r="C3657">
        <v>60</v>
      </c>
      <c r="D3657" t="s">
        <v>200</v>
      </c>
      <c r="E3657" t="s">
        <v>2113</v>
      </c>
      <c r="F3657" t="s">
        <v>1544</v>
      </c>
    </row>
    <row r="3658" spans="1:6" ht="15">
      <c r="A3658" s="233">
        <v>45901</v>
      </c>
      <c r="B3658" t="s">
        <v>1495</v>
      </c>
      <c r="C3658">
        <v>22227</v>
      </c>
      <c r="D3658" t="s">
        <v>202</v>
      </c>
      <c r="E3658" t="s">
        <v>1884</v>
      </c>
      <c r="F3658" t="s">
        <v>1544</v>
      </c>
    </row>
    <row r="3659" spans="1:6" ht="15">
      <c r="A3659" s="233">
        <v>45901</v>
      </c>
      <c r="B3659" t="s">
        <v>2112</v>
      </c>
      <c r="C3659">
        <v>30</v>
      </c>
      <c r="D3659" t="s">
        <v>202</v>
      </c>
      <c r="E3659" t="s">
        <v>2133</v>
      </c>
      <c r="F3659" t="s">
        <v>1544</v>
      </c>
    </row>
    <row r="3660" spans="1:6" ht="15">
      <c r="A3660" s="233">
        <v>45901</v>
      </c>
      <c r="B3660" t="s">
        <v>2110</v>
      </c>
      <c r="C3660">
        <v>134.97098123903359</v>
      </c>
      <c r="D3660" t="s">
        <v>202</v>
      </c>
      <c r="E3660" t="s">
        <v>2165</v>
      </c>
      <c r="F3660" t="s">
        <v>1544</v>
      </c>
    </row>
    <row r="3661" spans="1:6" ht="15">
      <c r="A3661" s="233">
        <v>45901</v>
      </c>
      <c r="B3661" t="s">
        <v>2112</v>
      </c>
      <c r="C3661">
        <v>85</v>
      </c>
      <c r="D3661" t="s">
        <v>204</v>
      </c>
      <c r="E3661" t="s">
        <v>2183</v>
      </c>
      <c r="F3661" t="s">
        <v>1509</v>
      </c>
    </row>
    <row r="3662" spans="1:6" ht="15">
      <c r="A3662" s="233">
        <v>45901</v>
      </c>
      <c r="B3662" t="s">
        <v>2110</v>
      </c>
      <c r="C3662">
        <v>210.58368843523931</v>
      </c>
      <c r="D3662" t="s">
        <v>204</v>
      </c>
      <c r="E3662" t="s">
        <v>2197</v>
      </c>
      <c r="F3662" t="s">
        <v>1509</v>
      </c>
    </row>
    <row r="3663" spans="1:6" ht="15">
      <c r="A3663" s="233">
        <v>45901</v>
      </c>
      <c r="B3663" t="s">
        <v>1495</v>
      </c>
      <c r="C3663">
        <v>40364</v>
      </c>
      <c r="D3663" t="s">
        <v>204</v>
      </c>
      <c r="E3663" t="s">
        <v>1885</v>
      </c>
      <c r="F3663" t="s">
        <v>1509</v>
      </c>
    </row>
    <row r="3664" spans="1:6" ht="15">
      <c r="A3664" s="233">
        <v>45901</v>
      </c>
      <c r="B3664" t="s">
        <v>1495</v>
      </c>
      <c r="C3664">
        <v>33484</v>
      </c>
      <c r="D3664" t="s">
        <v>206</v>
      </c>
      <c r="E3664" t="s">
        <v>1886</v>
      </c>
      <c r="F3664" t="s">
        <v>1578</v>
      </c>
    </row>
    <row r="3665" spans="1:6" ht="15">
      <c r="A3665" s="233">
        <v>45901</v>
      </c>
      <c r="B3665" t="s">
        <v>2112</v>
      </c>
      <c r="C3665">
        <v>60</v>
      </c>
      <c r="D3665" t="s">
        <v>206</v>
      </c>
      <c r="E3665" t="s">
        <v>2113</v>
      </c>
      <c r="F3665" t="s">
        <v>1578</v>
      </c>
    </row>
    <row r="3666" spans="1:6" ht="15">
      <c r="A3666" s="233">
        <v>45901</v>
      </c>
      <c r="B3666" t="s">
        <v>2110</v>
      </c>
      <c r="C3666">
        <v>179.1900609246207</v>
      </c>
      <c r="D3666" t="s">
        <v>206</v>
      </c>
      <c r="E3666" t="s">
        <v>2227</v>
      </c>
      <c r="F3666" t="s">
        <v>1578</v>
      </c>
    </row>
    <row r="3667" spans="1:6" ht="15">
      <c r="A3667" s="233">
        <v>45901</v>
      </c>
      <c r="B3667" t="s">
        <v>2112</v>
      </c>
      <c r="C3667">
        <v>25</v>
      </c>
      <c r="D3667" t="s">
        <v>208</v>
      </c>
      <c r="E3667" t="s">
        <v>2173</v>
      </c>
      <c r="F3667" t="s">
        <v>1509</v>
      </c>
    </row>
    <row r="3668" spans="1:6" ht="15">
      <c r="A3668" s="233">
        <v>45901</v>
      </c>
      <c r="B3668" t="s">
        <v>2110</v>
      </c>
      <c r="C3668">
        <v>74.88168693464327</v>
      </c>
      <c r="D3668" t="s">
        <v>208</v>
      </c>
      <c r="E3668" t="s">
        <v>2147</v>
      </c>
      <c r="F3668" t="s">
        <v>1509</v>
      </c>
    </row>
    <row r="3669" spans="1:6" ht="15">
      <c r="A3669" s="233">
        <v>45901</v>
      </c>
      <c r="B3669" t="s">
        <v>1495</v>
      </c>
      <c r="C3669">
        <v>33386</v>
      </c>
      <c r="D3669" t="s">
        <v>208</v>
      </c>
      <c r="E3669" t="s">
        <v>1887</v>
      </c>
      <c r="F3669" t="s">
        <v>1509</v>
      </c>
    </row>
    <row r="3670" spans="1:6" ht="15">
      <c r="A3670" s="233">
        <v>45901</v>
      </c>
      <c r="B3670" t="s">
        <v>2112</v>
      </c>
      <c r="C3670">
        <v>60</v>
      </c>
      <c r="D3670" t="s">
        <v>210</v>
      </c>
      <c r="E3670" t="s">
        <v>2113</v>
      </c>
      <c r="F3670" t="s">
        <v>1534</v>
      </c>
    </row>
    <row r="3671" spans="1:6" ht="15">
      <c r="A3671" s="233">
        <v>45901</v>
      </c>
      <c r="B3671" t="s">
        <v>2110</v>
      </c>
      <c r="C3671">
        <v>155.56131708581799</v>
      </c>
      <c r="D3671" t="s">
        <v>210</v>
      </c>
      <c r="E3671" t="s">
        <v>2575</v>
      </c>
      <c r="F3671" t="s">
        <v>1534</v>
      </c>
    </row>
    <row r="3672" spans="1:6" ht="15">
      <c r="A3672" s="233">
        <v>45901</v>
      </c>
      <c r="B3672" t="s">
        <v>1495</v>
      </c>
      <c r="C3672">
        <v>38570</v>
      </c>
      <c r="D3672" t="s">
        <v>210</v>
      </c>
      <c r="E3672" t="s">
        <v>1888</v>
      </c>
      <c r="F3672" t="s">
        <v>1534</v>
      </c>
    </row>
    <row r="3673" spans="1:6" ht="15">
      <c r="A3673" s="233">
        <v>45901</v>
      </c>
      <c r="B3673" t="s">
        <v>2112</v>
      </c>
      <c r="C3673">
        <v>150</v>
      </c>
      <c r="D3673" t="s">
        <v>212</v>
      </c>
      <c r="E3673" t="s">
        <v>2217</v>
      </c>
      <c r="F3673" t="s">
        <v>1518</v>
      </c>
    </row>
    <row r="3674" spans="1:6" ht="15">
      <c r="A3674" s="233">
        <v>45901</v>
      </c>
      <c r="B3674" t="s">
        <v>1495</v>
      </c>
      <c r="C3674">
        <v>54357</v>
      </c>
      <c r="D3674" t="s">
        <v>212</v>
      </c>
      <c r="E3674" t="s">
        <v>1889</v>
      </c>
      <c r="F3674" t="s">
        <v>1518</v>
      </c>
    </row>
    <row r="3675" spans="1:6" ht="15">
      <c r="A3675" s="233">
        <v>45901</v>
      </c>
      <c r="B3675" t="s">
        <v>2110</v>
      </c>
      <c r="C3675">
        <v>275.95341906286222</v>
      </c>
      <c r="D3675" t="s">
        <v>212</v>
      </c>
      <c r="E3675" t="s">
        <v>2212</v>
      </c>
      <c r="F3675" t="s">
        <v>1518</v>
      </c>
    </row>
    <row r="3676" spans="1:6" ht="15">
      <c r="A3676" s="233">
        <v>45901</v>
      </c>
      <c r="B3676" t="s">
        <v>1495</v>
      </c>
      <c r="C3676">
        <v>10949</v>
      </c>
      <c r="D3676" t="s">
        <v>214</v>
      </c>
      <c r="E3676" t="s">
        <v>1890</v>
      </c>
      <c r="F3676" t="s">
        <v>1591</v>
      </c>
    </row>
    <row r="3677" spans="1:6" ht="15">
      <c r="A3677" s="233">
        <v>45901</v>
      </c>
      <c r="B3677" t="s">
        <v>2110</v>
      </c>
      <c r="C3677">
        <v>228.33135446159471</v>
      </c>
      <c r="D3677" t="s">
        <v>214</v>
      </c>
      <c r="E3677" t="s">
        <v>2207</v>
      </c>
      <c r="F3677" t="s">
        <v>1591</v>
      </c>
    </row>
    <row r="3678" spans="1:6" ht="15">
      <c r="A3678" s="233">
        <v>45901</v>
      </c>
      <c r="B3678" t="s">
        <v>2112</v>
      </c>
      <c r="C3678">
        <v>25</v>
      </c>
      <c r="D3678" t="s">
        <v>214</v>
      </c>
      <c r="E3678" t="s">
        <v>2173</v>
      </c>
      <c r="F3678" t="s">
        <v>1591</v>
      </c>
    </row>
    <row r="3679" spans="1:6" ht="15">
      <c r="A3679" s="233">
        <v>45901</v>
      </c>
      <c r="B3679" t="s">
        <v>2110</v>
      </c>
      <c r="C3679">
        <v>270.67994802944997</v>
      </c>
      <c r="D3679" t="s">
        <v>216</v>
      </c>
      <c r="E3679" t="s">
        <v>2812</v>
      </c>
      <c r="F3679" t="s">
        <v>1534</v>
      </c>
    </row>
    <row r="3680" spans="1:6" ht="15">
      <c r="A3680" s="233">
        <v>45901</v>
      </c>
      <c r="B3680" t="s">
        <v>1495</v>
      </c>
      <c r="C3680">
        <v>36944</v>
      </c>
      <c r="D3680" t="s">
        <v>216</v>
      </c>
      <c r="E3680" t="s">
        <v>1891</v>
      </c>
      <c r="F3680" t="s">
        <v>1534</v>
      </c>
    </row>
    <row r="3681" spans="1:6" ht="15">
      <c r="A3681" s="233">
        <v>45901</v>
      </c>
      <c r="B3681" t="s">
        <v>2112</v>
      </c>
      <c r="C3681">
        <v>100</v>
      </c>
      <c r="D3681" t="s">
        <v>216</v>
      </c>
      <c r="E3681" t="s">
        <v>2121</v>
      </c>
      <c r="F3681" t="s">
        <v>1534</v>
      </c>
    </row>
    <row r="3682" spans="1:6" ht="15">
      <c r="A3682" s="233">
        <v>45901</v>
      </c>
      <c r="B3682" t="s">
        <v>2112</v>
      </c>
      <c r="C3682">
        <v>155</v>
      </c>
      <c r="D3682" t="s">
        <v>218</v>
      </c>
      <c r="E3682" t="s">
        <v>2140</v>
      </c>
      <c r="F3682" t="s">
        <v>1531</v>
      </c>
    </row>
    <row r="3683" spans="1:6" ht="15">
      <c r="A3683" s="233">
        <v>45901</v>
      </c>
      <c r="B3683" t="s">
        <v>2110</v>
      </c>
      <c r="C3683">
        <v>302.49214496204212</v>
      </c>
      <c r="D3683" t="s">
        <v>218</v>
      </c>
      <c r="E3683" t="s">
        <v>2126</v>
      </c>
      <c r="F3683" t="s">
        <v>1531</v>
      </c>
    </row>
    <row r="3684" spans="1:6" ht="15">
      <c r="A3684" s="233">
        <v>45901</v>
      </c>
      <c r="B3684" t="s">
        <v>1495</v>
      </c>
      <c r="C3684">
        <v>51241</v>
      </c>
      <c r="D3684" t="s">
        <v>218</v>
      </c>
      <c r="E3684" t="s">
        <v>1892</v>
      </c>
      <c r="F3684" t="s">
        <v>1531</v>
      </c>
    </row>
    <row r="3685" spans="1:6" ht="15">
      <c r="A3685" s="233">
        <v>45901</v>
      </c>
      <c r="B3685" t="s">
        <v>2110</v>
      </c>
      <c r="C3685">
        <v>213.66576779688489</v>
      </c>
      <c r="D3685" t="s">
        <v>220</v>
      </c>
      <c r="E3685" t="s">
        <v>2813</v>
      </c>
      <c r="F3685" t="s">
        <v>1534</v>
      </c>
    </row>
    <row r="3686" spans="1:6" ht="15">
      <c r="A3686" s="233">
        <v>45901</v>
      </c>
      <c r="B3686" t="s">
        <v>1495</v>
      </c>
      <c r="C3686">
        <v>67863</v>
      </c>
      <c r="D3686" t="s">
        <v>220</v>
      </c>
      <c r="E3686" t="s">
        <v>1893</v>
      </c>
      <c r="F3686" t="s">
        <v>1534</v>
      </c>
    </row>
    <row r="3687" spans="1:6" ht="15">
      <c r="A3687" s="233">
        <v>45901</v>
      </c>
      <c r="B3687" t="s">
        <v>2112</v>
      </c>
      <c r="C3687">
        <v>145</v>
      </c>
      <c r="D3687" t="s">
        <v>220</v>
      </c>
      <c r="E3687" t="s">
        <v>2157</v>
      </c>
      <c r="F3687" t="s">
        <v>1534</v>
      </c>
    </row>
    <row r="3688" spans="1:6" ht="15">
      <c r="A3688" s="233">
        <v>45901</v>
      </c>
      <c r="B3688" t="s">
        <v>1495</v>
      </c>
      <c r="C3688">
        <v>97761</v>
      </c>
      <c r="D3688" t="s">
        <v>222</v>
      </c>
      <c r="E3688" t="s">
        <v>1894</v>
      </c>
      <c r="F3688" t="s">
        <v>1518</v>
      </c>
    </row>
    <row r="3689" spans="1:6" ht="15">
      <c r="A3689" s="233">
        <v>45901</v>
      </c>
      <c r="B3689" t="s">
        <v>2112</v>
      </c>
      <c r="C3689">
        <v>265</v>
      </c>
      <c r="D3689" t="s">
        <v>222</v>
      </c>
      <c r="E3689" t="s">
        <v>2184</v>
      </c>
      <c r="F3689" t="s">
        <v>1518</v>
      </c>
    </row>
    <row r="3690" spans="1:6" ht="15">
      <c r="A3690" s="233">
        <v>45901</v>
      </c>
      <c r="B3690" t="s">
        <v>2110</v>
      </c>
      <c r="C3690">
        <v>271.06924029009531</v>
      </c>
      <c r="D3690" t="s">
        <v>222</v>
      </c>
      <c r="E3690" t="s">
        <v>2812</v>
      </c>
      <c r="F3690" t="s">
        <v>1518</v>
      </c>
    </row>
    <row r="3691" spans="1:6" ht="15">
      <c r="A3691" s="233">
        <v>45901</v>
      </c>
      <c r="B3691" t="s">
        <v>2112</v>
      </c>
      <c r="C3691">
        <v>60</v>
      </c>
      <c r="D3691" t="s">
        <v>224</v>
      </c>
      <c r="E3691" t="s">
        <v>2113</v>
      </c>
      <c r="F3691" t="s">
        <v>1531</v>
      </c>
    </row>
    <row r="3692" spans="1:6" ht="15">
      <c r="A3692" s="233">
        <v>45901</v>
      </c>
      <c r="B3692" t="s">
        <v>1495</v>
      </c>
      <c r="C3692">
        <v>87796</v>
      </c>
      <c r="D3692" t="s">
        <v>224</v>
      </c>
      <c r="E3692" t="s">
        <v>1895</v>
      </c>
      <c r="F3692" t="s">
        <v>1531</v>
      </c>
    </row>
    <row r="3693" spans="1:6" ht="15">
      <c r="A3693" s="233">
        <v>45901</v>
      </c>
      <c r="B3693" t="s">
        <v>2110</v>
      </c>
      <c r="C3693">
        <v>68.34024329126612</v>
      </c>
      <c r="D3693" t="s">
        <v>224</v>
      </c>
      <c r="E3693" t="s">
        <v>2534</v>
      </c>
      <c r="F3693" t="s">
        <v>1531</v>
      </c>
    </row>
    <row r="3694" spans="1:6" ht="15">
      <c r="A3694" s="233">
        <v>45901</v>
      </c>
      <c r="B3694" t="s">
        <v>2112</v>
      </c>
      <c r="C3694">
        <v>50</v>
      </c>
      <c r="D3694" t="s">
        <v>226</v>
      </c>
      <c r="E3694" t="s">
        <v>2191</v>
      </c>
      <c r="F3694" t="s">
        <v>1544</v>
      </c>
    </row>
    <row r="3695" spans="1:6" ht="15">
      <c r="A3695" s="233">
        <v>45901</v>
      </c>
      <c r="B3695" t="s">
        <v>1495</v>
      </c>
      <c r="C3695">
        <v>16348</v>
      </c>
      <c r="D3695" t="s">
        <v>226</v>
      </c>
      <c r="E3695" t="s">
        <v>1937</v>
      </c>
      <c r="F3695" t="s">
        <v>1544</v>
      </c>
    </row>
    <row r="3696" spans="1:6" ht="15">
      <c r="A3696" s="233">
        <v>45901</v>
      </c>
      <c r="B3696" t="s">
        <v>2110</v>
      </c>
      <c r="C3696">
        <v>305.84781012967949</v>
      </c>
      <c r="D3696" t="s">
        <v>226</v>
      </c>
      <c r="E3696" t="s">
        <v>2814</v>
      </c>
      <c r="F3696" t="s">
        <v>1544</v>
      </c>
    </row>
    <row r="3697" spans="1:6" ht="15">
      <c r="A3697" s="233">
        <v>45901</v>
      </c>
      <c r="B3697" t="s">
        <v>2112</v>
      </c>
      <c r="C3697">
        <v>85</v>
      </c>
      <c r="D3697" t="s">
        <v>228</v>
      </c>
      <c r="E3697" t="s">
        <v>2183</v>
      </c>
      <c r="F3697" t="s">
        <v>1531</v>
      </c>
    </row>
    <row r="3698" spans="1:6" ht="15">
      <c r="A3698" s="233">
        <v>45901</v>
      </c>
      <c r="B3698" t="s">
        <v>1495</v>
      </c>
      <c r="C3698">
        <v>47025</v>
      </c>
      <c r="D3698" t="s">
        <v>228</v>
      </c>
      <c r="E3698" t="s">
        <v>1896</v>
      </c>
      <c r="F3698" t="s">
        <v>1531</v>
      </c>
    </row>
    <row r="3699" spans="1:6" ht="15">
      <c r="A3699" s="233">
        <v>45901</v>
      </c>
      <c r="B3699" t="s">
        <v>2110</v>
      </c>
      <c r="C3699">
        <v>180.75491759702291</v>
      </c>
      <c r="D3699" t="s">
        <v>228</v>
      </c>
      <c r="E3699" t="s">
        <v>2578</v>
      </c>
      <c r="F3699" t="s">
        <v>1531</v>
      </c>
    </row>
    <row r="3700" spans="1:6" ht="15">
      <c r="A3700" s="233">
        <v>45901</v>
      </c>
      <c r="B3700" t="s">
        <v>1495</v>
      </c>
      <c r="C3700">
        <v>149580</v>
      </c>
      <c r="D3700" t="s">
        <v>230</v>
      </c>
      <c r="E3700" t="s">
        <v>1897</v>
      </c>
      <c r="F3700" t="s">
        <v>1522</v>
      </c>
    </row>
    <row r="3701" spans="1:6" ht="15">
      <c r="A3701" s="233">
        <v>45901</v>
      </c>
      <c r="B3701" t="s">
        <v>2112</v>
      </c>
      <c r="C3701">
        <v>275</v>
      </c>
      <c r="D3701" t="s">
        <v>230</v>
      </c>
      <c r="E3701" t="s">
        <v>2815</v>
      </c>
      <c r="F3701" t="s">
        <v>1522</v>
      </c>
    </row>
    <row r="3702" spans="1:6" ht="15">
      <c r="A3702" s="233">
        <v>45901</v>
      </c>
      <c r="B3702" t="s">
        <v>2110</v>
      </c>
      <c r="C3702">
        <v>183.84810803583369</v>
      </c>
      <c r="D3702" t="s">
        <v>230</v>
      </c>
      <c r="E3702" t="s">
        <v>2211</v>
      </c>
      <c r="F3702" t="s">
        <v>1522</v>
      </c>
    </row>
    <row r="3703" spans="1:6" ht="15">
      <c r="A3703" s="233">
        <v>45901</v>
      </c>
      <c r="B3703" t="s">
        <v>2112</v>
      </c>
      <c r="C3703">
        <v>110</v>
      </c>
      <c r="D3703" t="s">
        <v>232</v>
      </c>
      <c r="E3703" t="s">
        <v>2123</v>
      </c>
      <c r="F3703" t="s">
        <v>1522</v>
      </c>
    </row>
    <row r="3704" spans="1:6" ht="15">
      <c r="A3704" s="233">
        <v>45901</v>
      </c>
      <c r="B3704" t="s">
        <v>2110</v>
      </c>
      <c r="C3704">
        <v>192.6377359812266</v>
      </c>
      <c r="D3704" t="s">
        <v>232</v>
      </c>
      <c r="E3704" t="s">
        <v>2800</v>
      </c>
      <c r="F3704" t="s">
        <v>1522</v>
      </c>
    </row>
    <row r="3705" spans="1:6" ht="15">
      <c r="A3705" s="233">
        <v>45901</v>
      </c>
      <c r="B3705" t="s">
        <v>1495</v>
      </c>
      <c r="C3705">
        <v>57102</v>
      </c>
      <c r="D3705" t="s">
        <v>232</v>
      </c>
      <c r="E3705" t="s">
        <v>1898</v>
      </c>
      <c r="F3705" t="s">
        <v>1522</v>
      </c>
    </row>
    <row r="3706" spans="1:6" ht="15">
      <c r="A3706" s="233">
        <v>45901</v>
      </c>
      <c r="B3706" t="s">
        <v>2110</v>
      </c>
      <c r="C3706">
        <v>230.4926396017087</v>
      </c>
      <c r="D3706" t="s">
        <v>234</v>
      </c>
      <c r="E3706" t="s">
        <v>2584</v>
      </c>
      <c r="F3706" t="s">
        <v>1578</v>
      </c>
    </row>
    <row r="3707" spans="1:6" ht="15">
      <c r="A3707" s="233">
        <v>45901</v>
      </c>
      <c r="B3707" t="s">
        <v>2112</v>
      </c>
      <c r="C3707">
        <v>75</v>
      </c>
      <c r="D3707" t="s">
        <v>234</v>
      </c>
      <c r="E3707" t="s">
        <v>2147</v>
      </c>
      <c r="F3707" t="s">
        <v>1578</v>
      </c>
    </row>
    <row r="3708" spans="1:6" ht="15">
      <c r="A3708" s="233">
        <v>45901</v>
      </c>
      <c r="B3708" t="s">
        <v>1495</v>
      </c>
      <c r="C3708">
        <v>32539</v>
      </c>
      <c r="D3708" t="s">
        <v>234</v>
      </c>
      <c r="E3708" t="s">
        <v>1899</v>
      </c>
      <c r="F3708" t="s">
        <v>1578</v>
      </c>
    </row>
    <row r="3709" spans="1:6" ht="15">
      <c r="A3709" s="233">
        <v>45901</v>
      </c>
      <c r="B3709" t="s">
        <v>1495</v>
      </c>
      <c r="C3709">
        <v>35555</v>
      </c>
      <c r="D3709" t="s">
        <v>236</v>
      </c>
      <c r="E3709" t="s">
        <v>1900</v>
      </c>
      <c r="F3709" t="s">
        <v>1544</v>
      </c>
    </row>
    <row r="3710" spans="1:6" ht="15">
      <c r="A3710" s="233">
        <v>45901</v>
      </c>
      <c r="B3710" t="s">
        <v>2112</v>
      </c>
      <c r="C3710">
        <v>95</v>
      </c>
      <c r="D3710" t="s">
        <v>236</v>
      </c>
      <c r="E3710" t="s">
        <v>2258</v>
      </c>
      <c r="F3710" t="s">
        <v>1544</v>
      </c>
    </row>
    <row r="3711" spans="1:6" ht="15">
      <c r="A3711" s="233">
        <v>45901</v>
      </c>
      <c r="B3711" t="s">
        <v>2110</v>
      </c>
      <c r="C3711">
        <v>267.19167486991978</v>
      </c>
      <c r="D3711" t="s">
        <v>236</v>
      </c>
      <c r="E3711" t="s">
        <v>2130</v>
      </c>
      <c r="F3711" t="s">
        <v>1544</v>
      </c>
    </row>
    <row r="3712" spans="1:6" ht="15">
      <c r="A3712" s="233">
        <v>45901</v>
      </c>
      <c r="B3712" t="s">
        <v>2110</v>
      </c>
      <c r="C3712">
        <v>223.4075232483454</v>
      </c>
      <c r="D3712" t="s">
        <v>238</v>
      </c>
      <c r="E3712" t="s">
        <v>2136</v>
      </c>
      <c r="F3712" t="s">
        <v>1525</v>
      </c>
    </row>
    <row r="3713" spans="1:6" ht="15">
      <c r="A3713" s="233">
        <v>45901</v>
      </c>
      <c r="B3713" t="s">
        <v>2112</v>
      </c>
      <c r="C3713">
        <v>80</v>
      </c>
      <c r="D3713" t="s">
        <v>238</v>
      </c>
      <c r="E3713" t="s">
        <v>2115</v>
      </c>
      <c r="F3713" t="s">
        <v>1525</v>
      </c>
    </row>
    <row r="3714" spans="1:6" ht="15">
      <c r="A3714" s="233">
        <v>45901</v>
      </c>
      <c r="B3714" t="s">
        <v>1495</v>
      </c>
      <c r="C3714">
        <v>35809</v>
      </c>
      <c r="D3714" t="s">
        <v>238</v>
      </c>
      <c r="E3714" t="s">
        <v>1901</v>
      </c>
      <c r="F3714" t="s">
        <v>1525</v>
      </c>
    </row>
    <row r="3715" spans="1:6" ht="15">
      <c r="A3715" s="233">
        <v>45901</v>
      </c>
      <c r="B3715" t="s">
        <v>2112</v>
      </c>
      <c r="C3715">
        <v>80</v>
      </c>
      <c r="D3715" t="s">
        <v>240</v>
      </c>
      <c r="E3715" t="s">
        <v>2115</v>
      </c>
      <c r="F3715" t="s">
        <v>1509</v>
      </c>
    </row>
    <row r="3716" spans="1:6" ht="15">
      <c r="A3716" s="233">
        <v>45901</v>
      </c>
      <c r="B3716" t="s">
        <v>1495</v>
      </c>
      <c r="C3716">
        <v>28682</v>
      </c>
      <c r="D3716" t="s">
        <v>240</v>
      </c>
      <c r="E3716" t="s">
        <v>1902</v>
      </c>
      <c r="F3716" t="s">
        <v>1509</v>
      </c>
    </row>
    <row r="3717" spans="1:6" ht="15">
      <c r="A3717" s="233">
        <v>45901</v>
      </c>
      <c r="B3717" t="s">
        <v>2110</v>
      </c>
      <c r="C3717">
        <v>278.92057736559508</v>
      </c>
      <c r="D3717" t="s">
        <v>240</v>
      </c>
      <c r="E3717" t="s">
        <v>2816</v>
      </c>
      <c r="F3717" t="s">
        <v>1509</v>
      </c>
    </row>
    <row r="3718" spans="1:6" ht="15">
      <c r="A3718" s="233">
        <v>45901</v>
      </c>
      <c r="B3718" t="s">
        <v>2112</v>
      </c>
      <c r="C3718">
        <v>95</v>
      </c>
      <c r="D3718" t="s">
        <v>242</v>
      </c>
      <c r="E3718" t="s">
        <v>2258</v>
      </c>
      <c r="F3718" t="s">
        <v>1534</v>
      </c>
    </row>
    <row r="3719" spans="1:6" ht="15">
      <c r="A3719" s="233">
        <v>45901</v>
      </c>
      <c r="B3719" t="s">
        <v>1495</v>
      </c>
      <c r="C3719">
        <v>38821</v>
      </c>
      <c r="D3719" t="s">
        <v>242</v>
      </c>
      <c r="E3719" t="s">
        <v>1903</v>
      </c>
      <c r="F3719" t="s">
        <v>1534</v>
      </c>
    </row>
    <row r="3720" spans="1:6" ht="15">
      <c r="A3720" s="233">
        <v>45901</v>
      </c>
      <c r="B3720" t="s">
        <v>2110</v>
      </c>
      <c r="C3720">
        <v>244.71291311403621</v>
      </c>
      <c r="D3720" t="s">
        <v>242</v>
      </c>
      <c r="E3720" t="s">
        <v>2243</v>
      </c>
      <c r="F3720" t="s">
        <v>1534</v>
      </c>
    </row>
    <row r="3721" spans="1:6" ht="15">
      <c r="A3721" s="233">
        <v>45901</v>
      </c>
      <c r="B3721" t="s">
        <v>2112</v>
      </c>
      <c r="C3721">
        <v>410</v>
      </c>
      <c r="D3721" t="s">
        <v>244</v>
      </c>
      <c r="E3721" t="s">
        <v>2228</v>
      </c>
      <c r="F3721" t="s">
        <v>1531</v>
      </c>
    </row>
    <row r="3722" spans="1:6" ht="15">
      <c r="A3722" s="233">
        <v>45901</v>
      </c>
      <c r="B3722" t="s">
        <v>2110</v>
      </c>
      <c r="C3722">
        <v>200.0868669812748</v>
      </c>
      <c r="D3722" t="s">
        <v>244</v>
      </c>
      <c r="E3722" t="s">
        <v>2208</v>
      </c>
      <c r="F3722" t="s">
        <v>1531</v>
      </c>
    </row>
    <row r="3723" spans="1:6" ht="15">
      <c r="A3723" s="233">
        <v>45901</v>
      </c>
      <c r="B3723" t="s">
        <v>1495</v>
      </c>
      <c r="C3723">
        <v>204911</v>
      </c>
      <c r="D3723" t="s">
        <v>244</v>
      </c>
      <c r="E3723" t="s">
        <v>1904</v>
      </c>
      <c r="F3723" t="s">
        <v>1531</v>
      </c>
    </row>
    <row r="3724" spans="1:6" ht="15">
      <c r="A3724" s="233">
        <v>45901</v>
      </c>
      <c r="B3724" t="s">
        <v>2110</v>
      </c>
      <c r="C3724">
        <v>236.79268392259331</v>
      </c>
      <c r="D3724" t="s">
        <v>246</v>
      </c>
      <c r="E3724" t="s">
        <v>2817</v>
      </c>
      <c r="F3724" t="s">
        <v>1534</v>
      </c>
    </row>
    <row r="3725" spans="1:6" ht="15">
      <c r="A3725" s="233">
        <v>45901</v>
      </c>
      <c r="B3725" t="s">
        <v>1495</v>
      </c>
      <c r="C3725">
        <v>61235</v>
      </c>
      <c r="D3725" t="s">
        <v>246</v>
      </c>
      <c r="E3725" t="s">
        <v>1905</v>
      </c>
      <c r="F3725" t="s">
        <v>1534</v>
      </c>
    </row>
    <row r="3726" spans="1:6" ht="15">
      <c r="A3726" s="233">
        <v>45901</v>
      </c>
      <c r="B3726" t="s">
        <v>2112</v>
      </c>
      <c r="C3726">
        <v>145</v>
      </c>
      <c r="D3726" t="s">
        <v>246</v>
      </c>
      <c r="E3726" t="s">
        <v>2157</v>
      </c>
      <c r="F3726" t="s">
        <v>1534</v>
      </c>
    </row>
    <row r="3727" spans="1:6" ht="15">
      <c r="A3727" s="233">
        <v>45901</v>
      </c>
      <c r="B3727" t="s">
        <v>2110</v>
      </c>
      <c r="C3727">
        <v>173.6671049693602</v>
      </c>
      <c r="D3727" t="s">
        <v>248</v>
      </c>
      <c r="E3727" t="s">
        <v>2152</v>
      </c>
      <c r="F3727" t="s">
        <v>1578</v>
      </c>
    </row>
    <row r="3728" spans="1:6" ht="15">
      <c r="A3728" s="233">
        <v>45901</v>
      </c>
      <c r="B3728" t="s">
        <v>1495</v>
      </c>
      <c r="C3728">
        <v>40307</v>
      </c>
      <c r="D3728" t="s">
        <v>248</v>
      </c>
      <c r="E3728" t="s">
        <v>1906</v>
      </c>
      <c r="F3728" t="s">
        <v>1578</v>
      </c>
    </row>
    <row r="3729" spans="1:6" ht="15">
      <c r="A3729" s="233">
        <v>45901</v>
      </c>
      <c r="B3729" t="s">
        <v>2112</v>
      </c>
      <c r="C3729">
        <v>70</v>
      </c>
      <c r="D3729" t="s">
        <v>248</v>
      </c>
      <c r="E3729" t="s">
        <v>2127</v>
      </c>
      <c r="F3729" t="s">
        <v>1578</v>
      </c>
    </row>
    <row r="3730" spans="1:6" ht="15">
      <c r="A3730" s="233">
        <v>45901</v>
      </c>
      <c r="B3730" t="s">
        <v>1495</v>
      </c>
      <c r="C3730">
        <v>46030</v>
      </c>
      <c r="D3730" t="s">
        <v>250</v>
      </c>
      <c r="E3730" t="s">
        <v>1907</v>
      </c>
      <c r="F3730" t="s">
        <v>1531</v>
      </c>
    </row>
    <row r="3731" spans="1:6" ht="15">
      <c r="A3731" s="233">
        <v>45901</v>
      </c>
      <c r="B3731" t="s">
        <v>2112</v>
      </c>
      <c r="C3731">
        <v>130</v>
      </c>
      <c r="D3731" t="s">
        <v>250</v>
      </c>
      <c r="E3731" t="s">
        <v>2179</v>
      </c>
      <c r="F3731" t="s">
        <v>1531</v>
      </c>
    </row>
    <row r="3732" spans="1:6" ht="15">
      <c r="A3732" s="233">
        <v>45901</v>
      </c>
      <c r="B3732" t="s">
        <v>2110</v>
      </c>
      <c r="C3732">
        <v>282.4245057571149</v>
      </c>
      <c r="D3732" t="s">
        <v>250</v>
      </c>
      <c r="E3732" t="s">
        <v>2250</v>
      </c>
      <c r="F3732" t="s">
        <v>1531</v>
      </c>
    </row>
    <row r="3733" spans="1:6" ht="15">
      <c r="A3733" s="233">
        <v>45901</v>
      </c>
      <c r="B3733" t="s">
        <v>2110</v>
      </c>
      <c r="C3733">
        <v>118.08544137713869</v>
      </c>
      <c r="D3733" t="s">
        <v>252</v>
      </c>
      <c r="E3733" t="s">
        <v>2543</v>
      </c>
      <c r="F3733" t="s">
        <v>1525</v>
      </c>
    </row>
    <row r="3734" spans="1:6" ht="15">
      <c r="A3734" s="233">
        <v>45901</v>
      </c>
      <c r="B3734" t="s">
        <v>1495</v>
      </c>
      <c r="C3734">
        <v>190540</v>
      </c>
      <c r="D3734" t="s">
        <v>252</v>
      </c>
      <c r="E3734" t="s">
        <v>1908</v>
      </c>
      <c r="F3734" t="s">
        <v>1525</v>
      </c>
    </row>
    <row r="3735" spans="1:6" ht="15">
      <c r="A3735" s="233">
        <v>45901</v>
      </c>
      <c r="B3735" t="s">
        <v>2112</v>
      </c>
      <c r="C3735">
        <v>225</v>
      </c>
      <c r="D3735" t="s">
        <v>252</v>
      </c>
      <c r="E3735" t="s">
        <v>2564</v>
      </c>
      <c r="F3735" t="s">
        <v>1525</v>
      </c>
    </row>
    <row r="3736" spans="1:6" ht="15">
      <c r="A3736" s="233">
        <v>45901</v>
      </c>
      <c r="B3736" t="s">
        <v>2110</v>
      </c>
      <c r="C3736">
        <v>192.16308797727461</v>
      </c>
      <c r="D3736" t="s">
        <v>254</v>
      </c>
      <c r="E3736" t="s">
        <v>2142</v>
      </c>
      <c r="F3736" t="s">
        <v>1578</v>
      </c>
    </row>
    <row r="3737" spans="1:6" ht="15">
      <c r="A3737" s="233">
        <v>45901</v>
      </c>
      <c r="B3737" t="s">
        <v>2112</v>
      </c>
      <c r="C3737">
        <v>115</v>
      </c>
      <c r="D3737" t="s">
        <v>254</v>
      </c>
      <c r="E3737" t="s">
        <v>2143</v>
      </c>
      <c r="F3737" t="s">
        <v>1578</v>
      </c>
    </row>
    <row r="3738" spans="1:6" ht="15">
      <c r="A3738" s="233">
        <v>45901</v>
      </c>
      <c r="B3738" t="s">
        <v>1495</v>
      </c>
      <c r="C3738">
        <v>59845</v>
      </c>
      <c r="D3738" t="s">
        <v>254</v>
      </c>
      <c r="E3738" t="s">
        <v>1909</v>
      </c>
      <c r="F3738" t="s">
        <v>1578</v>
      </c>
    </row>
    <row r="3739" spans="1:6" ht="15">
      <c r="A3739" s="233">
        <v>45901</v>
      </c>
      <c r="B3739" t="s">
        <v>2110</v>
      </c>
      <c r="C3739">
        <v>135.85650209219011</v>
      </c>
      <c r="D3739" t="s">
        <v>256</v>
      </c>
      <c r="E3739" t="s">
        <v>2231</v>
      </c>
      <c r="F3739" t="s">
        <v>1544</v>
      </c>
    </row>
    <row r="3740" spans="1:6" ht="15">
      <c r="A3740" s="233">
        <v>45901</v>
      </c>
      <c r="B3740" t="s">
        <v>1495</v>
      </c>
      <c r="C3740">
        <v>239223</v>
      </c>
      <c r="D3740" t="s">
        <v>256</v>
      </c>
      <c r="E3740" t="s">
        <v>1910</v>
      </c>
      <c r="F3740" t="s">
        <v>1544</v>
      </c>
    </row>
    <row r="3741" spans="1:6" ht="15">
      <c r="A3741" s="233">
        <v>45901</v>
      </c>
      <c r="B3741" t="s">
        <v>2112</v>
      </c>
      <c r="C3741">
        <v>325</v>
      </c>
      <c r="D3741" t="s">
        <v>256</v>
      </c>
      <c r="E3741" t="s">
        <v>2237</v>
      </c>
      <c r="F3741" t="s">
        <v>1544</v>
      </c>
    </row>
    <row r="3742" spans="1:6" ht="15">
      <c r="A3742" s="233">
        <v>45901</v>
      </c>
      <c r="B3742" t="s">
        <v>2112</v>
      </c>
      <c r="C3742">
        <v>55</v>
      </c>
      <c r="D3742" t="s">
        <v>258</v>
      </c>
      <c r="E3742" t="s">
        <v>2150</v>
      </c>
      <c r="F3742" t="s">
        <v>1509</v>
      </c>
    </row>
    <row r="3743" spans="1:6" ht="15">
      <c r="A3743" s="233">
        <v>45901</v>
      </c>
      <c r="B3743" t="s">
        <v>2110</v>
      </c>
      <c r="C3743">
        <v>167.22408026755849</v>
      </c>
      <c r="D3743" t="s">
        <v>258</v>
      </c>
      <c r="E3743" t="s">
        <v>2253</v>
      </c>
      <c r="F3743" t="s">
        <v>1509</v>
      </c>
    </row>
    <row r="3744" spans="1:6" ht="15">
      <c r="A3744" s="233">
        <v>45901</v>
      </c>
      <c r="B3744" t="s">
        <v>1495</v>
      </c>
      <c r="C3744">
        <v>32890</v>
      </c>
      <c r="D3744" t="s">
        <v>258</v>
      </c>
      <c r="E3744" t="s">
        <v>1911</v>
      </c>
      <c r="F3744" t="s">
        <v>1509</v>
      </c>
    </row>
    <row r="3745" spans="1:6" ht="15">
      <c r="A3745" s="233">
        <v>45901</v>
      </c>
      <c r="B3745" t="s">
        <v>2110</v>
      </c>
      <c r="C3745">
        <v>163.4479983906659</v>
      </c>
      <c r="D3745" t="s">
        <v>260</v>
      </c>
      <c r="E3745" t="s">
        <v>2818</v>
      </c>
      <c r="F3745" t="s">
        <v>1522</v>
      </c>
    </row>
    <row r="3746" spans="1:6" ht="15">
      <c r="A3746" s="233">
        <v>45901</v>
      </c>
      <c r="B3746" t="s">
        <v>1495</v>
      </c>
      <c r="C3746">
        <v>39768</v>
      </c>
      <c r="D3746" t="s">
        <v>260</v>
      </c>
      <c r="E3746" t="s">
        <v>1912</v>
      </c>
      <c r="F3746" t="s">
        <v>1522</v>
      </c>
    </row>
    <row r="3747" spans="1:6" ht="15">
      <c r="A3747" s="233">
        <v>45901</v>
      </c>
      <c r="B3747" t="s">
        <v>2112</v>
      </c>
      <c r="C3747">
        <v>65</v>
      </c>
      <c r="D3747" t="s">
        <v>260</v>
      </c>
      <c r="E3747" t="s">
        <v>2209</v>
      </c>
      <c r="F3747" t="s">
        <v>1522</v>
      </c>
    </row>
    <row r="3748" spans="1:6" ht="15">
      <c r="A3748" s="233">
        <v>45901</v>
      </c>
      <c r="B3748" t="s">
        <v>1495</v>
      </c>
      <c r="C3748">
        <v>42169</v>
      </c>
      <c r="D3748" t="s">
        <v>262</v>
      </c>
      <c r="E3748" t="s">
        <v>1913</v>
      </c>
      <c r="F3748" t="s">
        <v>1534</v>
      </c>
    </row>
    <row r="3749" spans="1:6" ht="15">
      <c r="A3749" s="233">
        <v>45901</v>
      </c>
      <c r="B3749" t="s">
        <v>2112</v>
      </c>
      <c r="C3749">
        <v>115</v>
      </c>
      <c r="D3749" t="s">
        <v>262</v>
      </c>
      <c r="E3749" t="s">
        <v>2143</v>
      </c>
      <c r="F3749" t="s">
        <v>1534</v>
      </c>
    </row>
    <row r="3750" spans="1:6" ht="15">
      <c r="A3750" s="233">
        <v>45901</v>
      </c>
      <c r="B3750" t="s">
        <v>2110</v>
      </c>
      <c r="C3750">
        <v>272.71218193459652</v>
      </c>
      <c r="D3750" t="s">
        <v>262</v>
      </c>
      <c r="E3750" t="s">
        <v>2790</v>
      </c>
      <c r="F3750" t="s">
        <v>1534</v>
      </c>
    </row>
    <row r="3751" spans="1:6" ht="15">
      <c r="A3751" s="233">
        <v>45901</v>
      </c>
      <c r="B3751" t="s">
        <v>1495</v>
      </c>
      <c r="C3751">
        <v>34994</v>
      </c>
      <c r="D3751" t="s">
        <v>264</v>
      </c>
      <c r="E3751" t="s">
        <v>1938</v>
      </c>
      <c r="F3751" t="s">
        <v>1531</v>
      </c>
    </row>
    <row r="3752" spans="1:6" ht="15">
      <c r="A3752" s="233">
        <v>45901</v>
      </c>
      <c r="B3752" t="s">
        <v>2110</v>
      </c>
      <c r="C3752">
        <v>42.864491055609527</v>
      </c>
      <c r="D3752" t="s">
        <v>264</v>
      </c>
      <c r="E3752" t="s">
        <v>2819</v>
      </c>
      <c r="F3752" t="s">
        <v>1531</v>
      </c>
    </row>
    <row r="3753" spans="1:6" ht="15">
      <c r="A3753" s="233">
        <v>45901</v>
      </c>
      <c r="B3753" t="s">
        <v>2112</v>
      </c>
      <c r="C3753">
        <v>15</v>
      </c>
      <c r="D3753" t="s">
        <v>264</v>
      </c>
      <c r="E3753" t="s">
        <v>2317</v>
      </c>
      <c r="F3753" t="s">
        <v>1531</v>
      </c>
    </row>
    <row r="3754" spans="1:6" ht="15">
      <c r="A3754" s="233">
        <v>45901</v>
      </c>
      <c r="B3754" t="s">
        <v>1495</v>
      </c>
      <c r="C3754">
        <v>24516</v>
      </c>
      <c r="D3754" t="s">
        <v>266</v>
      </c>
      <c r="E3754" t="s">
        <v>1914</v>
      </c>
      <c r="F3754" t="s">
        <v>1525</v>
      </c>
    </row>
    <row r="3755" spans="1:6" ht="15">
      <c r="A3755" s="233">
        <v>45901</v>
      </c>
      <c r="B3755" t="s">
        <v>2112</v>
      </c>
      <c r="C3755">
        <v>45</v>
      </c>
      <c r="D3755" t="s">
        <v>266</v>
      </c>
      <c r="E3755" t="s">
        <v>2138</v>
      </c>
      <c r="F3755" t="s">
        <v>1525</v>
      </c>
    </row>
    <row r="3756" spans="1:6" ht="15">
      <c r="A3756" s="233">
        <v>45901</v>
      </c>
      <c r="B3756" t="s">
        <v>2110</v>
      </c>
      <c r="C3756">
        <v>183.55359765051401</v>
      </c>
      <c r="D3756" t="s">
        <v>266</v>
      </c>
      <c r="E3756" t="s">
        <v>2211</v>
      </c>
      <c r="F3756" t="s">
        <v>1525</v>
      </c>
    </row>
    <row r="3757" spans="1:6" ht="15">
      <c r="A3757" s="233">
        <v>45901</v>
      </c>
      <c r="B3757" t="s">
        <v>2112</v>
      </c>
      <c r="C3757">
        <v>70</v>
      </c>
      <c r="D3757" t="s">
        <v>268</v>
      </c>
      <c r="E3757" t="s">
        <v>2127</v>
      </c>
      <c r="F3757" t="s">
        <v>1522</v>
      </c>
    </row>
    <row r="3758" spans="1:6" ht="15">
      <c r="A3758" s="233">
        <v>45901</v>
      </c>
      <c r="B3758" t="s">
        <v>1495</v>
      </c>
      <c r="C3758">
        <v>38234</v>
      </c>
      <c r="D3758" t="s">
        <v>268</v>
      </c>
      <c r="E3758" t="s">
        <v>1915</v>
      </c>
      <c r="F3758" t="s">
        <v>1522</v>
      </c>
    </row>
    <row r="3759" spans="1:6" ht="15">
      <c r="A3759" s="233">
        <v>45901</v>
      </c>
      <c r="B3759" t="s">
        <v>2110</v>
      </c>
      <c r="C3759">
        <v>183.08311973636029</v>
      </c>
      <c r="D3759" t="s">
        <v>268</v>
      </c>
      <c r="E3759" t="s">
        <v>2792</v>
      </c>
      <c r="F3759" t="s">
        <v>1522</v>
      </c>
    </row>
    <row r="3760" spans="1:6" ht="15">
      <c r="A3760" s="233">
        <v>45901</v>
      </c>
      <c r="B3760" t="s">
        <v>2112</v>
      </c>
      <c r="C3760">
        <v>15</v>
      </c>
      <c r="D3760" t="s">
        <v>270</v>
      </c>
      <c r="E3760" t="s">
        <v>2317</v>
      </c>
      <c r="F3760" t="s">
        <v>1509</v>
      </c>
    </row>
    <row r="3761" spans="1:6" ht="15">
      <c r="A3761" s="233">
        <v>45901</v>
      </c>
      <c r="B3761" t="s">
        <v>1495</v>
      </c>
      <c r="C3761">
        <v>19559</v>
      </c>
      <c r="D3761" t="s">
        <v>270</v>
      </c>
      <c r="E3761" t="s">
        <v>1916</v>
      </c>
      <c r="F3761" t="s">
        <v>1509</v>
      </c>
    </row>
    <row r="3762" spans="1:6" ht="15">
      <c r="A3762" s="233">
        <v>45901</v>
      </c>
      <c r="B3762" t="s">
        <v>2110</v>
      </c>
      <c r="C3762">
        <v>76.691037374098883</v>
      </c>
      <c r="D3762" t="s">
        <v>270</v>
      </c>
      <c r="E3762" t="s">
        <v>2533</v>
      </c>
      <c r="F3762" t="s">
        <v>1509</v>
      </c>
    </row>
    <row r="3763" spans="1:6" ht="15">
      <c r="A3763" s="233">
        <v>45901</v>
      </c>
      <c r="B3763" t="s">
        <v>2112</v>
      </c>
      <c r="C3763">
        <v>95</v>
      </c>
      <c r="D3763" t="s">
        <v>272</v>
      </c>
      <c r="E3763" t="s">
        <v>2258</v>
      </c>
      <c r="F3763" t="s">
        <v>1534</v>
      </c>
    </row>
    <row r="3764" spans="1:6" ht="15">
      <c r="A3764" s="233">
        <v>45901</v>
      </c>
      <c r="B3764" t="s">
        <v>2110</v>
      </c>
      <c r="C3764">
        <v>223.45054686581199</v>
      </c>
      <c r="D3764" t="s">
        <v>272</v>
      </c>
      <c r="E3764" t="s">
        <v>2136</v>
      </c>
      <c r="F3764" t="s">
        <v>1534</v>
      </c>
    </row>
    <row r="3765" spans="1:6" ht="15">
      <c r="A3765" s="233">
        <v>45901</v>
      </c>
      <c r="B3765" t="s">
        <v>1495</v>
      </c>
      <c r="C3765">
        <v>42515</v>
      </c>
      <c r="D3765" t="s">
        <v>272</v>
      </c>
      <c r="E3765" t="s">
        <v>1917</v>
      </c>
      <c r="F3765" t="s">
        <v>1534</v>
      </c>
    </row>
    <row r="3766" spans="1:6" ht="15">
      <c r="A3766" s="233">
        <v>45901</v>
      </c>
      <c r="B3766" t="s">
        <v>2110</v>
      </c>
      <c r="C3766">
        <v>234.9724441406417</v>
      </c>
      <c r="D3766" t="s">
        <v>274</v>
      </c>
      <c r="E3766" t="s">
        <v>2203</v>
      </c>
      <c r="F3766" t="s">
        <v>1518</v>
      </c>
    </row>
    <row r="3767" spans="1:6" ht="15">
      <c r="A3767" s="233">
        <v>45901</v>
      </c>
      <c r="B3767" t="s">
        <v>1495</v>
      </c>
      <c r="C3767">
        <v>70221</v>
      </c>
      <c r="D3767" t="s">
        <v>274</v>
      </c>
      <c r="E3767" t="s">
        <v>1918</v>
      </c>
      <c r="F3767" t="s">
        <v>1518</v>
      </c>
    </row>
    <row r="3768" spans="1:6" ht="15">
      <c r="A3768" s="233">
        <v>45901</v>
      </c>
      <c r="B3768" t="s">
        <v>2112</v>
      </c>
      <c r="C3768">
        <v>165</v>
      </c>
      <c r="D3768" t="s">
        <v>274</v>
      </c>
      <c r="E3768" t="s">
        <v>2153</v>
      </c>
      <c r="F3768" t="s">
        <v>1518</v>
      </c>
    </row>
    <row r="3769" spans="1:6" ht="15">
      <c r="A3769" s="233">
        <v>45901</v>
      </c>
      <c r="B3769" t="s">
        <v>2112</v>
      </c>
      <c r="C3769">
        <v>180</v>
      </c>
      <c r="D3769" t="s">
        <v>276</v>
      </c>
      <c r="E3769" t="s">
        <v>2177</v>
      </c>
      <c r="F3769" t="s">
        <v>1531</v>
      </c>
    </row>
    <row r="3770" spans="1:6" ht="15">
      <c r="A3770" s="233">
        <v>45901</v>
      </c>
      <c r="B3770" t="s">
        <v>2110</v>
      </c>
      <c r="C3770">
        <v>355.81560844469038</v>
      </c>
      <c r="D3770" t="s">
        <v>276</v>
      </c>
      <c r="E3770" t="s">
        <v>2820</v>
      </c>
      <c r="F3770" t="s">
        <v>1531</v>
      </c>
    </row>
    <row r="3771" spans="1:6" ht="15">
      <c r="A3771" s="233">
        <v>45901</v>
      </c>
      <c r="B3771" t="s">
        <v>1495</v>
      </c>
      <c r="C3771">
        <v>50588</v>
      </c>
      <c r="D3771" t="s">
        <v>276</v>
      </c>
      <c r="E3771" t="s">
        <v>1919</v>
      </c>
      <c r="F3771" t="s">
        <v>1531</v>
      </c>
    </row>
    <row r="3772" spans="1:6" ht="15">
      <c r="A3772" s="233">
        <v>45901</v>
      </c>
      <c r="B3772" t="s">
        <v>2110</v>
      </c>
      <c r="C3772">
        <v>199.55432866597931</v>
      </c>
      <c r="D3772" t="s">
        <v>278</v>
      </c>
      <c r="E3772" t="s">
        <v>2208</v>
      </c>
      <c r="F3772" t="s">
        <v>1509</v>
      </c>
    </row>
    <row r="3773" spans="1:6" ht="15">
      <c r="A3773" s="233">
        <v>45901</v>
      </c>
      <c r="B3773" t="s">
        <v>1495</v>
      </c>
      <c r="C3773">
        <v>30067</v>
      </c>
      <c r="D3773" t="s">
        <v>278</v>
      </c>
      <c r="E3773" t="s">
        <v>1920</v>
      </c>
      <c r="F3773" t="s">
        <v>1509</v>
      </c>
    </row>
    <row r="3774" spans="1:6" ht="15">
      <c r="A3774" s="233">
        <v>45901</v>
      </c>
      <c r="B3774" t="s">
        <v>2112</v>
      </c>
      <c r="C3774">
        <v>60</v>
      </c>
      <c r="D3774" t="s">
        <v>278</v>
      </c>
      <c r="E3774" t="s">
        <v>2113</v>
      </c>
      <c r="F3774" t="s">
        <v>1509</v>
      </c>
    </row>
    <row r="3775" spans="1:6" ht="15">
      <c r="A3775" s="233">
        <v>45901</v>
      </c>
      <c r="B3775" t="s">
        <v>2110</v>
      </c>
      <c r="C3775">
        <v>134.1241691752854</v>
      </c>
      <c r="D3775" t="s">
        <v>280</v>
      </c>
      <c r="E3775" t="s">
        <v>2262</v>
      </c>
      <c r="F3775" t="s">
        <v>1509</v>
      </c>
    </row>
    <row r="3776" spans="1:6" ht="15">
      <c r="A3776" s="233">
        <v>45901</v>
      </c>
      <c r="B3776" t="s">
        <v>2112</v>
      </c>
      <c r="C3776">
        <v>45</v>
      </c>
      <c r="D3776" t="s">
        <v>280</v>
      </c>
      <c r="E3776" t="s">
        <v>2138</v>
      </c>
      <c r="F3776" t="s">
        <v>1509</v>
      </c>
    </row>
    <row r="3777" spans="1:6" ht="15">
      <c r="A3777" s="233">
        <v>45901</v>
      </c>
      <c r="B3777" t="s">
        <v>1495</v>
      </c>
      <c r="C3777">
        <v>33551</v>
      </c>
      <c r="D3777" t="s">
        <v>280</v>
      </c>
      <c r="E3777" t="s">
        <v>1921</v>
      </c>
      <c r="F3777" t="s">
        <v>1509</v>
      </c>
    </row>
    <row r="3778" spans="1:6" ht="15">
      <c r="A3778" s="233">
        <v>45901</v>
      </c>
      <c r="B3778" t="s">
        <v>2110</v>
      </c>
      <c r="C3778">
        <v>187.41946819725899</v>
      </c>
      <c r="D3778" t="s">
        <v>282</v>
      </c>
      <c r="E3778" t="s">
        <v>2798</v>
      </c>
      <c r="F3778" t="s">
        <v>1534</v>
      </c>
    </row>
    <row r="3779" spans="1:6" ht="15">
      <c r="A3779" s="233">
        <v>45901</v>
      </c>
      <c r="B3779" t="s">
        <v>1495</v>
      </c>
      <c r="C3779">
        <v>42685</v>
      </c>
      <c r="D3779" t="s">
        <v>282</v>
      </c>
      <c r="E3779" t="s">
        <v>1922</v>
      </c>
      <c r="F3779" t="s">
        <v>1534</v>
      </c>
    </row>
    <row r="3780" spans="1:6" ht="15">
      <c r="A3780" s="233">
        <v>45901</v>
      </c>
      <c r="B3780" t="s">
        <v>2112</v>
      </c>
      <c r="C3780">
        <v>80</v>
      </c>
      <c r="D3780" t="s">
        <v>282</v>
      </c>
      <c r="E3780" t="s">
        <v>2115</v>
      </c>
      <c r="F3780" t="s">
        <v>1534</v>
      </c>
    </row>
    <row r="3781" spans="1:6" ht="15">
      <c r="A3781" s="233">
        <v>45901</v>
      </c>
      <c r="B3781" t="s">
        <v>2112</v>
      </c>
      <c r="C3781">
        <v>215</v>
      </c>
      <c r="D3781" t="s">
        <v>284</v>
      </c>
      <c r="E3781" t="s">
        <v>2117</v>
      </c>
      <c r="F3781" t="s">
        <v>1531</v>
      </c>
    </row>
    <row r="3782" spans="1:6" ht="15">
      <c r="A3782" s="233">
        <v>45901</v>
      </c>
      <c r="B3782" t="s">
        <v>1495</v>
      </c>
      <c r="C3782">
        <v>130108</v>
      </c>
      <c r="D3782" t="s">
        <v>284</v>
      </c>
      <c r="E3782" t="s">
        <v>1923</v>
      </c>
      <c r="F3782" t="s">
        <v>1531</v>
      </c>
    </row>
    <row r="3783" spans="1:6" ht="15">
      <c r="A3783" s="233">
        <v>45901</v>
      </c>
      <c r="B3783" t="s">
        <v>2110</v>
      </c>
      <c r="C3783">
        <v>165.24733298490489</v>
      </c>
      <c r="D3783" t="s">
        <v>284</v>
      </c>
      <c r="E3783" t="s">
        <v>2153</v>
      </c>
      <c r="F3783" t="s">
        <v>1531</v>
      </c>
    </row>
    <row r="3784" spans="1:6" ht="15">
      <c r="A3784" s="233">
        <v>45901</v>
      </c>
      <c r="B3784" t="s">
        <v>2110</v>
      </c>
      <c r="C3784">
        <v>134.08420488066511</v>
      </c>
      <c r="D3784" t="s">
        <v>286</v>
      </c>
      <c r="E3784" t="s">
        <v>2262</v>
      </c>
      <c r="F3784" t="s">
        <v>1544</v>
      </c>
    </row>
    <row r="3785" spans="1:6" ht="15">
      <c r="A3785" s="233">
        <v>45901</v>
      </c>
      <c r="B3785" t="s">
        <v>2112</v>
      </c>
      <c r="C3785">
        <v>45</v>
      </c>
      <c r="D3785" t="s">
        <v>286</v>
      </c>
      <c r="E3785" t="s">
        <v>2138</v>
      </c>
      <c r="F3785" t="s">
        <v>1544</v>
      </c>
    </row>
    <row r="3786" spans="1:6" ht="15">
      <c r="A3786" s="233">
        <v>45901</v>
      </c>
      <c r="B3786" t="s">
        <v>1495</v>
      </c>
      <c r="C3786">
        <v>33561</v>
      </c>
      <c r="D3786" t="s">
        <v>286</v>
      </c>
      <c r="E3786" t="s">
        <v>1924</v>
      </c>
      <c r="F3786" t="s">
        <v>1544</v>
      </c>
    </row>
    <row r="3787" spans="1:6" ht="15">
      <c r="A3787" s="233">
        <v>45901</v>
      </c>
      <c r="B3787" t="s">
        <v>2112</v>
      </c>
      <c r="C3787">
        <v>140</v>
      </c>
      <c r="D3787" t="s">
        <v>288</v>
      </c>
      <c r="E3787" t="s">
        <v>2131</v>
      </c>
      <c r="F3787" t="s">
        <v>1591</v>
      </c>
    </row>
    <row r="3788" spans="1:6" ht="15">
      <c r="A3788" s="233">
        <v>45901</v>
      </c>
      <c r="B3788" t="s">
        <v>2110</v>
      </c>
      <c r="C3788">
        <v>181.8748700893785</v>
      </c>
      <c r="D3788" t="s">
        <v>288</v>
      </c>
      <c r="E3788" t="s">
        <v>2549</v>
      </c>
      <c r="F3788" t="s">
        <v>1591</v>
      </c>
    </row>
    <row r="3789" spans="1:6" ht="15">
      <c r="A3789" s="233">
        <v>45901</v>
      </c>
      <c r="B3789" t="s">
        <v>1495</v>
      </c>
      <c r="C3789">
        <v>76976</v>
      </c>
      <c r="D3789" t="s">
        <v>288</v>
      </c>
      <c r="E3789" t="s">
        <v>1925</v>
      </c>
      <c r="F3789" t="s">
        <v>1591</v>
      </c>
    </row>
    <row r="3790" spans="1:6" ht="15">
      <c r="A3790" s="233">
        <v>45901</v>
      </c>
      <c r="B3790" t="s">
        <v>1495</v>
      </c>
      <c r="C3790">
        <v>212898</v>
      </c>
      <c r="D3790" t="s">
        <v>290</v>
      </c>
      <c r="E3790" t="s">
        <v>1926</v>
      </c>
      <c r="F3790" t="s">
        <v>1544</v>
      </c>
    </row>
    <row r="3791" spans="1:6" ht="15">
      <c r="A3791" s="233">
        <v>45901</v>
      </c>
      <c r="B3791" t="s">
        <v>2110</v>
      </c>
      <c r="C3791">
        <v>133.86692218809009</v>
      </c>
      <c r="D3791" t="s">
        <v>290</v>
      </c>
      <c r="E3791" t="s">
        <v>2262</v>
      </c>
      <c r="F3791" t="s">
        <v>1544</v>
      </c>
    </row>
    <row r="3792" spans="1:6" ht="15">
      <c r="A3792" s="233">
        <v>45901</v>
      </c>
      <c r="B3792" t="s">
        <v>2112</v>
      </c>
      <c r="C3792">
        <v>285</v>
      </c>
      <c r="D3792" t="s">
        <v>290</v>
      </c>
      <c r="E3792" t="s">
        <v>2159</v>
      </c>
      <c r="F3792" t="s">
        <v>1544</v>
      </c>
    </row>
    <row r="3793" spans="1:6" ht="15">
      <c r="A3793" s="233">
        <v>45901</v>
      </c>
      <c r="B3793" t="s">
        <v>2112</v>
      </c>
      <c r="C3793">
        <v>20</v>
      </c>
      <c r="D3793" t="s">
        <v>292</v>
      </c>
      <c r="E3793" t="s">
        <v>2118</v>
      </c>
      <c r="F3793" t="s">
        <v>1509</v>
      </c>
    </row>
    <row r="3794" spans="1:6" ht="15">
      <c r="A3794" s="233">
        <v>45901</v>
      </c>
      <c r="B3794" t="s">
        <v>1495</v>
      </c>
      <c r="C3794">
        <v>26528</v>
      </c>
      <c r="D3794" t="s">
        <v>292</v>
      </c>
      <c r="E3794" t="s">
        <v>1927</v>
      </c>
      <c r="F3794" t="s">
        <v>1509</v>
      </c>
    </row>
    <row r="3795" spans="1:6" ht="15">
      <c r="A3795" s="233">
        <v>45901</v>
      </c>
      <c r="B3795" t="s">
        <v>2110</v>
      </c>
      <c r="C3795">
        <v>75.392038600723765</v>
      </c>
      <c r="D3795" t="s">
        <v>292</v>
      </c>
      <c r="E3795" t="s">
        <v>2147</v>
      </c>
      <c r="F3795" t="s">
        <v>1509</v>
      </c>
    </row>
    <row r="3796" spans="1:6" ht="15">
      <c r="A3796" s="233">
        <v>45901</v>
      </c>
      <c r="B3796" t="s">
        <v>1495</v>
      </c>
      <c r="C3796">
        <v>61145</v>
      </c>
      <c r="D3796" t="s">
        <v>296</v>
      </c>
      <c r="E3796" t="s">
        <v>1928</v>
      </c>
      <c r="F3796" t="s">
        <v>1534</v>
      </c>
    </row>
    <row r="3797" spans="1:6" ht="15">
      <c r="A3797" s="233">
        <v>45901</v>
      </c>
      <c r="B3797" t="s">
        <v>2110</v>
      </c>
      <c r="C3797">
        <v>73.595551557772509</v>
      </c>
      <c r="D3797" t="s">
        <v>296</v>
      </c>
      <c r="E3797" t="s">
        <v>2628</v>
      </c>
      <c r="F3797" t="s">
        <v>1534</v>
      </c>
    </row>
    <row r="3798" spans="1:6" ht="15">
      <c r="A3798" s="233">
        <v>45901</v>
      </c>
      <c r="B3798" t="s">
        <v>2112</v>
      </c>
      <c r="C3798">
        <v>45</v>
      </c>
      <c r="D3798" t="s">
        <v>296</v>
      </c>
      <c r="E3798" t="s">
        <v>2138</v>
      </c>
      <c r="F3798" t="s">
        <v>1534</v>
      </c>
    </row>
    <row r="3799" spans="1:6" ht="15">
      <c r="A3799" s="233">
        <v>45901</v>
      </c>
      <c r="B3799" t="s">
        <v>2112</v>
      </c>
      <c r="C3799">
        <v>150</v>
      </c>
      <c r="D3799" t="s">
        <v>294</v>
      </c>
      <c r="E3799" t="s">
        <v>2217</v>
      </c>
      <c r="F3799" t="s">
        <v>1534</v>
      </c>
    </row>
    <row r="3800" spans="1:6" ht="15">
      <c r="A3800" s="233">
        <v>45901</v>
      </c>
      <c r="B3800" t="s">
        <v>2110</v>
      </c>
      <c r="C3800">
        <v>225.60801359664299</v>
      </c>
      <c r="D3800" t="s">
        <v>294</v>
      </c>
      <c r="E3800" t="s">
        <v>2254</v>
      </c>
      <c r="F3800" t="s">
        <v>1534</v>
      </c>
    </row>
    <row r="3801" spans="1:6" ht="15">
      <c r="A3801" s="233">
        <v>45901</v>
      </c>
      <c r="B3801" t="s">
        <v>1495</v>
      </c>
      <c r="C3801">
        <v>66487</v>
      </c>
      <c r="D3801" t="s">
        <v>294</v>
      </c>
      <c r="E3801" t="s">
        <v>1929</v>
      </c>
      <c r="F3801" t="s">
        <v>1534</v>
      </c>
    </row>
    <row r="3802" spans="1:6" ht="15">
      <c r="A3802" s="233">
        <v>45901</v>
      </c>
      <c r="B3802" t="s">
        <v>2110</v>
      </c>
      <c r="C3802">
        <v>174.78006841391249</v>
      </c>
      <c r="D3802" t="s">
        <v>298</v>
      </c>
      <c r="E3802" t="s">
        <v>2154</v>
      </c>
      <c r="F3802" t="s">
        <v>1522</v>
      </c>
    </row>
    <row r="3803" spans="1:6" ht="15">
      <c r="A3803" s="233">
        <v>45901</v>
      </c>
      <c r="B3803" t="s">
        <v>1495</v>
      </c>
      <c r="C3803">
        <v>120151</v>
      </c>
      <c r="D3803" t="s">
        <v>298</v>
      </c>
      <c r="E3803" t="s">
        <v>1930</v>
      </c>
      <c r="F3803" t="s">
        <v>1522</v>
      </c>
    </row>
    <row r="3804" spans="1:6" ht="15">
      <c r="A3804" s="233">
        <v>45901</v>
      </c>
      <c r="B3804" t="s">
        <v>2112</v>
      </c>
      <c r="C3804">
        <v>210</v>
      </c>
      <c r="D3804" t="s">
        <v>298</v>
      </c>
      <c r="E3804" t="s">
        <v>2167</v>
      </c>
      <c r="F3804" t="s">
        <v>1522</v>
      </c>
    </row>
    <row r="3805" spans="1:6" ht="15">
      <c r="A3805" s="233">
        <v>45901</v>
      </c>
      <c r="B3805" t="s">
        <v>2110</v>
      </c>
      <c r="C3805">
        <v>150.1551603323434</v>
      </c>
      <c r="D3805" t="s">
        <v>300</v>
      </c>
      <c r="E3805" t="s">
        <v>2217</v>
      </c>
      <c r="F3805" t="s">
        <v>1544</v>
      </c>
    </row>
    <row r="3806" spans="1:6" ht="15">
      <c r="A3806" s="233">
        <v>45901</v>
      </c>
      <c r="B3806" t="s">
        <v>1495</v>
      </c>
      <c r="C3806">
        <v>29969</v>
      </c>
      <c r="D3806" t="s">
        <v>300</v>
      </c>
      <c r="E3806" t="s">
        <v>1939</v>
      </c>
      <c r="F3806" t="s">
        <v>1544</v>
      </c>
    </row>
    <row r="3807" spans="1:6" ht="15">
      <c r="A3807" s="233">
        <v>45901</v>
      </c>
      <c r="B3807" t="s">
        <v>2112</v>
      </c>
      <c r="C3807">
        <v>45</v>
      </c>
      <c r="D3807" t="s">
        <v>300</v>
      </c>
      <c r="E3807" t="s">
        <v>2138</v>
      </c>
      <c r="F3807" t="s">
        <v>1544</v>
      </c>
    </row>
    <row r="3808" spans="1:6" ht="15">
      <c r="A3808" s="233">
        <v>45901</v>
      </c>
      <c r="B3808" t="s">
        <v>2112</v>
      </c>
      <c r="C3808">
        <v>165</v>
      </c>
      <c r="D3808" t="s">
        <v>302</v>
      </c>
      <c r="E3808" t="s">
        <v>2153</v>
      </c>
      <c r="F3808" t="s">
        <v>1534</v>
      </c>
    </row>
    <row r="3809" spans="1:6" ht="15">
      <c r="A3809" s="233">
        <v>45901</v>
      </c>
      <c r="B3809" t="s">
        <v>2110</v>
      </c>
      <c r="C3809">
        <v>222.63000242869089</v>
      </c>
      <c r="D3809" t="s">
        <v>302</v>
      </c>
      <c r="E3809" t="s">
        <v>2136</v>
      </c>
      <c r="F3809" t="s">
        <v>1534</v>
      </c>
    </row>
    <row r="3810" spans="1:6" ht="15">
      <c r="A3810" s="233">
        <v>45901</v>
      </c>
      <c r="B3810" t="s">
        <v>1495</v>
      </c>
      <c r="C3810">
        <v>74114</v>
      </c>
      <c r="D3810" t="s">
        <v>302</v>
      </c>
      <c r="E3810" t="s">
        <v>1931</v>
      </c>
      <c r="F3810" t="s">
        <v>1534</v>
      </c>
    </row>
    <row r="3811" spans="1:6" ht="15">
      <c r="A3811" s="233">
        <v>45901</v>
      </c>
      <c r="B3811" t="s">
        <v>2110</v>
      </c>
      <c r="C3811">
        <v>107.6293858974753</v>
      </c>
      <c r="D3811" t="s">
        <v>304</v>
      </c>
      <c r="E3811" t="s">
        <v>2550</v>
      </c>
      <c r="F3811" t="s">
        <v>1544</v>
      </c>
    </row>
    <row r="3812" spans="1:6" ht="15">
      <c r="A3812" s="233">
        <v>45901</v>
      </c>
      <c r="B3812" t="s">
        <v>2112</v>
      </c>
      <c r="C3812">
        <v>35</v>
      </c>
      <c r="D3812" t="s">
        <v>304</v>
      </c>
      <c r="E3812" t="s">
        <v>2205</v>
      </c>
      <c r="F3812" t="s">
        <v>1544</v>
      </c>
    </row>
    <row r="3813" spans="1:6" ht="15">
      <c r="A3813" s="233">
        <v>45901</v>
      </c>
      <c r="B3813" t="s">
        <v>1495</v>
      </c>
      <c r="C3813">
        <v>32519</v>
      </c>
      <c r="D3813" t="s">
        <v>304</v>
      </c>
      <c r="E3813" t="s">
        <v>1932</v>
      </c>
      <c r="F3813" t="s">
        <v>1544</v>
      </c>
    </row>
    <row r="3814" spans="1:6" ht="15">
      <c r="A3814" s="233">
        <v>45901</v>
      </c>
      <c r="B3814" t="s">
        <v>2110</v>
      </c>
      <c r="C3814">
        <v>254.94369069788061</v>
      </c>
      <c r="D3814" t="s">
        <v>306</v>
      </c>
      <c r="E3814" t="s">
        <v>2244</v>
      </c>
      <c r="F3814" t="s">
        <v>1531</v>
      </c>
    </row>
    <row r="3815" spans="1:6" ht="15">
      <c r="A3815" s="233">
        <v>45901</v>
      </c>
      <c r="B3815" t="s">
        <v>2112</v>
      </c>
      <c r="C3815">
        <v>115</v>
      </c>
      <c r="D3815" t="s">
        <v>306</v>
      </c>
      <c r="E3815" t="s">
        <v>2143</v>
      </c>
      <c r="F3815" t="s">
        <v>1531</v>
      </c>
    </row>
    <row r="3816" spans="1:6" ht="15">
      <c r="A3816" s="233">
        <v>45901</v>
      </c>
      <c r="B3816" t="s">
        <v>1495</v>
      </c>
      <c r="C3816">
        <v>45108</v>
      </c>
      <c r="D3816" t="s">
        <v>306</v>
      </c>
      <c r="E3816" t="s">
        <v>1933</v>
      </c>
      <c r="F3816" t="s">
        <v>1531</v>
      </c>
    </row>
    <row r="3817" spans="1:6" ht="15">
      <c r="A3817" s="233">
        <v>45901</v>
      </c>
      <c r="B3817" t="s">
        <v>1495</v>
      </c>
      <c r="C3817">
        <v>145551</v>
      </c>
      <c r="D3817" t="s">
        <v>308</v>
      </c>
      <c r="E3817" t="s">
        <v>1934</v>
      </c>
      <c r="F3817" t="s">
        <v>1531</v>
      </c>
    </row>
    <row r="3818" spans="1:6" ht="15">
      <c r="A3818" s="233">
        <v>45901</v>
      </c>
      <c r="B3818" t="s">
        <v>2110</v>
      </c>
      <c r="C3818">
        <v>151.1497688095582</v>
      </c>
      <c r="D3818" t="s">
        <v>308</v>
      </c>
      <c r="E3818" t="s">
        <v>2585</v>
      </c>
      <c r="F3818" t="s">
        <v>1531</v>
      </c>
    </row>
    <row r="3819" spans="1:6" ht="15">
      <c r="A3819" s="233">
        <v>45901</v>
      </c>
      <c r="B3819" t="s">
        <v>2112</v>
      </c>
      <c r="C3819">
        <v>220</v>
      </c>
      <c r="D3819" t="s">
        <v>308</v>
      </c>
      <c r="E3819" t="s">
        <v>2158</v>
      </c>
      <c r="F3819" t="s">
        <v>1531</v>
      </c>
    </row>
    <row r="3820" spans="1:6" ht="15">
      <c r="A3820" s="233">
        <v>45901</v>
      </c>
      <c r="B3820" t="s">
        <v>2110</v>
      </c>
      <c r="C3820">
        <v>223.78039683723699</v>
      </c>
      <c r="D3820" t="s">
        <v>310</v>
      </c>
      <c r="E3820" t="s">
        <v>2821</v>
      </c>
      <c r="F3820" t="s">
        <v>1518</v>
      </c>
    </row>
    <row r="3821" spans="1:6" ht="15">
      <c r="A3821" s="233">
        <v>45901</v>
      </c>
      <c r="B3821" t="s">
        <v>2112</v>
      </c>
      <c r="C3821">
        <v>90</v>
      </c>
      <c r="D3821" t="s">
        <v>310</v>
      </c>
      <c r="E3821" t="s">
        <v>2193</v>
      </c>
      <c r="F3821" t="s">
        <v>1518</v>
      </c>
    </row>
    <row r="3822" spans="1:6" ht="15">
      <c r="A3822" s="233">
        <v>45901</v>
      </c>
      <c r="B3822" t="s">
        <v>1495</v>
      </c>
      <c r="C3822">
        <v>40218</v>
      </c>
      <c r="D3822" t="s">
        <v>310</v>
      </c>
      <c r="E3822" t="s">
        <v>1935</v>
      </c>
      <c r="F3822" t="s">
        <v>1518</v>
      </c>
    </row>
    <row r="3823" spans="1:6" ht="15">
      <c r="A3823" s="233">
        <v>45901</v>
      </c>
      <c r="B3823" t="s">
        <v>2112</v>
      </c>
      <c r="C3823">
        <v>20195</v>
      </c>
      <c r="D3823" t="s">
        <v>1772</v>
      </c>
      <c r="E3823" t="s">
        <v>2822</v>
      </c>
      <c r="F3823" t="s">
        <v>1772</v>
      </c>
    </row>
    <row r="3824" spans="1:6" ht="15">
      <c r="A3824" s="233">
        <v>45901</v>
      </c>
      <c r="B3824" t="s">
        <v>2110</v>
      </c>
      <c r="C3824">
        <v>183.90702855417291</v>
      </c>
      <c r="D3824" t="s">
        <v>1772</v>
      </c>
      <c r="E3824" t="s">
        <v>2211</v>
      </c>
      <c r="F3824" t="s">
        <v>1772</v>
      </c>
    </row>
    <row r="3825" spans="1:6" ht="15">
      <c r="A3825" s="233">
        <v>45901</v>
      </c>
      <c r="B3825" t="s">
        <v>2269</v>
      </c>
      <c r="C3825">
        <v>425</v>
      </c>
      <c r="D3825" t="s">
        <v>3</v>
      </c>
      <c r="E3825" t="s">
        <v>2116</v>
      </c>
      <c r="F3825" t="s">
        <v>1509</v>
      </c>
    </row>
    <row r="3826" spans="1:6" ht="15">
      <c r="A3826" s="233">
        <v>45901</v>
      </c>
      <c r="B3826" t="s">
        <v>2267</v>
      </c>
      <c r="C3826">
        <v>2123.725764541276</v>
      </c>
      <c r="D3826" t="s">
        <v>3</v>
      </c>
      <c r="E3826" t="s">
        <v>2823</v>
      </c>
      <c r="F3826" t="s">
        <v>1509</v>
      </c>
    </row>
    <row r="3827" spans="1:6" ht="15">
      <c r="A3827" s="233">
        <v>45901</v>
      </c>
      <c r="B3827" t="s">
        <v>2267</v>
      </c>
      <c r="C3827">
        <v>1574.4007385670479</v>
      </c>
      <c r="D3827" t="s">
        <v>7</v>
      </c>
      <c r="E3827" t="s">
        <v>2824</v>
      </c>
      <c r="F3827" t="s">
        <v>1509</v>
      </c>
    </row>
    <row r="3828" spans="1:6" ht="15">
      <c r="A3828" s="233">
        <v>45901</v>
      </c>
      <c r="B3828" t="s">
        <v>2269</v>
      </c>
      <c r="C3828">
        <v>955</v>
      </c>
      <c r="D3828" t="s">
        <v>7</v>
      </c>
      <c r="E3828" t="s">
        <v>2646</v>
      </c>
      <c r="F3828" t="s">
        <v>1509</v>
      </c>
    </row>
    <row r="3829" spans="1:6" ht="15">
      <c r="A3829" s="233">
        <v>45901</v>
      </c>
      <c r="B3829" t="s">
        <v>2267</v>
      </c>
      <c r="C3829">
        <v>2394.2379991293678</v>
      </c>
      <c r="D3829" t="s">
        <v>11</v>
      </c>
      <c r="E3829" t="s">
        <v>2825</v>
      </c>
      <c r="F3829" t="s">
        <v>1518</v>
      </c>
    </row>
    <row r="3830" spans="1:6" ht="15">
      <c r="A3830" s="233">
        <v>45901</v>
      </c>
      <c r="B3830" t="s">
        <v>2269</v>
      </c>
      <c r="C3830">
        <v>1210</v>
      </c>
      <c r="D3830" t="s">
        <v>11</v>
      </c>
      <c r="E3830" t="s">
        <v>2826</v>
      </c>
      <c r="F3830" t="s">
        <v>1518</v>
      </c>
    </row>
    <row r="3831" spans="1:6" ht="15">
      <c r="A3831" s="233">
        <v>45901</v>
      </c>
      <c r="B3831" t="s">
        <v>2267</v>
      </c>
      <c r="C3831">
        <v>1752.6353495036331</v>
      </c>
      <c r="D3831" t="s">
        <v>14</v>
      </c>
      <c r="E3831" t="s">
        <v>2827</v>
      </c>
      <c r="F3831" t="s">
        <v>1522</v>
      </c>
    </row>
    <row r="3832" spans="1:6" ht="15">
      <c r="A3832" s="233">
        <v>45901</v>
      </c>
      <c r="B3832" t="s">
        <v>2269</v>
      </c>
      <c r="C3832">
        <v>685</v>
      </c>
      <c r="D3832" t="s">
        <v>14</v>
      </c>
      <c r="E3832" t="s">
        <v>2433</v>
      </c>
      <c r="F3832" t="s">
        <v>1522</v>
      </c>
    </row>
    <row r="3833" spans="1:6" ht="15">
      <c r="A3833" s="233">
        <v>45901</v>
      </c>
      <c r="B3833" t="s">
        <v>2267</v>
      </c>
      <c r="C3833">
        <v>1512.474168139207</v>
      </c>
      <c r="D3833" t="s">
        <v>16</v>
      </c>
      <c r="E3833" t="s">
        <v>2828</v>
      </c>
      <c r="F3833" t="s">
        <v>1525</v>
      </c>
    </row>
    <row r="3834" spans="1:6" ht="15">
      <c r="A3834" s="233">
        <v>45901</v>
      </c>
      <c r="B3834" t="s">
        <v>2269</v>
      </c>
      <c r="C3834">
        <v>505</v>
      </c>
      <c r="D3834" t="s">
        <v>16</v>
      </c>
      <c r="E3834" t="s">
        <v>2594</v>
      </c>
      <c r="F3834" t="s">
        <v>1525</v>
      </c>
    </row>
    <row r="3835" spans="1:6" ht="15">
      <c r="A3835" s="233">
        <v>45901</v>
      </c>
      <c r="B3835" t="s">
        <v>2267</v>
      </c>
      <c r="C3835">
        <v>1637.1816918329371</v>
      </c>
      <c r="D3835" t="s">
        <v>18</v>
      </c>
      <c r="E3835" t="s">
        <v>2829</v>
      </c>
      <c r="F3835" t="s">
        <v>1509</v>
      </c>
    </row>
    <row r="3836" spans="1:6" ht="15">
      <c r="A3836" s="233">
        <v>45901</v>
      </c>
      <c r="B3836" t="s">
        <v>2269</v>
      </c>
      <c r="C3836">
        <v>695</v>
      </c>
      <c r="D3836" t="s">
        <v>18</v>
      </c>
      <c r="E3836" t="s">
        <v>2376</v>
      </c>
      <c r="F3836" t="s">
        <v>1509</v>
      </c>
    </row>
    <row r="3837" spans="1:6" ht="15">
      <c r="A3837" s="233">
        <v>45901</v>
      </c>
      <c r="B3837" t="s">
        <v>2269</v>
      </c>
      <c r="C3837">
        <v>3460</v>
      </c>
      <c r="D3837" t="s">
        <v>20</v>
      </c>
      <c r="E3837" t="s">
        <v>2830</v>
      </c>
      <c r="F3837" t="s">
        <v>1531</v>
      </c>
    </row>
    <row r="3838" spans="1:6" ht="15">
      <c r="A3838" s="233">
        <v>45901</v>
      </c>
      <c r="B3838" t="s">
        <v>2267</v>
      </c>
      <c r="C3838">
        <v>2240.8455629962559</v>
      </c>
      <c r="D3838" t="s">
        <v>20</v>
      </c>
      <c r="E3838" t="s">
        <v>2831</v>
      </c>
      <c r="F3838" t="s">
        <v>1531</v>
      </c>
    </row>
    <row r="3839" spans="1:6" ht="15">
      <c r="A3839" s="233">
        <v>45901</v>
      </c>
      <c r="B3839" t="s">
        <v>2269</v>
      </c>
      <c r="C3839">
        <v>345</v>
      </c>
      <c r="D3839" t="s">
        <v>22</v>
      </c>
      <c r="E3839" t="s">
        <v>2252</v>
      </c>
      <c r="F3839" t="s">
        <v>1534</v>
      </c>
    </row>
    <row r="3840" spans="1:6" ht="15">
      <c r="A3840" s="233">
        <v>45901</v>
      </c>
      <c r="B3840" t="s">
        <v>2267</v>
      </c>
      <c r="C3840">
        <v>1488.6731391585761</v>
      </c>
      <c r="D3840" t="s">
        <v>22</v>
      </c>
      <c r="E3840" t="s">
        <v>2832</v>
      </c>
      <c r="F3840" t="s">
        <v>1534</v>
      </c>
    </row>
    <row r="3841" spans="1:6" ht="15">
      <c r="A3841" s="233">
        <v>45901</v>
      </c>
      <c r="B3841" t="s">
        <v>2269</v>
      </c>
      <c r="C3841">
        <v>480</v>
      </c>
      <c r="D3841" t="s">
        <v>24</v>
      </c>
      <c r="E3841" t="s">
        <v>2357</v>
      </c>
      <c r="F3841" t="s">
        <v>1534</v>
      </c>
    </row>
    <row r="3842" spans="1:6" ht="15">
      <c r="A3842" s="233">
        <v>45901</v>
      </c>
      <c r="B3842" t="s">
        <v>2267</v>
      </c>
      <c r="C3842">
        <v>1600.8004002001001</v>
      </c>
      <c r="D3842" t="s">
        <v>24</v>
      </c>
      <c r="E3842" t="s">
        <v>2310</v>
      </c>
      <c r="F3842" t="s">
        <v>1534</v>
      </c>
    </row>
    <row r="3843" spans="1:6" ht="15">
      <c r="A3843" s="233">
        <v>45901</v>
      </c>
      <c r="B3843" t="s">
        <v>2269</v>
      </c>
      <c r="C3843">
        <v>865</v>
      </c>
      <c r="D3843" t="s">
        <v>26</v>
      </c>
      <c r="E3843" t="s">
        <v>2395</v>
      </c>
      <c r="F3843" t="s">
        <v>1534</v>
      </c>
    </row>
    <row r="3844" spans="1:6" ht="15">
      <c r="A3844" s="233">
        <v>45901</v>
      </c>
      <c r="B3844" t="s">
        <v>2267</v>
      </c>
      <c r="C3844">
        <v>1652.150660860264</v>
      </c>
      <c r="D3844" t="s">
        <v>26</v>
      </c>
      <c r="E3844" t="s">
        <v>2833</v>
      </c>
      <c r="F3844" t="s">
        <v>1534</v>
      </c>
    </row>
    <row r="3845" spans="1:6" ht="15">
      <c r="A3845" s="233">
        <v>45901</v>
      </c>
      <c r="B3845" t="s">
        <v>2269</v>
      </c>
      <c r="C3845">
        <v>1575</v>
      </c>
      <c r="D3845" t="s">
        <v>28</v>
      </c>
      <c r="E3845" t="s">
        <v>2834</v>
      </c>
      <c r="F3845" t="s">
        <v>1522</v>
      </c>
    </row>
    <row r="3846" spans="1:6" ht="15">
      <c r="A3846" s="233">
        <v>45901</v>
      </c>
      <c r="B3846" t="s">
        <v>2267</v>
      </c>
      <c r="C3846">
        <v>1772.630583786339</v>
      </c>
      <c r="D3846" t="s">
        <v>28</v>
      </c>
      <c r="E3846" t="s">
        <v>2484</v>
      </c>
      <c r="F3846" t="s">
        <v>1522</v>
      </c>
    </row>
    <row r="3847" spans="1:6" ht="15">
      <c r="A3847" s="233">
        <v>45901</v>
      </c>
      <c r="B3847" t="s">
        <v>2267</v>
      </c>
      <c r="C3847">
        <v>1245.0914663346421</v>
      </c>
      <c r="D3847" t="s">
        <v>30</v>
      </c>
      <c r="E3847" t="s">
        <v>2835</v>
      </c>
      <c r="F3847" t="s">
        <v>1544</v>
      </c>
    </row>
    <row r="3848" spans="1:6" ht="15">
      <c r="A3848" s="233">
        <v>45901</v>
      </c>
      <c r="B3848" t="s">
        <v>2269</v>
      </c>
      <c r="C3848">
        <v>260</v>
      </c>
      <c r="D3848" t="s">
        <v>30</v>
      </c>
      <c r="E3848" t="s">
        <v>2242</v>
      </c>
      <c r="F3848" t="s">
        <v>1544</v>
      </c>
    </row>
    <row r="3849" spans="1:6" ht="15">
      <c r="A3849" s="233">
        <v>45901</v>
      </c>
      <c r="B3849" t="s">
        <v>2267</v>
      </c>
      <c r="C3849">
        <v>1725.773455089889</v>
      </c>
      <c r="D3849" t="s">
        <v>32</v>
      </c>
      <c r="E3849" t="s">
        <v>2836</v>
      </c>
      <c r="F3849" t="s">
        <v>1518</v>
      </c>
    </row>
    <row r="3850" spans="1:6" ht="15">
      <c r="A3850" s="233">
        <v>45901</v>
      </c>
      <c r="B3850" t="s">
        <v>2269</v>
      </c>
      <c r="C3850">
        <v>1510</v>
      </c>
      <c r="D3850" t="s">
        <v>32</v>
      </c>
      <c r="E3850" t="s">
        <v>2837</v>
      </c>
      <c r="F3850" t="s">
        <v>1518</v>
      </c>
    </row>
    <row r="3851" spans="1:6" ht="15">
      <c r="A3851" s="233">
        <v>45901</v>
      </c>
      <c r="B3851" t="s">
        <v>2267</v>
      </c>
      <c r="C3851">
        <v>1606.6314294362819</v>
      </c>
      <c r="D3851" t="s">
        <v>34</v>
      </c>
      <c r="E3851" t="s">
        <v>2838</v>
      </c>
      <c r="F3851" t="s">
        <v>1509</v>
      </c>
    </row>
    <row r="3852" spans="1:6" ht="15">
      <c r="A3852" s="233">
        <v>45901</v>
      </c>
      <c r="B3852" t="s">
        <v>2269</v>
      </c>
      <c r="C3852">
        <v>690</v>
      </c>
      <c r="D3852" t="s">
        <v>34</v>
      </c>
      <c r="E3852" t="s">
        <v>2649</v>
      </c>
      <c r="F3852" t="s">
        <v>1509</v>
      </c>
    </row>
    <row r="3853" spans="1:6" ht="15">
      <c r="A3853" s="233">
        <v>45901</v>
      </c>
      <c r="B3853" t="s">
        <v>2269</v>
      </c>
      <c r="C3853">
        <v>595</v>
      </c>
      <c r="D3853" t="s">
        <v>36</v>
      </c>
      <c r="E3853" t="s">
        <v>2624</v>
      </c>
      <c r="F3853" t="s">
        <v>1544</v>
      </c>
    </row>
    <row r="3854" spans="1:6" ht="15">
      <c r="A3854" s="233">
        <v>45901</v>
      </c>
      <c r="B3854" t="s">
        <v>2267</v>
      </c>
      <c r="C3854">
        <v>1468.3019519778891</v>
      </c>
      <c r="D3854" t="s">
        <v>36</v>
      </c>
      <c r="E3854" t="s">
        <v>2434</v>
      </c>
      <c r="F3854" t="s">
        <v>1544</v>
      </c>
    </row>
    <row r="3855" spans="1:6" ht="15">
      <c r="A3855" s="233">
        <v>45901</v>
      </c>
      <c r="B3855" t="s">
        <v>2267</v>
      </c>
      <c r="C3855">
        <v>1798.156889188582</v>
      </c>
      <c r="D3855" t="s">
        <v>1497</v>
      </c>
      <c r="E3855" t="s">
        <v>2839</v>
      </c>
      <c r="F3855" t="s">
        <v>1522</v>
      </c>
    </row>
    <row r="3856" spans="1:6" ht="15">
      <c r="A3856" s="233">
        <v>45901</v>
      </c>
      <c r="B3856" t="s">
        <v>2269</v>
      </c>
      <c r="C3856">
        <v>1120</v>
      </c>
      <c r="D3856" t="s">
        <v>1497</v>
      </c>
      <c r="E3856" t="s">
        <v>2840</v>
      </c>
      <c r="F3856" t="s">
        <v>1522</v>
      </c>
    </row>
    <row r="3857" spans="1:6" ht="15">
      <c r="A3857" s="233">
        <v>45901</v>
      </c>
      <c r="B3857" t="s">
        <v>2267</v>
      </c>
      <c r="C3857">
        <v>1417.0445452120571</v>
      </c>
      <c r="D3857" t="s">
        <v>40</v>
      </c>
      <c r="E3857" t="s">
        <v>2841</v>
      </c>
      <c r="F3857" t="s">
        <v>1509</v>
      </c>
    </row>
    <row r="3858" spans="1:6" ht="15">
      <c r="A3858" s="233">
        <v>45901</v>
      </c>
      <c r="B3858" t="s">
        <v>2269</v>
      </c>
      <c r="C3858">
        <v>850</v>
      </c>
      <c r="D3858" t="s">
        <v>40</v>
      </c>
      <c r="E3858" t="s">
        <v>2509</v>
      </c>
      <c r="F3858" t="s">
        <v>1509</v>
      </c>
    </row>
    <row r="3859" spans="1:6" ht="15">
      <c r="A3859" s="233">
        <v>45901</v>
      </c>
      <c r="B3859" t="s">
        <v>2267</v>
      </c>
      <c r="C3859">
        <v>1289.1844212240469</v>
      </c>
      <c r="D3859" t="s">
        <v>42</v>
      </c>
      <c r="E3859" t="s">
        <v>2842</v>
      </c>
      <c r="F3859" t="s">
        <v>1544</v>
      </c>
    </row>
    <row r="3860" spans="1:6" ht="15">
      <c r="A3860" s="233">
        <v>45901</v>
      </c>
      <c r="B3860" t="s">
        <v>2269</v>
      </c>
      <c r="C3860">
        <v>1425</v>
      </c>
      <c r="D3860" t="s">
        <v>42</v>
      </c>
      <c r="E3860" t="s">
        <v>2303</v>
      </c>
      <c r="F3860" t="s">
        <v>1544</v>
      </c>
    </row>
    <row r="3861" spans="1:6" ht="15">
      <c r="A3861" s="233">
        <v>45901</v>
      </c>
      <c r="B3861" t="s">
        <v>2269</v>
      </c>
      <c r="C3861">
        <v>510</v>
      </c>
      <c r="D3861" t="s">
        <v>44</v>
      </c>
      <c r="E3861" t="s">
        <v>2411</v>
      </c>
      <c r="F3861" t="s">
        <v>1534</v>
      </c>
    </row>
    <row r="3862" spans="1:6" ht="15">
      <c r="A3862" s="233">
        <v>45901</v>
      </c>
      <c r="B3862" t="s">
        <v>2267</v>
      </c>
      <c r="C3862">
        <v>1397.260273972603</v>
      </c>
      <c r="D3862" t="s">
        <v>44</v>
      </c>
      <c r="E3862" t="s">
        <v>2843</v>
      </c>
      <c r="F3862" t="s">
        <v>1534</v>
      </c>
    </row>
    <row r="3863" spans="1:6" ht="15">
      <c r="A3863" s="233">
        <v>45901</v>
      </c>
      <c r="B3863" t="s">
        <v>2269</v>
      </c>
      <c r="C3863">
        <v>675</v>
      </c>
      <c r="D3863" t="s">
        <v>46</v>
      </c>
      <c r="E3863" t="s">
        <v>2364</v>
      </c>
      <c r="F3863" t="s">
        <v>1518</v>
      </c>
    </row>
    <row r="3864" spans="1:6" ht="15">
      <c r="A3864" s="233">
        <v>45901</v>
      </c>
      <c r="B3864" t="s">
        <v>2267</v>
      </c>
      <c r="C3864">
        <v>1634.7783967062239</v>
      </c>
      <c r="D3864" t="s">
        <v>46</v>
      </c>
      <c r="E3864" t="s">
        <v>2615</v>
      </c>
      <c r="F3864" t="s">
        <v>1518</v>
      </c>
    </row>
    <row r="3865" spans="1:6" ht="15">
      <c r="A3865" s="233">
        <v>45901</v>
      </c>
      <c r="B3865" t="s">
        <v>2267</v>
      </c>
      <c r="C3865">
        <v>1651.451050248646</v>
      </c>
      <c r="D3865" t="s">
        <v>48</v>
      </c>
      <c r="E3865" t="s">
        <v>2844</v>
      </c>
      <c r="F3865" t="s">
        <v>1525</v>
      </c>
    </row>
    <row r="3866" spans="1:6" ht="15">
      <c r="A3866" s="233">
        <v>45901</v>
      </c>
      <c r="B3866" t="s">
        <v>2269</v>
      </c>
      <c r="C3866">
        <v>2225</v>
      </c>
      <c r="D3866" t="s">
        <v>48</v>
      </c>
      <c r="E3866" t="s">
        <v>2392</v>
      </c>
      <c r="F3866" t="s">
        <v>1525</v>
      </c>
    </row>
    <row r="3867" spans="1:6" ht="15">
      <c r="A3867" s="233">
        <v>45901</v>
      </c>
      <c r="B3867" t="s">
        <v>2267</v>
      </c>
      <c r="C3867">
        <v>1520.2189115232591</v>
      </c>
      <c r="D3867" t="s">
        <v>50</v>
      </c>
      <c r="E3867" t="s">
        <v>2291</v>
      </c>
      <c r="F3867" t="s">
        <v>1509</v>
      </c>
    </row>
    <row r="3868" spans="1:6" ht="15">
      <c r="A3868" s="233">
        <v>45901</v>
      </c>
      <c r="B3868" t="s">
        <v>2269</v>
      </c>
      <c r="C3868">
        <v>400</v>
      </c>
      <c r="D3868" t="s">
        <v>50</v>
      </c>
      <c r="E3868" t="s">
        <v>2379</v>
      </c>
      <c r="F3868" t="s">
        <v>1509</v>
      </c>
    </row>
    <row r="3869" spans="1:6" ht="15">
      <c r="A3869" s="233">
        <v>45901</v>
      </c>
      <c r="B3869" t="s">
        <v>2267</v>
      </c>
      <c r="C3869">
        <v>1496.7975494291279</v>
      </c>
      <c r="D3869" t="s">
        <v>52</v>
      </c>
      <c r="E3869" t="s">
        <v>2845</v>
      </c>
      <c r="F3869" t="s">
        <v>1525</v>
      </c>
    </row>
    <row r="3870" spans="1:6" ht="15">
      <c r="A3870" s="233">
        <v>45901</v>
      </c>
      <c r="B3870" t="s">
        <v>2269</v>
      </c>
      <c r="C3870">
        <v>860</v>
      </c>
      <c r="D3870" t="s">
        <v>52</v>
      </c>
      <c r="E3870" t="s">
        <v>2656</v>
      </c>
      <c r="F3870" t="s">
        <v>1525</v>
      </c>
    </row>
    <row r="3871" spans="1:6" ht="15">
      <c r="A3871" s="233">
        <v>45901</v>
      </c>
      <c r="B3871" t="s">
        <v>2267</v>
      </c>
      <c r="C3871">
        <v>1417.087227250219</v>
      </c>
      <c r="D3871" t="s">
        <v>54</v>
      </c>
      <c r="E3871" t="s">
        <v>2841</v>
      </c>
      <c r="F3871" t="s">
        <v>1534</v>
      </c>
    </row>
    <row r="3872" spans="1:6" ht="15">
      <c r="A3872" s="233">
        <v>45901</v>
      </c>
      <c r="B3872" t="s">
        <v>2269</v>
      </c>
      <c r="C3872">
        <v>1345</v>
      </c>
      <c r="D3872" t="s">
        <v>54</v>
      </c>
      <c r="E3872" t="s">
        <v>2846</v>
      </c>
      <c r="F3872" t="s">
        <v>1534</v>
      </c>
    </row>
    <row r="3873" spans="1:6" ht="15">
      <c r="A3873" s="233">
        <v>45901</v>
      </c>
      <c r="B3873" t="s">
        <v>2267</v>
      </c>
      <c r="C3873">
        <v>1569.4480774261051</v>
      </c>
      <c r="D3873" t="s">
        <v>56</v>
      </c>
      <c r="E3873" t="s">
        <v>2847</v>
      </c>
      <c r="F3873" t="s">
        <v>1534</v>
      </c>
    </row>
    <row r="3874" spans="1:6" ht="15">
      <c r="A3874" s="233">
        <v>45901</v>
      </c>
      <c r="B3874" t="s">
        <v>2269</v>
      </c>
      <c r="C3874">
        <v>1260</v>
      </c>
      <c r="D3874" t="s">
        <v>56</v>
      </c>
      <c r="E3874" t="s">
        <v>2848</v>
      </c>
      <c r="F3874" t="s">
        <v>1534</v>
      </c>
    </row>
    <row r="3875" spans="1:6" ht="15">
      <c r="A3875" s="233">
        <v>45901</v>
      </c>
      <c r="B3875" t="s">
        <v>2269</v>
      </c>
      <c r="C3875">
        <v>15</v>
      </c>
      <c r="D3875" t="s">
        <v>58</v>
      </c>
      <c r="E3875" t="s">
        <v>2317</v>
      </c>
      <c r="F3875" t="s">
        <v>1509</v>
      </c>
    </row>
    <row r="3876" spans="1:6" ht="15">
      <c r="A3876" s="233">
        <v>45901</v>
      </c>
      <c r="B3876" t="s">
        <v>2267</v>
      </c>
      <c r="C3876">
        <v>1072.194424588992</v>
      </c>
      <c r="D3876" t="s">
        <v>58</v>
      </c>
      <c r="E3876" t="s">
        <v>2316</v>
      </c>
      <c r="F3876" t="s">
        <v>1509</v>
      </c>
    </row>
    <row r="3877" spans="1:6" ht="15">
      <c r="A3877" s="233">
        <v>45901</v>
      </c>
      <c r="B3877" t="s">
        <v>2269</v>
      </c>
      <c r="C3877">
        <v>1985</v>
      </c>
      <c r="D3877" t="s">
        <v>1498</v>
      </c>
      <c r="E3877" t="s">
        <v>2353</v>
      </c>
      <c r="F3877" t="s">
        <v>1522</v>
      </c>
    </row>
    <row r="3878" spans="1:6" ht="15">
      <c r="A3878" s="233">
        <v>45901</v>
      </c>
      <c r="B3878" t="s">
        <v>2267</v>
      </c>
      <c r="C3878">
        <v>1304.187855612935</v>
      </c>
      <c r="D3878" t="s">
        <v>1498</v>
      </c>
      <c r="E3878" t="s">
        <v>2849</v>
      </c>
      <c r="F3878" t="s">
        <v>1522</v>
      </c>
    </row>
    <row r="3879" spans="1:6" ht="15">
      <c r="A3879" s="233">
        <v>45901</v>
      </c>
      <c r="B3879" t="s">
        <v>2267</v>
      </c>
      <c r="C3879">
        <v>1681.7000458645471</v>
      </c>
      <c r="D3879" t="s">
        <v>62</v>
      </c>
      <c r="E3879" t="s">
        <v>2850</v>
      </c>
      <c r="F3879" t="s">
        <v>1578</v>
      </c>
    </row>
    <row r="3880" spans="1:6" ht="15">
      <c r="A3880" s="233">
        <v>45901</v>
      </c>
      <c r="B3880" t="s">
        <v>2269</v>
      </c>
      <c r="C3880">
        <v>1980</v>
      </c>
      <c r="D3880" t="s">
        <v>62</v>
      </c>
      <c r="E3880" t="s">
        <v>2851</v>
      </c>
      <c r="F3880" t="s">
        <v>1578</v>
      </c>
    </row>
    <row r="3881" spans="1:6" ht="15">
      <c r="A3881" s="233">
        <v>45901</v>
      </c>
      <c r="B3881" t="s">
        <v>2269</v>
      </c>
      <c r="C3881">
        <v>930</v>
      </c>
      <c r="D3881" t="s">
        <v>64</v>
      </c>
      <c r="E3881" t="s">
        <v>2286</v>
      </c>
      <c r="F3881" t="s">
        <v>1531</v>
      </c>
    </row>
    <row r="3882" spans="1:6" ht="15">
      <c r="A3882" s="233">
        <v>45901</v>
      </c>
      <c r="B3882" t="s">
        <v>2267</v>
      </c>
      <c r="C3882">
        <v>1812.8654970760231</v>
      </c>
      <c r="D3882" t="s">
        <v>64</v>
      </c>
      <c r="E3882" t="s">
        <v>2852</v>
      </c>
      <c r="F3882" t="s">
        <v>1531</v>
      </c>
    </row>
    <row r="3883" spans="1:6" ht="15">
      <c r="A3883" s="233">
        <v>45901</v>
      </c>
      <c r="B3883" t="s">
        <v>2267</v>
      </c>
      <c r="C3883">
        <v>1427.7153029929141</v>
      </c>
      <c r="D3883" t="s">
        <v>66</v>
      </c>
      <c r="E3883" t="s">
        <v>2853</v>
      </c>
      <c r="F3883" t="s">
        <v>1509</v>
      </c>
    </row>
    <row r="3884" spans="1:6" ht="15">
      <c r="A3884" s="233">
        <v>45901</v>
      </c>
      <c r="B3884" t="s">
        <v>2269</v>
      </c>
      <c r="C3884">
        <v>810</v>
      </c>
      <c r="D3884" t="s">
        <v>66</v>
      </c>
      <c r="E3884" t="s">
        <v>2501</v>
      </c>
      <c r="F3884" t="s">
        <v>1509</v>
      </c>
    </row>
    <row r="3885" spans="1:6" ht="15">
      <c r="A3885" s="233">
        <v>45901</v>
      </c>
      <c r="B3885" t="s">
        <v>2269</v>
      </c>
      <c r="C3885">
        <v>1140</v>
      </c>
      <c r="D3885" t="s">
        <v>68</v>
      </c>
      <c r="E3885" t="s">
        <v>2854</v>
      </c>
      <c r="F3885" t="s">
        <v>1578</v>
      </c>
    </row>
    <row r="3886" spans="1:6" ht="15">
      <c r="A3886" s="233">
        <v>45901</v>
      </c>
      <c r="B3886" t="s">
        <v>2267</v>
      </c>
      <c r="C3886">
        <v>1692.625202298407</v>
      </c>
      <c r="D3886" t="s">
        <v>68</v>
      </c>
      <c r="E3886" t="s">
        <v>2514</v>
      </c>
      <c r="F3886" t="s">
        <v>1578</v>
      </c>
    </row>
    <row r="3887" spans="1:6" ht="15">
      <c r="A3887" s="233">
        <v>45901</v>
      </c>
      <c r="B3887" t="s">
        <v>2267</v>
      </c>
      <c r="C3887">
        <v>1912.0057150060929</v>
      </c>
      <c r="D3887" t="s">
        <v>70</v>
      </c>
      <c r="E3887" t="s">
        <v>2855</v>
      </c>
      <c r="F3887" t="s">
        <v>1578</v>
      </c>
    </row>
    <row r="3888" spans="1:6" ht="15">
      <c r="A3888" s="233">
        <v>45901</v>
      </c>
      <c r="B3888" t="s">
        <v>2269</v>
      </c>
      <c r="C3888">
        <v>455</v>
      </c>
      <c r="D3888" t="s">
        <v>70</v>
      </c>
      <c r="E3888" t="s">
        <v>2856</v>
      </c>
      <c r="F3888" t="s">
        <v>1578</v>
      </c>
    </row>
    <row r="3889" spans="1:6" ht="15">
      <c r="A3889" s="233">
        <v>45901</v>
      </c>
      <c r="B3889" t="s">
        <v>2267</v>
      </c>
      <c r="C3889">
        <v>1943.077925286969</v>
      </c>
      <c r="D3889" t="s">
        <v>72</v>
      </c>
      <c r="E3889" t="s">
        <v>2857</v>
      </c>
      <c r="F3889" t="s">
        <v>1591</v>
      </c>
    </row>
    <row r="3890" spans="1:6" ht="15">
      <c r="A3890" s="233">
        <v>45901</v>
      </c>
      <c r="B3890" t="s">
        <v>2269</v>
      </c>
      <c r="C3890">
        <v>865</v>
      </c>
      <c r="D3890" t="s">
        <v>72</v>
      </c>
      <c r="E3890" t="s">
        <v>2395</v>
      </c>
      <c r="F3890" t="s">
        <v>1591</v>
      </c>
    </row>
    <row r="3891" spans="1:6" ht="15">
      <c r="A3891" s="233">
        <v>45901</v>
      </c>
      <c r="B3891" t="s">
        <v>2267</v>
      </c>
      <c r="C3891">
        <v>1687.990538651758</v>
      </c>
      <c r="D3891" t="s">
        <v>74</v>
      </c>
      <c r="E3891" t="s">
        <v>2393</v>
      </c>
      <c r="F3891" t="s">
        <v>1591</v>
      </c>
    </row>
    <row r="3892" spans="1:6" ht="15">
      <c r="A3892" s="233">
        <v>45901</v>
      </c>
      <c r="B3892" t="s">
        <v>2269</v>
      </c>
      <c r="C3892">
        <v>3140</v>
      </c>
      <c r="D3892" t="s">
        <v>74</v>
      </c>
      <c r="E3892" t="s">
        <v>2858</v>
      </c>
      <c r="F3892" t="s">
        <v>1591</v>
      </c>
    </row>
    <row r="3893" spans="1:6" ht="15">
      <c r="A3893" s="233">
        <v>45901</v>
      </c>
      <c r="B3893" t="s">
        <v>2267</v>
      </c>
      <c r="C3893">
        <v>1643.9060470486361</v>
      </c>
      <c r="D3893" t="s">
        <v>76</v>
      </c>
      <c r="E3893" t="s">
        <v>2409</v>
      </c>
      <c r="F3893" t="s">
        <v>1522</v>
      </c>
    </row>
    <row r="3894" spans="1:6" ht="15">
      <c r="A3894" s="233">
        <v>45901</v>
      </c>
      <c r="B3894" t="s">
        <v>2269</v>
      </c>
      <c r="C3894">
        <v>3645</v>
      </c>
      <c r="D3894" t="s">
        <v>76</v>
      </c>
      <c r="E3894" t="s">
        <v>2859</v>
      </c>
      <c r="F3894" t="s">
        <v>1522</v>
      </c>
    </row>
    <row r="3895" spans="1:6" ht="15">
      <c r="A3895" s="233">
        <v>45901</v>
      </c>
      <c r="B3895" t="s">
        <v>2267</v>
      </c>
      <c r="C3895">
        <v>1666.90593546123</v>
      </c>
      <c r="D3895" t="s">
        <v>78</v>
      </c>
      <c r="E3895" t="s">
        <v>2860</v>
      </c>
      <c r="F3895" t="s">
        <v>1518</v>
      </c>
    </row>
    <row r="3896" spans="1:6" ht="15">
      <c r="A3896" s="233">
        <v>45901</v>
      </c>
      <c r="B3896" t="s">
        <v>2269</v>
      </c>
      <c r="C3896">
        <v>1045</v>
      </c>
      <c r="D3896" t="s">
        <v>78</v>
      </c>
      <c r="E3896" t="s">
        <v>2861</v>
      </c>
      <c r="F3896" t="s">
        <v>1518</v>
      </c>
    </row>
    <row r="3897" spans="1:6" ht="15">
      <c r="A3897" s="233">
        <v>45901</v>
      </c>
      <c r="B3897" t="s">
        <v>2267</v>
      </c>
      <c r="C3897">
        <v>1402.819078339465</v>
      </c>
      <c r="D3897" t="s">
        <v>80</v>
      </c>
      <c r="E3897" t="s">
        <v>2862</v>
      </c>
      <c r="F3897" t="s">
        <v>1522</v>
      </c>
    </row>
    <row r="3898" spans="1:6" ht="15">
      <c r="A3898" s="233">
        <v>45901</v>
      </c>
      <c r="B3898" t="s">
        <v>2269</v>
      </c>
      <c r="C3898">
        <v>1670</v>
      </c>
      <c r="D3898" t="s">
        <v>80</v>
      </c>
      <c r="E3898" t="s">
        <v>2863</v>
      </c>
      <c r="F3898" t="s">
        <v>1522</v>
      </c>
    </row>
    <row r="3899" spans="1:6" ht="15">
      <c r="A3899" s="233">
        <v>45901</v>
      </c>
      <c r="B3899" t="s">
        <v>2267</v>
      </c>
      <c r="C3899">
        <v>1505.7771151695861</v>
      </c>
      <c r="D3899" t="s">
        <v>82</v>
      </c>
      <c r="E3899" t="s">
        <v>2864</v>
      </c>
      <c r="F3899" t="s">
        <v>1531</v>
      </c>
    </row>
    <row r="3900" spans="1:6" ht="15">
      <c r="A3900" s="233">
        <v>45901</v>
      </c>
      <c r="B3900" t="s">
        <v>2269</v>
      </c>
      <c r="C3900">
        <v>1010</v>
      </c>
      <c r="D3900" t="s">
        <v>82</v>
      </c>
      <c r="E3900" t="s">
        <v>2603</v>
      </c>
      <c r="F3900" t="s">
        <v>1531</v>
      </c>
    </row>
    <row r="3901" spans="1:6" ht="15">
      <c r="A3901" s="233">
        <v>45901</v>
      </c>
      <c r="B3901" t="s">
        <v>2269</v>
      </c>
      <c r="C3901">
        <v>870</v>
      </c>
      <c r="D3901" t="s">
        <v>84</v>
      </c>
      <c r="E3901" t="s">
        <v>2384</v>
      </c>
      <c r="F3901" t="s">
        <v>1509</v>
      </c>
    </row>
    <row r="3902" spans="1:6" ht="15">
      <c r="A3902" s="233">
        <v>45901</v>
      </c>
      <c r="B3902" t="s">
        <v>2267</v>
      </c>
      <c r="C3902">
        <v>1788.4674683934629</v>
      </c>
      <c r="D3902" t="s">
        <v>84</v>
      </c>
      <c r="E3902" t="s">
        <v>2865</v>
      </c>
      <c r="F3902" t="s">
        <v>1509</v>
      </c>
    </row>
    <row r="3903" spans="1:6" ht="15">
      <c r="A3903" s="233">
        <v>45901</v>
      </c>
      <c r="B3903" t="s">
        <v>2267</v>
      </c>
      <c r="C3903">
        <v>1514.459980913655</v>
      </c>
      <c r="D3903" t="s">
        <v>86</v>
      </c>
      <c r="E3903" t="s">
        <v>2866</v>
      </c>
      <c r="F3903" t="s">
        <v>1518</v>
      </c>
    </row>
    <row r="3904" spans="1:6" ht="15">
      <c r="A3904" s="233">
        <v>45901</v>
      </c>
      <c r="B3904" t="s">
        <v>2269</v>
      </c>
      <c r="C3904">
        <v>1460</v>
      </c>
      <c r="D3904" t="s">
        <v>86</v>
      </c>
      <c r="E3904" t="s">
        <v>2867</v>
      </c>
      <c r="F3904" t="s">
        <v>1518</v>
      </c>
    </row>
    <row r="3905" spans="1:6" ht="15">
      <c r="A3905" s="233">
        <v>45901</v>
      </c>
      <c r="B3905" t="s">
        <v>2267</v>
      </c>
      <c r="C3905">
        <v>1358.6319981260251</v>
      </c>
      <c r="D3905" t="s">
        <v>88</v>
      </c>
      <c r="E3905" t="s">
        <v>2368</v>
      </c>
      <c r="F3905" t="s">
        <v>1544</v>
      </c>
    </row>
    <row r="3906" spans="1:6" ht="15">
      <c r="A3906" s="233">
        <v>45901</v>
      </c>
      <c r="B3906" t="s">
        <v>2269</v>
      </c>
      <c r="C3906">
        <v>2030</v>
      </c>
      <c r="D3906" t="s">
        <v>88</v>
      </c>
      <c r="E3906" t="s">
        <v>2868</v>
      </c>
      <c r="F3906" t="s">
        <v>1544</v>
      </c>
    </row>
    <row r="3907" spans="1:6" ht="15">
      <c r="A3907" s="233">
        <v>45901</v>
      </c>
      <c r="B3907" t="s">
        <v>2267</v>
      </c>
      <c r="C3907">
        <v>1665.3829339883839</v>
      </c>
      <c r="D3907" t="s">
        <v>90</v>
      </c>
      <c r="E3907" t="s">
        <v>2647</v>
      </c>
      <c r="F3907" t="s">
        <v>1509</v>
      </c>
    </row>
    <row r="3908" spans="1:6" ht="15">
      <c r="A3908" s="233">
        <v>45901</v>
      </c>
      <c r="B3908" t="s">
        <v>2269</v>
      </c>
      <c r="C3908">
        <v>800</v>
      </c>
      <c r="D3908" t="s">
        <v>90</v>
      </c>
      <c r="E3908" t="s">
        <v>2490</v>
      </c>
      <c r="F3908" t="s">
        <v>1509</v>
      </c>
    </row>
    <row r="3909" spans="1:6" ht="15">
      <c r="A3909" s="233">
        <v>45901</v>
      </c>
      <c r="B3909" t="s">
        <v>2267</v>
      </c>
      <c r="C3909">
        <v>1554.3437232439601</v>
      </c>
      <c r="D3909" t="s">
        <v>92</v>
      </c>
      <c r="E3909" t="s">
        <v>2869</v>
      </c>
      <c r="F3909" t="s">
        <v>1525</v>
      </c>
    </row>
    <row r="3910" spans="1:6" ht="15">
      <c r="A3910" s="233">
        <v>45901</v>
      </c>
      <c r="B3910" t="s">
        <v>2269</v>
      </c>
      <c r="C3910">
        <v>5065</v>
      </c>
      <c r="D3910" t="s">
        <v>92</v>
      </c>
      <c r="E3910" t="s">
        <v>2870</v>
      </c>
      <c r="F3910" t="s">
        <v>1525</v>
      </c>
    </row>
    <row r="3911" spans="1:6" ht="15">
      <c r="A3911" s="233">
        <v>45901</v>
      </c>
      <c r="B3911" t="s">
        <v>2267</v>
      </c>
      <c r="C3911">
        <v>2044.9650298879501</v>
      </c>
      <c r="D3911" t="s">
        <v>94</v>
      </c>
      <c r="E3911" t="s">
        <v>2871</v>
      </c>
      <c r="F3911" t="s">
        <v>1578</v>
      </c>
    </row>
    <row r="3912" spans="1:6" ht="15">
      <c r="A3912" s="233">
        <v>45901</v>
      </c>
      <c r="B3912" t="s">
        <v>2269</v>
      </c>
      <c r="C3912">
        <v>845</v>
      </c>
      <c r="D3912" t="s">
        <v>94</v>
      </c>
      <c r="E3912" t="s">
        <v>2872</v>
      </c>
      <c r="F3912" t="s">
        <v>1578</v>
      </c>
    </row>
    <row r="3913" spans="1:6" ht="15">
      <c r="A3913" s="233">
        <v>45901</v>
      </c>
      <c r="B3913" t="s">
        <v>2267</v>
      </c>
      <c r="C3913">
        <v>1486.1249966224429</v>
      </c>
      <c r="D3913" t="s">
        <v>96</v>
      </c>
      <c r="E3913" t="s">
        <v>2873</v>
      </c>
      <c r="F3913" t="s">
        <v>1522</v>
      </c>
    </row>
    <row r="3914" spans="1:6" ht="15">
      <c r="A3914" s="233">
        <v>45901</v>
      </c>
      <c r="B3914" t="s">
        <v>2269</v>
      </c>
      <c r="C3914">
        <v>2200</v>
      </c>
      <c r="D3914" t="s">
        <v>96</v>
      </c>
      <c r="E3914" t="s">
        <v>2874</v>
      </c>
      <c r="F3914" t="s">
        <v>1522</v>
      </c>
    </row>
    <row r="3915" spans="1:6" ht="15">
      <c r="A3915" s="233">
        <v>45901</v>
      </c>
      <c r="B3915" t="s">
        <v>2267</v>
      </c>
      <c r="C3915">
        <v>1969.9695973196001</v>
      </c>
      <c r="D3915" t="s">
        <v>98</v>
      </c>
      <c r="E3915" t="s">
        <v>2875</v>
      </c>
      <c r="F3915" t="s">
        <v>1509</v>
      </c>
    </row>
    <row r="3916" spans="1:6" ht="15">
      <c r="A3916" s="233">
        <v>45901</v>
      </c>
      <c r="B3916" t="s">
        <v>2269</v>
      </c>
      <c r="C3916">
        <v>635</v>
      </c>
      <c r="D3916" t="s">
        <v>98</v>
      </c>
      <c r="E3916" t="s">
        <v>2876</v>
      </c>
      <c r="F3916" t="s">
        <v>1509</v>
      </c>
    </row>
    <row r="3917" spans="1:6" ht="15">
      <c r="A3917" s="233">
        <v>45901</v>
      </c>
      <c r="B3917" t="s">
        <v>2267</v>
      </c>
      <c r="C3917">
        <v>1858.407079646018</v>
      </c>
      <c r="D3917" t="s">
        <v>100</v>
      </c>
      <c r="E3917" t="s">
        <v>2877</v>
      </c>
      <c r="F3917" t="s">
        <v>1509</v>
      </c>
    </row>
    <row r="3918" spans="1:6" ht="15">
      <c r="A3918" s="233">
        <v>45901</v>
      </c>
      <c r="B3918" t="s">
        <v>2269</v>
      </c>
      <c r="C3918">
        <v>420</v>
      </c>
      <c r="D3918" t="s">
        <v>100</v>
      </c>
      <c r="E3918" t="s">
        <v>2653</v>
      </c>
      <c r="F3918" t="s">
        <v>1509</v>
      </c>
    </row>
    <row r="3919" spans="1:6" ht="15">
      <c r="A3919" s="233">
        <v>45901</v>
      </c>
      <c r="B3919" t="s">
        <v>2269</v>
      </c>
      <c r="C3919">
        <v>440</v>
      </c>
      <c r="D3919" t="s">
        <v>102</v>
      </c>
      <c r="E3919" t="s">
        <v>2248</v>
      </c>
      <c r="F3919" t="s">
        <v>1534</v>
      </c>
    </row>
    <row r="3920" spans="1:6" ht="15">
      <c r="A3920" s="233">
        <v>45901</v>
      </c>
      <c r="B3920" t="s">
        <v>2267</v>
      </c>
      <c r="C3920">
        <v>1733.71685251586</v>
      </c>
      <c r="D3920" t="s">
        <v>102</v>
      </c>
      <c r="E3920" t="s">
        <v>2878</v>
      </c>
      <c r="F3920" t="s">
        <v>1534</v>
      </c>
    </row>
    <row r="3921" spans="1:6" ht="15">
      <c r="A3921" s="233">
        <v>45901</v>
      </c>
      <c r="B3921" t="s">
        <v>2267</v>
      </c>
      <c r="C3921">
        <v>2048.8804331918632</v>
      </c>
      <c r="D3921" t="s">
        <v>104</v>
      </c>
      <c r="E3921" t="s">
        <v>2879</v>
      </c>
      <c r="F3921" t="s">
        <v>1509</v>
      </c>
    </row>
    <row r="3922" spans="1:6" ht="15">
      <c r="A3922" s="233">
        <v>45901</v>
      </c>
      <c r="B3922" t="s">
        <v>2269</v>
      </c>
      <c r="C3922">
        <v>420</v>
      </c>
      <c r="D3922" t="s">
        <v>104</v>
      </c>
      <c r="E3922" t="s">
        <v>2653</v>
      </c>
      <c r="F3922" t="s">
        <v>1509</v>
      </c>
    </row>
    <row r="3923" spans="1:6" ht="15">
      <c r="A3923" s="233">
        <v>45901</v>
      </c>
      <c r="B3923" t="s">
        <v>2267</v>
      </c>
      <c r="C3923">
        <v>1622.676831746579</v>
      </c>
      <c r="D3923" t="s">
        <v>106</v>
      </c>
      <c r="E3923" t="s">
        <v>2880</v>
      </c>
      <c r="F3923" t="s">
        <v>1544</v>
      </c>
    </row>
    <row r="3924" spans="1:6" ht="15">
      <c r="A3924" s="233">
        <v>45901</v>
      </c>
      <c r="B3924" t="s">
        <v>2269</v>
      </c>
      <c r="C3924">
        <v>5270</v>
      </c>
      <c r="D3924" t="s">
        <v>106</v>
      </c>
      <c r="E3924" t="s">
        <v>2881</v>
      </c>
      <c r="F3924" t="s">
        <v>1544</v>
      </c>
    </row>
    <row r="3925" spans="1:6" ht="15">
      <c r="A3925" s="233">
        <v>45901</v>
      </c>
      <c r="B3925" t="s">
        <v>2269</v>
      </c>
      <c r="C3925">
        <v>435</v>
      </c>
      <c r="D3925" t="s">
        <v>108</v>
      </c>
      <c r="E3925" t="s">
        <v>2328</v>
      </c>
      <c r="F3925" t="s">
        <v>1509</v>
      </c>
    </row>
    <row r="3926" spans="1:6" ht="15">
      <c r="A3926" s="233">
        <v>45901</v>
      </c>
      <c r="B3926" t="s">
        <v>2267</v>
      </c>
      <c r="C3926">
        <v>1462.1357265302011</v>
      </c>
      <c r="D3926" t="s">
        <v>108</v>
      </c>
      <c r="E3926" t="s">
        <v>2441</v>
      </c>
      <c r="F3926" t="s">
        <v>1509</v>
      </c>
    </row>
    <row r="3927" spans="1:6" ht="15">
      <c r="A3927" s="233">
        <v>45901</v>
      </c>
      <c r="B3927" t="s">
        <v>2267</v>
      </c>
      <c r="C3927">
        <v>1526.2873646887549</v>
      </c>
      <c r="D3927" t="s">
        <v>110</v>
      </c>
      <c r="E3927" t="s">
        <v>2882</v>
      </c>
      <c r="F3927" t="s">
        <v>1509</v>
      </c>
    </row>
    <row r="3928" spans="1:6" ht="15">
      <c r="A3928" s="233">
        <v>45901</v>
      </c>
      <c r="B3928" t="s">
        <v>2269</v>
      </c>
      <c r="C3928">
        <v>650</v>
      </c>
      <c r="D3928" t="s">
        <v>110</v>
      </c>
      <c r="E3928" t="s">
        <v>2883</v>
      </c>
      <c r="F3928" t="s">
        <v>1509</v>
      </c>
    </row>
    <row r="3929" spans="1:6" ht="15">
      <c r="A3929" s="233">
        <v>45901</v>
      </c>
      <c r="B3929" t="s">
        <v>2267</v>
      </c>
      <c r="C3929">
        <v>1857.695439739414</v>
      </c>
      <c r="D3929" t="s">
        <v>112</v>
      </c>
      <c r="E3929" t="s">
        <v>2877</v>
      </c>
      <c r="F3929" t="s">
        <v>1578</v>
      </c>
    </row>
    <row r="3930" spans="1:6" ht="15">
      <c r="A3930" s="233">
        <v>45901</v>
      </c>
      <c r="B3930" t="s">
        <v>2269</v>
      </c>
      <c r="C3930">
        <v>365</v>
      </c>
      <c r="D3930" t="s">
        <v>112</v>
      </c>
      <c r="E3930" t="s">
        <v>2553</v>
      </c>
      <c r="F3930" t="s">
        <v>1578</v>
      </c>
    </row>
    <row r="3931" spans="1:6" ht="15">
      <c r="A3931" s="233">
        <v>45901</v>
      </c>
      <c r="B3931" t="s">
        <v>2267</v>
      </c>
      <c r="C3931">
        <v>1886.4365214110551</v>
      </c>
      <c r="D3931" t="s">
        <v>114</v>
      </c>
      <c r="E3931" t="s">
        <v>2884</v>
      </c>
      <c r="F3931" t="s">
        <v>1509</v>
      </c>
    </row>
    <row r="3932" spans="1:6" ht="15">
      <c r="A3932" s="233">
        <v>45901</v>
      </c>
      <c r="B3932" t="s">
        <v>2269</v>
      </c>
      <c r="C3932">
        <v>900</v>
      </c>
      <c r="D3932" t="s">
        <v>114</v>
      </c>
      <c r="E3932" t="s">
        <v>2885</v>
      </c>
      <c r="F3932" t="s">
        <v>1509</v>
      </c>
    </row>
    <row r="3933" spans="1:6" ht="15">
      <c r="A3933" s="233">
        <v>45901</v>
      </c>
      <c r="B3933" t="s">
        <v>2267</v>
      </c>
      <c r="C3933">
        <v>1378.2125941455081</v>
      </c>
      <c r="D3933" t="s">
        <v>872</v>
      </c>
      <c r="E3933" t="s">
        <v>2886</v>
      </c>
      <c r="F3933" t="s">
        <v>1531</v>
      </c>
    </row>
    <row r="3934" spans="1:6" ht="15">
      <c r="A3934" s="233">
        <v>45901</v>
      </c>
      <c r="B3934" t="s">
        <v>2269</v>
      </c>
      <c r="C3934">
        <v>710</v>
      </c>
      <c r="D3934" t="s">
        <v>872</v>
      </c>
      <c r="E3934" t="s">
        <v>2450</v>
      </c>
      <c r="F3934" t="s">
        <v>1531</v>
      </c>
    </row>
    <row r="3935" spans="1:6" ht="15">
      <c r="A3935" s="233">
        <v>45901</v>
      </c>
      <c r="B3935" t="s">
        <v>2269</v>
      </c>
      <c r="C3935">
        <v>3410</v>
      </c>
      <c r="D3935" t="s">
        <v>118</v>
      </c>
      <c r="E3935" t="s">
        <v>2887</v>
      </c>
      <c r="F3935" t="s">
        <v>1525</v>
      </c>
    </row>
    <row r="3936" spans="1:6" ht="15">
      <c r="A3936" s="233">
        <v>45901</v>
      </c>
      <c r="B3936" t="s">
        <v>2267</v>
      </c>
      <c r="C3936">
        <v>1576.4412186214231</v>
      </c>
      <c r="D3936" t="s">
        <v>118</v>
      </c>
      <c r="E3936" t="s">
        <v>2418</v>
      </c>
      <c r="F3936" t="s">
        <v>1525</v>
      </c>
    </row>
    <row r="3937" spans="1:6" ht="15">
      <c r="A3937" s="233">
        <v>45901</v>
      </c>
      <c r="B3937" t="s">
        <v>2267</v>
      </c>
      <c r="C3937">
        <v>1678.3184406685491</v>
      </c>
      <c r="D3937" t="s">
        <v>120</v>
      </c>
      <c r="E3937" t="s">
        <v>2888</v>
      </c>
      <c r="F3937" t="s">
        <v>1509</v>
      </c>
    </row>
    <row r="3938" spans="1:6" ht="15">
      <c r="A3938" s="233">
        <v>45901</v>
      </c>
      <c r="B3938" t="s">
        <v>2269</v>
      </c>
      <c r="C3938">
        <v>725</v>
      </c>
      <c r="D3938" t="s">
        <v>120</v>
      </c>
      <c r="E3938" t="s">
        <v>2420</v>
      </c>
      <c r="F3938" t="s">
        <v>1509</v>
      </c>
    </row>
    <row r="3939" spans="1:6" ht="15">
      <c r="A3939" s="233">
        <v>45901</v>
      </c>
      <c r="B3939" t="s">
        <v>2269</v>
      </c>
      <c r="C3939">
        <v>665</v>
      </c>
      <c r="D3939" t="s">
        <v>122</v>
      </c>
      <c r="E3939" t="s">
        <v>2600</v>
      </c>
      <c r="F3939" t="s">
        <v>1509</v>
      </c>
    </row>
    <row r="3940" spans="1:6" ht="15">
      <c r="A3940" s="233">
        <v>45901</v>
      </c>
      <c r="B3940" t="s">
        <v>2267</v>
      </c>
      <c r="C3940">
        <v>1815.7492354740059</v>
      </c>
      <c r="D3940" t="s">
        <v>122</v>
      </c>
      <c r="E3940" t="s">
        <v>2398</v>
      </c>
      <c r="F3940" t="s">
        <v>1509</v>
      </c>
    </row>
    <row r="3941" spans="1:6" ht="15">
      <c r="A3941" s="233">
        <v>45901</v>
      </c>
      <c r="B3941" t="s">
        <v>2267</v>
      </c>
      <c r="C3941">
        <v>1544.1124862550589</v>
      </c>
      <c r="D3941" t="s">
        <v>124</v>
      </c>
      <c r="E3941" t="s">
        <v>2889</v>
      </c>
      <c r="F3941" t="s">
        <v>1544</v>
      </c>
    </row>
    <row r="3942" spans="1:6" ht="15">
      <c r="A3942" s="233">
        <v>45901</v>
      </c>
      <c r="B3942" t="s">
        <v>2269</v>
      </c>
      <c r="C3942">
        <v>660</v>
      </c>
      <c r="D3942" t="s">
        <v>124</v>
      </c>
      <c r="E3942" t="s">
        <v>2634</v>
      </c>
      <c r="F3942" t="s">
        <v>1544</v>
      </c>
    </row>
    <row r="3943" spans="1:6" ht="15">
      <c r="A3943" s="233">
        <v>45901</v>
      </c>
      <c r="B3943" t="s">
        <v>2269</v>
      </c>
      <c r="C3943">
        <v>455</v>
      </c>
      <c r="D3943" t="s">
        <v>126</v>
      </c>
      <c r="E3943" t="s">
        <v>2856</v>
      </c>
      <c r="F3943" t="s">
        <v>1509</v>
      </c>
    </row>
    <row r="3944" spans="1:6" ht="15">
      <c r="A3944" s="233">
        <v>45901</v>
      </c>
      <c r="B3944" t="s">
        <v>2267</v>
      </c>
      <c r="C3944">
        <v>2103.559870550162</v>
      </c>
      <c r="D3944" t="s">
        <v>126</v>
      </c>
      <c r="E3944" t="s">
        <v>2890</v>
      </c>
      <c r="F3944" t="s">
        <v>1509</v>
      </c>
    </row>
    <row r="3945" spans="1:6" ht="15">
      <c r="A3945" s="233">
        <v>45901</v>
      </c>
      <c r="B3945" t="s">
        <v>2269</v>
      </c>
      <c r="C3945">
        <v>375</v>
      </c>
      <c r="D3945" t="s">
        <v>128</v>
      </c>
      <c r="E3945" t="s">
        <v>2891</v>
      </c>
      <c r="F3945" t="s">
        <v>1509</v>
      </c>
    </row>
    <row r="3946" spans="1:6" ht="15">
      <c r="A3946" s="233">
        <v>45901</v>
      </c>
      <c r="B3946" t="s">
        <v>2267</v>
      </c>
      <c r="C3946">
        <v>1680.5592901317559</v>
      </c>
      <c r="D3946" t="s">
        <v>128</v>
      </c>
      <c r="E3946" t="s">
        <v>2892</v>
      </c>
      <c r="F3946" t="s">
        <v>1509</v>
      </c>
    </row>
    <row r="3947" spans="1:6" ht="15">
      <c r="A3947" s="233">
        <v>45901</v>
      </c>
      <c r="B3947" t="s">
        <v>2267</v>
      </c>
      <c r="C3947">
        <v>1244.1809241466351</v>
      </c>
      <c r="D3947" t="s">
        <v>130</v>
      </c>
      <c r="E3947" t="s">
        <v>2893</v>
      </c>
      <c r="F3947" t="s">
        <v>1544</v>
      </c>
    </row>
    <row r="3948" spans="1:6" ht="15">
      <c r="A3948" s="233">
        <v>45901</v>
      </c>
      <c r="B3948" t="s">
        <v>2269</v>
      </c>
      <c r="C3948">
        <v>4180</v>
      </c>
      <c r="D3948" t="s">
        <v>130</v>
      </c>
      <c r="E3948" t="s">
        <v>2894</v>
      </c>
      <c r="F3948" t="s">
        <v>1544</v>
      </c>
    </row>
    <row r="3949" spans="1:6" ht="15">
      <c r="A3949" s="233">
        <v>45901</v>
      </c>
      <c r="B3949" t="s">
        <v>2267</v>
      </c>
      <c r="C3949">
        <v>1873.5801775217219</v>
      </c>
      <c r="D3949" t="s">
        <v>1499</v>
      </c>
      <c r="E3949" t="s">
        <v>2895</v>
      </c>
      <c r="F3949" t="s">
        <v>1518</v>
      </c>
    </row>
    <row r="3950" spans="1:6" ht="15">
      <c r="A3950" s="233">
        <v>45901</v>
      </c>
      <c r="B3950" t="s">
        <v>2269</v>
      </c>
      <c r="C3950">
        <v>800</v>
      </c>
      <c r="D3950" t="s">
        <v>1499</v>
      </c>
      <c r="E3950" t="s">
        <v>2490</v>
      </c>
      <c r="F3950" t="s">
        <v>1518</v>
      </c>
    </row>
    <row r="3951" spans="1:6" ht="15">
      <c r="A3951" s="233">
        <v>45901</v>
      </c>
      <c r="B3951" t="s">
        <v>2267</v>
      </c>
      <c r="C3951">
        <v>1600.7097122579651</v>
      </c>
      <c r="D3951" t="s">
        <v>134</v>
      </c>
      <c r="E3951" t="s">
        <v>2310</v>
      </c>
      <c r="F3951" t="s">
        <v>1509</v>
      </c>
    </row>
    <row r="3952" spans="1:6" ht="15">
      <c r="A3952" s="233">
        <v>45901</v>
      </c>
      <c r="B3952" t="s">
        <v>2269</v>
      </c>
      <c r="C3952">
        <v>415</v>
      </c>
      <c r="D3952" t="s">
        <v>134</v>
      </c>
      <c r="E3952" t="s">
        <v>2195</v>
      </c>
      <c r="F3952" t="s">
        <v>1509</v>
      </c>
    </row>
    <row r="3953" spans="1:6" ht="15">
      <c r="A3953" s="233">
        <v>45901</v>
      </c>
      <c r="B3953" t="s">
        <v>2269</v>
      </c>
      <c r="C3953">
        <v>1410</v>
      </c>
      <c r="D3953" t="s">
        <v>136</v>
      </c>
      <c r="E3953" t="s">
        <v>2896</v>
      </c>
      <c r="F3953" t="s">
        <v>1518</v>
      </c>
    </row>
    <row r="3954" spans="1:6" ht="15">
      <c r="A3954" s="233">
        <v>45901</v>
      </c>
      <c r="B3954" t="s">
        <v>2267</v>
      </c>
      <c r="C3954">
        <v>1741.256668642561</v>
      </c>
      <c r="D3954" t="s">
        <v>136</v>
      </c>
      <c r="E3954" t="s">
        <v>2897</v>
      </c>
      <c r="F3954" t="s">
        <v>1518</v>
      </c>
    </row>
    <row r="3955" spans="1:6" ht="15">
      <c r="A3955" s="233">
        <v>45901</v>
      </c>
      <c r="B3955" t="s">
        <v>2267</v>
      </c>
      <c r="C3955">
        <v>1935.369318181818</v>
      </c>
      <c r="D3955" t="s">
        <v>138</v>
      </c>
      <c r="E3955" t="s">
        <v>2898</v>
      </c>
      <c r="F3955" t="s">
        <v>1534</v>
      </c>
    </row>
    <row r="3956" spans="1:6" ht="15">
      <c r="A3956" s="233">
        <v>45901</v>
      </c>
      <c r="B3956" t="s">
        <v>2269</v>
      </c>
      <c r="C3956">
        <v>545</v>
      </c>
      <c r="D3956" t="s">
        <v>138</v>
      </c>
      <c r="E3956" t="s">
        <v>2417</v>
      </c>
      <c r="F3956" t="s">
        <v>1534</v>
      </c>
    </row>
    <row r="3957" spans="1:6" ht="15">
      <c r="A3957" s="233">
        <v>45901</v>
      </c>
      <c r="B3957" t="s">
        <v>2267</v>
      </c>
      <c r="C3957">
        <v>1615.912574132072</v>
      </c>
      <c r="D3957" t="s">
        <v>140</v>
      </c>
      <c r="E3957" t="s">
        <v>2899</v>
      </c>
      <c r="F3957" t="s">
        <v>1509</v>
      </c>
    </row>
    <row r="3958" spans="1:6" ht="15">
      <c r="A3958" s="233">
        <v>45901</v>
      </c>
      <c r="B3958" t="s">
        <v>2269</v>
      </c>
      <c r="C3958">
        <v>485</v>
      </c>
      <c r="D3958" t="s">
        <v>140</v>
      </c>
      <c r="E3958" t="s">
        <v>2636</v>
      </c>
      <c r="F3958" t="s">
        <v>1509</v>
      </c>
    </row>
    <row r="3959" spans="1:6" ht="15">
      <c r="A3959" s="233">
        <v>45901</v>
      </c>
      <c r="B3959" t="s">
        <v>2267</v>
      </c>
      <c r="C3959">
        <v>1394.590236035772</v>
      </c>
      <c r="D3959" t="s">
        <v>142</v>
      </c>
      <c r="E3959" t="s">
        <v>2900</v>
      </c>
      <c r="F3959" t="s">
        <v>1534</v>
      </c>
    </row>
    <row r="3960" spans="1:6" ht="15">
      <c r="A3960" s="233">
        <v>45901</v>
      </c>
      <c r="B3960" t="s">
        <v>2269</v>
      </c>
      <c r="C3960">
        <v>3805</v>
      </c>
      <c r="D3960" t="s">
        <v>142</v>
      </c>
      <c r="E3960" t="s">
        <v>2901</v>
      </c>
      <c r="F3960" t="s">
        <v>1534</v>
      </c>
    </row>
    <row r="3961" spans="1:6" ht="15">
      <c r="A3961" s="233">
        <v>45901</v>
      </c>
      <c r="B3961" t="s">
        <v>2267</v>
      </c>
      <c r="C3961">
        <v>1520.7250938602151</v>
      </c>
      <c r="D3961" t="s">
        <v>144</v>
      </c>
      <c r="E3961" t="s">
        <v>2902</v>
      </c>
      <c r="F3961" t="s">
        <v>1518</v>
      </c>
    </row>
    <row r="3962" spans="1:6" ht="15">
      <c r="A3962" s="233">
        <v>45901</v>
      </c>
      <c r="B3962" t="s">
        <v>2269</v>
      </c>
      <c r="C3962">
        <v>2005</v>
      </c>
      <c r="D3962" t="s">
        <v>144</v>
      </c>
      <c r="E3962" t="s">
        <v>2903</v>
      </c>
      <c r="F3962" t="s">
        <v>1518</v>
      </c>
    </row>
    <row r="3963" spans="1:6" ht="15">
      <c r="A3963" s="233">
        <v>45901</v>
      </c>
      <c r="B3963" t="s">
        <v>2267</v>
      </c>
      <c r="C3963">
        <v>1694.442657057675</v>
      </c>
      <c r="D3963" t="s">
        <v>146</v>
      </c>
      <c r="E3963" t="s">
        <v>2904</v>
      </c>
      <c r="F3963" t="s">
        <v>1591</v>
      </c>
    </row>
    <row r="3964" spans="1:6" ht="15">
      <c r="A3964" s="233">
        <v>45901</v>
      </c>
      <c r="B3964" t="s">
        <v>2269</v>
      </c>
      <c r="C3964">
        <v>790</v>
      </c>
      <c r="D3964" t="s">
        <v>146</v>
      </c>
      <c r="E3964" t="s">
        <v>2294</v>
      </c>
      <c r="F3964" t="s">
        <v>1591</v>
      </c>
    </row>
    <row r="3965" spans="1:6" ht="15">
      <c r="A3965" s="233">
        <v>45901</v>
      </c>
      <c r="B3965" t="s">
        <v>2267</v>
      </c>
      <c r="C3965">
        <v>1477.6071026825721</v>
      </c>
      <c r="D3965" t="s">
        <v>148</v>
      </c>
      <c r="E3965" t="s">
        <v>2338</v>
      </c>
      <c r="F3965" t="s">
        <v>1591</v>
      </c>
    </row>
    <row r="3966" spans="1:6" ht="15">
      <c r="A3966" s="233">
        <v>45901</v>
      </c>
      <c r="B3966" t="s">
        <v>2269</v>
      </c>
      <c r="C3966">
        <v>2325</v>
      </c>
      <c r="D3966" t="s">
        <v>148</v>
      </c>
      <c r="E3966" t="s">
        <v>2905</v>
      </c>
      <c r="F3966" t="s">
        <v>1591</v>
      </c>
    </row>
    <row r="3967" spans="1:6" ht="15">
      <c r="A3967" s="233">
        <v>45901</v>
      </c>
      <c r="B3967" t="s">
        <v>2267</v>
      </c>
      <c r="C3967">
        <v>1832.3849937313139</v>
      </c>
      <c r="D3967" t="s">
        <v>150</v>
      </c>
      <c r="E3967" t="s">
        <v>2906</v>
      </c>
      <c r="F3967" t="s">
        <v>1509</v>
      </c>
    </row>
    <row r="3968" spans="1:6" ht="15">
      <c r="A3968" s="233">
        <v>45901</v>
      </c>
      <c r="B3968" t="s">
        <v>2269</v>
      </c>
      <c r="C3968">
        <v>570</v>
      </c>
      <c r="D3968" t="s">
        <v>150</v>
      </c>
      <c r="E3968" t="s">
        <v>2622</v>
      </c>
      <c r="F3968" t="s">
        <v>1509</v>
      </c>
    </row>
    <row r="3969" spans="1:6" ht="15">
      <c r="A3969" s="233">
        <v>45901</v>
      </c>
      <c r="B3969" t="s">
        <v>2267</v>
      </c>
      <c r="C3969">
        <v>1524.070343322421</v>
      </c>
      <c r="D3969" t="s">
        <v>152</v>
      </c>
      <c r="E3969" t="s">
        <v>2907</v>
      </c>
      <c r="F3969" t="s">
        <v>1591</v>
      </c>
    </row>
    <row r="3970" spans="1:6" ht="15">
      <c r="A3970" s="233">
        <v>45901</v>
      </c>
      <c r="B3970" t="s">
        <v>2269</v>
      </c>
      <c r="C3970">
        <v>2905</v>
      </c>
      <c r="D3970" t="s">
        <v>152</v>
      </c>
      <c r="E3970" t="s">
        <v>2908</v>
      </c>
      <c r="F3970" t="s">
        <v>1591</v>
      </c>
    </row>
    <row r="3971" spans="1:6" ht="15">
      <c r="A3971" s="233">
        <v>45901</v>
      </c>
      <c r="B3971" t="s">
        <v>2267</v>
      </c>
      <c r="C3971">
        <v>1954.326430182489</v>
      </c>
      <c r="D3971" t="s">
        <v>154</v>
      </c>
      <c r="E3971" t="s">
        <v>2909</v>
      </c>
      <c r="F3971" t="s">
        <v>1534</v>
      </c>
    </row>
    <row r="3972" spans="1:6" ht="15">
      <c r="A3972" s="233">
        <v>45901</v>
      </c>
      <c r="B3972" t="s">
        <v>2269</v>
      </c>
      <c r="C3972">
        <v>1525</v>
      </c>
      <c r="D3972" t="s">
        <v>154</v>
      </c>
      <c r="E3972" t="s">
        <v>2910</v>
      </c>
      <c r="F3972" t="s">
        <v>1534</v>
      </c>
    </row>
    <row r="3973" spans="1:6" ht="15">
      <c r="A3973" s="233">
        <v>45901</v>
      </c>
      <c r="B3973" t="s">
        <v>2267</v>
      </c>
      <c r="C3973">
        <v>1912.256830802045</v>
      </c>
      <c r="D3973" t="s">
        <v>156</v>
      </c>
      <c r="E3973" t="s">
        <v>2855</v>
      </c>
      <c r="F3973" t="s">
        <v>1525</v>
      </c>
    </row>
    <row r="3974" spans="1:6" ht="15">
      <c r="A3974" s="233">
        <v>45901</v>
      </c>
      <c r="B3974" t="s">
        <v>2269</v>
      </c>
      <c r="C3974">
        <v>520</v>
      </c>
      <c r="D3974" t="s">
        <v>156</v>
      </c>
      <c r="E3974" t="s">
        <v>2304</v>
      </c>
      <c r="F3974" t="s">
        <v>1525</v>
      </c>
    </row>
    <row r="3975" spans="1:6" ht="15">
      <c r="A3975" s="233">
        <v>45901</v>
      </c>
      <c r="B3975" t="s">
        <v>2269</v>
      </c>
      <c r="C3975">
        <v>1245</v>
      </c>
      <c r="D3975" t="s">
        <v>158</v>
      </c>
      <c r="E3975" t="s">
        <v>2835</v>
      </c>
      <c r="F3975" t="s">
        <v>1534</v>
      </c>
    </row>
    <row r="3976" spans="1:6" ht="15">
      <c r="A3976" s="233">
        <v>45901</v>
      </c>
      <c r="B3976" t="s">
        <v>2267</v>
      </c>
      <c r="C3976">
        <v>2259.7742040875601</v>
      </c>
      <c r="D3976" t="s">
        <v>158</v>
      </c>
      <c r="E3976" t="s">
        <v>2911</v>
      </c>
      <c r="F3976" t="s">
        <v>1534</v>
      </c>
    </row>
    <row r="3977" spans="1:6" ht="15">
      <c r="A3977" s="233">
        <v>45901</v>
      </c>
      <c r="B3977" t="s">
        <v>2267</v>
      </c>
      <c r="C3977">
        <v>1321.0177037175731</v>
      </c>
      <c r="D3977" t="s">
        <v>160</v>
      </c>
      <c r="E3977" t="s">
        <v>2912</v>
      </c>
      <c r="F3977" t="s">
        <v>1544</v>
      </c>
    </row>
    <row r="3978" spans="1:6" ht="15">
      <c r="A3978" s="233">
        <v>45901</v>
      </c>
      <c r="B3978" t="s">
        <v>2269</v>
      </c>
      <c r="C3978">
        <v>635</v>
      </c>
      <c r="D3978" t="s">
        <v>160</v>
      </c>
      <c r="E3978" t="s">
        <v>2876</v>
      </c>
      <c r="F3978" t="s">
        <v>1544</v>
      </c>
    </row>
    <row r="3979" spans="1:6" ht="15">
      <c r="A3979" s="233">
        <v>45901</v>
      </c>
      <c r="B3979" t="s">
        <v>2267</v>
      </c>
      <c r="C3979">
        <v>1523.0183454482519</v>
      </c>
      <c r="D3979" t="s">
        <v>162</v>
      </c>
      <c r="E3979" t="s">
        <v>2352</v>
      </c>
      <c r="F3979" t="s">
        <v>1509</v>
      </c>
    </row>
    <row r="3980" spans="1:6" ht="15">
      <c r="A3980" s="233">
        <v>45901</v>
      </c>
      <c r="B3980" t="s">
        <v>2269</v>
      </c>
      <c r="C3980">
        <v>440</v>
      </c>
      <c r="D3980" t="s">
        <v>162</v>
      </c>
      <c r="E3980" t="s">
        <v>2248</v>
      </c>
      <c r="F3980" t="s">
        <v>1509</v>
      </c>
    </row>
    <row r="3981" spans="1:6" ht="15">
      <c r="A3981" s="233">
        <v>45901</v>
      </c>
      <c r="B3981" t="s">
        <v>2267</v>
      </c>
      <c r="C3981">
        <v>1732.034948616297</v>
      </c>
      <c r="D3981" t="s">
        <v>164</v>
      </c>
      <c r="E3981" t="s">
        <v>2443</v>
      </c>
      <c r="F3981" t="s">
        <v>1578</v>
      </c>
    </row>
    <row r="3982" spans="1:6" ht="15">
      <c r="A3982" s="233">
        <v>45901</v>
      </c>
      <c r="B3982" t="s">
        <v>2269</v>
      </c>
      <c r="C3982">
        <v>450</v>
      </c>
      <c r="D3982" t="s">
        <v>164</v>
      </c>
      <c r="E3982" t="s">
        <v>2643</v>
      </c>
      <c r="F3982" t="s">
        <v>1578</v>
      </c>
    </row>
    <row r="3983" spans="1:6" ht="15">
      <c r="A3983" s="233">
        <v>45901</v>
      </c>
      <c r="B3983" t="s">
        <v>2267</v>
      </c>
      <c r="C3983">
        <v>1597.5175267210659</v>
      </c>
      <c r="D3983" t="s">
        <v>166</v>
      </c>
      <c r="E3983" t="s">
        <v>2913</v>
      </c>
      <c r="F3983" t="s">
        <v>1525</v>
      </c>
    </row>
    <row r="3984" spans="1:6" ht="15">
      <c r="A3984" s="233">
        <v>45901</v>
      </c>
      <c r="B3984" t="s">
        <v>2269</v>
      </c>
      <c r="C3984">
        <v>695</v>
      </c>
      <c r="D3984" t="s">
        <v>166</v>
      </c>
      <c r="E3984" t="s">
        <v>2376</v>
      </c>
      <c r="F3984" t="s">
        <v>1525</v>
      </c>
    </row>
    <row r="3985" spans="1:6" ht="15">
      <c r="A3985" s="233">
        <v>45901</v>
      </c>
      <c r="B3985" t="s">
        <v>2267</v>
      </c>
      <c r="C3985">
        <v>2098.978989114843</v>
      </c>
      <c r="D3985" t="s">
        <v>168</v>
      </c>
      <c r="E3985" t="s">
        <v>2914</v>
      </c>
      <c r="F3985" t="s">
        <v>1578</v>
      </c>
    </row>
    <row r="3986" spans="1:6" ht="15">
      <c r="A3986" s="233">
        <v>45901</v>
      </c>
      <c r="B3986" t="s">
        <v>2269</v>
      </c>
      <c r="C3986">
        <v>995</v>
      </c>
      <c r="D3986" t="s">
        <v>168</v>
      </c>
      <c r="E3986" t="s">
        <v>2645</v>
      </c>
      <c r="F3986" t="s">
        <v>1578</v>
      </c>
    </row>
    <row r="3987" spans="1:6" ht="15">
      <c r="A3987" s="233">
        <v>45901</v>
      </c>
      <c r="B3987" t="s">
        <v>2267</v>
      </c>
      <c r="C3987">
        <v>1648.468519568916</v>
      </c>
      <c r="D3987" t="s">
        <v>170</v>
      </c>
      <c r="E3987" t="s">
        <v>2915</v>
      </c>
      <c r="F3987" t="s">
        <v>1509</v>
      </c>
    </row>
    <row r="3988" spans="1:6" ht="15">
      <c r="A3988" s="233">
        <v>45901</v>
      </c>
      <c r="B3988" t="s">
        <v>2269</v>
      </c>
      <c r="C3988">
        <v>465</v>
      </c>
      <c r="D3988" t="s">
        <v>170</v>
      </c>
      <c r="E3988" t="s">
        <v>2497</v>
      </c>
      <c r="F3988" t="s">
        <v>1509</v>
      </c>
    </row>
    <row r="3989" spans="1:6" ht="15">
      <c r="A3989" s="233">
        <v>45901</v>
      </c>
      <c r="B3989" t="s">
        <v>2267</v>
      </c>
      <c r="C3989">
        <v>1407.9466982478409</v>
      </c>
      <c r="D3989" t="s">
        <v>172</v>
      </c>
      <c r="E3989" t="s">
        <v>2916</v>
      </c>
      <c r="F3989" t="s">
        <v>1525</v>
      </c>
    </row>
    <row r="3990" spans="1:6" ht="15">
      <c r="A3990" s="233">
        <v>45901</v>
      </c>
      <c r="B3990" t="s">
        <v>2269</v>
      </c>
      <c r="C3990">
        <v>3305</v>
      </c>
      <c r="D3990" t="s">
        <v>172</v>
      </c>
      <c r="E3990" t="s">
        <v>2917</v>
      </c>
      <c r="F3990" t="s">
        <v>1525</v>
      </c>
    </row>
    <row r="3991" spans="1:6" ht="15">
      <c r="A3991" s="233">
        <v>45901</v>
      </c>
      <c r="B3991" t="s">
        <v>2267</v>
      </c>
      <c r="C3991">
        <v>1532.234749927725</v>
      </c>
      <c r="D3991" t="s">
        <v>174</v>
      </c>
      <c r="E3991" t="s">
        <v>2918</v>
      </c>
      <c r="F3991" t="s">
        <v>1518</v>
      </c>
    </row>
    <row r="3992" spans="1:6" ht="15">
      <c r="A3992" s="233">
        <v>45901</v>
      </c>
      <c r="B3992" t="s">
        <v>2269</v>
      </c>
      <c r="C3992">
        <v>530</v>
      </c>
      <c r="D3992" t="s">
        <v>174</v>
      </c>
      <c r="E3992" t="s">
        <v>2468</v>
      </c>
      <c r="F3992" t="s">
        <v>1518</v>
      </c>
    </row>
    <row r="3993" spans="1:6" ht="15">
      <c r="A3993" s="233">
        <v>45901</v>
      </c>
      <c r="B3993" t="s">
        <v>2267</v>
      </c>
      <c r="C3993">
        <v>1731.7781286609279</v>
      </c>
      <c r="D3993" t="s">
        <v>176</v>
      </c>
      <c r="E3993" t="s">
        <v>2443</v>
      </c>
      <c r="F3993" t="s">
        <v>1518</v>
      </c>
    </row>
    <row r="3994" spans="1:6" ht="15">
      <c r="A3994" s="233">
        <v>45901</v>
      </c>
      <c r="B3994" t="s">
        <v>2269</v>
      </c>
      <c r="C3994">
        <v>680</v>
      </c>
      <c r="D3994" t="s">
        <v>176</v>
      </c>
      <c r="E3994" t="s">
        <v>2919</v>
      </c>
      <c r="F3994" t="s">
        <v>1518</v>
      </c>
    </row>
    <row r="3995" spans="1:6" ht="15">
      <c r="A3995" s="233">
        <v>45901</v>
      </c>
      <c r="B3995" t="s">
        <v>2267</v>
      </c>
      <c r="C3995">
        <v>1510.5959591558089</v>
      </c>
      <c r="D3995" t="s">
        <v>178</v>
      </c>
      <c r="E3995" t="s">
        <v>2920</v>
      </c>
      <c r="F3995" t="s">
        <v>1591</v>
      </c>
    </row>
    <row r="3996" spans="1:6" ht="15">
      <c r="A3996" s="233">
        <v>45901</v>
      </c>
      <c r="B3996" t="s">
        <v>2269</v>
      </c>
      <c r="C3996">
        <v>1040</v>
      </c>
      <c r="D3996" t="s">
        <v>178</v>
      </c>
      <c r="E3996" t="s">
        <v>2631</v>
      </c>
      <c r="F3996" t="s">
        <v>1591</v>
      </c>
    </row>
    <row r="3997" spans="1:6" ht="15">
      <c r="A3997" s="233">
        <v>45901</v>
      </c>
      <c r="B3997" t="s">
        <v>2267</v>
      </c>
      <c r="C3997">
        <v>1621.872103799815</v>
      </c>
      <c r="D3997" t="s">
        <v>180</v>
      </c>
      <c r="E3997" t="s">
        <v>2921</v>
      </c>
      <c r="F3997" t="s">
        <v>1522</v>
      </c>
    </row>
    <row r="3998" spans="1:6" ht="15">
      <c r="A3998" s="233">
        <v>45901</v>
      </c>
      <c r="B3998" t="s">
        <v>2269</v>
      </c>
      <c r="C3998">
        <v>875</v>
      </c>
      <c r="D3998" t="s">
        <v>180</v>
      </c>
      <c r="E3998" t="s">
        <v>2343</v>
      </c>
      <c r="F3998" t="s">
        <v>1522</v>
      </c>
    </row>
    <row r="3999" spans="1:6" ht="15">
      <c r="A3999" s="233">
        <v>45901</v>
      </c>
      <c r="B3999" t="s">
        <v>2269</v>
      </c>
      <c r="C3999">
        <v>895</v>
      </c>
      <c r="D3999" t="s">
        <v>182</v>
      </c>
      <c r="E3999" t="s">
        <v>2424</v>
      </c>
      <c r="F3999" t="s">
        <v>1578</v>
      </c>
    </row>
    <row r="4000" spans="1:6" ht="15">
      <c r="A4000" s="233">
        <v>45901</v>
      </c>
      <c r="B4000" t="s">
        <v>2267</v>
      </c>
      <c r="C4000">
        <v>1966.082333816616</v>
      </c>
      <c r="D4000" t="s">
        <v>182</v>
      </c>
      <c r="E4000" t="s">
        <v>2425</v>
      </c>
      <c r="F4000" t="s">
        <v>1578</v>
      </c>
    </row>
    <row r="4001" spans="1:6" ht="15">
      <c r="A4001" s="233">
        <v>45901</v>
      </c>
      <c r="B4001" t="s">
        <v>2267</v>
      </c>
      <c r="C4001">
        <v>1467.891018928228</v>
      </c>
      <c r="D4001" t="s">
        <v>184</v>
      </c>
      <c r="E4001" t="s">
        <v>2434</v>
      </c>
      <c r="F4001" t="s">
        <v>1518</v>
      </c>
    </row>
    <row r="4002" spans="1:6" ht="15">
      <c r="A4002" s="233">
        <v>45901</v>
      </c>
      <c r="B4002" t="s">
        <v>2269</v>
      </c>
      <c r="C4002">
        <v>2425</v>
      </c>
      <c r="D4002" t="s">
        <v>184</v>
      </c>
      <c r="E4002" t="s">
        <v>2922</v>
      </c>
      <c r="F4002" t="s">
        <v>1518</v>
      </c>
    </row>
    <row r="4003" spans="1:6" ht="15">
      <c r="A4003" s="233">
        <v>45901</v>
      </c>
      <c r="B4003" t="s">
        <v>2267</v>
      </c>
      <c r="C4003">
        <v>1683.7116487902219</v>
      </c>
      <c r="D4003" t="s">
        <v>186</v>
      </c>
      <c r="E4003" t="s">
        <v>2923</v>
      </c>
      <c r="F4003" t="s">
        <v>1578</v>
      </c>
    </row>
    <row r="4004" spans="1:6" ht="15">
      <c r="A4004" s="233">
        <v>45901</v>
      </c>
      <c r="B4004" t="s">
        <v>2269</v>
      </c>
      <c r="C4004">
        <v>1485</v>
      </c>
      <c r="D4004" t="s">
        <v>186</v>
      </c>
      <c r="E4004" t="s">
        <v>2290</v>
      </c>
      <c r="F4004" t="s">
        <v>1578</v>
      </c>
    </row>
    <row r="4005" spans="1:6" ht="15">
      <c r="A4005" s="233">
        <v>45901</v>
      </c>
      <c r="B4005" t="s">
        <v>2269</v>
      </c>
      <c r="C4005">
        <v>785</v>
      </c>
      <c r="D4005" t="s">
        <v>188</v>
      </c>
      <c r="E4005" t="s">
        <v>2373</v>
      </c>
      <c r="F4005" t="s">
        <v>1591</v>
      </c>
    </row>
    <row r="4006" spans="1:6" ht="15">
      <c r="A4006" s="233">
        <v>45901</v>
      </c>
      <c r="B4006" t="s">
        <v>2267</v>
      </c>
      <c r="C4006">
        <v>2004.494152494766</v>
      </c>
      <c r="D4006" t="s">
        <v>188</v>
      </c>
      <c r="E4006" t="s">
        <v>2429</v>
      </c>
      <c r="F4006" t="s">
        <v>1591</v>
      </c>
    </row>
    <row r="4007" spans="1:6" ht="15">
      <c r="A4007" s="233">
        <v>45901</v>
      </c>
      <c r="B4007" t="s">
        <v>2269</v>
      </c>
      <c r="C4007">
        <v>3135</v>
      </c>
      <c r="D4007" t="s">
        <v>190</v>
      </c>
      <c r="E4007" t="s">
        <v>2924</v>
      </c>
      <c r="F4007" t="s">
        <v>1591</v>
      </c>
    </row>
    <row r="4008" spans="1:6" ht="15">
      <c r="A4008" s="233">
        <v>45901</v>
      </c>
      <c r="B4008" t="s">
        <v>2267</v>
      </c>
      <c r="C4008">
        <v>1697.880222267956</v>
      </c>
      <c r="D4008" t="s">
        <v>190</v>
      </c>
      <c r="E4008" t="s">
        <v>2925</v>
      </c>
      <c r="F4008" t="s">
        <v>1591</v>
      </c>
    </row>
    <row r="4009" spans="1:6" ht="15">
      <c r="A4009" s="233">
        <v>45901</v>
      </c>
      <c r="B4009" t="s">
        <v>2267</v>
      </c>
      <c r="C4009">
        <v>1516.606844952227</v>
      </c>
      <c r="D4009" t="s">
        <v>192</v>
      </c>
      <c r="E4009" t="s">
        <v>2926</v>
      </c>
      <c r="F4009" t="s">
        <v>1534</v>
      </c>
    </row>
    <row r="4010" spans="1:6" ht="15">
      <c r="A4010" s="233">
        <v>45901</v>
      </c>
      <c r="B4010" t="s">
        <v>2269</v>
      </c>
      <c r="C4010">
        <v>600</v>
      </c>
      <c r="D4010" t="s">
        <v>192</v>
      </c>
      <c r="E4010" t="s">
        <v>2927</v>
      </c>
      <c r="F4010" t="s">
        <v>1534</v>
      </c>
    </row>
    <row r="4011" spans="1:6" ht="15">
      <c r="A4011" s="233">
        <v>45901</v>
      </c>
      <c r="B4011" t="s">
        <v>2267</v>
      </c>
      <c r="C4011">
        <v>1271.4376531260939</v>
      </c>
      <c r="D4011" t="s">
        <v>194</v>
      </c>
      <c r="E4011" t="s">
        <v>2928</v>
      </c>
      <c r="F4011" t="s">
        <v>1544</v>
      </c>
    </row>
    <row r="4012" spans="1:6" ht="15">
      <c r="A4012" s="233">
        <v>45901</v>
      </c>
      <c r="B4012" t="s">
        <v>2269</v>
      </c>
      <c r="C4012">
        <v>1780</v>
      </c>
      <c r="D4012" t="s">
        <v>194</v>
      </c>
      <c r="E4012" t="s">
        <v>2929</v>
      </c>
      <c r="F4012" t="s">
        <v>1544</v>
      </c>
    </row>
    <row r="4013" spans="1:6" ht="15">
      <c r="A4013" s="233">
        <v>45901</v>
      </c>
      <c r="B4013" t="s">
        <v>2267</v>
      </c>
      <c r="C4013">
        <v>1709.7736881372789</v>
      </c>
      <c r="D4013" t="s">
        <v>196</v>
      </c>
      <c r="E4013" t="s">
        <v>2661</v>
      </c>
      <c r="F4013" t="s">
        <v>1525</v>
      </c>
    </row>
    <row r="4014" spans="1:6" ht="15">
      <c r="A4014" s="233">
        <v>45901</v>
      </c>
      <c r="B4014" t="s">
        <v>2269</v>
      </c>
      <c r="C4014">
        <v>550</v>
      </c>
      <c r="D4014" t="s">
        <v>196</v>
      </c>
      <c r="E4014" t="s">
        <v>2930</v>
      </c>
      <c r="F4014" t="s">
        <v>1525</v>
      </c>
    </row>
    <row r="4015" spans="1:6" ht="15">
      <c r="A4015" s="233">
        <v>45901</v>
      </c>
      <c r="B4015" t="s">
        <v>2267</v>
      </c>
      <c r="C4015">
        <v>1675.139757299519</v>
      </c>
      <c r="D4015" t="s">
        <v>198</v>
      </c>
      <c r="E4015" t="s">
        <v>2931</v>
      </c>
      <c r="F4015" t="s">
        <v>1522</v>
      </c>
    </row>
    <row r="4016" spans="1:6" ht="15">
      <c r="A4016" s="233">
        <v>45901</v>
      </c>
      <c r="B4016" t="s">
        <v>2269</v>
      </c>
      <c r="C4016">
        <v>860</v>
      </c>
      <c r="D4016" t="s">
        <v>198</v>
      </c>
      <c r="E4016" t="s">
        <v>2656</v>
      </c>
      <c r="F4016" t="s">
        <v>1522</v>
      </c>
    </row>
    <row r="4017" spans="1:6" ht="15">
      <c r="A4017" s="233">
        <v>45901</v>
      </c>
      <c r="B4017" t="s">
        <v>2267</v>
      </c>
      <c r="C4017">
        <v>1783.479349186483</v>
      </c>
      <c r="D4017" t="s">
        <v>200</v>
      </c>
      <c r="E4017" t="s">
        <v>2388</v>
      </c>
      <c r="F4017" t="s">
        <v>1544</v>
      </c>
    </row>
    <row r="4018" spans="1:6" ht="15">
      <c r="A4018" s="233">
        <v>45901</v>
      </c>
      <c r="B4018" t="s">
        <v>2269</v>
      </c>
      <c r="C4018">
        <v>570</v>
      </c>
      <c r="D4018" t="s">
        <v>200</v>
      </c>
      <c r="E4018" t="s">
        <v>2622</v>
      </c>
      <c r="F4018" t="s">
        <v>1544</v>
      </c>
    </row>
    <row r="4019" spans="1:6" ht="15">
      <c r="A4019" s="233">
        <v>45901</v>
      </c>
      <c r="B4019" t="s">
        <v>2267</v>
      </c>
      <c r="C4019">
        <v>1327.214648850497</v>
      </c>
      <c r="D4019" t="s">
        <v>202</v>
      </c>
      <c r="E4019" t="s">
        <v>2932</v>
      </c>
      <c r="F4019" t="s">
        <v>1544</v>
      </c>
    </row>
    <row r="4020" spans="1:6" ht="15">
      <c r="A4020" s="233">
        <v>45901</v>
      </c>
      <c r="B4020" t="s">
        <v>2269</v>
      </c>
      <c r="C4020">
        <v>295</v>
      </c>
      <c r="D4020" t="s">
        <v>202</v>
      </c>
      <c r="E4020" t="s">
        <v>2226</v>
      </c>
      <c r="F4020" t="s">
        <v>1544</v>
      </c>
    </row>
    <row r="4021" spans="1:6" ht="15">
      <c r="A4021" s="233">
        <v>45901</v>
      </c>
      <c r="B4021" t="s">
        <v>2267</v>
      </c>
      <c r="C4021">
        <v>1709.4440590625311</v>
      </c>
      <c r="D4021" t="s">
        <v>204</v>
      </c>
      <c r="E4021" t="s">
        <v>2933</v>
      </c>
      <c r="F4021" t="s">
        <v>1509</v>
      </c>
    </row>
    <row r="4022" spans="1:6" ht="15">
      <c r="A4022" s="233">
        <v>45901</v>
      </c>
      <c r="B4022" t="s">
        <v>2269</v>
      </c>
      <c r="C4022">
        <v>690</v>
      </c>
      <c r="D4022" t="s">
        <v>204</v>
      </c>
      <c r="E4022" t="s">
        <v>2649</v>
      </c>
      <c r="F4022" t="s">
        <v>1509</v>
      </c>
    </row>
    <row r="4023" spans="1:6" ht="15">
      <c r="A4023" s="233">
        <v>45901</v>
      </c>
      <c r="B4023" t="s">
        <v>2267</v>
      </c>
      <c r="C4023">
        <v>1612.7105483215871</v>
      </c>
      <c r="D4023" t="s">
        <v>206</v>
      </c>
      <c r="E4023" t="s">
        <v>2324</v>
      </c>
      <c r="F4023" t="s">
        <v>1578</v>
      </c>
    </row>
    <row r="4024" spans="1:6" ht="15">
      <c r="A4024" s="233">
        <v>45901</v>
      </c>
      <c r="B4024" t="s">
        <v>2269</v>
      </c>
      <c r="C4024">
        <v>540</v>
      </c>
      <c r="D4024" t="s">
        <v>206</v>
      </c>
      <c r="E4024" t="s">
        <v>2437</v>
      </c>
      <c r="F4024" t="s">
        <v>1578</v>
      </c>
    </row>
    <row r="4025" spans="1:6" ht="15">
      <c r="A4025" s="233">
        <v>45901</v>
      </c>
      <c r="B4025" t="s">
        <v>2267</v>
      </c>
      <c r="C4025">
        <v>1362.8467022105069</v>
      </c>
      <c r="D4025" t="s">
        <v>208</v>
      </c>
      <c r="E4025" t="s">
        <v>2934</v>
      </c>
      <c r="F4025" t="s">
        <v>1509</v>
      </c>
    </row>
    <row r="4026" spans="1:6" ht="15">
      <c r="A4026" s="233">
        <v>45901</v>
      </c>
      <c r="B4026" t="s">
        <v>2269</v>
      </c>
      <c r="C4026">
        <v>455</v>
      </c>
      <c r="D4026" t="s">
        <v>208</v>
      </c>
      <c r="E4026" t="s">
        <v>2856</v>
      </c>
      <c r="F4026" t="s">
        <v>1509</v>
      </c>
    </row>
    <row r="4027" spans="1:6" ht="15">
      <c r="A4027" s="233">
        <v>45901</v>
      </c>
      <c r="B4027" t="s">
        <v>2269</v>
      </c>
      <c r="C4027">
        <v>585</v>
      </c>
      <c r="D4027" t="s">
        <v>210</v>
      </c>
      <c r="E4027" t="s">
        <v>2176</v>
      </c>
      <c r="F4027" t="s">
        <v>1534</v>
      </c>
    </row>
    <row r="4028" spans="1:6" ht="15">
      <c r="A4028" s="233">
        <v>45901</v>
      </c>
      <c r="B4028" t="s">
        <v>2267</v>
      </c>
      <c r="C4028">
        <v>1516.722841586726</v>
      </c>
      <c r="D4028" t="s">
        <v>210</v>
      </c>
      <c r="E4028" t="s">
        <v>2926</v>
      </c>
      <c r="F4028" t="s">
        <v>1534</v>
      </c>
    </row>
    <row r="4029" spans="1:6" ht="15">
      <c r="A4029" s="233">
        <v>45901</v>
      </c>
      <c r="B4029" t="s">
        <v>2267</v>
      </c>
      <c r="C4029">
        <v>2005.261511856799</v>
      </c>
      <c r="D4029" t="s">
        <v>212</v>
      </c>
      <c r="E4029" t="s">
        <v>2903</v>
      </c>
      <c r="F4029" t="s">
        <v>1518</v>
      </c>
    </row>
    <row r="4030" spans="1:6" ht="15">
      <c r="A4030" s="233">
        <v>45901</v>
      </c>
      <c r="B4030" t="s">
        <v>2269</v>
      </c>
      <c r="C4030">
        <v>1090</v>
      </c>
      <c r="D4030" t="s">
        <v>212</v>
      </c>
      <c r="E4030" t="s">
        <v>2593</v>
      </c>
      <c r="F4030" t="s">
        <v>1518</v>
      </c>
    </row>
    <row r="4031" spans="1:6" ht="15">
      <c r="A4031" s="233">
        <v>45901</v>
      </c>
      <c r="B4031" t="s">
        <v>2267</v>
      </c>
      <c r="C4031">
        <v>1324.3218558772489</v>
      </c>
      <c r="D4031" t="s">
        <v>214</v>
      </c>
      <c r="E4031" t="s">
        <v>2935</v>
      </c>
      <c r="F4031" t="s">
        <v>1591</v>
      </c>
    </row>
    <row r="4032" spans="1:6" ht="15">
      <c r="A4032" s="233">
        <v>45901</v>
      </c>
      <c r="B4032" t="s">
        <v>2269</v>
      </c>
      <c r="C4032">
        <v>145</v>
      </c>
      <c r="D4032" t="s">
        <v>214</v>
      </c>
      <c r="E4032" t="s">
        <v>2157</v>
      </c>
      <c r="F4032" t="s">
        <v>1591</v>
      </c>
    </row>
    <row r="4033" spans="1:6" ht="15">
      <c r="A4033" s="233">
        <v>45901</v>
      </c>
      <c r="B4033" t="s">
        <v>2267</v>
      </c>
      <c r="C4033">
        <v>1854.157644001732</v>
      </c>
      <c r="D4033" t="s">
        <v>216</v>
      </c>
      <c r="E4033" t="s">
        <v>2936</v>
      </c>
      <c r="F4033" t="s">
        <v>1534</v>
      </c>
    </row>
    <row r="4034" spans="1:6" ht="15">
      <c r="A4034" s="233">
        <v>45901</v>
      </c>
      <c r="B4034" t="s">
        <v>2269</v>
      </c>
      <c r="C4034">
        <v>685</v>
      </c>
      <c r="D4034" t="s">
        <v>216</v>
      </c>
      <c r="E4034" t="s">
        <v>2433</v>
      </c>
      <c r="F4034" t="s">
        <v>1534</v>
      </c>
    </row>
    <row r="4035" spans="1:6" ht="15">
      <c r="A4035" s="233">
        <v>45901</v>
      </c>
      <c r="B4035" t="s">
        <v>2267</v>
      </c>
      <c r="C4035">
        <v>1902.773169922523</v>
      </c>
      <c r="D4035" t="s">
        <v>218</v>
      </c>
      <c r="E4035" t="s">
        <v>2460</v>
      </c>
      <c r="F4035" t="s">
        <v>1531</v>
      </c>
    </row>
    <row r="4036" spans="1:6" ht="15">
      <c r="A4036" s="233">
        <v>45901</v>
      </c>
      <c r="B4036" t="s">
        <v>2269</v>
      </c>
      <c r="C4036">
        <v>975</v>
      </c>
      <c r="D4036" t="s">
        <v>218</v>
      </c>
      <c r="E4036" t="s">
        <v>2651</v>
      </c>
      <c r="F4036" t="s">
        <v>1531</v>
      </c>
    </row>
    <row r="4037" spans="1:6" ht="15">
      <c r="A4037" s="233">
        <v>45901</v>
      </c>
      <c r="B4037" t="s">
        <v>2267</v>
      </c>
      <c r="C4037">
        <v>1613.544936121303</v>
      </c>
      <c r="D4037" t="s">
        <v>220</v>
      </c>
      <c r="E4037" t="s">
        <v>2937</v>
      </c>
      <c r="F4037" t="s">
        <v>1534</v>
      </c>
    </row>
    <row r="4038" spans="1:6" ht="15">
      <c r="A4038" s="233">
        <v>45901</v>
      </c>
      <c r="B4038" t="s">
        <v>2269</v>
      </c>
      <c r="C4038">
        <v>1095</v>
      </c>
      <c r="D4038" t="s">
        <v>220</v>
      </c>
      <c r="E4038" t="s">
        <v>2511</v>
      </c>
      <c r="F4038" t="s">
        <v>1534</v>
      </c>
    </row>
    <row r="4039" spans="1:6" ht="15">
      <c r="A4039" s="233">
        <v>45901</v>
      </c>
      <c r="B4039" t="s">
        <v>2267</v>
      </c>
      <c r="C4039">
        <v>1933.28627980483</v>
      </c>
      <c r="D4039" t="s">
        <v>222</v>
      </c>
      <c r="E4039" t="s">
        <v>2938</v>
      </c>
      <c r="F4039" t="s">
        <v>1518</v>
      </c>
    </row>
    <row r="4040" spans="1:6" ht="15">
      <c r="A4040" s="233">
        <v>45901</v>
      </c>
      <c r="B4040" t="s">
        <v>2269</v>
      </c>
      <c r="C4040">
        <v>1890</v>
      </c>
      <c r="D4040" t="s">
        <v>222</v>
      </c>
      <c r="E4040" t="s">
        <v>2939</v>
      </c>
      <c r="F4040" t="s">
        <v>1518</v>
      </c>
    </row>
    <row r="4041" spans="1:6" ht="15">
      <c r="A4041" s="233">
        <v>45901</v>
      </c>
      <c r="B4041" t="s">
        <v>2267</v>
      </c>
      <c r="C4041">
        <v>1674.33596063602</v>
      </c>
      <c r="D4041" t="s">
        <v>224</v>
      </c>
      <c r="E4041" t="s">
        <v>2940</v>
      </c>
      <c r="F4041" t="s">
        <v>1531</v>
      </c>
    </row>
    <row r="4042" spans="1:6" ht="15">
      <c r="A4042" s="233">
        <v>45901</v>
      </c>
      <c r="B4042" t="s">
        <v>2269</v>
      </c>
      <c r="C4042">
        <v>1470</v>
      </c>
      <c r="D4042" t="s">
        <v>224</v>
      </c>
      <c r="E4042" t="s">
        <v>2941</v>
      </c>
      <c r="F4042" t="s">
        <v>1531</v>
      </c>
    </row>
    <row r="4043" spans="1:6" ht="15">
      <c r="A4043" s="233">
        <v>45901</v>
      </c>
      <c r="B4043" t="s">
        <v>2267</v>
      </c>
      <c r="C4043">
        <v>1773.9172987521411</v>
      </c>
      <c r="D4043" t="s">
        <v>226</v>
      </c>
      <c r="E4043" t="s">
        <v>2430</v>
      </c>
      <c r="F4043" t="s">
        <v>1544</v>
      </c>
    </row>
    <row r="4044" spans="1:6" ht="15">
      <c r="A4044" s="233">
        <v>45901</v>
      </c>
      <c r="B4044" t="s">
        <v>2269</v>
      </c>
      <c r="C4044">
        <v>290</v>
      </c>
      <c r="D4044" t="s">
        <v>226</v>
      </c>
      <c r="E4044" t="s">
        <v>2181</v>
      </c>
      <c r="F4044" t="s">
        <v>1544</v>
      </c>
    </row>
    <row r="4045" spans="1:6" ht="15">
      <c r="A4045" s="233">
        <v>45901</v>
      </c>
      <c r="B4045" t="s">
        <v>2267</v>
      </c>
      <c r="C4045">
        <v>1658.6921850079741</v>
      </c>
      <c r="D4045" t="s">
        <v>228</v>
      </c>
      <c r="E4045" t="s">
        <v>2445</v>
      </c>
      <c r="F4045" t="s">
        <v>1531</v>
      </c>
    </row>
    <row r="4046" spans="1:6" ht="15">
      <c r="A4046" s="233">
        <v>45901</v>
      </c>
      <c r="B4046" t="s">
        <v>2269</v>
      </c>
      <c r="C4046">
        <v>780</v>
      </c>
      <c r="D4046" t="s">
        <v>228</v>
      </c>
      <c r="E4046" t="s">
        <v>2942</v>
      </c>
      <c r="F4046" t="s">
        <v>1531</v>
      </c>
    </row>
    <row r="4047" spans="1:6" ht="15">
      <c r="A4047" s="233">
        <v>45901</v>
      </c>
      <c r="B4047" t="s">
        <v>2267</v>
      </c>
      <c r="C4047">
        <v>1577.7510362347909</v>
      </c>
      <c r="D4047" t="s">
        <v>230</v>
      </c>
      <c r="E4047" t="s">
        <v>2943</v>
      </c>
      <c r="F4047" t="s">
        <v>1522</v>
      </c>
    </row>
    <row r="4048" spans="1:6" ht="15">
      <c r="A4048" s="233">
        <v>45901</v>
      </c>
      <c r="B4048" t="s">
        <v>2269</v>
      </c>
      <c r="C4048">
        <v>2360</v>
      </c>
      <c r="D4048" t="s">
        <v>230</v>
      </c>
      <c r="E4048" t="s">
        <v>2944</v>
      </c>
      <c r="F4048" t="s">
        <v>1522</v>
      </c>
    </row>
    <row r="4049" spans="1:6" ht="15">
      <c r="A4049" s="233">
        <v>45901</v>
      </c>
      <c r="B4049" t="s">
        <v>2267</v>
      </c>
      <c r="C4049">
        <v>1576.1269307554901</v>
      </c>
      <c r="D4049" t="s">
        <v>232</v>
      </c>
      <c r="E4049" t="s">
        <v>2418</v>
      </c>
      <c r="F4049" t="s">
        <v>1522</v>
      </c>
    </row>
    <row r="4050" spans="1:6" ht="15">
      <c r="A4050" s="233">
        <v>45901</v>
      </c>
      <c r="B4050" t="s">
        <v>2269</v>
      </c>
      <c r="C4050">
        <v>900</v>
      </c>
      <c r="D4050" t="s">
        <v>232</v>
      </c>
      <c r="E4050" t="s">
        <v>2885</v>
      </c>
      <c r="F4050" t="s">
        <v>1522</v>
      </c>
    </row>
    <row r="4051" spans="1:6" ht="15">
      <c r="A4051" s="233">
        <v>45901</v>
      </c>
      <c r="B4051" t="s">
        <v>2267</v>
      </c>
      <c r="C4051">
        <v>1874.673468760564</v>
      </c>
      <c r="D4051" t="s">
        <v>234</v>
      </c>
      <c r="E4051" t="s">
        <v>2945</v>
      </c>
      <c r="F4051" t="s">
        <v>1578</v>
      </c>
    </row>
    <row r="4052" spans="1:6" ht="15">
      <c r="A4052" s="233">
        <v>45901</v>
      </c>
      <c r="B4052" t="s">
        <v>2269</v>
      </c>
      <c r="C4052">
        <v>610</v>
      </c>
      <c r="D4052" t="s">
        <v>234</v>
      </c>
      <c r="E4052" t="s">
        <v>2640</v>
      </c>
      <c r="F4052" t="s">
        <v>1578</v>
      </c>
    </row>
    <row r="4053" spans="1:6" ht="15">
      <c r="A4053" s="233">
        <v>45901</v>
      </c>
      <c r="B4053" t="s">
        <v>2267</v>
      </c>
      <c r="C4053">
        <v>2179.721558149346</v>
      </c>
      <c r="D4053" t="s">
        <v>236</v>
      </c>
      <c r="E4053" t="s">
        <v>2946</v>
      </c>
      <c r="F4053" t="s">
        <v>1544</v>
      </c>
    </row>
    <row r="4054" spans="1:6" ht="15">
      <c r="A4054" s="233">
        <v>45901</v>
      </c>
      <c r="B4054" t="s">
        <v>2269</v>
      </c>
      <c r="C4054">
        <v>775</v>
      </c>
      <c r="D4054" t="s">
        <v>236</v>
      </c>
      <c r="E4054" t="s">
        <v>2947</v>
      </c>
      <c r="F4054" t="s">
        <v>1544</v>
      </c>
    </row>
    <row r="4055" spans="1:6" ht="15">
      <c r="A4055" s="233">
        <v>45901</v>
      </c>
      <c r="B4055" t="s">
        <v>2267</v>
      </c>
      <c r="C4055">
        <v>1577.8156329414389</v>
      </c>
      <c r="D4055" t="s">
        <v>238</v>
      </c>
      <c r="E4055" t="s">
        <v>2943</v>
      </c>
      <c r="F4055" t="s">
        <v>1525</v>
      </c>
    </row>
    <row r="4056" spans="1:6" ht="15">
      <c r="A4056" s="233">
        <v>45901</v>
      </c>
      <c r="B4056" t="s">
        <v>2269</v>
      </c>
      <c r="C4056">
        <v>565</v>
      </c>
      <c r="D4056" t="s">
        <v>238</v>
      </c>
      <c r="E4056" t="s">
        <v>2399</v>
      </c>
      <c r="F4056" t="s">
        <v>1525</v>
      </c>
    </row>
    <row r="4057" spans="1:6" ht="15">
      <c r="A4057" s="233">
        <v>45901</v>
      </c>
      <c r="B4057" t="s">
        <v>2267</v>
      </c>
      <c r="C4057">
        <v>1778.118680705669</v>
      </c>
      <c r="D4057" t="s">
        <v>240</v>
      </c>
      <c r="E4057" t="s">
        <v>2463</v>
      </c>
      <c r="F4057" t="s">
        <v>1509</v>
      </c>
    </row>
    <row r="4058" spans="1:6" ht="15">
      <c r="A4058" s="233">
        <v>45901</v>
      </c>
      <c r="B4058" t="s">
        <v>2269</v>
      </c>
      <c r="C4058">
        <v>510</v>
      </c>
      <c r="D4058" t="s">
        <v>240</v>
      </c>
      <c r="E4058" t="s">
        <v>2411</v>
      </c>
      <c r="F4058" t="s">
        <v>1509</v>
      </c>
    </row>
    <row r="4059" spans="1:6" ht="15">
      <c r="A4059" s="233">
        <v>45901</v>
      </c>
      <c r="B4059" t="s">
        <v>2267</v>
      </c>
      <c r="C4059">
        <v>1712.990391798254</v>
      </c>
      <c r="D4059" t="s">
        <v>242</v>
      </c>
      <c r="E4059" t="s">
        <v>2948</v>
      </c>
      <c r="F4059" t="s">
        <v>1534</v>
      </c>
    </row>
    <row r="4060" spans="1:6" ht="15">
      <c r="A4060" s="233">
        <v>45901</v>
      </c>
      <c r="B4060" t="s">
        <v>2269</v>
      </c>
      <c r="C4060">
        <v>665</v>
      </c>
      <c r="D4060" t="s">
        <v>242</v>
      </c>
      <c r="E4060" t="s">
        <v>2600</v>
      </c>
      <c r="F4060" t="s">
        <v>1534</v>
      </c>
    </row>
    <row r="4061" spans="1:6" ht="15">
      <c r="A4061" s="233">
        <v>45901</v>
      </c>
      <c r="B4061" t="s">
        <v>2269</v>
      </c>
      <c r="C4061">
        <v>3640</v>
      </c>
      <c r="D4061" t="s">
        <v>244</v>
      </c>
      <c r="E4061" t="s">
        <v>2949</v>
      </c>
      <c r="F4061" t="s">
        <v>1531</v>
      </c>
    </row>
    <row r="4062" spans="1:6" ht="15">
      <c r="A4062" s="233">
        <v>45901</v>
      </c>
      <c r="B4062" t="s">
        <v>2267</v>
      </c>
      <c r="C4062">
        <v>1776.3809653947319</v>
      </c>
      <c r="D4062" t="s">
        <v>244</v>
      </c>
      <c r="E4062" t="s">
        <v>2285</v>
      </c>
      <c r="F4062" t="s">
        <v>1531</v>
      </c>
    </row>
    <row r="4063" spans="1:6" ht="15">
      <c r="A4063" s="233">
        <v>45901</v>
      </c>
      <c r="B4063" t="s">
        <v>2267</v>
      </c>
      <c r="C4063">
        <v>1853.515146566506</v>
      </c>
      <c r="D4063" t="s">
        <v>246</v>
      </c>
      <c r="E4063" t="s">
        <v>2936</v>
      </c>
      <c r="F4063" t="s">
        <v>1534</v>
      </c>
    </row>
    <row r="4064" spans="1:6" ht="15">
      <c r="A4064" s="233">
        <v>45901</v>
      </c>
      <c r="B4064" t="s">
        <v>2269</v>
      </c>
      <c r="C4064">
        <v>1135</v>
      </c>
      <c r="D4064" t="s">
        <v>246</v>
      </c>
      <c r="E4064" t="s">
        <v>2950</v>
      </c>
      <c r="F4064" t="s">
        <v>1534</v>
      </c>
    </row>
    <row r="4065" spans="1:6" ht="15">
      <c r="A4065" s="233">
        <v>45901</v>
      </c>
      <c r="B4065" t="s">
        <v>2267</v>
      </c>
      <c r="C4065">
        <v>1773.885429329893</v>
      </c>
      <c r="D4065" t="s">
        <v>248</v>
      </c>
      <c r="E4065" t="s">
        <v>2430</v>
      </c>
      <c r="F4065" t="s">
        <v>1578</v>
      </c>
    </row>
    <row r="4066" spans="1:6" ht="15">
      <c r="A4066" s="233">
        <v>45901</v>
      </c>
      <c r="B4066" t="s">
        <v>2269</v>
      </c>
      <c r="C4066">
        <v>715</v>
      </c>
      <c r="D4066" t="s">
        <v>248</v>
      </c>
      <c r="E4066" t="s">
        <v>2613</v>
      </c>
      <c r="F4066" t="s">
        <v>1578</v>
      </c>
    </row>
    <row r="4067" spans="1:6" ht="15">
      <c r="A4067" s="233">
        <v>45901</v>
      </c>
      <c r="B4067" t="s">
        <v>2269</v>
      </c>
      <c r="C4067">
        <v>1005</v>
      </c>
      <c r="D4067" t="s">
        <v>250</v>
      </c>
      <c r="E4067" t="s">
        <v>2414</v>
      </c>
      <c r="F4067" t="s">
        <v>1531</v>
      </c>
    </row>
    <row r="4068" spans="1:6" ht="15">
      <c r="A4068" s="233">
        <v>45901</v>
      </c>
      <c r="B4068" t="s">
        <v>2267</v>
      </c>
      <c r="C4068">
        <v>2183.358679122312</v>
      </c>
      <c r="D4068" t="s">
        <v>250</v>
      </c>
      <c r="E4068" t="s">
        <v>2951</v>
      </c>
      <c r="F4068" t="s">
        <v>1531</v>
      </c>
    </row>
    <row r="4069" spans="1:6" ht="15">
      <c r="A4069" s="233">
        <v>45901</v>
      </c>
      <c r="B4069" t="s">
        <v>2267</v>
      </c>
      <c r="C4069">
        <v>1556.103705258739</v>
      </c>
      <c r="D4069" t="s">
        <v>252</v>
      </c>
      <c r="E4069" t="s">
        <v>2478</v>
      </c>
      <c r="F4069" t="s">
        <v>1525</v>
      </c>
    </row>
    <row r="4070" spans="1:6" ht="15">
      <c r="A4070" s="233">
        <v>45901</v>
      </c>
      <c r="B4070" t="s">
        <v>2269</v>
      </c>
      <c r="C4070">
        <v>2965</v>
      </c>
      <c r="D4070" t="s">
        <v>252</v>
      </c>
      <c r="E4070" t="s">
        <v>2477</v>
      </c>
      <c r="F4070" t="s">
        <v>1525</v>
      </c>
    </row>
    <row r="4071" spans="1:6" ht="15">
      <c r="A4071" s="233">
        <v>45901</v>
      </c>
      <c r="B4071" t="s">
        <v>2267</v>
      </c>
      <c r="C4071">
        <v>1829.726794218398</v>
      </c>
      <c r="D4071" t="s">
        <v>254</v>
      </c>
      <c r="E4071" t="s">
        <v>2440</v>
      </c>
      <c r="F4071" t="s">
        <v>1578</v>
      </c>
    </row>
    <row r="4072" spans="1:6" ht="15">
      <c r="A4072" s="233">
        <v>45901</v>
      </c>
      <c r="B4072" t="s">
        <v>2269</v>
      </c>
      <c r="C4072">
        <v>1095</v>
      </c>
      <c r="D4072" t="s">
        <v>254</v>
      </c>
      <c r="E4072" t="s">
        <v>2511</v>
      </c>
      <c r="F4072" t="s">
        <v>1578</v>
      </c>
    </row>
    <row r="4073" spans="1:6" ht="15">
      <c r="A4073" s="233">
        <v>45901</v>
      </c>
      <c r="B4073" t="s">
        <v>2267</v>
      </c>
      <c r="C4073">
        <v>1452.619522370341</v>
      </c>
      <c r="D4073" t="s">
        <v>256</v>
      </c>
      <c r="E4073" t="s">
        <v>2952</v>
      </c>
      <c r="F4073" t="s">
        <v>1544</v>
      </c>
    </row>
    <row r="4074" spans="1:6" ht="15">
      <c r="A4074" s="233">
        <v>45901</v>
      </c>
      <c r="B4074" t="s">
        <v>2269</v>
      </c>
      <c r="C4074">
        <v>3475</v>
      </c>
      <c r="D4074" t="s">
        <v>256</v>
      </c>
      <c r="E4074" t="s">
        <v>2953</v>
      </c>
      <c r="F4074" t="s">
        <v>1544</v>
      </c>
    </row>
    <row r="4075" spans="1:6" ht="15">
      <c r="A4075" s="233">
        <v>45901</v>
      </c>
      <c r="B4075" t="s">
        <v>2267</v>
      </c>
      <c r="C4075">
        <v>1565.8254788689569</v>
      </c>
      <c r="D4075" t="s">
        <v>258</v>
      </c>
      <c r="E4075" t="s">
        <v>2954</v>
      </c>
      <c r="F4075" t="s">
        <v>1509</v>
      </c>
    </row>
    <row r="4076" spans="1:6" ht="15">
      <c r="A4076" s="233">
        <v>45901</v>
      </c>
      <c r="B4076" t="s">
        <v>2269</v>
      </c>
      <c r="C4076">
        <v>515</v>
      </c>
      <c r="D4076" t="s">
        <v>258</v>
      </c>
      <c r="E4076" t="s">
        <v>2632</v>
      </c>
      <c r="F4076" t="s">
        <v>1509</v>
      </c>
    </row>
    <row r="4077" spans="1:6" ht="15">
      <c r="A4077" s="233">
        <v>45901</v>
      </c>
      <c r="B4077" t="s">
        <v>2267</v>
      </c>
      <c r="C4077">
        <v>1571.6153691410179</v>
      </c>
      <c r="D4077" t="s">
        <v>260</v>
      </c>
      <c r="E4077" t="s">
        <v>2955</v>
      </c>
      <c r="F4077" t="s">
        <v>1522</v>
      </c>
    </row>
    <row r="4078" spans="1:6" ht="15">
      <c r="A4078" s="233">
        <v>45901</v>
      </c>
      <c r="B4078" t="s">
        <v>2269</v>
      </c>
      <c r="C4078">
        <v>625</v>
      </c>
      <c r="D4078" t="s">
        <v>260</v>
      </c>
      <c r="E4078" t="s">
        <v>2637</v>
      </c>
      <c r="F4078" t="s">
        <v>1522</v>
      </c>
    </row>
    <row r="4079" spans="1:6" ht="15">
      <c r="A4079" s="233">
        <v>45901</v>
      </c>
      <c r="B4079" t="s">
        <v>2267</v>
      </c>
      <c r="C4079">
        <v>2063.1269415921652</v>
      </c>
      <c r="D4079" t="s">
        <v>262</v>
      </c>
      <c r="E4079" t="s">
        <v>2956</v>
      </c>
      <c r="F4079" t="s">
        <v>1534</v>
      </c>
    </row>
    <row r="4080" spans="1:6" ht="15">
      <c r="A4080" s="233">
        <v>45901</v>
      </c>
      <c r="B4080" t="s">
        <v>2269</v>
      </c>
      <c r="C4080">
        <v>870</v>
      </c>
      <c r="D4080" t="s">
        <v>262</v>
      </c>
      <c r="E4080" t="s">
        <v>2384</v>
      </c>
      <c r="F4080" t="s">
        <v>1534</v>
      </c>
    </row>
    <row r="4081" spans="1:6" ht="15">
      <c r="A4081" s="233">
        <v>45901</v>
      </c>
      <c r="B4081" t="s">
        <v>2267</v>
      </c>
      <c r="C4081">
        <v>1800.3086243355999</v>
      </c>
      <c r="D4081" t="s">
        <v>264</v>
      </c>
      <c r="E4081" t="s">
        <v>2957</v>
      </c>
      <c r="F4081" t="s">
        <v>1531</v>
      </c>
    </row>
    <row r="4082" spans="1:6" ht="15">
      <c r="A4082" s="233">
        <v>45901</v>
      </c>
      <c r="B4082" t="s">
        <v>2269</v>
      </c>
      <c r="C4082">
        <v>630</v>
      </c>
      <c r="D4082" t="s">
        <v>264</v>
      </c>
      <c r="E4082" t="s">
        <v>2616</v>
      </c>
      <c r="F4082" t="s">
        <v>1531</v>
      </c>
    </row>
    <row r="4083" spans="1:6" ht="15">
      <c r="A4083" s="233">
        <v>45901</v>
      </c>
      <c r="B4083" t="s">
        <v>2267</v>
      </c>
      <c r="C4083">
        <v>1448.0339370207209</v>
      </c>
      <c r="D4083" t="s">
        <v>266</v>
      </c>
      <c r="E4083" t="s">
        <v>2958</v>
      </c>
      <c r="F4083" t="s">
        <v>1525</v>
      </c>
    </row>
    <row r="4084" spans="1:6" ht="15">
      <c r="A4084" s="233">
        <v>45901</v>
      </c>
      <c r="B4084" t="s">
        <v>2269</v>
      </c>
      <c r="C4084">
        <v>355</v>
      </c>
      <c r="D4084" t="s">
        <v>266</v>
      </c>
      <c r="E4084" t="s">
        <v>2366</v>
      </c>
      <c r="F4084" t="s">
        <v>1525</v>
      </c>
    </row>
    <row r="4085" spans="1:6" ht="15">
      <c r="A4085" s="233">
        <v>45901</v>
      </c>
      <c r="B4085" t="s">
        <v>2267</v>
      </c>
      <c r="C4085">
        <v>1870.063294449966</v>
      </c>
      <c r="D4085" t="s">
        <v>268</v>
      </c>
      <c r="E4085" t="s">
        <v>2959</v>
      </c>
      <c r="F4085" t="s">
        <v>1522</v>
      </c>
    </row>
    <row r="4086" spans="1:6" ht="15">
      <c r="A4086" s="233">
        <v>45901</v>
      </c>
      <c r="B4086" t="s">
        <v>2269</v>
      </c>
      <c r="C4086">
        <v>715</v>
      </c>
      <c r="D4086" t="s">
        <v>268</v>
      </c>
      <c r="E4086" t="s">
        <v>2613</v>
      </c>
      <c r="F4086" t="s">
        <v>1522</v>
      </c>
    </row>
    <row r="4087" spans="1:6" ht="15">
      <c r="A4087" s="233">
        <v>45901</v>
      </c>
      <c r="B4087" t="s">
        <v>2269</v>
      </c>
      <c r="C4087">
        <v>340</v>
      </c>
      <c r="D4087" t="s">
        <v>270</v>
      </c>
      <c r="E4087" t="s">
        <v>2542</v>
      </c>
      <c r="F4087" t="s">
        <v>1509</v>
      </c>
    </row>
    <row r="4088" spans="1:6" ht="15">
      <c r="A4088" s="233">
        <v>45901</v>
      </c>
      <c r="B4088" t="s">
        <v>2267</v>
      </c>
      <c r="C4088">
        <v>1738.3301804795749</v>
      </c>
      <c r="D4088" t="s">
        <v>270</v>
      </c>
      <c r="E4088" t="s">
        <v>2960</v>
      </c>
      <c r="F4088" t="s">
        <v>1509</v>
      </c>
    </row>
    <row r="4089" spans="1:6" ht="15">
      <c r="A4089" s="233">
        <v>45901</v>
      </c>
      <c r="B4089" t="s">
        <v>2267</v>
      </c>
      <c r="C4089">
        <v>1646.4777137480889</v>
      </c>
      <c r="D4089" t="s">
        <v>272</v>
      </c>
      <c r="E4089" t="s">
        <v>2961</v>
      </c>
      <c r="F4089" t="s">
        <v>1534</v>
      </c>
    </row>
    <row r="4090" spans="1:6" ht="15">
      <c r="A4090" s="233">
        <v>45901</v>
      </c>
      <c r="B4090" t="s">
        <v>2269</v>
      </c>
      <c r="C4090">
        <v>700</v>
      </c>
      <c r="D4090" t="s">
        <v>272</v>
      </c>
      <c r="E4090" t="s">
        <v>2369</v>
      </c>
      <c r="F4090" t="s">
        <v>1534</v>
      </c>
    </row>
    <row r="4091" spans="1:6" ht="15">
      <c r="A4091" s="233">
        <v>45901</v>
      </c>
      <c r="B4091" t="s">
        <v>2267</v>
      </c>
      <c r="C4091">
        <v>1708.89050284103</v>
      </c>
      <c r="D4091" t="s">
        <v>274</v>
      </c>
      <c r="E4091" t="s">
        <v>2933</v>
      </c>
      <c r="F4091" t="s">
        <v>1518</v>
      </c>
    </row>
    <row r="4092" spans="1:6" ht="15">
      <c r="A4092" s="233">
        <v>45901</v>
      </c>
      <c r="B4092" t="s">
        <v>2269</v>
      </c>
      <c r="C4092">
        <v>1200</v>
      </c>
      <c r="D4092" t="s">
        <v>274</v>
      </c>
      <c r="E4092" t="s">
        <v>2962</v>
      </c>
      <c r="F4092" t="s">
        <v>1518</v>
      </c>
    </row>
    <row r="4093" spans="1:6" ht="15">
      <c r="A4093" s="233">
        <v>45901</v>
      </c>
      <c r="B4093" t="s">
        <v>2267</v>
      </c>
      <c r="C4093">
        <v>1976.7533802482801</v>
      </c>
      <c r="D4093" t="s">
        <v>276</v>
      </c>
      <c r="E4093" t="s">
        <v>2331</v>
      </c>
      <c r="F4093" t="s">
        <v>1531</v>
      </c>
    </row>
    <row r="4094" spans="1:6" ht="15">
      <c r="A4094" s="233">
        <v>45901</v>
      </c>
      <c r="B4094" t="s">
        <v>2269</v>
      </c>
      <c r="C4094">
        <v>1000</v>
      </c>
      <c r="D4094" t="s">
        <v>276</v>
      </c>
      <c r="E4094" t="s">
        <v>2963</v>
      </c>
      <c r="F4094" t="s">
        <v>1531</v>
      </c>
    </row>
    <row r="4095" spans="1:6" ht="15">
      <c r="A4095" s="233">
        <v>45901</v>
      </c>
      <c r="B4095" t="s">
        <v>2267</v>
      </c>
      <c r="C4095">
        <v>1579.805101939003</v>
      </c>
      <c r="D4095" t="s">
        <v>278</v>
      </c>
      <c r="E4095" t="s">
        <v>2518</v>
      </c>
      <c r="F4095" t="s">
        <v>1509</v>
      </c>
    </row>
    <row r="4096" spans="1:6" ht="15">
      <c r="A4096" s="233">
        <v>45901</v>
      </c>
      <c r="B4096" t="s">
        <v>2269</v>
      </c>
      <c r="C4096">
        <v>475</v>
      </c>
      <c r="D4096" t="s">
        <v>278</v>
      </c>
      <c r="E4096" t="s">
        <v>2355</v>
      </c>
      <c r="F4096" t="s">
        <v>1509</v>
      </c>
    </row>
    <row r="4097" spans="1:6" ht="15">
      <c r="A4097" s="233">
        <v>45901</v>
      </c>
      <c r="B4097" t="s">
        <v>2267</v>
      </c>
      <c r="C4097">
        <v>1669.1007719591071</v>
      </c>
      <c r="D4097" t="s">
        <v>280</v>
      </c>
      <c r="E4097" t="s">
        <v>2964</v>
      </c>
      <c r="F4097" t="s">
        <v>1509</v>
      </c>
    </row>
    <row r="4098" spans="1:6" ht="15">
      <c r="A4098" s="233">
        <v>45901</v>
      </c>
      <c r="B4098" t="s">
        <v>2269</v>
      </c>
      <c r="C4098">
        <v>560</v>
      </c>
      <c r="D4098" t="s">
        <v>280</v>
      </c>
      <c r="E4098" t="s">
        <v>2619</v>
      </c>
      <c r="F4098" t="s">
        <v>1509</v>
      </c>
    </row>
    <row r="4099" spans="1:6" ht="15">
      <c r="A4099" s="233">
        <v>45901</v>
      </c>
      <c r="B4099" t="s">
        <v>2267</v>
      </c>
      <c r="C4099">
        <v>1604.7791964390301</v>
      </c>
      <c r="D4099" t="s">
        <v>282</v>
      </c>
      <c r="E4099" t="s">
        <v>2402</v>
      </c>
      <c r="F4099" t="s">
        <v>1534</v>
      </c>
    </row>
    <row r="4100" spans="1:6" ht="15">
      <c r="A4100" s="233">
        <v>45901</v>
      </c>
      <c r="B4100" t="s">
        <v>2269</v>
      </c>
      <c r="C4100">
        <v>685</v>
      </c>
      <c r="D4100" t="s">
        <v>282</v>
      </c>
      <c r="E4100" t="s">
        <v>2433</v>
      </c>
      <c r="F4100" t="s">
        <v>1534</v>
      </c>
    </row>
    <row r="4101" spans="1:6" ht="15">
      <c r="A4101" s="233">
        <v>45901</v>
      </c>
      <c r="B4101" t="s">
        <v>2267</v>
      </c>
      <c r="C4101">
        <v>1579.457066437114</v>
      </c>
      <c r="D4101" t="s">
        <v>284</v>
      </c>
      <c r="E4101" t="s">
        <v>2965</v>
      </c>
      <c r="F4101" t="s">
        <v>1531</v>
      </c>
    </row>
    <row r="4102" spans="1:6" ht="15">
      <c r="A4102" s="233">
        <v>45901</v>
      </c>
      <c r="B4102" t="s">
        <v>2269</v>
      </c>
      <c r="C4102">
        <v>2055</v>
      </c>
      <c r="D4102" t="s">
        <v>284</v>
      </c>
      <c r="E4102" t="s">
        <v>2435</v>
      </c>
      <c r="F4102" t="s">
        <v>1531</v>
      </c>
    </row>
    <row r="4103" spans="1:6" ht="15">
      <c r="A4103" s="233">
        <v>45901</v>
      </c>
      <c r="B4103" t="s">
        <v>2269</v>
      </c>
      <c r="C4103">
        <v>420</v>
      </c>
      <c r="D4103" t="s">
        <v>286</v>
      </c>
      <c r="E4103" t="s">
        <v>2653</v>
      </c>
      <c r="F4103" t="s">
        <v>1544</v>
      </c>
    </row>
    <row r="4104" spans="1:6" ht="15">
      <c r="A4104" s="233">
        <v>45901</v>
      </c>
      <c r="B4104" t="s">
        <v>2267</v>
      </c>
      <c r="C4104">
        <v>1251.452578886207</v>
      </c>
      <c r="D4104" t="s">
        <v>286</v>
      </c>
      <c r="E4104" t="s">
        <v>2966</v>
      </c>
      <c r="F4104" t="s">
        <v>1544</v>
      </c>
    </row>
    <row r="4105" spans="1:6" ht="15">
      <c r="A4105" s="233">
        <v>45901</v>
      </c>
      <c r="B4105" t="s">
        <v>2267</v>
      </c>
      <c r="C4105">
        <v>1565.422988983579</v>
      </c>
      <c r="D4105" t="s">
        <v>288</v>
      </c>
      <c r="E4105" t="s">
        <v>2967</v>
      </c>
      <c r="F4105" t="s">
        <v>1591</v>
      </c>
    </row>
    <row r="4106" spans="1:6" ht="15">
      <c r="A4106" s="233">
        <v>45901</v>
      </c>
      <c r="B4106" t="s">
        <v>2269</v>
      </c>
      <c r="C4106">
        <v>1205</v>
      </c>
      <c r="D4106" t="s">
        <v>288</v>
      </c>
      <c r="E4106" t="s">
        <v>2968</v>
      </c>
      <c r="F4106" t="s">
        <v>1591</v>
      </c>
    </row>
    <row r="4107" spans="1:6" ht="15">
      <c r="A4107" s="233">
        <v>45901</v>
      </c>
      <c r="B4107" t="s">
        <v>2267</v>
      </c>
      <c r="C4107">
        <v>1512.461366475965</v>
      </c>
      <c r="D4107" t="s">
        <v>290</v>
      </c>
      <c r="E4107" t="s">
        <v>2828</v>
      </c>
      <c r="F4107" t="s">
        <v>1544</v>
      </c>
    </row>
    <row r="4108" spans="1:6" ht="15">
      <c r="A4108" s="233">
        <v>45901</v>
      </c>
      <c r="B4108" t="s">
        <v>2269</v>
      </c>
      <c r="C4108">
        <v>3220</v>
      </c>
      <c r="D4108" t="s">
        <v>290</v>
      </c>
      <c r="E4108" t="s">
        <v>2969</v>
      </c>
      <c r="F4108" t="s">
        <v>1544</v>
      </c>
    </row>
    <row r="4109" spans="1:6" ht="15">
      <c r="A4109" s="233">
        <v>45901</v>
      </c>
      <c r="B4109" t="s">
        <v>2267</v>
      </c>
      <c r="C4109">
        <v>1752.864897466827</v>
      </c>
      <c r="D4109" t="s">
        <v>292</v>
      </c>
      <c r="E4109" t="s">
        <v>2827</v>
      </c>
      <c r="F4109" t="s">
        <v>1509</v>
      </c>
    </row>
    <row r="4110" spans="1:6" ht="15">
      <c r="A4110" s="233">
        <v>45901</v>
      </c>
      <c r="B4110" t="s">
        <v>2269</v>
      </c>
      <c r="C4110">
        <v>465</v>
      </c>
      <c r="D4110" t="s">
        <v>292</v>
      </c>
      <c r="E4110" t="s">
        <v>2497</v>
      </c>
      <c r="F4110" t="s">
        <v>1509</v>
      </c>
    </row>
    <row r="4111" spans="1:6" ht="15">
      <c r="A4111" s="233">
        <v>45901</v>
      </c>
      <c r="B4111" t="s">
        <v>2269</v>
      </c>
      <c r="C4111">
        <v>760</v>
      </c>
      <c r="D4111" t="s">
        <v>296</v>
      </c>
      <c r="E4111" t="s">
        <v>2598</v>
      </c>
      <c r="F4111" t="s">
        <v>1534</v>
      </c>
    </row>
    <row r="4112" spans="1:6" ht="15">
      <c r="A4112" s="233">
        <v>45901</v>
      </c>
      <c r="B4112" t="s">
        <v>2267</v>
      </c>
      <c r="C4112">
        <v>1242.9470929757131</v>
      </c>
      <c r="D4112" t="s">
        <v>296</v>
      </c>
      <c r="E4112" t="s">
        <v>2970</v>
      </c>
      <c r="F4112" t="s">
        <v>1534</v>
      </c>
    </row>
    <row r="4113" spans="1:6" ht="15">
      <c r="A4113" s="233">
        <v>45901</v>
      </c>
      <c r="B4113" t="s">
        <v>2269</v>
      </c>
      <c r="C4113">
        <v>1080</v>
      </c>
      <c r="D4113" t="s">
        <v>294</v>
      </c>
      <c r="E4113" t="s">
        <v>2971</v>
      </c>
      <c r="F4113" t="s">
        <v>1534</v>
      </c>
    </row>
    <row r="4114" spans="1:6" ht="15">
      <c r="A4114" s="233">
        <v>45901</v>
      </c>
      <c r="B4114" t="s">
        <v>2267</v>
      </c>
      <c r="C4114">
        <v>1624.377697895829</v>
      </c>
      <c r="D4114" t="s">
        <v>294</v>
      </c>
      <c r="E4114" t="s">
        <v>2271</v>
      </c>
      <c r="F4114" t="s">
        <v>1534</v>
      </c>
    </row>
    <row r="4115" spans="1:6" ht="15">
      <c r="A4115" s="233">
        <v>45901</v>
      </c>
      <c r="B4115" t="s">
        <v>2269</v>
      </c>
      <c r="C4115">
        <v>1830</v>
      </c>
      <c r="D4115" t="s">
        <v>298</v>
      </c>
      <c r="E4115" t="s">
        <v>2440</v>
      </c>
      <c r="F4115" t="s">
        <v>1522</v>
      </c>
    </row>
    <row r="4116" spans="1:6" ht="15">
      <c r="A4116" s="233">
        <v>45901</v>
      </c>
      <c r="B4116" t="s">
        <v>2267</v>
      </c>
      <c r="C4116">
        <v>1523.0834533212369</v>
      </c>
      <c r="D4116" t="s">
        <v>298</v>
      </c>
      <c r="E4116" t="s">
        <v>2352</v>
      </c>
      <c r="F4116" t="s">
        <v>1522</v>
      </c>
    </row>
    <row r="4117" spans="1:6" ht="15">
      <c r="A4117" s="233">
        <v>45901</v>
      </c>
      <c r="B4117" t="s">
        <v>2267</v>
      </c>
      <c r="C4117">
        <v>1318.028629583903</v>
      </c>
      <c r="D4117" t="s">
        <v>300</v>
      </c>
      <c r="E4117" t="s">
        <v>2972</v>
      </c>
      <c r="F4117" t="s">
        <v>1544</v>
      </c>
    </row>
    <row r="4118" spans="1:6" ht="15">
      <c r="A4118" s="233">
        <v>45901</v>
      </c>
      <c r="B4118" t="s">
        <v>2269</v>
      </c>
      <c r="C4118">
        <v>395</v>
      </c>
      <c r="D4118" t="s">
        <v>300</v>
      </c>
      <c r="E4118" t="s">
        <v>2589</v>
      </c>
      <c r="F4118" t="s">
        <v>1544</v>
      </c>
    </row>
    <row r="4119" spans="1:6" ht="15">
      <c r="A4119" s="233">
        <v>45901</v>
      </c>
      <c r="B4119" t="s">
        <v>2269</v>
      </c>
      <c r="C4119">
        <v>1220</v>
      </c>
      <c r="D4119" t="s">
        <v>302</v>
      </c>
      <c r="E4119" t="s">
        <v>2973</v>
      </c>
      <c r="F4119" t="s">
        <v>1534</v>
      </c>
    </row>
    <row r="4120" spans="1:6" ht="15">
      <c r="A4120" s="233">
        <v>45901</v>
      </c>
      <c r="B4120" t="s">
        <v>2267</v>
      </c>
      <c r="C4120">
        <v>1646.112745230321</v>
      </c>
      <c r="D4120" t="s">
        <v>302</v>
      </c>
      <c r="E4120" t="s">
        <v>2961</v>
      </c>
      <c r="F4120" t="s">
        <v>1534</v>
      </c>
    </row>
    <row r="4121" spans="1:6" ht="15">
      <c r="A4121" s="233">
        <v>45901</v>
      </c>
      <c r="B4121" t="s">
        <v>2269</v>
      </c>
      <c r="C4121">
        <v>410</v>
      </c>
      <c r="D4121" t="s">
        <v>304</v>
      </c>
      <c r="E4121" t="s">
        <v>2228</v>
      </c>
      <c r="F4121" t="s">
        <v>1544</v>
      </c>
    </row>
    <row r="4122" spans="1:6" ht="15">
      <c r="A4122" s="233">
        <v>45901</v>
      </c>
      <c r="B4122" t="s">
        <v>2267</v>
      </c>
      <c r="C4122">
        <v>1260.801377656139</v>
      </c>
      <c r="D4122" t="s">
        <v>304</v>
      </c>
      <c r="E4122" t="s">
        <v>2974</v>
      </c>
      <c r="F4122" t="s">
        <v>1544</v>
      </c>
    </row>
    <row r="4123" spans="1:6" ht="15">
      <c r="A4123" s="233">
        <v>45901</v>
      </c>
      <c r="B4123" t="s">
        <v>2269</v>
      </c>
      <c r="C4123">
        <v>925</v>
      </c>
      <c r="D4123" t="s">
        <v>306</v>
      </c>
      <c r="E4123" t="s">
        <v>2975</v>
      </c>
      <c r="F4123" t="s">
        <v>1531</v>
      </c>
    </row>
    <row r="4124" spans="1:6" ht="15">
      <c r="A4124" s="233">
        <v>45901</v>
      </c>
      <c r="B4124" t="s">
        <v>2267</v>
      </c>
      <c r="C4124">
        <v>2050.634033874258</v>
      </c>
      <c r="D4124" t="s">
        <v>306</v>
      </c>
      <c r="E4124" t="s">
        <v>2976</v>
      </c>
      <c r="F4124" t="s">
        <v>1531</v>
      </c>
    </row>
    <row r="4125" spans="1:6" ht="15">
      <c r="A4125" s="233">
        <v>45901</v>
      </c>
      <c r="B4125" t="s">
        <v>2267</v>
      </c>
      <c r="C4125">
        <v>1535.544242224375</v>
      </c>
      <c r="D4125" t="s">
        <v>308</v>
      </c>
      <c r="E4125" t="s">
        <v>2977</v>
      </c>
      <c r="F4125" t="s">
        <v>1531</v>
      </c>
    </row>
    <row r="4126" spans="1:6" ht="15">
      <c r="A4126" s="233">
        <v>45901</v>
      </c>
      <c r="B4126" t="s">
        <v>2269</v>
      </c>
      <c r="C4126">
        <v>2235</v>
      </c>
      <c r="D4126" t="s">
        <v>308</v>
      </c>
      <c r="E4126" t="s">
        <v>2978</v>
      </c>
      <c r="F4126" t="s">
        <v>1531</v>
      </c>
    </row>
    <row r="4127" spans="1:6" ht="15">
      <c r="A4127" s="233">
        <v>45901</v>
      </c>
      <c r="B4127" t="s">
        <v>2269</v>
      </c>
      <c r="C4127">
        <v>740</v>
      </c>
      <c r="D4127" t="s">
        <v>310</v>
      </c>
      <c r="E4127" t="s">
        <v>2375</v>
      </c>
      <c r="F4127" t="s">
        <v>1518</v>
      </c>
    </row>
    <row r="4128" spans="1:6" ht="15">
      <c r="A4128" s="233">
        <v>45901</v>
      </c>
      <c r="B4128" t="s">
        <v>2267</v>
      </c>
      <c r="C4128">
        <v>1839.9721517728381</v>
      </c>
      <c r="D4128" t="s">
        <v>310</v>
      </c>
      <c r="E4128" t="s">
        <v>2979</v>
      </c>
      <c r="F4128" t="s">
        <v>1518</v>
      </c>
    </row>
    <row r="4129" spans="1:6" ht="15">
      <c r="A4129" s="233">
        <v>45901</v>
      </c>
      <c r="B4129" t="s">
        <v>2269</v>
      </c>
      <c r="C4129">
        <v>177170</v>
      </c>
      <c r="D4129" t="s">
        <v>1772</v>
      </c>
      <c r="E4129" t="s">
        <v>2980</v>
      </c>
      <c r="F4129" t="s">
        <v>1772</v>
      </c>
    </row>
    <row r="4130" spans="1:6" ht="15">
      <c r="A4130" s="233">
        <v>45901</v>
      </c>
      <c r="B4130" t="s">
        <v>2267</v>
      </c>
      <c r="C4130">
        <v>1613.409668182363</v>
      </c>
      <c r="D4130" t="s">
        <v>1772</v>
      </c>
      <c r="E4130" t="s">
        <v>2324</v>
      </c>
      <c r="F4130" t="s">
        <v>1772</v>
      </c>
    </row>
    <row r="4131" spans="1:6" ht="15">
      <c r="A4131" s="233">
        <v>45901</v>
      </c>
      <c r="B4131" t="s">
        <v>2524</v>
      </c>
      <c r="C4131">
        <v>149.9100539676194</v>
      </c>
      <c r="D4131" t="s">
        <v>3</v>
      </c>
      <c r="E4131" t="s">
        <v>2217</v>
      </c>
      <c r="F4131" t="s">
        <v>1509</v>
      </c>
    </row>
    <row r="4132" spans="1:6" ht="15">
      <c r="A4132" s="233">
        <v>45901</v>
      </c>
      <c r="B4132" t="s">
        <v>2525</v>
      </c>
      <c r="C4132">
        <v>30</v>
      </c>
      <c r="D4132" t="s">
        <v>3</v>
      </c>
      <c r="E4132" t="s">
        <v>2133</v>
      </c>
      <c r="F4132" t="s">
        <v>1509</v>
      </c>
    </row>
    <row r="4133" spans="1:6" ht="15">
      <c r="A4133" s="233">
        <v>45901</v>
      </c>
      <c r="B4133" t="s">
        <v>2524</v>
      </c>
      <c r="C4133">
        <v>148.37284447228731</v>
      </c>
      <c r="D4133" t="s">
        <v>7</v>
      </c>
      <c r="E4133" t="s">
        <v>2139</v>
      </c>
      <c r="F4133" t="s">
        <v>1509</v>
      </c>
    </row>
    <row r="4134" spans="1:6" ht="15">
      <c r="A4134" s="233">
        <v>45901</v>
      </c>
      <c r="B4134" t="s">
        <v>2525</v>
      </c>
      <c r="C4134">
        <v>90</v>
      </c>
      <c r="D4134" t="s">
        <v>7</v>
      </c>
      <c r="E4134" t="s">
        <v>2193</v>
      </c>
      <c r="F4134" t="s">
        <v>1509</v>
      </c>
    </row>
    <row r="4135" spans="1:6" ht="15">
      <c r="A4135" s="233">
        <v>45901</v>
      </c>
      <c r="B4135" t="s">
        <v>2525</v>
      </c>
      <c r="C4135">
        <v>65</v>
      </c>
      <c r="D4135" t="s">
        <v>11</v>
      </c>
      <c r="E4135" t="s">
        <v>2209</v>
      </c>
      <c r="F4135" t="s">
        <v>1518</v>
      </c>
    </row>
    <row r="4136" spans="1:6" ht="15">
      <c r="A4136" s="233">
        <v>45901</v>
      </c>
      <c r="B4136" t="s">
        <v>2524</v>
      </c>
      <c r="C4136">
        <v>128.61609086232141</v>
      </c>
      <c r="D4136" t="s">
        <v>11</v>
      </c>
      <c r="E4136" t="s">
        <v>2528</v>
      </c>
      <c r="F4136" t="s">
        <v>1518</v>
      </c>
    </row>
    <row r="4137" spans="1:6" ht="15">
      <c r="A4137" s="233">
        <v>45901</v>
      </c>
      <c r="B4137" t="s">
        <v>2525</v>
      </c>
      <c r="C4137">
        <v>75</v>
      </c>
      <c r="D4137" t="s">
        <v>14</v>
      </c>
      <c r="E4137" t="s">
        <v>2147</v>
      </c>
      <c r="F4137" t="s">
        <v>1522</v>
      </c>
    </row>
    <row r="4138" spans="1:6" ht="15">
      <c r="A4138" s="233">
        <v>45901</v>
      </c>
      <c r="B4138" t="s">
        <v>2524</v>
      </c>
      <c r="C4138">
        <v>191.8943813325146</v>
      </c>
      <c r="D4138" t="s">
        <v>14</v>
      </c>
      <c r="E4138" t="s">
        <v>2142</v>
      </c>
      <c r="F4138" t="s">
        <v>1522</v>
      </c>
    </row>
    <row r="4139" spans="1:6" ht="15">
      <c r="A4139" s="233">
        <v>45901</v>
      </c>
      <c r="B4139" t="s">
        <v>2524</v>
      </c>
      <c r="C4139">
        <v>149.74991763754531</v>
      </c>
      <c r="D4139" t="s">
        <v>16</v>
      </c>
      <c r="E4139" t="s">
        <v>2217</v>
      </c>
      <c r="F4139" t="s">
        <v>1525</v>
      </c>
    </row>
    <row r="4140" spans="1:6" ht="15">
      <c r="A4140" s="233">
        <v>45901</v>
      </c>
      <c r="B4140" t="s">
        <v>2525</v>
      </c>
      <c r="C4140">
        <v>50</v>
      </c>
      <c r="D4140" t="s">
        <v>16</v>
      </c>
      <c r="E4140" t="s">
        <v>2191</v>
      </c>
      <c r="F4140" t="s">
        <v>1525</v>
      </c>
    </row>
    <row r="4141" spans="1:6" ht="15">
      <c r="A4141" s="233">
        <v>45901</v>
      </c>
      <c r="B4141" t="s">
        <v>2525</v>
      </c>
      <c r="C4141">
        <v>55</v>
      </c>
      <c r="D4141" t="s">
        <v>18</v>
      </c>
      <c r="E4141" t="s">
        <v>2150</v>
      </c>
      <c r="F4141" t="s">
        <v>1509</v>
      </c>
    </row>
    <row r="4142" spans="1:6" ht="15">
      <c r="A4142" s="233">
        <v>45901</v>
      </c>
      <c r="B4142" t="s">
        <v>2524</v>
      </c>
      <c r="C4142">
        <v>129.5611410803044</v>
      </c>
      <c r="D4142" t="s">
        <v>18</v>
      </c>
      <c r="E4142" t="s">
        <v>2179</v>
      </c>
      <c r="F4142" t="s">
        <v>1509</v>
      </c>
    </row>
    <row r="4143" spans="1:6" ht="15">
      <c r="A4143" s="233">
        <v>45901</v>
      </c>
      <c r="B4143" t="s">
        <v>2524</v>
      </c>
      <c r="C4143">
        <v>158.67259044337649</v>
      </c>
      <c r="D4143" t="s">
        <v>20</v>
      </c>
      <c r="E4143" t="s">
        <v>2527</v>
      </c>
      <c r="F4143" t="s">
        <v>1531</v>
      </c>
    </row>
    <row r="4144" spans="1:6" ht="15">
      <c r="A4144" s="233">
        <v>45901</v>
      </c>
      <c r="B4144" t="s">
        <v>2525</v>
      </c>
      <c r="C4144">
        <v>245</v>
      </c>
      <c r="D4144" t="s">
        <v>20</v>
      </c>
      <c r="E4144" t="s">
        <v>2243</v>
      </c>
      <c r="F4144" t="s">
        <v>1531</v>
      </c>
    </row>
    <row r="4145" spans="1:6" ht="15">
      <c r="A4145" s="233">
        <v>45901</v>
      </c>
      <c r="B4145" t="s">
        <v>2524</v>
      </c>
      <c r="C4145">
        <v>151.024811218986</v>
      </c>
      <c r="D4145" t="s">
        <v>22</v>
      </c>
      <c r="E4145" t="s">
        <v>2585</v>
      </c>
      <c r="F4145" t="s">
        <v>1534</v>
      </c>
    </row>
    <row r="4146" spans="1:6" ht="15">
      <c r="A4146" s="233">
        <v>45901</v>
      </c>
      <c r="B4146" t="s">
        <v>2525</v>
      </c>
      <c r="C4146">
        <v>35</v>
      </c>
      <c r="D4146" t="s">
        <v>22</v>
      </c>
      <c r="E4146" t="s">
        <v>2205</v>
      </c>
      <c r="F4146" t="s">
        <v>1534</v>
      </c>
    </row>
    <row r="4147" spans="1:6" ht="15">
      <c r="A4147" s="233">
        <v>45901</v>
      </c>
      <c r="B4147" t="s">
        <v>2524</v>
      </c>
      <c r="C4147">
        <v>0</v>
      </c>
      <c r="D4147" t="s">
        <v>24</v>
      </c>
      <c r="E4147" t="s">
        <v>2156</v>
      </c>
      <c r="F4147" t="s">
        <v>1534</v>
      </c>
    </row>
    <row r="4148" spans="1:6" ht="15">
      <c r="A4148" s="233">
        <v>45901</v>
      </c>
      <c r="B4148" t="s">
        <v>2525</v>
      </c>
      <c r="C4148">
        <v>0</v>
      </c>
      <c r="D4148" t="s">
        <v>24</v>
      </c>
      <c r="E4148" t="s">
        <v>2156</v>
      </c>
      <c r="F4148" t="s">
        <v>1534</v>
      </c>
    </row>
    <row r="4149" spans="1:6" ht="15">
      <c r="A4149" s="233">
        <v>45901</v>
      </c>
      <c r="B4149" t="s">
        <v>2525</v>
      </c>
      <c r="C4149">
        <v>85</v>
      </c>
      <c r="D4149" t="s">
        <v>26</v>
      </c>
      <c r="E4149" t="s">
        <v>2183</v>
      </c>
      <c r="F4149" t="s">
        <v>1534</v>
      </c>
    </row>
    <row r="4150" spans="1:6" ht="15">
      <c r="A4150" s="233">
        <v>45901</v>
      </c>
      <c r="B4150" t="s">
        <v>2524</v>
      </c>
      <c r="C4150">
        <v>162.35006494002599</v>
      </c>
      <c r="D4150" t="s">
        <v>26</v>
      </c>
      <c r="E4150" t="s">
        <v>2981</v>
      </c>
      <c r="F4150" t="s">
        <v>1534</v>
      </c>
    </row>
    <row r="4151" spans="1:6" ht="15">
      <c r="A4151" s="233">
        <v>45901</v>
      </c>
      <c r="B4151" t="s">
        <v>2525</v>
      </c>
      <c r="C4151">
        <v>155</v>
      </c>
      <c r="D4151" t="s">
        <v>28</v>
      </c>
      <c r="E4151" t="s">
        <v>2140</v>
      </c>
      <c r="F4151" t="s">
        <v>1522</v>
      </c>
    </row>
    <row r="4152" spans="1:6" ht="15">
      <c r="A4152" s="233">
        <v>45901</v>
      </c>
      <c r="B4152" t="s">
        <v>2524</v>
      </c>
      <c r="C4152">
        <v>174.4493590392905</v>
      </c>
      <c r="D4152" t="s">
        <v>28</v>
      </c>
      <c r="E4152" t="s">
        <v>2152</v>
      </c>
      <c r="F4152" t="s">
        <v>1522</v>
      </c>
    </row>
    <row r="4153" spans="1:6" ht="15">
      <c r="A4153" s="233">
        <v>45901</v>
      </c>
      <c r="B4153" t="s">
        <v>2525</v>
      </c>
      <c r="C4153">
        <v>15</v>
      </c>
      <c r="D4153" t="s">
        <v>30</v>
      </c>
      <c r="E4153" t="s">
        <v>2317</v>
      </c>
      <c r="F4153" t="s">
        <v>1544</v>
      </c>
    </row>
    <row r="4154" spans="1:6" ht="15">
      <c r="A4154" s="233">
        <v>45901</v>
      </c>
      <c r="B4154" t="s">
        <v>2524</v>
      </c>
      <c r="C4154">
        <v>71.832199980844749</v>
      </c>
      <c r="D4154" t="s">
        <v>30</v>
      </c>
      <c r="E4154" t="s">
        <v>2529</v>
      </c>
      <c r="F4154" t="s">
        <v>1544</v>
      </c>
    </row>
    <row r="4155" spans="1:6" ht="15">
      <c r="A4155" s="233">
        <v>45901</v>
      </c>
      <c r="B4155" t="s">
        <v>2525</v>
      </c>
      <c r="C4155">
        <v>110</v>
      </c>
      <c r="D4155" t="s">
        <v>32</v>
      </c>
      <c r="E4155" t="s">
        <v>2123</v>
      </c>
      <c r="F4155" t="s">
        <v>1518</v>
      </c>
    </row>
    <row r="4156" spans="1:6" ht="15">
      <c r="A4156" s="233">
        <v>45901</v>
      </c>
      <c r="B4156" t="s">
        <v>2524</v>
      </c>
      <c r="C4156">
        <v>125.71859606615079</v>
      </c>
      <c r="D4156" t="s">
        <v>32</v>
      </c>
      <c r="E4156" t="s">
        <v>2535</v>
      </c>
      <c r="F4156" t="s">
        <v>1518</v>
      </c>
    </row>
    <row r="4157" spans="1:6" ht="15">
      <c r="A4157" s="233">
        <v>45901</v>
      </c>
      <c r="B4157" t="s">
        <v>2525</v>
      </c>
      <c r="C4157">
        <v>45</v>
      </c>
      <c r="D4157" t="s">
        <v>34</v>
      </c>
      <c r="E4157" t="s">
        <v>2138</v>
      </c>
      <c r="F4157" t="s">
        <v>1509</v>
      </c>
    </row>
    <row r="4158" spans="1:6" ht="15">
      <c r="A4158" s="233">
        <v>45901</v>
      </c>
      <c r="B4158" t="s">
        <v>2524</v>
      </c>
      <c r="C4158">
        <v>104.7803106154097</v>
      </c>
      <c r="D4158" t="s">
        <v>34</v>
      </c>
      <c r="E4158" t="s">
        <v>2137</v>
      </c>
      <c r="F4158" t="s">
        <v>1509</v>
      </c>
    </row>
    <row r="4159" spans="1:6" ht="15">
      <c r="A4159" s="233">
        <v>45901</v>
      </c>
      <c r="B4159" t="s">
        <v>2525</v>
      </c>
      <c r="C4159">
        <v>55</v>
      </c>
      <c r="D4159" t="s">
        <v>36</v>
      </c>
      <c r="E4159" t="s">
        <v>2150</v>
      </c>
      <c r="F4159" t="s">
        <v>1544</v>
      </c>
    </row>
    <row r="4160" spans="1:6" ht="15">
      <c r="A4160" s="233">
        <v>45901</v>
      </c>
      <c r="B4160" t="s">
        <v>2524</v>
      </c>
      <c r="C4160">
        <v>135.7253905189645</v>
      </c>
      <c r="D4160" t="s">
        <v>36</v>
      </c>
      <c r="E4160" t="s">
        <v>2231</v>
      </c>
      <c r="F4160" t="s">
        <v>1544</v>
      </c>
    </row>
    <row r="4161" spans="1:6" ht="15">
      <c r="A4161" s="233">
        <v>45901</v>
      </c>
      <c r="B4161" t="s">
        <v>2525</v>
      </c>
      <c r="C4161">
        <v>100</v>
      </c>
      <c r="D4161" t="s">
        <v>1497</v>
      </c>
      <c r="E4161" t="s">
        <v>2121</v>
      </c>
      <c r="F4161" t="s">
        <v>1522</v>
      </c>
    </row>
    <row r="4162" spans="1:6" ht="15">
      <c r="A4162" s="233">
        <v>45901</v>
      </c>
      <c r="B4162" t="s">
        <v>2524</v>
      </c>
      <c r="C4162">
        <v>160.54972224898049</v>
      </c>
      <c r="D4162" t="s">
        <v>1497</v>
      </c>
      <c r="E4162" t="s">
        <v>2174</v>
      </c>
      <c r="F4162" t="s">
        <v>1522</v>
      </c>
    </row>
    <row r="4163" spans="1:6" ht="15">
      <c r="A4163" s="233">
        <v>45901</v>
      </c>
      <c r="B4163" t="s">
        <v>2525</v>
      </c>
      <c r="C4163">
        <v>90</v>
      </c>
      <c r="D4163" t="s">
        <v>40</v>
      </c>
      <c r="E4163" t="s">
        <v>2193</v>
      </c>
      <c r="F4163" t="s">
        <v>1509</v>
      </c>
    </row>
    <row r="4164" spans="1:6" ht="15">
      <c r="A4164" s="233">
        <v>45901</v>
      </c>
      <c r="B4164" t="s">
        <v>2524</v>
      </c>
      <c r="C4164">
        <v>150.0400106695119</v>
      </c>
      <c r="D4164" t="s">
        <v>40</v>
      </c>
      <c r="E4164" t="s">
        <v>2217</v>
      </c>
      <c r="F4164" t="s">
        <v>1509</v>
      </c>
    </row>
    <row r="4165" spans="1:6" ht="15">
      <c r="A4165" s="233">
        <v>45901</v>
      </c>
      <c r="B4165" t="s">
        <v>2524</v>
      </c>
      <c r="C4165">
        <v>90.469082191161164</v>
      </c>
      <c r="D4165" t="s">
        <v>42</v>
      </c>
      <c r="E4165" t="s">
        <v>2193</v>
      </c>
      <c r="F4165" t="s">
        <v>1544</v>
      </c>
    </row>
    <row r="4166" spans="1:6" ht="15">
      <c r="A4166" s="233">
        <v>45901</v>
      </c>
      <c r="B4166" t="s">
        <v>2525</v>
      </c>
      <c r="C4166">
        <v>100</v>
      </c>
      <c r="D4166" t="s">
        <v>42</v>
      </c>
      <c r="E4166" t="s">
        <v>2121</v>
      </c>
      <c r="F4166" t="s">
        <v>1544</v>
      </c>
    </row>
    <row r="4167" spans="1:6" ht="15">
      <c r="A4167" s="233">
        <v>45901</v>
      </c>
      <c r="B4167" t="s">
        <v>2525</v>
      </c>
      <c r="C4167">
        <v>35</v>
      </c>
      <c r="D4167" t="s">
        <v>44</v>
      </c>
      <c r="E4167" t="s">
        <v>2205</v>
      </c>
      <c r="F4167" t="s">
        <v>1534</v>
      </c>
    </row>
    <row r="4168" spans="1:6" ht="15">
      <c r="A4168" s="233">
        <v>45901</v>
      </c>
      <c r="B4168" t="s">
        <v>2524</v>
      </c>
      <c r="C4168">
        <v>95.890410958904113</v>
      </c>
      <c r="D4168" t="s">
        <v>44</v>
      </c>
      <c r="E4168" t="s">
        <v>2982</v>
      </c>
      <c r="F4168" t="s">
        <v>1534</v>
      </c>
    </row>
    <row r="4169" spans="1:6" ht="15">
      <c r="A4169" s="233">
        <v>45901</v>
      </c>
      <c r="B4169" t="s">
        <v>2524</v>
      </c>
      <c r="C4169">
        <v>157.42310486800679</v>
      </c>
      <c r="D4169" t="s">
        <v>46</v>
      </c>
      <c r="E4169" t="s">
        <v>2235</v>
      </c>
      <c r="F4169" t="s">
        <v>1518</v>
      </c>
    </row>
    <row r="4170" spans="1:6" ht="15">
      <c r="A4170" s="233">
        <v>45901</v>
      </c>
      <c r="B4170" t="s">
        <v>2525</v>
      </c>
      <c r="C4170">
        <v>65</v>
      </c>
      <c r="D4170" t="s">
        <v>46</v>
      </c>
      <c r="E4170" t="s">
        <v>2209</v>
      </c>
      <c r="F4170" t="s">
        <v>1518</v>
      </c>
    </row>
    <row r="4171" spans="1:6" ht="15">
      <c r="A4171" s="233">
        <v>45901</v>
      </c>
      <c r="B4171" t="s">
        <v>2524</v>
      </c>
      <c r="C4171">
        <v>152.1561641802123</v>
      </c>
      <c r="D4171" t="s">
        <v>48</v>
      </c>
      <c r="E4171" t="s">
        <v>2206</v>
      </c>
      <c r="F4171" t="s">
        <v>1525</v>
      </c>
    </row>
    <row r="4172" spans="1:6" ht="15">
      <c r="A4172" s="233">
        <v>45901</v>
      </c>
      <c r="B4172" t="s">
        <v>2525</v>
      </c>
      <c r="C4172">
        <v>205</v>
      </c>
      <c r="D4172" t="s">
        <v>48</v>
      </c>
      <c r="E4172" t="s">
        <v>2146</v>
      </c>
      <c r="F4172" t="s">
        <v>1525</v>
      </c>
    </row>
    <row r="4173" spans="1:6" ht="15">
      <c r="A4173" s="233">
        <v>45901</v>
      </c>
      <c r="B4173" t="s">
        <v>2524</v>
      </c>
      <c r="C4173">
        <v>133.0191547582852</v>
      </c>
      <c r="D4173" t="s">
        <v>50</v>
      </c>
      <c r="E4173" t="s">
        <v>2532</v>
      </c>
      <c r="F4173" t="s">
        <v>1509</v>
      </c>
    </row>
    <row r="4174" spans="1:6" ht="15">
      <c r="A4174" s="233">
        <v>45901</v>
      </c>
      <c r="B4174" t="s">
        <v>2525</v>
      </c>
      <c r="C4174">
        <v>35</v>
      </c>
      <c r="D4174" t="s">
        <v>50</v>
      </c>
      <c r="E4174" t="s">
        <v>2205</v>
      </c>
      <c r="F4174" t="s">
        <v>1509</v>
      </c>
    </row>
    <row r="4175" spans="1:6" ht="15">
      <c r="A4175" s="233">
        <v>45901</v>
      </c>
      <c r="B4175" t="s">
        <v>2525</v>
      </c>
      <c r="C4175">
        <v>70</v>
      </c>
      <c r="D4175" t="s">
        <v>52</v>
      </c>
      <c r="E4175" t="s">
        <v>2127</v>
      </c>
      <c r="F4175" t="s">
        <v>1525</v>
      </c>
    </row>
    <row r="4176" spans="1:6" ht="15">
      <c r="A4176" s="233">
        <v>45901</v>
      </c>
      <c r="B4176" t="s">
        <v>2524</v>
      </c>
      <c r="C4176">
        <v>121.8323586744639</v>
      </c>
      <c r="D4176" t="s">
        <v>52</v>
      </c>
      <c r="E4176" t="s">
        <v>2536</v>
      </c>
      <c r="F4176" t="s">
        <v>1525</v>
      </c>
    </row>
    <row r="4177" spans="1:6" ht="15">
      <c r="A4177" s="233">
        <v>45901</v>
      </c>
      <c r="B4177" t="s">
        <v>2524</v>
      </c>
      <c r="C4177">
        <v>136.96753869332969</v>
      </c>
      <c r="D4177" t="s">
        <v>54</v>
      </c>
      <c r="E4177" t="s">
        <v>2264</v>
      </c>
      <c r="F4177" t="s">
        <v>1534</v>
      </c>
    </row>
    <row r="4178" spans="1:6" ht="15">
      <c r="A4178" s="233">
        <v>45901</v>
      </c>
      <c r="B4178" t="s">
        <v>2525</v>
      </c>
      <c r="C4178">
        <v>130</v>
      </c>
      <c r="D4178" t="s">
        <v>54</v>
      </c>
      <c r="E4178" t="s">
        <v>2179</v>
      </c>
      <c r="F4178" t="s">
        <v>1534</v>
      </c>
    </row>
    <row r="4179" spans="1:6" ht="15">
      <c r="A4179" s="233">
        <v>45901</v>
      </c>
      <c r="B4179" t="s">
        <v>2525</v>
      </c>
      <c r="C4179">
        <v>95</v>
      </c>
      <c r="D4179" t="s">
        <v>56</v>
      </c>
      <c r="E4179" t="s">
        <v>2258</v>
      </c>
      <c r="F4179" t="s">
        <v>1534</v>
      </c>
    </row>
    <row r="4180" spans="1:6" ht="15">
      <c r="A4180" s="233">
        <v>45901</v>
      </c>
      <c r="B4180" t="s">
        <v>2524</v>
      </c>
      <c r="C4180">
        <v>118.3314026630793</v>
      </c>
      <c r="D4180" t="s">
        <v>56</v>
      </c>
      <c r="E4180" t="s">
        <v>2543</v>
      </c>
      <c r="F4180" t="s">
        <v>1534</v>
      </c>
    </row>
    <row r="4181" spans="1:6" ht="15">
      <c r="A4181" s="233">
        <v>45901</v>
      </c>
      <c r="B4181" t="s">
        <v>2525</v>
      </c>
      <c r="C4181">
        <v>0</v>
      </c>
      <c r="D4181" t="s">
        <v>58</v>
      </c>
      <c r="E4181" t="s">
        <v>2156</v>
      </c>
      <c r="F4181" t="s">
        <v>1509</v>
      </c>
    </row>
    <row r="4182" spans="1:6" ht="15">
      <c r="A4182" s="233">
        <v>45901</v>
      </c>
      <c r="B4182" t="s">
        <v>2524</v>
      </c>
      <c r="C4182">
        <v>0</v>
      </c>
      <c r="D4182" t="s">
        <v>58</v>
      </c>
      <c r="E4182" t="s">
        <v>2156</v>
      </c>
      <c r="F4182" t="s">
        <v>1509</v>
      </c>
    </row>
    <row r="4183" spans="1:6" ht="15">
      <c r="A4183" s="233">
        <v>45901</v>
      </c>
      <c r="B4183" t="s">
        <v>2525</v>
      </c>
      <c r="C4183">
        <v>185</v>
      </c>
      <c r="D4183" t="s">
        <v>1498</v>
      </c>
      <c r="E4183" t="s">
        <v>2171</v>
      </c>
      <c r="F4183" t="s">
        <v>1522</v>
      </c>
    </row>
    <row r="4184" spans="1:6" ht="15">
      <c r="A4184" s="233">
        <v>45901</v>
      </c>
      <c r="B4184" t="s">
        <v>2524</v>
      </c>
      <c r="C4184">
        <v>121.5489940999461</v>
      </c>
      <c r="D4184" t="s">
        <v>1498</v>
      </c>
      <c r="E4184" t="s">
        <v>2536</v>
      </c>
      <c r="F4184" t="s">
        <v>1522</v>
      </c>
    </row>
    <row r="4185" spans="1:6" ht="15">
      <c r="A4185" s="233">
        <v>45901</v>
      </c>
      <c r="B4185" t="s">
        <v>2524</v>
      </c>
      <c r="C4185">
        <v>101.92121490088159</v>
      </c>
      <c r="D4185" t="s">
        <v>62</v>
      </c>
      <c r="E4185" t="s">
        <v>2257</v>
      </c>
      <c r="F4185" t="s">
        <v>1578</v>
      </c>
    </row>
    <row r="4186" spans="1:6" ht="15">
      <c r="A4186" s="233">
        <v>45901</v>
      </c>
      <c r="B4186" t="s">
        <v>2525</v>
      </c>
      <c r="C4186">
        <v>120</v>
      </c>
      <c r="D4186" t="s">
        <v>62</v>
      </c>
      <c r="E4186" t="s">
        <v>2233</v>
      </c>
      <c r="F4186" t="s">
        <v>1578</v>
      </c>
    </row>
    <row r="4187" spans="1:6" ht="15">
      <c r="A4187" s="233">
        <v>45901</v>
      </c>
      <c r="B4187" t="s">
        <v>2525</v>
      </c>
      <c r="C4187">
        <v>45</v>
      </c>
      <c r="D4187" t="s">
        <v>64</v>
      </c>
      <c r="E4187" t="s">
        <v>2138</v>
      </c>
      <c r="F4187" t="s">
        <v>1531</v>
      </c>
    </row>
    <row r="4188" spans="1:6" ht="15">
      <c r="A4188" s="233">
        <v>45901</v>
      </c>
      <c r="B4188" t="s">
        <v>2524</v>
      </c>
      <c r="C4188">
        <v>87.719298245614041</v>
      </c>
      <c r="D4188" t="s">
        <v>64</v>
      </c>
      <c r="E4188" t="s">
        <v>2571</v>
      </c>
      <c r="F4188" t="s">
        <v>1531</v>
      </c>
    </row>
    <row r="4189" spans="1:6" ht="15">
      <c r="A4189" s="233">
        <v>45901</v>
      </c>
      <c r="B4189" t="s">
        <v>2524</v>
      </c>
      <c r="C4189">
        <v>105.75668911058629</v>
      </c>
      <c r="D4189" t="s">
        <v>66</v>
      </c>
      <c r="E4189" t="s">
        <v>2539</v>
      </c>
      <c r="F4189" t="s">
        <v>1509</v>
      </c>
    </row>
    <row r="4190" spans="1:6" ht="15">
      <c r="A4190" s="233">
        <v>45901</v>
      </c>
      <c r="B4190" t="s">
        <v>2525</v>
      </c>
      <c r="C4190">
        <v>60</v>
      </c>
      <c r="D4190" t="s">
        <v>66</v>
      </c>
      <c r="E4190" t="s">
        <v>2113</v>
      </c>
      <c r="F4190" t="s">
        <v>1509</v>
      </c>
    </row>
    <row r="4191" spans="1:6" ht="15">
      <c r="A4191" s="233">
        <v>45901</v>
      </c>
      <c r="B4191" t="s">
        <v>2525</v>
      </c>
      <c r="C4191">
        <v>85</v>
      </c>
      <c r="D4191" t="s">
        <v>68</v>
      </c>
      <c r="E4191" t="s">
        <v>2183</v>
      </c>
      <c r="F4191" t="s">
        <v>1578</v>
      </c>
    </row>
    <row r="4192" spans="1:6" ht="15">
      <c r="A4192" s="233">
        <v>45901</v>
      </c>
      <c r="B4192" t="s">
        <v>2524</v>
      </c>
      <c r="C4192">
        <v>126.20451069768821</v>
      </c>
      <c r="D4192" t="s">
        <v>68</v>
      </c>
      <c r="E4192" t="s">
        <v>2535</v>
      </c>
      <c r="F4192" t="s">
        <v>1578</v>
      </c>
    </row>
    <row r="4193" spans="1:6" ht="15">
      <c r="A4193" s="233">
        <v>45901</v>
      </c>
      <c r="B4193" t="s">
        <v>2525</v>
      </c>
      <c r="C4193">
        <v>35</v>
      </c>
      <c r="D4193" t="s">
        <v>70</v>
      </c>
      <c r="E4193" t="s">
        <v>2205</v>
      </c>
      <c r="F4193" t="s">
        <v>1578</v>
      </c>
    </row>
    <row r="4194" spans="1:6" ht="15">
      <c r="A4194" s="233">
        <v>45901</v>
      </c>
      <c r="B4194" t="s">
        <v>2524</v>
      </c>
      <c r="C4194">
        <v>147.0773626927764</v>
      </c>
      <c r="D4194" t="s">
        <v>70</v>
      </c>
      <c r="E4194" t="s">
        <v>2796</v>
      </c>
      <c r="F4194" t="s">
        <v>1578</v>
      </c>
    </row>
    <row r="4195" spans="1:6" ht="15">
      <c r="A4195" s="233">
        <v>45901</v>
      </c>
      <c r="B4195" t="s">
        <v>2525</v>
      </c>
      <c r="C4195">
        <v>80</v>
      </c>
      <c r="D4195" t="s">
        <v>72</v>
      </c>
      <c r="E4195" t="s">
        <v>2115</v>
      </c>
      <c r="F4195" t="s">
        <v>1591</v>
      </c>
    </row>
    <row r="4196" spans="1:6" ht="15">
      <c r="A4196" s="233">
        <v>45901</v>
      </c>
      <c r="B4196" t="s">
        <v>2524</v>
      </c>
      <c r="C4196">
        <v>179.7066289282746</v>
      </c>
      <c r="D4196" t="s">
        <v>72</v>
      </c>
      <c r="E4196" t="s">
        <v>2177</v>
      </c>
      <c r="F4196" t="s">
        <v>1591</v>
      </c>
    </row>
    <row r="4197" spans="1:6" ht="15">
      <c r="A4197" s="233">
        <v>45901</v>
      </c>
      <c r="B4197" t="s">
        <v>2525</v>
      </c>
      <c r="C4197">
        <v>275</v>
      </c>
      <c r="D4197" t="s">
        <v>74</v>
      </c>
      <c r="E4197" t="s">
        <v>2815</v>
      </c>
      <c r="F4197" t="s">
        <v>1591</v>
      </c>
    </row>
    <row r="4198" spans="1:6" ht="15">
      <c r="A4198" s="233">
        <v>45901</v>
      </c>
      <c r="B4198" t="s">
        <v>2524</v>
      </c>
      <c r="C4198">
        <v>147.83356628319541</v>
      </c>
      <c r="D4198" t="s">
        <v>74</v>
      </c>
      <c r="E4198" t="s">
        <v>2139</v>
      </c>
      <c r="F4198" t="s">
        <v>1591</v>
      </c>
    </row>
    <row r="4199" spans="1:6" ht="15">
      <c r="A4199" s="233">
        <v>45901</v>
      </c>
      <c r="B4199" t="s">
        <v>2525</v>
      </c>
      <c r="C4199">
        <v>310</v>
      </c>
      <c r="D4199" t="s">
        <v>76</v>
      </c>
      <c r="E4199" t="s">
        <v>2289</v>
      </c>
      <c r="F4199" t="s">
        <v>1522</v>
      </c>
    </row>
    <row r="4200" spans="1:6" ht="15">
      <c r="A4200" s="233">
        <v>45901</v>
      </c>
      <c r="B4200" t="s">
        <v>2524</v>
      </c>
      <c r="C4200">
        <v>139.8109395295136</v>
      </c>
      <c r="D4200" t="s">
        <v>76</v>
      </c>
      <c r="E4200" t="s">
        <v>2131</v>
      </c>
      <c r="F4200" t="s">
        <v>1522</v>
      </c>
    </row>
    <row r="4201" spans="1:6" ht="15">
      <c r="A4201" s="233">
        <v>45901</v>
      </c>
      <c r="B4201" t="s">
        <v>2525</v>
      </c>
      <c r="C4201">
        <v>80</v>
      </c>
      <c r="D4201" t="s">
        <v>78</v>
      </c>
      <c r="E4201" t="s">
        <v>2115</v>
      </c>
      <c r="F4201" t="s">
        <v>1518</v>
      </c>
    </row>
    <row r="4202" spans="1:6" ht="15">
      <c r="A4202" s="233">
        <v>45901</v>
      </c>
      <c r="B4202" t="s">
        <v>2524</v>
      </c>
      <c r="C4202">
        <v>127.6100237673669</v>
      </c>
      <c r="D4202" t="s">
        <v>78</v>
      </c>
      <c r="E4202" t="s">
        <v>2983</v>
      </c>
      <c r="F4202" t="s">
        <v>1518</v>
      </c>
    </row>
    <row r="4203" spans="1:6" ht="15">
      <c r="A4203" s="233">
        <v>45901</v>
      </c>
      <c r="B4203" t="s">
        <v>2525</v>
      </c>
      <c r="C4203">
        <v>190</v>
      </c>
      <c r="D4203" t="s">
        <v>80</v>
      </c>
      <c r="E4203" t="s">
        <v>2202</v>
      </c>
      <c r="F4203" t="s">
        <v>1522</v>
      </c>
    </row>
    <row r="4204" spans="1:6" ht="15">
      <c r="A4204" s="233">
        <v>45901</v>
      </c>
      <c r="B4204" t="s">
        <v>2524</v>
      </c>
      <c r="C4204">
        <v>159.60217058952</v>
      </c>
      <c r="D4204" t="s">
        <v>80</v>
      </c>
      <c r="E4204" t="s">
        <v>2238</v>
      </c>
      <c r="F4204" t="s">
        <v>1522</v>
      </c>
    </row>
    <row r="4205" spans="1:6" ht="15">
      <c r="A4205" s="233">
        <v>45901</v>
      </c>
      <c r="B4205" t="s">
        <v>2525</v>
      </c>
      <c r="C4205">
        <v>85</v>
      </c>
      <c r="D4205" t="s">
        <v>82</v>
      </c>
      <c r="E4205" t="s">
        <v>2183</v>
      </c>
      <c r="F4205" t="s">
        <v>1531</v>
      </c>
    </row>
    <row r="4206" spans="1:6" ht="15">
      <c r="A4206" s="233">
        <v>45901</v>
      </c>
      <c r="B4206" t="s">
        <v>2524</v>
      </c>
      <c r="C4206">
        <v>126.723816623183</v>
      </c>
      <c r="D4206" t="s">
        <v>82</v>
      </c>
      <c r="E4206" t="s">
        <v>2984</v>
      </c>
      <c r="F4206" t="s">
        <v>1531</v>
      </c>
    </row>
    <row r="4207" spans="1:6" ht="15">
      <c r="A4207" s="233">
        <v>45901</v>
      </c>
      <c r="B4207" t="s">
        <v>2525</v>
      </c>
      <c r="C4207">
        <v>50</v>
      </c>
      <c r="D4207" t="s">
        <v>84</v>
      </c>
      <c r="E4207" t="s">
        <v>2191</v>
      </c>
      <c r="F4207" t="s">
        <v>1509</v>
      </c>
    </row>
    <row r="4208" spans="1:6" ht="15">
      <c r="A4208" s="233">
        <v>45901</v>
      </c>
      <c r="B4208" t="s">
        <v>2524</v>
      </c>
      <c r="C4208">
        <v>102.78548668927949</v>
      </c>
      <c r="D4208" t="s">
        <v>84</v>
      </c>
      <c r="E4208" t="s">
        <v>2985</v>
      </c>
      <c r="F4208" t="s">
        <v>1509</v>
      </c>
    </row>
    <row r="4209" spans="1:6" ht="15">
      <c r="A4209" s="233">
        <v>45901</v>
      </c>
      <c r="B4209" t="s">
        <v>2525</v>
      </c>
      <c r="C4209">
        <v>135</v>
      </c>
      <c r="D4209" t="s">
        <v>86</v>
      </c>
      <c r="E4209" t="s">
        <v>2165</v>
      </c>
      <c r="F4209" t="s">
        <v>1518</v>
      </c>
    </row>
    <row r="4210" spans="1:6" ht="15">
      <c r="A4210" s="233">
        <v>45901</v>
      </c>
      <c r="B4210" t="s">
        <v>2524</v>
      </c>
      <c r="C4210">
        <v>140.03568316667361</v>
      </c>
      <c r="D4210" t="s">
        <v>86</v>
      </c>
      <c r="E4210" t="s">
        <v>2131</v>
      </c>
      <c r="F4210" t="s">
        <v>1518</v>
      </c>
    </row>
    <row r="4211" spans="1:6" ht="15">
      <c r="A4211" s="233">
        <v>45901</v>
      </c>
      <c r="B4211" t="s">
        <v>2525</v>
      </c>
      <c r="C4211">
        <v>220</v>
      </c>
      <c r="D4211" t="s">
        <v>88</v>
      </c>
      <c r="E4211" t="s">
        <v>2158</v>
      </c>
      <c r="F4211" t="s">
        <v>1544</v>
      </c>
    </row>
    <row r="4212" spans="1:6" ht="15">
      <c r="A4212" s="233">
        <v>45901</v>
      </c>
      <c r="B4212" t="s">
        <v>2524</v>
      </c>
      <c r="C4212">
        <v>147.24090620084999</v>
      </c>
      <c r="D4212" t="s">
        <v>88</v>
      </c>
      <c r="E4212" t="s">
        <v>2796</v>
      </c>
      <c r="F4212" t="s">
        <v>1544</v>
      </c>
    </row>
    <row r="4213" spans="1:6" ht="15">
      <c r="A4213" s="233">
        <v>45901</v>
      </c>
      <c r="B4213" t="s">
        <v>2525</v>
      </c>
      <c r="C4213">
        <v>65</v>
      </c>
      <c r="D4213" t="s">
        <v>90</v>
      </c>
      <c r="E4213" t="s">
        <v>2209</v>
      </c>
      <c r="F4213" t="s">
        <v>1509</v>
      </c>
    </row>
    <row r="4214" spans="1:6" ht="15">
      <c r="A4214" s="233">
        <v>45901</v>
      </c>
      <c r="B4214" t="s">
        <v>2524</v>
      </c>
      <c r="C4214">
        <v>135.3123633865562</v>
      </c>
      <c r="D4214" t="s">
        <v>90</v>
      </c>
      <c r="E4214" t="s">
        <v>2165</v>
      </c>
      <c r="F4214" t="s">
        <v>1509</v>
      </c>
    </row>
    <row r="4215" spans="1:6" ht="15">
      <c r="A4215" s="233">
        <v>45901</v>
      </c>
      <c r="B4215" t="s">
        <v>2524</v>
      </c>
      <c r="C4215">
        <v>138.09569110755811</v>
      </c>
      <c r="D4215" t="s">
        <v>92</v>
      </c>
      <c r="E4215" t="s">
        <v>2245</v>
      </c>
      <c r="F4215" t="s">
        <v>1525</v>
      </c>
    </row>
    <row r="4216" spans="1:6" ht="15">
      <c r="A4216" s="233">
        <v>45901</v>
      </c>
      <c r="B4216" t="s">
        <v>2525</v>
      </c>
      <c r="C4216">
        <v>450</v>
      </c>
      <c r="D4216" t="s">
        <v>92</v>
      </c>
      <c r="E4216" t="s">
        <v>2643</v>
      </c>
      <c r="F4216" t="s">
        <v>1525</v>
      </c>
    </row>
    <row r="4217" spans="1:6" ht="15">
      <c r="A4217" s="233">
        <v>45901</v>
      </c>
      <c r="B4217" t="s">
        <v>2524</v>
      </c>
      <c r="C4217">
        <v>193.6061566757823</v>
      </c>
      <c r="D4217" t="s">
        <v>94</v>
      </c>
      <c r="E4217" t="s">
        <v>2160</v>
      </c>
      <c r="F4217" t="s">
        <v>1578</v>
      </c>
    </row>
    <row r="4218" spans="1:6" ht="15">
      <c r="A4218" s="233">
        <v>45901</v>
      </c>
      <c r="B4218" t="s">
        <v>2525</v>
      </c>
      <c r="C4218">
        <v>80</v>
      </c>
      <c r="D4218" t="s">
        <v>94</v>
      </c>
      <c r="E4218" t="s">
        <v>2115</v>
      </c>
      <c r="F4218" t="s">
        <v>1578</v>
      </c>
    </row>
    <row r="4219" spans="1:6" ht="15">
      <c r="A4219" s="233">
        <v>45901</v>
      </c>
      <c r="B4219" t="s">
        <v>2524</v>
      </c>
      <c r="C4219">
        <v>111.4593747466832</v>
      </c>
      <c r="D4219" t="s">
        <v>96</v>
      </c>
      <c r="E4219" t="s">
        <v>2551</v>
      </c>
      <c r="F4219" t="s">
        <v>1522</v>
      </c>
    </row>
    <row r="4220" spans="1:6" ht="15">
      <c r="A4220" s="233">
        <v>45901</v>
      </c>
      <c r="B4220" t="s">
        <v>2525</v>
      </c>
      <c r="C4220">
        <v>165</v>
      </c>
      <c r="D4220" t="s">
        <v>96</v>
      </c>
      <c r="E4220" t="s">
        <v>2153</v>
      </c>
      <c r="F4220" t="s">
        <v>1522</v>
      </c>
    </row>
    <row r="4221" spans="1:6" ht="15">
      <c r="A4221" s="233">
        <v>45901</v>
      </c>
      <c r="B4221" t="s">
        <v>2524</v>
      </c>
      <c r="C4221">
        <v>155.11571632437801</v>
      </c>
      <c r="D4221" t="s">
        <v>98</v>
      </c>
      <c r="E4221" t="s">
        <v>2140</v>
      </c>
      <c r="F4221" t="s">
        <v>1509</v>
      </c>
    </row>
    <row r="4222" spans="1:6" ht="15">
      <c r="A4222" s="233">
        <v>45901</v>
      </c>
      <c r="B4222" t="s">
        <v>2525</v>
      </c>
      <c r="C4222">
        <v>50</v>
      </c>
      <c r="D4222" t="s">
        <v>98</v>
      </c>
      <c r="E4222" t="s">
        <v>2191</v>
      </c>
      <c r="F4222" t="s">
        <v>1509</v>
      </c>
    </row>
    <row r="4223" spans="1:6" ht="15">
      <c r="A4223" s="233">
        <v>45901</v>
      </c>
      <c r="B4223" t="s">
        <v>2524</v>
      </c>
      <c r="C4223">
        <v>110.6194690265487</v>
      </c>
      <c r="D4223" t="s">
        <v>100</v>
      </c>
      <c r="E4223" t="s">
        <v>2551</v>
      </c>
      <c r="F4223" t="s">
        <v>1509</v>
      </c>
    </row>
    <row r="4224" spans="1:6" ht="15">
      <c r="A4224" s="233">
        <v>45901</v>
      </c>
      <c r="B4224" t="s">
        <v>2525</v>
      </c>
      <c r="C4224">
        <v>25</v>
      </c>
      <c r="D4224" t="s">
        <v>100</v>
      </c>
      <c r="E4224" t="s">
        <v>2173</v>
      </c>
      <c r="F4224" t="s">
        <v>1509</v>
      </c>
    </row>
    <row r="4225" spans="1:6" ht="15">
      <c r="A4225" s="233">
        <v>45901</v>
      </c>
      <c r="B4225" t="s">
        <v>2525</v>
      </c>
      <c r="C4225">
        <v>25</v>
      </c>
      <c r="D4225" t="s">
        <v>102</v>
      </c>
      <c r="E4225" t="s">
        <v>2173</v>
      </c>
      <c r="F4225" t="s">
        <v>1534</v>
      </c>
    </row>
    <row r="4226" spans="1:6" ht="15">
      <c r="A4226" s="233">
        <v>45901</v>
      </c>
      <c r="B4226" t="s">
        <v>2524</v>
      </c>
      <c r="C4226">
        <v>98.506639347492012</v>
      </c>
      <c r="D4226" t="s">
        <v>102</v>
      </c>
      <c r="E4226" t="s">
        <v>2531</v>
      </c>
      <c r="F4226" t="s">
        <v>1534</v>
      </c>
    </row>
    <row r="4227" spans="1:6" ht="15">
      <c r="A4227" s="233">
        <v>45901</v>
      </c>
      <c r="B4227" t="s">
        <v>2524</v>
      </c>
      <c r="C4227">
        <v>219.52290355627099</v>
      </c>
      <c r="D4227" t="s">
        <v>104</v>
      </c>
      <c r="E4227" t="s">
        <v>2158</v>
      </c>
      <c r="F4227" t="s">
        <v>1509</v>
      </c>
    </row>
    <row r="4228" spans="1:6" ht="15">
      <c r="A4228" s="233">
        <v>45901</v>
      </c>
      <c r="B4228" t="s">
        <v>2525</v>
      </c>
      <c r="C4228">
        <v>45</v>
      </c>
      <c r="D4228" t="s">
        <v>104</v>
      </c>
      <c r="E4228" t="s">
        <v>2138</v>
      </c>
      <c r="F4228" t="s">
        <v>1509</v>
      </c>
    </row>
    <row r="4229" spans="1:6" ht="15">
      <c r="A4229" s="233">
        <v>45901</v>
      </c>
      <c r="B4229" t="s">
        <v>2524</v>
      </c>
      <c r="C4229">
        <v>126.2424100599805</v>
      </c>
      <c r="D4229" t="s">
        <v>106</v>
      </c>
      <c r="E4229" t="s">
        <v>2535</v>
      </c>
      <c r="F4229" t="s">
        <v>1544</v>
      </c>
    </row>
    <row r="4230" spans="1:6" ht="15">
      <c r="A4230" s="233">
        <v>45901</v>
      </c>
      <c r="B4230" t="s">
        <v>2525</v>
      </c>
      <c r="C4230">
        <v>410</v>
      </c>
      <c r="D4230" t="s">
        <v>106</v>
      </c>
      <c r="E4230" t="s">
        <v>2228</v>
      </c>
      <c r="F4230" t="s">
        <v>1544</v>
      </c>
    </row>
    <row r="4231" spans="1:6" ht="15">
      <c r="A4231" s="233">
        <v>45901</v>
      </c>
      <c r="B4231" t="s">
        <v>2524</v>
      </c>
      <c r="C4231">
        <v>100.8369466572552</v>
      </c>
      <c r="D4231" t="s">
        <v>108</v>
      </c>
      <c r="E4231" t="s">
        <v>2573</v>
      </c>
      <c r="F4231" t="s">
        <v>1509</v>
      </c>
    </row>
    <row r="4232" spans="1:6" ht="15">
      <c r="A4232" s="233">
        <v>45901</v>
      </c>
      <c r="B4232" t="s">
        <v>2525</v>
      </c>
      <c r="C4232">
        <v>30</v>
      </c>
      <c r="D4232" t="s">
        <v>108</v>
      </c>
      <c r="E4232" t="s">
        <v>2133</v>
      </c>
      <c r="F4232" t="s">
        <v>1509</v>
      </c>
    </row>
    <row r="4233" spans="1:6" ht="15">
      <c r="A4233" s="233">
        <v>45901</v>
      </c>
      <c r="B4233" t="s">
        <v>2525</v>
      </c>
      <c r="C4233">
        <v>50</v>
      </c>
      <c r="D4233" t="s">
        <v>110</v>
      </c>
      <c r="E4233" t="s">
        <v>2191</v>
      </c>
      <c r="F4233" t="s">
        <v>1509</v>
      </c>
    </row>
    <row r="4234" spans="1:6" ht="15">
      <c r="A4234" s="233">
        <v>45901</v>
      </c>
      <c r="B4234" t="s">
        <v>2524</v>
      </c>
      <c r="C4234">
        <v>117.4067203606735</v>
      </c>
      <c r="D4234" t="s">
        <v>110</v>
      </c>
      <c r="E4234" t="s">
        <v>2555</v>
      </c>
      <c r="F4234" t="s">
        <v>1509</v>
      </c>
    </row>
    <row r="4235" spans="1:6" ht="15">
      <c r="A4235" s="233">
        <v>45901</v>
      </c>
      <c r="B4235" t="s">
        <v>2525</v>
      </c>
      <c r="C4235">
        <v>15</v>
      </c>
      <c r="D4235" t="s">
        <v>112</v>
      </c>
      <c r="E4235" t="s">
        <v>2317</v>
      </c>
      <c r="F4235" t="s">
        <v>1578</v>
      </c>
    </row>
    <row r="4236" spans="1:6" ht="15">
      <c r="A4236" s="233">
        <v>45901</v>
      </c>
      <c r="B4236" t="s">
        <v>2524</v>
      </c>
      <c r="C4236">
        <v>76.343648208469062</v>
      </c>
      <c r="D4236" t="s">
        <v>112</v>
      </c>
      <c r="E4236" t="s">
        <v>2556</v>
      </c>
      <c r="F4236" t="s">
        <v>1578</v>
      </c>
    </row>
    <row r="4237" spans="1:6" ht="15">
      <c r="A4237" s="233">
        <v>45901</v>
      </c>
      <c r="B4237" t="s">
        <v>2525</v>
      </c>
      <c r="C4237">
        <v>65</v>
      </c>
      <c r="D4237" t="s">
        <v>114</v>
      </c>
      <c r="E4237" t="s">
        <v>2209</v>
      </c>
      <c r="F4237" t="s">
        <v>1509</v>
      </c>
    </row>
    <row r="4238" spans="1:6" ht="15">
      <c r="A4238" s="233">
        <v>45901</v>
      </c>
      <c r="B4238" t="s">
        <v>2524</v>
      </c>
      <c r="C4238">
        <v>136.24263765746511</v>
      </c>
      <c r="D4238" t="s">
        <v>114</v>
      </c>
      <c r="E4238" t="s">
        <v>2231</v>
      </c>
      <c r="F4238" t="s">
        <v>1509</v>
      </c>
    </row>
    <row r="4239" spans="1:6" ht="15">
      <c r="A4239" s="233">
        <v>45901</v>
      </c>
      <c r="B4239" t="s">
        <v>2524</v>
      </c>
      <c r="C4239">
        <v>126.1743924217719</v>
      </c>
      <c r="D4239" t="s">
        <v>872</v>
      </c>
      <c r="E4239" t="s">
        <v>2535</v>
      </c>
      <c r="F4239" t="s">
        <v>1531</v>
      </c>
    </row>
    <row r="4240" spans="1:6" ht="15">
      <c r="A4240" s="233">
        <v>45901</v>
      </c>
      <c r="B4240" t="s">
        <v>2525</v>
      </c>
      <c r="C4240">
        <v>65</v>
      </c>
      <c r="D4240" t="s">
        <v>872</v>
      </c>
      <c r="E4240" t="s">
        <v>2209</v>
      </c>
      <c r="F4240" t="s">
        <v>1531</v>
      </c>
    </row>
    <row r="4241" spans="1:6" ht="15">
      <c r="A4241" s="233">
        <v>45901</v>
      </c>
      <c r="B4241" t="s">
        <v>2525</v>
      </c>
      <c r="C4241">
        <v>355</v>
      </c>
      <c r="D4241" t="s">
        <v>118</v>
      </c>
      <c r="E4241" t="s">
        <v>2366</v>
      </c>
      <c r="F4241" t="s">
        <v>1525</v>
      </c>
    </row>
    <row r="4242" spans="1:6" ht="15">
      <c r="A4242" s="233">
        <v>45901</v>
      </c>
      <c r="B4242" t="s">
        <v>2524</v>
      </c>
      <c r="C4242">
        <v>164.11631454856459</v>
      </c>
      <c r="D4242" t="s">
        <v>118</v>
      </c>
      <c r="E4242" t="s">
        <v>2260</v>
      </c>
      <c r="F4242" t="s">
        <v>1525</v>
      </c>
    </row>
    <row r="4243" spans="1:6" ht="15">
      <c r="A4243" s="233">
        <v>45901</v>
      </c>
      <c r="B4243" t="s">
        <v>2524</v>
      </c>
      <c r="C4243">
        <v>127.32070929209689</v>
      </c>
      <c r="D4243" t="s">
        <v>120</v>
      </c>
      <c r="E4243" t="s">
        <v>2984</v>
      </c>
      <c r="F4243" t="s">
        <v>1509</v>
      </c>
    </row>
    <row r="4244" spans="1:6" ht="15">
      <c r="A4244" s="233">
        <v>45901</v>
      </c>
      <c r="B4244" t="s">
        <v>2525</v>
      </c>
      <c r="C4244">
        <v>55</v>
      </c>
      <c r="D4244" t="s">
        <v>120</v>
      </c>
      <c r="E4244" t="s">
        <v>2150</v>
      </c>
      <c r="F4244" t="s">
        <v>1509</v>
      </c>
    </row>
    <row r="4245" spans="1:6" ht="15">
      <c r="A4245" s="233">
        <v>45901</v>
      </c>
      <c r="B4245" t="s">
        <v>2524</v>
      </c>
      <c r="C4245">
        <v>177.479248580166</v>
      </c>
      <c r="D4245" t="s">
        <v>122</v>
      </c>
      <c r="E4245" t="s">
        <v>2786</v>
      </c>
      <c r="F4245" t="s">
        <v>1509</v>
      </c>
    </row>
    <row r="4246" spans="1:6" ht="15">
      <c r="A4246" s="233">
        <v>45901</v>
      </c>
      <c r="B4246" t="s">
        <v>2525</v>
      </c>
      <c r="C4246">
        <v>65</v>
      </c>
      <c r="D4246" t="s">
        <v>122</v>
      </c>
      <c r="E4246" t="s">
        <v>2209</v>
      </c>
      <c r="F4246" t="s">
        <v>1509</v>
      </c>
    </row>
    <row r="4247" spans="1:6" ht="15">
      <c r="A4247" s="233">
        <v>45901</v>
      </c>
      <c r="B4247" t="s">
        <v>2525</v>
      </c>
      <c r="C4247">
        <v>55</v>
      </c>
      <c r="D4247" t="s">
        <v>124</v>
      </c>
      <c r="E4247" t="s">
        <v>2150</v>
      </c>
      <c r="F4247" t="s">
        <v>1544</v>
      </c>
    </row>
    <row r="4248" spans="1:6" ht="15">
      <c r="A4248" s="233">
        <v>45901</v>
      </c>
      <c r="B4248" t="s">
        <v>2524</v>
      </c>
      <c r="C4248">
        <v>128.67604052125489</v>
      </c>
      <c r="D4248" t="s">
        <v>124</v>
      </c>
      <c r="E4248" t="s">
        <v>2528</v>
      </c>
      <c r="F4248" t="s">
        <v>1544</v>
      </c>
    </row>
    <row r="4249" spans="1:6" ht="15">
      <c r="A4249" s="233">
        <v>45901</v>
      </c>
      <c r="B4249" t="s">
        <v>2524</v>
      </c>
      <c r="C4249">
        <v>161.8122977346278</v>
      </c>
      <c r="D4249" t="s">
        <v>126</v>
      </c>
      <c r="E4249" t="s">
        <v>2981</v>
      </c>
      <c r="F4249" t="s">
        <v>1509</v>
      </c>
    </row>
    <row r="4250" spans="1:6" ht="15">
      <c r="A4250" s="233">
        <v>45901</v>
      </c>
      <c r="B4250" t="s">
        <v>2525</v>
      </c>
      <c r="C4250">
        <v>35</v>
      </c>
      <c r="D4250" t="s">
        <v>126</v>
      </c>
      <c r="E4250" t="s">
        <v>2205</v>
      </c>
      <c r="F4250" t="s">
        <v>1509</v>
      </c>
    </row>
    <row r="4251" spans="1:6" ht="15">
      <c r="A4251" s="233">
        <v>45901</v>
      </c>
      <c r="B4251" t="s">
        <v>2524</v>
      </c>
      <c r="C4251">
        <v>224.07457201756739</v>
      </c>
      <c r="D4251" t="s">
        <v>128</v>
      </c>
      <c r="E4251" t="s">
        <v>2821</v>
      </c>
      <c r="F4251" t="s">
        <v>1509</v>
      </c>
    </row>
    <row r="4252" spans="1:6" ht="15">
      <c r="A4252" s="233">
        <v>45901</v>
      </c>
      <c r="B4252" t="s">
        <v>2525</v>
      </c>
      <c r="C4252">
        <v>50</v>
      </c>
      <c r="D4252" t="s">
        <v>128</v>
      </c>
      <c r="E4252" t="s">
        <v>2191</v>
      </c>
      <c r="F4252" t="s">
        <v>1509</v>
      </c>
    </row>
    <row r="4253" spans="1:6" ht="15">
      <c r="A4253" s="233">
        <v>45901</v>
      </c>
      <c r="B4253" t="s">
        <v>2525</v>
      </c>
      <c r="C4253">
        <v>465</v>
      </c>
      <c r="D4253" t="s">
        <v>130</v>
      </c>
      <c r="E4253" t="s">
        <v>2497</v>
      </c>
      <c r="F4253" t="s">
        <v>1544</v>
      </c>
    </row>
    <row r="4254" spans="1:6" ht="15">
      <c r="A4254" s="233">
        <v>45901</v>
      </c>
      <c r="B4254" t="s">
        <v>2524</v>
      </c>
      <c r="C4254">
        <v>138.40768653784329</v>
      </c>
      <c r="D4254" t="s">
        <v>130</v>
      </c>
      <c r="E4254" t="s">
        <v>2245</v>
      </c>
      <c r="F4254" t="s">
        <v>1544</v>
      </c>
    </row>
    <row r="4255" spans="1:6" ht="15">
      <c r="A4255" s="233">
        <v>45901</v>
      </c>
      <c r="B4255" t="s">
        <v>2524</v>
      </c>
      <c r="C4255">
        <v>140.51851331412911</v>
      </c>
      <c r="D4255" t="s">
        <v>1499</v>
      </c>
      <c r="E4255" t="s">
        <v>2220</v>
      </c>
      <c r="F4255" t="s">
        <v>1518</v>
      </c>
    </row>
    <row r="4256" spans="1:6" ht="15">
      <c r="A4256" s="233">
        <v>45901</v>
      </c>
      <c r="B4256" t="s">
        <v>2525</v>
      </c>
      <c r="C4256">
        <v>60</v>
      </c>
      <c r="D4256" t="s">
        <v>1499</v>
      </c>
      <c r="E4256" t="s">
        <v>2113</v>
      </c>
      <c r="F4256" t="s">
        <v>1518</v>
      </c>
    </row>
    <row r="4257" spans="1:6" ht="15">
      <c r="A4257" s="233">
        <v>45901</v>
      </c>
      <c r="B4257" t="s">
        <v>2525</v>
      </c>
      <c r="C4257">
        <v>55</v>
      </c>
      <c r="D4257" t="s">
        <v>134</v>
      </c>
      <c r="E4257" t="s">
        <v>2150</v>
      </c>
      <c r="F4257" t="s">
        <v>1509</v>
      </c>
    </row>
    <row r="4258" spans="1:6" ht="15">
      <c r="A4258" s="233">
        <v>45901</v>
      </c>
      <c r="B4258" t="s">
        <v>2524</v>
      </c>
      <c r="C4258">
        <v>212.1422510221399</v>
      </c>
      <c r="D4258" t="s">
        <v>134</v>
      </c>
      <c r="E4258" t="s">
        <v>2168</v>
      </c>
      <c r="F4258" t="s">
        <v>1509</v>
      </c>
    </row>
    <row r="4259" spans="1:6" ht="15">
      <c r="A4259" s="233">
        <v>45901</v>
      </c>
      <c r="B4259" t="s">
        <v>2524</v>
      </c>
      <c r="C4259">
        <v>135.84271883027071</v>
      </c>
      <c r="D4259" t="s">
        <v>136</v>
      </c>
      <c r="E4259" t="s">
        <v>2231</v>
      </c>
      <c r="F4259" t="s">
        <v>1518</v>
      </c>
    </row>
    <row r="4260" spans="1:6" ht="15">
      <c r="A4260" s="233">
        <v>45901</v>
      </c>
      <c r="B4260" t="s">
        <v>2525</v>
      </c>
      <c r="C4260">
        <v>110</v>
      </c>
      <c r="D4260" t="s">
        <v>136</v>
      </c>
      <c r="E4260" t="s">
        <v>2123</v>
      </c>
      <c r="F4260" t="s">
        <v>1518</v>
      </c>
    </row>
    <row r="4261" spans="1:6" ht="15">
      <c r="A4261" s="233">
        <v>45901</v>
      </c>
      <c r="B4261" t="s">
        <v>2525</v>
      </c>
      <c r="C4261">
        <v>40</v>
      </c>
      <c r="D4261" t="s">
        <v>138</v>
      </c>
      <c r="E4261" t="s">
        <v>2185</v>
      </c>
      <c r="F4261" t="s">
        <v>1534</v>
      </c>
    </row>
    <row r="4262" spans="1:6" ht="15">
      <c r="A4262" s="233">
        <v>45901</v>
      </c>
      <c r="B4262" t="s">
        <v>2524</v>
      </c>
      <c r="C4262">
        <v>142.04545454545459</v>
      </c>
      <c r="D4262" t="s">
        <v>138</v>
      </c>
      <c r="E4262" t="s">
        <v>2986</v>
      </c>
      <c r="F4262" t="s">
        <v>1534</v>
      </c>
    </row>
    <row r="4263" spans="1:6" ht="15">
      <c r="A4263" s="233">
        <v>45901</v>
      </c>
      <c r="B4263" t="s">
        <v>2525</v>
      </c>
      <c r="C4263">
        <v>30</v>
      </c>
      <c r="D4263" t="s">
        <v>140</v>
      </c>
      <c r="E4263" t="s">
        <v>2133</v>
      </c>
      <c r="F4263" t="s">
        <v>1509</v>
      </c>
    </row>
    <row r="4264" spans="1:6" ht="15">
      <c r="A4264" s="233">
        <v>45901</v>
      </c>
      <c r="B4264" t="s">
        <v>2524</v>
      </c>
      <c r="C4264">
        <v>99.953355100952891</v>
      </c>
      <c r="D4264" t="s">
        <v>140</v>
      </c>
      <c r="E4264" t="s">
        <v>2121</v>
      </c>
      <c r="F4264" t="s">
        <v>1509</v>
      </c>
    </row>
    <row r="4265" spans="1:6" ht="15">
      <c r="A4265" s="233">
        <v>45901</v>
      </c>
      <c r="B4265" t="s">
        <v>2524</v>
      </c>
      <c r="C4265">
        <v>89.796217563407126</v>
      </c>
      <c r="D4265" t="s">
        <v>142</v>
      </c>
      <c r="E4265" t="s">
        <v>2193</v>
      </c>
      <c r="F4265" t="s">
        <v>1534</v>
      </c>
    </row>
    <row r="4266" spans="1:6" ht="15">
      <c r="A4266" s="233">
        <v>45901</v>
      </c>
      <c r="B4266" t="s">
        <v>2525</v>
      </c>
      <c r="C4266">
        <v>245</v>
      </c>
      <c r="D4266" t="s">
        <v>142</v>
      </c>
      <c r="E4266" t="s">
        <v>2243</v>
      </c>
      <c r="F4266" t="s">
        <v>1534</v>
      </c>
    </row>
    <row r="4267" spans="1:6" ht="15">
      <c r="A4267" s="233">
        <v>45901</v>
      </c>
      <c r="B4267" t="s">
        <v>2525</v>
      </c>
      <c r="C4267">
        <v>180</v>
      </c>
      <c r="D4267" t="s">
        <v>144</v>
      </c>
      <c r="E4267" t="s">
        <v>2177</v>
      </c>
      <c r="F4267" t="s">
        <v>1518</v>
      </c>
    </row>
    <row r="4268" spans="1:6" ht="15">
      <c r="A4268" s="233">
        <v>45901</v>
      </c>
      <c r="B4268" t="s">
        <v>2524</v>
      </c>
      <c r="C4268">
        <v>136.5239485759794</v>
      </c>
      <c r="D4268" t="s">
        <v>144</v>
      </c>
      <c r="E4268" t="s">
        <v>2264</v>
      </c>
      <c r="F4268" t="s">
        <v>1518</v>
      </c>
    </row>
    <row r="4269" spans="1:6" ht="15">
      <c r="A4269" s="233">
        <v>45901</v>
      </c>
      <c r="B4269" t="s">
        <v>2524</v>
      </c>
      <c r="C4269">
        <v>128.69184737146901</v>
      </c>
      <c r="D4269" t="s">
        <v>146</v>
      </c>
      <c r="E4269" t="s">
        <v>2528</v>
      </c>
      <c r="F4269" t="s">
        <v>1591</v>
      </c>
    </row>
    <row r="4270" spans="1:6" ht="15">
      <c r="A4270" s="233">
        <v>45901</v>
      </c>
      <c r="B4270" t="s">
        <v>2525</v>
      </c>
      <c r="C4270">
        <v>60</v>
      </c>
      <c r="D4270" t="s">
        <v>146</v>
      </c>
      <c r="E4270" t="s">
        <v>2113</v>
      </c>
      <c r="F4270" t="s">
        <v>1591</v>
      </c>
    </row>
    <row r="4271" spans="1:6" ht="15">
      <c r="A4271" s="233">
        <v>45901</v>
      </c>
      <c r="B4271" t="s">
        <v>2525</v>
      </c>
      <c r="C4271">
        <v>175</v>
      </c>
      <c r="D4271" t="s">
        <v>148</v>
      </c>
      <c r="E4271" t="s">
        <v>2154</v>
      </c>
      <c r="F4271" t="s">
        <v>1591</v>
      </c>
    </row>
    <row r="4272" spans="1:6" ht="15">
      <c r="A4272" s="233">
        <v>45901</v>
      </c>
      <c r="B4272" t="s">
        <v>2524</v>
      </c>
      <c r="C4272">
        <v>111.2177389115914</v>
      </c>
      <c r="D4272" t="s">
        <v>148</v>
      </c>
      <c r="E4272" t="s">
        <v>2551</v>
      </c>
      <c r="F4272" t="s">
        <v>1591</v>
      </c>
    </row>
    <row r="4273" spans="1:6" ht="15">
      <c r="A4273" s="233">
        <v>45901</v>
      </c>
      <c r="B4273" t="s">
        <v>2525</v>
      </c>
      <c r="C4273">
        <v>45</v>
      </c>
      <c r="D4273" t="s">
        <v>150</v>
      </c>
      <c r="E4273" t="s">
        <v>2138</v>
      </c>
      <c r="F4273" t="s">
        <v>1509</v>
      </c>
    </row>
    <row r="4274" spans="1:6" ht="15">
      <c r="A4274" s="233">
        <v>45901</v>
      </c>
      <c r="B4274" t="s">
        <v>2524</v>
      </c>
      <c r="C4274">
        <v>144.6619731893143</v>
      </c>
      <c r="D4274" t="s">
        <v>150</v>
      </c>
      <c r="E4274" t="s">
        <v>2157</v>
      </c>
      <c r="F4274" t="s">
        <v>1509</v>
      </c>
    </row>
    <row r="4275" spans="1:6" ht="15">
      <c r="A4275" s="233">
        <v>45901</v>
      </c>
      <c r="B4275" t="s">
        <v>2525</v>
      </c>
      <c r="C4275">
        <v>270</v>
      </c>
      <c r="D4275" t="s">
        <v>152</v>
      </c>
      <c r="E4275" t="s">
        <v>2987</v>
      </c>
      <c r="F4275" t="s">
        <v>1591</v>
      </c>
    </row>
    <row r="4276" spans="1:6" ht="15">
      <c r="A4276" s="233">
        <v>45901</v>
      </c>
      <c r="B4276" t="s">
        <v>2524</v>
      </c>
      <c r="C4276">
        <v>141.6519768320322</v>
      </c>
      <c r="D4276" t="s">
        <v>152</v>
      </c>
      <c r="E4276" t="s">
        <v>2986</v>
      </c>
      <c r="F4276" t="s">
        <v>1591</v>
      </c>
    </row>
    <row r="4277" spans="1:6" ht="15">
      <c r="A4277" s="233">
        <v>45901</v>
      </c>
      <c r="B4277" t="s">
        <v>2525</v>
      </c>
      <c r="C4277">
        <v>115</v>
      </c>
      <c r="D4277" t="s">
        <v>154</v>
      </c>
      <c r="E4277" t="s">
        <v>2143</v>
      </c>
      <c r="F4277" t="s">
        <v>1534</v>
      </c>
    </row>
    <row r="4278" spans="1:6" ht="15">
      <c r="A4278" s="233">
        <v>45901</v>
      </c>
      <c r="B4278" t="s">
        <v>2524</v>
      </c>
      <c r="C4278">
        <v>147.37543571867951</v>
      </c>
      <c r="D4278" t="s">
        <v>154</v>
      </c>
      <c r="E4278" t="s">
        <v>2796</v>
      </c>
      <c r="F4278" t="s">
        <v>1534</v>
      </c>
    </row>
    <row r="4279" spans="1:6" ht="15">
      <c r="A4279" s="233">
        <v>45901</v>
      </c>
      <c r="B4279" t="s">
        <v>2524</v>
      </c>
      <c r="C4279">
        <v>110.3225094693487</v>
      </c>
      <c r="D4279" t="s">
        <v>156</v>
      </c>
      <c r="E4279" t="s">
        <v>2123</v>
      </c>
      <c r="F4279" t="s">
        <v>1525</v>
      </c>
    </row>
    <row r="4280" spans="1:6" ht="15">
      <c r="A4280" s="233">
        <v>45901</v>
      </c>
      <c r="B4280" t="s">
        <v>2525</v>
      </c>
      <c r="C4280">
        <v>30</v>
      </c>
      <c r="D4280" t="s">
        <v>156</v>
      </c>
      <c r="E4280" t="s">
        <v>2133</v>
      </c>
      <c r="F4280" t="s">
        <v>1525</v>
      </c>
    </row>
    <row r="4281" spans="1:6" ht="15">
      <c r="A4281" s="233">
        <v>45901</v>
      </c>
      <c r="B4281" t="s">
        <v>2525</v>
      </c>
      <c r="C4281">
        <v>85</v>
      </c>
      <c r="D4281" t="s">
        <v>158</v>
      </c>
      <c r="E4281" t="s">
        <v>2183</v>
      </c>
      <c r="F4281" t="s">
        <v>1534</v>
      </c>
    </row>
    <row r="4282" spans="1:6" ht="15">
      <c r="A4282" s="233">
        <v>45901</v>
      </c>
      <c r="B4282" t="s">
        <v>2524</v>
      </c>
      <c r="C4282">
        <v>154.28177296983341</v>
      </c>
      <c r="D4282" t="s">
        <v>158</v>
      </c>
      <c r="E4282" t="s">
        <v>2561</v>
      </c>
      <c r="F4282" t="s">
        <v>1534</v>
      </c>
    </row>
    <row r="4283" spans="1:6" ht="15">
      <c r="A4283" s="233">
        <v>45901</v>
      </c>
      <c r="B4283" t="s">
        <v>2525</v>
      </c>
      <c r="C4283">
        <v>55</v>
      </c>
      <c r="D4283" t="s">
        <v>160</v>
      </c>
      <c r="E4283" t="s">
        <v>2150</v>
      </c>
      <c r="F4283" t="s">
        <v>1544</v>
      </c>
    </row>
    <row r="4284" spans="1:6" ht="15">
      <c r="A4284" s="233">
        <v>45901</v>
      </c>
      <c r="B4284" t="s">
        <v>2524</v>
      </c>
      <c r="C4284">
        <v>114.4188562275063</v>
      </c>
      <c r="D4284" t="s">
        <v>160</v>
      </c>
      <c r="E4284" t="s">
        <v>2988</v>
      </c>
      <c r="F4284" t="s">
        <v>1544</v>
      </c>
    </row>
    <row r="4285" spans="1:6" ht="15">
      <c r="A4285" s="233">
        <v>45901</v>
      </c>
      <c r="B4285" t="s">
        <v>2525</v>
      </c>
      <c r="C4285">
        <v>40</v>
      </c>
      <c r="D4285" t="s">
        <v>162</v>
      </c>
      <c r="E4285" t="s">
        <v>2185</v>
      </c>
      <c r="F4285" t="s">
        <v>1509</v>
      </c>
    </row>
    <row r="4286" spans="1:6" ht="15">
      <c r="A4286" s="233">
        <v>45901</v>
      </c>
      <c r="B4286" t="s">
        <v>2524</v>
      </c>
      <c r="C4286">
        <v>138.45621322256841</v>
      </c>
      <c r="D4286" t="s">
        <v>162</v>
      </c>
      <c r="E4286" t="s">
        <v>2245</v>
      </c>
      <c r="F4286" t="s">
        <v>1509</v>
      </c>
    </row>
    <row r="4287" spans="1:6" ht="15">
      <c r="A4287" s="233">
        <v>45901</v>
      </c>
      <c r="B4287" t="s">
        <v>2524</v>
      </c>
      <c r="C4287">
        <v>115.4689965744198</v>
      </c>
      <c r="D4287" t="s">
        <v>164</v>
      </c>
      <c r="E4287" t="s">
        <v>2143</v>
      </c>
      <c r="F4287" t="s">
        <v>1578</v>
      </c>
    </row>
    <row r="4288" spans="1:6" ht="15">
      <c r="A4288" s="233">
        <v>45901</v>
      </c>
      <c r="B4288" t="s">
        <v>2525</v>
      </c>
      <c r="C4288">
        <v>30</v>
      </c>
      <c r="D4288" t="s">
        <v>164</v>
      </c>
      <c r="E4288" t="s">
        <v>2133</v>
      </c>
      <c r="F4288" t="s">
        <v>1578</v>
      </c>
    </row>
    <row r="4289" spans="1:6" ht="15">
      <c r="A4289" s="233">
        <v>45901</v>
      </c>
      <c r="B4289" t="s">
        <v>2524</v>
      </c>
      <c r="C4289">
        <v>137.91518216296981</v>
      </c>
      <c r="D4289" t="s">
        <v>166</v>
      </c>
      <c r="E4289" t="s">
        <v>2245</v>
      </c>
      <c r="F4289" t="s">
        <v>1525</v>
      </c>
    </row>
    <row r="4290" spans="1:6" ht="15">
      <c r="A4290" s="233">
        <v>45901</v>
      </c>
      <c r="B4290" t="s">
        <v>2525</v>
      </c>
      <c r="C4290">
        <v>60</v>
      </c>
      <c r="D4290" t="s">
        <v>166</v>
      </c>
      <c r="E4290" t="s">
        <v>2113</v>
      </c>
      <c r="F4290" t="s">
        <v>1525</v>
      </c>
    </row>
    <row r="4291" spans="1:6" ht="15">
      <c r="A4291" s="233">
        <v>45901</v>
      </c>
      <c r="B4291" t="s">
        <v>2525</v>
      </c>
      <c r="C4291">
        <v>65</v>
      </c>
      <c r="D4291" t="s">
        <v>168</v>
      </c>
      <c r="E4291" t="s">
        <v>2209</v>
      </c>
      <c r="F4291" t="s">
        <v>1578</v>
      </c>
    </row>
    <row r="4292" spans="1:6" ht="15">
      <c r="A4292" s="233">
        <v>45901</v>
      </c>
      <c r="B4292" t="s">
        <v>2524</v>
      </c>
      <c r="C4292">
        <v>137.11923044468821</v>
      </c>
      <c r="D4292" t="s">
        <v>168</v>
      </c>
      <c r="E4292" t="s">
        <v>2264</v>
      </c>
      <c r="F4292" t="s">
        <v>1578</v>
      </c>
    </row>
    <row r="4293" spans="1:6" ht="15">
      <c r="A4293" s="233">
        <v>45901</v>
      </c>
      <c r="B4293" t="s">
        <v>2524</v>
      </c>
      <c r="C4293">
        <v>124.07827566647759</v>
      </c>
      <c r="D4293" t="s">
        <v>170</v>
      </c>
      <c r="E4293" t="s">
        <v>2204</v>
      </c>
      <c r="F4293" t="s">
        <v>1509</v>
      </c>
    </row>
    <row r="4294" spans="1:6" ht="15">
      <c r="A4294" s="233">
        <v>45901</v>
      </c>
      <c r="B4294" t="s">
        <v>2525</v>
      </c>
      <c r="C4294">
        <v>35</v>
      </c>
      <c r="D4294" t="s">
        <v>170</v>
      </c>
      <c r="E4294" t="s">
        <v>2205</v>
      </c>
      <c r="F4294" t="s">
        <v>1509</v>
      </c>
    </row>
    <row r="4295" spans="1:6" ht="15">
      <c r="A4295" s="233">
        <v>45901</v>
      </c>
      <c r="B4295" t="s">
        <v>2525</v>
      </c>
      <c r="C4295">
        <v>235</v>
      </c>
      <c r="D4295" t="s">
        <v>172</v>
      </c>
      <c r="E4295" t="s">
        <v>2203</v>
      </c>
      <c r="F4295" t="s">
        <v>1525</v>
      </c>
    </row>
    <row r="4296" spans="1:6" ht="15">
      <c r="A4296" s="233">
        <v>45901</v>
      </c>
      <c r="B4296" t="s">
        <v>2524</v>
      </c>
      <c r="C4296">
        <v>100.1111873186816</v>
      </c>
      <c r="D4296" t="s">
        <v>172</v>
      </c>
      <c r="E4296" t="s">
        <v>2121</v>
      </c>
      <c r="F4296" t="s">
        <v>1525</v>
      </c>
    </row>
    <row r="4297" spans="1:6" ht="15">
      <c r="A4297" s="233">
        <v>45901</v>
      </c>
      <c r="B4297" t="s">
        <v>2524</v>
      </c>
      <c r="C4297">
        <v>159.00549291702811</v>
      </c>
      <c r="D4297" t="s">
        <v>174</v>
      </c>
      <c r="E4297" t="s">
        <v>2527</v>
      </c>
      <c r="F4297" t="s">
        <v>1518</v>
      </c>
    </row>
    <row r="4298" spans="1:6" ht="15">
      <c r="A4298" s="233">
        <v>45901</v>
      </c>
      <c r="B4298" t="s">
        <v>2525</v>
      </c>
      <c r="C4298">
        <v>55</v>
      </c>
      <c r="D4298" t="s">
        <v>174</v>
      </c>
      <c r="E4298" t="s">
        <v>2150</v>
      </c>
      <c r="F4298" t="s">
        <v>1518</v>
      </c>
    </row>
    <row r="4299" spans="1:6" ht="15">
      <c r="A4299" s="233">
        <v>45901</v>
      </c>
      <c r="B4299" t="s">
        <v>2525</v>
      </c>
      <c r="C4299">
        <v>50</v>
      </c>
      <c r="D4299" t="s">
        <v>176</v>
      </c>
      <c r="E4299" t="s">
        <v>2191</v>
      </c>
      <c r="F4299" t="s">
        <v>1518</v>
      </c>
    </row>
    <row r="4300" spans="1:6" ht="15">
      <c r="A4300" s="233">
        <v>45901</v>
      </c>
      <c r="B4300" t="s">
        <v>2524</v>
      </c>
      <c r="C4300">
        <v>127.33662710742119</v>
      </c>
      <c r="D4300" t="s">
        <v>176</v>
      </c>
      <c r="E4300" t="s">
        <v>2984</v>
      </c>
      <c r="F4300" t="s">
        <v>1518</v>
      </c>
    </row>
    <row r="4301" spans="1:6" ht="15">
      <c r="A4301" s="233">
        <v>45901</v>
      </c>
      <c r="B4301" t="s">
        <v>2525</v>
      </c>
      <c r="C4301">
        <v>75</v>
      </c>
      <c r="D4301" t="s">
        <v>178</v>
      </c>
      <c r="E4301" t="s">
        <v>2147</v>
      </c>
      <c r="F4301" t="s">
        <v>1591</v>
      </c>
    </row>
    <row r="4302" spans="1:6" ht="15">
      <c r="A4302" s="233">
        <v>45901</v>
      </c>
      <c r="B4302" t="s">
        <v>2524</v>
      </c>
      <c r="C4302">
        <v>108.937208592967</v>
      </c>
      <c r="D4302" t="s">
        <v>178</v>
      </c>
      <c r="E4302" t="s">
        <v>2565</v>
      </c>
      <c r="F4302" t="s">
        <v>1591</v>
      </c>
    </row>
    <row r="4303" spans="1:6" ht="15">
      <c r="A4303" s="233">
        <v>45901</v>
      </c>
      <c r="B4303" t="s">
        <v>2525</v>
      </c>
      <c r="C4303">
        <v>95</v>
      </c>
      <c r="D4303" t="s">
        <v>180</v>
      </c>
      <c r="E4303" t="s">
        <v>2258</v>
      </c>
      <c r="F4303" t="s">
        <v>1522</v>
      </c>
    </row>
    <row r="4304" spans="1:6" ht="15">
      <c r="A4304" s="233">
        <v>45901</v>
      </c>
      <c r="B4304" t="s">
        <v>2524</v>
      </c>
      <c r="C4304">
        <v>176.08897126969421</v>
      </c>
      <c r="D4304" t="s">
        <v>180</v>
      </c>
      <c r="E4304" t="s">
        <v>2569</v>
      </c>
      <c r="F4304" t="s">
        <v>1522</v>
      </c>
    </row>
    <row r="4305" spans="1:6" ht="15">
      <c r="A4305" s="233">
        <v>45901</v>
      </c>
      <c r="B4305" t="s">
        <v>2524</v>
      </c>
      <c r="C4305">
        <v>153.77180264487501</v>
      </c>
      <c r="D4305" t="s">
        <v>182</v>
      </c>
      <c r="E4305" t="s">
        <v>2561</v>
      </c>
      <c r="F4305" t="s">
        <v>1578</v>
      </c>
    </row>
    <row r="4306" spans="1:6" ht="15">
      <c r="A4306" s="233">
        <v>45901</v>
      </c>
      <c r="B4306" t="s">
        <v>2525</v>
      </c>
      <c r="C4306">
        <v>70</v>
      </c>
      <c r="D4306" t="s">
        <v>182</v>
      </c>
      <c r="E4306" t="s">
        <v>2127</v>
      </c>
      <c r="F4306" t="s">
        <v>1578</v>
      </c>
    </row>
    <row r="4307" spans="1:6" ht="15">
      <c r="A4307" s="233">
        <v>45901</v>
      </c>
      <c r="B4307" t="s">
        <v>2525</v>
      </c>
      <c r="C4307">
        <v>175</v>
      </c>
      <c r="D4307" t="s">
        <v>184</v>
      </c>
      <c r="E4307" t="s">
        <v>2154</v>
      </c>
      <c r="F4307" t="s">
        <v>1518</v>
      </c>
    </row>
    <row r="4308" spans="1:6" ht="15">
      <c r="A4308" s="233">
        <v>45901</v>
      </c>
      <c r="B4308" t="s">
        <v>2524</v>
      </c>
      <c r="C4308">
        <v>105.93027971647</v>
      </c>
      <c r="D4308" t="s">
        <v>184</v>
      </c>
      <c r="E4308" t="s">
        <v>2539</v>
      </c>
      <c r="F4308" t="s">
        <v>1518</v>
      </c>
    </row>
    <row r="4309" spans="1:6" ht="15">
      <c r="A4309" s="233">
        <v>45901</v>
      </c>
      <c r="B4309" t="s">
        <v>2525</v>
      </c>
      <c r="C4309">
        <v>145</v>
      </c>
      <c r="D4309" t="s">
        <v>186</v>
      </c>
      <c r="E4309" t="s">
        <v>2157</v>
      </c>
      <c r="F4309" t="s">
        <v>1578</v>
      </c>
    </row>
    <row r="4310" spans="1:6" ht="15">
      <c r="A4310" s="233">
        <v>45901</v>
      </c>
      <c r="B4310" t="s">
        <v>2524</v>
      </c>
      <c r="C4310">
        <v>164.40282092564459</v>
      </c>
      <c r="D4310" t="s">
        <v>186</v>
      </c>
      <c r="E4310" t="s">
        <v>2260</v>
      </c>
      <c r="F4310" t="s">
        <v>1578</v>
      </c>
    </row>
    <row r="4311" spans="1:6" ht="15">
      <c r="A4311" s="233">
        <v>45901</v>
      </c>
      <c r="B4311" t="s">
        <v>2524</v>
      </c>
      <c r="C4311">
        <v>76.604872069863646</v>
      </c>
      <c r="D4311" t="s">
        <v>188</v>
      </c>
      <c r="E4311" t="s">
        <v>2533</v>
      </c>
      <c r="F4311" t="s">
        <v>1591</v>
      </c>
    </row>
    <row r="4312" spans="1:6" ht="15">
      <c r="A4312" s="233">
        <v>45901</v>
      </c>
      <c r="B4312" t="s">
        <v>2525</v>
      </c>
      <c r="C4312">
        <v>30</v>
      </c>
      <c r="D4312" t="s">
        <v>188</v>
      </c>
      <c r="E4312" t="s">
        <v>2133</v>
      </c>
      <c r="F4312" t="s">
        <v>1591</v>
      </c>
    </row>
    <row r="4313" spans="1:6" ht="15">
      <c r="A4313" s="233">
        <v>45901</v>
      </c>
      <c r="B4313" t="s">
        <v>2524</v>
      </c>
      <c r="C4313">
        <v>116.4415463437355</v>
      </c>
      <c r="D4313" t="s">
        <v>190</v>
      </c>
      <c r="E4313" t="s">
        <v>2194</v>
      </c>
      <c r="F4313" t="s">
        <v>1591</v>
      </c>
    </row>
    <row r="4314" spans="1:6" ht="15">
      <c r="A4314" s="233">
        <v>45901</v>
      </c>
      <c r="B4314" t="s">
        <v>2525</v>
      </c>
      <c r="C4314">
        <v>215</v>
      </c>
      <c r="D4314" t="s">
        <v>190</v>
      </c>
      <c r="E4314" t="s">
        <v>2117</v>
      </c>
      <c r="F4314" t="s">
        <v>1591</v>
      </c>
    </row>
    <row r="4315" spans="1:6" ht="15">
      <c r="A4315" s="233">
        <v>45901</v>
      </c>
      <c r="B4315" t="s">
        <v>2525</v>
      </c>
      <c r="C4315">
        <v>65</v>
      </c>
      <c r="D4315" t="s">
        <v>192</v>
      </c>
      <c r="E4315" t="s">
        <v>2209</v>
      </c>
      <c r="F4315" t="s">
        <v>1534</v>
      </c>
    </row>
    <row r="4316" spans="1:6" ht="15">
      <c r="A4316" s="233">
        <v>45901</v>
      </c>
      <c r="B4316" t="s">
        <v>2524</v>
      </c>
      <c r="C4316">
        <v>164.29907486982461</v>
      </c>
      <c r="D4316" t="s">
        <v>192</v>
      </c>
      <c r="E4316" t="s">
        <v>2260</v>
      </c>
      <c r="F4316" t="s">
        <v>1534</v>
      </c>
    </row>
    <row r="4317" spans="1:6" ht="15">
      <c r="A4317" s="233">
        <v>45901</v>
      </c>
      <c r="B4317" t="s">
        <v>2524</v>
      </c>
      <c r="C4317">
        <v>146.42961735440969</v>
      </c>
      <c r="D4317" t="s">
        <v>194</v>
      </c>
      <c r="E4317" t="s">
        <v>2175</v>
      </c>
      <c r="F4317" t="s">
        <v>1544</v>
      </c>
    </row>
    <row r="4318" spans="1:6" ht="15">
      <c r="A4318" s="233">
        <v>45901</v>
      </c>
      <c r="B4318" t="s">
        <v>2525</v>
      </c>
      <c r="C4318">
        <v>205</v>
      </c>
      <c r="D4318" t="s">
        <v>194</v>
      </c>
      <c r="E4318" t="s">
        <v>2146</v>
      </c>
      <c r="F4318" t="s">
        <v>1544</v>
      </c>
    </row>
    <row r="4319" spans="1:6" ht="15">
      <c r="A4319" s="233">
        <v>45901</v>
      </c>
      <c r="B4319" t="s">
        <v>2524</v>
      </c>
      <c r="C4319">
        <v>108.80378015419051</v>
      </c>
      <c r="D4319" t="s">
        <v>196</v>
      </c>
      <c r="E4319" t="s">
        <v>2565</v>
      </c>
      <c r="F4319" t="s">
        <v>1525</v>
      </c>
    </row>
    <row r="4320" spans="1:6" ht="15">
      <c r="A4320" s="233">
        <v>45901</v>
      </c>
      <c r="B4320" t="s">
        <v>2525</v>
      </c>
      <c r="C4320">
        <v>35</v>
      </c>
      <c r="D4320" t="s">
        <v>196</v>
      </c>
      <c r="E4320" t="s">
        <v>2205</v>
      </c>
      <c r="F4320" t="s">
        <v>1525</v>
      </c>
    </row>
    <row r="4321" spans="1:6" ht="15">
      <c r="A4321" s="233">
        <v>45901</v>
      </c>
      <c r="B4321" t="s">
        <v>2524</v>
      </c>
      <c r="C4321">
        <v>97.391846354623198</v>
      </c>
      <c r="D4321" t="s">
        <v>198</v>
      </c>
      <c r="E4321" t="s">
        <v>2530</v>
      </c>
      <c r="F4321" t="s">
        <v>1522</v>
      </c>
    </row>
    <row r="4322" spans="1:6" ht="15">
      <c r="A4322" s="233">
        <v>45901</v>
      </c>
      <c r="B4322" t="s">
        <v>2525</v>
      </c>
      <c r="C4322">
        <v>50</v>
      </c>
      <c r="D4322" t="s">
        <v>198</v>
      </c>
      <c r="E4322" t="s">
        <v>2191</v>
      </c>
      <c r="F4322" t="s">
        <v>1522</v>
      </c>
    </row>
    <row r="4323" spans="1:6" ht="15">
      <c r="A4323" s="233">
        <v>45901</v>
      </c>
      <c r="B4323" t="s">
        <v>2524</v>
      </c>
      <c r="C4323">
        <v>140.80100125156449</v>
      </c>
      <c r="D4323" t="s">
        <v>200</v>
      </c>
      <c r="E4323" t="s">
        <v>2220</v>
      </c>
      <c r="F4323" t="s">
        <v>1544</v>
      </c>
    </row>
    <row r="4324" spans="1:6" ht="15">
      <c r="A4324" s="233">
        <v>45901</v>
      </c>
      <c r="B4324" t="s">
        <v>2525</v>
      </c>
      <c r="C4324">
        <v>45</v>
      </c>
      <c r="D4324" t="s">
        <v>200</v>
      </c>
      <c r="E4324" t="s">
        <v>2138</v>
      </c>
      <c r="F4324" t="s">
        <v>1544</v>
      </c>
    </row>
    <row r="4325" spans="1:6" ht="15">
      <c r="A4325" s="233">
        <v>45901</v>
      </c>
      <c r="B4325" t="s">
        <v>2525</v>
      </c>
      <c r="C4325">
        <v>25</v>
      </c>
      <c r="D4325" t="s">
        <v>202</v>
      </c>
      <c r="E4325" t="s">
        <v>2173</v>
      </c>
      <c r="F4325" t="s">
        <v>1544</v>
      </c>
    </row>
    <row r="4326" spans="1:6" ht="15">
      <c r="A4326" s="233">
        <v>45901</v>
      </c>
      <c r="B4326" t="s">
        <v>2524</v>
      </c>
      <c r="C4326">
        <v>112.47581769919471</v>
      </c>
      <c r="D4326" t="s">
        <v>202</v>
      </c>
      <c r="E4326" t="s">
        <v>2544</v>
      </c>
      <c r="F4326" t="s">
        <v>1544</v>
      </c>
    </row>
    <row r="4327" spans="1:6" ht="15">
      <c r="A4327" s="233">
        <v>45901</v>
      </c>
      <c r="B4327" t="s">
        <v>2524</v>
      </c>
      <c r="C4327">
        <v>136.26003369339011</v>
      </c>
      <c r="D4327" t="s">
        <v>204</v>
      </c>
      <c r="E4327" t="s">
        <v>2231</v>
      </c>
      <c r="F4327" t="s">
        <v>1509</v>
      </c>
    </row>
    <row r="4328" spans="1:6" ht="15">
      <c r="A4328" s="233">
        <v>45901</v>
      </c>
      <c r="B4328" t="s">
        <v>2525</v>
      </c>
      <c r="C4328">
        <v>55</v>
      </c>
      <c r="D4328" t="s">
        <v>204</v>
      </c>
      <c r="E4328" t="s">
        <v>2150</v>
      </c>
      <c r="F4328" t="s">
        <v>1509</v>
      </c>
    </row>
    <row r="4329" spans="1:6" ht="15">
      <c r="A4329" s="233">
        <v>45901</v>
      </c>
      <c r="B4329" t="s">
        <v>2524</v>
      </c>
      <c r="C4329">
        <v>119.46004061641381</v>
      </c>
      <c r="D4329" t="s">
        <v>206</v>
      </c>
      <c r="E4329" t="s">
        <v>2546</v>
      </c>
      <c r="F4329" t="s">
        <v>1578</v>
      </c>
    </row>
    <row r="4330" spans="1:6" ht="15">
      <c r="A4330" s="233">
        <v>45901</v>
      </c>
      <c r="B4330" t="s">
        <v>2525</v>
      </c>
      <c r="C4330">
        <v>40</v>
      </c>
      <c r="D4330" t="s">
        <v>206</v>
      </c>
      <c r="E4330" t="s">
        <v>2185</v>
      </c>
      <c r="F4330" t="s">
        <v>1578</v>
      </c>
    </row>
    <row r="4331" spans="1:6" ht="15">
      <c r="A4331" s="233">
        <v>45901</v>
      </c>
      <c r="B4331" t="s">
        <v>2524</v>
      </c>
      <c r="C4331">
        <v>194.6923860300725</v>
      </c>
      <c r="D4331" t="s">
        <v>208</v>
      </c>
      <c r="E4331" t="s">
        <v>2135</v>
      </c>
      <c r="F4331" t="s">
        <v>1509</v>
      </c>
    </row>
    <row r="4332" spans="1:6" ht="15">
      <c r="A4332" s="233">
        <v>45901</v>
      </c>
      <c r="B4332" t="s">
        <v>2525</v>
      </c>
      <c r="C4332">
        <v>65</v>
      </c>
      <c r="D4332" t="s">
        <v>208</v>
      </c>
      <c r="E4332" t="s">
        <v>2209</v>
      </c>
      <c r="F4332" t="s">
        <v>1509</v>
      </c>
    </row>
    <row r="4333" spans="1:6" ht="15">
      <c r="A4333" s="233">
        <v>45901</v>
      </c>
      <c r="B4333" t="s">
        <v>2525</v>
      </c>
      <c r="C4333">
        <v>40</v>
      </c>
      <c r="D4333" t="s">
        <v>210</v>
      </c>
      <c r="E4333" t="s">
        <v>2185</v>
      </c>
      <c r="F4333" t="s">
        <v>1534</v>
      </c>
    </row>
    <row r="4334" spans="1:6" ht="15">
      <c r="A4334" s="233">
        <v>45901</v>
      </c>
      <c r="B4334" t="s">
        <v>2524</v>
      </c>
      <c r="C4334">
        <v>103.7075447238787</v>
      </c>
      <c r="D4334" t="s">
        <v>210</v>
      </c>
      <c r="E4334" t="s">
        <v>2559</v>
      </c>
      <c r="F4334" t="s">
        <v>1534</v>
      </c>
    </row>
    <row r="4335" spans="1:6" ht="15">
      <c r="A4335" s="233">
        <v>45901</v>
      </c>
      <c r="B4335" t="s">
        <v>2524</v>
      </c>
      <c r="C4335">
        <v>183.96894604190811</v>
      </c>
      <c r="D4335" t="s">
        <v>212</v>
      </c>
      <c r="E4335" t="s">
        <v>2211</v>
      </c>
      <c r="F4335" t="s">
        <v>1518</v>
      </c>
    </row>
    <row r="4336" spans="1:6" ht="15">
      <c r="A4336" s="233">
        <v>45901</v>
      </c>
      <c r="B4336" t="s">
        <v>2525</v>
      </c>
      <c r="C4336">
        <v>100</v>
      </c>
      <c r="D4336" t="s">
        <v>212</v>
      </c>
      <c r="E4336" t="s">
        <v>2121</v>
      </c>
      <c r="F4336" t="s">
        <v>1518</v>
      </c>
    </row>
    <row r="4337" spans="1:6" ht="15">
      <c r="A4337" s="233">
        <v>45901</v>
      </c>
      <c r="B4337" t="s">
        <v>2524</v>
      </c>
      <c r="C4337">
        <v>182.66508356927571</v>
      </c>
      <c r="D4337" t="s">
        <v>214</v>
      </c>
      <c r="E4337" t="s">
        <v>2792</v>
      </c>
      <c r="F4337" t="s">
        <v>1591</v>
      </c>
    </row>
    <row r="4338" spans="1:6" ht="15">
      <c r="A4338" s="233">
        <v>45901</v>
      </c>
      <c r="B4338" t="s">
        <v>2525</v>
      </c>
      <c r="C4338">
        <v>20</v>
      </c>
      <c r="D4338" t="s">
        <v>214</v>
      </c>
      <c r="E4338" t="s">
        <v>2118</v>
      </c>
      <c r="F4338" t="s">
        <v>1591</v>
      </c>
    </row>
    <row r="4339" spans="1:6" ht="15">
      <c r="A4339" s="233">
        <v>45901</v>
      </c>
      <c r="B4339" t="s">
        <v>2524</v>
      </c>
      <c r="C4339">
        <v>135.33997401472499</v>
      </c>
      <c r="D4339" t="s">
        <v>216</v>
      </c>
      <c r="E4339" t="s">
        <v>2165</v>
      </c>
      <c r="F4339" t="s">
        <v>1534</v>
      </c>
    </row>
    <row r="4340" spans="1:6" ht="15">
      <c r="A4340" s="233">
        <v>45901</v>
      </c>
      <c r="B4340" t="s">
        <v>2525</v>
      </c>
      <c r="C4340">
        <v>50</v>
      </c>
      <c r="D4340" t="s">
        <v>216</v>
      </c>
      <c r="E4340" t="s">
        <v>2191</v>
      </c>
      <c r="F4340" t="s">
        <v>1534</v>
      </c>
    </row>
    <row r="4341" spans="1:6" ht="15">
      <c r="A4341" s="233">
        <v>45901</v>
      </c>
      <c r="B4341" t="s">
        <v>2525</v>
      </c>
      <c r="C4341">
        <v>85</v>
      </c>
      <c r="D4341" t="s">
        <v>218</v>
      </c>
      <c r="E4341" t="s">
        <v>2183</v>
      </c>
      <c r="F4341" t="s">
        <v>1531</v>
      </c>
    </row>
    <row r="4342" spans="1:6" ht="15">
      <c r="A4342" s="233">
        <v>45901</v>
      </c>
      <c r="B4342" t="s">
        <v>2524</v>
      </c>
      <c r="C4342">
        <v>165.8827891727328</v>
      </c>
      <c r="D4342" t="s">
        <v>218</v>
      </c>
      <c r="E4342" t="s">
        <v>2582</v>
      </c>
      <c r="F4342" t="s">
        <v>1531</v>
      </c>
    </row>
    <row r="4343" spans="1:6" ht="15">
      <c r="A4343" s="233">
        <v>45901</v>
      </c>
      <c r="B4343" t="s">
        <v>2525</v>
      </c>
      <c r="C4343">
        <v>80</v>
      </c>
      <c r="D4343" t="s">
        <v>220</v>
      </c>
      <c r="E4343" t="s">
        <v>2115</v>
      </c>
      <c r="F4343" t="s">
        <v>1534</v>
      </c>
    </row>
    <row r="4344" spans="1:6" ht="15">
      <c r="A4344" s="233">
        <v>45901</v>
      </c>
      <c r="B4344" t="s">
        <v>2524</v>
      </c>
      <c r="C4344">
        <v>117.8845615431089</v>
      </c>
      <c r="D4344" t="s">
        <v>220</v>
      </c>
      <c r="E4344" t="s">
        <v>2543</v>
      </c>
      <c r="F4344" t="s">
        <v>1534</v>
      </c>
    </row>
    <row r="4345" spans="1:6" ht="15">
      <c r="A4345" s="233">
        <v>45901</v>
      </c>
      <c r="B4345" t="s">
        <v>2525</v>
      </c>
      <c r="C4345">
        <v>15</v>
      </c>
      <c r="D4345" t="s">
        <v>222</v>
      </c>
      <c r="E4345" t="s">
        <v>2317</v>
      </c>
      <c r="F4345" t="s">
        <v>1518</v>
      </c>
    </row>
    <row r="4346" spans="1:6" ht="15">
      <c r="A4346" s="233">
        <v>45901</v>
      </c>
      <c r="B4346" t="s">
        <v>2524</v>
      </c>
      <c r="C4346">
        <v>15.343541903212939</v>
      </c>
      <c r="D4346" t="s">
        <v>222</v>
      </c>
      <c r="E4346" t="s">
        <v>2317</v>
      </c>
      <c r="F4346" t="s">
        <v>1518</v>
      </c>
    </row>
    <row r="4347" spans="1:6" ht="15">
      <c r="A4347" s="233">
        <v>45901</v>
      </c>
      <c r="B4347" t="s">
        <v>2525</v>
      </c>
      <c r="C4347">
        <v>60</v>
      </c>
      <c r="D4347" t="s">
        <v>224</v>
      </c>
      <c r="E4347" t="s">
        <v>2113</v>
      </c>
      <c r="F4347" t="s">
        <v>1531</v>
      </c>
    </row>
    <row r="4348" spans="1:6" ht="15">
      <c r="A4348" s="233">
        <v>45901</v>
      </c>
      <c r="B4348" t="s">
        <v>2524</v>
      </c>
      <c r="C4348">
        <v>68.34024329126612</v>
      </c>
      <c r="D4348" t="s">
        <v>224</v>
      </c>
      <c r="E4348" t="s">
        <v>2534</v>
      </c>
      <c r="F4348" t="s">
        <v>1531</v>
      </c>
    </row>
    <row r="4349" spans="1:6" ht="15">
      <c r="A4349" s="233">
        <v>45901</v>
      </c>
      <c r="B4349" t="s">
        <v>2525</v>
      </c>
      <c r="C4349">
        <v>20</v>
      </c>
      <c r="D4349" t="s">
        <v>226</v>
      </c>
      <c r="E4349" t="s">
        <v>2118</v>
      </c>
      <c r="F4349" t="s">
        <v>1544</v>
      </c>
    </row>
    <row r="4350" spans="1:6" ht="15">
      <c r="A4350" s="233">
        <v>45901</v>
      </c>
      <c r="B4350" t="s">
        <v>2524</v>
      </c>
      <c r="C4350">
        <v>122.33912405187181</v>
      </c>
      <c r="D4350" t="s">
        <v>226</v>
      </c>
      <c r="E4350" t="s">
        <v>2536</v>
      </c>
      <c r="F4350" t="s">
        <v>1544</v>
      </c>
    </row>
    <row r="4351" spans="1:6" ht="15">
      <c r="A4351" s="233">
        <v>45901</v>
      </c>
      <c r="B4351" t="s">
        <v>2525</v>
      </c>
      <c r="C4351">
        <v>70</v>
      </c>
      <c r="D4351" t="s">
        <v>228</v>
      </c>
      <c r="E4351" t="s">
        <v>2127</v>
      </c>
      <c r="F4351" t="s">
        <v>1531</v>
      </c>
    </row>
    <row r="4352" spans="1:6" ht="15">
      <c r="A4352" s="233">
        <v>45901</v>
      </c>
      <c r="B4352" t="s">
        <v>2524</v>
      </c>
      <c r="C4352">
        <v>148.85699096225409</v>
      </c>
      <c r="D4352" t="s">
        <v>228</v>
      </c>
      <c r="E4352" t="s">
        <v>2199</v>
      </c>
      <c r="F4352" t="s">
        <v>1531</v>
      </c>
    </row>
    <row r="4353" spans="1:6" ht="15">
      <c r="A4353" s="233">
        <v>45901</v>
      </c>
      <c r="B4353" t="s">
        <v>2525</v>
      </c>
      <c r="C4353">
        <v>235</v>
      </c>
      <c r="D4353" t="s">
        <v>230</v>
      </c>
      <c r="E4353" t="s">
        <v>2203</v>
      </c>
      <c r="F4353" t="s">
        <v>1522</v>
      </c>
    </row>
    <row r="4354" spans="1:6" ht="15">
      <c r="A4354" s="233">
        <v>45901</v>
      </c>
      <c r="B4354" t="s">
        <v>2524</v>
      </c>
      <c r="C4354">
        <v>157.1065650488033</v>
      </c>
      <c r="D4354" t="s">
        <v>230</v>
      </c>
      <c r="E4354" t="s">
        <v>2235</v>
      </c>
      <c r="F4354" t="s">
        <v>1522</v>
      </c>
    </row>
    <row r="4355" spans="1:6" ht="15">
      <c r="A4355" s="233">
        <v>45901</v>
      </c>
      <c r="B4355" t="s">
        <v>2525</v>
      </c>
      <c r="C4355">
        <v>75</v>
      </c>
      <c r="D4355" t="s">
        <v>232</v>
      </c>
      <c r="E4355" t="s">
        <v>2147</v>
      </c>
      <c r="F4355" t="s">
        <v>1522</v>
      </c>
    </row>
    <row r="4356" spans="1:6" ht="15">
      <c r="A4356" s="233">
        <v>45901</v>
      </c>
      <c r="B4356" t="s">
        <v>2524</v>
      </c>
      <c r="C4356">
        <v>131.34391089629091</v>
      </c>
      <c r="D4356" t="s">
        <v>232</v>
      </c>
      <c r="E4356" t="s">
        <v>2547</v>
      </c>
      <c r="F4356" t="s">
        <v>1522</v>
      </c>
    </row>
    <row r="4357" spans="1:6" ht="15">
      <c r="A4357" s="233">
        <v>45901</v>
      </c>
      <c r="B4357" t="s">
        <v>2525</v>
      </c>
      <c r="C4357">
        <v>25</v>
      </c>
      <c r="D4357" t="s">
        <v>234</v>
      </c>
      <c r="E4357" t="s">
        <v>2173</v>
      </c>
      <c r="F4357" t="s">
        <v>1578</v>
      </c>
    </row>
    <row r="4358" spans="1:6" ht="15">
      <c r="A4358" s="233">
        <v>45901</v>
      </c>
      <c r="B4358" t="s">
        <v>2524</v>
      </c>
      <c r="C4358">
        <v>76.830879867236234</v>
      </c>
      <c r="D4358" t="s">
        <v>234</v>
      </c>
      <c r="E4358" t="s">
        <v>2533</v>
      </c>
      <c r="F4358" t="s">
        <v>1578</v>
      </c>
    </row>
    <row r="4359" spans="1:6" ht="15">
      <c r="A4359" s="233">
        <v>45901</v>
      </c>
      <c r="B4359" t="s">
        <v>2525</v>
      </c>
      <c r="C4359">
        <v>70</v>
      </c>
      <c r="D4359" t="s">
        <v>236</v>
      </c>
      <c r="E4359" t="s">
        <v>2127</v>
      </c>
      <c r="F4359" t="s">
        <v>1544</v>
      </c>
    </row>
    <row r="4360" spans="1:6" ht="15">
      <c r="A4360" s="233">
        <v>45901</v>
      </c>
      <c r="B4360" t="s">
        <v>2524</v>
      </c>
      <c r="C4360">
        <v>196.87807621994091</v>
      </c>
      <c r="D4360" t="s">
        <v>236</v>
      </c>
      <c r="E4360" t="s">
        <v>2188</v>
      </c>
      <c r="F4360" t="s">
        <v>1544</v>
      </c>
    </row>
    <row r="4361" spans="1:6" ht="15">
      <c r="A4361" s="233">
        <v>45901</v>
      </c>
      <c r="B4361" t="s">
        <v>2524</v>
      </c>
      <c r="C4361">
        <v>167.55564243625901</v>
      </c>
      <c r="D4361" t="s">
        <v>238</v>
      </c>
      <c r="E4361" t="s">
        <v>2788</v>
      </c>
      <c r="F4361" t="s">
        <v>1525</v>
      </c>
    </row>
    <row r="4362" spans="1:6" ht="15">
      <c r="A4362" s="233">
        <v>45901</v>
      </c>
      <c r="B4362" t="s">
        <v>2525</v>
      </c>
      <c r="C4362">
        <v>60</v>
      </c>
      <c r="D4362" t="s">
        <v>238</v>
      </c>
      <c r="E4362" t="s">
        <v>2113</v>
      </c>
      <c r="F4362" t="s">
        <v>1525</v>
      </c>
    </row>
    <row r="4363" spans="1:6" ht="15">
      <c r="A4363" s="233">
        <v>45901</v>
      </c>
      <c r="B4363" t="s">
        <v>2524</v>
      </c>
      <c r="C4363">
        <v>122.0277525974479</v>
      </c>
      <c r="D4363" t="s">
        <v>240</v>
      </c>
      <c r="E4363" t="s">
        <v>2536</v>
      </c>
      <c r="F4363" t="s">
        <v>1509</v>
      </c>
    </row>
    <row r="4364" spans="1:6" ht="15">
      <c r="A4364" s="233">
        <v>45901</v>
      </c>
      <c r="B4364" t="s">
        <v>2525</v>
      </c>
      <c r="C4364">
        <v>35</v>
      </c>
      <c r="D4364" t="s">
        <v>240</v>
      </c>
      <c r="E4364" t="s">
        <v>2205</v>
      </c>
      <c r="F4364" t="s">
        <v>1509</v>
      </c>
    </row>
    <row r="4365" spans="1:6" ht="15">
      <c r="A4365" s="233">
        <v>45901</v>
      </c>
      <c r="B4365" t="s">
        <v>2524</v>
      </c>
      <c r="C4365">
        <v>90.157389042013349</v>
      </c>
      <c r="D4365" t="s">
        <v>242</v>
      </c>
      <c r="E4365" t="s">
        <v>2193</v>
      </c>
      <c r="F4365" t="s">
        <v>1534</v>
      </c>
    </row>
    <row r="4366" spans="1:6" ht="15">
      <c r="A4366" s="233">
        <v>45901</v>
      </c>
      <c r="B4366" t="s">
        <v>2525</v>
      </c>
      <c r="C4366">
        <v>35</v>
      </c>
      <c r="D4366" t="s">
        <v>242</v>
      </c>
      <c r="E4366" t="s">
        <v>2205</v>
      </c>
      <c r="F4366" t="s">
        <v>1534</v>
      </c>
    </row>
    <row r="4367" spans="1:6" ht="15">
      <c r="A4367" s="233">
        <v>45901</v>
      </c>
      <c r="B4367" t="s">
        <v>2525</v>
      </c>
      <c r="C4367">
        <v>295</v>
      </c>
      <c r="D4367" t="s">
        <v>244</v>
      </c>
      <c r="E4367" t="s">
        <v>2226</v>
      </c>
      <c r="F4367" t="s">
        <v>1531</v>
      </c>
    </row>
    <row r="4368" spans="1:6" ht="15">
      <c r="A4368" s="233">
        <v>45901</v>
      </c>
      <c r="B4368" t="s">
        <v>2524</v>
      </c>
      <c r="C4368">
        <v>143.9649408767709</v>
      </c>
      <c r="D4368" t="s">
        <v>244</v>
      </c>
      <c r="E4368" t="s">
        <v>2134</v>
      </c>
      <c r="F4368" t="s">
        <v>1531</v>
      </c>
    </row>
    <row r="4369" spans="1:6" ht="15">
      <c r="A4369" s="233">
        <v>45901</v>
      </c>
      <c r="B4369" t="s">
        <v>2525</v>
      </c>
      <c r="C4369">
        <v>120</v>
      </c>
      <c r="D4369" t="s">
        <v>246</v>
      </c>
      <c r="E4369" t="s">
        <v>2233</v>
      </c>
      <c r="F4369" t="s">
        <v>1534</v>
      </c>
    </row>
    <row r="4370" spans="1:6" ht="15">
      <c r="A4370" s="233">
        <v>45901</v>
      </c>
      <c r="B4370" t="s">
        <v>2524</v>
      </c>
      <c r="C4370">
        <v>195.96635910835309</v>
      </c>
      <c r="D4370" t="s">
        <v>246</v>
      </c>
      <c r="E4370" t="s">
        <v>2180</v>
      </c>
      <c r="F4370" t="s">
        <v>1534</v>
      </c>
    </row>
    <row r="4371" spans="1:6" ht="15">
      <c r="A4371" s="233">
        <v>45901</v>
      </c>
      <c r="B4371" t="s">
        <v>2525</v>
      </c>
      <c r="C4371">
        <v>55</v>
      </c>
      <c r="D4371" t="s">
        <v>248</v>
      </c>
      <c r="E4371" t="s">
        <v>2150</v>
      </c>
      <c r="F4371" t="s">
        <v>1578</v>
      </c>
    </row>
    <row r="4372" spans="1:6" ht="15">
      <c r="A4372" s="233">
        <v>45901</v>
      </c>
      <c r="B4372" t="s">
        <v>2524</v>
      </c>
      <c r="C4372">
        <v>136.45272533306871</v>
      </c>
      <c r="D4372" t="s">
        <v>248</v>
      </c>
      <c r="E4372" t="s">
        <v>2231</v>
      </c>
      <c r="F4372" t="s">
        <v>1578</v>
      </c>
    </row>
    <row r="4373" spans="1:6" ht="15">
      <c r="A4373" s="233">
        <v>45901</v>
      </c>
      <c r="B4373" t="s">
        <v>2524</v>
      </c>
      <c r="C4373">
        <v>130.34977188789921</v>
      </c>
      <c r="D4373" t="s">
        <v>250</v>
      </c>
      <c r="E4373" t="s">
        <v>2179</v>
      </c>
      <c r="F4373" t="s">
        <v>1531</v>
      </c>
    </row>
    <row r="4374" spans="1:6" ht="15">
      <c r="A4374" s="233">
        <v>45901</v>
      </c>
      <c r="B4374" t="s">
        <v>2525</v>
      </c>
      <c r="C4374">
        <v>60</v>
      </c>
      <c r="D4374" t="s">
        <v>250</v>
      </c>
      <c r="E4374" t="s">
        <v>2113</v>
      </c>
      <c r="F4374" t="s">
        <v>1531</v>
      </c>
    </row>
    <row r="4375" spans="1:6" ht="15">
      <c r="A4375" s="233">
        <v>45901</v>
      </c>
      <c r="B4375" t="s">
        <v>2525</v>
      </c>
      <c r="C4375">
        <v>140</v>
      </c>
      <c r="D4375" t="s">
        <v>252</v>
      </c>
      <c r="E4375" t="s">
        <v>2131</v>
      </c>
      <c r="F4375" t="s">
        <v>1525</v>
      </c>
    </row>
    <row r="4376" spans="1:6" ht="15">
      <c r="A4376" s="233">
        <v>45901</v>
      </c>
      <c r="B4376" t="s">
        <v>2524</v>
      </c>
      <c r="C4376">
        <v>73.475385745775156</v>
      </c>
      <c r="D4376" t="s">
        <v>252</v>
      </c>
      <c r="E4376" t="s">
        <v>2568</v>
      </c>
      <c r="F4376" t="s">
        <v>1525</v>
      </c>
    </row>
    <row r="4377" spans="1:6" ht="15">
      <c r="A4377" s="233">
        <v>45901</v>
      </c>
      <c r="B4377" t="s">
        <v>2525</v>
      </c>
      <c r="C4377">
        <v>60</v>
      </c>
      <c r="D4377" t="s">
        <v>254</v>
      </c>
      <c r="E4377" t="s">
        <v>2113</v>
      </c>
      <c r="F4377" t="s">
        <v>1578</v>
      </c>
    </row>
    <row r="4378" spans="1:6" ht="15">
      <c r="A4378" s="233">
        <v>45901</v>
      </c>
      <c r="B4378" t="s">
        <v>2524</v>
      </c>
      <c r="C4378">
        <v>100.2590024229259</v>
      </c>
      <c r="D4378" t="s">
        <v>254</v>
      </c>
      <c r="E4378" t="s">
        <v>2121</v>
      </c>
      <c r="F4378" t="s">
        <v>1578</v>
      </c>
    </row>
    <row r="4379" spans="1:6" ht="15">
      <c r="A4379" s="233">
        <v>45901</v>
      </c>
      <c r="B4379" t="s">
        <v>2524</v>
      </c>
      <c r="C4379">
        <v>160.9377024784406</v>
      </c>
      <c r="D4379" t="s">
        <v>256</v>
      </c>
      <c r="E4379" t="s">
        <v>2174</v>
      </c>
      <c r="F4379" t="s">
        <v>1544</v>
      </c>
    </row>
    <row r="4380" spans="1:6" ht="15">
      <c r="A4380" s="233">
        <v>45901</v>
      </c>
      <c r="B4380" t="s">
        <v>2525</v>
      </c>
      <c r="C4380">
        <v>385</v>
      </c>
      <c r="D4380" t="s">
        <v>256</v>
      </c>
      <c r="E4380" t="s">
        <v>2620</v>
      </c>
      <c r="F4380" t="s">
        <v>1544</v>
      </c>
    </row>
    <row r="4381" spans="1:6" ht="15">
      <c r="A4381" s="233">
        <v>45901</v>
      </c>
      <c r="B4381" t="s">
        <v>2524</v>
      </c>
      <c r="C4381">
        <v>182.42626938279111</v>
      </c>
      <c r="D4381" t="s">
        <v>258</v>
      </c>
      <c r="E4381" t="s">
        <v>2549</v>
      </c>
      <c r="F4381" t="s">
        <v>1509</v>
      </c>
    </row>
    <row r="4382" spans="1:6" ht="15">
      <c r="A4382" s="233">
        <v>45901</v>
      </c>
      <c r="B4382" t="s">
        <v>2525</v>
      </c>
      <c r="C4382">
        <v>60</v>
      </c>
      <c r="D4382" t="s">
        <v>258</v>
      </c>
      <c r="E4382" t="s">
        <v>2113</v>
      </c>
      <c r="F4382" t="s">
        <v>1509</v>
      </c>
    </row>
    <row r="4383" spans="1:6" ht="15">
      <c r="A4383" s="233">
        <v>45901</v>
      </c>
      <c r="B4383" t="s">
        <v>2525</v>
      </c>
      <c r="C4383">
        <v>50</v>
      </c>
      <c r="D4383" t="s">
        <v>260</v>
      </c>
      <c r="E4383" t="s">
        <v>2191</v>
      </c>
      <c r="F4383" t="s">
        <v>1522</v>
      </c>
    </row>
    <row r="4384" spans="1:6" ht="15">
      <c r="A4384" s="233">
        <v>45901</v>
      </c>
      <c r="B4384" t="s">
        <v>2524</v>
      </c>
      <c r="C4384">
        <v>125.7292295312814</v>
      </c>
      <c r="D4384" t="s">
        <v>260</v>
      </c>
      <c r="E4384" t="s">
        <v>2535</v>
      </c>
      <c r="F4384" t="s">
        <v>1522</v>
      </c>
    </row>
    <row r="4385" spans="1:6" ht="15">
      <c r="A4385" s="233">
        <v>45901</v>
      </c>
      <c r="B4385" t="s">
        <v>2524</v>
      </c>
      <c r="C4385">
        <v>165.99871943845011</v>
      </c>
      <c r="D4385" t="s">
        <v>262</v>
      </c>
      <c r="E4385" t="s">
        <v>2582</v>
      </c>
      <c r="F4385" t="s">
        <v>1534</v>
      </c>
    </row>
    <row r="4386" spans="1:6" ht="15">
      <c r="A4386" s="233">
        <v>45901</v>
      </c>
      <c r="B4386" t="s">
        <v>2525</v>
      </c>
      <c r="C4386">
        <v>70</v>
      </c>
      <c r="D4386" t="s">
        <v>262</v>
      </c>
      <c r="E4386" t="s">
        <v>2127</v>
      </c>
      <c r="F4386" t="s">
        <v>1534</v>
      </c>
    </row>
    <row r="4387" spans="1:6" ht="15">
      <c r="A4387" s="233">
        <v>45901</v>
      </c>
      <c r="B4387" t="s">
        <v>2525</v>
      </c>
      <c r="C4387">
        <v>30</v>
      </c>
      <c r="D4387" t="s">
        <v>264</v>
      </c>
      <c r="E4387" t="s">
        <v>2133</v>
      </c>
      <c r="F4387" t="s">
        <v>1531</v>
      </c>
    </row>
    <row r="4388" spans="1:6" ht="15">
      <c r="A4388" s="233">
        <v>45901</v>
      </c>
      <c r="B4388" t="s">
        <v>2524</v>
      </c>
      <c r="C4388">
        <v>85.728982111219068</v>
      </c>
      <c r="D4388" t="s">
        <v>264</v>
      </c>
      <c r="E4388" t="s">
        <v>2595</v>
      </c>
      <c r="F4388" t="s">
        <v>1531</v>
      </c>
    </row>
    <row r="4389" spans="1:6" ht="15">
      <c r="A4389" s="233">
        <v>45901</v>
      </c>
      <c r="B4389" t="s">
        <v>2524</v>
      </c>
      <c r="C4389">
        <v>163.15875346712349</v>
      </c>
      <c r="D4389" t="s">
        <v>266</v>
      </c>
      <c r="E4389" t="s">
        <v>2818</v>
      </c>
      <c r="F4389" t="s">
        <v>1525</v>
      </c>
    </row>
    <row r="4390" spans="1:6" ht="15">
      <c r="A4390" s="233">
        <v>45901</v>
      </c>
      <c r="B4390" t="s">
        <v>2525</v>
      </c>
      <c r="C4390">
        <v>40</v>
      </c>
      <c r="D4390" t="s">
        <v>266</v>
      </c>
      <c r="E4390" t="s">
        <v>2185</v>
      </c>
      <c r="F4390" t="s">
        <v>1525</v>
      </c>
    </row>
    <row r="4391" spans="1:6" ht="15">
      <c r="A4391" s="233">
        <v>45901</v>
      </c>
      <c r="B4391" t="s">
        <v>2524</v>
      </c>
      <c r="C4391">
        <v>170.005754040906</v>
      </c>
      <c r="D4391" t="s">
        <v>268</v>
      </c>
      <c r="E4391" t="s">
        <v>2162</v>
      </c>
      <c r="F4391" t="s">
        <v>1522</v>
      </c>
    </row>
    <row r="4392" spans="1:6" ht="15">
      <c r="A4392" s="233">
        <v>45901</v>
      </c>
      <c r="B4392" t="s">
        <v>2525</v>
      </c>
      <c r="C4392">
        <v>65</v>
      </c>
      <c r="D4392" t="s">
        <v>268</v>
      </c>
      <c r="E4392" t="s">
        <v>2209</v>
      </c>
      <c r="F4392" t="s">
        <v>1522</v>
      </c>
    </row>
    <row r="4393" spans="1:6" ht="15">
      <c r="A4393" s="233">
        <v>45901</v>
      </c>
      <c r="B4393" t="s">
        <v>2525</v>
      </c>
      <c r="C4393">
        <v>25</v>
      </c>
      <c r="D4393" t="s">
        <v>270</v>
      </c>
      <c r="E4393" t="s">
        <v>2173</v>
      </c>
      <c r="F4393" t="s">
        <v>1509</v>
      </c>
    </row>
    <row r="4394" spans="1:6" ht="15">
      <c r="A4394" s="233">
        <v>45901</v>
      </c>
      <c r="B4394" t="s">
        <v>2524</v>
      </c>
      <c r="C4394">
        <v>127.81839562349811</v>
      </c>
      <c r="D4394" t="s">
        <v>270</v>
      </c>
      <c r="E4394" t="s">
        <v>2983</v>
      </c>
      <c r="F4394" t="s">
        <v>1509</v>
      </c>
    </row>
    <row r="4395" spans="1:6" ht="15">
      <c r="A4395" s="233">
        <v>45901</v>
      </c>
      <c r="B4395" t="s">
        <v>2525</v>
      </c>
      <c r="C4395">
        <v>65</v>
      </c>
      <c r="D4395" t="s">
        <v>272</v>
      </c>
      <c r="E4395" t="s">
        <v>2209</v>
      </c>
      <c r="F4395" t="s">
        <v>1534</v>
      </c>
    </row>
    <row r="4396" spans="1:6" ht="15">
      <c r="A4396" s="233">
        <v>45901</v>
      </c>
      <c r="B4396" t="s">
        <v>2524</v>
      </c>
      <c r="C4396">
        <v>152.88721627660831</v>
      </c>
      <c r="D4396" t="s">
        <v>272</v>
      </c>
      <c r="E4396" t="s">
        <v>2541</v>
      </c>
      <c r="F4396" t="s">
        <v>1534</v>
      </c>
    </row>
    <row r="4397" spans="1:6" ht="15">
      <c r="A4397" s="233">
        <v>45901</v>
      </c>
      <c r="B4397" t="s">
        <v>2525</v>
      </c>
      <c r="C4397">
        <v>85</v>
      </c>
      <c r="D4397" t="s">
        <v>274</v>
      </c>
      <c r="E4397" t="s">
        <v>2183</v>
      </c>
      <c r="F4397" t="s">
        <v>1518</v>
      </c>
    </row>
    <row r="4398" spans="1:6" ht="15">
      <c r="A4398" s="233">
        <v>45901</v>
      </c>
      <c r="B4398" t="s">
        <v>2524</v>
      </c>
      <c r="C4398">
        <v>121.0464106179063</v>
      </c>
      <c r="D4398" t="s">
        <v>274</v>
      </c>
      <c r="E4398" t="s">
        <v>2563</v>
      </c>
      <c r="F4398" t="s">
        <v>1518</v>
      </c>
    </row>
    <row r="4399" spans="1:6" ht="15">
      <c r="A4399" s="233">
        <v>45901</v>
      </c>
      <c r="B4399" t="s">
        <v>2525</v>
      </c>
      <c r="C4399">
        <v>75</v>
      </c>
      <c r="D4399" t="s">
        <v>276</v>
      </c>
      <c r="E4399" t="s">
        <v>2147</v>
      </c>
      <c r="F4399" t="s">
        <v>1531</v>
      </c>
    </row>
    <row r="4400" spans="1:6" ht="15">
      <c r="A4400" s="233">
        <v>45901</v>
      </c>
      <c r="B4400" t="s">
        <v>2524</v>
      </c>
      <c r="C4400">
        <v>148.256503518621</v>
      </c>
      <c r="D4400" t="s">
        <v>276</v>
      </c>
      <c r="E4400" t="s">
        <v>2139</v>
      </c>
      <c r="F4400" t="s">
        <v>1531</v>
      </c>
    </row>
    <row r="4401" spans="1:6" ht="15">
      <c r="A4401" s="233">
        <v>45901</v>
      </c>
      <c r="B4401" t="s">
        <v>2525</v>
      </c>
      <c r="C4401">
        <v>30</v>
      </c>
      <c r="D4401" t="s">
        <v>278</v>
      </c>
      <c r="E4401" t="s">
        <v>2133</v>
      </c>
      <c r="F4401" t="s">
        <v>1509</v>
      </c>
    </row>
    <row r="4402" spans="1:6" ht="15">
      <c r="A4402" s="233">
        <v>45901</v>
      </c>
      <c r="B4402" t="s">
        <v>2524</v>
      </c>
      <c r="C4402">
        <v>99.777164332989642</v>
      </c>
      <c r="D4402" t="s">
        <v>278</v>
      </c>
      <c r="E4402" t="s">
        <v>2121</v>
      </c>
      <c r="F4402" t="s">
        <v>1509</v>
      </c>
    </row>
    <row r="4403" spans="1:6" ht="15">
      <c r="A4403" s="233">
        <v>45901</v>
      </c>
      <c r="B4403" t="s">
        <v>2525</v>
      </c>
      <c r="C4403">
        <v>50</v>
      </c>
      <c r="D4403" t="s">
        <v>280</v>
      </c>
      <c r="E4403" t="s">
        <v>2191</v>
      </c>
      <c r="F4403" t="s">
        <v>1509</v>
      </c>
    </row>
    <row r="4404" spans="1:6" ht="15">
      <c r="A4404" s="233">
        <v>45901</v>
      </c>
      <c r="B4404" t="s">
        <v>2524</v>
      </c>
      <c r="C4404">
        <v>149.02685463920599</v>
      </c>
      <c r="D4404" t="s">
        <v>280</v>
      </c>
      <c r="E4404" t="s">
        <v>2199</v>
      </c>
      <c r="F4404" t="s">
        <v>1509</v>
      </c>
    </row>
    <row r="4405" spans="1:6" ht="15">
      <c r="A4405" s="233">
        <v>45901</v>
      </c>
      <c r="B4405" t="s">
        <v>2525</v>
      </c>
      <c r="C4405">
        <v>60</v>
      </c>
      <c r="D4405" t="s">
        <v>282</v>
      </c>
      <c r="E4405" t="s">
        <v>2113</v>
      </c>
      <c r="F4405" t="s">
        <v>1534</v>
      </c>
    </row>
    <row r="4406" spans="1:6" ht="15">
      <c r="A4406" s="233">
        <v>45901</v>
      </c>
      <c r="B4406" t="s">
        <v>2524</v>
      </c>
      <c r="C4406">
        <v>140.56460114794419</v>
      </c>
      <c r="D4406" t="s">
        <v>282</v>
      </c>
      <c r="E4406" t="s">
        <v>2220</v>
      </c>
      <c r="F4406" t="s">
        <v>1534</v>
      </c>
    </row>
    <row r="4407" spans="1:6" ht="15">
      <c r="A4407" s="233">
        <v>45901</v>
      </c>
      <c r="B4407" t="s">
        <v>2525</v>
      </c>
      <c r="C4407">
        <v>155</v>
      </c>
      <c r="D4407" t="s">
        <v>284</v>
      </c>
      <c r="E4407" t="s">
        <v>2140</v>
      </c>
      <c r="F4407" t="s">
        <v>1531</v>
      </c>
    </row>
    <row r="4408" spans="1:6" ht="15">
      <c r="A4408" s="233">
        <v>45901</v>
      </c>
      <c r="B4408" t="s">
        <v>2524</v>
      </c>
      <c r="C4408">
        <v>119.1317981984198</v>
      </c>
      <c r="D4408" t="s">
        <v>284</v>
      </c>
      <c r="E4408" t="s">
        <v>2546</v>
      </c>
      <c r="F4408" t="s">
        <v>1531</v>
      </c>
    </row>
    <row r="4409" spans="1:6" ht="15">
      <c r="A4409" s="233">
        <v>45901</v>
      </c>
      <c r="B4409" t="s">
        <v>2525</v>
      </c>
      <c r="C4409">
        <v>35</v>
      </c>
      <c r="D4409" t="s">
        <v>286</v>
      </c>
      <c r="E4409" t="s">
        <v>2205</v>
      </c>
      <c r="F4409" t="s">
        <v>1544</v>
      </c>
    </row>
    <row r="4410" spans="1:6" ht="15">
      <c r="A4410" s="233">
        <v>45901</v>
      </c>
      <c r="B4410" t="s">
        <v>2524</v>
      </c>
      <c r="C4410">
        <v>104.2877149071839</v>
      </c>
      <c r="D4410" t="s">
        <v>286</v>
      </c>
      <c r="E4410" t="s">
        <v>2559</v>
      </c>
      <c r="F4410" t="s">
        <v>1544</v>
      </c>
    </row>
    <row r="4411" spans="1:6" ht="15">
      <c r="A4411" s="233">
        <v>45901</v>
      </c>
      <c r="B4411" t="s">
        <v>2525</v>
      </c>
      <c r="C4411">
        <v>120</v>
      </c>
      <c r="D4411" t="s">
        <v>288</v>
      </c>
      <c r="E4411" t="s">
        <v>2233</v>
      </c>
      <c r="F4411" t="s">
        <v>1591</v>
      </c>
    </row>
    <row r="4412" spans="1:6" ht="15">
      <c r="A4412" s="233">
        <v>45901</v>
      </c>
      <c r="B4412" t="s">
        <v>2524</v>
      </c>
      <c r="C4412">
        <v>155.8927457908959</v>
      </c>
      <c r="D4412" t="s">
        <v>288</v>
      </c>
      <c r="E4412" t="s">
        <v>2575</v>
      </c>
      <c r="F4412" t="s">
        <v>1591</v>
      </c>
    </row>
    <row r="4413" spans="1:6" ht="15">
      <c r="A4413" s="233">
        <v>45901</v>
      </c>
      <c r="B4413" t="s">
        <v>2525</v>
      </c>
      <c r="C4413">
        <v>330</v>
      </c>
      <c r="D4413" t="s">
        <v>290</v>
      </c>
      <c r="E4413" t="s">
        <v>2221</v>
      </c>
      <c r="F4413" t="s">
        <v>1544</v>
      </c>
    </row>
    <row r="4414" spans="1:6" ht="15">
      <c r="A4414" s="233">
        <v>45901</v>
      </c>
      <c r="B4414" t="s">
        <v>2524</v>
      </c>
      <c r="C4414">
        <v>155.0038046388411</v>
      </c>
      <c r="D4414" t="s">
        <v>290</v>
      </c>
      <c r="E4414" t="s">
        <v>2140</v>
      </c>
      <c r="F4414" t="s">
        <v>1544</v>
      </c>
    </row>
    <row r="4415" spans="1:6" ht="15">
      <c r="A4415" s="233">
        <v>45901</v>
      </c>
      <c r="B4415" t="s">
        <v>2524</v>
      </c>
      <c r="C4415">
        <v>188.48009650180941</v>
      </c>
      <c r="D4415" t="s">
        <v>292</v>
      </c>
      <c r="E4415" t="s">
        <v>2811</v>
      </c>
      <c r="F4415" t="s">
        <v>1509</v>
      </c>
    </row>
    <row r="4416" spans="1:6" ht="15">
      <c r="A4416" s="233">
        <v>45901</v>
      </c>
      <c r="B4416" t="s">
        <v>2525</v>
      </c>
      <c r="C4416">
        <v>50</v>
      </c>
      <c r="D4416" t="s">
        <v>292</v>
      </c>
      <c r="E4416" t="s">
        <v>2191</v>
      </c>
      <c r="F4416" t="s">
        <v>1509</v>
      </c>
    </row>
    <row r="4417" spans="1:6" ht="15">
      <c r="A4417" s="233">
        <v>45901</v>
      </c>
      <c r="B4417" t="s">
        <v>2524</v>
      </c>
      <c r="C4417">
        <v>49.063701038514999</v>
      </c>
      <c r="D4417" t="s">
        <v>296</v>
      </c>
      <c r="E4417" t="s">
        <v>2263</v>
      </c>
      <c r="F4417" t="s">
        <v>1534</v>
      </c>
    </row>
    <row r="4418" spans="1:6" ht="15">
      <c r="A4418" s="233">
        <v>45901</v>
      </c>
      <c r="B4418" t="s">
        <v>2525</v>
      </c>
      <c r="C4418">
        <v>30</v>
      </c>
      <c r="D4418" t="s">
        <v>296</v>
      </c>
      <c r="E4418" t="s">
        <v>2133</v>
      </c>
      <c r="F4418" t="s">
        <v>1534</v>
      </c>
    </row>
    <row r="4419" spans="1:6" ht="15">
      <c r="A4419" s="233">
        <v>45901</v>
      </c>
      <c r="B4419" t="s">
        <v>2524</v>
      </c>
      <c r="C4419">
        <v>157.92560951765009</v>
      </c>
      <c r="D4419" t="s">
        <v>294</v>
      </c>
      <c r="E4419" t="s">
        <v>2186</v>
      </c>
      <c r="F4419" t="s">
        <v>1534</v>
      </c>
    </row>
    <row r="4420" spans="1:6" ht="15">
      <c r="A4420" s="233">
        <v>45901</v>
      </c>
      <c r="B4420" t="s">
        <v>2525</v>
      </c>
      <c r="C4420">
        <v>105</v>
      </c>
      <c r="D4420" t="s">
        <v>294</v>
      </c>
      <c r="E4420" t="s">
        <v>2137</v>
      </c>
      <c r="F4420" t="s">
        <v>1534</v>
      </c>
    </row>
    <row r="4421" spans="1:6" ht="15">
      <c r="A4421" s="233">
        <v>45901</v>
      </c>
      <c r="B4421" t="s">
        <v>2525</v>
      </c>
      <c r="C4421">
        <v>160</v>
      </c>
      <c r="D4421" t="s">
        <v>298</v>
      </c>
      <c r="E4421" t="s">
        <v>2238</v>
      </c>
      <c r="F4421" t="s">
        <v>1522</v>
      </c>
    </row>
    <row r="4422" spans="1:6" ht="15">
      <c r="A4422" s="233">
        <v>45901</v>
      </c>
      <c r="B4422" t="s">
        <v>2524</v>
      </c>
      <c r="C4422">
        <v>133.16576641060001</v>
      </c>
      <c r="D4422" t="s">
        <v>298</v>
      </c>
      <c r="E4422" t="s">
        <v>2532</v>
      </c>
      <c r="F4422" t="s">
        <v>1522</v>
      </c>
    </row>
    <row r="4423" spans="1:6" ht="15">
      <c r="A4423" s="233">
        <v>45901</v>
      </c>
      <c r="B4423" t="s">
        <v>2525</v>
      </c>
      <c r="C4423">
        <v>35</v>
      </c>
      <c r="D4423" t="s">
        <v>300</v>
      </c>
      <c r="E4423" t="s">
        <v>2205</v>
      </c>
      <c r="F4423" t="s">
        <v>1544</v>
      </c>
    </row>
    <row r="4424" spans="1:6" ht="15">
      <c r="A4424" s="233">
        <v>45901</v>
      </c>
      <c r="B4424" t="s">
        <v>2524</v>
      </c>
      <c r="C4424">
        <v>116.787346925156</v>
      </c>
      <c r="D4424" t="s">
        <v>300</v>
      </c>
      <c r="E4424" t="s">
        <v>2555</v>
      </c>
      <c r="F4424" t="s">
        <v>1544</v>
      </c>
    </row>
    <row r="4425" spans="1:6" ht="15">
      <c r="A4425" s="233">
        <v>45901</v>
      </c>
      <c r="B4425" t="s">
        <v>2524</v>
      </c>
      <c r="C4425">
        <v>134.92727419920661</v>
      </c>
      <c r="D4425" t="s">
        <v>302</v>
      </c>
      <c r="E4425" t="s">
        <v>2165</v>
      </c>
      <c r="F4425" t="s">
        <v>1534</v>
      </c>
    </row>
    <row r="4426" spans="1:6" ht="15">
      <c r="A4426" s="233">
        <v>45901</v>
      </c>
      <c r="B4426" t="s">
        <v>2525</v>
      </c>
      <c r="C4426">
        <v>100</v>
      </c>
      <c r="D4426" t="s">
        <v>302</v>
      </c>
      <c r="E4426" t="s">
        <v>2121</v>
      </c>
      <c r="F4426" t="s">
        <v>1534</v>
      </c>
    </row>
    <row r="4427" spans="1:6" ht="15">
      <c r="A4427" s="233">
        <v>45901</v>
      </c>
      <c r="B4427" t="s">
        <v>2525</v>
      </c>
      <c r="C4427">
        <v>35</v>
      </c>
      <c r="D4427" t="s">
        <v>304</v>
      </c>
      <c r="E4427" t="s">
        <v>2205</v>
      </c>
      <c r="F4427" t="s">
        <v>1544</v>
      </c>
    </row>
    <row r="4428" spans="1:6" ht="15">
      <c r="A4428" s="233">
        <v>45901</v>
      </c>
      <c r="B4428" t="s">
        <v>2524</v>
      </c>
      <c r="C4428">
        <v>107.6293858974753</v>
      </c>
      <c r="D4428" t="s">
        <v>304</v>
      </c>
      <c r="E4428" t="s">
        <v>2550</v>
      </c>
      <c r="F4428" t="s">
        <v>1544</v>
      </c>
    </row>
    <row r="4429" spans="1:6" ht="15">
      <c r="A4429" s="233">
        <v>45901</v>
      </c>
      <c r="B4429" t="s">
        <v>2525</v>
      </c>
      <c r="C4429">
        <v>55</v>
      </c>
      <c r="D4429" t="s">
        <v>306</v>
      </c>
      <c r="E4429" t="s">
        <v>2150</v>
      </c>
      <c r="F4429" t="s">
        <v>1531</v>
      </c>
    </row>
    <row r="4430" spans="1:6" ht="15">
      <c r="A4430" s="233">
        <v>45901</v>
      </c>
      <c r="B4430" t="s">
        <v>2524</v>
      </c>
      <c r="C4430">
        <v>121.9295912033342</v>
      </c>
      <c r="D4430" t="s">
        <v>306</v>
      </c>
      <c r="E4430" t="s">
        <v>2536</v>
      </c>
      <c r="F4430" t="s">
        <v>1531</v>
      </c>
    </row>
    <row r="4431" spans="1:6" ht="15">
      <c r="A4431" s="233">
        <v>45901</v>
      </c>
      <c r="B4431" t="s">
        <v>2525</v>
      </c>
      <c r="C4431">
        <v>200</v>
      </c>
      <c r="D4431" t="s">
        <v>308</v>
      </c>
      <c r="E4431" t="s">
        <v>2208</v>
      </c>
      <c r="F4431" t="s">
        <v>1531</v>
      </c>
    </row>
    <row r="4432" spans="1:6" ht="15">
      <c r="A4432" s="233">
        <v>45901</v>
      </c>
      <c r="B4432" t="s">
        <v>2524</v>
      </c>
      <c r="C4432">
        <v>137.40888073596199</v>
      </c>
      <c r="D4432" t="s">
        <v>308</v>
      </c>
      <c r="E4432" t="s">
        <v>2264</v>
      </c>
      <c r="F4432" t="s">
        <v>1531</v>
      </c>
    </row>
    <row r="4433" spans="1:6" ht="15">
      <c r="A4433" s="233">
        <v>45901</v>
      </c>
      <c r="B4433" t="s">
        <v>2524</v>
      </c>
      <c r="C4433">
        <v>149.18693122482469</v>
      </c>
      <c r="D4433" t="s">
        <v>310</v>
      </c>
      <c r="E4433" t="s">
        <v>2199</v>
      </c>
      <c r="F4433" t="s">
        <v>1518</v>
      </c>
    </row>
    <row r="4434" spans="1:6" ht="15">
      <c r="A4434" s="233">
        <v>45901</v>
      </c>
      <c r="B4434" t="s">
        <v>2525</v>
      </c>
      <c r="C4434">
        <v>60</v>
      </c>
      <c r="D4434" t="s">
        <v>310</v>
      </c>
      <c r="E4434" t="s">
        <v>2113</v>
      </c>
      <c r="F4434" t="s">
        <v>1518</v>
      </c>
    </row>
    <row r="4435" spans="1:6" ht="15">
      <c r="A4435" s="233">
        <v>45901</v>
      </c>
      <c r="B4435" t="s">
        <v>2525</v>
      </c>
      <c r="C4435">
        <v>14490</v>
      </c>
      <c r="D4435" t="s">
        <v>1772</v>
      </c>
      <c r="E4435" t="s">
        <v>2989</v>
      </c>
      <c r="F4435" t="s">
        <v>1772</v>
      </c>
    </row>
    <row r="4436" spans="1:6" ht="15">
      <c r="A4436" s="233">
        <v>45901</v>
      </c>
      <c r="B4436" t="s">
        <v>2524</v>
      </c>
      <c r="C4436">
        <v>131.95408981183289</v>
      </c>
      <c r="D4436" t="s">
        <v>1772</v>
      </c>
      <c r="E4436" t="s">
        <v>2114</v>
      </c>
      <c r="F4436" t="s">
        <v>1772</v>
      </c>
    </row>
    <row r="4437" spans="1:6" ht="15">
      <c r="A4437" s="233">
        <v>45901</v>
      </c>
      <c r="B4437" t="s">
        <v>2588</v>
      </c>
      <c r="C4437">
        <v>345</v>
      </c>
      <c r="D4437" t="s">
        <v>3</v>
      </c>
      <c r="E4437" t="s">
        <v>2252</v>
      </c>
      <c r="F4437" t="s">
        <v>1509</v>
      </c>
    </row>
    <row r="4438" spans="1:6" ht="15">
      <c r="A4438" s="233">
        <v>45901</v>
      </c>
      <c r="B4438" t="s">
        <v>2590</v>
      </c>
      <c r="C4438">
        <v>81.17647058823529</v>
      </c>
      <c r="D4438" t="s">
        <v>3</v>
      </c>
      <c r="E4438" t="s">
        <v>2591</v>
      </c>
      <c r="F4438" t="s">
        <v>1509</v>
      </c>
    </row>
    <row r="4439" spans="1:6" ht="15">
      <c r="A4439" s="233">
        <v>45901</v>
      </c>
      <c r="B4439" t="s">
        <v>2588</v>
      </c>
      <c r="C4439">
        <v>740</v>
      </c>
      <c r="D4439" t="s">
        <v>7</v>
      </c>
      <c r="E4439" t="s">
        <v>2375</v>
      </c>
      <c r="F4439" t="s">
        <v>1509</v>
      </c>
    </row>
    <row r="4440" spans="1:6" ht="15">
      <c r="A4440" s="233">
        <v>45901</v>
      </c>
      <c r="B4440" t="s">
        <v>2590</v>
      </c>
      <c r="C4440">
        <v>77.486910994764401</v>
      </c>
      <c r="D4440" t="s">
        <v>7</v>
      </c>
      <c r="E4440" t="s">
        <v>2533</v>
      </c>
      <c r="F4440" t="s">
        <v>1509</v>
      </c>
    </row>
    <row r="4441" spans="1:6" ht="15">
      <c r="A4441" s="233">
        <v>45901</v>
      </c>
      <c r="B4441" t="s">
        <v>2588</v>
      </c>
      <c r="C4441">
        <v>1025</v>
      </c>
      <c r="D4441" t="s">
        <v>11</v>
      </c>
      <c r="E4441" t="s">
        <v>2601</v>
      </c>
      <c r="F4441" t="s">
        <v>1518</v>
      </c>
    </row>
    <row r="4442" spans="1:6" ht="15">
      <c r="A4442" s="233">
        <v>45901</v>
      </c>
      <c r="B4442" t="s">
        <v>2590</v>
      </c>
      <c r="C4442">
        <v>84.710743801652882</v>
      </c>
      <c r="D4442" t="s">
        <v>11</v>
      </c>
      <c r="E4442" t="s">
        <v>2183</v>
      </c>
      <c r="F4442" t="s">
        <v>1518</v>
      </c>
    </row>
    <row r="4443" spans="1:6" ht="15">
      <c r="A4443" s="233">
        <v>45901</v>
      </c>
      <c r="B4443" t="s">
        <v>2588</v>
      </c>
      <c r="C4443">
        <v>550</v>
      </c>
      <c r="D4443" t="s">
        <v>14</v>
      </c>
      <c r="E4443" t="s">
        <v>2930</v>
      </c>
      <c r="F4443" t="s">
        <v>1522</v>
      </c>
    </row>
    <row r="4444" spans="1:6" ht="15">
      <c r="A4444" s="233">
        <v>45901</v>
      </c>
      <c r="B4444" t="s">
        <v>2590</v>
      </c>
      <c r="C4444">
        <v>80.291970802919707</v>
      </c>
      <c r="D4444" t="s">
        <v>14</v>
      </c>
      <c r="E4444" t="s">
        <v>2115</v>
      </c>
      <c r="F4444" t="s">
        <v>1522</v>
      </c>
    </row>
    <row r="4445" spans="1:6" ht="15">
      <c r="A4445" s="233">
        <v>45901</v>
      </c>
      <c r="B4445" t="s">
        <v>2588</v>
      </c>
      <c r="C4445">
        <v>425</v>
      </c>
      <c r="D4445" t="s">
        <v>16</v>
      </c>
      <c r="E4445" t="s">
        <v>2116</v>
      </c>
      <c r="F4445" t="s">
        <v>1525</v>
      </c>
    </row>
    <row r="4446" spans="1:6" ht="15">
      <c r="A4446" s="233">
        <v>45901</v>
      </c>
      <c r="B4446" t="s">
        <v>2590</v>
      </c>
      <c r="C4446">
        <v>84.158415841584159</v>
      </c>
      <c r="D4446" t="s">
        <v>16</v>
      </c>
      <c r="E4446" t="s">
        <v>2537</v>
      </c>
      <c r="F4446" t="s">
        <v>1525</v>
      </c>
    </row>
    <row r="4447" spans="1:6" ht="15">
      <c r="A4447" s="233">
        <v>45901</v>
      </c>
      <c r="B4447" t="s">
        <v>2588</v>
      </c>
      <c r="C4447">
        <v>595</v>
      </c>
      <c r="D4447" t="s">
        <v>18</v>
      </c>
      <c r="E4447" t="s">
        <v>2624</v>
      </c>
      <c r="F4447" t="s">
        <v>1509</v>
      </c>
    </row>
    <row r="4448" spans="1:6" ht="15">
      <c r="A4448" s="233">
        <v>45901</v>
      </c>
      <c r="B4448" t="s">
        <v>2590</v>
      </c>
      <c r="C4448">
        <v>85.611510791366911</v>
      </c>
      <c r="D4448" t="s">
        <v>18</v>
      </c>
      <c r="E4448" t="s">
        <v>2595</v>
      </c>
      <c r="F4448" t="s">
        <v>1509</v>
      </c>
    </row>
    <row r="4449" spans="1:6" ht="15">
      <c r="A4449" s="233">
        <v>45901</v>
      </c>
      <c r="B4449" t="s">
        <v>2588</v>
      </c>
      <c r="C4449">
        <v>2865</v>
      </c>
      <c r="D4449" t="s">
        <v>20</v>
      </c>
      <c r="E4449" t="s">
        <v>2990</v>
      </c>
      <c r="F4449" t="s">
        <v>1531</v>
      </c>
    </row>
    <row r="4450" spans="1:6" ht="15">
      <c r="A4450" s="233">
        <v>45901</v>
      </c>
      <c r="B4450" t="s">
        <v>2590</v>
      </c>
      <c r="C4450">
        <v>82.803468208092497</v>
      </c>
      <c r="D4450" t="s">
        <v>20</v>
      </c>
      <c r="E4450" t="s">
        <v>2548</v>
      </c>
      <c r="F4450" t="s">
        <v>1531</v>
      </c>
    </row>
    <row r="4451" spans="1:6" ht="15">
      <c r="A4451" s="233">
        <v>45901</v>
      </c>
      <c r="B4451" t="s">
        <v>2588</v>
      </c>
      <c r="C4451">
        <v>270</v>
      </c>
      <c r="D4451" t="s">
        <v>22</v>
      </c>
      <c r="E4451" t="s">
        <v>2987</v>
      </c>
      <c r="F4451" t="s">
        <v>1534</v>
      </c>
    </row>
    <row r="4452" spans="1:6" ht="15">
      <c r="A4452" s="233">
        <v>45901</v>
      </c>
      <c r="B4452" t="s">
        <v>2590</v>
      </c>
      <c r="C4452">
        <v>78.260869565217391</v>
      </c>
      <c r="D4452" t="s">
        <v>22</v>
      </c>
      <c r="E4452" t="s">
        <v>2604</v>
      </c>
      <c r="F4452" t="s">
        <v>1534</v>
      </c>
    </row>
    <row r="4453" spans="1:6" ht="15">
      <c r="A4453" s="233">
        <v>45901</v>
      </c>
      <c r="B4453" t="s">
        <v>2588</v>
      </c>
      <c r="C4453">
        <v>395</v>
      </c>
      <c r="D4453" t="s">
        <v>24</v>
      </c>
      <c r="E4453" t="s">
        <v>2589</v>
      </c>
      <c r="F4453" t="s">
        <v>1534</v>
      </c>
    </row>
    <row r="4454" spans="1:6" ht="15">
      <c r="A4454" s="233">
        <v>45901</v>
      </c>
      <c r="B4454" t="s">
        <v>2590</v>
      </c>
      <c r="C4454">
        <v>82.291666666666657</v>
      </c>
      <c r="D4454" t="s">
        <v>24</v>
      </c>
      <c r="E4454" t="s">
        <v>2583</v>
      </c>
      <c r="F4454" t="s">
        <v>1534</v>
      </c>
    </row>
    <row r="4455" spans="1:6" ht="15">
      <c r="A4455" s="233">
        <v>45901</v>
      </c>
      <c r="B4455" t="s">
        <v>2588</v>
      </c>
      <c r="C4455">
        <v>705</v>
      </c>
      <c r="D4455" t="s">
        <v>26</v>
      </c>
      <c r="E4455" t="s">
        <v>2408</v>
      </c>
      <c r="F4455" t="s">
        <v>1534</v>
      </c>
    </row>
    <row r="4456" spans="1:6" ht="15">
      <c r="A4456" s="233">
        <v>45901</v>
      </c>
      <c r="B4456" t="s">
        <v>2590</v>
      </c>
      <c r="C4456">
        <v>81.502890173410407</v>
      </c>
      <c r="D4456" t="s">
        <v>26</v>
      </c>
      <c r="E4456" t="s">
        <v>2583</v>
      </c>
      <c r="F4456" t="s">
        <v>1534</v>
      </c>
    </row>
    <row r="4457" spans="1:6" ht="15">
      <c r="A4457" s="233">
        <v>45901</v>
      </c>
      <c r="B4457" t="s">
        <v>2588</v>
      </c>
      <c r="C4457">
        <v>1335</v>
      </c>
      <c r="D4457" t="s">
        <v>28</v>
      </c>
      <c r="E4457" t="s">
        <v>2991</v>
      </c>
      <c r="F4457" t="s">
        <v>1522</v>
      </c>
    </row>
    <row r="4458" spans="1:6" ht="15">
      <c r="A4458" s="233">
        <v>45901</v>
      </c>
      <c r="B4458" t="s">
        <v>2590</v>
      </c>
      <c r="C4458">
        <v>84.761904761904759</v>
      </c>
      <c r="D4458" t="s">
        <v>28</v>
      </c>
      <c r="E4458" t="s">
        <v>2183</v>
      </c>
      <c r="F4458" t="s">
        <v>1522</v>
      </c>
    </row>
    <row r="4459" spans="1:6" ht="15">
      <c r="A4459" s="233">
        <v>45901</v>
      </c>
      <c r="B4459" t="s">
        <v>2588</v>
      </c>
      <c r="C4459">
        <v>210</v>
      </c>
      <c r="D4459" t="s">
        <v>30</v>
      </c>
      <c r="E4459" t="s">
        <v>2167</v>
      </c>
      <c r="F4459" t="s">
        <v>1544</v>
      </c>
    </row>
    <row r="4460" spans="1:6" ht="15">
      <c r="A4460" s="233">
        <v>45901</v>
      </c>
      <c r="B4460" t="s">
        <v>2590</v>
      </c>
      <c r="C4460">
        <v>80.769230769230774</v>
      </c>
      <c r="D4460" t="s">
        <v>30</v>
      </c>
      <c r="E4460" t="s">
        <v>2591</v>
      </c>
      <c r="F4460" t="s">
        <v>1544</v>
      </c>
    </row>
    <row r="4461" spans="1:6" ht="15">
      <c r="A4461" s="233">
        <v>45901</v>
      </c>
      <c r="B4461" t="s">
        <v>2588</v>
      </c>
      <c r="C4461">
        <v>1250</v>
      </c>
      <c r="D4461" t="s">
        <v>32</v>
      </c>
      <c r="E4461" t="s">
        <v>2992</v>
      </c>
      <c r="F4461" t="s">
        <v>1518</v>
      </c>
    </row>
    <row r="4462" spans="1:6" ht="15">
      <c r="A4462" s="233">
        <v>45901</v>
      </c>
      <c r="B4462" t="s">
        <v>2590</v>
      </c>
      <c r="C4462">
        <v>82.78145695364239</v>
      </c>
      <c r="D4462" t="s">
        <v>32</v>
      </c>
      <c r="E4462" t="s">
        <v>2548</v>
      </c>
      <c r="F4462" t="s">
        <v>1518</v>
      </c>
    </row>
    <row r="4463" spans="1:6" ht="15">
      <c r="A4463" s="233">
        <v>45901</v>
      </c>
      <c r="B4463" t="s">
        <v>2588</v>
      </c>
      <c r="C4463">
        <v>605</v>
      </c>
      <c r="D4463" t="s">
        <v>34</v>
      </c>
      <c r="E4463" t="s">
        <v>2993</v>
      </c>
      <c r="F4463" t="s">
        <v>1509</v>
      </c>
    </row>
    <row r="4464" spans="1:6" ht="15">
      <c r="A4464" s="233">
        <v>45901</v>
      </c>
      <c r="B4464" t="s">
        <v>2590</v>
      </c>
      <c r="C4464">
        <v>87.681159420289859</v>
      </c>
      <c r="D4464" t="s">
        <v>34</v>
      </c>
      <c r="E4464" t="s">
        <v>2571</v>
      </c>
      <c r="F4464" t="s">
        <v>1509</v>
      </c>
    </row>
    <row r="4465" spans="1:6" ht="15">
      <c r="A4465" s="233">
        <v>45901</v>
      </c>
      <c r="B4465" t="s">
        <v>2588</v>
      </c>
      <c r="C4465">
        <v>485</v>
      </c>
      <c r="D4465" t="s">
        <v>36</v>
      </c>
      <c r="E4465" t="s">
        <v>2636</v>
      </c>
      <c r="F4465" t="s">
        <v>1544</v>
      </c>
    </row>
    <row r="4466" spans="1:6" ht="15">
      <c r="A4466" s="233">
        <v>45901</v>
      </c>
      <c r="B4466" t="s">
        <v>2590</v>
      </c>
      <c r="C4466">
        <v>81.512605042016801</v>
      </c>
      <c r="D4466" t="s">
        <v>36</v>
      </c>
      <c r="E4466" t="s">
        <v>2583</v>
      </c>
      <c r="F4466" t="s">
        <v>1544</v>
      </c>
    </row>
    <row r="4467" spans="1:6" ht="15">
      <c r="A4467" s="233">
        <v>45901</v>
      </c>
      <c r="B4467" t="s">
        <v>2588</v>
      </c>
      <c r="C4467">
        <v>940</v>
      </c>
      <c r="D4467" t="s">
        <v>1497</v>
      </c>
      <c r="E4467" t="s">
        <v>2299</v>
      </c>
      <c r="F4467" t="s">
        <v>1522</v>
      </c>
    </row>
    <row r="4468" spans="1:6" ht="15">
      <c r="A4468" s="233">
        <v>45901</v>
      </c>
      <c r="B4468" t="s">
        <v>2590</v>
      </c>
      <c r="C4468">
        <v>83.928571428571431</v>
      </c>
      <c r="D4468" t="s">
        <v>1497</v>
      </c>
      <c r="E4468" t="s">
        <v>2537</v>
      </c>
      <c r="F4468" t="s">
        <v>1522</v>
      </c>
    </row>
    <row r="4469" spans="1:6" ht="15">
      <c r="A4469" s="233">
        <v>45901</v>
      </c>
      <c r="B4469" t="s">
        <v>2588</v>
      </c>
      <c r="C4469">
        <v>700</v>
      </c>
      <c r="D4469" t="s">
        <v>40</v>
      </c>
      <c r="E4469" t="s">
        <v>2369</v>
      </c>
      <c r="F4469" t="s">
        <v>1509</v>
      </c>
    </row>
    <row r="4470" spans="1:6" ht="15">
      <c r="A4470" s="233">
        <v>45901</v>
      </c>
      <c r="B4470" t="s">
        <v>2590</v>
      </c>
      <c r="C4470">
        <v>82.35294117647058</v>
      </c>
      <c r="D4470" t="s">
        <v>40</v>
      </c>
      <c r="E4470" t="s">
        <v>2583</v>
      </c>
      <c r="F4470" t="s">
        <v>1509</v>
      </c>
    </row>
    <row r="4471" spans="1:6" ht="15">
      <c r="A4471" s="233">
        <v>45901</v>
      </c>
      <c r="B4471" t="s">
        <v>2588</v>
      </c>
      <c r="C4471">
        <v>1105</v>
      </c>
      <c r="D4471" t="s">
        <v>42</v>
      </c>
      <c r="E4471" t="s">
        <v>2994</v>
      </c>
      <c r="F4471" t="s">
        <v>1544</v>
      </c>
    </row>
    <row r="4472" spans="1:6" ht="15">
      <c r="A4472" s="233">
        <v>45901</v>
      </c>
      <c r="B4472" t="s">
        <v>2590</v>
      </c>
      <c r="C4472">
        <v>77.543859649122808</v>
      </c>
      <c r="D4472" t="s">
        <v>42</v>
      </c>
      <c r="E4472" t="s">
        <v>2604</v>
      </c>
      <c r="F4472" t="s">
        <v>1544</v>
      </c>
    </row>
    <row r="4473" spans="1:6" ht="15">
      <c r="A4473" s="233">
        <v>45901</v>
      </c>
      <c r="B4473" t="s">
        <v>2588</v>
      </c>
      <c r="C4473">
        <v>415</v>
      </c>
      <c r="D4473" t="s">
        <v>44</v>
      </c>
      <c r="E4473" t="s">
        <v>2195</v>
      </c>
      <c r="F4473" t="s">
        <v>1534</v>
      </c>
    </row>
    <row r="4474" spans="1:6" ht="15">
      <c r="A4474" s="233">
        <v>45901</v>
      </c>
      <c r="B4474" t="s">
        <v>2590</v>
      </c>
      <c r="C4474">
        <v>81.372549019607845</v>
      </c>
      <c r="D4474" t="s">
        <v>44</v>
      </c>
      <c r="E4474" t="s">
        <v>2591</v>
      </c>
      <c r="F4474" t="s">
        <v>1534</v>
      </c>
    </row>
    <row r="4475" spans="1:6" ht="15">
      <c r="A4475" s="233">
        <v>45901</v>
      </c>
      <c r="B4475" t="s">
        <v>2588</v>
      </c>
      <c r="C4475">
        <v>565</v>
      </c>
      <c r="D4475" t="s">
        <v>46</v>
      </c>
      <c r="E4475" t="s">
        <v>2399</v>
      </c>
      <c r="F4475" t="s">
        <v>1518</v>
      </c>
    </row>
    <row r="4476" spans="1:6" ht="15">
      <c r="A4476" s="233">
        <v>45901</v>
      </c>
      <c r="B4476" t="s">
        <v>2590</v>
      </c>
      <c r="C4476">
        <v>83.703703703703695</v>
      </c>
      <c r="D4476" t="s">
        <v>46</v>
      </c>
      <c r="E4476" t="s">
        <v>2537</v>
      </c>
      <c r="F4476" t="s">
        <v>1518</v>
      </c>
    </row>
    <row r="4477" spans="1:6" ht="15">
      <c r="A4477" s="233">
        <v>45901</v>
      </c>
      <c r="B4477" t="s">
        <v>2588</v>
      </c>
      <c r="C4477">
        <v>1805</v>
      </c>
      <c r="D4477" t="s">
        <v>48</v>
      </c>
      <c r="E4477" t="s">
        <v>2995</v>
      </c>
      <c r="F4477" t="s">
        <v>1525</v>
      </c>
    </row>
    <row r="4478" spans="1:6" ht="15">
      <c r="A4478" s="233">
        <v>45901</v>
      </c>
      <c r="B4478" t="s">
        <v>2590</v>
      </c>
      <c r="C4478">
        <v>81.123595505617971</v>
      </c>
      <c r="D4478" t="s">
        <v>48</v>
      </c>
      <c r="E4478" t="s">
        <v>2591</v>
      </c>
      <c r="F4478" t="s">
        <v>1525</v>
      </c>
    </row>
    <row r="4479" spans="1:6" ht="15">
      <c r="A4479" s="233">
        <v>45901</v>
      </c>
      <c r="B4479" t="s">
        <v>2588</v>
      </c>
      <c r="C4479">
        <v>330</v>
      </c>
      <c r="D4479" t="s">
        <v>50</v>
      </c>
      <c r="E4479" t="s">
        <v>2221</v>
      </c>
      <c r="F4479" t="s">
        <v>1509</v>
      </c>
    </row>
    <row r="4480" spans="1:6" ht="15">
      <c r="A4480" s="233">
        <v>45901</v>
      </c>
      <c r="B4480" t="s">
        <v>2590</v>
      </c>
      <c r="C4480">
        <v>82.5</v>
      </c>
      <c r="D4480" t="s">
        <v>50</v>
      </c>
      <c r="E4480" t="s">
        <v>2548</v>
      </c>
      <c r="F4480" t="s">
        <v>1509</v>
      </c>
    </row>
    <row r="4481" spans="1:6" ht="15">
      <c r="A4481" s="233">
        <v>45901</v>
      </c>
      <c r="B4481" t="s">
        <v>2588</v>
      </c>
      <c r="C4481">
        <v>755</v>
      </c>
      <c r="D4481" t="s">
        <v>52</v>
      </c>
      <c r="E4481" t="s">
        <v>2306</v>
      </c>
      <c r="F4481" t="s">
        <v>1525</v>
      </c>
    </row>
    <row r="4482" spans="1:6" ht="15">
      <c r="A4482" s="233">
        <v>45901</v>
      </c>
      <c r="B4482" t="s">
        <v>2590</v>
      </c>
      <c r="C4482">
        <v>87.79069767441861</v>
      </c>
      <c r="D4482" t="s">
        <v>52</v>
      </c>
      <c r="E4482" t="s">
        <v>2571</v>
      </c>
      <c r="F4482" t="s">
        <v>1525</v>
      </c>
    </row>
    <row r="4483" spans="1:6" ht="15">
      <c r="A4483" s="233">
        <v>45901</v>
      </c>
      <c r="B4483" t="s">
        <v>2588</v>
      </c>
      <c r="C4483">
        <v>1000</v>
      </c>
      <c r="D4483" t="s">
        <v>54</v>
      </c>
      <c r="E4483" t="s">
        <v>2963</v>
      </c>
      <c r="F4483" t="s">
        <v>1534</v>
      </c>
    </row>
    <row r="4484" spans="1:6" ht="15">
      <c r="A4484" s="233">
        <v>45901</v>
      </c>
      <c r="B4484" t="s">
        <v>2590</v>
      </c>
      <c r="C4484">
        <v>74.34944237918215</v>
      </c>
      <c r="D4484" t="s">
        <v>54</v>
      </c>
      <c r="E4484" t="s">
        <v>2628</v>
      </c>
      <c r="F4484" t="s">
        <v>1534</v>
      </c>
    </row>
    <row r="4485" spans="1:6" ht="15">
      <c r="A4485" s="233">
        <v>45901</v>
      </c>
      <c r="B4485" t="s">
        <v>2588</v>
      </c>
      <c r="C4485">
        <v>1000</v>
      </c>
      <c r="D4485" t="s">
        <v>56</v>
      </c>
      <c r="E4485" t="s">
        <v>2963</v>
      </c>
      <c r="F4485" t="s">
        <v>1534</v>
      </c>
    </row>
    <row r="4486" spans="1:6" ht="15">
      <c r="A4486" s="233">
        <v>45901</v>
      </c>
      <c r="B4486" t="s">
        <v>2590</v>
      </c>
      <c r="C4486">
        <v>79.365079365079367</v>
      </c>
      <c r="D4486" t="s">
        <v>56</v>
      </c>
      <c r="E4486" t="s">
        <v>2562</v>
      </c>
      <c r="F4486" t="s">
        <v>1534</v>
      </c>
    </row>
    <row r="4487" spans="1:6" ht="15">
      <c r="A4487" s="233">
        <v>45901</v>
      </c>
      <c r="B4487" t="s">
        <v>2588</v>
      </c>
      <c r="C4487">
        <v>10</v>
      </c>
      <c r="D4487" t="s">
        <v>58</v>
      </c>
      <c r="E4487" t="s">
        <v>2129</v>
      </c>
      <c r="F4487" t="s">
        <v>1509</v>
      </c>
    </row>
    <row r="4488" spans="1:6" ht="15">
      <c r="A4488" s="233">
        <v>45901</v>
      </c>
      <c r="B4488" t="s">
        <v>2590</v>
      </c>
      <c r="C4488">
        <v>66.666666666666657</v>
      </c>
      <c r="D4488" t="s">
        <v>58</v>
      </c>
      <c r="E4488" t="s">
        <v>2554</v>
      </c>
      <c r="F4488" t="s">
        <v>1509</v>
      </c>
    </row>
    <row r="4489" spans="1:6" ht="15">
      <c r="A4489" s="233">
        <v>45901</v>
      </c>
      <c r="B4489" t="s">
        <v>2588</v>
      </c>
      <c r="C4489">
        <v>1520</v>
      </c>
      <c r="D4489" t="s">
        <v>1498</v>
      </c>
      <c r="E4489" t="s">
        <v>2291</v>
      </c>
      <c r="F4489" t="s">
        <v>1522</v>
      </c>
    </row>
    <row r="4490" spans="1:6" ht="15">
      <c r="A4490" s="233">
        <v>45901</v>
      </c>
      <c r="B4490" t="s">
        <v>2590</v>
      </c>
      <c r="C4490">
        <v>76.57430730478589</v>
      </c>
      <c r="D4490" t="s">
        <v>1498</v>
      </c>
      <c r="E4490" t="s">
        <v>2533</v>
      </c>
      <c r="F4490" t="s">
        <v>1522</v>
      </c>
    </row>
    <row r="4491" spans="1:6" ht="15">
      <c r="A4491" s="233">
        <v>45901</v>
      </c>
      <c r="B4491" t="s">
        <v>2588</v>
      </c>
      <c r="C4491">
        <v>1580</v>
      </c>
      <c r="D4491" t="s">
        <v>62</v>
      </c>
      <c r="E4491" t="s">
        <v>2518</v>
      </c>
      <c r="F4491" t="s">
        <v>1578</v>
      </c>
    </row>
    <row r="4492" spans="1:6" ht="15">
      <c r="A4492" s="233">
        <v>45901</v>
      </c>
      <c r="B4492" t="s">
        <v>2590</v>
      </c>
      <c r="C4492">
        <v>79.797979797979806</v>
      </c>
      <c r="D4492" t="s">
        <v>62</v>
      </c>
      <c r="E4492" t="s">
        <v>2115</v>
      </c>
      <c r="F4492" t="s">
        <v>1578</v>
      </c>
    </row>
    <row r="4493" spans="1:6" ht="15">
      <c r="A4493" s="233">
        <v>45901</v>
      </c>
      <c r="B4493" t="s">
        <v>2588</v>
      </c>
      <c r="C4493">
        <v>775</v>
      </c>
      <c r="D4493" t="s">
        <v>64</v>
      </c>
      <c r="E4493" t="s">
        <v>2947</v>
      </c>
      <c r="F4493" t="s">
        <v>1531</v>
      </c>
    </row>
    <row r="4494" spans="1:6" ht="15">
      <c r="A4494" s="233">
        <v>45901</v>
      </c>
      <c r="B4494" t="s">
        <v>2590</v>
      </c>
      <c r="C4494">
        <v>83.333333333333343</v>
      </c>
      <c r="D4494" t="s">
        <v>64</v>
      </c>
      <c r="E4494" t="s">
        <v>2548</v>
      </c>
      <c r="F4494" t="s">
        <v>1531</v>
      </c>
    </row>
    <row r="4495" spans="1:6" ht="15">
      <c r="A4495" s="233">
        <v>45901</v>
      </c>
      <c r="B4495" t="s">
        <v>2588</v>
      </c>
      <c r="C4495">
        <v>665</v>
      </c>
      <c r="D4495" t="s">
        <v>66</v>
      </c>
      <c r="E4495" t="s">
        <v>2600</v>
      </c>
      <c r="F4495" t="s">
        <v>1509</v>
      </c>
    </row>
    <row r="4496" spans="1:6" ht="15">
      <c r="A4496" s="233">
        <v>45901</v>
      </c>
      <c r="B4496" t="s">
        <v>2590</v>
      </c>
      <c r="C4496">
        <v>82.098765432098759</v>
      </c>
      <c r="D4496" t="s">
        <v>66</v>
      </c>
      <c r="E4496" t="s">
        <v>2583</v>
      </c>
      <c r="F4496" t="s">
        <v>1509</v>
      </c>
    </row>
    <row r="4497" spans="1:6" ht="15">
      <c r="A4497" s="233">
        <v>45901</v>
      </c>
      <c r="B4497" t="s">
        <v>2588</v>
      </c>
      <c r="C4497">
        <v>915</v>
      </c>
      <c r="D4497" t="s">
        <v>68</v>
      </c>
      <c r="E4497" t="s">
        <v>2325</v>
      </c>
      <c r="F4497" t="s">
        <v>1578</v>
      </c>
    </row>
    <row r="4498" spans="1:6" ht="15">
      <c r="A4498" s="233">
        <v>45901</v>
      </c>
      <c r="B4498" t="s">
        <v>2590</v>
      </c>
      <c r="C4498">
        <v>80.26315789473685</v>
      </c>
      <c r="D4498" t="s">
        <v>68</v>
      </c>
      <c r="E4498" t="s">
        <v>2115</v>
      </c>
      <c r="F4498" t="s">
        <v>1578</v>
      </c>
    </row>
    <row r="4499" spans="1:6" ht="15">
      <c r="A4499" s="233">
        <v>45901</v>
      </c>
      <c r="B4499" t="s">
        <v>2588</v>
      </c>
      <c r="C4499">
        <v>370</v>
      </c>
      <c r="D4499" t="s">
        <v>70</v>
      </c>
      <c r="E4499" t="s">
        <v>2996</v>
      </c>
      <c r="F4499" t="s">
        <v>1578</v>
      </c>
    </row>
    <row r="4500" spans="1:6" ht="15">
      <c r="A4500" s="233">
        <v>45901</v>
      </c>
      <c r="B4500" t="s">
        <v>2590</v>
      </c>
      <c r="C4500">
        <v>81.318681318681314</v>
      </c>
      <c r="D4500" t="s">
        <v>70</v>
      </c>
      <c r="E4500" t="s">
        <v>2591</v>
      </c>
      <c r="F4500" t="s">
        <v>1578</v>
      </c>
    </row>
    <row r="4501" spans="1:6" ht="15">
      <c r="A4501" s="233">
        <v>45901</v>
      </c>
      <c r="B4501" t="s">
        <v>2588</v>
      </c>
      <c r="C4501">
        <v>720</v>
      </c>
      <c r="D4501" t="s">
        <v>72</v>
      </c>
      <c r="E4501" t="s">
        <v>2521</v>
      </c>
      <c r="F4501" t="s">
        <v>1591</v>
      </c>
    </row>
    <row r="4502" spans="1:6" ht="15">
      <c r="A4502" s="233">
        <v>45901</v>
      </c>
      <c r="B4502" t="s">
        <v>2590</v>
      </c>
      <c r="C4502">
        <v>83.236994219653184</v>
      </c>
      <c r="D4502" t="s">
        <v>72</v>
      </c>
      <c r="E4502" t="s">
        <v>2548</v>
      </c>
      <c r="F4502" t="s">
        <v>1591</v>
      </c>
    </row>
    <row r="4503" spans="1:6" ht="15">
      <c r="A4503" s="233">
        <v>45901</v>
      </c>
      <c r="B4503" t="s">
        <v>2588</v>
      </c>
      <c r="C4503">
        <v>2580</v>
      </c>
      <c r="D4503" t="s">
        <v>74</v>
      </c>
      <c r="E4503" t="s">
        <v>2997</v>
      </c>
      <c r="F4503" t="s">
        <v>1591</v>
      </c>
    </row>
    <row r="4504" spans="1:6" ht="15">
      <c r="A4504" s="233">
        <v>45901</v>
      </c>
      <c r="B4504" t="s">
        <v>2590</v>
      </c>
      <c r="C4504">
        <v>82.165605095541409</v>
      </c>
      <c r="D4504" t="s">
        <v>74</v>
      </c>
      <c r="E4504" t="s">
        <v>2583</v>
      </c>
      <c r="F4504" t="s">
        <v>1591</v>
      </c>
    </row>
    <row r="4505" spans="1:6" ht="15">
      <c r="A4505" s="233">
        <v>45901</v>
      </c>
      <c r="B4505" t="s">
        <v>2588</v>
      </c>
      <c r="C4505">
        <v>3070</v>
      </c>
      <c r="D4505" t="s">
        <v>76</v>
      </c>
      <c r="E4505" t="s">
        <v>2998</v>
      </c>
      <c r="F4505" t="s">
        <v>1522</v>
      </c>
    </row>
    <row r="4506" spans="1:6" ht="15">
      <c r="A4506" s="233">
        <v>45901</v>
      </c>
      <c r="B4506" t="s">
        <v>2590</v>
      </c>
      <c r="C4506">
        <v>84.224965706447179</v>
      </c>
      <c r="D4506" t="s">
        <v>76</v>
      </c>
      <c r="E4506" t="s">
        <v>2537</v>
      </c>
      <c r="F4506" t="s">
        <v>1522</v>
      </c>
    </row>
    <row r="4507" spans="1:6" ht="15">
      <c r="A4507" s="233">
        <v>45901</v>
      </c>
      <c r="B4507" t="s">
        <v>2588</v>
      </c>
      <c r="C4507">
        <v>865</v>
      </c>
      <c r="D4507" t="s">
        <v>78</v>
      </c>
      <c r="E4507" t="s">
        <v>2395</v>
      </c>
      <c r="F4507" t="s">
        <v>1518</v>
      </c>
    </row>
    <row r="4508" spans="1:6" ht="15">
      <c r="A4508" s="233">
        <v>45901</v>
      </c>
      <c r="B4508" t="s">
        <v>2590</v>
      </c>
      <c r="C4508">
        <v>82.775119617224874</v>
      </c>
      <c r="D4508" t="s">
        <v>78</v>
      </c>
      <c r="E4508" t="s">
        <v>2548</v>
      </c>
      <c r="F4508" t="s">
        <v>1518</v>
      </c>
    </row>
    <row r="4509" spans="1:6" ht="15">
      <c r="A4509" s="233">
        <v>45901</v>
      </c>
      <c r="B4509" t="s">
        <v>2588</v>
      </c>
      <c r="C4509">
        <v>1365</v>
      </c>
      <c r="D4509" t="s">
        <v>80</v>
      </c>
      <c r="E4509" t="s">
        <v>2599</v>
      </c>
      <c r="F4509" t="s">
        <v>1522</v>
      </c>
    </row>
    <row r="4510" spans="1:6" ht="15">
      <c r="A4510" s="233">
        <v>45901</v>
      </c>
      <c r="B4510" t="s">
        <v>2590</v>
      </c>
      <c r="C4510">
        <v>81.736526946107773</v>
      </c>
      <c r="D4510" t="s">
        <v>80</v>
      </c>
      <c r="E4510" t="s">
        <v>2583</v>
      </c>
      <c r="F4510" t="s">
        <v>1522</v>
      </c>
    </row>
    <row r="4511" spans="1:6" ht="15">
      <c r="A4511" s="233">
        <v>45901</v>
      </c>
      <c r="B4511" t="s">
        <v>2588</v>
      </c>
      <c r="C4511">
        <v>830</v>
      </c>
      <c r="D4511" t="s">
        <v>82</v>
      </c>
      <c r="E4511" t="s">
        <v>2279</v>
      </c>
      <c r="F4511" t="s">
        <v>1531</v>
      </c>
    </row>
    <row r="4512" spans="1:6" ht="15">
      <c r="A4512" s="233">
        <v>45901</v>
      </c>
      <c r="B4512" t="s">
        <v>2590</v>
      </c>
      <c r="C4512">
        <v>82.178217821782169</v>
      </c>
      <c r="D4512" t="s">
        <v>82</v>
      </c>
      <c r="E4512" t="s">
        <v>2583</v>
      </c>
      <c r="F4512" t="s">
        <v>1531</v>
      </c>
    </row>
    <row r="4513" spans="1:6" ht="15">
      <c r="A4513" s="233">
        <v>45901</v>
      </c>
      <c r="B4513" t="s">
        <v>2588</v>
      </c>
      <c r="C4513">
        <v>695</v>
      </c>
      <c r="D4513" t="s">
        <v>84</v>
      </c>
      <c r="E4513" t="s">
        <v>2376</v>
      </c>
      <c r="F4513" t="s">
        <v>1509</v>
      </c>
    </row>
    <row r="4514" spans="1:6" ht="15">
      <c r="A4514" s="233">
        <v>45901</v>
      </c>
      <c r="B4514" t="s">
        <v>2590</v>
      </c>
      <c r="C4514">
        <v>79.885057471264361</v>
      </c>
      <c r="D4514" t="s">
        <v>84</v>
      </c>
      <c r="E4514" t="s">
        <v>2115</v>
      </c>
      <c r="F4514" t="s">
        <v>1509</v>
      </c>
    </row>
    <row r="4515" spans="1:6" ht="15">
      <c r="A4515" s="233">
        <v>45901</v>
      </c>
      <c r="B4515" t="s">
        <v>2588</v>
      </c>
      <c r="C4515">
        <v>1270</v>
      </c>
      <c r="D4515" t="s">
        <v>86</v>
      </c>
      <c r="E4515" t="s">
        <v>2999</v>
      </c>
      <c r="F4515" t="s">
        <v>1518</v>
      </c>
    </row>
    <row r="4516" spans="1:6" ht="15">
      <c r="A4516" s="233">
        <v>45901</v>
      </c>
      <c r="B4516" t="s">
        <v>2590</v>
      </c>
      <c r="C4516">
        <v>86.986301369863014</v>
      </c>
      <c r="D4516" t="s">
        <v>86</v>
      </c>
      <c r="E4516" t="s">
        <v>2567</v>
      </c>
      <c r="F4516" t="s">
        <v>1518</v>
      </c>
    </row>
    <row r="4517" spans="1:6" ht="15">
      <c r="A4517" s="233">
        <v>45901</v>
      </c>
      <c r="B4517" t="s">
        <v>2588</v>
      </c>
      <c r="C4517">
        <v>1605</v>
      </c>
      <c r="D4517" t="s">
        <v>88</v>
      </c>
      <c r="E4517" t="s">
        <v>2402</v>
      </c>
      <c r="F4517" t="s">
        <v>1544</v>
      </c>
    </row>
    <row r="4518" spans="1:6" ht="15">
      <c r="A4518" s="233">
        <v>45901</v>
      </c>
      <c r="B4518" t="s">
        <v>2590</v>
      </c>
      <c r="C4518">
        <v>79.064039408866989</v>
      </c>
      <c r="D4518" t="s">
        <v>88</v>
      </c>
      <c r="E4518" t="s">
        <v>2562</v>
      </c>
      <c r="F4518" t="s">
        <v>1544</v>
      </c>
    </row>
    <row r="4519" spans="1:6" ht="15">
      <c r="A4519" s="233">
        <v>45901</v>
      </c>
      <c r="B4519" t="s">
        <v>2588</v>
      </c>
      <c r="C4519">
        <v>660</v>
      </c>
      <c r="D4519" t="s">
        <v>90</v>
      </c>
      <c r="E4519" t="s">
        <v>2634</v>
      </c>
      <c r="F4519" t="s">
        <v>1509</v>
      </c>
    </row>
    <row r="4520" spans="1:6" ht="15">
      <c r="A4520" s="233">
        <v>45901</v>
      </c>
      <c r="B4520" t="s">
        <v>2590</v>
      </c>
      <c r="C4520">
        <v>82.5</v>
      </c>
      <c r="D4520" t="s">
        <v>90</v>
      </c>
      <c r="E4520" t="s">
        <v>2548</v>
      </c>
      <c r="F4520" t="s">
        <v>1509</v>
      </c>
    </row>
    <row r="4521" spans="1:6" ht="15">
      <c r="A4521" s="233">
        <v>45901</v>
      </c>
      <c r="B4521" t="s">
        <v>2588</v>
      </c>
      <c r="C4521">
        <v>4105</v>
      </c>
      <c r="D4521" t="s">
        <v>92</v>
      </c>
      <c r="E4521" t="s">
        <v>3000</v>
      </c>
      <c r="F4521" t="s">
        <v>1525</v>
      </c>
    </row>
    <row r="4522" spans="1:6" ht="15">
      <c r="A4522" s="233">
        <v>45901</v>
      </c>
      <c r="B4522" t="s">
        <v>2590</v>
      </c>
      <c r="C4522">
        <v>81.046396841066141</v>
      </c>
      <c r="D4522" t="s">
        <v>92</v>
      </c>
      <c r="E4522" t="s">
        <v>2591</v>
      </c>
      <c r="F4522" t="s">
        <v>1525</v>
      </c>
    </row>
    <row r="4523" spans="1:6" ht="15">
      <c r="A4523" s="233">
        <v>45901</v>
      </c>
      <c r="B4523" t="s">
        <v>2588</v>
      </c>
      <c r="C4523">
        <v>720</v>
      </c>
      <c r="D4523" t="s">
        <v>94</v>
      </c>
      <c r="E4523" t="s">
        <v>2521</v>
      </c>
      <c r="F4523" t="s">
        <v>1578</v>
      </c>
    </row>
    <row r="4524" spans="1:6" ht="15">
      <c r="A4524" s="233">
        <v>45901</v>
      </c>
      <c r="B4524" t="s">
        <v>2590</v>
      </c>
      <c r="C4524">
        <v>85.207100591715985</v>
      </c>
      <c r="D4524" t="s">
        <v>94</v>
      </c>
      <c r="E4524" t="s">
        <v>2183</v>
      </c>
      <c r="F4524" t="s">
        <v>1578</v>
      </c>
    </row>
    <row r="4525" spans="1:6" ht="15">
      <c r="A4525" s="233">
        <v>45901</v>
      </c>
      <c r="B4525" t="s">
        <v>2588</v>
      </c>
      <c r="C4525">
        <v>1840</v>
      </c>
      <c r="D4525" t="s">
        <v>96</v>
      </c>
      <c r="E4525" t="s">
        <v>2979</v>
      </c>
      <c r="F4525" t="s">
        <v>1522</v>
      </c>
    </row>
    <row r="4526" spans="1:6" ht="15">
      <c r="A4526" s="233">
        <v>45901</v>
      </c>
      <c r="B4526" t="s">
        <v>2590</v>
      </c>
      <c r="C4526">
        <v>83.636363636363626</v>
      </c>
      <c r="D4526" t="s">
        <v>96</v>
      </c>
      <c r="E4526" t="s">
        <v>2537</v>
      </c>
      <c r="F4526" t="s">
        <v>1522</v>
      </c>
    </row>
    <row r="4527" spans="1:6" ht="15">
      <c r="A4527" s="233">
        <v>45901</v>
      </c>
      <c r="B4527" t="s">
        <v>2588</v>
      </c>
      <c r="C4527">
        <v>550</v>
      </c>
      <c r="D4527" t="s">
        <v>98</v>
      </c>
      <c r="E4527" t="s">
        <v>2930</v>
      </c>
      <c r="F4527" t="s">
        <v>1509</v>
      </c>
    </row>
    <row r="4528" spans="1:6" ht="15">
      <c r="A4528" s="233">
        <v>45901</v>
      </c>
      <c r="B4528" t="s">
        <v>2590</v>
      </c>
      <c r="C4528">
        <v>86.614173228346459</v>
      </c>
      <c r="D4528" t="s">
        <v>98</v>
      </c>
      <c r="E4528" t="s">
        <v>2567</v>
      </c>
      <c r="F4528" t="s">
        <v>1509</v>
      </c>
    </row>
    <row r="4529" spans="1:6" ht="15">
      <c r="A4529" s="233">
        <v>45901</v>
      </c>
      <c r="B4529" t="s">
        <v>2588</v>
      </c>
      <c r="C4529">
        <v>345</v>
      </c>
      <c r="D4529" t="s">
        <v>100</v>
      </c>
      <c r="E4529" t="s">
        <v>2252</v>
      </c>
      <c r="F4529" t="s">
        <v>1509</v>
      </c>
    </row>
    <row r="4530" spans="1:6" ht="15">
      <c r="A4530" s="233">
        <v>45901</v>
      </c>
      <c r="B4530" t="s">
        <v>2590</v>
      </c>
      <c r="C4530">
        <v>82.142857142857139</v>
      </c>
      <c r="D4530" t="s">
        <v>100</v>
      </c>
      <c r="E4530" t="s">
        <v>2583</v>
      </c>
      <c r="F4530" t="s">
        <v>1509</v>
      </c>
    </row>
    <row r="4531" spans="1:6" ht="15">
      <c r="A4531" s="233">
        <v>45901</v>
      </c>
      <c r="B4531" t="s">
        <v>2588</v>
      </c>
      <c r="C4531">
        <v>365</v>
      </c>
      <c r="D4531" t="s">
        <v>102</v>
      </c>
      <c r="E4531" t="s">
        <v>2553</v>
      </c>
      <c r="F4531" t="s">
        <v>1534</v>
      </c>
    </row>
    <row r="4532" spans="1:6" ht="15">
      <c r="A4532" s="233">
        <v>45901</v>
      </c>
      <c r="B4532" t="s">
        <v>2590</v>
      </c>
      <c r="C4532">
        <v>82.954545454545453</v>
      </c>
      <c r="D4532" t="s">
        <v>102</v>
      </c>
      <c r="E4532" t="s">
        <v>2548</v>
      </c>
      <c r="F4532" t="s">
        <v>1534</v>
      </c>
    </row>
    <row r="4533" spans="1:6" ht="15">
      <c r="A4533" s="233">
        <v>45901</v>
      </c>
      <c r="B4533" t="s">
        <v>2588</v>
      </c>
      <c r="C4533">
        <v>360</v>
      </c>
      <c r="D4533" t="s">
        <v>104</v>
      </c>
      <c r="E4533" t="s">
        <v>2491</v>
      </c>
      <c r="F4533" t="s">
        <v>1509</v>
      </c>
    </row>
    <row r="4534" spans="1:6" ht="15">
      <c r="A4534" s="233">
        <v>45901</v>
      </c>
      <c r="B4534" t="s">
        <v>2590</v>
      </c>
      <c r="C4534">
        <v>85.714285714285708</v>
      </c>
      <c r="D4534" t="s">
        <v>104</v>
      </c>
      <c r="E4534" t="s">
        <v>2595</v>
      </c>
      <c r="F4534" t="s">
        <v>1509</v>
      </c>
    </row>
    <row r="4535" spans="1:6" ht="15">
      <c r="A4535" s="233">
        <v>45901</v>
      </c>
      <c r="B4535" t="s">
        <v>2588</v>
      </c>
      <c r="C4535">
        <v>4425</v>
      </c>
      <c r="D4535" t="s">
        <v>106</v>
      </c>
      <c r="E4535" t="s">
        <v>3001</v>
      </c>
      <c r="F4535" t="s">
        <v>1544</v>
      </c>
    </row>
    <row r="4536" spans="1:6" ht="15">
      <c r="A4536" s="233">
        <v>45901</v>
      </c>
      <c r="B4536" t="s">
        <v>2590</v>
      </c>
      <c r="C4536">
        <v>83.965844402277028</v>
      </c>
      <c r="D4536" t="s">
        <v>106</v>
      </c>
      <c r="E4536" t="s">
        <v>2537</v>
      </c>
      <c r="F4536" t="s">
        <v>1544</v>
      </c>
    </row>
    <row r="4537" spans="1:6" ht="15">
      <c r="A4537" s="233">
        <v>45901</v>
      </c>
      <c r="B4537" t="s">
        <v>2588</v>
      </c>
      <c r="C4537">
        <v>345</v>
      </c>
      <c r="D4537" t="s">
        <v>108</v>
      </c>
      <c r="E4537" t="s">
        <v>2252</v>
      </c>
      <c r="F4537" t="s">
        <v>1509</v>
      </c>
    </row>
    <row r="4538" spans="1:6" ht="15">
      <c r="A4538" s="233">
        <v>45901</v>
      </c>
      <c r="B4538" t="s">
        <v>2590</v>
      </c>
      <c r="C4538">
        <v>79.310344827586206</v>
      </c>
      <c r="D4538" t="s">
        <v>108</v>
      </c>
      <c r="E4538" t="s">
        <v>2562</v>
      </c>
      <c r="F4538" t="s">
        <v>1509</v>
      </c>
    </row>
    <row r="4539" spans="1:6" ht="15">
      <c r="A4539" s="233">
        <v>45901</v>
      </c>
      <c r="B4539" t="s">
        <v>2588</v>
      </c>
      <c r="C4539">
        <v>560</v>
      </c>
      <c r="D4539" t="s">
        <v>110</v>
      </c>
      <c r="E4539" t="s">
        <v>2619</v>
      </c>
      <c r="F4539" t="s">
        <v>1509</v>
      </c>
    </row>
    <row r="4540" spans="1:6" ht="15">
      <c r="A4540" s="233">
        <v>45901</v>
      </c>
      <c r="B4540" t="s">
        <v>2590</v>
      </c>
      <c r="C4540">
        <v>86.15384615384616</v>
      </c>
      <c r="D4540" t="s">
        <v>110</v>
      </c>
      <c r="E4540" t="s">
        <v>2595</v>
      </c>
      <c r="F4540" t="s">
        <v>1509</v>
      </c>
    </row>
    <row r="4541" spans="1:6" ht="15">
      <c r="A4541" s="233">
        <v>45901</v>
      </c>
      <c r="B4541" t="s">
        <v>2588</v>
      </c>
      <c r="C4541">
        <v>315</v>
      </c>
      <c r="D4541" t="s">
        <v>112</v>
      </c>
      <c r="E4541" t="s">
        <v>2178</v>
      </c>
      <c r="F4541" t="s">
        <v>1578</v>
      </c>
    </row>
    <row r="4542" spans="1:6" ht="15">
      <c r="A4542" s="233">
        <v>45901</v>
      </c>
      <c r="B4542" t="s">
        <v>2590</v>
      </c>
      <c r="C4542">
        <v>86.301369863013704</v>
      </c>
      <c r="D4542" t="s">
        <v>112</v>
      </c>
      <c r="E4542" t="s">
        <v>2595</v>
      </c>
      <c r="F4542" t="s">
        <v>1578</v>
      </c>
    </row>
    <row r="4543" spans="1:6" ht="15">
      <c r="A4543" s="233">
        <v>45901</v>
      </c>
      <c r="B4543" t="s">
        <v>2588</v>
      </c>
      <c r="C4543">
        <v>700</v>
      </c>
      <c r="D4543" t="s">
        <v>114</v>
      </c>
      <c r="E4543" t="s">
        <v>2369</v>
      </c>
      <c r="F4543" t="s">
        <v>1509</v>
      </c>
    </row>
    <row r="4544" spans="1:6" ht="15">
      <c r="A4544" s="233">
        <v>45901</v>
      </c>
      <c r="B4544" t="s">
        <v>2590</v>
      </c>
      <c r="C4544">
        <v>77.777777777777786</v>
      </c>
      <c r="D4544" t="s">
        <v>114</v>
      </c>
      <c r="E4544" t="s">
        <v>2604</v>
      </c>
      <c r="F4544" t="s">
        <v>1509</v>
      </c>
    </row>
    <row r="4545" spans="1:6" ht="15">
      <c r="A4545" s="233">
        <v>45901</v>
      </c>
      <c r="B4545" t="s">
        <v>2588</v>
      </c>
      <c r="C4545">
        <v>560</v>
      </c>
      <c r="D4545" t="s">
        <v>872</v>
      </c>
      <c r="E4545" t="s">
        <v>2619</v>
      </c>
      <c r="F4545" t="s">
        <v>1531</v>
      </c>
    </row>
    <row r="4546" spans="1:6" ht="15">
      <c r="A4546" s="233">
        <v>45901</v>
      </c>
      <c r="B4546" t="s">
        <v>2590</v>
      </c>
      <c r="C4546">
        <v>78.873239436619713</v>
      </c>
      <c r="D4546" t="s">
        <v>872</v>
      </c>
      <c r="E4546" t="s">
        <v>2562</v>
      </c>
      <c r="F4546" t="s">
        <v>1531</v>
      </c>
    </row>
    <row r="4547" spans="1:6" ht="15">
      <c r="A4547" s="233">
        <v>45901</v>
      </c>
      <c r="B4547" t="s">
        <v>2588</v>
      </c>
      <c r="C4547">
        <v>2825</v>
      </c>
      <c r="D4547" t="s">
        <v>118</v>
      </c>
      <c r="E4547" t="s">
        <v>3002</v>
      </c>
      <c r="F4547" t="s">
        <v>1525</v>
      </c>
    </row>
    <row r="4548" spans="1:6" ht="15">
      <c r="A4548" s="233">
        <v>45901</v>
      </c>
      <c r="B4548" t="s">
        <v>2590</v>
      </c>
      <c r="C4548">
        <v>82.84457478005865</v>
      </c>
      <c r="D4548" t="s">
        <v>118</v>
      </c>
      <c r="E4548" t="s">
        <v>2548</v>
      </c>
      <c r="F4548" t="s">
        <v>1525</v>
      </c>
    </row>
    <row r="4549" spans="1:6" ht="15">
      <c r="A4549" s="233">
        <v>45901</v>
      </c>
      <c r="B4549" t="s">
        <v>2588</v>
      </c>
      <c r="C4549">
        <v>610</v>
      </c>
      <c r="D4549" t="s">
        <v>120</v>
      </c>
      <c r="E4549" t="s">
        <v>2640</v>
      </c>
      <c r="F4549" t="s">
        <v>1509</v>
      </c>
    </row>
    <row r="4550" spans="1:6" ht="15">
      <c r="A4550" s="233">
        <v>45901</v>
      </c>
      <c r="B4550" t="s">
        <v>2590</v>
      </c>
      <c r="C4550">
        <v>84.137931034482762</v>
      </c>
      <c r="D4550" t="s">
        <v>120</v>
      </c>
      <c r="E4550" t="s">
        <v>2537</v>
      </c>
      <c r="F4550" t="s">
        <v>1509</v>
      </c>
    </row>
    <row r="4551" spans="1:6" ht="15">
      <c r="A4551" s="233">
        <v>45901</v>
      </c>
      <c r="B4551" t="s">
        <v>2588</v>
      </c>
      <c r="C4551">
        <v>515</v>
      </c>
      <c r="D4551" t="s">
        <v>122</v>
      </c>
      <c r="E4551" t="s">
        <v>2632</v>
      </c>
      <c r="F4551" t="s">
        <v>1509</v>
      </c>
    </row>
    <row r="4552" spans="1:6" ht="15">
      <c r="A4552" s="233">
        <v>45901</v>
      </c>
      <c r="B4552" t="s">
        <v>2590</v>
      </c>
      <c r="C4552">
        <v>77.443609022556387</v>
      </c>
      <c r="D4552" t="s">
        <v>122</v>
      </c>
      <c r="E4552" t="s">
        <v>2533</v>
      </c>
      <c r="F4552" t="s">
        <v>1509</v>
      </c>
    </row>
    <row r="4553" spans="1:6" ht="15">
      <c r="A4553" s="233">
        <v>45901</v>
      </c>
      <c r="B4553" t="s">
        <v>2588</v>
      </c>
      <c r="C4553">
        <v>555</v>
      </c>
      <c r="D4553" t="s">
        <v>124</v>
      </c>
      <c r="E4553" t="s">
        <v>3003</v>
      </c>
      <c r="F4553" t="s">
        <v>1544</v>
      </c>
    </row>
    <row r="4554" spans="1:6" ht="15">
      <c r="A4554" s="233">
        <v>45901</v>
      </c>
      <c r="B4554" t="s">
        <v>2590</v>
      </c>
      <c r="C4554">
        <v>84.090909090909093</v>
      </c>
      <c r="D4554" t="s">
        <v>124</v>
      </c>
      <c r="E4554" t="s">
        <v>2537</v>
      </c>
      <c r="F4554" t="s">
        <v>1544</v>
      </c>
    </row>
    <row r="4555" spans="1:6" ht="15">
      <c r="A4555" s="233">
        <v>45901</v>
      </c>
      <c r="B4555" t="s">
        <v>2588</v>
      </c>
      <c r="C4555">
        <v>360</v>
      </c>
      <c r="D4555" t="s">
        <v>126</v>
      </c>
      <c r="E4555" t="s">
        <v>2491</v>
      </c>
      <c r="F4555" t="s">
        <v>1509</v>
      </c>
    </row>
    <row r="4556" spans="1:6" ht="15">
      <c r="A4556" s="233">
        <v>45901</v>
      </c>
      <c r="B4556" t="s">
        <v>2590</v>
      </c>
      <c r="C4556">
        <v>79.120879120879124</v>
      </c>
      <c r="D4556" t="s">
        <v>126</v>
      </c>
      <c r="E4556" t="s">
        <v>2562</v>
      </c>
      <c r="F4556" t="s">
        <v>1509</v>
      </c>
    </row>
    <row r="4557" spans="1:6" ht="15">
      <c r="A4557" s="233">
        <v>45901</v>
      </c>
      <c r="B4557" t="s">
        <v>2588</v>
      </c>
      <c r="C4557">
        <v>300</v>
      </c>
      <c r="D4557" t="s">
        <v>128</v>
      </c>
      <c r="E4557" t="s">
        <v>2111</v>
      </c>
      <c r="F4557" t="s">
        <v>1509</v>
      </c>
    </row>
    <row r="4558" spans="1:6" ht="15">
      <c r="A4558" s="233">
        <v>45901</v>
      </c>
      <c r="B4558" t="s">
        <v>2590</v>
      </c>
      <c r="C4558">
        <v>80</v>
      </c>
      <c r="D4558" t="s">
        <v>128</v>
      </c>
      <c r="E4558" t="s">
        <v>2115</v>
      </c>
      <c r="F4558" t="s">
        <v>1509</v>
      </c>
    </row>
    <row r="4559" spans="1:6" ht="15">
      <c r="A4559" s="233">
        <v>45901</v>
      </c>
      <c r="B4559" t="s">
        <v>2588</v>
      </c>
      <c r="C4559">
        <v>3215</v>
      </c>
      <c r="D4559" t="s">
        <v>130</v>
      </c>
      <c r="E4559" t="s">
        <v>3004</v>
      </c>
      <c r="F4559" t="s">
        <v>1544</v>
      </c>
    </row>
    <row r="4560" spans="1:6" ht="15">
      <c r="A4560" s="233">
        <v>45901</v>
      </c>
      <c r="B4560" t="s">
        <v>2590</v>
      </c>
      <c r="C4560">
        <v>76.913875598086122</v>
      </c>
      <c r="D4560" t="s">
        <v>130</v>
      </c>
      <c r="E4560" t="s">
        <v>2533</v>
      </c>
      <c r="F4560" t="s">
        <v>1544</v>
      </c>
    </row>
    <row r="4561" spans="1:6" ht="15">
      <c r="A4561" s="233">
        <v>45901</v>
      </c>
      <c r="B4561" t="s">
        <v>2588</v>
      </c>
      <c r="C4561">
        <v>710</v>
      </c>
      <c r="D4561" t="s">
        <v>1499</v>
      </c>
      <c r="E4561" t="s">
        <v>2450</v>
      </c>
      <c r="F4561" t="s">
        <v>1518</v>
      </c>
    </row>
    <row r="4562" spans="1:6" ht="15">
      <c r="A4562" s="233">
        <v>45901</v>
      </c>
      <c r="B4562" t="s">
        <v>2590</v>
      </c>
      <c r="C4562">
        <v>88.75</v>
      </c>
      <c r="D4562" t="s">
        <v>1499</v>
      </c>
      <c r="E4562" t="s">
        <v>2265</v>
      </c>
      <c r="F4562" t="s">
        <v>1518</v>
      </c>
    </row>
    <row r="4563" spans="1:6" ht="15">
      <c r="A4563" s="233">
        <v>45901</v>
      </c>
      <c r="B4563" t="s">
        <v>2588</v>
      </c>
      <c r="C4563">
        <v>330</v>
      </c>
      <c r="D4563" t="s">
        <v>134</v>
      </c>
      <c r="E4563" t="s">
        <v>2221</v>
      </c>
      <c r="F4563" t="s">
        <v>1509</v>
      </c>
    </row>
    <row r="4564" spans="1:6" ht="15">
      <c r="A4564" s="233">
        <v>45901</v>
      </c>
      <c r="B4564" t="s">
        <v>2590</v>
      </c>
      <c r="C4564">
        <v>79.518072289156621</v>
      </c>
      <c r="D4564" t="s">
        <v>134</v>
      </c>
      <c r="E4564" t="s">
        <v>2115</v>
      </c>
      <c r="F4564" t="s">
        <v>1509</v>
      </c>
    </row>
    <row r="4565" spans="1:6" ht="15">
      <c r="A4565" s="233">
        <v>45901</v>
      </c>
      <c r="B4565" t="s">
        <v>2588</v>
      </c>
      <c r="C4565">
        <v>1175</v>
      </c>
      <c r="D4565" t="s">
        <v>136</v>
      </c>
      <c r="E4565" t="s">
        <v>2447</v>
      </c>
      <c r="F4565" t="s">
        <v>1518</v>
      </c>
    </row>
    <row r="4566" spans="1:6" ht="15">
      <c r="A4566" s="233">
        <v>45901</v>
      </c>
      <c r="B4566" t="s">
        <v>2590</v>
      </c>
      <c r="C4566">
        <v>83.333333333333343</v>
      </c>
      <c r="D4566" t="s">
        <v>136</v>
      </c>
      <c r="E4566" t="s">
        <v>2548</v>
      </c>
      <c r="F4566" t="s">
        <v>1518</v>
      </c>
    </row>
    <row r="4567" spans="1:6" ht="15">
      <c r="A4567" s="233">
        <v>45901</v>
      </c>
      <c r="B4567" t="s">
        <v>2588</v>
      </c>
      <c r="C4567">
        <v>445</v>
      </c>
      <c r="D4567" t="s">
        <v>138</v>
      </c>
      <c r="E4567" t="s">
        <v>2644</v>
      </c>
      <c r="F4567" t="s">
        <v>1534</v>
      </c>
    </row>
    <row r="4568" spans="1:6" ht="15">
      <c r="A4568" s="233">
        <v>45901</v>
      </c>
      <c r="B4568" t="s">
        <v>2590</v>
      </c>
      <c r="C4568">
        <v>81.651376146788991</v>
      </c>
      <c r="D4568" t="s">
        <v>138</v>
      </c>
      <c r="E4568" t="s">
        <v>2583</v>
      </c>
      <c r="F4568" t="s">
        <v>1534</v>
      </c>
    </row>
    <row r="4569" spans="1:6" ht="15">
      <c r="A4569" s="233">
        <v>45901</v>
      </c>
      <c r="B4569" t="s">
        <v>2588</v>
      </c>
      <c r="C4569">
        <v>405</v>
      </c>
      <c r="D4569" t="s">
        <v>140</v>
      </c>
      <c r="E4569" t="s">
        <v>2282</v>
      </c>
      <c r="F4569" t="s">
        <v>1509</v>
      </c>
    </row>
    <row r="4570" spans="1:6" ht="15">
      <c r="A4570" s="233">
        <v>45901</v>
      </c>
      <c r="B4570" t="s">
        <v>2590</v>
      </c>
      <c r="C4570">
        <v>83.505154639175259</v>
      </c>
      <c r="D4570" t="s">
        <v>140</v>
      </c>
      <c r="E4570" t="s">
        <v>2537</v>
      </c>
      <c r="F4570" t="s">
        <v>1509</v>
      </c>
    </row>
    <row r="4571" spans="1:6" ht="15">
      <c r="A4571" s="233">
        <v>45901</v>
      </c>
      <c r="B4571" t="s">
        <v>2588</v>
      </c>
      <c r="C4571">
        <v>3175</v>
      </c>
      <c r="D4571" t="s">
        <v>142</v>
      </c>
      <c r="E4571" t="s">
        <v>3005</v>
      </c>
      <c r="F4571" t="s">
        <v>1534</v>
      </c>
    </row>
    <row r="4572" spans="1:6" ht="15">
      <c r="A4572" s="233">
        <v>45901</v>
      </c>
      <c r="B4572" t="s">
        <v>2590</v>
      </c>
      <c r="C4572">
        <v>83.442838370565042</v>
      </c>
      <c r="D4572" t="s">
        <v>142</v>
      </c>
      <c r="E4572" t="s">
        <v>2548</v>
      </c>
      <c r="F4572" t="s">
        <v>1534</v>
      </c>
    </row>
    <row r="4573" spans="1:6" ht="15">
      <c r="A4573" s="233">
        <v>45901</v>
      </c>
      <c r="B4573" t="s">
        <v>2588</v>
      </c>
      <c r="C4573">
        <v>1550</v>
      </c>
      <c r="D4573" t="s">
        <v>144</v>
      </c>
      <c r="E4573" t="s">
        <v>2400</v>
      </c>
      <c r="F4573" t="s">
        <v>1518</v>
      </c>
    </row>
    <row r="4574" spans="1:6" ht="15">
      <c r="A4574" s="233">
        <v>45901</v>
      </c>
      <c r="B4574" t="s">
        <v>2590</v>
      </c>
      <c r="C4574">
        <v>77.306733167082299</v>
      </c>
      <c r="D4574" t="s">
        <v>144</v>
      </c>
      <c r="E4574" t="s">
        <v>2533</v>
      </c>
      <c r="F4574" t="s">
        <v>1518</v>
      </c>
    </row>
    <row r="4575" spans="1:6" ht="15">
      <c r="A4575" s="233">
        <v>45901</v>
      </c>
      <c r="B4575" t="s">
        <v>2588</v>
      </c>
      <c r="C4575">
        <v>585</v>
      </c>
      <c r="D4575" t="s">
        <v>146</v>
      </c>
      <c r="E4575" t="s">
        <v>2176</v>
      </c>
      <c r="F4575" t="s">
        <v>1591</v>
      </c>
    </row>
    <row r="4576" spans="1:6" ht="15">
      <c r="A4576" s="233">
        <v>45901</v>
      </c>
      <c r="B4576" t="s">
        <v>2590</v>
      </c>
      <c r="C4576">
        <v>74.050632911392398</v>
      </c>
      <c r="D4576" t="s">
        <v>146</v>
      </c>
      <c r="E4576" t="s">
        <v>2628</v>
      </c>
      <c r="F4576" t="s">
        <v>1591</v>
      </c>
    </row>
    <row r="4577" spans="1:6" ht="15">
      <c r="A4577" s="233">
        <v>45901</v>
      </c>
      <c r="B4577" t="s">
        <v>2588</v>
      </c>
      <c r="C4577">
        <v>1695</v>
      </c>
      <c r="D4577" t="s">
        <v>148</v>
      </c>
      <c r="E4577" t="s">
        <v>3006</v>
      </c>
      <c r="F4577" t="s">
        <v>1591</v>
      </c>
    </row>
    <row r="4578" spans="1:6" ht="15">
      <c r="A4578" s="233">
        <v>45901</v>
      </c>
      <c r="B4578" t="s">
        <v>2590</v>
      </c>
      <c r="C4578">
        <v>72.903225806451616</v>
      </c>
      <c r="D4578" t="s">
        <v>148</v>
      </c>
      <c r="E4578" t="s">
        <v>2568</v>
      </c>
      <c r="F4578" t="s">
        <v>1591</v>
      </c>
    </row>
    <row r="4579" spans="1:6" ht="15">
      <c r="A4579" s="233">
        <v>45901</v>
      </c>
      <c r="B4579" t="s">
        <v>2588</v>
      </c>
      <c r="C4579">
        <v>490</v>
      </c>
      <c r="D4579" t="s">
        <v>150</v>
      </c>
      <c r="E4579" t="s">
        <v>2270</v>
      </c>
      <c r="F4579" t="s">
        <v>1509</v>
      </c>
    </row>
    <row r="4580" spans="1:6" ht="15">
      <c r="A4580" s="233">
        <v>45901</v>
      </c>
      <c r="B4580" t="s">
        <v>2590</v>
      </c>
      <c r="C4580">
        <v>85.964912280701753</v>
      </c>
      <c r="D4580" t="s">
        <v>150</v>
      </c>
      <c r="E4580" t="s">
        <v>2595</v>
      </c>
      <c r="F4580" t="s">
        <v>1509</v>
      </c>
    </row>
    <row r="4581" spans="1:6" ht="15">
      <c r="A4581" s="233">
        <v>45901</v>
      </c>
      <c r="B4581" t="s">
        <v>2588</v>
      </c>
      <c r="C4581">
        <v>2400</v>
      </c>
      <c r="D4581" t="s">
        <v>152</v>
      </c>
      <c r="E4581" t="s">
        <v>3007</v>
      </c>
      <c r="F4581" t="s">
        <v>1591</v>
      </c>
    </row>
    <row r="4582" spans="1:6" ht="15">
      <c r="A4582" s="233">
        <v>45901</v>
      </c>
      <c r="B4582" t="s">
        <v>2590</v>
      </c>
      <c r="C4582">
        <v>82.616179001721164</v>
      </c>
      <c r="D4582" t="s">
        <v>152</v>
      </c>
      <c r="E4582" t="s">
        <v>2548</v>
      </c>
      <c r="F4582" t="s">
        <v>1591</v>
      </c>
    </row>
    <row r="4583" spans="1:6" ht="15">
      <c r="A4583" s="233">
        <v>45901</v>
      </c>
      <c r="B4583" t="s">
        <v>2588</v>
      </c>
      <c r="C4583">
        <v>1290</v>
      </c>
      <c r="D4583" t="s">
        <v>154</v>
      </c>
      <c r="E4583" t="s">
        <v>2614</v>
      </c>
      <c r="F4583" t="s">
        <v>1534</v>
      </c>
    </row>
    <row r="4584" spans="1:6" ht="15">
      <c r="A4584" s="233">
        <v>45901</v>
      </c>
      <c r="B4584" t="s">
        <v>2590</v>
      </c>
      <c r="C4584">
        <v>84.590163934426229</v>
      </c>
      <c r="D4584" t="s">
        <v>154</v>
      </c>
      <c r="E4584" t="s">
        <v>2183</v>
      </c>
      <c r="F4584" t="s">
        <v>1534</v>
      </c>
    </row>
    <row r="4585" spans="1:6" ht="15">
      <c r="A4585" s="233">
        <v>45901</v>
      </c>
      <c r="B4585" t="s">
        <v>2588</v>
      </c>
      <c r="C4585">
        <v>460</v>
      </c>
      <c r="D4585" t="s">
        <v>156</v>
      </c>
      <c r="E4585" t="s">
        <v>3008</v>
      </c>
      <c r="F4585" t="s">
        <v>1525</v>
      </c>
    </row>
    <row r="4586" spans="1:6" ht="15">
      <c r="A4586" s="233">
        <v>45901</v>
      </c>
      <c r="B4586" t="s">
        <v>2590</v>
      </c>
      <c r="C4586">
        <v>88.461538461538453</v>
      </c>
      <c r="D4586" t="s">
        <v>156</v>
      </c>
      <c r="E4586" t="s">
        <v>2571</v>
      </c>
      <c r="F4586" t="s">
        <v>1525</v>
      </c>
    </row>
    <row r="4587" spans="1:6" ht="15">
      <c r="A4587" s="233">
        <v>45901</v>
      </c>
      <c r="B4587" t="s">
        <v>2588</v>
      </c>
      <c r="C4587">
        <v>1010</v>
      </c>
      <c r="D4587" t="s">
        <v>158</v>
      </c>
      <c r="E4587" t="s">
        <v>2603</v>
      </c>
      <c r="F4587" t="s">
        <v>1534</v>
      </c>
    </row>
    <row r="4588" spans="1:6" ht="15">
      <c r="A4588" s="233">
        <v>45901</v>
      </c>
      <c r="B4588" t="s">
        <v>2590</v>
      </c>
      <c r="C4588">
        <v>81.124497991967871</v>
      </c>
      <c r="D4588" t="s">
        <v>158</v>
      </c>
      <c r="E4588" t="s">
        <v>2591</v>
      </c>
      <c r="F4588" t="s">
        <v>1534</v>
      </c>
    </row>
    <row r="4589" spans="1:6" ht="15">
      <c r="A4589" s="233">
        <v>45901</v>
      </c>
      <c r="B4589" t="s">
        <v>2588</v>
      </c>
      <c r="C4589">
        <v>485</v>
      </c>
      <c r="D4589" t="s">
        <v>160</v>
      </c>
      <c r="E4589" t="s">
        <v>2636</v>
      </c>
      <c r="F4589" t="s">
        <v>1544</v>
      </c>
    </row>
    <row r="4590" spans="1:6" ht="15">
      <c r="A4590" s="233">
        <v>45901</v>
      </c>
      <c r="B4590" t="s">
        <v>2590</v>
      </c>
      <c r="C4590">
        <v>76.377952755905511</v>
      </c>
      <c r="D4590" t="s">
        <v>160</v>
      </c>
      <c r="E4590" t="s">
        <v>2556</v>
      </c>
      <c r="F4590" t="s">
        <v>1544</v>
      </c>
    </row>
    <row r="4591" spans="1:6" ht="15">
      <c r="A4591" s="233">
        <v>45901</v>
      </c>
      <c r="B4591" t="s">
        <v>2588</v>
      </c>
      <c r="C4591">
        <v>365</v>
      </c>
      <c r="D4591" t="s">
        <v>162</v>
      </c>
      <c r="E4591" t="s">
        <v>2553</v>
      </c>
      <c r="F4591" t="s">
        <v>1509</v>
      </c>
    </row>
    <row r="4592" spans="1:6" ht="15">
      <c r="A4592" s="233">
        <v>45901</v>
      </c>
      <c r="B4592" t="s">
        <v>2590</v>
      </c>
      <c r="C4592">
        <v>82.954545454545453</v>
      </c>
      <c r="D4592" t="s">
        <v>162</v>
      </c>
      <c r="E4592" t="s">
        <v>2548</v>
      </c>
      <c r="F4592" t="s">
        <v>1509</v>
      </c>
    </row>
    <row r="4593" spans="1:6" ht="15">
      <c r="A4593" s="233">
        <v>45901</v>
      </c>
      <c r="B4593" t="s">
        <v>2588</v>
      </c>
      <c r="C4593">
        <v>360</v>
      </c>
      <c r="D4593" t="s">
        <v>164</v>
      </c>
      <c r="E4593" t="s">
        <v>2491</v>
      </c>
      <c r="F4593" t="s">
        <v>1578</v>
      </c>
    </row>
    <row r="4594" spans="1:6" ht="15">
      <c r="A4594" s="233">
        <v>45901</v>
      </c>
      <c r="B4594" t="s">
        <v>2590</v>
      </c>
      <c r="C4594">
        <v>80</v>
      </c>
      <c r="D4594" t="s">
        <v>164</v>
      </c>
      <c r="E4594" t="s">
        <v>2115</v>
      </c>
      <c r="F4594" t="s">
        <v>1578</v>
      </c>
    </row>
    <row r="4595" spans="1:6" ht="15">
      <c r="A4595" s="233">
        <v>45901</v>
      </c>
      <c r="B4595" t="s">
        <v>2588</v>
      </c>
      <c r="C4595">
        <v>595</v>
      </c>
      <c r="D4595" t="s">
        <v>166</v>
      </c>
      <c r="E4595" t="s">
        <v>2624</v>
      </c>
      <c r="F4595" t="s">
        <v>1525</v>
      </c>
    </row>
    <row r="4596" spans="1:6" ht="15">
      <c r="A4596" s="233">
        <v>45901</v>
      </c>
      <c r="B4596" t="s">
        <v>2590</v>
      </c>
      <c r="C4596">
        <v>85.611510791366911</v>
      </c>
      <c r="D4596" t="s">
        <v>166</v>
      </c>
      <c r="E4596" t="s">
        <v>2595</v>
      </c>
      <c r="F4596" t="s">
        <v>1525</v>
      </c>
    </row>
    <row r="4597" spans="1:6" ht="15">
      <c r="A4597" s="233">
        <v>45901</v>
      </c>
      <c r="B4597" t="s">
        <v>2588</v>
      </c>
      <c r="C4597">
        <v>825</v>
      </c>
      <c r="D4597" t="s">
        <v>168</v>
      </c>
      <c r="E4597" t="s">
        <v>2618</v>
      </c>
      <c r="F4597" t="s">
        <v>1578</v>
      </c>
    </row>
    <row r="4598" spans="1:6" ht="15">
      <c r="A4598" s="233">
        <v>45901</v>
      </c>
      <c r="B4598" t="s">
        <v>2590</v>
      </c>
      <c r="C4598">
        <v>82.914572864321613</v>
      </c>
      <c r="D4598" t="s">
        <v>168</v>
      </c>
      <c r="E4598" t="s">
        <v>2548</v>
      </c>
      <c r="F4598" t="s">
        <v>1578</v>
      </c>
    </row>
    <row r="4599" spans="1:6" ht="15">
      <c r="A4599" s="233">
        <v>45901</v>
      </c>
      <c r="B4599" t="s">
        <v>2588</v>
      </c>
      <c r="C4599">
        <v>390</v>
      </c>
      <c r="D4599" t="s">
        <v>170</v>
      </c>
      <c r="E4599" t="s">
        <v>2166</v>
      </c>
      <c r="F4599" t="s">
        <v>1509</v>
      </c>
    </row>
    <row r="4600" spans="1:6" ht="15">
      <c r="A4600" s="233">
        <v>45901</v>
      </c>
      <c r="B4600" t="s">
        <v>2590</v>
      </c>
      <c r="C4600">
        <v>83.870967741935488</v>
      </c>
      <c r="D4600" t="s">
        <v>170</v>
      </c>
      <c r="E4600" t="s">
        <v>2537</v>
      </c>
      <c r="F4600" t="s">
        <v>1509</v>
      </c>
    </row>
    <row r="4601" spans="1:6" ht="15">
      <c r="A4601" s="233">
        <v>45901</v>
      </c>
      <c r="B4601" t="s">
        <v>2588</v>
      </c>
      <c r="C4601">
        <v>2650</v>
      </c>
      <c r="D4601" t="s">
        <v>172</v>
      </c>
      <c r="E4601" t="s">
        <v>3009</v>
      </c>
      <c r="F4601" t="s">
        <v>1525</v>
      </c>
    </row>
    <row r="4602" spans="1:6" ht="15">
      <c r="A4602" s="233">
        <v>45901</v>
      </c>
      <c r="B4602" t="s">
        <v>2590</v>
      </c>
      <c r="C4602">
        <v>80.181543116490161</v>
      </c>
      <c r="D4602" t="s">
        <v>172</v>
      </c>
      <c r="E4602" t="s">
        <v>2115</v>
      </c>
      <c r="F4602" t="s">
        <v>1525</v>
      </c>
    </row>
    <row r="4603" spans="1:6" ht="15">
      <c r="A4603" s="233">
        <v>45901</v>
      </c>
      <c r="B4603" t="s">
        <v>2588</v>
      </c>
      <c r="C4603">
        <v>475</v>
      </c>
      <c r="D4603" t="s">
        <v>174</v>
      </c>
      <c r="E4603" t="s">
        <v>2355</v>
      </c>
      <c r="F4603" t="s">
        <v>1518</v>
      </c>
    </row>
    <row r="4604" spans="1:6" ht="15">
      <c r="A4604" s="233">
        <v>45901</v>
      </c>
      <c r="B4604" t="s">
        <v>2590</v>
      </c>
      <c r="C4604">
        <v>89.622641509433961</v>
      </c>
      <c r="D4604" t="s">
        <v>174</v>
      </c>
      <c r="E4604" t="s">
        <v>2193</v>
      </c>
      <c r="F4604" t="s">
        <v>1518</v>
      </c>
    </row>
    <row r="4605" spans="1:6" ht="15">
      <c r="A4605" s="233">
        <v>45901</v>
      </c>
      <c r="B4605" t="s">
        <v>2588</v>
      </c>
      <c r="C4605">
        <v>595</v>
      </c>
      <c r="D4605" t="s">
        <v>176</v>
      </c>
      <c r="E4605" t="s">
        <v>2624</v>
      </c>
      <c r="F4605" t="s">
        <v>1518</v>
      </c>
    </row>
    <row r="4606" spans="1:6" ht="15">
      <c r="A4606" s="233">
        <v>45901</v>
      </c>
      <c r="B4606" t="s">
        <v>2590</v>
      </c>
      <c r="C4606">
        <v>87.5</v>
      </c>
      <c r="D4606" t="s">
        <v>176</v>
      </c>
      <c r="E4606" t="s">
        <v>2571</v>
      </c>
      <c r="F4606" t="s">
        <v>1518</v>
      </c>
    </row>
    <row r="4607" spans="1:6" ht="15">
      <c r="A4607" s="233">
        <v>45901</v>
      </c>
      <c r="B4607" t="s">
        <v>2588</v>
      </c>
      <c r="C4607">
        <v>855</v>
      </c>
      <c r="D4607" t="s">
        <v>178</v>
      </c>
      <c r="E4607" t="s">
        <v>3010</v>
      </c>
      <c r="F4607" t="s">
        <v>1591</v>
      </c>
    </row>
    <row r="4608" spans="1:6" ht="15">
      <c r="A4608" s="233">
        <v>45901</v>
      </c>
      <c r="B4608" t="s">
        <v>2590</v>
      </c>
      <c r="C4608">
        <v>82.211538461538453</v>
      </c>
      <c r="D4608" t="s">
        <v>178</v>
      </c>
      <c r="E4608" t="s">
        <v>2583</v>
      </c>
      <c r="F4608" t="s">
        <v>1591</v>
      </c>
    </row>
    <row r="4609" spans="1:6" ht="15">
      <c r="A4609" s="233">
        <v>45901</v>
      </c>
      <c r="B4609" t="s">
        <v>2588</v>
      </c>
      <c r="C4609">
        <v>740</v>
      </c>
      <c r="D4609" t="s">
        <v>180</v>
      </c>
      <c r="E4609" t="s">
        <v>2375</v>
      </c>
      <c r="F4609" t="s">
        <v>1522</v>
      </c>
    </row>
    <row r="4610" spans="1:6" ht="15">
      <c r="A4610" s="233">
        <v>45901</v>
      </c>
      <c r="B4610" t="s">
        <v>2590</v>
      </c>
      <c r="C4610">
        <v>84.571428571428569</v>
      </c>
      <c r="D4610" t="s">
        <v>180</v>
      </c>
      <c r="E4610" t="s">
        <v>2183</v>
      </c>
      <c r="F4610" t="s">
        <v>1522</v>
      </c>
    </row>
    <row r="4611" spans="1:6" ht="15">
      <c r="A4611" s="233">
        <v>45901</v>
      </c>
      <c r="B4611" t="s">
        <v>2588</v>
      </c>
      <c r="C4611">
        <v>710</v>
      </c>
      <c r="D4611" t="s">
        <v>182</v>
      </c>
      <c r="E4611" t="s">
        <v>2450</v>
      </c>
      <c r="F4611" t="s">
        <v>1578</v>
      </c>
    </row>
    <row r="4612" spans="1:6" ht="15">
      <c r="A4612" s="233">
        <v>45901</v>
      </c>
      <c r="B4612" t="s">
        <v>2590</v>
      </c>
      <c r="C4612">
        <v>79.329608938547494</v>
      </c>
      <c r="D4612" t="s">
        <v>182</v>
      </c>
      <c r="E4612" t="s">
        <v>2562</v>
      </c>
      <c r="F4612" t="s">
        <v>1578</v>
      </c>
    </row>
    <row r="4613" spans="1:6" ht="15">
      <c r="A4613" s="233">
        <v>45901</v>
      </c>
      <c r="B4613" t="s">
        <v>2588</v>
      </c>
      <c r="C4613">
        <v>2000</v>
      </c>
      <c r="D4613" t="s">
        <v>184</v>
      </c>
      <c r="E4613" t="s">
        <v>3011</v>
      </c>
      <c r="F4613" t="s">
        <v>1518</v>
      </c>
    </row>
    <row r="4614" spans="1:6" ht="15">
      <c r="A4614" s="233">
        <v>45901</v>
      </c>
      <c r="B4614" t="s">
        <v>2590</v>
      </c>
      <c r="C4614">
        <v>82.474226804123703</v>
      </c>
      <c r="D4614" t="s">
        <v>184</v>
      </c>
      <c r="E4614" t="s">
        <v>2583</v>
      </c>
      <c r="F4614" t="s">
        <v>1518</v>
      </c>
    </row>
    <row r="4615" spans="1:6" ht="15">
      <c r="A4615" s="233">
        <v>45901</v>
      </c>
      <c r="B4615" t="s">
        <v>2588</v>
      </c>
      <c r="C4615">
        <v>1070</v>
      </c>
      <c r="D4615" t="s">
        <v>186</v>
      </c>
      <c r="E4615" t="s">
        <v>2341</v>
      </c>
      <c r="F4615" t="s">
        <v>1578</v>
      </c>
    </row>
    <row r="4616" spans="1:6" ht="15">
      <c r="A4616" s="233">
        <v>45901</v>
      </c>
      <c r="B4616" t="s">
        <v>2590</v>
      </c>
      <c r="C4616">
        <v>72.053872053872055</v>
      </c>
      <c r="D4616" t="s">
        <v>186</v>
      </c>
      <c r="E4616" t="s">
        <v>2529</v>
      </c>
      <c r="F4616" t="s">
        <v>1578</v>
      </c>
    </row>
    <row r="4617" spans="1:6" ht="15">
      <c r="A4617" s="233">
        <v>45901</v>
      </c>
      <c r="B4617" t="s">
        <v>2588</v>
      </c>
      <c r="C4617">
        <v>635</v>
      </c>
      <c r="D4617" t="s">
        <v>188</v>
      </c>
      <c r="E4617" t="s">
        <v>2876</v>
      </c>
      <c r="F4617" t="s">
        <v>1591</v>
      </c>
    </row>
    <row r="4618" spans="1:6" ht="15">
      <c r="A4618" s="233">
        <v>45901</v>
      </c>
      <c r="B4618" t="s">
        <v>2590</v>
      </c>
      <c r="C4618">
        <v>80.891719745222929</v>
      </c>
      <c r="D4618" t="s">
        <v>188</v>
      </c>
      <c r="E4618" t="s">
        <v>2591</v>
      </c>
      <c r="F4618" t="s">
        <v>1591</v>
      </c>
    </row>
    <row r="4619" spans="1:6" ht="15">
      <c r="A4619" s="233">
        <v>45901</v>
      </c>
      <c r="B4619" t="s">
        <v>2588</v>
      </c>
      <c r="C4619">
        <v>2485</v>
      </c>
      <c r="D4619" t="s">
        <v>190</v>
      </c>
      <c r="E4619" t="s">
        <v>3012</v>
      </c>
      <c r="F4619" t="s">
        <v>1591</v>
      </c>
    </row>
    <row r="4620" spans="1:6" ht="15">
      <c r="A4620" s="233">
        <v>45901</v>
      </c>
      <c r="B4620" t="s">
        <v>2590</v>
      </c>
      <c r="C4620">
        <v>79.266347687400312</v>
      </c>
      <c r="D4620" t="s">
        <v>190</v>
      </c>
      <c r="E4620" t="s">
        <v>2562</v>
      </c>
      <c r="F4620" t="s">
        <v>1591</v>
      </c>
    </row>
    <row r="4621" spans="1:6" ht="15">
      <c r="A4621" s="233">
        <v>45901</v>
      </c>
      <c r="B4621" t="s">
        <v>2588</v>
      </c>
      <c r="C4621">
        <v>495</v>
      </c>
      <c r="D4621" t="s">
        <v>192</v>
      </c>
      <c r="E4621" t="s">
        <v>3013</v>
      </c>
      <c r="F4621" t="s">
        <v>1534</v>
      </c>
    </row>
    <row r="4622" spans="1:6" ht="15">
      <c r="A4622" s="233">
        <v>45901</v>
      </c>
      <c r="B4622" t="s">
        <v>2590</v>
      </c>
      <c r="C4622">
        <v>82.5</v>
      </c>
      <c r="D4622" t="s">
        <v>192</v>
      </c>
      <c r="E4622" t="s">
        <v>2548</v>
      </c>
      <c r="F4622" t="s">
        <v>1534</v>
      </c>
    </row>
    <row r="4623" spans="1:6" ht="15">
      <c r="A4623" s="233">
        <v>45901</v>
      </c>
      <c r="B4623" t="s">
        <v>2588</v>
      </c>
      <c r="C4623">
        <v>1400</v>
      </c>
      <c r="D4623" t="s">
        <v>194</v>
      </c>
      <c r="E4623" t="s">
        <v>3014</v>
      </c>
      <c r="F4623" t="s">
        <v>1544</v>
      </c>
    </row>
    <row r="4624" spans="1:6" ht="15">
      <c r="A4624" s="233">
        <v>45901</v>
      </c>
      <c r="B4624" t="s">
        <v>2590</v>
      </c>
      <c r="C4624">
        <v>78.651685393258433</v>
      </c>
      <c r="D4624" t="s">
        <v>194</v>
      </c>
      <c r="E4624" t="s">
        <v>2562</v>
      </c>
      <c r="F4624" t="s">
        <v>1544</v>
      </c>
    </row>
    <row r="4625" spans="1:6" ht="15">
      <c r="A4625" s="233">
        <v>45901</v>
      </c>
      <c r="B4625" t="s">
        <v>2588</v>
      </c>
      <c r="C4625">
        <v>435</v>
      </c>
      <c r="D4625" t="s">
        <v>196</v>
      </c>
      <c r="E4625" t="s">
        <v>2328</v>
      </c>
      <c r="F4625" t="s">
        <v>1525</v>
      </c>
    </row>
    <row r="4626" spans="1:6" ht="15">
      <c r="A4626" s="233">
        <v>45901</v>
      </c>
      <c r="B4626" t="s">
        <v>2590</v>
      </c>
      <c r="C4626">
        <v>79.090909090909093</v>
      </c>
      <c r="D4626" t="s">
        <v>196</v>
      </c>
      <c r="E4626" t="s">
        <v>2562</v>
      </c>
      <c r="F4626" t="s">
        <v>1525</v>
      </c>
    </row>
    <row r="4627" spans="1:6" ht="15">
      <c r="A4627" s="233">
        <v>45901</v>
      </c>
      <c r="B4627" t="s">
        <v>2588</v>
      </c>
      <c r="C4627">
        <v>730</v>
      </c>
      <c r="D4627" t="s">
        <v>198</v>
      </c>
      <c r="E4627" t="s">
        <v>2608</v>
      </c>
      <c r="F4627" t="s">
        <v>1522</v>
      </c>
    </row>
    <row r="4628" spans="1:6" ht="15">
      <c r="A4628" s="233">
        <v>45901</v>
      </c>
      <c r="B4628" t="s">
        <v>2590</v>
      </c>
      <c r="C4628">
        <v>84.883720930232556</v>
      </c>
      <c r="D4628" t="s">
        <v>198</v>
      </c>
      <c r="E4628" t="s">
        <v>2183</v>
      </c>
      <c r="F4628" t="s">
        <v>1522</v>
      </c>
    </row>
    <row r="4629" spans="1:6" ht="15">
      <c r="A4629" s="233">
        <v>45901</v>
      </c>
      <c r="B4629" t="s">
        <v>2588</v>
      </c>
      <c r="C4629">
        <v>455</v>
      </c>
      <c r="D4629" t="s">
        <v>200</v>
      </c>
      <c r="E4629" t="s">
        <v>2856</v>
      </c>
      <c r="F4629" t="s">
        <v>1544</v>
      </c>
    </row>
    <row r="4630" spans="1:6" ht="15">
      <c r="A4630" s="233">
        <v>45901</v>
      </c>
      <c r="B4630" t="s">
        <v>2590</v>
      </c>
      <c r="C4630">
        <v>79.824561403508781</v>
      </c>
      <c r="D4630" t="s">
        <v>200</v>
      </c>
      <c r="E4630" t="s">
        <v>2115</v>
      </c>
      <c r="F4630" t="s">
        <v>1544</v>
      </c>
    </row>
    <row r="4631" spans="1:6" ht="15">
      <c r="A4631" s="233">
        <v>45901</v>
      </c>
      <c r="B4631" t="s">
        <v>2588</v>
      </c>
      <c r="C4631">
        <v>220</v>
      </c>
      <c r="D4631" t="s">
        <v>202</v>
      </c>
      <c r="E4631" t="s">
        <v>2158</v>
      </c>
      <c r="F4631" t="s">
        <v>1544</v>
      </c>
    </row>
    <row r="4632" spans="1:6" ht="15">
      <c r="A4632" s="233">
        <v>45901</v>
      </c>
      <c r="B4632" t="s">
        <v>2590</v>
      </c>
      <c r="C4632">
        <v>74.576271186440678</v>
      </c>
      <c r="D4632" t="s">
        <v>202</v>
      </c>
      <c r="E4632" t="s">
        <v>2147</v>
      </c>
      <c r="F4632" t="s">
        <v>1544</v>
      </c>
    </row>
    <row r="4633" spans="1:6" ht="15">
      <c r="A4633" s="233">
        <v>45901</v>
      </c>
      <c r="B4633" t="s">
        <v>2588</v>
      </c>
      <c r="C4633">
        <v>555</v>
      </c>
      <c r="D4633" t="s">
        <v>204</v>
      </c>
      <c r="E4633" t="s">
        <v>3003</v>
      </c>
      <c r="F4633" t="s">
        <v>1509</v>
      </c>
    </row>
    <row r="4634" spans="1:6" ht="15">
      <c r="A4634" s="233">
        <v>45901</v>
      </c>
      <c r="B4634" t="s">
        <v>2590</v>
      </c>
      <c r="C4634">
        <v>80.434782608695656</v>
      </c>
      <c r="D4634" t="s">
        <v>204</v>
      </c>
      <c r="E4634" t="s">
        <v>2115</v>
      </c>
      <c r="F4634" t="s">
        <v>1509</v>
      </c>
    </row>
    <row r="4635" spans="1:6" ht="15">
      <c r="A4635" s="233">
        <v>45901</v>
      </c>
      <c r="B4635" t="s">
        <v>2588</v>
      </c>
      <c r="C4635">
        <v>410</v>
      </c>
      <c r="D4635" t="s">
        <v>206</v>
      </c>
      <c r="E4635" t="s">
        <v>2228</v>
      </c>
      <c r="F4635" t="s">
        <v>1578</v>
      </c>
    </row>
    <row r="4636" spans="1:6" ht="15">
      <c r="A4636" s="233">
        <v>45901</v>
      </c>
      <c r="B4636" t="s">
        <v>2590</v>
      </c>
      <c r="C4636">
        <v>75.925925925925924</v>
      </c>
      <c r="D4636" t="s">
        <v>206</v>
      </c>
      <c r="E4636" t="s">
        <v>2556</v>
      </c>
      <c r="F4636" t="s">
        <v>1578</v>
      </c>
    </row>
    <row r="4637" spans="1:6" ht="15">
      <c r="A4637" s="233">
        <v>45901</v>
      </c>
      <c r="B4637" t="s">
        <v>2588</v>
      </c>
      <c r="C4637">
        <v>350</v>
      </c>
      <c r="D4637" t="s">
        <v>208</v>
      </c>
      <c r="E4637" t="s">
        <v>2210</v>
      </c>
      <c r="F4637" t="s">
        <v>1509</v>
      </c>
    </row>
    <row r="4638" spans="1:6" ht="15">
      <c r="A4638" s="233">
        <v>45901</v>
      </c>
      <c r="B4638" t="s">
        <v>2590</v>
      </c>
      <c r="C4638">
        <v>76.923076923076934</v>
      </c>
      <c r="D4638" t="s">
        <v>208</v>
      </c>
      <c r="E4638" t="s">
        <v>2533</v>
      </c>
      <c r="F4638" t="s">
        <v>1509</v>
      </c>
    </row>
    <row r="4639" spans="1:6" ht="15">
      <c r="A4639" s="233">
        <v>45901</v>
      </c>
      <c r="B4639" t="s">
        <v>2588</v>
      </c>
      <c r="C4639">
        <v>455</v>
      </c>
      <c r="D4639" t="s">
        <v>210</v>
      </c>
      <c r="E4639" t="s">
        <v>2856</v>
      </c>
      <c r="F4639" t="s">
        <v>1534</v>
      </c>
    </row>
    <row r="4640" spans="1:6" ht="15">
      <c r="A4640" s="233">
        <v>45901</v>
      </c>
      <c r="B4640" t="s">
        <v>2590</v>
      </c>
      <c r="C4640">
        <v>77.777777777777786</v>
      </c>
      <c r="D4640" t="s">
        <v>210</v>
      </c>
      <c r="E4640" t="s">
        <v>2604</v>
      </c>
      <c r="F4640" t="s">
        <v>1534</v>
      </c>
    </row>
    <row r="4641" spans="1:6" ht="15">
      <c r="A4641" s="233">
        <v>45901</v>
      </c>
      <c r="B4641" t="s">
        <v>2588</v>
      </c>
      <c r="C4641">
        <v>925</v>
      </c>
      <c r="D4641" t="s">
        <v>212</v>
      </c>
      <c r="E4641" t="s">
        <v>2975</v>
      </c>
      <c r="F4641" t="s">
        <v>1518</v>
      </c>
    </row>
    <row r="4642" spans="1:6" ht="15">
      <c r="A4642" s="233">
        <v>45901</v>
      </c>
      <c r="B4642" t="s">
        <v>2590</v>
      </c>
      <c r="C4642">
        <v>84.862385321100916</v>
      </c>
      <c r="D4642" t="s">
        <v>212</v>
      </c>
      <c r="E4642" t="s">
        <v>2183</v>
      </c>
      <c r="F4642" t="s">
        <v>1518</v>
      </c>
    </row>
    <row r="4643" spans="1:6" ht="15">
      <c r="A4643" s="233">
        <v>45901</v>
      </c>
      <c r="B4643" t="s">
        <v>2588</v>
      </c>
      <c r="C4643">
        <v>110</v>
      </c>
      <c r="D4643" t="s">
        <v>214</v>
      </c>
      <c r="E4643" t="s">
        <v>2123</v>
      </c>
      <c r="F4643" t="s">
        <v>1591</v>
      </c>
    </row>
    <row r="4644" spans="1:6" ht="15">
      <c r="A4644" s="233">
        <v>45901</v>
      </c>
      <c r="B4644" t="s">
        <v>2590</v>
      </c>
      <c r="C4644">
        <v>75.862068965517238</v>
      </c>
      <c r="D4644" t="s">
        <v>214</v>
      </c>
      <c r="E4644" t="s">
        <v>2556</v>
      </c>
      <c r="F4644" t="s">
        <v>1591</v>
      </c>
    </row>
    <row r="4645" spans="1:6" ht="15">
      <c r="A4645" s="233">
        <v>45901</v>
      </c>
      <c r="B4645" t="s">
        <v>2588</v>
      </c>
      <c r="C4645">
        <v>540</v>
      </c>
      <c r="D4645" t="s">
        <v>216</v>
      </c>
      <c r="E4645" t="s">
        <v>2437</v>
      </c>
      <c r="F4645" t="s">
        <v>1534</v>
      </c>
    </row>
    <row r="4646" spans="1:6" ht="15">
      <c r="A4646" s="233">
        <v>45901</v>
      </c>
      <c r="B4646" t="s">
        <v>2590</v>
      </c>
      <c r="C4646">
        <v>78.832116788321173</v>
      </c>
      <c r="D4646" t="s">
        <v>216</v>
      </c>
      <c r="E4646" t="s">
        <v>2562</v>
      </c>
      <c r="F4646" t="s">
        <v>1534</v>
      </c>
    </row>
    <row r="4647" spans="1:6" ht="15">
      <c r="A4647" s="233">
        <v>45901</v>
      </c>
      <c r="B4647" t="s">
        <v>2588</v>
      </c>
      <c r="C4647">
        <v>805</v>
      </c>
      <c r="D4647" t="s">
        <v>218</v>
      </c>
      <c r="E4647" t="s">
        <v>3015</v>
      </c>
      <c r="F4647" t="s">
        <v>1531</v>
      </c>
    </row>
    <row r="4648" spans="1:6" ht="15">
      <c r="A4648" s="233">
        <v>45901</v>
      </c>
      <c r="B4648" t="s">
        <v>2590</v>
      </c>
      <c r="C4648">
        <v>82.564102564102555</v>
      </c>
      <c r="D4648" t="s">
        <v>218</v>
      </c>
      <c r="E4648" t="s">
        <v>2548</v>
      </c>
      <c r="F4648" t="s">
        <v>1531</v>
      </c>
    </row>
    <row r="4649" spans="1:6" ht="15">
      <c r="A4649" s="233">
        <v>45901</v>
      </c>
      <c r="B4649" t="s">
        <v>2588</v>
      </c>
      <c r="C4649">
        <v>895</v>
      </c>
      <c r="D4649" t="s">
        <v>220</v>
      </c>
      <c r="E4649" t="s">
        <v>2424</v>
      </c>
      <c r="F4649" t="s">
        <v>1534</v>
      </c>
    </row>
    <row r="4650" spans="1:6" ht="15">
      <c r="A4650" s="233">
        <v>45901</v>
      </c>
      <c r="B4650" t="s">
        <v>2590</v>
      </c>
      <c r="C4650">
        <v>81.735159817351601</v>
      </c>
      <c r="D4650" t="s">
        <v>220</v>
      </c>
      <c r="E4650" t="s">
        <v>2583</v>
      </c>
      <c r="F4650" t="s">
        <v>1534</v>
      </c>
    </row>
    <row r="4651" spans="1:6" ht="15">
      <c r="A4651" s="233">
        <v>45901</v>
      </c>
      <c r="B4651" t="s">
        <v>2588</v>
      </c>
      <c r="C4651">
        <v>1500</v>
      </c>
      <c r="D4651" t="s">
        <v>222</v>
      </c>
      <c r="E4651" t="s">
        <v>3016</v>
      </c>
      <c r="F4651" t="s">
        <v>1518</v>
      </c>
    </row>
    <row r="4652" spans="1:6" ht="15">
      <c r="A4652" s="233">
        <v>45901</v>
      </c>
      <c r="B4652" t="s">
        <v>2590</v>
      </c>
      <c r="C4652">
        <v>79.365079365079367</v>
      </c>
      <c r="D4652" t="s">
        <v>222</v>
      </c>
      <c r="E4652" t="s">
        <v>2562</v>
      </c>
      <c r="F4652" t="s">
        <v>1518</v>
      </c>
    </row>
    <row r="4653" spans="1:6" ht="15">
      <c r="A4653" s="233">
        <v>45901</v>
      </c>
      <c r="B4653" t="s">
        <v>2588</v>
      </c>
      <c r="C4653">
        <v>1120</v>
      </c>
      <c r="D4653" t="s">
        <v>224</v>
      </c>
      <c r="E4653" t="s">
        <v>2840</v>
      </c>
      <c r="F4653" t="s">
        <v>1531</v>
      </c>
    </row>
    <row r="4654" spans="1:6" ht="15">
      <c r="A4654" s="233">
        <v>45901</v>
      </c>
      <c r="B4654" t="s">
        <v>2590</v>
      </c>
      <c r="C4654">
        <v>76.19047619047619</v>
      </c>
      <c r="D4654" t="s">
        <v>224</v>
      </c>
      <c r="E4654" t="s">
        <v>2556</v>
      </c>
      <c r="F4654" t="s">
        <v>1531</v>
      </c>
    </row>
    <row r="4655" spans="1:6" ht="15">
      <c r="A4655" s="233">
        <v>45901</v>
      </c>
      <c r="B4655" t="s">
        <v>2588</v>
      </c>
      <c r="C4655">
        <v>225</v>
      </c>
      <c r="D4655" t="s">
        <v>226</v>
      </c>
      <c r="E4655" t="s">
        <v>2564</v>
      </c>
      <c r="F4655" t="s">
        <v>1544</v>
      </c>
    </row>
    <row r="4656" spans="1:6" ht="15">
      <c r="A4656" s="233">
        <v>45901</v>
      </c>
      <c r="B4656" t="s">
        <v>2590</v>
      </c>
      <c r="C4656">
        <v>77.58620689655173</v>
      </c>
      <c r="D4656" t="s">
        <v>226</v>
      </c>
      <c r="E4656" t="s">
        <v>2604</v>
      </c>
      <c r="F4656" t="s">
        <v>1544</v>
      </c>
    </row>
    <row r="4657" spans="1:6" ht="15">
      <c r="A4657" s="233">
        <v>45901</v>
      </c>
      <c r="B4657" t="s">
        <v>2588</v>
      </c>
      <c r="C4657">
        <v>650</v>
      </c>
      <c r="D4657" t="s">
        <v>228</v>
      </c>
      <c r="E4657" t="s">
        <v>2883</v>
      </c>
      <c r="F4657" t="s">
        <v>1531</v>
      </c>
    </row>
    <row r="4658" spans="1:6" ht="15">
      <c r="A4658" s="233">
        <v>45901</v>
      </c>
      <c r="B4658" t="s">
        <v>2590</v>
      </c>
      <c r="C4658">
        <v>83.333333333333343</v>
      </c>
      <c r="D4658" t="s">
        <v>228</v>
      </c>
      <c r="E4658" t="s">
        <v>2548</v>
      </c>
      <c r="F4658" t="s">
        <v>1531</v>
      </c>
    </row>
    <row r="4659" spans="1:6" ht="15">
      <c r="A4659" s="233">
        <v>45901</v>
      </c>
      <c r="B4659" t="s">
        <v>2588</v>
      </c>
      <c r="C4659">
        <v>1890</v>
      </c>
      <c r="D4659" t="s">
        <v>230</v>
      </c>
      <c r="E4659" t="s">
        <v>2939</v>
      </c>
      <c r="F4659" t="s">
        <v>1522</v>
      </c>
    </row>
    <row r="4660" spans="1:6" ht="15">
      <c r="A4660" s="233">
        <v>45901</v>
      </c>
      <c r="B4660" t="s">
        <v>2590</v>
      </c>
      <c r="C4660">
        <v>80.084745762711862</v>
      </c>
      <c r="D4660" t="s">
        <v>230</v>
      </c>
      <c r="E4660" t="s">
        <v>2115</v>
      </c>
      <c r="F4660" t="s">
        <v>1522</v>
      </c>
    </row>
    <row r="4661" spans="1:6" ht="15">
      <c r="A4661" s="233">
        <v>45901</v>
      </c>
      <c r="B4661" t="s">
        <v>2588</v>
      </c>
      <c r="C4661">
        <v>780</v>
      </c>
      <c r="D4661" t="s">
        <v>232</v>
      </c>
      <c r="E4661" t="s">
        <v>2942</v>
      </c>
      <c r="F4661" t="s">
        <v>1522</v>
      </c>
    </row>
    <row r="4662" spans="1:6" ht="15">
      <c r="A4662" s="233">
        <v>45901</v>
      </c>
      <c r="B4662" t="s">
        <v>2590</v>
      </c>
      <c r="C4662">
        <v>86.666666666666671</v>
      </c>
      <c r="D4662" t="s">
        <v>232</v>
      </c>
      <c r="E4662" t="s">
        <v>2567</v>
      </c>
      <c r="F4662" t="s">
        <v>1522</v>
      </c>
    </row>
    <row r="4663" spans="1:6" ht="15">
      <c r="A4663" s="233">
        <v>45901</v>
      </c>
      <c r="B4663" t="s">
        <v>2588</v>
      </c>
      <c r="C4663">
        <v>475</v>
      </c>
      <c r="D4663" t="s">
        <v>234</v>
      </c>
      <c r="E4663" t="s">
        <v>2355</v>
      </c>
      <c r="F4663" t="s">
        <v>1578</v>
      </c>
    </row>
    <row r="4664" spans="1:6" ht="15">
      <c r="A4664" s="233">
        <v>45901</v>
      </c>
      <c r="B4664" t="s">
        <v>2590</v>
      </c>
      <c r="C4664">
        <v>77.868852459016395</v>
      </c>
      <c r="D4664" t="s">
        <v>234</v>
      </c>
      <c r="E4664" t="s">
        <v>2604</v>
      </c>
      <c r="F4664" t="s">
        <v>1578</v>
      </c>
    </row>
    <row r="4665" spans="1:6" ht="15">
      <c r="A4665" s="233">
        <v>45901</v>
      </c>
      <c r="B4665" t="s">
        <v>2588</v>
      </c>
      <c r="C4665">
        <v>670</v>
      </c>
      <c r="D4665" t="s">
        <v>236</v>
      </c>
      <c r="E4665" t="s">
        <v>2276</v>
      </c>
      <c r="F4665" t="s">
        <v>1544</v>
      </c>
    </row>
    <row r="4666" spans="1:6" ht="15">
      <c r="A4666" s="233">
        <v>45901</v>
      </c>
      <c r="B4666" t="s">
        <v>2590</v>
      </c>
      <c r="C4666">
        <v>86.451612903225808</v>
      </c>
      <c r="D4666" t="s">
        <v>236</v>
      </c>
      <c r="E4666" t="s">
        <v>2595</v>
      </c>
      <c r="F4666" t="s">
        <v>1544</v>
      </c>
    </row>
    <row r="4667" spans="1:6" ht="15">
      <c r="A4667" s="233">
        <v>45901</v>
      </c>
      <c r="B4667" t="s">
        <v>2588</v>
      </c>
      <c r="C4667">
        <v>465</v>
      </c>
      <c r="D4667" t="s">
        <v>238</v>
      </c>
      <c r="E4667" t="s">
        <v>2497</v>
      </c>
      <c r="F4667" t="s">
        <v>1525</v>
      </c>
    </row>
    <row r="4668" spans="1:6" ht="15">
      <c r="A4668" s="233">
        <v>45901</v>
      </c>
      <c r="B4668" t="s">
        <v>2590</v>
      </c>
      <c r="C4668">
        <v>82.30088495575221</v>
      </c>
      <c r="D4668" t="s">
        <v>238</v>
      </c>
      <c r="E4668" t="s">
        <v>2583</v>
      </c>
      <c r="F4668" t="s">
        <v>1525</v>
      </c>
    </row>
    <row r="4669" spans="1:6" ht="15">
      <c r="A4669" s="233">
        <v>45901</v>
      </c>
      <c r="B4669" t="s">
        <v>2588</v>
      </c>
      <c r="C4669">
        <v>440</v>
      </c>
      <c r="D4669" t="s">
        <v>240</v>
      </c>
      <c r="E4669" t="s">
        <v>2248</v>
      </c>
      <c r="F4669" t="s">
        <v>1509</v>
      </c>
    </row>
    <row r="4670" spans="1:6" ht="15">
      <c r="A4670" s="233">
        <v>45901</v>
      </c>
      <c r="B4670" t="s">
        <v>2590</v>
      </c>
      <c r="C4670">
        <v>86.274509803921575</v>
      </c>
      <c r="D4670" t="s">
        <v>240</v>
      </c>
      <c r="E4670" t="s">
        <v>2595</v>
      </c>
      <c r="F4670" t="s">
        <v>1509</v>
      </c>
    </row>
    <row r="4671" spans="1:6" ht="15">
      <c r="A4671" s="233">
        <v>45901</v>
      </c>
      <c r="B4671" t="s">
        <v>2588</v>
      </c>
      <c r="C4671">
        <v>545</v>
      </c>
      <c r="D4671" t="s">
        <v>242</v>
      </c>
      <c r="E4671" t="s">
        <v>2417</v>
      </c>
      <c r="F4671" t="s">
        <v>1534</v>
      </c>
    </row>
    <row r="4672" spans="1:6" ht="15">
      <c r="A4672" s="233">
        <v>45901</v>
      </c>
      <c r="B4672" t="s">
        <v>2590</v>
      </c>
      <c r="C4672">
        <v>81.954887218045116</v>
      </c>
      <c r="D4672" t="s">
        <v>242</v>
      </c>
      <c r="E4672" t="s">
        <v>2583</v>
      </c>
      <c r="F4672" t="s">
        <v>1534</v>
      </c>
    </row>
    <row r="4673" spans="1:6" ht="15">
      <c r="A4673" s="233">
        <v>45901</v>
      </c>
      <c r="B4673" t="s">
        <v>2588</v>
      </c>
      <c r="C4673">
        <v>3030</v>
      </c>
      <c r="D4673" t="s">
        <v>244</v>
      </c>
      <c r="E4673" t="s">
        <v>3017</v>
      </c>
      <c r="F4673" t="s">
        <v>1531</v>
      </c>
    </row>
    <row r="4674" spans="1:6" ht="15">
      <c r="A4674" s="233">
        <v>45901</v>
      </c>
      <c r="B4674" t="s">
        <v>2590</v>
      </c>
      <c r="C4674">
        <v>83.241758241758248</v>
      </c>
      <c r="D4674" t="s">
        <v>244</v>
      </c>
      <c r="E4674" t="s">
        <v>2548</v>
      </c>
      <c r="F4674" t="s">
        <v>1531</v>
      </c>
    </row>
    <row r="4675" spans="1:6" ht="15">
      <c r="A4675" s="233">
        <v>45901</v>
      </c>
      <c r="B4675" t="s">
        <v>2588</v>
      </c>
      <c r="C4675">
        <v>910</v>
      </c>
      <c r="D4675" t="s">
        <v>246</v>
      </c>
      <c r="E4675" t="s">
        <v>3018</v>
      </c>
      <c r="F4675" t="s">
        <v>1534</v>
      </c>
    </row>
    <row r="4676" spans="1:6" ht="15">
      <c r="A4676" s="233">
        <v>45901</v>
      </c>
      <c r="B4676" t="s">
        <v>2590</v>
      </c>
      <c r="C4676">
        <v>80.1762114537445</v>
      </c>
      <c r="D4676" t="s">
        <v>246</v>
      </c>
      <c r="E4676" t="s">
        <v>2115</v>
      </c>
      <c r="F4676" t="s">
        <v>1534</v>
      </c>
    </row>
    <row r="4677" spans="1:6" ht="15">
      <c r="A4677" s="233">
        <v>45901</v>
      </c>
      <c r="B4677" t="s">
        <v>2588</v>
      </c>
      <c r="C4677">
        <v>600</v>
      </c>
      <c r="D4677" t="s">
        <v>248</v>
      </c>
      <c r="E4677" t="s">
        <v>2927</v>
      </c>
      <c r="F4677" t="s">
        <v>1578</v>
      </c>
    </row>
    <row r="4678" spans="1:6" ht="15">
      <c r="A4678" s="233">
        <v>45901</v>
      </c>
      <c r="B4678" t="s">
        <v>2590</v>
      </c>
      <c r="C4678">
        <v>83.91608391608392</v>
      </c>
      <c r="D4678" t="s">
        <v>248</v>
      </c>
      <c r="E4678" t="s">
        <v>2537</v>
      </c>
      <c r="F4678" t="s">
        <v>1578</v>
      </c>
    </row>
    <row r="4679" spans="1:6" ht="15">
      <c r="A4679" s="233">
        <v>45901</v>
      </c>
      <c r="B4679" t="s">
        <v>2588</v>
      </c>
      <c r="C4679">
        <v>835</v>
      </c>
      <c r="D4679" t="s">
        <v>250</v>
      </c>
      <c r="E4679" t="s">
        <v>3019</v>
      </c>
      <c r="F4679" t="s">
        <v>1531</v>
      </c>
    </row>
    <row r="4680" spans="1:6" ht="15">
      <c r="A4680" s="233">
        <v>45901</v>
      </c>
      <c r="B4680" t="s">
        <v>2590</v>
      </c>
      <c r="C4680">
        <v>83.084577114427859</v>
      </c>
      <c r="D4680" t="s">
        <v>250</v>
      </c>
      <c r="E4680" t="s">
        <v>2548</v>
      </c>
      <c r="F4680" t="s">
        <v>1531</v>
      </c>
    </row>
    <row r="4681" spans="1:6" ht="15">
      <c r="A4681" s="233">
        <v>45901</v>
      </c>
      <c r="B4681" t="s">
        <v>2588</v>
      </c>
      <c r="C4681">
        <v>2485</v>
      </c>
      <c r="D4681" t="s">
        <v>252</v>
      </c>
      <c r="E4681" t="s">
        <v>3012</v>
      </c>
      <c r="F4681" t="s">
        <v>1525</v>
      </c>
    </row>
    <row r="4682" spans="1:6" ht="15">
      <c r="A4682" s="233">
        <v>45901</v>
      </c>
      <c r="B4682" t="s">
        <v>2590</v>
      </c>
      <c r="C4682">
        <v>83.811129848229342</v>
      </c>
      <c r="D4682" t="s">
        <v>252</v>
      </c>
      <c r="E4682" t="s">
        <v>2537</v>
      </c>
      <c r="F4682" t="s">
        <v>1525</v>
      </c>
    </row>
    <row r="4683" spans="1:6" ht="15">
      <c r="A4683" s="233">
        <v>45901</v>
      </c>
      <c r="B4683" t="s">
        <v>2588</v>
      </c>
      <c r="C4683">
        <v>875</v>
      </c>
      <c r="D4683" t="s">
        <v>254</v>
      </c>
      <c r="E4683" t="s">
        <v>2343</v>
      </c>
      <c r="F4683" t="s">
        <v>1578</v>
      </c>
    </row>
    <row r="4684" spans="1:6" ht="15">
      <c r="A4684" s="233">
        <v>45901</v>
      </c>
      <c r="B4684" t="s">
        <v>2590</v>
      </c>
      <c r="C4684">
        <v>79.908675799086765</v>
      </c>
      <c r="D4684" t="s">
        <v>254</v>
      </c>
      <c r="E4684" t="s">
        <v>2115</v>
      </c>
      <c r="F4684" t="s">
        <v>1578</v>
      </c>
    </row>
    <row r="4685" spans="1:6" ht="15">
      <c r="A4685" s="233">
        <v>45901</v>
      </c>
      <c r="B4685" t="s">
        <v>2588</v>
      </c>
      <c r="C4685">
        <v>2800</v>
      </c>
      <c r="D4685" t="s">
        <v>256</v>
      </c>
      <c r="E4685" t="s">
        <v>3020</v>
      </c>
      <c r="F4685" t="s">
        <v>1544</v>
      </c>
    </row>
    <row r="4686" spans="1:6" ht="15">
      <c r="A4686" s="233">
        <v>45901</v>
      </c>
      <c r="B4686" t="s">
        <v>2590</v>
      </c>
      <c r="C4686">
        <v>80.57553956834532</v>
      </c>
      <c r="D4686" t="s">
        <v>256</v>
      </c>
      <c r="E4686" t="s">
        <v>2591</v>
      </c>
      <c r="F4686" t="s">
        <v>1544</v>
      </c>
    </row>
    <row r="4687" spans="1:6" ht="15">
      <c r="A4687" s="233">
        <v>45901</v>
      </c>
      <c r="B4687" t="s">
        <v>2588</v>
      </c>
      <c r="C4687">
        <v>405</v>
      </c>
      <c r="D4687" t="s">
        <v>258</v>
      </c>
      <c r="E4687" t="s">
        <v>2282</v>
      </c>
      <c r="F4687" t="s">
        <v>1509</v>
      </c>
    </row>
    <row r="4688" spans="1:6" ht="15">
      <c r="A4688" s="233">
        <v>45901</v>
      </c>
      <c r="B4688" t="s">
        <v>2590</v>
      </c>
      <c r="C4688">
        <v>78.640776699029118</v>
      </c>
      <c r="D4688" t="s">
        <v>258</v>
      </c>
      <c r="E4688" t="s">
        <v>2562</v>
      </c>
      <c r="F4688" t="s">
        <v>1509</v>
      </c>
    </row>
    <row r="4689" spans="1:6" ht="15">
      <c r="A4689" s="233">
        <v>45901</v>
      </c>
      <c r="B4689" t="s">
        <v>2588</v>
      </c>
      <c r="C4689">
        <v>495</v>
      </c>
      <c r="D4689" t="s">
        <v>260</v>
      </c>
      <c r="E4689" t="s">
        <v>3013</v>
      </c>
      <c r="F4689" t="s">
        <v>1522</v>
      </c>
    </row>
    <row r="4690" spans="1:6" ht="15">
      <c r="A4690" s="233">
        <v>45901</v>
      </c>
      <c r="B4690" t="s">
        <v>2590</v>
      </c>
      <c r="C4690">
        <v>79.2</v>
      </c>
      <c r="D4690" t="s">
        <v>260</v>
      </c>
      <c r="E4690" t="s">
        <v>2562</v>
      </c>
      <c r="F4690" t="s">
        <v>1522</v>
      </c>
    </row>
    <row r="4691" spans="1:6" ht="15">
      <c r="A4691" s="233">
        <v>45901</v>
      </c>
      <c r="B4691" t="s">
        <v>2588</v>
      </c>
      <c r="C4691">
        <v>740</v>
      </c>
      <c r="D4691" t="s">
        <v>262</v>
      </c>
      <c r="E4691" t="s">
        <v>2375</v>
      </c>
      <c r="F4691" t="s">
        <v>1534</v>
      </c>
    </row>
    <row r="4692" spans="1:6" ht="15">
      <c r="A4692" s="233">
        <v>45901</v>
      </c>
      <c r="B4692" t="s">
        <v>2590</v>
      </c>
      <c r="C4692">
        <v>85.057471264367805</v>
      </c>
      <c r="D4692" t="s">
        <v>262</v>
      </c>
      <c r="E4692" t="s">
        <v>2183</v>
      </c>
      <c r="F4692" t="s">
        <v>1534</v>
      </c>
    </row>
    <row r="4693" spans="1:6" ht="15">
      <c r="A4693" s="233">
        <v>45901</v>
      </c>
      <c r="B4693" t="s">
        <v>2588</v>
      </c>
      <c r="C4693">
        <v>530</v>
      </c>
      <c r="D4693" t="s">
        <v>264</v>
      </c>
      <c r="E4693" t="s">
        <v>2468</v>
      </c>
      <c r="F4693" t="s">
        <v>1531</v>
      </c>
    </row>
    <row r="4694" spans="1:6" ht="15">
      <c r="A4694" s="233">
        <v>45901</v>
      </c>
      <c r="B4694" t="s">
        <v>2590</v>
      </c>
      <c r="C4694">
        <v>84.126984126984127</v>
      </c>
      <c r="D4694" t="s">
        <v>264</v>
      </c>
      <c r="E4694" t="s">
        <v>2537</v>
      </c>
      <c r="F4694" t="s">
        <v>1531</v>
      </c>
    </row>
    <row r="4695" spans="1:6" ht="15">
      <c r="A4695" s="233">
        <v>45901</v>
      </c>
      <c r="B4695" t="s">
        <v>2588</v>
      </c>
      <c r="C4695">
        <v>275</v>
      </c>
      <c r="D4695" t="s">
        <v>266</v>
      </c>
      <c r="E4695" t="s">
        <v>2815</v>
      </c>
      <c r="F4695" t="s">
        <v>1525</v>
      </c>
    </row>
    <row r="4696" spans="1:6" ht="15">
      <c r="A4696" s="233">
        <v>45901</v>
      </c>
      <c r="B4696" t="s">
        <v>2590</v>
      </c>
      <c r="C4696">
        <v>77.464788732394368</v>
      </c>
      <c r="D4696" t="s">
        <v>266</v>
      </c>
      <c r="E4696" t="s">
        <v>2533</v>
      </c>
      <c r="F4696" t="s">
        <v>1525</v>
      </c>
    </row>
    <row r="4697" spans="1:6" ht="15">
      <c r="A4697" s="233">
        <v>45901</v>
      </c>
      <c r="B4697" t="s">
        <v>2588</v>
      </c>
      <c r="C4697">
        <v>585</v>
      </c>
      <c r="D4697" t="s">
        <v>268</v>
      </c>
      <c r="E4697" t="s">
        <v>2176</v>
      </c>
      <c r="F4697" t="s">
        <v>1522</v>
      </c>
    </row>
    <row r="4698" spans="1:6" ht="15">
      <c r="A4698" s="233">
        <v>45901</v>
      </c>
      <c r="B4698" t="s">
        <v>2590</v>
      </c>
      <c r="C4698">
        <v>81.818181818181827</v>
      </c>
      <c r="D4698" t="s">
        <v>268</v>
      </c>
      <c r="E4698" t="s">
        <v>2583</v>
      </c>
      <c r="F4698" t="s">
        <v>1522</v>
      </c>
    </row>
    <row r="4699" spans="1:6" ht="15">
      <c r="A4699" s="233">
        <v>45901</v>
      </c>
      <c r="B4699" t="s">
        <v>2588</v>
      </c>
      <c r="C4699">
        <v>285</v>
      </c>
      <c r="D4699" t="s">
        <v>270</v>
      </c>
      <c r="E4699" t="s">
        <v>2159</v>
      </c>
      <c r="F4699" t="s">
        <v>1509</v>
      </c>
    </row>
    <row r="4700" spans="1:6" ht="15">
      <c r="A4700" s="233">
        <v>45901</v>
      </c>
      <c r="B4700" t="s">
        <v>2590</v>
      </c>
      <c r="C4700">
        <v>83.82352941176471</v>
      </c>
      <c r="D4700" t="s">
        <v>270</v>
      </c>
      <c r="E4700" t="s">
        <v>2537</v>
      </c>
      <c r="F4700" t="s">
        <v>1509</v>
      </c>
    </row>
    <row r="4701" spans="1:6" ht="15">
      <c r="A4701" s="233">
        <v>45901</v>
      </c>
      <c r="B4701" t="s">
        <v>2588</v>
      </c>
      <c r="C4701">
        <v>560</v>
      </c>
      <c r="D4701" t="s">
        <v>272</v>
      </c>
      <c r="E4701" t="s">
        <v>2619</v>
      </c>
      <c r="F4701" t="s">
        <v>1534</v>
      </c>
    </row>
    <row r="4702" spans="1:6" ht="15">
      <c r="A4702" s="233">
        <v>45901</v>
      </c>
      <c r="B4702" t="s">
        <v>2590</v>
      </c>
      <c r="C4702">
        <v>80</v>
      </c>
      <c r="D4702" t="s">
        <v>272</v>
      </c>
      <c r="E4702" t="s">
        <v>2115</v>
      </c>
      <c r="F4702" t="s">
        <v>1534</v>
      </c>
    </row>
    <row r="4703" spans="1:6" ht="15">
      <c r="A4703" s="233">
        <v>45901</v>
      </c>
      <c r="B4703" t="s">
        <v>2588</v>
      </c>
      <c r="C4703">
        <v>960</v>
      </c>
      <c r="D4703" t="s">
        <v>274</v>
      </c>
      <c r="E4703" t="s">
        <v>2423</v>
      </c>
      <c r="F4703" t="s">
        <v>1518</v>
      </c>
    </row>
    <row r="4704" spans="1:6" ht="15">
      <c r="A4704" s="233">
        <v>45901</v>
      </c>
      <c r="B4704" t="s">
        <v>2590</v>
      </c>
      <c r="C4704">
        <v>80</v>
      </c>
      <c r="D4704" t="s">
        <v>274</v>
      </c>
      <c r="E4704" t="s">
        <v>2115</v>
      </c>
      <c r="F4704" t="s">
        <v>1518</v>
      </c>
    </row>
    <row r="4705" spans="1:6" ht="15">
      <c r="A4705" s="233">
        <v>45901</v>
      </c>
      <c r="B4705" t="s">
        <v>2588</v>
      </c>
      <c r="C4705">
        <v>860</v>
      </c>
      <c r="D4705" t="s">
        <v>276</v>
      </c>
      <c r="E4705" t="s">
        <v>2656</v>
      </c>
      <c r="F4705" t="s">
        <v>1531</v>
      </c>
    </row>
    <row r="4706" spans="1:6" ht="15">
      <c r="A4706" s="233">
        <v>45901</v>
      </c>
      <c r="B4706" t="s">
        <v>2590</v>
      </c>
      <c r="C4706">
        <v>86</v>
      </c>
      <c r="D4706" t="s">
        <v>276</v>
      </c>
      <c r="E4706" t="s">
        <v>2595</v>
      </c>
      <c r="F4706" t="s">
        <v>1531</v>
      </c>
    </row>
    <row r="4707" spans="1:6" ht="15">
      <c r="A4707" s="233">
        <v>45901</v>
      </c>
      <c r="B4707" t="s">
        <v>2588</v>
      </c>
      <c r="C4707">
        <v>385</v>
      </c>
      <c r="D4707" t="s">
        <v>278</v>
      </c>
      <c r="E4707" t="s">
        <v>2620</v>
      </c>
      <c r="F4707" t="s">
        <v>1509</v>
      </c>
    </row>
    <row r="4708" spans="1:6" ht="15">
      <c r="A4708" s="233">
        <v>45901</v>
      </c>
      <c r="B4708" t="s">
        <v>2590</v>
      </c>
      <c r="C4708">
        <v>81.05263157894737</v>
      </c>
      <c r="D4708" t="s">
        <v>278</v>
      </c>
      <c r="E4708" t="s">
        <v>2591</v>
      </c>
      <c r="F4708" t="s">
        <v>1509</v>
      </c>
    </row>
    <row r="4709" spans="1:6" ht="15">
      <c r="A4709" s="233">
        <v>45901</v>
      </c>
      <c r="B4709" t="s">
        <v>2588</v>
      </c>
      <c r="C4709">
        <v>485</v>
      </c>
      <c r="D4709" t="s">
        <v>280</v>
      </c>
      <c r="E4709" t="s">
        <v>2636</v>
      </c>
      <c r="F4709" t="s">
        <v>1509</v>
      </c>
    </row>
    <row r="4710" spans="1:6" ht="15">
      <c r="A4710" s="233">
        <v>45901</v>
      </c>
      <c r="B4710" t="s">
        <v>2590</v>
      </c>
      <c r="C4710">
        <v>86.607142857142861</v>
      </c>
      <c r="D4710" t="s">
        <v>280</v>
      </c>
      <c r="E4710" t="s">
        <v>2567</v>
      </c>
      <c r="F4710" t="s">
        <v>1509</v>
      </c>
    </row>
    <row r="4711" spans="1:6" ht="15">
      <c r="A4711" s="233">
        <v>45901</v>
      </c>
      <c r="B4711" t="s">
        <v>2588</v>
      </c>
      <c r="C4711">
        <v>585</v>
      </c>
      <c r="D4711" t="s">
        <v>282</v>
      </c>
      <c r="E4711" t="s">
        <v>2176</v>
      </c>
      <c r="F4711" t="s">
        <v>1534</v>
      </c>
    </row>
    <row r="4712" spans="1:6" ht="15">
      <c r="A4712" s="233">
        <v>45901</v>
      </c>
      <c r="B4712" t="s">
        <v>2590</v>
      </c>
      <c r="C4712">
        <v>85.40145985401459</v>
      </c>
      <c r="D4712" t="s">
        <v>282</v>
      </c>
      <c r="E4712" t="s">
        <v>2183</v>
      </c>
      <c r="F4712" t="s">
        <v>1534</v>
      </c>
    </row>
    <row r="4713" spans="1:6" ht="15">
      <c r="A4713" s="233">
        <v>45901</v>
      </c>
      <c r="B4713" t="s">
        <v>2588</v>
      </c>
      <c r="C4713">
        <v>1730</v>
      </c>
      <c r="D4713" t="s">
        <v>284</v>
      </c>
      <c r="E4713" t="s">
        <v>2627</v>
      </c>
      <c r="F4713" t="s">
        <v>1531</v>
      </c>
    </row>
    <row r="4714" spans="1:6" ht="15">
      <c r="A4714" s="233">
        <v>45901</v>
      </c>
      <c r="B4714" t="s">
        <v>2590</v>
      </c>
      <c r="C4714">
        <v>84.18491484184915</v>
      </c>
      <c r="D4714" t="s">
        <v>284</v>
      </c>
      <c r="E4714" t="s">
        <v>2537</v>
      </c>
      <c r="F4714" t="s">
        <v>1531</v>
      </c>
    </row>
    <row r="4715" spans="1:6" ht="15">
      <c r="A4715" s="233">
        <v>45901</v>
      </c>
      <c r="B4715" t="s">
        <v>2588</v>
      </c>
      <c r="C4715">
        <v>340</v>
      </c>
      <c r="D4715" t="s">
        <v>286</v>
      </c>
      <c r="E4715" t="s">
        <v>2542</v>
      </c>
      <c r="F4715" t="s">
        <v>1544</v>
      </c>
    </row>
    <row r="4716" spans="1:6" ht="15">
      <c r="A4716" s="233">
        <v>45901</v>
      </c>
      <c r="B4716" t="s">
        <v>2590</v>
      </c>
      <c r="C4716">
        <v>80.952380952380949</v>
      </c>
      <c r="D4716" t="s">
        <v>286</v>
      </c>
      <c r="E4716" t="s">
        <v>2591</v>
      </c>
      <c r="F4716" t="s">
        <v>1544</v>
      </c>
    </row>
    <row r="4717" spans="1:6" ht="15">
      <c r="A4717" s="233">
        <v>45901</v>
      </c>
      <c r="B4717" t="s">
        <v>2588</v>
      </c>
      <c r="C4717">
        <v>1025</v>
      </c>
      <c r="D4717" t="s">
        <v>288</v>
      </c>
      <c r="E4717" t="s">
        <v>2601</v>
      </c>
      <c r="F4717" t="s">
        <v>1591</v>
      </c>
    </row>
    <row r="4718" spans="1:6" ht="15">
      <c r="A4718" s="233">
        <v>45901</v>
      </c>
      <c r="B4718" t="s">
        <v>2590</v>
      </c>
      <c r="C4718">
        <v>85.062240663900411</v>
      </c>
      <c r="D4718" t="s">
        <v>288</v>
      </c>
      <c r="E4718" t="s">
        <v>2183</v>
      </c>
      <c r="F4718" t="s">
        <v>1591</v>
      </c>
    </row>
    <row r="4719" spans="1:6" ht="15">
      <c r="A4719" s="233">
        <v>45901</v>
      </c>
      <c r="B4719" t="s">
        <v>2588</v>
      </c>
      <c r="C4719">
        <v>2540</v>
      </c>
      <c r="D4719" t="s">
        <v>290</v>
      </c>
      <c r="E4719" t="s">
        <v>3021</v>
      </c>
      <c r="F4719" t="s">
        <v>1544</v>
      </c>
    </row>
    <row r="4720" spans="1:6" ht="15">
      <c r="A4720" s="233">
        <v>45901</v>
      </c>
      <c r="B4720" t="s">
        <v>2590</v>
      </c>
      <c r="C4720">
        <v>78.881987577639762</v>
      </c>
      <c r="D4720" t="s">
        <v>290</v>
      </c>
      <c r="E4720" t="s">
        <v>2562</v>
      </c>
      <c r="F4720" t="s">
        <v>1544</v>
      </c>
    </row>
    <row r="4721" spans="1:6" ht="15">
      <c r="A4721" s="233">
        <v>45901</v>
      </c>
      <c r="B4721" t="s">
        <v>2588</v>
      </c>
      <c r="C4721">
        <v>390</v>
      </c>
      <c r="D4721" t="s">
        <v>292</v>
      </c>
      <c r="E4721" t="s">
        <v>2166</v>
      </c>
      <c r="F4721" t="s">
        <v>1509</v>
      </c>
    </row>
    <row r="4722" spans="1:6" ht="15">
      <c r="A4722" s="233">
        <v>45901</v>
      </c>
      <c r="B4722" t="s">
        <v>2590</v>
      </c>
      <c r="C4722">
        <v>83.870967741935488</v>
      </c>
      <c r="D4722" t="s">
        <v>292</v>
      </c>
      <c r="E4722" t="s">
        <v>2537</v>
      </c>
      <c r="F4722" t="s">
        <v>1509</v>
      </c>
    </row>
    <row r="4723" spans="1:6" ht="15">
      <c r="A4723" s="233">
        <v>45901</v>
      </c>
      <c r="B4723" t="s">
        <v>2588</v>
      </c>
      <c r="C4723">
        <v>645</v>
      </c>
      <c r="D4723" t="s">
        <v>296</v>
      </c>
      <c r="E4723" t="s">
        <v>3022</v>
      </c>
      <c r="F4723" t="s">
        <v>1534</v>
      </c>
    </row>
    <row r="4724" spans="1:6" ht="15">
      <c r="A4724" s="233">
        <v>45901</v>
      </c>
      <c r="B4724" t="s">
        <v>2590</v>
      </c>
      <c r="C4724">
        <v>84.868421052631575</v>
      </c>
      <c r="D4724" t="s">
        <v>296</v>
      </c>
      <c r="E4724" t="s">
        <v>2183</v>
      </c>
      <c r="F4724" t="s">
        <v>1534</v>
      </c>
    </row>
    <row r="4725" spans="1:6" ht="15">
      <c r="A4725" s="233">
        <v>45901</v>
      </c>
      <c r="B4725" t="s">
        <v>2588</v>
      </c>
      <c r="C4725">
        <v>880</v>
      </c>
      <c r="D4725" t="s">
        <v>294</v>
      </c>
      <c r="E4725" t="s">
        <v>2330</v>
      </c>
      <c r="F4725" t="s">
        <v>1534</v>
      </c>
    </row>
    <row r="4726" spans="1:6" ht="15">
      <c r="A4726" s="233">
        <v>45901</v>
      </c>
      <c r="B4726" t="s">
        <v>2590</v>
      </c>
      <c r="C4726">
        <v>81.481481481481481</v>
      </c>
      <c r="D4726" t="s">
        <v>294</v>
      </c>
      <c r="E4726" t="s">
        <v>2591</v>
      </c>
      <c r="F4726" t="s">
        <v>1534</v>
      </c>
    </row>
    <row r="4727" spans="1:6" ht="15">
      <c r="A4727" s="233">
        <v>45901</v>
      </c>
      <c r="B4727" t="s">
        <v>2588</v>
      </c>
      <c r="C4727">
        <v>1480</v>
      </c>
      <c r="D4727" t="s">
        <v>298</v>
      </c>
      <c r="E4727" t="s">
        <v>3023</v>
      </c>
      <c r="F4727" t="s">
        <v>1522</v>
      </c>
    </row>
    <row r="4728" spans="1:6" ht="15">
      <c r="A4728" s="233">
        <v>45901</v>
      </c>
      <c r="B4728" t="s">
        <v>2590</v>
      </c>
      <c r="C4728">
        <v>80.874316939890718</v>
      </c>
      <c r="D4728" t="s">
        <v>298</v>
      </c>
      <c r="E4728" t="s">
        <v>2591</v>
      </c>
      <c r="F4728" t="s">
        <v>1522</v>
      </c>
    </row>
    <row r="4729" spans="1:6" ht="15">
      <c r="A4729" s="233">
        <v>45901</v>
      </c>
      <c r="B4729" t="s">
        <v>2588</v>
      </c>
      <c r="C4729">
        <v>285</v>
      </c>
      <c r="D4729" t="s">
        <v>300</v>
      </c>
      <c r="E4729" t="s">
        <v>2159</v>
      </c>
      <c r="F4729" t="s">
        <v>1544</v>
      </c>
    </row>
    <row r="4730" spans="1:6" ht="15">
      <c r="A4730" s="233">
        <v>45901</v>
      </c>
      <c r="B4730" t="s">
        <v>2590</v>
      </c>
      <c r="C4730">
        <v>72.151898734177209</v>
      </c>
      <c r="D4730" t="s">
        <v>300</v>
      </c>
      <c r="E4730" t="s">
        <v>2529</v>
      </c>
      <c r="F4730" t="s">
        <v>1544</v>
      </c>
    </row>
    <row r="4731" spans="1:6" ht="15">
      <c r="A4731" s="233">
        <v>45901</v>
      </c>
      <c r="B4731" t="s">
        <v>2588</v>
      </c>
      <c r="C4731">
        <v>1045</v>
      </c>
      <c r="D4731" t="s">
        <v>302</v>
      </c>
      <c r="E4731" t="s">
        <v>2861</v>
      </c>
      <c r="F4731" t="s">
        <v>1534</v>
      </c>
    </row>
    <row r="4732" spans="1:6" ht="15">
      <c r="A4732" s="233">
        <v>45901</v>
      </c>
      <c r="B4732" t="s">
        <v>2590</v>
      </c>
      <c r="C4732">
        <v>85.655737704918039</v>
      </c>
      <c r="D4732" t="s">
        <v>302</v>
      </c>
      <c r="E4732" t="s">
        <v>2595</v>
      </c>
      <c r="F4732" t="s">
        <v>1534</v>
      </c>
    </row>
    <row r="4733" spans="1:6" ht="15">
      <c r="A4733" s="233">
        <v>45901</v>
      </c>
      <c r="B4733" t="s">
        <v>2588</v>
      </c>
      <c r="C4733">
        <v>295</v>
      </c>
      <c r="D4733" t="s">
        <v>304</v>
      </c>
      <c r="E4733" t="s">
        <v>2226</v>
      </c>
      <c r="F4733" t="s">
        <v>1544</v>
      </c>
    </row>
    <row r="4734" spans="1:6" ht="15">
      <c r="A4734" s="233">
        <v>45901</v>
      </c>
      <c r="B4734" t="s">
        <v>2590</v>
      </c>
      <c r="C4734">
        <v>71.951219512195124</v>
      </c>
      <c r="D4734" t="s">
        <v>304</v>
      </c>
      <c r="E4734" t="s">
        <v>2529</v>
      </c>
      <c r="F4734" t="s">
        <v>1544</v>
      </c>
    </row>
    <row r="4735" spans="1:6" ht="15">
      <c r="A4735" s="233">
        <v>45901</v>
      </c>
      <c r="B4735" t="s">
        <v>2588</v>
      </c>
      <c r="C4735">
        <v>785</v>
      </c>
      <c r="D4735" t="s">
        <v>306</v>
      </c>
      <c r="E4735" t="s">
        <v>2373</v>
      </c>
      <c r="F4735" t="s">
        <v>1531</v>
      </c>
    </row>
    <row r="4736" spans="1:6" ht="15">
      <c r="A4736" s="233">
        <v>45901</v>
      </c>
      <c r="B4736" t="s">
        <v>2590</v>
      </c>
      <c r="C4736">
        <v>84.86486486486487</v>
      </c>
      <c r="D4736" t="s">
        <v>306</v>
      </c>
      <c r="E4736" t="s">
        <v>2183</v>
      </c>
      <c r="F4736" t="s">
        <v>1531</v>
      </c>
    </row>
    <row r="4737" spans="1:6" ht="15">
      <c r="A4737" s="233">
        <v>45901</v>
      </c>
      <c r="B4737" t="s">
        <v>2588</v>
      </c>
      <c r="C4737">
        <v>1615</v>
      </c>
      <c r="D4737" t="s">
        <v>308</v>
      </c>
      <c r="E4737" t="s">
        <v>2642</v>
      </c>
      <c r="F4737" t="s">
        <v>1531</v>
      </c>
    </row>
    <row r="4738" spans="1:6" ht="15">
      <c r="A4738" s="233">
        <v>45901</v>
      </c>
      <c r="B4738" t="s">
        <v>2590</v>
      </c>
      <c r="C4738">
        <v>72.259507829977636</v>
      </c>
      <c r="D4738" t="s">
        <v>308</v>
      </c>
      <c r="E4738" t="s">
        <v>2529</v>
      </c>
      <c r="F4738" t="s">
        <v>1531</v>
      </c>
    </row>
    <row r="4739" spans="1:6" ht="15">
      <c r="A4739" s="233">
        <v>45901</v>
      </c>
      <c r="B4739" t="s">
        <v>2588</v>
      </c>
      <c r="C4739">
        <v>630</v>
      </c>
      <c r="D4739" t="s">
        <v>310</v>
      </c>
      <c r="E4739" t="s">
        <v>2616</v>
      </c>
      <c r="F4739" t="s">
        <v>1518</v>
      </c>
    </row>
    <row r="4740" spans="1:6" ht="15">
      <c r="A4740" s="233">
        <v>45901</v>
      </c>
      <c r="B4740" t="s">
        <v>2590</v>
      </c>
      <c r="C4740">
        <v>85.13513513513513</v>
      </c>
      <c r="D4740" t="s">
        <v>310</v>
      </c>
      <c r="E4740" t="s">
        <v>2183</v>
      </c>
      <c r="F4740" t="s">
        <v>1518</v>
      </c>
    </row>
    <row r="4741" spans="1:6" ht="15">
      <c r="A4741" s="233">
        <v>45901</v>
      </c>
      <c r="B4741" t="s">
        <v>2588</v>
      </c>
      <c r="C4741">
        <v>144345</v>
      </c>
      <c r="D4741" t="s">
        <v>1772</v>
      </c>
      <c r="E4741" t="s">
        <v>3024</v>
      </c>
      <c r="F4741" t="s">
        <v>1772</v>
      </c>
    </row>
    <row r="4742" spans="1:6" ht="15">
      <c r="A4742" s="233">
        <v>45901</v>
      </c>
      <c r="B4742" t="s">
        <v>2590</v>
      </c>
      <c r="C4742">
        <v>81.472596940791334</v>
      </c>
      <c r="D4742" t="s">
        <v>1772</v>
      </c>
      <c r="E4742" t="s">
        <v>2591</v>
      </c>
      <c r="F4742" t="s">
        <v>1772</v>
      </c>
    </row>
    <row r="4743" spans="1:6" ht="15">
      <c r="A4743" s="233">
        <v>45901</v>
      </c>
      <c r="B4743" t="s">
        <v>3025</v>
      </c>
      <c r="C4743">
        <v>127</v>
      </c>
      <c r="D4743" t="s">
        <v>3</v>
      </c>
      <c r="E4743" t="s">
        <v>2984</v>
      </c>
      <c r="F4743" t="s">
        <v>1509</v>
      </c>
    </row>
    <row r="4744" spans="1:6" ht="15">
      <c r="A4744" s="233">
        <v>45901</v>
      </c>
      <c r="B4744" t="s">
        <v>1504</v>
      </c>
      <c r="C4744">
        <v>634.61922846292225</v>
      </c>
      <c r="D4744" t="s">
        <v>3</v>
      </c>
      <c r="E4744" t="s">
        <v>2876</v>
      </c>
      <c r="F4744" t="s">
        <v>1509</v>
      </c>
    </row>
    <row r="4745" spans="1:6" ht="15">
      <c r="A4745" s="233">
        <v>45901</v>
      </c>
      <c r="B4745" t="s">
        <v>3025</v>
      </c>
      <c r="C4745">
        <v>214</v>
      </c>
      <c r="D4745" t="s">
        <v>7</v>
      </c>
      <c r="E4745" t="s">
        <v>2813</v>
      </c>
      <c r="F4745" t="s">
        <v>1509</v>
      </c>
    </row>
    <row r="4746" spans="1:6" ht="15">
      <c r="A4746" s="233">
        <v>45901</v>
      </c>
      <c r="B4746" t="s">
        <v>1504</v>
      </c>
      <c r="C4746">
        <v>352.79765241188301</v>
      </c>
      <c r="D4746" t="s">
        <v>7</v>
      </c>
      <c r="E4746" t="s">
        <v>3026</v>
      </c>
      <c r="F4746" t="s">
        <v>1509</v>
      </c>
    </row>
    <row r="4747" spans="1:6" ht="15">
      <c r="A4747" s="233">
        <v>45901</v>
      </c>
      <c r="B4747" t="s">
        <v>3025</v>
      </c>
      <c r="C4747">
        <v>364</v>
      </c>
      <c r="D4747" t="s">
        <v>11</v>
      </c>
      <c r="E4747" t="s">
        <v>3027</v>
      </c>
      <c r="F4747" t="s">
        <v>1518</v>
      </c>
    </row>
    <row r="4748" spans="1:6" ht="15">
      <c r="A4748" s="233">
        <v>45901</v>
      </c>
      <c r="B4748" t="s">
        <v>1504</v>
      </c>
      <c r="C4748">
        <v>720.25010882899994</v>
      </c>
      <c r="D4748" t="s">
        <v>11</v>
      </c>
      <c r="E4748" t="s">
        <v>2521</v>
      </c>
      <c r="F4748" t="s">
        <v>1518</v>
      </c>
    </row>
    <row r="4749" spans="1:6" ht="15">
      <c r="A4749" s="233">
        <v>45901</v>
      </c>
      <c r="B4749" t="s">
        <v>3025</v>
      </c>
      <c r="C4749">
        <v>229</v>
      </c>
      <c r="D4749" t="s">
        <v>14</v>
      </c>
      <c r="E4749" t="s">
        <v>2789</v>
      </c>
      <c r="F4749" t="s">
        <v>1522</v>
      </c>
    </row>
    <row r="4750" spans="1:6" ht="15">
      <c r="A4750" s="233">
        <v>45901</v>
      </c>
      <c r="B4750" t="s">
        <v>1504</v>
      </c>
      <c r="C4750">
        <v>585.91751100194449</v>
      </c>
      <c r="D4750" t="s">
        <v>14</v>
      </c>
      <c r="E4750" t="s">
        <v>3028</v>
      </c>
      <c r="F4750" t="s">
        <v>1522</v>
      </c>
    </row>
    <row r="4751" spans="1:6" ht="15">
      <c r="A4751" s="233">
        <v>45901</v>
      </c>
      <c r="B4751" t="s">
        <v>3025</v>
      </c>
      <c r="C4751">
        <v>169</v>
      </c>
      <c r="D4751" t="s">
        <v>16</v>
      </c>
      <c r="E4751" t="s">
        <v>2240</v>
      </c>
      <c r="F4751" t="s">
        <v>1525</v>
      </c>
    </row>
    <row r="4752" spans="1:6" ht="15">
      <c r="A4752" s="233">
        <v>45901</v>
      </c>
      <c r="B4752" t="s">
        <v>1504</v>
      </c>
      <c r="C4752">
        <v>506.15472161490322</v>
      </c>
      <c r="D4752" t="s">
        <v>16</v>
      </c>
      <c r="E4752" t="s">
        <v>3029</v>
      </c>
      <c r="F4752" t="s">
        <v>1525</v>
      </c>
    </row>
    <row r="4753" spans="1:6" ht="15">
      <c r="A4753" s="233">
        <v>45901</v>
      </c>
      <c r="B4753" t="s">
        <v>3025</v>
      </c>
      <c r="C4753">
        <v>188</v>
      </c>
      <c r="D4753" t="s">
        <v>18</v>
      </c>
      <c r="E4753" t="s">
        <v>2811</v>
      </c>
      <c r="F4753" t="s">
        <v>1509</v>
      </c>
    </row>
    <row r="4754" spans="1:6" ht="15">
      <c r="A4754" s="233">
        <v>45901</v>
      </c>
      <c r="B4754" t="s">
        <v>1504</v>
      </c>
      <c r="C4754">
        <v>442.86353678358569</v>
      </c>
      <c r="D4754" t="s">
        <v>18</v>
      </c>
      <c r="E4754" t="s">
        <v>3030</v>
      </c>
      <c r="F4754" t="s">
        <v>1509</v>
      </c>
    </row>
    <row r="4755" spans="1:6" ht="15">
      <c r="A4755" s="233">
        <v>45901</v>
      </c>
      <c r="B4755" t="s">
        <v>3025</v>
      </c>
      <c r="C4755">
        <v>961</v>
      </c>
      <c r="D4755" t="s">
        <v>20</v>
      </c>
      <c r="E4755" t="s">
        <v>3031</v>
      </c>
      <c r="F4755" t="s">
        <v>1531</v>
      </c>
    </row>
    <row r="4756" spans="1:6" ht="15">
      <c r="A4756" s="233">
        <v>45901</v>
      </c>
      <c r="B4756" t="s">
        <v>1504</v>
      </c>
      <c r="C4756">
        <v>622.3851404738158</v>
      </c>
      <c r="D4756" t="s">
        <v>20</v>
      </c>
      <c r="E4756" t="s">
        <v>3032</v>
      </c>
      <c r="F4756" t="s">
        <v>1531</v>
      </c>
    </row>
    <row r="4757" spans="1:6" ht="15">
      <c r="A4757" s="233">
        <v>45901</v>
      </c>
      <c r="B4757" t="s">
        <v>3025</v>
      </c>
      <c r="C4757">
        <v>191</v>
      </c>
      <c r="D4757" t="s">
        <v>22</v>
      </c>
      <c r="E4757" t="s">
        <v>2804</v>
      </c>
      <c r="F4757" t="s">
        <v>1534</v>
      </c>
    </row>
    <row r="4758" spans="1:6" ht="15">
      <c r="A4758" s="233">
        <v>45901</v>
      </c>
      <c r="B4758" t="s">
        <v>1504</v>
      </c>
      <c r="C4758">
        <v>824.16396979503781</v>
      </c>
      <c r="D4758" t="s">
        <v>22</v>
      </c>
      <c r="E4758" t="s">
        <v>3033</v>
      </c>
      <c r="F4758" t="s">
        <v>1534</v>
      </c>
    </row>
    <row r="4759" spans="1:6" ht="15">
      <c r="A4759" s="233">
        <v>45901</v>
      </c>
      <c r="B4759" t="s">
        <v>3025</v>
      </c>
      <c r="C4759">
        <v>292</v>
      </c>
      <c r="D4759" t="s">
        <v>24</v>
      </c>
      <c r="E4759" t="s">
        <v>3034</v>
      </c>
      <c r="F4759" t="s">
        <v>1534</v>
      </c>
    </row>
    <row r="4760" spans="1:6" ht="15">
      <c r="A4760" s="233">
        <v>45901</v>
      </c>
      <c r="B4760" t="s">
        <v>1504</v>
      </c>
      <c r="C4760">
        <v>973.8202434550609</v>
      </c>
      <c r="D4760" t="s">
        <v>24</v>
      </c>
      <c r="E4760" t="s">
        <v>3035</v>
      </c>
      <c r="F4760" t="s">
        <v>1534</v>
      </c>
    </row>
    <row r="4761" spans="1:6" ht="15">
      <c r="A4761" s="233">
        <v>45901</v>
      </c>
      <c r="B4761" t="s">
        <v>3025</v>
      </c>
      <c r="C4761">
        <v>360</v>
      </c>
      <c r="D4761" t="s">
        <v>26</v>
      </c>
      <c r="E4761" t="s">
        <v>2491</v>
      </c>
      <c r="F4761" t="s">
        <v>1534</v>
      </c>
    </row>
    <row r="4762" spans="1:6" ht="15">
      <c r="A4762" s="233">
        <v>45901</v>
      </c>
      <c r="B4762" t="s">
        <v>1504</v>
      </c>
      <c r="C4762">
        <v>687.60027504010998</v>
      </c>
      <c r="D4762" t="s">
        <v>26</v>
      </c>
      <c r="E4762" t="s">
        <v>3036</v>
      </c>
      <c r="F4762" t="s">
        <v>1534</v>
      </c>
    </row>
    <row r="4763" spans="1:6" ht="15">
      <c r="A4763" s="233">
        <v>45901</v>
      </c>
      <c r="B4763" t="s">
        <v>3025</v>
      </c>
      <c r="C4763">
        <v>470</v>
      </c>
      <c r="D4763" t="s">
        <v>28</v>
      </c>
      <c r="E4763" t="s">
        <v>2169</v>
      </c>
      <c r="F4763" t="s">
        <v>1522</v>
      </c>
    </row>
    <row r="4764" spans="1:6" ht="15">
      <c r="A4764" s="233">
        <v>45901</v>
      </c>
      <c r="B4764" t="s">
        <v>1504</v>
      </c>
      <c r="C4764">
        <v>528.97547579655827</v>
      </c>
      <c r="D4764" t="s">
        <v>28</v>
      </c>
      <c r="E4764" t="s">
        <v>3037</v>
      </c>
      <c r="F4764" t="s">
        <v>1522</v>
      </c>
    </row>
    <row r="4765" spans="1:6" ht="15">
      <c r="A4765" s="233">
        <v>45901</v>
      </c>
      <c r="B4765" t="s">
        <v>3025</v>
      </c>
      <c r="C4765">
        <v>141</v>
      </c>
      <c r="D4765" t="s">
        <v>30</v>
      </c>
      <c r="E4765" t="s">
        <v>2220</v>
      </c>
      <c r="F4765" t="s">
        <v>1544</v>
      </c>
    </row>
    <row r="4766" spans="1:6" ht="15">
      <c r="A4766" s="233">
        <v>45901</v>
      </c>
      <c r="B4766" t="s">
        <v>1504</v>
      </c>
      <c r="C4766">
        <v>675.22267981994059</v>
      </c>
      <c r="D4766" t="s">
        <v>30</v>
      </c>
      <c r="E4766" t="s">
        <v>2364</v>
      </c>
      <c r="F4766" t="s">
        <v>1544</v>
      </c>
    </row>
    <row r="4767" spans="1:6" ht="15">
      <c r="A4767" s="233">
        <v>45901</v>
      </c>
      <c r="B4767" t="s">
        <v>3025</v>
      </c>
      <c r="C4767">
        <v>405</v>
      </c>
      <c r="D4767" t="s">
        <v>32</v>
      </c>
      <c r="E4767" t="s">
        <v>2282</v>
      </c>
      <c r="F4767" t="s">
        <v>1518</v>
      </c>
    </row>
    <row r="4768" spans="1:6" ht="15">
      <c r="A4768" s="233">
        <v>45901</v>
      </c>
      <c r="B4768" t="s">
        <v>1504</v>
      </c>
      <c r="C4768">
        <v>462.87301278900992</v>
      </c>
      <c r="D4768" t="s">
        <v>32</v>
      </c>
      <c r="E4768" t="s">
        <v>3038</v>
      </c>
      <c r="F4768" t="s">
        <v>1518</v>
      </c>
    </row>
    <row r="4769" spans="1:6" ht="15">
      <c r="A4769" s="233">
        <v>45901</v>
      </c>
      <c r="B4769" t="s">
        <v>3025</v>
      </c>
      <c r="C4769">
        <v>130</v>
      </c>
      <c r="D4769" t="s">
        <v>34</v>
      </c>
      <c r="E4769" t="s">
        <v>2179</v>
      </c>
      <c r="F4769" t="s">
        <v>1509</v>
      </c>
    </row>
    <row r="4770" spans="1:6" ht="15">
      <c r="A4770" s="233">
        <v>45901</v>
      </c>
      <c r="B4770" t="s">
        <v>1504</v>
      </c>
      <c r="C4770">
        <v>302.69867511118349</v>
      </c>
      <c r="D4770" t="s">
        <v>34</v>
      </c>
      <c r="E4770" t="s">
        <v>2164</v>
      </c>
      <c r="F4770" t="s">
        <v>1509</v>
      </c>
    </row>
    <row r="4771" spans="1:6" ht="15">
      <c r="A4771" s="233">
        <v>45901</v>
      </c>
      <c r="B4771" t="s">
        <v>3025</v>
      </c>
      <c r="C4771">
        <v>267</v>
      </c>
      <c r="D4771" t="s">
        <v>36</v>
      </c>
      <c r="E4771" t="s">
        <v>2130</v>
      </c>
      <c r="F4771" t="s">
        <v>1544</v>
      </c>
    </row>
    <row r="4772" spans="1:6" ht="15">
      <c r="A4772" s="233">
        <v>45901</v>
      </c>
      <c r="B4772" t="s">
        <v>1504</v>
      </c>
      <c r="C4772">
        <v>658.88507761024607</v>
      </c>
      <c r="D4772" t="s">
        <v>36</v>
      </c>
      <c r="E4772" t="s">
        <v>3039</v>
      </c>
      <c r="F4772" t="s">
        <v>1544</v>
      </c>
    </row>
    <row r="4773" spans="1:6" ht="15">
      <c r="A4773" s="233">
        <v>45901</v>
      </c>
      <c r="B4773" t="s">
        <v>3025</v>
      </c>
      <c r="C4773">
        <v>454</v>
      </c>
      <c r="D4773" t="s">
        <v>1497</v>
      </c>
      <c r="E4773" t="s">
        <v>3040</v>
      </c>
      <c r="F4773" t="s">
        <v>1522</v>
      </c>
    </row>
    <row r="4774" spans="1:6" ht="15">
      <c r="A4774" s="233">
        <v>45901</v>
      </c>
      <c r="B4774" t="s">
        <v>1504</v>
      </c>
      <c r="C4774">
        <v>728.89573901037159</v>
      </c>
      <c r="D4774" t="s">
        <v>1497</v>
      </c>
      <c r="E4774" t="s">
        <v>3041</v>
      </c>
      <c r="F4774" t="s">
        <v>1522</v>
      </c>
    </row>
    <row r="4775" spans="1:6" ht="15">
      <c r="A4775" s="233">
        <v>45901</v>
      </c>
      <c r="B4775" t="s">
        <v>3025</v>
      </c>
      <c r="C4775">
        <v>8</v>
      </c>
      <c r="D4775" t="s">
        <v>40</v>
      </c>
      <c r="E4775" t="s">
        <v>3042</v>
      </c>
      <c r="F4775" t="s">
        <v>1509</v>
      </c>
    </row>
    <row r="4776" spans="1:6" ht="15">
      <c r="A4776" s="233">
        <v>45901</v>
      </c>
      <c r="B4776" t="s">
        <v>1504</v>
      </c>
      <c r="C4776">
        <v>13.33688983728994</v>
      </c>
      <c r="D4776" t="s">
        <v>40</v>
      </c>
      <c r="E4776" t="s">
        <v>3043</v>
      </c>
      <c r="F4776" t="s">
        <v>1509</v>
      </c>
    </row>
    <row r="4777" spans="1:6" ht="15">
      <c r="A4777" s="233">
        <v>45901</v>
      </c>
      <c r="B4777" t="s">
        <v>3025</v>
      </c>
      <c r="C4777">
        <v>485</v>
      </c>
      <c r="D4777" t="s">
        <v>42</v>
      </c>
      <c r="E4777" t="s">
        <v>2636</v>
      </c>
      <c r="F4777" t="s">
        <v>1544</v>
      </c>
    </row>
    <row r="4778" spans="1:6" ht="15">
      <c r="A4778" s="233">
        <v>45901</v>
      </c>
      <c r="B4778" t="s">
        <v>1504</v>
      </c>
      <c r="C4778">
        <v>438.7750486271317</v>
      </c>
      <c r="D4778" t="s">
        <v>42</v>
      </c>
      <c r="E4778" t="s">
        <v>3044</v>
      </c>
      <c r="F4778" t="s">
        <v>1544</v>
      </c>
    </row>
    <row r="4779" spans="1:6" ht="15">
      <c r="A4779" s="233">
        <v>45901</v>
      </c>
      <c r="B4779" t="s">
        <v>3025</v>
      </c>
      <c r="C4779">
        <v>284</v>
      </c>
      <c r="D4779" t="s">
        <v>44</v>
      </c>
      <c r="E4779" t="s">
        <v>2802</v>
      </c>
      <c r="F4779" t="s">
        <v>1534</v>
      </c>
    </row>
    <row r="4780" spans="1:6" ht="15">
      <c r="A4780" s="233">
        <v>45901</v>
      </c>
      <c r="B4780" t="s">
        <v>1504</v>
      </c>
      <c r="C4780">
        <v>778.08219178082197</v>
      </c>
      <c r="D4780" t="s">
        <v>44</v>
      </c>
      <c r="E4780" t="s">
        <v>3045</v>
      </c>
      <c r="F4780" t="s">
        <v>1534</v>
      </c>
    </row>
    <row r="4781" spans="1:6" ht="15">
      <c r="A4781" s="233">
        <v>45901</v>
      </c>
      <c r="B4781" t="s">
        <v>3025</v>
      </c>
      <c r="C4781">
        <v>214</v>
      </c>
      <c r="D4781" t="s">
        <v>46</v>
      </c>
      <c r="E4781" t="s">
        <v>2813</v>
      </c>
      <c r="F4781" t="s">
        <v>1518</v>
      </c>
    </row>
    <row r="4782" spans="1:6" ht="15">
      <c r="A4782" s="233">
        <v>45901</v>
      </c>
      <c r="B4782" t="s">
        <v>1504</v>
      </c>
      <c r="C4782">
        <v>518.28529910389921</v>
      </c>
      <c r="D4782" t="s">
        <v>46</v>
      </c>
      <c r="E4782" t="s">
        <v>3046</v>
      </c>
      <c r="F4782" t="s">
        <v>1518</v>
      </c>
    </row>
    <row r="4783" spans="1:6" ht="15">
      <c r="A4783" s="233">
        <v>45901</v>
      </c>
      <c r="B4783" t="s">
        <v>3025</v>
      </c>
      <c r="C4783">
        <v>684</v>
      </c>
      <c r="D4783" t="s">
        <v>48</v>
      </c>
      <c r="E4783" t="s">
        <v>3047</v>
      </c>
      <c r="F4783" t="s">
        <v>1525</v>
      </c>
    </row>
    <row r="4784" spans="1:6" ht="15">
      <c r="A4784" s="233">
        <v>45901</v>
      </c>
      <c r="B4784" t="s">
        <v>1504</v>
      </c>
      <c r="C4784">
        <v>507.68203072812292</v>
      </c>
      <c r="D4784" t="s">
        <v>48</v>
      </c>
      <c r="E4784" t="s">
        <v>3048</v>
      </c>
      <c r="F4784" t="s">
        <v>1525</v>
      </c>
    </row>
    <row r="4785" spans="1:6" ht="15">
      <c r="A4785" s="233">
        <v>45901</v>
      </c>
      <c r="B4785" t="s">
        <v>3025</v>
      </c>
      <c r="C4785">
        <v>134</v>
      </c>
      <c r="D4785" t="s">
        <v>50</v>
      </c>
      <c r="E4785" t="s">
        <v>2262</v>
      </c>
      <c r="F4785" t="s">
        <v>1509</v>
      </c>
    </row>
    <row r="4786" spans="1:6" ht="15">
      <c r="A4786" s="233">
        <v>45901</v>
      </c>
      <c r="B4786" t="s">
        <v>1504</v>
      </c>
      <c r="C4786">
        <v>509.27333536029192</v>
      </c>
      <c r="D4786" t="s">
        <v>50</v>
      </c>
      <c r="E4786" t="s">
        <v>3049</v>
      </c>
      <c r="F4786" t="s">
        <v>1509</v>
      </c>
    </row>
    <row r="4787" spans="1:6" ht="15">
      <c r="A4787" s="233">
        <v>45901</v>
      </c>
      <c r="B4787" t="s">
        <v>3025</v>
      </c>
      <c r="C4787">
        <v>310</v>
      </c>
      <c r="D4787" t="s">
        <v>52</v>
      </c>
      <c r="E4787" t="s">
        <v>2289</v>
      </c>
      <c r="F4787" t="s">
        <v>1525</v>
      </c>
    </row>
    <row r="4788" spans="1:6" ht="15">
      <c r="A4788" s="233">
        <v>45901</v>
      </c>
      <c r="B4788" t="s">
        <v>1504</v>
      </c>
      <c r="C4788">
        <v>539.54330270119738</v>
      </c>
      <c r="D4788" t="s">
        <v>52</v>
      </c>
      <c r="E4788" t="s">
        <v>2437</v>
      </c>
      <c r="F4788" t="s">
        <v>1525</v>
      </c>
    </row>
    <row r="4789" spans="1:6" ht="15">
      <c r="A4789" s="233">
        <v>45901</v>
      </c>
      <c r="B4789" t="s">
        <v>3025</v>
      </c>
      <c r="C4789">
        <v>568</v>
      </c>
      <c r="D4789" t="s">
        <v>54</v>
      </c>
      <c r="E4789" t="s">
        <v>3050</v>
      </c>
      <c r="F4789" t="s">
        <v>1534</v>
      </c>
    </row>
    <row r="4790" spans="1:6" ht="15">
      <c r="A4790" s="233">
        <v>45901</v>
      </c>
      <c r="B4790" t="s">
        <v>1504</v>
      </c>
      <c r="C4790">
        <v>598.44278444470194</v>
      </c>
      <c r="D4790" t="s">
        <v>54</v>
      </c>
      <c r="E4790" t="s">
        <v>3051</v>
      </c>
      <c r="F4790" t="s">
        <v>1534</v>
      </c>
    </row>
    <row r="4791" spans="1:6" ht="15">
      <c r="A4791" s="233">
        <v>45901</v>
      </c>
      <c r="B4791" t="s">
        <v>3025</v>
      </c>
      <c r="C4791">
        <v>486</v>
      </c>
      <c r="D4791" t="s">
        <v>56</v>
      </c>
      <c r="E4791" t="s">
        <v>3052</v>
      </c>
      <c r="F4791" t="s">
        <v>1534</v>
      </c>
    </row>
    <row r="4792" spans="1:6" ht="15">
      <c r="A4792" s="233">
        <v>45901</v>
      </c>
      <c r="B4792" t="s">
        <v>1504</v>
      </c>
      <c r="C4792">
        <v>605.35854415006918</v>
      </c>
      <c r="D4792" t="s">
        <v>56</v>
      </c>
      <c r="E4792" t="s">
        <v>2993</v>
      </c>
      <c r="F4792" t="s">
        <v>1534</v>
      </c>
    </row>
    <row r="4793" spans="1:6" ht="15">
      <c r="A4793" s="233">
        <v>45901</v>
      </c>
      <c r="B4793" t="s">
        <v>3025</v>
      </c>
      <c r="C4793">
        <v>12</v>
      </c>
      <c r="D4793" t="s">
        <v>58</v>
      </c>
      <c r="E4793" t="s">
        <v>3053</v>
      </c>
      <c r="F4793" t="s">
        <v>1509</v>
      </c>
    </row>
    <row r="4794" spans="1:6" ht="15">
      <c r="A4794" s="233">
        <v>45901</v>
      </c>
      <c r="B4794" t="s">
        <v>1504</v>
      </c>
      <c r="C4794">
        <v>857.75553967119367</v>
      </c>
      <c r="D4794" t="s">
        <v>58</v>
      </c>
      <c r="E4794" t="s">
        <v>3054</v>
      </c>
      <c r="F4794" t="s">
        <v>1509</v>
      </c>
    </row>
    <row r="4795" spans="1:6" ht="15">
      <c r="A4795" s="233">
        <v>45901</v>
      </c>
      <c r="B4795" t="s">
        <v>3025</v>
      </c>
      <c r="C4795">
        <v>700</v>
      </c>
      <c r="D4795" t="s">
        <v>1498</v>
      </c>
      <c r="E4795" t="s">
        <v>2369</v>
      </c>
      <c r="F4795" t="s">
        <v>1522</v>
      </c>
    </row>
    <row r="4796" spans="1:6" ht="15">
      <c r="A4796" s="233">
        <v>45901</v>
      </c>
      <c r="B4796" t="s">
        <v>1504</v>
      </c>
      <c r="C4796">
        <v>459.9151128106069</v>
      </c>
      <c r="D4796" t="s">
        <v>1498</v>
      </c>
      <c r="E4796" t="s">
        <v>3008</v>
      </c>
      <c r="F4796" t="s">
        <v>1522</v>
      </c>
    </row>
    <row r="4797" spans="1:6" ht="15">
      <c r="A4797" s="233">
        <v>45901</v>
      </c>
      <c r="B4797" t="s">
        <v>3025</v>
      </c>
      <c r="C4797">
        <v>321</v>
      </c>
      <c r="D4797" t="s">
        <v>64</v>
      </c>
      <c r="E4797" t="s">
        <v>3055</v>
      </c>
      <c r="F4797" t="s">
        <v>1531</v>
      </c>
    </row>
    <row r="4798" spans="1:6" ht="15">
      <c r="A4798" s="233">
        <v>45901</v>
      </c>
      <c r="B4798" t="s">
        <v>1504</v>
      </c>
      <c r="C4798">
        <v>625.73099415204672</v>
      </c>
      <c r="D4798" t="s">
        <v>64</v>
      </c>
      <c r="E4798" t="s">
        <v>3056</v>
      </c>
      <c r="F4798" t="s">
        <v>1531</v>
      </c>
    </row>
    <row r="4799" spans="1:6" ht="15">
      <c r="A4799" s="233">
        <v>45901</v>
      </c>
      <c r="B4799" t="s">
        <v>3025</v>
      </c>
      <c r="C4799">
        <v>227</v>
      </c>
      <c r="D4799" t="s">
        <v>66</v>
      </c>
      <c r="E4799" t="s">
        <v>2230</v>
      </c>
      <c r="F4799" t="s">
        <v>1509</v>
      </c>
    </row>
    <row r="4800" spans="1:6" ht="15">
      <c r="A4800" s="233">
        <v>45901</v>
      </c>
      <c r="B4800" t="s">
        <v>1504</v>
      </c>
      <c r="C4800">
        <v>400.1128071350513</v>
      </c>
      <c r="D4800" t="s">
        <v>66</v>
      </c>
      <c r="E4800" t="s">
        <v>2379</v>
      </c>
      <c r="F4800" t="s">
        <v>1509</v>
      </c>
    </row>
    <row r="4801" spans="1:6" ht="15">
      <c r="A4801" s="233">
        <v>45901</v>
      </c>
      <c r="B4801" t="s">
        <v>3025</v>
      </c>
      <c r="C4801">
        <v>412</v>
      </c>
      <c r="D4801" t="s">
        <v>68</v>
      </c>
      <c r="E4801" t="s">
        <v>3057</v>
      </c>
      <c r="F4801" t="s">
        <v>1578</v>
      </c>
    </row>
    <row r="4802" spans="1:6" ht="15">
      <c r="A4802" s="233">
        <v>45901</v>
      </c>
      <c r="B4802" t="s">
        <v>1504</v>
      </c>
      <c r="C4802">
        <v>611.72068714644183</v>
      </c>
      <c r="D4802" t="s">
        <v>68</v>
      </c>
      <c r="E4802" t="s">
        <v>3058</v>
      </c>
      <c r="F4802" t="s">
        <v>1578</v>
      </c>
    </row>
    <row r="4803" spans="1:6" ht="15">
      <c r="A4803" s="233">
        <v>45901</v>
      </c>
      <c r="B4803" t="s">
        <v>3025</v>
      </c>
      <c r="C4803">
        <v>170</v>
      </c>
      <c r="D4803" t="s">
        <v>70</v>
      </c>
      <c r="E4803" t="s">
        <v>2162</v>
      </c>
      <c r="F4803" t="s">
        <v>1578</v>
      </c>
    </row>
    <row r="4804" spans="1:6" ht="15">
      <c r="A4804" s="233">
        <v>45901</v>
      </c>
      <c r="B4804" t="s">
        <v>1504</v>
      </c>
      <c r="C4804">
        <v>714.37576165062819</v>
      </c>
      <c r="D4804" t="s">
        <v>70</v>
      </c>
      <c r="E4804" t="s">
        <v>3059</v>
      </c>
      <c r="F4804" t="s">
        <v>1578</v>
      </c>
    </row>
    <row r="4805" spans="1:6" ht="15">
      <c r="A4805" s="233">
        <v>45901</v>
      </c>
      <c r="B4805" t="s">
        <v>3025</v>
      </c>
      <c r="C4805">
        <v>285</v>
      </c>
      <c r="D4805" t="s">
        <v>72</v>
      </c>
      <c r="E4805" t="s">
        <v>2159</v>
      </c>
      <c r="F4805" t="s">
        <v>1591</v>
      </c>
    </row>
    <row r="4806" spans="1:6" ht="15">
      <c r="A4806" s="233">
        <v>45901</v>
      </c>
      <c r="B4806" t="s">
        <v>1504</v>
      </c>
      <c r="C4806">
        <v>640.20486555697823</v>
      </c>
      <c r="D4806" t="s">
        <v>72</v>
      </c>
      <c r="E4806" t="s">
        <v>2187</v>
      </c>
      <c r="F4806" t="s">
        <v>1591</v>
      </c>
    </row>
    <row r="4807" spans="1:6" ht="15">
      <c r="A4807" s="233">
        <v>45901</v>
      </c>
      <c r="B4807" t="s">
        <v>3025</v>
      </c>
      <c r="C4807">
        <v>944</v>
      </c>
      <c r="D4807" t="s">
        <v>74</v>
      </c>
      <c r="E4807" t="s">
        <v>3060</v>
      </c>
      <c r="F4807" t="s">
        <v>1591</v>
      </c>
    </row>
    <row r="4808" spans="1:6" ht="15">
      <c r="A4808" s="233">
        <v>45901</v>
      </c>
      <c r="B4808" t="s">
        <v>1504</v>
      </c>
      <c r="C4808">
        <v>507.47231480485959</v>
      </c>
      <c r="D4808" t="s">
        <v>74</v>
      </c>
      <c r="E4808" t="s">
        <v>3061</v>
      </c>
      <c r="F4808" t="s">
        <v>1591</v>
      </c>
    </row>
    <row r="4809" spans="1:6" ht="15">
      <c r="A4809" s="233">
        <v>45901</v>
      </c>
      <c r="B4809" t="s">
        <v>3025</v>
      </c>
      <c r="C4809">
        <v>1268</v>
      </c>
      <c r="D4809" t="s">
        <v>76</v>
      </c>
      <c r="E4809" t="s">
        <v>3062</v>
      </c>
      <c r="F4809" t="s">
        <v>1522</v>
      </c>
    </row>
    <row r="4810" spans="1:6" ht="15">
      <c r="A4810" s="233">
        <v>45901</v>
      </c>
      <c r="B4810" t="s">
        <v>1504</v>
      </c>
      <c r="C4810">
        <v>571.8718429787848</v>
      </c>
      <c r="D4810" t="s">
        <v>76</v>
      </c>
      <c r="E4810" t="s">
        <v>3063</v>
      </c>
      <c r="F4810" t="s">
        <v>1522</v>
      </c>
    </row>
    <row r="4811" spans="1:6" ht="15">
      <c r="A4811" s="233">
        <v>45901</v>
      </c>
      <c r="B4811" t="s">
        <v>3025</v>
      </c>
      <c r="C4811">
        <v>381</v>
      </c>
      <c r="D4811" t="s">
        <v>78</v>
      </c>
      <c r="E4811" t="s">
        <v>3064</v>
      </c>
      <c r="F4811" t="s">
        <v>1518</v>
      </c>
    </row>
    <row r="4812" spans="1:6" ht="15">
      <c r="A4812" s="233">
        <v>45901</v>
      </c>
      <c r="B4812" t="s">
        <v>1504</v>
      </c>
      <c r="C4812">
        <v>607.74273819208497</v>
      </c>
      <c r="D4812" t="s">
        <v>78</v>
      </c>
      <c r="E4812" t="s">
        <v>3065</v>
      </c>
      <c r="F4812" t="s">
        <v>1518</v>
      </c>
    </row>
    <row r="4813" spans="1:6" ht="15">
      <c r="A4813" s="233">
        <v>45901</v>
      </c>
      <c r="B4813" t="s">
        <v>3025</v>
      </c>
      <c r="C4813">
        <v>512</v>
      </c>
      <c r="D4813" t="s">
        <v>80</v>
      </c>
      <c r="E4813" t="s">
        <v>3066</v>
      </c>
      <c r="F4813" t="s">
        <v>1522</v>
      </c>
    </row>
    <row r="4814" spans="1:6" ht="15">
      <c r="A4814" s="233">
        <v>45901</v>
      </c>
      <c r="B4814" t="s">
        <v>1504</v>
      </c>
      <c r="C4814">
        <v>430.0858491675487</v>
      </c>
      <c r="D4814" t="s">
        <v>80</v>
      </c>
      <c r="E4814" t="s">
        <v>3067</v>
      </c>
      <c r="F4814" t="s">
        <v>1522</v>
      </c>
    </row>
    <row r="4815" spans="1:6" ht="15">
      <c r="A4815" s="233">
        <v>45901</v>
      </c>
      <c r="B4815" t="s">
        <v>3025</v>
      </c>
      <c r="C4815">
        <v>440</v>
      </c>
      <c r="D4815" t="s">
        <v>82</v>
      </c>
      <c r="E4815" t="s">
        <v>2248</v>
      </c>
      <c r="F4815" t="s">
        <v>1531</v>
      </c>
    </row>
    <row r="4816" spans="1:6" ht="15">
      <c r="A4816" s="233">
        <v>45901</v>
      </c>
      <c r="B4816" t="s">
        <v>1504</v>
      </c>
      <c r="C4816">
        <v>655.98210957882975</v>
      </c>
      <c r="D4816" t="s">
        <v>82</v>
      </c>
      <c r="E4816" t="s">
        <v>3068</v>
      </c>
      <c r="F4816" t="s">
        <v>1531</v>
      </c>
    </row>
    <row r="4817" spans="1:6" ht="15">
      <c r="A4817" s="233">
        <v>45901</v>
      </c>
      <c r="B4817" t="s">
        <v>3025</v>
      </c>
      <c r="C4817">
        <v>735</v>
      </c>
      <c r="D4817" t="s">
        <v>62</v>
      </c>
      <c r="E4817" t="s">
        <v>3069</v>
      </c>
      <c r="F4817" t="s">
        <v>1578</v>
      </c>
    </row>
    <row r="4818" spans="1:6" ht="15">
      <c r="A4818" s="233">
        <v>45901</v>
      </c>
      <c r="B4818" t="s">
        <v>1504</v>
      </c>
      <c r="C4818">
        <v>624.26744126789993</v>
      </c>
      <c r="D4818" t="s">
        <v>62</v>
      </c>
      <c r="E4818" t="s">
        <v>3070</v>
      </c>
      <c r="F4818" t="s">
        <v>1578</v>
      </c>
    </row>
    <row r="4819" spans="1:6" ht="15">
      <c r="A4819" s="233">
        <v>45901</v>
      </c>
      <c r="B4819" t="s">
        <v>3025</v>
      </c>
      <c r="C4819">
        <v>210</v>
      </c>
      <c r="D4819" t="s">
        <v>84</v>
      </c>
      <c r="E4819" t="s">
        <v>2167</v>
      </c>
      <c r="F4819" t="s">
        <v>1509</v>
      </c>
    </row>
    <row r="4820" spans="1:6" ht="15">
      <c r="A4820" s="233">
        <v>45901</v>
      </c>
      <c r="B4820" t="s">
        <v>1504</v>
      </c>
      <c r="C4820">
        <v>431.69904409497377</v>
      </c>
      <c r="D4820" t="s">
        <v>84</v>
      </c>
      <c r="E4820" t="s">
        <v>3071</v>
      </c>
      <c r="F4820" t="s">
        <v>1509</v>
      </c>
    </row>
    <row r="4821" spans="1:6" ht="15">
      <c r="A4821" s="233">
        <v>45901</v>
      </c>
      <c r="B4821" t="s">
        <v>3025</v>
      </c>
      <c r="C4821">
        <v>771</v>
      </c>
      <c r="D4821" t="s">
        <v>86</v>
      </c>
      <c r="E4821" t="s">
        <v>3072</v>
      </c>
      <c r="F4821" t="s">
        <v>1518</v>
      </c>
    </row>
    <row r="4822" spans="1:6" ht="15">
      <c r="A4822" s="233">
        <v>45901</v>
      </c>
      <c r="B4822" t="s">
        <v>1504</v>
      </c>
      <c r="C4822">
        <v>799.75934608522459</v>
      </c>
      <c r="D4822" t="s">
        <v>86</v>
      </c>
      <c r="E4822" t="s">
        <v>2490</v>
      </c>
      <c r="F4822" t="s">
        <v>1518</v>
      </c>
    </row>
    <row r="4823" spans="1:6" ht="15">
      <c r="A4823" s="233">
        <v>45901</v>
      </c>
      <c r="B4823" t="s">
        <v>3025</v>
      </c>
      <c r="C4823">
        <v>809</v>
      </c>
      <c r="D4823" t="s">
        <v>88</v>
      </c>
      <c r="E4823" t="s">
        <v>3073</v>
      </c>
      <c r="F4823" t="s">
        <v>1544</v>
      </c>
    </row>
    <row r="4824" spans="1:6" ht="15">
      <c r="A4824" s="233">
        <v>45901</v>
      </c>
      <c r="B4824" t="s">
        <v>1504</v>
      </c>
      <c r="C4824">
        <v>541.44496871130741</v>
      </c>
      <c r="D4824" t="s">
        <v>88</v>
      </c>
      <c r="E4824" t="s">
        <v>3074</v>
      </c>
      <c r="F4824" t="s">
        <v>1544</v>
      </c>
    </row>
    <row r="4825" spans="1:6" ht="15">
      <c r="A4825" s="233">
        <v>45901</v>
      </c>
      <c r="B4825" t="s">
        <v>3025</v>
      </c>
      <c r="C4825">
        <v>215</v>
      </c>
      <c r="D4825" t="s">
        <v>90</v>
      </c>
      <c r="E4825" t="s">
        <v>2117</v>
      </c>
      <c r="F4825" t="s">
        <v>1509</v>
      </c>
    </row>
    <row r="4826" spans="1:6" ht="15">
      <c r="A4826" s="233">
        <v>45901</v>
      </c>
      <c r="B4826" t="s">
        <v>1504</v>
      </c>
      <c r="C4826">
        <v>447.57166350937808</v>
      </c>
      <c r="D4826" t="s">
        <v>90</v>
      </c>
      <c r="E4826" t="s">
        <v>3075</v>
      </c>
      <c r="F4826" t="s">
        <v>1509</v>
      </c>
    </row>
    <row r="4827" spans="1:6" ht="15">
      <c r="A4827" s="233">
        <v>45901</v>
      </c>
      <c r="B4827" t="s">
        <v>3025</v>
      </c>
      <c r="C4827">
        <v>1665</v>
      </c>
      <c r="D4827" t="s">
        <v>92</v>
      </c>
      <c r="E4827" t="s">
        <v>2647</v>
      </c>
      <c r="F4827" t="s">
        <v>1525</v>
      </c>
    </row>
    <row r="4828" spans="1:6" ht="15">
      <c r="A4828" s="233">
        <v>45901</v>
      </c>
      <c r="B4828" t="s">
        <v>1504</v>
      </c>
      <c r="C4828">
        <v>510.95405709796512</v>
      </c>
      <c r="D4828" t="s">
        <v>92</v>
      </c>
      <c r="E4828" t="s">
        <v>3076</v>
      </c>
      <c r="F4828" t="s">
        <v>1525</v>
      </c>
    </row>
    <row r="4829" spans="1:6" ht="15">
      <c r="A4829" s="233">
        <v>45901</v>
      </c>
      <c r="B4829" t="s">
        <v>3025</v>
      </c>
      <c r="C4829">
        <v>383</v>
      </c>
      <c r="D4829" t="s">
        <v>94</v>
      </c>
      <c r="E4829" t="s">
        <v>3077</v>
      </c>
      <c r="F4829" t="s">
        <v>1578</v>
      </c>
    </row>
    <row r="4830" spans="1:6" ht="15">
      <c r="A4830" s="233">
        <v>45901</v>
      </c>
      <c r="B4830" t="s">
        <v>1504</v>
      </c>
      <c r="C4830">
        <v>926.88947508530771</v>
      </c>
      <c r="D4830" t="s">
        <v>94</v>
      </c>
      <c r="E4830" t="s">
        <v>3078</v>
      </c>
      <c r="F4830" t="s">
        <v>1578</v>
      </c>
    </row>
    <row r="4831" spans="1:6" ht="15">
      <c r="A4831" s="233">
        <v>45901</v>
      </c>
      <c r="B4831" t="s">
        <v>3025</v>
      </c>
      <c r="C4831">
        <v>814</v>
      </c>
      <c r="D4831" t="s">
        <v>96</v>
      </c>
      <c r="E4831" t="s">
        <v>3079</v>
      </c>
      <c r="F4831" t="s">
        <v>1522</v>
      </c>
    </row>
    <row r="4832" spans="1:6" ht="15">
      <c r="A4832" s="233">
        <v>45901</v>
      </c>
      <c r="B4832" t="s">
        <v>1504</v>
      </c>
      <c r="C4832">
        <v>549.86624875030407</v>
      </c>
      <c r="D4832" t="s">
        <v>96</v>
      </c>
      <c r="E4832" t="s">
        <v>2930</v>
      </c>
      <c r="F4832" t="s">
        <v>1522</v>
      </c>
    </row>
    <row r="4833" spans="1:6" ht="15">
      <c r="A4833" s="233">
        <v>45901</v>
      </c>
      <c r="B4833" t="s">
        <v>3025</v>
      </c>
      <c r="C4833">
        <v>130</v>
      </c>
      <c r="D4833" t="s">
        <v>98</v>
      </c>
      <c r="E4833" t="s">
        <v>2179</v>
      </c>
      <c r="F4833" t="s">
        <v>1509</v>
      </c>
    </row>
    <row r="4834" spans="1:6" ht="15">
      <c r="A4834" s="233">
        <v>45901</v>
      </c>
      <c r="B4834" t="s">
        <v>1504</v>
      </c>
      <c r="C4834">
        <v>403.30086244338281</v>
      </c>
      <c r="D4834" t="s">
        <v>98</v>
      </c>
      <c r="E4834" t="s">
        <v>3080</v>
      </c>
      <c r="F4834" t="s">
        <v>1509</v>
      </c>
    </row>
    <row r="4835" spans="1:6" ht="15">
      <c r="A4835" s="233">
        <v>45901</v>
      </c>
      <c r="B4835" t="s">
        <v>3025</v>
      </c>
      <c r="C4835">
        <v>125</v>
      </c>
      <c r="D4835" t="s">
        <v>100</v>
      </c>
      <c r="E4835" t="s">
        <v>2144</v>
      </c>
      <c r="F4835" t="s">
        <v>1509</v>
      </c>
    </row>
    <row r="4836" spans="1:6" ht="15">
      <c r="A4836" s="233">
        <v>45901</v>
      </c>
      <c r="B4836" t="s">
        <v>1504</v>
      </c>
      <c r="C4836">
        <v>553.09734513274338</v>
      </c>
      <c r="D4836" t="s">
        <v>100</v>
      </c>
      <c r="E4836" t="s">
        <v>3081</v>
      </c>
      <c r="F4836" t="s">
        <v>1509</v>
      </c>
    </row>
    <row r="4837" spans="1:6" ht="15">
      <c r="A4837" s="233">
        <v>45901</v>
      </c>
      <c r="B4837" t="s">
        <v>3025</v>
      </c>
      <c r="C4837">
        <v>46</v>
      </c>
      <c r="D4837" t="s">
        <v>102</v>
      </c>
      <c r="E4837" t="s">
        <v>3082</v>
      </c>
      <c r="F4837" t="s">
        <v>1534</v>
      </c>
    </row>
    <row r="4838" spans="1:6" ht="15">
      <c r="A4838" s="233">
        <v>45901</v>
      </c>
      <c r="B4838" t="s">
        <v>1504</v>
      </c>
      <c r="C4838">
        <v>181.2522163993853</v>
      </c>
      <c r="D4838" t="s">
        <v>102</v>
      </c>
      <c r="E4838" t="s">
        <v>2578</v>
      </c>
      <c r="F4838" t="s">
        <v>1534</v>
      </c>
    </row>
    <row r="4839" spans="1:6" ht="15">
      <c r="A4839" s="233">
        <v>45901</v>
      </c>
      <c r="B4839" t="s">
        <v>3025</v>
      </c>
      <c r="C4839">
        <v>69</v>
      </c>
      <c r="D4839" t="s">
        <v>104</v>
      </c>
      <c r="E4839" t="s">
        <v>3083</v>
      </c>
      <c r="F4839" t="s">
        <v>1509</v>
      </c>
    </row>
    <row r="4840" spans="1:6" ht="15">
      <c r="A4840" s="233">
        <v>45901</v>
      </c>
      <c r="B4840" t="s">
        <v>1504</v>
      </c>
      <c r="C4840">
        <v>336.60178545294889</v>
      </c>
      <c r="D4840" t="s">
        <v>104</v>
      </c>
      <c r="E4840" t="s">
        <v>3084</v>
      </c>
      <c r="F4840" t="s">
        <v>1509</v>
      </c>
    </row>
    <row r="4841" spans="1:6" ht="15">
      <c r="A4841" s="233">
        <v>45901</v>
      </c>
      <c r="B4841" t="s">
        <v>3025</v>
      </c>
      <c r="C4841">
        <v>1854</v>
      </c>
      <c r="D4841" t="s">
        <v>106</v>
      </c>
      <c r="E4841" t="s">
        <v>2936</v>
      </c>
      <c r="F4841" t="s">
        <v>1544</v>
      </c>
    </row>
    <row r="4842" spans="1:6" ht="15">
      <c r="A4842" s="233">
        <v>45901</v>
      </c>
      <c r="B4842" t="s">
        <v>1504</v>
      </c>
      <c r="C4842">
        <v>570.86202012488764</v>
      </c>
      <c r="D4842" t="s">
        <v>106</v>
      </c>
      <c r="E4842" t="s">
        <v>3085</v>
      </c>
      <c r="F4842" t="s">
        <v>1544</v>
      </c>
    </row>
    <row r="4843" spans="1:6" ht="15">
      <c r="A4843" s="233">
        <v>45901</v>
      </c>
      <c r="B4843" t="s">
        <v>3025</v>
      </c>
      <c r="C4843">
        <v>131</v>
      </c>
      <c r="D4843" t="s">
        <v>108</v>
      </c>
      <c r="E4843" t="s">
        <v>2547</v>
      </c>
      <c r="F4843" t="s">
        <v>1509</v>
      </c>
    </row>
    <row r="4844" spans="1:6" ht="15">
      <c r="A4844" s="233">
        <v>45901</v>
      </c>
      <c r="B4844" t="s">
        <v>1504</v>
      </c>
      <c r="C4844">
        <v>440.32133373668108</v>
      </c>
      <c r="D4844" t="s">
        <v>108</v>
      </c>
      <c r="E4844" t="s">
        <v>2248</v>
      </c>
      <c r="F4844" t="s">
        <v>1509</v>
      </c>
    </row>
    <row r="4845" spans="1:6" ht="15">
      <c r="A4845" s="233">
        <v>45901</v>
      </c>
      <c r="B4845" t="s">
        <v>3025</v>
      </c>
      <c r="C4845">
        <v>105</v>
      </c>
      <c r="D4845" t="s">
        <v>110</v>
      </c>
      <c r="E4845" t="s">
        <v>2137</v>
      </c>
      <c r="F4845" t="s">
        <v>1509</v>
      </c>
    </row>
    <row r="4846" spans="1:6" ht="15">
      <c r="A4846" s="233">
        <v>45901</v>
      </c>
      <c r="B4846" t="s">
        <v>1504</v>
      </c>
      <c r="C4846">
        <v>246.5541127574142</v>
      </c>
      <c r="D4846" t="s">
        <v>110</v>
      </c>
      <c r="E4846" t="s">
        <v>3086</v>
      </c>
      <c r="F4846" t="s">
        <v>1509</v>
      </c>
    </row>
    <row r="4847" spans="1:6" ht="15">
      <c r="A4847" s="233">
        <v>45901</v>
      </c>
      <c r="B4847" t="s">
        <v>3025</v>
      </c>
      <c r="C4847">
        <v>124</v>
      </c>
      <c r="D4847" t="s">
        <v>112</v>
      </c>
      <c r="E4847" t="s">
        <v>2204</v>
      </c>
      <c r="F4847" t="s">
        <v>1578</v>
      </c>
    </row>
    <row r="4848" spans="1:6" ht="15">
      <c r="A4848" s="233">
        <v>45901</v>
      </c>
      <c r="B4848" t="s">
        <v>1504</v>
      </c>
      <c r="C4848">
        <v>631.1074918566776</v>
      </c>
      <c r="D4848" t="s">
        <v>112</v>
      </c>
      <c r="E4848" t="s">
        <v>3087</v>
      </c>
      <c r="F4848" t="s">
        <v>1578</v>
      </c>
    </row>
    <row r="4849" spans="1:6" ht="15">
      <c r="A4849" s="233">
        <v>45901</v>
      </c>
      <c r="B4849" t="s">
        <v>3025</v>
      </c>
      <c r="C4849">
        <v>250</v>
      </c>
      <c r="D4849" t="s">
        <v>114</v>
      </c>
      <c r="E4849" t="s">
        <v>2581</v>
      </c>
      <c r="F4849" t="s">
        <v>1509</v>
      </c>
    </row>
    <row r="4850" spans="1:6" ht="15">
      <c r="A4850" s="233">
        <v>45901</v>
      </c>
      <c r="B4850" t="s">
        <v>1504</v>
      </c>
      <c r="C4850">
        <v>524.01014483640404</v>
      </c>
      <c r="D4850" t="s">
        <v>114</v>
      </c>
      <c r="E4850" t="s">
        <v>3088</v>
      </c>
      <c r="F4850" t="s">
        <v>1509</v>
      </c>
    </row>
    <row r="4851" spans="1:6" ht="15">
      <c r="A4851" s="233">
        <v>45901</v>
      </c>
      <c r="B4851" t="s">
        <v>3025</v>
      </c>
      <c r="C4851">
        <v>232</v>
      </c>
      <c r="D4851" t="s">
        <v>872</v>
      </c>
      <c r="E4851" t="s">
        <v>3089</v>
      </c>
      <c r="F4851" t="s">
        <v>1531</v>
      </c>
    </row>
    <row r="4852" spans="1:6" ht="15">
      <c r="A4852" s="233">
        <v>45901</v>
      </c>
      <c r="B4852" t="s">
        <v>1504</v>
      </c>
      <c r="C4852">
        <v>450.34552372078582</v>
      </c>
      <c r="D4852" t="s">
        <v>872</v>
      </c>
      <c r="E4852" t="s">
        <v>2643</v>
      </c>
      <c r="F4852" t="s">
        <v>1531</v>
      </c>
    </row>
    <row r="4853" spans="1:6" ht="15">
      <c r="A4853" s="233">
        <v>45901</v>
      </c>
      <c r="B4853" t="s">
        <v>3025</v>
      </c>
      <c r="C4853">
        <v>1077</v>
      </c>
      <c r="D4853" t="s">
        <v>118</v>
      </c>
      <c r="E4853" t="s">
        <v>3090</v>
      </c>
      <c r="F4853" t="s">
        <v>1525</v>
      </c>
    </row>
    <row r="4854" spans="1:6" ht="15">
      <c r="A4854" s="233">
        <v>45901</v>
      </c>
      <c r="B4854" t="s">
        <v>1504</v>
      </c>
      <c r="C4854">
        <v>497.89653737691282</v>
      </c>
      <c r="D4854" t="s">
        <v>118</v>
      </c>
      <c r="E4854" t="s">
        <v>3091</v>
      </c>
      <c r="F4854" t="s">
        <v>1525</v>
      </c>
    </row>
    <row r="4855" spans="1:6" ht="15">
      <c r="A4855" s="233">
        <v>45901</v>
      </c>
      <c r="B4855" t="s">
        <v>3025</v>
      </c>
      <c r="C4855">
        <v>163</v>
      </c>
      <c r="D4855" t="s">
        <v>120</v>
      </c>
      <c r="E4855" t="s">
        <v>2818</v>
      </c>
      <c r="F4855" t="s">
        <v>1509</v>
      </c>
    </row>
    <row r="4856" spans="1:6" ht="15">
      <c r="A4856" s="233">
        <v>45901</v>
      </c>
      <c r="B4856" t="s">
        <v>1504</v>
      </c>
      <c r="C4856">
        <v>377.33228390203249</v>
      </c>
      <c r="D4856" t="s">
        <v>120</v>
      </c>
      <c r="E4856" t="s">
        <v>3092</v>
      </c>
      <c r="F4856" t="s">
        <v>1509</v>
      </c>
    </row>
    <row r="4857" spans="1:6" ht="15">
      <c r="A4857" s="233">
        <v>45901</v>
      </c>
      <c r="B4857" t="s">
        <v>3025</v>
      </c>
      <c r="C4857">
        <v>148</v>
      </c>
      <c r="D4857" t="s">
        <v>122</v>
      </c>
      <c r="E4857" t="s">
        <v>2139</v>
      </c>
      <c r="F4857" t="s">
        <v>1509</v>
      </c>
    </row>
    <row r="4858" spans="1:6" ht="15">
      <c r="A4858" s="233">
        <v>45901</v>
      </c>
      <c r="B4858" t="s">
        <v>1504</v>
      </c>
      <c r="C4858">
        <v>404.10659676714732</v>
      </c>
      <c r="D4858" t="s">
        <v>122</v>
      </c>
      <c r="E4858" t="s">
        <v>3093</v>
      </c>
      <c r="F4858" t="s">
        <v>1509</v>
      </c>
    </row>
    <row r="4859" spans="1:6" ht="15">
      <c r="A4859" s="233">
        <v>45901</v>
      </c>
      <c r="B4859" t="s">
        <v>3025</v>
      </c>
      <c r="C4859">
        <v>258</v>
      </c>
      <c r="D4859" t="s">
        <v>124</v>
      </c>
      <c r="E4859" t="s">
        <v>2794</v>
      </c>
      <c r="F4859" t="s">
        <v>1544</v>
      </c>
    </row>
    <row r="4860" spans="1:6" ht="15">
      <c r="A4860" s="233">
        <v>45901</v>
      </c>
      <c r="B4860" t="s">
        <v>1504</v>
      </c>
      <c r="C4860">
        <v>603.60760826334138</v>
      </c>
      <c r="D4860" t="s">
        <v>124</v>
      </c>
      <c r="E4860" t="s">
        <v>3094</v>
      </c>
      <c r="F4860" t="s">
        <v>1544</v>
      </c>
    </row>
    <row r="4861" spans="1:6" ht="15">
      <c r="A4861" s="233">
        <v>45901</v>
      </c>
      <c r="B4861" t="s">
        <v>3025</v>
      </c>
      <c r="C4861">
        <v>152</v>
      </c>
      <c r="D4861" t="s">
        <v>126</v>
      </c>
      <c r="E4861" t="s">
        <v>2206</v>
      </c>
      <c r="F4861" t="s">
        <v>1509</v>
      </c>
    </row>
    <row r="4862" spans="1:6" ht="15">
      <c r="A4862" s="233">
        <v>45901</v>
      </c>
      <c r="B4862" t="s">
        <v>1504</v>
      </c>
      <c r="C4862">
        <v>702.72769301895516</v>
      </c>
      <c r="D4862" t="s">
        <v>126</v>
      </c>
      <c r="E4862" t="s">
        <v>3095</v>
      </c>
      <c r="F4862" t="s">
        <v>1509</v>
      </c>
    </row>
    <row r="4863" spans="1:6" ht="15">
      <c r="A4863" s="233">
        <v>45901</v>
      </c>
      <c r="B4863" t="s">
        <v>3025</v>
      </c>
      <c r="C4863">
        <v>1899</v>
      </c>
      <c r="D4863" t="s">
        <v>130</v>
      </c>
      <c r="E4863" t="s">
        <v>3096</v>
      </c>
      <c r="F4863" t="s">
        <v>1544</v>
      </c>
    </row>
    <row r="4864" spans="1:6" ht="15">
      <c r="A4864" s="233">
        <v>45901</v>
      </c>
      <c r="B4864" t="s">
        <v>1504</v>
      </c>
      <c r="C4864">
        <v>565.23913276422468</v>
      </c>
      <c r="D4864" t="s">
        <v>130</v>
      </c>
      <c r="E4864" t="s">
        <v>2399</v>
      </c>
      <c r="F4864" t="s">
        <v>1544</v>
      </c>
    </row>
    <row r="4865" spans="1:6" ht="15">
      <c r="A4865" s="233">
        <v>45901</v>
      </c>
      <c r="B4865" t="s">
        <v>3025</v>
      </c>
      <c r="C4865">
        <v>415</v>
      </c>
      <c r="D4865" t="s">
        <v>1499</v>
      </c>
      <c r="E4865" t="s">
        <v>2195</v>
      </c>
      <c r="F4865" t="s">
        <v>1518</v>
      </c>
    </row>
    <row r="4866" spans="1:6" ht="15">
      <c r="A4866" s="233">
        <v>45901</v>
      </c>
      <c r="B4866" t="s">
        <v>1504</v>
      </c>
      <c r="C4866">
        <v>971.9197170893932</v>
      </c>
      <c r="D4866" t="s">
        <v>1499</v>
      </c>
      <c r="E4866" t="s">
        <v>3097</v>
      </c>
      <c r="F4866" t="s">
        <v>1518</v>
      </c>
    </row>
    <row r="4867" spans="1:6" ht="15">
      <c r="A4867" s="233">
        <v>45901</v>
      </c>
      <c r="B4867" t="s">
        <v>3025</v>
      </c>
      <c r="C4867">
        <v>119</v>
      </c>
      <c r="D4867" t="s">
        <v>134</v>
      </c>
      <c r="E4867" t="s">
        <v>2546</v>
      </c>
      <c r="F4867" t="s">
        <v>1509</v>
      </c>
    </row>
    <row r="4868" spans="1:6" ht="15">
      <c r="A4868" s="233">
        <v>45901</v>
      </c>
      <c r="B4868" t="s">
        <v>1504</v>
      </c>
      <c r="C4868">
        <v>458.99868857517549</v>
      </c>
      <c r="D4868" t="s">
        <v>134</v>
      </c>
      <c r="E4868" t="s">
        <v>3098</v>
      </c>
      <c r="F4868" t="s">
        <v>1509</v>
      </c>
    </row>
    <row r="4869" spans="1:6" ht="15">
      <c r="A4869" s="233">
        <v>45901</v>
      </c>
      <c r="B4869" t="s">
        <v>3025</v>
      </c>
      <c r="C4869">
        <v>354</v>
      </c>
      <c r="D4869" t="s">
        <v>136</v>
      </c>
      <c r="E4869" t="s">
        <v>3099</v>
      </c>
      <c r="F4869" t="s">
        <v>1518</v>
      </c>
    </row>
    <row r="4870" spans="1:6" ht="15">
      <c r="A4870" s="233">
        <v>45901</v>
      </c>
      <c r="B4870" t="s">
        <v>1504</v>
      </c>
      <c r="C4870">
        <v>437.16656787196212</v>
      </c>
      <c r="D4870" t="s">
        <v>136</v>
      </c>
      <c r="E4870" t="s">
        <v>3100</v>
      </c>
      <c r="F4870" t="s">
        <v>1518</v>
      </c>
    </row>
    <row r="4871" spans="1:6" ht="15">
      <c r="A4871" s="233">
        <v>45901</v>
      </c>
      <c r="B4871" t="s">
        <v>3025</v>
      </c>
      <c r="C4871">
        <v>216</v>
      </c>
      <c r="D4871" t="s">
        <v>138</v>
      </c>
      <c r="E4871" t="s">
        <v>2259</v>
      </c>
      <c r="F4871" t="s">
        <v>1534</v>
      </c>
    </row>
    <row r="4872" spans="1:6" ht="15">
      <c r="A4872" s="233">
        <v>45901</v>
      </c>
      <c r="B4872" t="s">
        <v>1504</v>
      </c>
      <c r="C4872">
        <v>767.0454545454545</v>
      </c>
      <c r="D4872" t="s">
        <v>138</v>
      </c>
      <c r="E4872" t="s">
        <v>3101</v>
      </c>
      <c r="F4872" t="s">
        <v>1534</v>
      </c>
    </row>
    <row r="4873" spans="1:6" ht="15">
      <c r="A4873" s="233">
        <v>45901</v>
      </c>
      <c r="B4873" t="s">
        <v>3025</v>
      </c>
      <c r="C4873">
        <v>113</v>
      </c>
      <c r="D4873" t="s">
        <v>140</v>
      </c>
      <c r="E4873" t="s">
        <v>2145</v>
      </c>
      <c r="F4873" t="s">
        <v>1509</v>
      </c>
    </row>
    <row r="4874" spans="1:6" ht="15">
      <c r="A4874" s="233">
        <v>45901</v>
      </c>
      <c r="B4874" t="s">
        <v>1504</v>
      </c>
      <c r="C4874">
        <v>376.49097088025587</v>
      </c>
      <c r="D4874" t="s">
        <v>140</v>
      </c>
      <c r="E4874" t="s">
        <v>3102</v>
      </c>
      <c r="F4874" t="s">
        <v>1509</v>
      </c>
    </row>
    <row r="4875" spans="1:6" ht="15">
      <c r="A4875" s="233">
        <v>45901</v>
      </c>
      <c r="B4875" t="s">
        <v>3025</v>
      </c>
      <c r="C4875">
        <v>1655</v>
      </c>
      <c r="D4875" t="s">
        <v>142</v>
      </c>
      <c r="E4875" t="s">
        <v>3103</v>
      </c>
      <c r="F4875" t="s">
        <v>1534</v>
      </c>
    </row>
    <row r="4876" spans="1:6" ht="15">
      <c r="A4876" s="233">
        <v>45901</v>
      </c>
      <c r="B4876" t="s">
        <v>1504</v>
      </c>
      <c r="C4876">
        <v>606.58261252015836</v>
      </c>
      <c r="D4876" t="s">
        <v>142</v>
      </c>
      <c r="E4876" t="s">
        <v>3104</v>
      </c>
      <c r="F4876" t="s">
        <v>1534</v>
      </c>
    </row>
    <row r="4877" spans="1:6" ht="15">
      <c r="A4877" s="233">
        <v>45901</v>
      </c>
      <c r="B4877" t="s">
        <v>3025</v>
      </c>
      <c r="C4877">
        <v>819</v>
      </c>
      <c r="D4877" t="s">
        <v>144</v>
      </c>
      <c r="E4877" t="s">
        <v>3105</v>
      </c>
      <c r="F4877" t="s">
        <v>1518</v>
      </c>
    </row>
    <row r="4878" spans="1:6" ht="15">
      <c r="A4878" s="233">
        <v>45901</v>
      </c>
      <c r="B4878" t="s">
        <v>1504</v>
      </c>
      <c r="C4878">
        <v>621.18396602070607</v>
      </c>
      <c r="D4878" t="s">
        <v>144</v>
      </c>
      <c r="E4878" t="s">
        <v>3106</v>
      </c>
      <c r="F4878" t="s">
        <v>1518</v>
      </c>
    </row>
    <row r="4879" spans="1:6" ht="15">
      <c r="A4879" s="233">
        <v>45901</v>
      </c>
      <c r="B4879" t="s">
        <v>3025</v>
      </c>
      <c r="C4879">
        <v>252</v>
      </c>
      <c r="D4879" t="s">
        <v>146</v>
      </c>
      <c r="E4879" t="s">
        <v>2161</v>
      </c>
      <c r="F4879" t="s">
        <v>1591</v>
      </c>
    </row>
    <row r="4880" spans="1:6" ht="15">
      <c r="A4880" s="233">
        <v>45901</v>
      </c>
      <c r="B4880" t="s">
        <v>1504</v>
      </c>
      <c r="C4880">
        <v>540.50575896016983</v>
      </c>
      <c r="D4880" t="s">
        <v>146</v>
      </c>
      <c r="E4880" t="s">
        <v>3074</v>
      </c>
      <c r="F4880" t="s">
        <v>1591</v>
      </c>
    </row>
    <row r="4881" spans="1:6" ht="15">
      <c r="A4881" s="233">
        <v>45901</v>
      </c>
      <c r="B4881" t="s">
        <v>3025</v>
      </c>
      <c r="C4881">
        <v>821</v>
      </c>
      <c r="D4881" t="s">
        <v>148</v>
      </c>
      <c r="E4881" t="s">
        <v>3107</v>
      </c>
      <c r="F4881" t="s">
        <v>1591</v>
      </c>
    </row>
    <row r="4882" spans="1:6" ht="15">
      <c r="A4882" s="233">
        <v>45901</v>
      </c>
      <c r="B4882" t="s">
        <v>1504</v>
      </c>
      <c r="C4882">
        <v>521.77007797952319</v>
      </c>
      <c r="D4882" t="s">
        <v>148</v>
      </c>
      <c r="E4882" t="s">
        <v>3108</v>
      </c>
      <c r="F4882" t="s">
        <v>1591</v>
      </c>
    </row>
    <row r="4883" spans="1:6" ht="15">
      <c r="A4883" s="233">
        <v>45901</v>
      </c>
      <c r="B4883" t="s">
        <v>3025</v>
      </c>
      <c r="C4883">
        <v>151</v>
      </c>
      <c r="D4883" t="s">
        <v>150</v>
      </c>
      <c r="E4883" t="s">
        <v>2585</v>
      </c>
      <c r="F4883" t="s">
        <v>1509</v>
      </c>
    </row>
    <row r="4884" spans="1:6" ht="15">
      <c r="A4884" s="233">
        <v>45901</v>
      </c>
      <c r="B4884" t="s">
        <v>1504</v>
      </c>
      <c r="C4884">
        <v>485.42128781303239</v>
      </c>
      <c r="D4884" t="s">
        <v>150</v>
      </c>
      <c r="E4884" t="s">
        <v>2636</v>
      </c>
      <c r="F4884" t="s">
        <v>1509</v>
      </c>
    </row>
    <row r="4885" spans="1:6" ht="15">
      <c r="A4885" s="233">
        <v>45901</v>
      </c>
      <c r="B4885" t="s">
        <v>3025</v>
      </c>
      <c r="C4885">
        <v>966</v>
      </c>
      <c r="D4885" t="s">
        <v>152</v>
      </c>
      <c r="E4885" t="s">
        <v>3109</v>
      </c>
      <c r="F4885" t="s">
        <v>1591</v>
      </c>
    </row>
    <row r="4886" spans="1:6" ht="15">
      <c r="A4886" s="233">
        <v>45901</v>
      </c>
      <c r="B4886" t="s">
        <v>1504</v>
      </c>
      <c r="C4886">
        <v>506.79929488793749</v>
      </c>
      <c r="D4886" t="s">
        <v>152</v>
      </c>
      <c r="E4886" t="s">
        <v>3061</v>
      </c>
      <c r="F4886" t="s">
        <v>1591</v>
      </c>
    </row>
    <row r="4887" spans="1:6" ht="15">
      <c r="A4887" s="233">
        <v>45901</v>
      </c>
      <c r="B4887" t="s">
        <v>3025</v>
      </c>
      <c r="C4887">
        <v>527</v>
      </c>
      <c r="D4887" t="s">
        <v>154</v>
      </c>
      <c r="E4887" t="s">
        <v>3110</v>
      </c>
      <c r="F4887" t="s">
        <v>1534</v>
      </c>
    </row>
    <row r="4888" spans="1:6" ht="15">
      <c r="A4888" s="233">
        <v>45901</v>
      </c>
      <c r="B4888" t="s">
        <v>1504</v>
      </c>
      <c r="C4888">
        <v>675.36395324994874</v>
      </c>
      <c r="D4888" t="s">
        <v>154</v>
      </c>
      <c r="E4888" t="s">
        <v>2364</v>
      </c>
      <c r="F4888" t="s">
        <v>1534</v>
      </c>
    </row>
    <row r="4889" spans="1:6" ht="15">
      <c r="A4889" s="233">
        <v>45901</v>
      </c>
      <c r="B4889" t="s">
        <v>3025</v>
      </c>
      <c r="C4889">
        <v>40</v>
      </c>
      <c r="D4889" t="s">
        <v>156</v>
      </c>
      <c r="E4889" t="s">
        <v>2185</v>
      </c>
      <c r="F4889" t="s">
        <v>1525</v>
      </c>
    </row>
    <row r="4890" spans="1:6" ht="15">
      <c r="A4890" s="233">
        <v>45901</v>
      </c>
      <c r="B4890" t="s">
        <v>1504</v>
      </c>
      <c r="C4890">
        <v>147.09667929246501</v>
      </c>
      <c r="D4890" t="s">
        <v>156</v>
      </c>
      <c r="E4890" t="s">
        <v>2796</v>
      </c>
      <c r="F4890" t="s">
        <v>1525</v>
      </c>
    </row>
    <row r="4891" spans="1:6" ht="15">
      <c r="A4891" s="233">
        <v>45901</v>
      </c>
      <c r="B4891" t="s">
        <v>3025</v>
      </c>
      <c r="C4891">
        <v>0</v>
      </c>
      <c r="D4891" t="s">
        <v>158</v>
      </c>
      <c r="E4891" t="s">
        <v>2156</v>
      </c>
      <c r="F4891" t="s">
        <v>1534</v>
      </c>
    </row>
    <row r="4892" spans="1:6" ht="15">
      <c r="A4892" s="233">
        <v>45901</v>
      </c>
      <c r="B4892" t="s">
        <v>1504</v>
      </c>
      <c r="C4892">
        <v>0</v>
      </c>
      <c r="D4892" t="s">
        <v>158</v>
      </c>
      <c r="E4892" t="s">
        <v>2156</v>
      </c>
      <c r="F4892" t="s">
        <v>1534</v>
      </c>
    </row>
    <row r="4893" spans="1:6" ht="15">
      <c r="A4893" s="233">
        <v>45901</v>
      </c>
      <c r="B4893" t="s">
        <v>3025</v>
      </c>
      <c r="C4893">
        <v>277</v>
      </c>
      <c r="D4893" t="s">
        <v>160</v>
      </c>
      <c r="E4893" t="s">
        <v>2198</v>
      </c>
      <c r="F4893" t="s">
        <v>1544</v>
      </c>
    </row>
    <row r="4894" spans="1:6" ht="15">
      <c r="A4894" s="233">
        <v>45901</v>
      </c>
      <c r="B4894" t="s">
        <v>1504</v>
      </c>
      <c r="C4894">
        <v>576.25496681853167</v>
      </c>
      <c r="D4894" t="s">
        <v>160</v>
      </c>
      <c r="E4894" t="s">
        <v>3111</v>
      </c>
      <c r="F4894" t="s">
        <v>1544</v>
      </c>
    </row>
    <row r="4895" spans="1:6" ht="15">
      <c r="A4895" s="233">
        <v>45901</v>
      </c>
      <c r="B4895" t="s">
        <v>3025</v>
      </c>
      <c r="C4895">
        <v>111</v>
      </c>
      <c r="D4895" t="s">
        <v>162</v>
      </c>
      <c r="E4895" t="s">
        <v>2551</v>
      </c>
      <c r="F4895" t="s">
        <v>1509</v>
      </c>
    </row>
    <row r="4896" spans="1:6" ht="15">
      <c r="A4896" s="233">
        <v>45901</v>
      </c>
      <c r="B4896" t="s">
        <v>1504</v>
      </c>
      <c r="C4896">
        <v>384.2159916926272</v>
      </c>
      <c r="D4896" t="s">
        <v>162</v>
      </c>
      <c r="E4896" t="s">
        <v>3112</v>
      </c>
      <c r="F4896" t="s">
        <v>1509</v>
      </c>
    </row>
    <row r="4897" spans="1:6" ht="15">
      <c r="A4897" s="233">
        <v>45901</v>
      </c>
      <c r="B4897" t="s">
        <v>3025</v>
      </c>
      <c r="C4897">
        <v>201</v>
      </c>
      <c r="D4897" t="s">
        <v>164</v>
      </c>
      <c r="E4897" t="s">
        <v>2795</v>
      </c>
      <c r="F4897" t="s">
        <v>1578</v>
      </c>
    </row>
    <row r="4898" spans="1:6" ht="15">
      <c r="A4898" s="233">
        <v>45901</v>
      </c>
      <c r="B4898" t="s">
        <v>1504</v>
      </c>
      <c r="C4898">
        <v>773.64227704861241</v>
      </c>
      <c r="D4898" t="s">
        <v>164</v>
      </c>
      <c r="E4898" t="s">
        <v>3113</v>
      </c>
      <c r="F4898" t="s">
        <v>1578</v>
      </c>
    </row>
    <row r="4899" spans="1:6" ht="15">
      <c r="A4899" s="233">
        <v>45901</v>
      </c>
      <c r="B4899" t="s">
        <v>3025</v>
      </c>
      <c r="C4899">
        <v>200</v>
      </c>
      <c r="D4899" t="s">
        <v>166</v>
      </c>
      <c r="E4899" t="s">
        <v>2208</v>
      </c>
      <c r="F4899" t="s">
        <v>1525</v>
      </c>
    </row>
    <row r="4900" spans="1:6" ht="15">
      <c r="A4900" s="233">
        <v>45901</v>
      </c>
      <c r="B4900" t="s">
        <v>1504</v>
      </c>
      <c r="C4900">
        <v>459.71727387656591</v>
      </c>
      <c r="D4900" t="s">
        <v>166</v>
      </c>
      <c r="E4900" t="s">
        <v>3008</v>
      </c>
      <c r="F4900" t="s">
        <v>1525</v>
      </c>
    </row>
    <row r="4901" spans="1:6" ht="15">
      <c r="A4901" s="233">
        <v>45901</v>
      </c>
      <c r="B4901" t="s">
        <v>3025</v>
      </c>
      <c r="C4901">
        <v>396</v>
      </c>
      <c r="D4901" t="s">
        <v>168</v>
      </c>
      <c r="E4901" t="s">
        <v>3114</v>
      </c>
      <c r="F4901" t="s">
        <v>1578</v>
      </c>
    </row>
    <row r="4902" spans="1:6" ht="15">
      <c r="A4902" s="233">
        <v>45901</v>
      </c>
      <c r="B4902" t="s">
        <v>1504</v>
      </c>
      <c r="C4902">
        <v>835.37254240148502</v>
      </c>
      <c r="D4902" t="s">
        <v>168</v>
      </c>
      <c r="E4902" t="s">
        <v>3019</v>
      </c>
      <c r="F4902" t="s">
        <v>1578</v>
      </c>
    </row>
    <row r="4903" spans="1:6" ht="15">
      <c r="A4903" s="233">
        <v>45901</v>
      </c>
      <c r="B4903" t="s">
        <v>3025</v>
      </c>
      <c r="C4903">
        <v>130</v>
      </c>
      <c r="D4903" t="s">
        <v>170</v>
      </c>
      <c r="E4903" t="s">
        <v>2179</v>
      </c>
      <c r="F4903" t="s">
        <v>1509</v>
      </c>
    </row>
    <row r="4904" spans="1:6" ht="15">
      <c r="A4904" s="233">
        <v>45901</v>
      </c>
      <c r="B4904" t="s">
        <v>1504</v>
      </c>
      <c r="C4904">
        <v>460.8621667612025</v>
      </c>
      <c r="D4904" t="s">
        <v>170</v>
      </c>
      <c r="E4904" t="s">
        <v>3115</v>
      </c>
      <c r="F4904" t="s">
        <v>1509</v>
      </c>
    </row>
    <row r="4905" spans="1:6" ht="15">
      <c r="A4905" s="233">
        <v>45901</v>
      </c>
      <c r="B4905" t="s">
        <v>3025</v>
      </c>
      <c r="C4905">
        <v>1700</v>
      </c>
      <c r="D4905" t="s">
        <v>172</v>
      </c>
      <c r="E4905" t="s">
        <v>3116</v>
      </c>
      <c r="F4905" t="s">
        <v>1525</v>
      </c>
    </row>
    <row r="4906" spans="1:6" ht="15">
      <c r="A4906" s="233">
        <v>45901</v>
      </c>
      <c r="B4906" t="s">
        <v>1504</v>
      </c>
      <c r="C4906">
        <v>724.20858911386688</v>
      </c>
      <c r="D4906" t="s">
        <v>172</v>
      </c>
      <c r="E4906" t="s">
        <v>3117</v>
      </c>
      <c r="F4906" t="s">
        <v>1525</v>
      </c>
    </row>
    <row r="4907" spans="1:6" ht="15">
      <c r="A4907" s="233">
        <v>45901</v>
      </c>
      <c r="B4907" t="s">
        <v>3025</v>
      </c>
      <c r="C4907">
        <v>234</v>
      </c>
      <c r="D4907" t="s">
        <v>174</v>
      </c>
      <c r="E4907" t="s">
        <v>2234</v>
      </c>
      <c r="F4907" t="s">
        <v>1518</v>
      </c>
    </row>
    <row r="4908" spans="1:6" ht="15">
      <c r="A4908" s="233">
        <v>45901</v>
      </c>
      <c r="B4908" t="s">
        <v>1504</v>
      </c>
      <c r="C4908">
        <v>676.49609713790119</v>
      </c>
      <c r="D4908" t="s">
        <v>174</v>
      </c>
      <c r="E4908" t="s">
        <v>3118</v>
      </c>
      <c r="F4908" t="s">
        <v>1518</v>
      </c>
    </row>
    <row r="4909" spans="1:6" ht="15">
      <c r="A4909" s="233">
        <v>45901</v>
      </c>
      <c r="B4909" t="s">
        <v>3025</v>
      </c>
      <c r="C4909">
        <v>194</v>
      </c>
      <c r="D4909" t="s">
        <v>176</v>
      </c>
      <c r="E4909" t="s">
        <v>2160</v>
      </c>
      <c r="F4909" t="s">
        <v>1518</v>
      </c>
    </row>
    <row r="4910" spans="1:6" ht="15">
      <c r="A4910" s="233">
        <v>45901</v>
      </c>
      <c r="B4910" t="s">
        <v>1504</v>
      </c>
      <c r="C4910">
        <v>494.0661131767942</v>
      </c>
      <c r="D4910" t="s">
        <v>176</v>
      </c>
      <c r="E4910" t="s">
        <v>3119</v>
      </c>
      <c r="F4910" t="s">
        <v>1518</v>
      </c>
    </row>
    <row r="4911" spans="1:6" ht="15">
      <c r="A4911" s="233">
        <v>45901</v>
      </c>
      <c r="B4911" t="s">
        <v>3025</v>
      </c>
      <c r="C4911">
        <v>357</v>
      </c>
      <c r="D4911" t="s">
        <v>178</v>
      </c>
      <c r="E4911" t="s">
        <v>3120</v>
      </c>
      <c r="F4911" t="s">
        <v>1591</v>
      </c>
    </row>
    <row r="4912" spans="1:6" ht="15">
      <c r="A4912" s="233">
        <v>45901</v>
      </c>
      <c r="B4912" t="s">
        <v>1504</v>
      </c>
      <c r="C4912">
        <v>518.54111290252297</v>
      </c>
      <c r="D4912" t="s">
        <v>178</v>
      </c>
      <c r="E4912" t="s">
        <v>3121</v>
      </c>
      <c r="F4912" t="s">
        <v>1591</v>
      </c>
    </row>
    <row r="4913" spans="1:6" ht="15">
      <c r="A4913" s="233">
        <v>45901</v>
      </c>
      <c r="B4913" t="s">
        <v>3025</v>
      </c>
      <c r="C4913">
        <v>382</v>
      </c>
      <c r="D4913" t="s">
        <v>180</v>
      </c>
      <c r="E4913" t="s">
        <v>3122</v>
      </c>
      <c r="F4913" t="s">
        <v>1522</v>
      </c>
    </row>
    <row r="4914" spans="1:6" ht="15">
      <c r="A4914" s="233">
        <v>45901</v>
      </c>
      <c r="B4914" t="s">
        <v>1504</v>
      </c>
      <c r="C4914">
        <v>708.06302131603331</v>
      </c>
      <c r="D4914" t="s">
        <v>180</v>
      </c>
      <c r="E4914" t="s">
        <v>3123</v>
      </c>
      <c r="F4914" t="s">
        <v>1522</v>
      </c>
    </row>
    <row r="4915" spans="1:6" ht="15">
      <c r="A4915" s="233">
        <v>45901</v>
      </c>
      <c r="B4915" t="s">
        <v>3025</v>
      </c>
      <c r="C4915">
        <v>383</v>
      </c>
      <c r="D4915" t="s">
        <v>182</v>
      </c>
      <c r="E4915" t="s">
        <v>3077</v>
      </c>
      <c r="F4915" t="s">
        <v>1578</v>
      </c>
    </row>
    <row r="4916" spans="1:6" ht="15">
      <c r="A4916" s="233">
        <v>45901</v>
      </c>
      <c r="B4916" t="s">
        <v>1504</v>
      </c>
      <c r="C4916">
        <v>841.3514344712446</v>
      </c>
      <c r="D4916" t="s">
        <v>182</v>
      </c>
      <c r="E4916" t="s">
        <v>3124</v>
      </c>
      <c r="F4916" t="s">
        <v>1578</v>
      </c>
    </row>
    <row r="4917" spans="1:6" ht="15">
      <c r="A4917" s="233">
        <v>45901</v>
      </c>
      <c r="B4917" t="s">
        <v>3025</v>
      </c>
      <c r="C4917">
        <v>873</v>
      </c>
      <c r="D4917" t="s">
        <v>184</v>
      </c>
      <c r="E4917" t="s">
        <v>3125</v>
      </c>
      <c r="F4917" t="s">
        <v>1518</v>
      </c>
    </row>
    <row r="4918" spans="1:6" ht="15">
      <c r="A4918" s="233">
        <v>45901</v>
      </c>
      <c r="B4918" t="s">
        <v>1504</v>
      </c>
      <c r="C4918">
        <v>528.44076681416198</v>
      </c>
      <c r="D4918" t="s">
        <v>184</v>
      </c>
      <c r="E4918" t="s">
        <v>3126</v>
      </c>
      <c r="F4918" t="s">
        <v>1518</v>
      </c>
    </row>
    <row r="4919" spans="1:6" ht="15">
      <c r="A4919" s="233">
        <v>45901</v>
      </c>
      <c r="B4919" t="s">
        <v>3025</v>
      </c>
      <c r="C4919">
        <v>354</v>
      </c>
      <c r="D4919" t="s">
        <v>186</v>
      </c>
      <c r="E4919" t="s">
        <v>3099</v>
      </c>
      <c r="F4919" t="s">
        <v>1578</v>
      </c>
    </row>
    <row r="4920" spans="1:6" ht="15">
      <c r="A4920" s="233">
        <v>45901</v>
      </c>
      <c r="B4920" t="s">
        <v>1504</v>
      </c>
      <c r="C4920">
        <v>401.36964557019428</v>
      </c>
      <c r="D4920" t="s">
        <v>186</v>
      </c>
      <c r="E4920" t="s">
        <v>3127</v>
      </c>
      <c r="F4920" t="s">
        <v>1578</v>
      </c>
    </row>
    <row r="4921" spans="1:6" ht="15">
      <c r="A4921" s="233">
        <v>45901</v>
      </c>
      <c r="B4921" t="s">
        <v>3025</v>
      </c>
      <c r="C4921">
        <v>221</v>
      </c>
      <c r="D4921" t="s">
        <v>188</v>
      </c>
      <c r="E4921" t="s">
        <v>3128</v>
      </c>
      <c r="F4921" t="s">
        <v>1591</v>
      </c>
    </row>
    <row r="4922" spans="1:6" ht="15">
      <c r="A4922" s="233">
        <v>45901</v>
      </c>
      <c r="B4922" t="s">
        <v>1504</v>
      </c>
      <c r="C4922">
        <v>564.32255758132885</v>
      </c>
      <c r="D4922" t="s">
        <v>188</v>
      </c>
      <c r="E4922" t="s">
        <v>3129</v>
      </c>
      <c r="F4922" t="s">
        <v>1591</v>
      </c>
    </row>
    <row r="4923" spans="1:6" ht="15">
      <c r="A4923" s="233">
        <v>45901</v>
      </c>
      <c r="B4923" t="s">
        <v>3025</v>
      </c>
      <c r="C4923">
        <v>890</v>
      </c>
      <c r="D4923" t="s">
        <v>190</v>
      </c>
      <c r="E4923" t="s">
        <v>3130</v>
      </c>
      <c r="F4923" t="s">
        <v>1591</v>
      </c>
    </row>
    <row r="4924" spans="1:6" ht="15">
      <c r="A4924" s="233">
        <v>45901</v>
      </c>
      <c r="B4924" t="s">
        <v>1504</v>
      </c>
      <c r="C4924">
        <v>482.01384300430021</v>
      </c>
      <c r="D4924" t="s">
        <v>190</v>
      </c>
      <c r="E4924" t="s">
        <v>3131</v>
      </c>
      <c r="F4924" t="s">
        <v>1591</v>
      </c>
    </row>
    <row r="4925" spans="1:6" ht="15">
      <c r="A4925" s="233">
        <v>45901</v>
      </c>
      <c r="B4925" t="s">
        <v>3025</v>
      </c>
      <c r="C4925">
        <v>262</v>
      </c>
      <c r="D4925" t="s">
        <v>192</v>
      </c>
      <c r="E4925" t="s">
        <v>3132</v>
      </c>
      <c r="F4925" t="s">
        <v>1534</v>
      </c>
    </row>
    <row r="4926" spans="1:6" ht="15">
      <c r="A4926" s="233">
        <v>45901</v>
      </c>
      <c r="B4926" t="s">
        <v>1504</v>
      </c>
      <c r="C4926">
        <v>662.25165562913912</v>
      </c>
      <c r="D4926" t="s">
        <v>192</v>
      </c>
      <c r="E4926" t="s">
        <v>3133</v>
      </c>
      <c r="F4926" t="s">
        <v>1534</v>
      </c>
    </row>
    <row r="4927" spans="1:6" ht="15">
      <c r="A4927" s="233">
        <v>45901</v>
      </c>
      <c r="B4927" t="s">
        <v>3025</v>
      </c>
      <c r="C4927">
        <v>664</v>
      </c>
      <c r="D4927" t="s">
        <v>194</v>
      </c>
      <c r="E4927" t="s">
        <v>3134</v>
      </c>
      <c r="F4927" t="s">
        <v>1544</v>
      </c>
    </row>
    <row r="4928" spans="1:6" ht="15">
      <c r="A4928" s="233">
        <v>45901</v>
      </c>
      <c r="B4928" t="s">
        <v>1504</v>
      </c>
      <c r="C4928">
        <v>474.28910206501467</v>
      </c>
      <c r="D4928" t="s">
        <v>194</v>
      </c>
      <c r="E4928" t="s">
        <v>3135</v>
      </c>
      <c r="F4928" t="s">
        <v>1544</v>
      </c>
    </row>
    <row r="4929" spans="1:6" ht="15">
      <c r="A4929" s="233">
        <v>45901</v>
      </c>
      <c r="B4929" t="s">
        <v>3025</v>
      </c>
      <c r="C4929">
        <v>195</v>
      </c>
      <c r="D4929" t="s">
        <v>196</v>
      </c>
      <c r="E4929" t="s">
        <v>2135</v>
      </c>
      <c r="F4929" t="s">
        <v>1525</v>
      </c>
    </row>
    <row r="4930" spans="1:6" ht="15">
      <c r="A4930" s="233">
        <v>45901</v>
      </c>
      <c r="B4930" t="s">
        <v>1504</v>
      </c>
      <c r="C4930">
        <v>606.1924894304899</v>
      </c>
      <c r="D4930" t="s">
        <v>196</v>
      </c>
      <c r="E4930" t="s">
        <v>3136</v>
      </c>
      <c r="F4930" t="s">
        <v>1525</v>
      </c>
    </row>
    <row r="4931" spans="1:6" ht="15">
      <c r="A4931" s="233">
        <v>45901</v>
      </c>
      <c r="B4931" t="s">
        <v>3025</v>
      </c>
      <c r="C4931">
        <v>342</v>
      </c>
      <c r="D4931" t="s">
        <v>198</v>
      </c>
      <c r="E4931" t="s">
        <v>3137</v>
      </c>
      <c r="F4931" t="s">
        <v>1522</v>
      </c>
    </row>
    <row r="4932" spans="1:6" ht="15">
      <c r="A4932" s="233">
        <v>45901</v>
      </c>
      <c r="B4932" t="s">
        <v>1504</v>
      </c>
      <c r="C4932">
        <v>666.16022906562262</v>
      </c>
      <c r="D4932" t="s">
        <v>198</v>
      </c>
      <c r="E4932" t="s">
        <v>3138</v>
      </c>
      <c r="F4932" t="s">
        <v>1522</v>
      </c>
    </row>
    <row r="4933" spans="1:6" ht="15">
      <c r="A4933" s="233">
        <v>45901</v>
      </c>
      <c r="B4933" t="s">
        <v>3025</v>
      </c>
      <c r="C4933">
        <v>151</v>
      </c>
      <c r="D4933" t="s">
        <v>200</v>
      </c>
      <c r="E4933" t="s">
        <v>2585</v>
      </c>
      <c r="F4933" t="s">
        <v>1544</v>
      </c>
    </row>
    <row r="4934" spans="1:6" ht="15">
      <c r="A4934" s="233">
        <v>45901</v>
      </c>
      <c r="B4934" t="s">
        <v>1504</v>
      </c>
      <c r="C4934">
        <v>472.4655819774718</v>
      </c>
      <c r="D4934" t="s">
        <v>200</v>
      </c>
      <c r="E4934" t="s">
        <v>3139</v>
      </c>
      <c r="F4934" t="s">
        <v>1544</v>
      </c>
    </row>
    <row r="4935" spans="1:6" ht="15">
      <c r="A4935" s="233">
        <v>45901</v>
      </c>
      <c r="B4935" t="s">
        <v>3025</v>
      </c>
      <c r="C4935">
        <v>124</v>
      </c>
      <c r="D4935" t="s">
        <v>202</v>
      </c>
      <c r="E4935" t="s">
        <v>2204</v>
      </c>
      <c r="F4935" t="s">
        <v>1544</v>
      </c>
    </row>
    <row r="4936" spans="1:6" ht="15">
      <c r="A4936" s="233">
        <v>45901</v>
      </c>
      <c r="B4936" t="s">
        <v>1504</v>
      </c>
      <c r="C4936">
        <v>557.88005578800551</v>
      </c>
      <c r="D4936" t="s">
        <v>202</v>
      </c>
      <c r="E4936" t="s">
        <v>3140</v>
      </c>
      <c r="F4936" t="s">
        <v>1544</v>
      </c>
    </row>
    <row r="4937" spans="1:6" ht="15">
      <c r="A4937" s="233">
        <v>45901</v>
      </c>
      <c r="B4937" t="s">
        <v>3025</v>
      </c>
      <c r="C4937">
        <v>130</v>
      </c>
      <c r="D4937" t="s">
        <v>204</v>
      </c>
      <c r="E4937" t="s">
        <v>2179</v>
      </c>
      <c r="F4937" t="s">
        <v>1509</v>
      </c>
    </row>
    <row r="4938" spans="1:6" ht="15">
      <c r="A4938" s="233">
        <v>45901</v>
      </c>
      <c r="B4938" t="s">
        <v>1504</v>
      </c>
      <c r="C4938">
        <v>322.06917054801312</v>
      </c>
      <c r="D4938" t="s">
        <v>204</v>
      </c>
      <c r="E4938" t="s">
        <v>3141</v>
      </c>
      <c r="F4938" t="s">
        <v>1509</v>
      </c>
    </row>
    <row r="4939" spans="1:6" ht="15">
      <c r="A4939" s="233">
        <v>45901</v>
      </c>
      <c r="B4939" t="s">
        <v>3025</v>
      </c>
      <c r="C4939">
        <v>244</v>
      </c>
      <c r="D4939" t="s">
        <v>206</v>
      </c>
      <c r="E4939" t="s">
        <v>3142</v>
      </c>
      <c r="F4939" t="s">
        <v>1578</v>
      </c>
    </row>
    <row r="4940" spans="1:6" ht="15">
      <c r="A4940" s="233">
        <v>45901</v>
      </c>
      <c r="B4940" t="s">
        <v>1504</v>
      </c>
      <c r="C4940">
        <v>728.70624776012426</v>
      </c>
      <c r="D4940" t="s">
        <v>206</v>
      </c>
      <c r="E4940" t="s">
        <v>3041</v>
      </c>
      <c r="F4940" t="s">
        <v>1578</v>
      </c>
    </row>
    <row r="4941" spans="1:6" ht="15">
      <c r="A4941" s="233">
        <v>45901</v>
      </c>
      <c r="B4941" t="s">
        <v>3025</v>
      </c>
      <c r="C4941">
        <v>116</v>
      </c>
      <c r="D4941" t="s">
        <v>208</v>
      </c>
      <c r="E4941" t="s">
        <v>2194</v>
      </c>
      <c r="F4941" t="s">
        <v>1509</v>
      </c>
    </row>
    <row r="4942" spans="1:6" ht="15">
      <c r="A4942" s="233">
        <v>45901</v>
      </c>
      <c r="B4942" t="s">
        <v>1504</v>
      </c>
      <c r="C4942">
        <v>347.45102737674478</v>
      </c>
      <c r="D4942" t="s">
        <v>208</v>
      </c>
      <c r="E4942" t="s">
        <v>3143</v>
      </c>
      <c r="F4942" t="s">
        <v>1509</v>
      </c>
    </row>
    <row r="4943" spans="1:6" ht="15">
      <c r="A4943" s="233">
        <v>45901</v>
      </c>
      <c r="B4943" t="s">
        <v>3025</v>
      </c>
      <c r="C4943">
        <v>286</v>
      </c>
      <c r="D4943" t="s">
        <v>210</v>
      </c>
      <c r="E4943" t="s">
        <v>3144</v>
      </c>
      <c r="F4943" t="s">
        <v>1534</v>
      </c>
    </row>
    <row r="4944" spans="1:6" ht="15">
      <c r="A4944" s="233">
        <v>45901</v>
      </c>
      <c r="B4944" t="s">
        <v>1504</v>
      </c>
      <c r="C4944">
        <v>741.5089447757324</v>
      </c>
      <c r="D4944" t="s">
        <v>210</v>
      </c>
      <c r="E4944" t="s">
        <v>3145</v>
      </c>
      <c r="F4944" t="s">
        <v>1534</v>
      </c>
    </row>
    <row r="4945" spans="1:6" ht="15">
      <c r="A4945" s="233">
        <v>45901</v>
      </c>
      <c r="B4945" t="s">
        <v>3025</v>
      </c>
      <c r="C4945">
        <v>309</v>
      </c>
      <c r="D4945" t="s">
        <v>212</v>
      </c>
      <c r="E4945" t="s">
        <v>3146</v>
      </c>
      <c r="F4945" t="s">
        <v>1518</v>
      </c>
    </row>
    <row r="4946" spans="1:6" ht="15">
      <c r="A4946" s="233">
        <v>45901</v>
      </c>
      <c r="B4946" t="s">
        <v>1504</v>
      </c>
      <c r="C4946">
        <v>568.46404326949607</v>
      </c>
      <c r="D4946" t="s">
        <v>212</v>
      </c>
      <c r="E4946" t="s">
        <v>3050</v>
      </c>
      <c r="F4946" t="s">
        <v>1518</v>
      </c>
    </row>
    <row r="4947" spans="1:6" ht="15">
      <c r="A4947" s="233">
        <v>45901</v>
      </c>
      <c r="B4947" t="s">
        <v>3025</v>
      </c>
      <c r="C4947">
        <v>38</v>
      </c>
      <c r="D4947" t="s">
        <v>128</v>
      </c>
      <c r="E4947" t="s">
        <v>2570</v>
      </c>
      <c r="F4947" t="s">
        <v>1509</v>
      </c>
    </row>
    <row r="4948" spans="1:6" ht="15">
      <c r="A4948" s="233">
        <v>45901</v>
      </c>
      <c r="B4948" t="s">
        <v>1504</v>
      </c>
      <c r="C4948">
        <v>170.2966747333513</v>
      </c>
      <c r="D4948" t="s">
        <v>128</v>
      </c>
      <c r="E4948" t="s">
        <v>2162</v>
      </c>
      <c r="F4948" t="s">
        <v>1509</v>
      </c>
    </row>
    <row r="4949" spans="1:6" ht="15">
      <c r="A4949" s="233">
        <v>45901</v>
      </c>
      <c r="B4949" t="s">
        <v>3025</v>
      </c>
      <c r="C4949">
        <v>186</v>
      </c>
      <c r="D4949" t="s">
        <v>300</v>
      </c>
      <c r="E4949" t="s">
        <v>2791</v>
      </c>
      <c r="F4949" t="s">
        <v>1544</v>
      </c>
    </row>
    <row r="4950" spans="1:6" ht="15">
      <c r="A4950" s="233">
        <v>45901</v>
      </c>
      <c r="B4950" t="s">
        <v>1504</v>
      </c>
      <c r="C4950">
        <v>620.64132937368618</v>
      </c>
      <c r="D4950" t="s">
        <v>300</v>
      </c>
      <c r="E4950" t="s">
        <v>3106</v>
      </c>
      <c r="F4950" t="s">
        <v>1544</v>
      </c>
    </row>
    <row r="4951" spans="1:6" ht="15">
      <c r="A4951" s="233">
        <v>45901</v>
      </c>
      <c r="B4951" t="s">
        <v>3025</v>
      </c>
      <c r="C4951">
        <v>62</v>
      </c>
      <c r="D4951" t="s">
        <v>214</v>
      </c>
      <c r="E4951" t="s">
        <v>2566</v>
      </c>
      <c r="F4951" t="s">
        <v>1591</v>
      </c>
    </row>
    <row r="4952" spans="1:6" ht="15">
      <c r="A4952" s="233">
        <v>45901</v>
      </c>
      <c r="B4952" t="s">
        <v>1504</v>
      </c>
      <c r="C4952">
        <v>566.26175906475476</v>
      </c>
      <c r="D4952" t="s">
        <v>214</v>
      </c>
      <c r="E4952" t="s">
        <v>3147</v>
      </c>
      <c r="F4952" t="s">
        <v>1591</v>
      </c>
    </row>
    <row r="4953" spans="1:6" ht="15">
      <c r="A4953" s="233">
        <v>45901</v>
      </c>
      <c r="B4953" t="s">
        <v>3025</v>
      </c>
      <c r="C4953">
        <v>310</v>
      </c>
      <c r="D4953" t="s">
        <v>216</v>
      </c>
      <c r="E4953" t="s">
        <v>2289</v>
      </c>
      <c r="F4953" t="s">
        <v>1534</v>
      </c>
    </row>
    <row r="4954" spans="1:6" ht="15">
      <c r="A4954" s="233">
        <v>45901</v>
      </c>
      <c r="B4954" t="s">
        <v>1504</v>
      </c>
      <c r="C4954">
        <v>839.10783889129505</v>
      </c>
      <c r="D4954" t="s">
        <v>216</v>
      </c>
      <c r="E4954" t="s">
        <v>3148</v>
      </c>
      <c r="F4954" t="s">
        <v>1534</v>
      </c>
    </row>
    <row r="4955" spans="1:6" ht="15">
      <c r="A4955" s="233">
        <v>45901</v>
      </c>
      <c r="B4955" t="s">
        <v>3025</v>
      </c>
      <c r="C4955">
        <v>413</v>
      </c>
      <c r="D4955" t="s">
        <v>218</v>
      </c>
      <c r="E4955" t="s">
        <v>3149</v>
      </c>
      <c r="F4955" t="s">
        <v>1531</v>
      </c>
    </row>
    <row r="4956" spans="1:6" ht="15">
      <c r="A4956" s="233">
        <v>45901</v>
      </c>
      <c r="B4956" t="s">
        <v>1504</v>
      </c>
      <c r="C4956">
        <v>805.99519915692508</v>
      </c>
      <c r="D4956" t="s">
        <v>218</v>
      </c>
      <c r="E4956" t="s">
        <v>3150</v>
      </c>
      <c r="F4956" t="s">
        <v>1531</v>
      </c>
    </row>
    <row r="4957" spans="1:6" ht="15">
      <c r="A4957" s="233">
        <v>45901</v>
      </c>
      <c r="B4957" t="s">
        <v>3025</v>
      </c>
      <c r="C4957">
        <v>485</v>
      </c>
      <c r="D4957" t="s">
        <v>220</v>
      </c>
      <c r="E4957" t="s">
        <v>2636</v>
      </c>
      <c r="F4957" t="s">
        <v>1534</v>
      </c>
    </row>
    <row r="4958" spans="1:6" ht="15">
      <c r="A4958" s="233">
        <v>45901</v>
      </c>
      <c r="B4958" t="s">
        <v>1504</v>
      </c>
      <c r="C4958">
        <v>714.67515435509779</v>
      </c>
      <c r="D4958" t="s">
        <v>220</v>
      </c>
      <c r="E4958" t="s">
        <v>2613</v>
      </c>
      <c r="F4958" t="s">
        <v>1534</v>
      </c>
    </row>
    <row r="4959" spans="1:6" ht="15">
      <c r="A4959" s="233">
        <v>45901</v>
      </c>
      <c r="B4959" t="s">
        <v>3025</v>
      </c>
      <c r="C4959">
        <v>620</v>
      </c>
      <c r="D4959" t="s">
        <v>222</v>
      </c>
      <c r="E4959" t="s">
        <v>2605</v>
      </c>
      <c r="F4959" t="s">
        <v>1518</v>
      </c>
    </row>
    <row r="4960" spans="1:6" ht="15">
      <c r="A4960" s="233">
        <v>45901</v>
      </c>
      <c r="B4960" t="s">
        <v>1504</v>
      </c>
      <c r="C4960">
        <v>634.1997319994681</v>
      </c>
      <c r="D4960" t="s">
        <v>222</v>
      </c>
      <c r="E4960" t="s">
        <v>3151</v>
      </c>
      <c r="F4960" t="s">
        <v>1518</v>
      </c>
    </row>
    <row r="4961" spans="1:6" ht="15">
      <c r="A4961" s="233">
        <v>45901</v>
      </c>
      <c r="B4961" t="s">
        <v>3025</v>
      </c>
      <c r="C4961">
        <v>258</v>
      </c>
      <c r="D4961" t="s">
        <v>224</v>
      </c>
      <c r="E4961" t="s">
        <v>2794</v>
      </c>
      <c r="F4961" t="s">
        <v>1531</v>
      </c>
    </row>
    <row r="4962" spans="1:6" ht="15">
      <c r="A4962" s="233">
        <v>45901</v>
      </c>
      <c r="B4962" t="s">
        <v>1504</v>
      </c>
      <c r="C4962">
        <v>293.86304615244433</v>
      </c>
      <c r="D4962" t="s">
        <v>224</v>
      </c>
      <c r="E4962" t="s">
        <v>2163</v>
      </c>
      <c r="F4962" t="s">
        <v>1531</v>
      </c>
    </row>
    <row r="4963" spans="1:6" ht="15">
      <c r="A4963" s="233">
        <v>45901</v>
      </c>
      <c r="B4963" t="s">
        <v>3025</v>
      </c>
      <c r="C4963">
        <v>73</v>
      </c>
      <c r="D4963" t="s">
        <v>226</v>
      </c>
      <c r="E4963" t="s">
        <v>2568</v>
      </c>
      <c r="F4963" t="s">
        <v>1544</v>
      </c>
    </row>
    <row r="4964" spans="1:6" ht="15">
      <c r="A4964" s="233">
        <v>45901</v>
      </c>
      <c r="B4964" t="s">
        <v>1504</v>
      </c>
      <c r="C4964">
        <v>446.53780278933198</v>
      </c>
      <c r="D4964" t="s">
        <v>226</v>
      </c>
      <c r="E4964" t="s">
        <v>3152</v>
      </c>
      <c r="F4964" t="s">
        <v>1544</v>
      </c>
    </row>
    <row r="4965" spans="1:6" ht="15">
      <c r="A4965" s="233">
        <v>45901</v>
      </c>
      <c r="B4965" t="s">
        <v>3025</v>
      </c>
      <c r="C4965">
        <v>256</v>
      </c>
      <c r="D4965" t="s">
        <v>228</v>
      </c>
      <c r="E4965" t="s">
        <v>3153</v>
      </c>
      <c r="F4965" t="s">
        <v>1531</v>
      </c>
    </row>
    <row r="4966" spans="1:6" ht="15">
      <c r="A4966" s="233">
        <v>45901</v>
      </c>
      <c r="B4966" t="s">
        <v>1504</v>
      </c>
      <c r="C4966">
        <v>544.39128123338651</v>
      </c>
      <c r="D4966" t="s">
        <v>228</v>
      </c>
      <c r="E4966" t="s">
        <v>3154</v>
      </c>
      <c r="F4966" t="s">
        <v>1531</v>
      </c>
    </row>
    <row r="4967" spans="1:6" ht="15">
      <c r="A4967" s="233">
        <v>45901</v>
      </c>
      <c r="B4967" t="s">
        <v>3025</v>
      </c>
      <c r="C4967">
        <v>882</v>
      </c>
      <c r="D4967" t="s">
        <v>230</v>
      </c>
      <c r="E4967" t="s">
        <v>3155</v>
      </c>
      <c r="F4967" t="s">
        <v>1522</v>
      </c>
    </row>
    <row r="4968" spans="1:6" ht="15">
      <c r="A4968" s="233">
        <v>45901</v>
      </c>
      <c r="B4968" t="s">
        <v>1504</v>
      </c>
      <c r="C4968">
        <v>589.6510228640193</v>
      </c>
      <c r="D4968" t="s">
        <v>230</v>
      </c>
      <c r="E4968" t="s">
        <v>3156</v>
      </c>
      <c r="F4968" t="s">
        <v>1522</v>
      </c>
    </row>
    <row r="4969" spans="1:6" ht="15">
      <c r="A4969" s="233">
        <v>45901</v>
      </c>
      <c r="B4969" t="s">
        <v>3025</v>
      </c>
      <c r="C4969">
        <v>343</v>
      </c>
      <c r="D4969" t="s">
        <v>232</v>
      </c>
      <c r="E4969" t="s">
        <v>3157</v>
      </c>
      <c r="F4969" t="s">
        <v>1522</v>
      </c>
    </row>
    <row r="4970" spans="1:6" ht="15">
      <c r="A4970" s="233">
        <v>45901</v>
      </c>
      <c r="B4970" t="s">
        <v>1504</v>
      </c>
      <c r="C4970">
        <v>600.67948583237012</v>
      </c>
      <c r="D4970" t="s">
        <v>232</v>
      </c>
      <c r="E4970" t="s">
        <v>3158</v>
      </c>
      <c r="F4970" t="s">
        <v>1522</v>
      </c>
    </row>
    <row r="4971" spans="1:6" ht="15">
      <c r="A4971" s="233">
        <v>45901</v>
      </c>
      <c r="B4971" t="s">
        <v>3025</v>
      </c>
      <c r="C4971">
        <v>300</v>
      </c>
      <c r="D4971" t="s">
        <v>234</v>
      </c>
      <c r="E4971" t="s">
        <v>2111</v>
      </c>
      <c r="F4971" t="s">
        <v>1578</v>
      </c>
    </row>
    <row r="4972" spans="1:6" ht="15">
      <c r="A4972" s="233">
        <v>45901</v>
      </c>
      <c r="B4972" t="s">
        <v>1504</v>
      </c>
      <c r="C4972">
        <v>921.97055840683493</v>
      </c>
      <c r="D4972" t="s">
        <v>234</v>
      </c>
      <c r="E4972" t="s">
        <v>3159</v>
      </c>
      <c r="F4972" t="s">
        <v>1578</v>
      </c>
    </row>
    <row r="4973" spans="1:6" ht="15">
      <c r="A4973" s="233">
        <v>45901</v>
      </c>
      <c r="B4973" t="s">
        <v>3025</v>
      </c>
      <c r="C4973">
        <v>179</v>
      </c>
      <c r="D4973" t="s">
        <v>236</v>
      </c>
      <c r="E4973" t="s">
        <v>2227</v>
      </c>
      <c r="F4973" t="s">
        <v>1544</v>
      </c>
    </row>
    <row r="4974" spans="1:6" ht="15">
      <c r="A4974" s="233">
        <v>45901</v>
      </c>
      <c r="B4974" t="s">
        <v>1504</v>
      </c>
      <c r="C4974">
        <v>503.44536633384888</v>
      </c>
      <c r="D4974" t="s">
        <v>236</v>
      </c>
      <c r="E4974" t="s">
        <v>3160</v>
      </c>
      <c r="F4974" t="s">
        <v>1544</v>
      </c>
    </row>
    <row r="4975" spans="1:6" ht="15">
      <c r="A4975" s="233">
        <v>45901</v>
      </c>
      <c r="B4975" t="s">
        <v>3025</v>
      </c>
      <c r="C4975">
        <v>226</v>
      </c>
      <c r="D4975" t="s">
        <v>238</v>
      </c>
      <c r="E4975" t="s">
        <v>2254</v>
      </c>
      <c r="F4975" t="s">
        <v>1525</v>
      </c>
    </row>
    <row r="4976" spans="1:6" ht="15">
      <c r="A4976" s="233">
        <v>45901</v>
      </c>
      <c r="B4976" t="s">
        <v>1504</v>
      </c>
      <c r="C4976">
        <v>631.12625317657569</v>
      </c>
      <c r="D4976" t="s">
        <v>238</v>
      </c>
      <c r="E4976" t="s">
        <v>3087</v>
      </c>
      <c r="F4976" t="s">
        <v>1525</v>
      </c>
    </row>
    <row r="4977" spans="1:6" ht="15">
      <c r="A4977" s="233">
        <v>45901</v>
      </c>
      <c r="B4977" t="s">
        <v>3025</v>
      </c>
      <c r="C4977">
        <v>178</v>
      </c>
      <c r="D4977" t="s">
        <v>240</v>
      </c>
      <c r="E4977" t="s">
        <v>2149</v>
      </c>
      <c r="F4977" t="s">
        <v>1509</v>
      </c>
    </row>
    <row r="4978" spans="1:6" ht="15">
      <c r="A4978" s="233">
        <v>45901</v>
      </c>
      <c r="B4978" t="s">
        <v>1504</v>
      </c>
      <c r="C4978">
        <v>620.59828463844917</v>
      </c>
      <c r="D4978" t="s">
        <v>240</v>
      </c>
      <c r="E4978" t="s">
        <v>3106</v>
      </c>
      <c r="F4978" t="s">
        <v>1509</v>
      </c>
    </row>
    <row r="4979" spans="1:6" ht="15">
      <c r="A4979" s="233">
        <v>45901</v>
      </c>
      <c r="B4979" t="s">
        <v>3025</v>
      </c>
      <c r="C4979">
        <v>238</v>
      </c>
      <c r="D4979" t="s">
        <v>242</v>
      </c>
      <c r="E4979" t="s">
        <v>3161</v>
      </c>
      <c r="F4979" t="s">
        <v>1534</v>
      </c>
    </row>
    <row r="4980" spans="1:6" ht="15">
      <c r="A4980" s="233">
        <v>45901</v>
      </c>
      <c r="B4980" t="s">
        <v>1504</v>
      </c>
      <c r="C4980">
        <v>613.07024548569075</v>
      </c>
      <c r="D4980" t="s">
        <v>242</v>
      </c>
      <c r="E4980" t="s">
        <v>3162</v>
      </c>
      <c r="F4980" t="s">
        <v>1534</v>
      </c>
    </row>
    <row r="4981" spans="1:6" ht="15">
      <c r="A4981" s="233">
        <v>45901</v>
      </c>
      <c r="B4981" t="s">
        <v>3025</v>
      </c>
      <c r="C4981">
        <v>1251</v>
      </c>
      <c r="D4981" t="s">
        <v>244</v>
      </c>
      <c r="E4981" t="s">
        <v>2966</v>
      </c>
      <c r="F4981" t="s">
        <v>1531</v>
      </c>
    </row>
    <row r="4982" spans="1:6" ht="15">
      <c r="A4982" s="233">
        <v>45901</v>
      </c>
      <c r="B4982" t="s">
        <v>1504</v>
      </c>
      <c r="C4982">
        <v>610.50895266725558</v>
      </c>
      <c r="D4982" t="s">
        <v>244</v>
      </c>
      <c r="E4982" t="s">
        <v>3163</v>
      </c>
      <c r="F4982" t="s">
        <v>1531</v>
      </c>
    </row>
    <row r="4983" spans="1:6" ht="15">
      <c r="A4983" s="233">
        <v>45901</v>
      </c>
      <c r="B4983" t="s">
        <v>3025</v>
      </c>
      <c r="C4983">
        <v>437</v>
      </c>
      <c r="D4983" t="s">
        <v>246</v>
      </c>
      <c r="E4983" t="s">
        <v>3100</v>
      </c>
      <c r="F4983" t="s">
        <v>1534</v>
      </c>
    </row>
    <row r="4984" spans="1:6" ht="15">
      <c r="A4984" s="233">
        <v>45901</v>
      </c>
      <c r="B4984" t="s">
        <v>1504</v>
      </c>
      <c r="C4984">
        <v>713.64415775291911</v>
      </c>
      <c r="D4984" t="s">
        <v>246</v>
      </c>
      <c r="E4984" t="s">
        <v>3059</v>
      </c>
      <c r="F4984" t="s">
        <v>1534</v>
      </c>
    </row>
    <row r="4985" spans="1:6" ht="15">
      <c r="A4985" s="233">
        <v>45901</v>
      </c>
      <c r="B4985" t="s">
        <v>3025</v>
      </c>
      <c r="C4985">
        <v>324</v>
      </c>
      <c r="D4985" t="s">
        <v>248</v>
      </c>
      <c r="E4985" t="s">
        <v>2125</v>
      </c>
      <c r="F4985" t="s">
        <v>1578</v>
      </c>
    </row>
    <row r="4986" spans="1:6" ht="15">
      <c r="A4986" s="233">
        <v>45901</v>
      </c>
      <c r="B4986" t="s">
        <v>1504</v>
      </c>
      <c r="C4986">
        <v>803.83060014389571</v>
      </c>
      <c r="D4986" t="s">
        <v>248</v>
      </c>
      <c r="E4986" t="s">
        <v>3164</v>
      </c>
      <c r="F4986" t="s">
        <v>1578</v>
      </c>
    </row>
    <row r="4987" spans="1:6" ht="15">
      <c r="A4987" s="233">
        <v>45901</v>
      </c>
      <c r="B4987" t="s">
        <v>3025</v>
      </c>
      <c r="C4987">
        <v>442</v>
      </c>
      <c r="D4987" t="s">
        <v>250</v>
      </c>
      <c r="E4987" t="s">
        <v>3165</v>
      </c>
      <c r="F4987" t="s">
        <v>1531</v>
      </c>
    </row>
    <row r="4988" spans="1:6" ht="15">
      <c r="A4988" s="233">
        <v>45901</v>
      </c>
      <c r="B4988" t="s">
        <v>1504</v>
      </c>
      <c r="C4988">
        <v>960.24331957419076</v>
      </c>
      <c r="D4988" t="s">
        <v>250</v>
      </c>
      <c r="E4988" t="s">
        <v>2423</v>
      </c>
      <c r="F4988" t="s">
        <v>1531</v>
      </c>
    </row>
    <row r="4989" spans="1:6" ht="15">
      <c r="A4989" s="233">
        <v>45901</v>
      </c>
      <c r="B4989" t="s">
        <v>3025</v>
      </c>
      <c r="C4989">
        <v>1229</v>
      </c>
      <c r="D4989" t="s">
        <v>252</v>
      </c>
      <c r="E4989" t="s">
        <v>3166</v>
      </c>
      <c r="F4989" t="s">
        <v>1525</v>
      </c>
    </row>
    <row r="4990" spans="1:6" ht="15">
      <c r="A4990" s="233">
        <v>45901</v>
      </c>
      <c r="B4990" t="s">
        <v>1504</v>
      </c>
      <c r="C4990">
        <v>645.00892201112629</v>
      </c>
      <c r="D4990" t="s">
        <v>252</v>
      </c>
      <c r="E4990" t="s">
        <v>3022</v>
      </c>
      <c r="F4990" t="s">
        <v>1525</v>
      </c>
    </row>
    <row r="4991" spans="1:6" ht="15">
      <c r="A4991" s="233">
        <v>45901</v>
      </c>
      <c r="B4991" t="s">
        <v>3025</v>
      </c>
      <c r="C4991">
        <v>542</v>
      </c>
      <c r="D4991" t="s">
        <v>254</v>
      </c>
      <c r="E4991" t="s">
        <v>3167</v>
      </c>
      <c r="F4991" t="s">
        <v>1578</v>
      </c>
    </row>
    <row r="4992" spans="1:6" ht="15">
      <c r="A4992" s="233">
        <v>45901</v>
      </c>
      <c r="B4992" t="s">
        <v>1504</v>
      </c>
      <c r="C4992">
        <v>905.67298855376396</v>
      </c>
      <c r="D4992" t="s">
        <v>254</v>
      </c>
      <c r="E4992" t="s">
        <v>3168</v>
      </c>
      <c r="F4992" t="s">
        <v>1578</v>
      </c>
    </row>
    <row r="4993" spans="1:6" ht="15">
      <c r="A4993" s="233">
        <v>45901</v>
      </c>
      <c r="B4993" t="s">
        <v>3025</v>
      </c>
      <c r="C4993">
        <v>1354</v>
      </c>
      <c r="D4993" t="s">
        <v>256</v>
      </c>
      <c r="E4993" t="s">
        <v>3169</v>
      </c>
      <c r="F4993" t="s">
        <v>1544</v>
      </c>
    </row>
    <row r="4994" spans="1:6" ht="15">
      <c r="A4994" s="233">
        <v>45901</v>
      </c>
      <c r="B4994" t="s">
        <v>1504</v>
      </c>
      <c r="C4994">
        <v>565.99908871638604</v>
      </c>
      <c r="D4994" t="s">
        <v>256</v>
      </c>
      <c r="E4994" t="s">
        <v>3147</v>
      </c>
      <c r="F4994" t="s">
        <v>1544</v>
      </c>
    </row>
    <row r="4995" spans="1:6" ht="15">
      <c r="A4995" s="233">
        <v>45901</v>
      </c>
      <c r="B4995" t="s">
        <v>3025</v>
      </c>
      <c r="C4995">
        <v>99</v>
      </c>
      <c r="D4995" t="s">
        <v>258</v>
      </c>
      <c r="E4995" t="s">
        <v>2531</v>
      </c>
      <c r="F4995" t="s">
        <v>1509</v>
      </c>
    </row>
    <row r="4996" spans="1:6" ht="15">
      <c r="A4996" s="233">
        <v>45901</v>
      </c>
      <c r="B4996" t="s">
        <v>1504</v>
      </c>
      <c r="C4996">
        <v>301.00334448160532</v>
      </c>
      <c r="D4996" t="s">
        <v>258</v>
      </c>
      <c r="E4996" t="s">
        <v>3170</v>
      </c>
      <c r="F4996" t="s">
        <v>1509</v>
      </c>
    </row>
    <row r="4997" spans="1:6" ht="15">
      <c r="A4997" s="233">
        <v>45901</v>
      </c>
      <c r="B4997" t="s">
        <v>3025</v>
      </c>
      <c r="C4997">
        <v>187</v>
      </c>
      <c r="D4997" t="s">
        <v>260</v>
      </c>
      <c r="E4997" t="s">
        <v>2798</v>
      </c>
      <c r="F4997" t="s">
        <v>1522</v>
      </c>
    </row>
    <row r="4998" spans="1:6" ht="15">
      <c r="A4998" s="233">
        <v>45901</v>
      </c>
      <c r="B4998" t="s">
        <v>1504</v>
      </c>
      <c r="C4998">
        <v>470.22731844699251</v>
      </c>
      <c r="D4998" t="s">
        <v>260</v>
      </c>
      <c r="E4998" t="s">
        <v>2169</v>
      </c>
      <c r="F4998" t="s">
        <v>1522</v>
      </c>
    </row>
    <row r="4999" spans="1:6" ht="15">
      <c r="A4999" s="233">
        <v>45901</v>
      </c>
      <c r="B4999" t="s">
        <v>3025</v>
      </c>
      <c r="C4999">
        <v>310</v>
      </c>
      <c r="D4999" t="s">
        <v>262</v>
      </c>
      <c r="E4999" t="s">
        <v>2289</v>
      </c>
      <c r="F4999" t="s">
        <v>1534</v>
      </c>
    </row>
    <row r="5000" spans="1:6" ht="15">
      <c r="A5000" s="233">
        <v>45901</v>
      </c>
      <c r="B5000" t="s">
        <v>1504</v>
      </c>
      <c r="C5000">
        <v>735.13718608456441</v>
      </c>
      <c r="D5000" t="s">
        <v>262</v>
      </c>
      <c r="E5000" t="s">
        <v>3069</v>
      </c>
      <c r="F5000" t="s">
        <v>1534</v>
      </c>
    </row>
    <row r="5001" spans="1:6" ht="15">
      <c r="A5001" s="233">
        <v>45901</v>
      </c>
      <c r="B5001" t="s">
        <v>3025</v>
      </c>
      <c r="C5001">
        <v>215</v>
      </c>
      <c r="D5001" t="s">
        <v>264</v>
      </c>
      <c r="E5001" t="s">
        <v>2117</v>
      </c>
      <c r="F5001" t="s">
        <v>1531</v>
      </c>
    </row>
    <row r="5002" spans="1:6" ht="15">
      <c r="A5002" s="233">
        <v>45901</v>
      </c>
      <c r="B5002" t="s">
        <v>1504</v>
      </c>
      <c r="C5002">
        <v>614.39103846373655</v>
      </c>
      <c r="D5002" t="s">
        <v>264</v>
      </c>
      <c r="E5002" t="s">
        <v>3171</v>
      </c>
      <c r="F5002" t="s">
        <v>1531</v>
      </c>
    </row>
    <row r="5003" spans="1:6" ht="15">
      <c r="A5003" s="233">
        <v>45901</v>
      </c>
      <c r="B5003" t="s">
        <v>3025</v>
      </c>
      <c r="C5003">
        <v>144</v>
      </c>
      <c r="D5003" t="s">
        <v>266</v>
      </c>
      <c r="E5003" t="s">
        <v>2134</v>
      </c>
      <c r="F5003" t="s">
        <v>1525</v>
      </c>
    </row>
    <row r="5004" spans="1:6" ht="15">
      <c r="A5004" s="233">
        <v>45901</v>
      </c>
      <c r="B5004" t="s">
        <v>1504</v>
      </c>
      <c r="C5004">
        <v>587.37151248164457</v>
      </c>
      <c r="D5004" t="s">
        <v>266</v>
      </c>
      <c r="E5004" t="s">
        <v>3172</v>
      </c>
      <c r="F5004" t="s">
        <v>1525</v>
      </c>
    </row>
    <row r="5005" spans="1:6" ht="15">
      <c r="A5005" s="233">
        <v>45901</v>
      </c>
      <c r="B5005" t="s">
        <v>3025</v>
      </c>
      <c r="C5005">
        <v>293</v>
      </c>
      <c r="D5005" t="s">
        <v>268</v>
      </c>
      <c r="E5005" t="s">
        <v>2200</v>
      </c>
      <c r="F5005" t="s">
        <v>1522</v>
      </c>
    </row>
    <row r="5006" spans="1:6" ht="15">
      <c r="A5006" s="233">
        <v>45901</v>
      </c>
      <c r="B5006" t="s">
        <v>1504</v>
      </c>
      <c r="C5006">
        <v>766.3336297536224</v>
      </c>
      <c r="D5006" t="s">
        <v>268</v>
      </c>
      <c r="E5006" t="s">
        <v>3173</v>
      </c>
      <c r="F5006" t="s">
        <v>1522</v>
      </c>
    </row>
    <row r="5007" spans="1:6" ht="15">
      <c r="A5007" s="233">
        <v>45901</v>
      </c>
      <c r="B5007" t="s">
        <v>3025</v>
      </c>
      <c r="C5007">
        <v>73</v>
      </c>
      <c r="D5007" t="s">
        <v>270</v>
      </c>
      <c r="E5007" t="s">
        <v>2568</v>
      </c>
      <c r="F5007" t="s">
        <v>1509</v>
      </c>
    </row>
    <row r="5008" spans="1:6" ht="15">
      <c r="A5008" s="233">
        <v>45901</v>
      </c>
      <c r="B5008" t="s">
        <v>1504</v>
      </c>
      <c r="C5008">
        <v>373.22971522061448</v>
      </c>
      <c r="D5008" t="s">
        <v>270</v>
      </c>
      <c r="E5008" t="s">
        <v>3174</v>
      </c>
      <c r="F5008" t="s">
        <v>1509</v>
      </c>
    </row>
    <row r="5009" spans="1:6" ht="15">
      <c r="A5009" s="233">
        <v>45901</v>
      </c>
      <c r="B5009" t="s">
        <v>3025</v>
      </c>
      <c r="C5009">
        <v>186</v>
      </c>
      <c r="D5009" t="s">
        <v>272</v>
      </c>
      <c r="E5009" t="s">
        <v>2791</v>
      </c>
      <c r="F5009" t="s">
        <v>1534</v>
      </c>
    </row>
    <row r="5010" spans="1:6" ht="15">
      <c r="A5010" s="233">
        <v>45901</v>
      </c>
      <c r="B5010" t="s">
        <v>1504</v>
      </c>
      <c r="C5010">
        <v>437.49264965306372</v>
      </c>
      <c r="D5010" t="s">
        <v>272</v>
      </c>
      <c r="E5010" t="s">
        <v>3100</v>
      </c>
      <c r="F5010" t="s">
        <v>1534</v>
      </c>
    </row>
    <row r="5011" spans="1:6" ht="15">
      <c r="A5011" s="233">
        <v>45901</v>
      </c>
      <c r="B5011" t="s">
        <v>3025</v>
      </c>
      <c r="C5011">
        <v>387</v>
      </c>
      <c r="D5011" t="s">
        <v>274</v>
      </c>
      <c r="E5011" t="s">
        <v>3175</v>
      </c>
      <c r="F5011" t="s">
        <v>1518</v>
      </c>
    </row>
    <row r="5012" spans="1:6" ht="15">
      <c r="A5012" s="233">
        <v>45901</v>
      </c>
      <c r="B5012" t="s">
        <v>1504</v>
      </c>
      <c r="C5012">
        <v>551.11718716623238</v>
      </c>
      <c r="D5012" t="s">
        <v>274</v>
      </c>
      <c r="E5012" t="s">
        <v>3176</v>
      </c>
      <c r="F5012" t="s">
        <v>1518</v>
      </c>
    </row>
    <row r="5013" spans="1:6" ht="15">
      <c r="A5013" s="233">
        <v>45901</v>
      </c>
      <c r="B5013" t="s">
        <v>3025</v>
      </c>
      <c r="C5013">
        <v>310</v>
      </c>
      <c r="D5013" t="s">
        <v>276</v>
      </c>
      <c r="E5013" t="s">
        <v>2289</v>
      </c>
      <c r="F5013" t="s">
        <v>1531</v>
      </c>
    </row>
    <row r="5014" spans="1:6" ht="15">
      <c r="A5014" s="233">
        <v>45901</v>
      </c>
      <c r="B5014" t="s">
        <v>1504</v>
      </c>
      <c r="C5014">
        <v>612.79354787696695</v>
      </c>
      <c r="D5014" t="s">
        <v>276</v>
      </c>
      <c r="E5014" t="s">
        <v>3162</v>
      </c>
      <c r="F5014" t="s">
        <v>1531</v>
      </c>
    </row>
    <row r="5015" spans="1:6" ht="15">
      <c r="A5015" s="233">
        <v>45901</v>
      </c>
      <c r="B5015" t="s">
        <v>3025</v>
      </c>
      <c r="C5015">
        <v>168</v>
      </c>
      <c r="D5015" t="s">
        <v>278</v>
      </c>
      <c r="E5015" t="s">
        <v>2788</v>
      </c>
      <c r="F5015" t="s">
        <v>1509</v>
      </c>
    </row>
    <row r="5016" spans="1:6" ht="15">
      <c r="A5016" s="233">
        <v>45901</v>
      </c>
      <c r="B5016" t="s">
        <v>1504</v>
      </c>
      <c r="C5016">
        <v>558.75212026474208</v>
      </c>
      <c r="D5016" t="s">
        <v>278</v>
      </c>
      <c r="E5016" t="s">
        <v>3177</v>
      </c>
      <c r="F5016" t="s">
        <v>1509</v>
      </c>
    </row>
    <row r="5017" spans="1:6" ht="15">
      <c r="A5017" s="233">
        <v>45901</v>
      </c>
      <c r="B5017" t="s">
        <v>3025</v>
      </c>
      <c r="C5017">
        <v>117</v>
      </c>
      <c r="D5017" t="s">
        <v>280</v>
      </c>
      <c r="E5017" t="s">
        <v>2555</v>
      </c>
      <c r="F5017" t="s">
        <v>1509</v>
      </c>
    </row>
    <row r="5018" spans="1:6" ht="15">
      <c r="A5018" s="233">
        <v>45901</v>
      </c>
      <c r="B5018" t="s">
        <v>1504</v>
      </c>
      <c r="C5018">
        <v>348.722839855742</v>
      </c>
      <c r="D5018" t="s">
        <v>280</v>
      </c>
      <c r="E5018" t="s">
        <v>3178</v>
      </c>
      <c r="F5018" t="s">
        <v>1509</v>
      </c>
    </row>
    <row r="5019" spans="1:6" ht="15">
      <c r="A5019" s="233">
        <v>45901</v>
      </c>
      <c r="B5019" t="s">
        <v>3025</v>
      </c>
      <c r="C5019">
        <v>282</v>
      </c>
      <c r="D5019" t="s">
        <v>282</v>
      </c>
      <c r="E5019" t="s">
        <v>2250</v>
      </c>
      <c r="F5019" t="s">
        <v>1534</v>
      </c>
    </row>
    <row r="5020" spans="1:6" ht="15">
      <c r="A5020" s="233">
        <v>45901</v>
      </c>
      <c r="B5020" t="s">
        <v>1504</v>
      </c>
      <c r="C5020">
        <v>660.65362539533794</v>
      </c>
      <c r="D5020" t="s">
        <v>282</v>
      </c>
      <c r="E5020" t="s">
        <v>3179</v>
      </c>
      <c r="F5020" t="s">
        <v>1534</v>
      </c>
    </row>
    <row r="5021" spans="1:6" ht="15">
      <c r="A5021" s="233">
        <v>45901</v>
      </c>
      <c r="B5021" t="s">
        <v>3025</v>
      </c>
      <c r="C5021">
        <v>848</v>
      </c>
      <c r="D5021" t="s">
        <v>284</v>
      </c>
      <c r="E5021" t="s">
        <v>3180</v>
      </c>
      <c r="F5021" t="s">
        <v>1531</v>
      </c>
    </row>
    <row r="5022" spans="1:6" ht="15">
      <c r="A5022" s="233">
        <v>45901</v>
      </c>
      <c r="B5022" t="s">
        <v>1504</v>
      </c>
      <c r="C5022">
        <v>651.76622498232246</v>
      </c>
      <c r="D5022" t="s">
        <v>284</v>
      </c>
      <c r="E5022" t="s">
        <v>3181</v>
      </c>
      <c r="F5022" t="s">
        <v>1531</v>
      </c>
    </row>
    <row r="5023" spans="1:6" ht="15">
      <c r="A5023" s="233">
        <v>45901</v>
      </c>
      <c r="B5023" t="s">
        <v>3025</v>
      </c>
      <c r="C5023">
        <v>178</v>
      </c>
      <c r="D5023" t="s">
        <v>286</v>
      </c>
      <c r="E5023" t="s">
        <v>2149</v>
      </c>
      <c r="F5023" t="s">
        <v>1544</v>
      </c>
    </row>
    <row r="5024" spans="1:6" ht="15">
      <c r="A5024" s="233">
        <v>45901</v>
      </c>
      <c r="B5024" t="s">
        <v>1504</v>
      </c>
      <c r="C5024">
        <v>530.37752152796395</v>
      </c>
      <c r="D5024" t="s">
        <v>286</v>
      </c>
      <c r="E5024" t="s">
        <v>2468</v>
      </c>
      <c r="F5024" t="s">
        <v>1544</v>
      </c>
    </row>
    <row r="5025" spans="1:6" ht="15">
      <c r="A5025" s="233">
        <v>45901</v>
      </c>
      <c r="B5025" t="s">
        <v>3025</v>
      </c>
      <c r="C5025">
        <v>378</v>
      </c>
      <c r="D5025" t="s">
        <v>288</v>
      </c>
      <c r="E5025" t="s">
        <v>3182</v>
      </c>
      <c r="F5025" t="s">
        <v>1591</v>
      </c>
    </row>
    <row r="5026" spans="1:6" ht="15">
      <c r="A5026" s="233">
        <v>45901</v>
      </c>
      <c r="B5026" t="s">
        <v>1504</v>
      </c>
      <c r="C5026">
        <v>491.062149241322</v>
      </c>
      <c r="D5026" t="s">
        <v>288</v>
      </c>
      <c r="E5026" t="s">
        <v>3183</v>
      </c>
      <c r="F5026" t="s">
        <v>1591</v>
      </c>
    </row>
    <row r="5027" spans="1:6" ht="15">
      <c r="A5027" s="233">
        <v>45901</v>
      </c>
      <c r="B5027" t="s">
        <v>3025</v>
      </c>
      <c r="C5027">
        <v>1114</v>
      </c>
      <c r="D5027" t="s">
        <v>290</v>
      </c>
      <c r="E5027" t="s">
        <v>3184</v>
      </c>
      <c r="F5027" t="s">
        <v>1544</v>
      </c>
    </row>
    <row r="5028" spans="1:6" ht="15">
      <c r="A5028" s="233">
        <v>45901</v>
      </c>
      <c r="B5028" t="s">
        <v>1504</v>
      </c>
      <c r="C5028">
        <v>523.25526778081519</v>
      </c>
      <c r="D5028" t="s">
        <v>290</v>
      </c>
      <c r="E5028" t="s">
        <v>3185</v>
      </c>
      <c r="F5028" t="s">
        <v>1544</v>
      </c>
    </row>
    <row r="5029" spans="1:6" ht="15">
      <c r="A5029" s="233">
        <v>45901</v>
      </c>
      <c r="B5029" t="s">
        <v>3025</v>
      </c>
      <c r="C5029">
        <v>59</v>
      </c>
      <c r="D5029" t="s">
        <v>292</v>
      </c>
      <c r="E5029" t="s">
        <v>2189</v>
      </c>
      <c r="F5029" t="s">
        <v>1509</v>
      </c>
    </row>
    <row r="5030" spans="1:6" ht="15">
      <c r="A5030" s="233">
        <v>45901</v>
      </c>
      <c r="B5030" t="s">
        <v>1504</v>
      </c>
      <c r="C5030">
        <v>222.40651387213509</v>
      </c>
      <c r="D5030" t="s">
        <v>292</v>
      </c>
      <c r="E5030" t="s">
        <v>2229</v>
      </c>
      <c r="F5030" t="s">
        <v>1509</v>
      </c>
    </row>
    <row r="5031" spans="1:6" ht="15">
      <c r="A5031" s="233">
        <v>45901</v>
      </c>
      <c r="B5031" t="s">
        <v>3025</v>
      </c>
      <c r="C5031">
        <v>390</v>
      </c>
      <c r="D5031" t="s">
        <v>296</v>
      </c>
      <c r="E5031" t="s">
        <v>2166</v>
      </c>
      <c r="F5031" t="s">
        <v>1534</v>
      </c>
    </row>
    <row r="5032" spans="1:6" ht="15">
      <c r="A5032" s="233">
        <v>45901</v>
      </c>
      <c r="B5032" t="s">
        <v>1504</v>
      </c>
      <c r="C5032">
        <v>637.82811350069505</v>
      </c>
      <c r="D5032" t="s">
        <v>296</v>
      </c>
      <c r="E5032" t="s">
        <v>3186</v>
      </c>
      <c r="F5032" t="s">
        <v>1534</v>
      </c>
    </row>
    <row r="5033" spans="1:6" ht="15">
      <c r="A5033" s="233">
        <v>45901</v>
      </c>
      <c r="B5033" t="s">
        <v>3025</v>
      </c>
      <c r="C5033">
        <v>401</v>
      </c>
      <c r="D5033" t="s">
        <v>294</v>
      </c>
      <c r="E5033" t="s">
        <v>3127</v>
      </c>
      <c r="F5033" t="s">
        <v>1534</v>
      </c>
    </row>
    <row r="5034" spans="1:6" ht="15">
      <c r="A5034" s="233">
        <v>45901</v>
      </c>
      <c r="B5034" t="s">
        <v>1504</v>
      </c>
      <c r="C5034">
        <v>603.12542301502549</v>
      </c>
      <c r="D5034" t="s">
        <v>294</v>
      </c>
      <c r="E5034" t="s">
        <v>3187</v>
      </c>
      <c r="F5034" t="s">
        <v>1534</v>
      </c>
    </row>
    <row r="5035" spans="1:6" ht="15">
      <c r="A5035" s="233">
        <v>45901</v>
      </c>
      <c r="B5035" t="s">
        <v>3025</v>
      </c>
      <c r="C5035">
        <v>524</v>
      </c>
      <c r="D5035" t="s">
        <v>298</v>
      </c>
      <c r="E5035" t="s">
        <v>3088</v>
      </c>
      <c r="F5035" t="s">
        <v>1522</v>
      </c>
    </row>
    <row r="5036" spans="1:6" ht="15">
      <c r="A5036" s="233">
        <v>45901</v>
      </c>
      <c r="B5036" t="s">
        <v>1504</v>
      </c>
      <c r="C5036">
        <v>436.11788499471498</v>
      </c>
      <c r="D5036" t="s">
        <v>298</v>
      </c>
      <c r="E5036" t="s">
        <v>3188</v>
      </c>
      <c r="F5036" t="s">
        <v>1522</v>
      </c>
    </row>
    <row r="5037" spans="1:6" ht="15">
      <c r="A5037" s="233">
        <v>45901</v>
      </c>
      <c r="B5037" t="s">
        <v>3025</v>
      </c>
      <c r="C5037">
        <v>420</v>
      </c>
      <c r="D5037" t="s">
        <v>302</v>
      </c>
      <c r="E5037" t="s">
        <v>2653</v>
      </c>
      <c r="F5037" t="s">
        <v>1534</v>
      </c>
    </row>
    <row r="5038" spans="1:6" ht="15">
      <c r="A5038" s="233">
        <v>45901</v>
      </c>
      <c r="B5038" t="s">
        <v>1504</v>
      </c>
      <c r="C5038">
        <v>566.69455163666782</v>
      </c>
      <c r="D5038" t="s">
        <v>302</v>
      </c>
      <c r="E5038" t="s">
        <v>3189</v>
      </c>
      <c r="F5038" t="s">
        <v>1534</v>
      </c>
    </row>
    <row r="5039" spans="1:6" ht="15">
      <c r="A5039" s="233">
        <v>45901</v>
      </c>
      <c r="B5039" t="s">
        <v>3025</v>
      </c>
      <c r="C5039">
        <v>186</v>
      </c>
      <c r="D5039" t="s">
        <v>304</v>
      </c>
      <c r="E5039" t="s">
        <v>2791</v>
      </c>
      <c r="F5039" t="s">
        <v>1544</v>
      </c>
    </row>
    <row r="5040" spans="1:6" ht="15">
      <c r="A5040" s="233">
        <v>45901</v>
      </c>
      <c r="B5040" t="s">
        <v>1504</v>
      </c>
      <c r="C5040">
        <v>571.9733079122974</v>
      </c>
      <c r="D5040" t="s">
        <v>304</v>
      </c>
      <c r="E5040" t="s">
        <v>3063</v>
      </c>
      <c r="F5040" t="s">
        <v>1544</v>
      </c>
    </row>
    <row r="5041" spans="1:6" ht="15">
      <c r="A5041" s="233">
        <v>45901</v>
      </c>
      <c r="B5041" t="s">
        <v>3025</v>
      </c>
      <c r="C5041">
        <v>311</v>
      </c>
      <c r="D5041" t="s">
        <v>306</v>
      </c>
      <c r="E5041" t="s">
        <v>3190</v>
      </c>
      <c r="F5041" t="s">
        <v>1531</v>
      </c>
    </row>
    <row r="5042" spans="1:6" ht="15">
      <c r="A5042" s="233">
        <v>45901</v>
      </c>
      <c r="B5042" t="s">
        <v>1504</v>
      </c>
      <c r="C5042">
        <v>689.456415713399</v>
      </c>
      <c r="D5042" t="s">
        <v>306</v>
      </c>
      <c r="E5042" t="s">
        <v>3191</v>
      </c>
      <c r="F5042" t="s">
        <v>1531</v>
      </c>
    </row>
    <row r="5043" spans="1:6" ht="15">
      <c r="A5043" s="233">
        <v>45901</v>
      </c>
      <c r="B5043" t="s">
        <v>3025</v>
      </c>
      <c r="C5043">
        <v>859</v>
      </c>
      <c r="D5043" t="s">
        <v>308</v>
      </c>
      <c r="E5043" t="s">
        <v>3192</v>
      </c>
      <c r="F5043" t="s">
        <v>1531</v>
      </c>
    </row>
    <row r="5044" spans="1:6" ht="15">
      <c r="A5044" s="233">
        <v>45901</v>
      </c>
      <c r="B5044" t="s">
        <v>1504</v>
      </c>
      <c r="C5044">
        <v>590.17114276095663</v>
      </c>
      <c r="D5044" t="s">
        <v>308</v>
      </c>
      <c r="E5044" t="s">
        <v>3156</v>
      </c>
      <c r="F5044" t="s">
        <v>1531</v>
      </c>
    </row>
    <row r="5045" spans="1:6" ht="15">
      <c r="A5045" s="233">
        <v>45901</v>
      </c>
      <c r="B5045" t="s">
        <v>3025</v>
      </c>
      <c r="C5045">
        <v>217</v>
      </c>
      <c r="D5045" t="s">
        <v>310</v>
      </c>
      <c r="E5045" t="s">
        <v>2793</v>
      </c>
      <c r="F5045" t="s">
        <v>1518</v>
      </c>
    </row>
    <row r="5046" spans="1:6" ht="15">
      <c r="A5046" s="233">
        <v>45901</v>
      </c>
      <c r="B5046" t="s">
        <v>1504</v>
      </c>
      <c r="C5046">
        <v>539.559401263116</v>
      </c>
      <c r="D5046" t="s">
        <v>310</v>
      </c>
      <c r="E5046" t="s">
        <v>2437</v>
      </c>
      <c r="F5046" t="s">
        <v>1518</v>
      </c>
    </row>
    <row r="5047" spans="1:6" ht="15">
      <c r="A5047" s="233">
        <v>45901</v>
      </c>
      <c r="B5047" t="s">
        <v>3025</v>
      </c>
      <c r="C5047">
        <v>61628</v>
      </c>
      <c r="D5047" t="s">
        <v>1772</v>
      </c>
      <c r="E5047" t="s">
        <v>3193</v>
      </c>
      <c r="F5047" t="s">
        <v>1772</v>
      </c>
    </row>
    <row r="5048" spans="1:6" ht="15">
      <c r="A5048" s="233">
        <v>45901</v>
      </c>
      <c r="B5048" t="s">
        <v>1504</v>
      </c>
      <c r="C5048">
        <v>561.2192302914865</v>
      </c>
      <c r="D5048" t="s">
        <v>1772</v>
      </c>
      <c r="E5048" t="s">
        <v>3194</v>
      </c>
      <c r="F5048" t="s">
        <v>1772</v>
      </c>
    </row>
    <row r="5049" spans="1:6" ht="15">
      <c r="A5049" s="233">
        <v>45870</v>
      </c>
      <c r="B5049" t="s">
        <v>1507</v>
      </c>
      <c r="C5049">
        <v>0.19748229740361919</v>
      </c>
      <c r="D5049" t="s">
        <v>3</v>
      </c>
      <c r="E5049" t="s">
        <v>3195</v>
      </c>
      <c r="F5049" t="s">
        <v>1509</v>
      </c>
    </row>
    <row r="5050" spans="1:6" ht="15">
      <c r="A5050" s="233">
        <v>45870</v>
      </c>
      <c r="B5050" t="s">
        <v>1510</v>
      </c>
      <c r="C5050">
        <v>7.84375</v>
      </c>
      <c r="D5050" t="s">
        <v>3</v>
      </c>
      <c r="E5050" t="s">
        <v>3196</v>
      </c>
      <c r="F5050" t="s">
        <v>1509</v>
      </c>
    </row>
    <row r="5051" spans="1:6" ht="15">
      <c r="A5051" s="233">
        <v>45870</v>
      </c>
      <c r="B5051" t="s">
        <v>1512</v>
      </c>
      <c r="C5051">
        <v>0.974822974036192</v>
      </c>
      <c r="D5051" t="s">
        <v>3</v>
      </c>
      <c r="E5051" t="s">
        <v>1610</v>
      </c>
      <c r="F5051" t="s">
        <v>1509</v>
      </c>
    </row>
    <row r="5052" spans="1:6" ht="15">
      <c r="A5052" s="233">
        <v>45870</v>
      </c>
      <c r="B5052" t="s">
        <v>1507</v>
      </c>
      <c r="C5052">
        <v>0.4686617730095991</v>
      </c>
      <c r="D5052" t="s">
        <v>7</v>
      </c>
      <c r="E5052" t="s">
        <v>1564</v>
      </c>
      <c r="F5052" t="s">
        <v>1509</v>
      </c>
    </row>
    <row r="5053" spans="1:6" ht="15">
      <c r="A5053" s="233">
        <v>45870</v>
      </c>
      <c r="B5053" t="s">
        <v>1510</v>
      </c>
      <c r="C5053">
        <v>4.0686274509803919</v>
      </c>
      <c r="D5053" t="s">
        <v>7</v>
      </c>
      <c r="E5053" t="s">
        <v>1592</v>
      </c>
      <c r="F5053" t="s">
        <v>1509</v>
      </c>
    </row>
    <row r="5054" spans="1:6" ht="15">
      <c r="A5054" s="233">
        <v>45870</v>
      </c>
      <c r="B5054" t="s">
        <v>1512</v>
      </c>
      <c r="C5054">
        <v>0.88481084133258048</v>
      </c>
      <c r="D5054" t="s">
        <v>7</v>
      </c>
      <c r="E5054" t="s">
        <v>1516</v>
      </c>
      <c r="F5054" t="s">
        <v>1509</v>
      </c>
    </row>
    <row r="5055" spans="1:6" ht="15">
      <c r="A5055" s="233">
        <v>45870</v>
      </c>
      <c r="B5055" t="s">
        <v>1507</v>
      </c>
      <c r="C5055">
        <v>2.849756959787892</v>
      </c>
      <c r="D5055" t="s">
        <v>11</v>
      </c>
      <c r="E5055" t="s">
        <v>3197</v>
      </c>
      <c r="F5055" t="s">
        <v>1518</v>
      </c>
    </row>
    <row r="5056" spans="1:6" ht="15">
      <c r="A5056" s="233">
        <v>45870</v>
      </c>
      <c r="B5056" t="s">
        <v>1510</v>
      </c>
      <c r="C5056">
        <v>5.2774140752864156</v>
      </c>
      <c r="D5056" t="s">
        <v>11</v>
      </c>
      <c r="E5056" t="s">
        <v>3198</v>
      </c>
      <c r="F5056" t="s">
        <v>1518</v>
      </c>
    </row>
    <row r="5057" spans="1:6" ht="15">
      <c r="A5057" s="233">
        <v>45870</v>
      </c>
      <c r="B5057" t="s">
        <v>1512</v>
      </c>
      <c r="C5057">
        <v>0.46000883782589491</v>
      </c>
      <c r="D5057" t="s">
        <v>11</v>
      </c>
      <c r="E5057" t="s">
        <v>2782</v>
      </c>
      <c r="F5057" t="s">
        <v>1518</v>
      </c>
    </row>
    <row r="5058" spans="1:6" ht="15">
      <c r="A5058" s="233">
        <v>45870</v>
      </c>
      <c r="B5058" t="s">
        <v>1507</v>
      </c>
      <c r="C5058">
        <v>0.6135693215339233</v>
      </c>
      <c r="D5058" t="s">
        <v>14</v>
      </c>
      <c r="E5058" t="s">
        <v>2004</v>
      </c>
      <c r="F5058" t="s">
        <v>1522</v>
      </c>
    </row>
    <row r="5059" spans="1:6" ht="15">
      <c r="A5059" s="233">
        <v>45870</v>
      </c>
      <c r="B5059" t="s">
        <v>1510</v>
      </c>
      <c r="C5059">
        <v>4.8372093023255811</v>
      </c>
      <c r="D5059" t="s">
        <v>14</v>
      </c>
      <c r="E5059" t="s">
        <v>1715</v>
      </c>
      <c r="F5059" t="s">
        <v>1522</v>
      </c>
    </row>
    <row r="5060" spans="1:6" ht="15">
      <c r="A5060" s="233">
        <v>45870</v>
      </c>
      <c r="B5060" t="s">
        <v>1512</v>
      </c>
      <c r="C5060">
        <v>0.87315634218289084</v>
      </c>
      <c r="D5060" t="s">
        <v>14</v>
      </c>
      <c r="E5060" t="s">
        <v>1524</v>
      </c>
      <c r="F5060" t="s">
        <v>1522</v>
      </c>
    </row>
    <row r="5061" spans="1:6" ht="15">
      <c r="A5061" s="233">
        <v>45870</v>
      </c>
      <c r="B5061" t="s">
        <v>1507</v>
      </c>
      <c r="C5061">
        <v>0.80147058823529416</v>
      </c>
      <c r="D5061" t="s">
        <v>16</v>
      </c>
      <c r="E5061" t="s">
        <v>1581</v>
      </c>
      <c r="F5061" t="s">
        <v>1525</v>
      </c>
    </row>
    <row r="5062" spans="1:6" ht="15">
      <c r="A5062" s="233">
        <v>45870</v>
      </c>
      <c r="B5062" t="s">
        <v>1510</v>
      </c>
      <c r="C5062">
        <v>5.7748344370860929</v>
      </c>
      <c r="D5062" t="s">
        <v>16</v>
      </c>
      <c r="E5062" t="s">
        <v>3199</v>
      </c>
      <c r="F5062" t="s">
        <v>1525</v>
      </c>
    </row>
    <row r="5063" spans="1:6" ht="15">
      <c r="A5063" s="233">
        <v>45870</v>
      </c>
      <c r="B5063" t="s">
        <v>1512</v>
      </c>
      <c r="C5063">
        <v>0.86121323529411764</v>
      </c>
      <c r="D5063" t="s">
        <v>16</v>
      </c>
      <c r="E5063" t="s">
        <v>1529</v>
      </c>
      <c r="F5063" t="s">
        <v>1525</v>
      </c>
    </row>
    <row r="5064" spans="1:6" ht="15">
      <c r="A5064" s="233">
        <v>45870</v>
      </c>
      <c r="B5064" t="s">
        <v>1507</v>
      </c>
      <c r="C5064">
        <v>0.81740276862228078</v>
      </c>
      <c r="D5064" t="s">
        <v>18</v>
      </c>
      <c r="E5064" t="s">
        <v>1990</v>
      </c>
      <c r="F5064" t="s">
        <v>1509</v>
      </c>
    </row>
    <row r="5065" spans="1:6" ht="15">
      <c r="A5065" s="233">
        <v>45870</v>
      </c>
      <c r="B5065" t="s">
        <v>1510</v>
      </c>
      <c r="C5065">
        <v>8.4353741496598644</v>
      </c>
      <c r="D5065" t="s">
        <v>18</v>
      </c>
      <c r="E5065" t="s">
        <v>1654</v>
      </c>
      <c r="F5065" t="s">
        <v>1509</v>
      </c>
    </row>
    <row r="5066" spans="1:6" ht="15">
      <c r="A5066" s="233">
        <v>45870</v>
      </c>
      <c r="B5066" t="s">
        <v>1512</v>
      </c>
      <c r="C5066">
        <v>0.90309822017139085</v>
      </c>
      <c r="D5066" t="s">
        <v>18</v>
      </c>
      <c r="E5066" t="s">
        <v>1580</v>
      </c>
      <c r="F5066" t="s">
        <v>1509</v>
      </c>
    </row>
    <row r="5067" spans="1:6" ht="15">
      <c r="A5067" s="233">
        <v>45870</v>
      </c>
      <c r="B5067" t="s">
        <v>1507</v>
      </c>
      <c r="C5067">
        <v>0.74007444168734493</v>
      </c>
      <c r="D5067" t="s">
        <v>20</v>
      </c>
      <c r="E5067" t="s">
        <v>1643</v>
      </c>
      <c r="F5067" t="s">
        <v>1531</v>
      </c>
    </row>
    <row r="5068" spans="1:6" ht="15">
      <c r="A5068" s="233">
        <v>45870</v>
      </c>
      <c r="B5068" t="s">
        <v>1510</v>
      </c>
      <c r="C5068">
        <v>5.5904404873477036</v>
      </c>
      <c r="D5068" t="s">
        <v>20</v>
      </c>
      <c r="E5068" t="s">
        <v>2693</v>
      </c>
      <c r="F5068" t="s">
        <v>1531</v>
      </c>
    </row>
    <row r="5069" spans="1:6" ht="15">
      <c r="A5069" s="233">
        <v>45870</v>
      </c>
      <c r="B5069" t="s">
        <v>1512</v>
      </c>
      <c r="C5069">
        <v>0.86761786600496271</v>
      </c>
      <c r="D5069" t="s">
        <v>20</v>
      </c>
      <c r="E5069" t="s">
        <v>1524</v>
      </c>
      <c r="F5069" t="s">
        <v>1531</v>
      </c>
    </row>
    <row r="5070" spans="1:6" ht="15">
      <c r="A5070" s="233">
        <v>45870</v>
      </c>
      <c r="B5070" t="s">
        <v>1507</v>
      </c>
      <c r="C5070">
        <v>0.38047559449311641</v>
      </c>
      <c r="D5070" t="s">
        <v>22</v>
      </c>
      <c r="E5070" t="s">
        <v>1945</v>
      </c>
      <c r="F5070" t="s">
        <v>1534</v>
      </c>
    </row>
    <row r="5071" spans="1:6" ht="15">
      <c r="A5071" s="233">
        <v>45870</v>
      </c>
      <c r="B5071" t="s">
        <v>1510</v>
      </c>
      <c r="C5071">
        <v>2.8411214953271031</v>
      </c>
      <c r="D5071" t="s">
        <v>22</v>
      </c>
      <c r="E5071" t="s">
        <v>3200</v>
      </c>
      <c r="F5071" t="s">
        <v>1534</v>
      </c>
    </row>
    <row r="5072" spans="1:6" ht="15">
      <c r="A5072" s="233">
        <v>45870</v>
      </c>
      <c r="B5072" t="s">
        <v>1512</v>
      </c>
      <c r="C5072">
        <v>0.86608260325406761</v>
      </c>
      <c r="D5072" t="s">
        <v>22</v>
      </c>
      <c r="E5072" t="s">
        <v>1524</v>
      </c>
      <c r="F5072" t="s">
        <v>1534</v>
      </c>
    </row>
    <row r="5073" spans="1:6" ht="15">
      <c r="A5073" s="233">
        <v>45870</v>
      </c>
      <c r="B5073" t="s">
        <v>1507</v>
      </c>
      <c r="C5073">
        <v>0.76106194690265483</v>
      </c>
      <c r="D5073" t="s">
        <v>24</v>
      </c>
      <c r="E5073" t="s">
        <v>1521</v>
      </c>
      <c r="F5073" t="s">
        <v>1534</v>
      </c>
    </row>
    <row r="5074" spans="1:6" ht="15">
      <c r="A5074" s="233">
        <v>45870</v>
      </c>
      <c r="B5074" t="s">
        <v>1510</v>
      </c>
      <c r="C5074">
        <v>7.8181818181818183</v>
      </c>
      <c r="D5074" t="s">
        <v>24</v>
      </c>
      <c r="E5074" t="s">
        <v>3201</v>
      </c>
      <c r="F5074" t="s">
        <v>1534</v>
      </c>
    </row>
    <row r="5075" spans="1:6" ht="15">
      <c r="A5075" s="233">
        <v>45870</v>
      </c>
      <c r="B5075" t="s">
        <v>1512</v>
      </c>
      <c r="C5075">
        <v>0.90265486725663713</v>
      </c>
      <c r="D5075" t="s">
        <v>24</v>
      </c>
      <c r="E5075" t="s">
        <v>1580</v>
      </c>
      <c r="F5075" t="s">
        <v>1534</v>
      </c>
    </row>
    <row r="5076" spans="1:6" ht="15">
      <c r="A5076" s="233">
        <v>45870</v>
      </c>
      <c r="B5076" t="s">
        <v>1507</v>
      </c>
      <c r="C5076">
        <v>0.32231404958677679</v>
      </c>
      <c r="D5076" t="s">
        <v>26</v>
      </c>
      <c r="E5076" t="s">
        <v>1508</v>
      </c>
      <c r="F5076" t="s">
        <v>1534</v>
      </c>
    </row>
    <row r="5077" spans="1:6" ht="15">
      <c r="A5077" s="233">
        <v>45870</v>
      </c>
      <c r="B5077" t="s">
        <v>1510</v>
      </c>
      <c r="C5077">
        <v>5.3181818181818183</v>
      </c>
      <c r="D5077" t="s">
        <v>26</v>
      </c>
      <c r="E5077" t="s">
        <v>3202</v>
      </c>
      <c r="F5077" t="s">
        <v>1534</v>
      </c>
    </row>
    <row r="5078" spans="1:6" ht="15">
      <c r="A5078" s="233">
        <v>45870</v>
      </c>
      <c r="B5078" t="s">
        <v>1512</v>
      </c>
      <c r="C5078">
        <v>0.93939393939393945</v>
      </c>
      <c r="D5078" t="s">
        <v>26</v>
      </c>
      <c r="E5078" t="s">
        <v>1585</v>
      </c>
      <c r="F5078" t="s">
        <v>1534</v>
      </c>
    </row>
    <row r="5079" spans="1:6" ht="15">
      <c r="A5079" s="233">
        <v>45870</v>
      </c>
      <c r="B5079" t="s">
        <v>1507</v>
      </c>
      <c r="C5079">
        <v>1.050593161200279</v>
      </c>
      <c r="D5079" t="s">
        <v>28</v>
      </c>
      <c r="E5079" t="s">
        <v>2047</v>
      </c>
      <c r="F5079" t="s">
        <v>1522</v>
      </c>
    </row>
    <row r="5080" spans="1:6" ht="15">
      <c r="A5080" s="233">
        <v>45870</v>
      </c>
      <c r="B5080" t="s">
        <v>1510</v>
      </c>
      <c r="C5080">
        <v>6.6615044247787614</v>
      </c>
      <c r="D5080" t="s">
        <v>28</v>
      </c>
      <c r="E5080" t="s">
        <v>3203</v>
      </c>
      <c r="F5080" t="s">
        <v>1522</v>
      </c>
    </row>
    <row r="5081" spans="1:6" ht="15">
      <c r="A5081" s="233">
        <v>45870</v>
      </c>
      <c r="B5081" t="s">
        <v>1512</v>
      </c>
      <c r="C5081">
        <v>0.84228890439637127</v>
      </c>
      <c r="D5081" t="s">
        <v>28</v>
      </c>
      <c r="E5081" t="s">
        <v>1568</v>
      </c>
      <c r="F5081" t="s">
        <v>1522</v>
      </c>
    </row>
    <row r="5082" spans="1:6" ht="15">
      <c r="A5082" s="233">
        <v>45870</v>
      </c>
      <c r="B5082" t="s">
        <v>1507</v>
      </c>
      <c r="C5082">
        <v>0.70567986230636837</v>
      </c>
      <c r="D5082" t="s">
        <v>30</v>
      </c>
      <c r="E5082" t="s">
        <v>1527</v>
      </c>
      <c r="F5082" t="s">
        <v>1544</v>
      </c>
    </row>
    <row r="5083" spans="1:6" ht="15">
      <c r="A5083" s="233">
        <v>45870</v>
      </c>
      <c r="B5083" t="s">
        <v>1510</v>
      </c>
      <c r="C5083">
        <v>4.0999999999999996</v>
      </c>
      <c r="D5083" t="s">
        <v>30</v>
      </c>
      <c r="E5083" t="s">
        <v>1980</v>
      </c>
      <c r="F5083" t="s">
        <v>1544</v>
      </c>
    </row>
    <row r="5084" spans="1:6" ht="15">
      <c r="A5084" s="233">
        <v>45870</v>
      </c>
      <c r="B5084" t="s">
        <v>1512</v>
      </c>
      <c r="C5084">
        <v>0.82788296041308085</v>
      </c>
      <c r="D5084" t="s">
        <v>30</v>
      </c>
      <c r="E5084" t="s">
        <v>1582</v>
      </c>
      <c r="F5084" t="s">
        <v>1544</v>
      </c>
    </row>
    <row r="5085" spans="1:6" ht="15">
      <c r="A5085" s="233">
        <v>45870</v>
      </c>
      <c r="B5085" t="s">
        <v>1507</v>
      </c>
      <c r="C5085">
        <v>1.1754193016222161</v>
      </c>
      <c r="D5085" t="s">
        <v>32</v>
      </c>
      <c r="E5085" t="s">
        <v>2077</v>
      </c>
      <c r="F5085" t="s">
        <v>1518</v>
      </c>
    </row>
    <row r="5086" spans="1:6" ht="15">
      <c r="A5086" s="233">
        <v>45870</v>
      </c>
      <c r="B5086" t="s">
        <v>1510</v>
      </c>
      <c r="C5086">
        <v>6.5769230769230766</v>
      </c>
      <c r="D5086" t="s">
        <v>32</v>
      </c>
      <c r="E5086" t="s">
        <v>3204</v>
      </c>
      <c r="F5086" t="s">
        <v>1518</v>
      </c>
    </row>
    <row r="5087" spans="1:6" ht="15">
      <c r="A5087" s="233">
        <v>45870</v>
      </c>
      <c r="B5087" t="s">
        <v>1512</v>
      </c>
      <c r="C5087">
        <v>0.82128127577673904</v>
      </c>
      <c r="D5087" t="s">
        <v>32</v>
      </c>
      <c r="E5087" t="s">
        <v>1632</v>
      </c>
      <c r="F5087" t="s">
        <v>1518</v>
      </c>
    </row>
    <row r="5088" spans="1:6" ht="15">
      <c r="A5088" s="233">
        <v>45870</v>
      </c>
      <c r="B5088" t="s">
        <v>1507</v>
      </c>
      <c r="C5088">
        <v>0.61801242236024845</v>
      </c>
      <c r="D5088" t="s">
        <v>34</v>
      </c>
      <c r="E5088" t="s">
        <v>1735</v>
      </c>
      <c r="F5088" t="s">
        <v>1509</v>
      </c>
    </row>
    <row r="5089" spans="1:6" ht="15">
      <c r="A5089" s="233">
        <v>45870</v>
      </c>
      <c r="B5089" t="s">
        <v>1510</v>
      </c>
      <c r="C5089">
        <v>4.3897058823529411</v>
      </c>
      <c r="D5089" t="s">
        <v>34</v>
      </c>
      <c r="E5089" t="s">
        <v>3205</v>
      </c>
      <c r="F5089" t="s">
        <v>1509</v>
      </c>
    </row>
    <row r="5090" spans="1:6" ht="15">
      <c r="A5090" s="233">
        <v>45870</v>
      </c>
      <c r="B5090" t="s">
        <v>1512</v>
      </c>
      <c r="C5090">
        <v>0.85921325051759834</v>
      </c>
      <c r="D5090" t="s">
        <v>34</v>
      </c>
      <c r="E5090" t="s">
        <v>1529</v>
      </c>
      <c r="F5090" t="s">
        <v>1509</v>
      </c>
    </row>
    <row r="5091" spans="1:6" ht="15">
      <c r="A5091" s="233">
        <v>45870</v>
      </c>
      <c r="B5091" t="s">
        <v>1507</v>
      </c>
      <c r="C5091">
        <v>1.690579710144928</v>
      </c>
      <c r="D5091" t="s">
        <v>36</v>
      </c>
      <c r="E5091" t="s">
        <v>1606</v>
      </c>
      <c r="F5091" t="s">
        <v>1544</v>
      </c>
    </row>
    <row r="5092" spans="1:6" ht="15">
      <c r="A5092" s="233">
        <v>45870</v>
      </c>
      <c r="B5092" t="s">
        <v>1510</v>
      </c>
      <c r="C5092">
        <v>10.751152073732721</v>
      </c>
      <c r="D5092" t="s">
        <v>36</v>
      </c>
      <c r="E5092" t="s">
        <v>2025</v>
      </c>
      <c r="F5092" t="s">
        <v>1544</v>
      </c>
    </row>
    <row r="5093" spans="1:6" ht="15">
      <c r="A5093" s="233">
        <v>45870</v>
      </c>
      <c r="B5093" t="s">
        <v>1512</v>
      </c>
      <c r="C5093">
        <v>0.84275362318840585</v>
      </c>
      <c r="D5093" t="s">
        <v>36</v>
      </c>
      <c r="E5093" t="s">
        <v>1568</v>
      </c>
      <c r="F5093" t="s">
        <v>1544</v>
      </c>
    </row>
    <row r="5094" spans="1:6" ht="15">
      <c r="A5094" s="233">
        <v>45870</v>
      </c>
      <c r="B5094" t="s">
        <v>1507</v>
      </c>
      <c r="C5094">
        <v>1.194594594594595</v>
      </c>
      <c r="D5094" t="s">
        <v>1497</v>
      </c>
      <c r="E5094" t="s">
        <v>1586</v>
      </c>
      <c r="F5094" t="s">
        <v>1522</v>
      </c>
    </row>
    <row r="5095" spans="1:6" ht="15">
      <c r="A5095" s="233">
        <v>45870</v>
      </c>
      <c r="B5095" t="s">
        <v>1510</v>
      </c>
      <c r="C5095">
        <v>9.034591194968554</v>
      </c>
      <c r="D5095" t="s">
        <v>1497</v>
      </c>
      <c r="E5095" t="s">
        <v>3206</v>
      </c>
      <c r="F5095" t="s">
        <v>1522</v>
      </c>
    </row>
    <row r="5096" spans="1:6" ht="15">
      <c r="A5096" s="233">
        <v>45870</v>
      </c>
      <c r="B5096" t="s">
        <v>1512</v>
      </c>
      <c r="C5096">
        <v>0.86777546777546777</v>
      </c>
      <c r="D5096" t="s">
        <v>1497</v>
      </c>
      <c r="E5096" t="s">
        <v>1524</v>
      </c>
      <c r="F5096" t="s">
        <v>1522</v>
      </c>
    </row>
    <row r="5097" spans="1:6" ht="15">
      <c r="A5097" s="233">
        <v>45870</v>
      </c>
      <c r="B5097" t="s">
        <v>1507</v>
      </c>
      <c r="C5097">
        <v>0.8555018137847642</v>
      </c>
      <c r="D5097" t="s">
        <v>40</v>
      </c>
      <c r="E5097" t="s">
        <v>1967</v>
      </c>
      <c r="F5097" t="s">
        <v>1509</v>
      </c>
    </row>
    <row r="5098" spans="1:6" ht="15">
      <c r="A5098" s="233">
        <v>45870</v>
      </c>
      <c r="B5098" t="s">
        <v>1510</v>
      </c>
      <c r="C5098">
        <v>7.1464646464646462</v>
      </c>
      <c r="D5098" t="s">
        <v>40</v>
      </c>
      <c r="E5098" t="s">
        <v>3207</v>
      </c>
      <c r="F5098" t="s">
        <v>1509</v>
      </c>
    </row>
    <row r="5099" spans="1:6" ht="15">
      <c r="A5099" s="233">
        <v>45870</v>
      </c>
      <c r="B5099" t="s">
        <v>1512</v>
      </c>
      <c r="C5099">
        <v>0.88029020556227322</v>
      </c>
      <c r="D5099" t="s">
        <v>40</v>
      </c>
      <c r="E5099" t="s">
        <v>1516</v>
      </c>
      <c r="F5099" t="s">
        <v>1509</v>
      </c>
    </row>
    <row r="5100" spans="1:6" ht="15">
      <c r="A5100" s="233">
        <v>45870</v>
      </c>
      <c r="B5100" t="s">
        <v>1507</v>
      </c>
      <c r="C5100">
        <v>0.78555045871559637</v>
      </c>
      <c r="D5100" t="s">
        <v>42</v>
      </c>
      <c r="E5100" t="s">
        <v>1593</v>
      </c>
      <c r="F5100" t="s">
        <v>1544</v>
      </c>
    </row>
    <row r="5101" spans="1:6" ht="15">
      <c r="A5101" s="233">
        <v>45870</v>
      </c>
      <c r="B5101" t="s">
        <v>1510</v>
      </c>
      <c r="C5101">
        <v>6.650485436893204</v>
      </c>
      <c r="D5101" t="s">
        <v>42</v>
      </c>
      <c r="E5101" t="s">
        <v>3208</v>
      </c>
      <c r="F5101" t="s">
        <v>1544</v>
      </c>
    </row>
    <row r="5102" spans="1:6" ht="15">
      <c r="A5102" s="233">
        <v>45870</v>
      </c>
      <c r="B5102" t="s">
        <v>1512</v>
      </c>
      <c r="C5102">
        <v>0.88188073394495414</v>
      </c>
      <c r="D5102" t="s">
        <v>42</v>
      </c>
      <c r="E5102" t="s">
        <v>1516</v>
      </c>
      <c r="F5102" t="s">
        <v>1544</v>
      </c>
    </row>
    <row r="5103" spans="1:6" ht="15">
      <c r="A5103" s="233">
        <v>45870</v>
      </c>
      <c r="B5103" t="s">
        <v>1507</v>
      </c>
      <c r="C5103">
        <v>0.42506142506142508</v>
      </c>
      <c r="D5103" t="s">
        <v>44</v>
      </c>
      <c r="E5103" t="s">
        <v>1619</v>
      </c>
      <c r="F5103" t="s">
        <v>1534</v>
      </c>
    </row>
    <row r="5104" spans="1:6" ht="15">
      <c r="A5104" s="233">
        <v>45870</v>
      </c>
      <c r="B5104" t="s">
        <v>1510</v>
      </c>
      <c r="C5104">
        <v>5.3230769230769228</v>
      </c>
      <c r="D5104" t="s">
        <v>44</v>
      </c>
      <c r="E5104" t="s">
        <v>3202</v>
      </c>
      <c r="F5104" t="s">
        <v>1534</v>
      </c>
    </row>
    <row r="5105" spans="1:6" ht="15">
      <c r="A5105" s="233">
        <v>45870</v>
      </c>
      <c r="B5105" t="s">
        <v>1512</v>
      </c>
      <c r="C5105">
        <v>0.92014742014742013</v>
      </c>
      <c r="D5105" t="s">
        <v>44</v>
      </c>
      <c r="E5105" t="s">
        <v>1590</v>
      </c>
      <c r="F5105" t="s">
        <v>1534</v>
      </c>
    </row>
    <row r="5106" spans="1:6" ht="15">
      <c r="A5106" s="233">
        <v>45870</v>
      </c>
      <c r="B5106" t="s">
        <v>1507</v>
      </c>
      <c r="C5106">
        <v>1.308346213292118</v>
      </c>
      <c r="D5106" t="s">
        <v>46</v>
      </c>
      <c r="E5106" t="s">
        <v>1599</v>
      </c>
      <c r="F5106" t="s">
        <v>1518</v>
      </c>
    </row>
    <row r="5107" spans="1:6" ht="15">
      <c r="A5107" s="233">
        <v>45870</v>
      </c>
      <c r="B5107" t="s">
        <v>1510</v>
      </c>
      <c r="C5107">
        <v>12.729323308270679</v>
      </c>
      <c r="D5107" t="s">
        <v>46</v>
      </c>
      <c r="E5107" t="s">
        <v>3209</v>
      </c>
      <c r="F5107" t="s">
        <v>1518</v>
      </c>
    </row>
    <row r="5108" spans="1:6" ht="15">
      <c r="A5108" s="233">
        <v>45870</v>
      </c>
      <c r="B5108" t="s">
        <v>1512</v>
      </c>
      <c r="C5108">
        <v>0.89721792890262753</v>
      </c>
      <c r="D5108" t="s">
        <v>46</v>
      </c>
      <c r="E5108" t="s">
        <v>1580</v>
      </c>
      <c r="F5108" t="s">
        <v>1518</v>
      </c>
    </row>
    <row r="5109" spans="1:6" ht="15">
      <c r="A5109" s="233">
        <v>45870</v>
      </c>
      <c r="B5109" t="s">
        <v>1507</v>
      </c>
      <c r="C5109">
        <v>0.91502079002079006</v>
      </c>
      <c r="D5109" t="s">
        <v>48</v>
      </c>
      <c r="E5109" t="s">
        <v>1743</v>
      </c>
      <c r="F5109" t="s">
        <v>1525</v>
      </c>
    </row>
    <row r="5110" spans="1:6" ht="15">
      <c r="A5110" s="233">
        <v>45870</v>
      </c>
      <c r="B5110" t="s">
        <v>1510</v>
      </c>
      <c r="C5110">
        <v>4.4910714285714288</v>
      </c>
      <c r="D5110" t="s">
        <v>48</v>
      </c>
      <c r="E5110" t="s">
        <v>1515</v>
      </c>
      <c r="F5110" t="s">
        <v>1525</v>
      </c>
    </row>
    <row r="5111" spans="1:6" ht="15">
      <c r="A5111" s="233">
        <v>45870</v>
      </c>
      <c r="B5111" t="s">
        <v>1512</v>
      </c>
      <c r="C5111">
        <v>0.79625779625779625</v>
      </c>
      <c r="D5111" t="s">
        <v>48</v>
      </c>
      <c r="E5111" t="s">
        <v>1603</v>
      </c>
      <c r="F5111" t="s">
        <v>1525</v>
      </c>
    </row>
    <row r="5112" spans="1:6" ht="15">
      <c r="A5112" s="233">
        <v>45870</v>
      </c>
      <c r="B5112" t="s">
        <v>1507</v>
      </c>
      <c r="C5112">
        <v>0.74421052631578943</v>
      </c>
      <c r="D5112" t="s">
        <v>50</v>
      </c>
      <c r="E5112" t="s">
        <v>1643</v>
      </c>
      <c r="F5112" t="s">
        <v>1509</v>
      </c>
    </row>
    <row r="5113" spans="1:6" ht="15">
      <c r="A5113" s="233">
        <v>45870</v>
      </c>
      <c r="B5113" t="s">
        <v>1510</v>
      </c>
      <c r="C5113">
        <v>5.5669291338582676</v>
      </c>
      <c r="D5113" t="s">
        <v>50</v>
      </c>
      <c r="E5113" t="s">
        <v>1661</v>
      </c>
      <c r="F5113" t="s">
        <v>1509</v>
      </c>
    </row>
    <row r="5114" spans="1:6" ht="15">
      <c r="A5114" s="233">
        <v>45870</v>
      </c>
      <c r="B5114" t="s">
        <v>1512</v>
      </c>
      <c r="C5114">
        <v>0.86631578947368415</v>
      </c>
      <c r="D5114" t="s">
        <v>50</v>
      </c>
      <c r="E5114" t="s">
        <v>1524</v>
      </c>
      <c r="F5114" t="s">
        <v>1509</v>
      </c>
    </row>
    <row r="5115" spans="1:6" ht="15">
      <c r="A5115" s="233">
        <v>45870</v>
      </c>
      <c r="B5115" t="s">
        <v>1507</v>
      </c>
      <c r="C5115">
        <v>0.91724941724941722</v>
      </c>
      <c r="D5115" t="s">
        <v>52</v>
      </c>
      <c r="E5115" t="s">
        <v>1743</v>
      </c>
      <c r="F5115" t="s">
        <v>1525</v>
      </c>
    </row>
    <row r="5116" spans="1:6" ht="15">
      <c r="A5116" s="233">
        <v>45870</v>
      </c>
      <c r="B5116" t="s">
        <v>1510</v>
      </c>
      <c r="C5116">
        <v>5.4089347079037804</v>
      </c>
      <c r="D5116" t="s">
        <v>52</v>
      </c>
      <c r="E5116" t="s">
        <v>1942</v>
      </c>
      <c r="F5116" t="s">
        <v>1525</v>
      </c>
    </row>
    <row r="5117" spans="1:6" ht="15">
      <c r="A5117" s="233">
        <v>45870</v>
      </c>
      <c r="B5117" t="s">
        <v>1512</v>
      </c>
      <c r="C5117">
        <v>0.83041958041958042</v>
      </c>
      <c r="D5117" t="s">
        <v>52</v>
      </c>
      <c r="E5117" t="s">
        <v>1582</v>
      </c>
      <c r="F5117" t="s">
        <v>1525</v>
      </c>
    </row>
    <row r="5118" spans="1:6" ht="15">
      <c r="A5118" s="233">
        <v>45870</v>
      </c>
      <c r="B5118" t="s">
        <v>1507</v>
      </c>
      <c r="C5118">
        <v>0.72214765100671141</v>
      </c>
      <c r="D5118" t="s">
        <v>54</v>
      </c>
      <c r="E5118" t="s">
        <v>1688</v>
      </c>
      <c r="F5118" t="s">
        <v>1534</v>
      </c>
    </row>
    <row r="5119" spans="1:6" ht="15">
      <c r="A5119" s="233">
        <v>45870</v>
      </c>
      <c r="B5119" t="s">
        <v>1510</v>
      </c>
      <c r="C5119">
        <v>7.2702702702702702</v>
      </c>
      <c r="D5119" t="s">
        <v>54</v>
      </c>
      <c r="E5119" t="s">
        <v>3210</v>
      </c>
      <c r="F5119" t="s">
        <v>1534</v>
      </c>
    </row>
    <row r="5120" spans="1:6" ht="15">
      <c r="A5120" s="233">
        <v>45870</v>
      </c>
      <c r="B5120" t="s">
        <v>1512</v>
      </c>
      <c r="C5120">
        <v>0.90067114093959733</v>
      </c>
      <c r="D5120" t="s">
        <v>54</v>
      </c>
      <c r="E5120" t="s">
        <v>1580</v>
      </c>
      <c r="F5120" t="s">
        <v>1534</v>
      </c>
    </row>
    <row r="5121" spans="1:6" ht="15">
      <c r="A5121" s="233">
        <v>45870</v>
      </c>
      <c r="B5121" t="s">
        <v>1507</v>
      </c>
      <c r="C5121">
        <v>1.090625</v>
      </c>
      <c r="D5121" t="s">
        <v>56</v>
      </c>
      <c r="E5121" t="s">
        <v>2082</v>
      </c>
      <c r="F5121" t="s">
        <v>1534</v>
      </c>
    </row>
    <row r="5122" spans="1:6" ht="15">
      <c r="A5122" s="233">
        <v>45870</v>
      </c>
      <c r="B5122" t="s">
        <v>1510</v>
      </c>
      <c r="C5122">
        <v>9.1361256544502609</v>
      </c>
      <c r="D5122" t="s">
        <v>56</v>
      </c>
      <c r="E5122" t="s">
        <v>3211</v>
      </c>
      <c r="F5122" t="s">
        <v>1534</v>
      </c>
    </row>
    <row r="5123" spans="1:6" ht="15">
      <c r="A5123" s="233">
        <v>45870</v>
      </c>
      <c r="B5123" t="s">
        <v>1512</v>
      </c>
      <c r="C5123">
        <v>0.88062499999999999</v>
      </c>
      <c r="D5123" t="s">
        <v>56</v>
      </c>
      <c r="E5123" t="s">
        <v>1516</v>
      </c>
      <c r="F5123" t="s">
        <v>1534</v>
      </c>
    </row>
    <row r="5124" spans="1:6" ht="15">
      <c r="A5124" s="233">
        <v>45870</v>
      </c>
      <c r="B5124" t="s">
        <v>1507</v>
      </c>
      <c r="C5124">
        <v>0.16666666666666671</v>
      </c>
      <c r="D5124" t="s">
        <v>58</v>
      </c>
      <c r="E5124" t="s">
        <v>1628</v>
      </c>
      <c r="F5124" t="s">
        <v>1509</v>
      </c>
    </row>
    <row r="5125" spans="1:6" ht="15">
      <c r="A5125" s="233">
        <v>45870</v>
      </c>
      <c r="B5125" t="s">
        <v>1510</v>
      </c>
      <c r="C5125">
        <v>2.333333333333333</v>
      </c>
      <c r="D5125" t="s">
        <v>58</v>
      </c>
      <c r="E5125" t="s">
        <v>3212</v>
      </c>
      <c r="F5125" t="s">
        <v>1509</v>
      </c>
    </row>
    <row r="5126" spans="1:6" ht="15">
      <c r="A5126" s="233">
        <v>45870</v>
      </c>
      <c r="B5126" t="s">
        <v>1512</v>
      </c>
      <c r="C5126">
        <v>0.9285714285714286</v>
      </c>
      <c r="D5126" t="s">
        <v>58</v>
      </c>
      <c r="E5126" t="s">
        <v>1539</v>
      </c>
      <c r="F5126" t="s">
        <v>1509</v>
      </c>
    </row>
    <row r="5127" spans="1:6" ht="15">
      <c r="A5127" s="233">
        <v>45870</v>
      </c>
      <c r="B5127" t="s">
        <v>1507</v>
      </c>
      <c r="C5127">
        <v>0.5703368242287008</v>
      </c>
      <c r="D5127" t="s">
        <v>1498</v>
      </c>
      <c r="E5127" t="s">
        <v>2016</v>
      </c>
      <c r="F5127" t="s">
        <v>1522</v>
      </c>
    </row>
    <row r="5128" spans="1:6" ht="15">
      <c r="A5128" s="233">
        <v>45870</v>
      </c>
      <c r="B5128" t="s">
        <v>1510</v>
      </c>
      <c r="C5128">
        <v>5.5205479452054798</v>
      </c>
      <c r="D5128" t="s">
        <v>1498</v>
      </c>
      <c r="E5128" t="s">
        <v>2761</v>
      </c>
      <c r="F5128" t="s">
        <v>1522</v>
      </c>
    </row>
    <row r="5129" spans="1:6" ht="15">
      <c r="A5129" s="233">
        <v>45870</v>
      </c>
      <c r="B5129" t="s">
        <v>1512</v>
      </c>
      <c r="C5129">
        <v>0.8966883668270591</v>
      </c>
      <c r="D5129" t="s">
        <v>1498</v>
      </c>
      <c r="E5129" t="s">
        <v>1580</v>
      </c>
      <c r="F5129" t="s">
        <v>1522</v>
      </c>
    </row>
    <row r="5130" spans="1:6" ht="15">
      <c r="A5130" s="233">
        <v>45870</v>
      </c>
      <c r="B5130" t="s">
        <v>1507</v>
      </c>
      <c r="C5130">
        <v>0.43845747490755421</v>
      </c>
      <c r="D5130" t="s">
        <v>62</v>
      </c>
      <c r="E5130" t="s">
        <v>1626</v>
      </c>
      <c r="F5130" t="s">
        <v>1578</v>
      </c>
    </row>
    <row r="5131" spans="1:6" ht="15">
      <c r="A5131" s="233">
        <v>45870</v>
      </c>
      <c r="B5131" t="s">
        <v>1510</v>
      </c>
      <c r="C5131">
        <v>4.3342036553524803</v>
      </c>
      <c r="D5131" t="s">
        <v>62</v>
      </c>
      <c r="E5131" t="s">
        <v>3213</v>
      </c>
      <c r="F5131" t="s">
        <v>1578</v>
      </c>
    </row>
    <row r="5132" spans="1:6" ht="15">
      <c r="A5132" s="233">
        <v>45870</v>
      </c>
      <c r="B5132" t="s">
        <v>1512</v>
      </c>
      <c r="C5132">
        <v>0.89883782356048603</v>
      </c>
      <c r="D5132" t="s">
        <v>62</v>
      </c>
      <c r="E5132" t="s">
        <v>1580</v>
      </c>
      <c r="F5132" t="s">
        <v>1578</v>
      </c>
    </row>
    <row r="5133" spans="1:6" ht="15">
      <c r="A5133" s="233">
        <v>45870</v>
      </c>
      <c r="B5133" t="s">
        <v>1507</v>
      </c>
      <c r="C5133">
        <v>0.8233480176211454</v>
      </c>
      <c r="D5133" t="s">
        <v>64</v>
      </c>
      <c r="E5133" t="s">
        <v>1990</v>
      </c>
      <c r="F5133" t="s">
        <v>1531</v>
      </c>
    </row>
    <row r="5134" spans="1:6" ht="15">
      <c r="A5134" s="233">
        <v>45870</v>
      </c>
      <c r="B5134" t="s">
        <v>1510</v>
      </c>
      <c r="C5134">
        <v>4.6725000000000003</v>
      </c>
      <c r="D5134" t="s">
        <v>64</v>
      </c>
      <c r="E5134" t="s">
        <v>2776</v>
      </c>
      <c r="F5134" t="s">
        <v>1531</v>
      </c>
    </row>
    <row r="5135" spans="1:6" ht="15">
      <c r="A5135" s="233">
        <v>45870</v>
      </c>
      <c r="B5135" t="s">
        <v>1512</v>
      </c>
      <c r="C5135">
        <v>0.82378854625550657</v>
      </c>
      <c r="D5135" t="s">
        <v>64</v>
      </c>
      <c r="E5135" t="s">
        <v>1632</v>
      </c>
      <c r="F5135" t="s">
        <v>1531</v>
      </c>
    </row>
    <row r="5136" spans="1:6" ht="15">
      <c r="A5136" s="233">
        <v>45870</v>
      </c>
      <c r="B5136" t="s">
        <v>1507</v>
      </c>
      <c r="C5136">
        <v>0.77444051825677263</v>
      </c>
      <c r="D5136" t="s">
        <v>66</v>
      </c>
      <c r="E5136" t="s">
        <v>1703</v>
      </c>
      <c r="F5136" t="s">
        <v>1509</v>
      </c>
    </row>
    <row r="5137" spans="1:6" ht="15">
      <c r="A5137" s="233">
        <v>45870</v>
      </c>
      <c r="B5137" t="s">
        <v>1510</v>
      </c>
      <c r="C5137">
        <v>5.6196581196581192</v>
      </c>
      <c r="D5137" t="s">
        <v>66</v>
      </c>
      <c r="E5137" t="s">
        <v>1952</v>
      </c>
      <c r="F5137" t="s">
        <v>1509</v>
      </c>
    </row>
    <row r="5138" spans="1:6" ht="15">
      <c r="A5138" s="233">
        <v>45870</v>
      </c>
      <c r="B5138" t="s">
        <v>1512</v>
      </c>
      <c r="C5138">
        <v>0.86219081272084808</v>
      </c>
      <c r="D5138" t="s">
        <v>66</v>
      </c>
      <c r="E5138" t="s">
        <v>1529</v>
      </c>
      <c r="F5138" t="s">
        <v>1509</v>
      </c>
    </row>
    <row r="5139" spans="1:6" ht="15">
      <c r="A5139" s="233">
        <v>45870</v>
      </c>
      <c r="B5139" t="s">
        <v>1507</v>
      </c>
      <c r="C5139">
        <v>0.42441860465116282</v>
      </c>
      <c r="D5139" t="s">
        <v>68</v>
      </c>
      <c r="E5139" t="s">
        <v>1530</v>
      </c>
      <c r="F5139" t="s">
        <v>1578</v>
      </c>
    </row>
    <row r="5140" spans="1:6" ht="15">
      <c r="A5140" s="233">
        <v>45870</v>
      </c>
      <c r="B5140" t="s">
        <v>1510</v>
      </c>
      <c r="C5140">
        <v>12.16666666666667</v>
      </c>
      <c r="D5140" t="s">
        <v>68</v>
      </c>
      <c r="E5140" t="s">
        <v>3214</v>
      </c>
      <c r="F5140" t="s">
        <v>1578</v>
      </c>
    </row>
    <row r="5141" spans="1:6" ht="15">
      <c r="A5141" s="233">
        <v>45870</v>
      </c>
      <c r="B5141" t="s">
        <v>1512</v>
      </c>
      <c r="C5141">
        <v>0.96511627906976749</v>
      </c>
      <c r="D5141" t="s">
        <v>68</v>
      </c>
      <c r="E5141" t="s">
        <v>1610</v>
      </c>
      <c r="F5141" t="s">
        <v>1578</v>
      </c>
    </row>
    <row r="5142" spans="1:6" ht="15">
      <c r="A5142" s="233">
        <v>45870</v>
      </c>
      <c r="B5142" t="s">
        <v>1507</v>
      </c>
      <c r="C5142">
        <v>0.35755478662053058</v>
      </c>
      <c r="D5142" t="s">
        <v>70</v>
      </c>
      <c r="E5142" t="s">
        <v>2045</v>
      </c>
      <c r="F5142" t="s">
        <v>1578</v>
      </c>
    </row>
    <row r="5143" spans="1:6" ht="15">
      <c r="A5143" s="233">
        <v>45870</v>
      </c>
      <c r="B5143" t="s">
        <v>1510</v>
      </c>
      <c r="C5143">
        <v>4.7692307692307692</v>
      </c>
      <c r="D5143" t="s">
        <v>70</v>
      </c>
      <c r="E5143" t="s">
        <v>1755</v>
      </c>
      <c r="F5143" t="s">
        <v>1578</v>
      </c>
    </row>
    <row r="5144" spans="1:6" ht="15">
      <c r="A5144" s="233">
        <v>45870</v>
      </c>
      <c r="B5144" t="s">
        <v>1512</v>
      </c>
      <c r="C5144">
        <v>0.92502883506343714</v>
      </c>
      <c r="D5144" t="s">
        <v>70</v>
      </c>
      <c r="E5144" t="s">
        <v>1539</v>
      </c>
      <c r="F5144" t="s">
        <v>1578</v>
      </c>
    </row>
    <row r="5145" spans="1:6" ht="15">
      <c r="A5145" s="233">
        <v>45870</v>
      </c>
      <c r="B5145" t="s">
        <v>1507</v>
      </c>
      <c r="C5145">
        <v>0.52640545144804085</v>
      </c>
      <c r="D5145" t="s">
        <v>72</v>
      </c>
      <c r="E5145" t="s">
        <v>1514</v>
      </c>
      <c r="F5145" t="s">
        <v>1591</v>
      </c>
    </row>
    <row r="5146" spans="1:6" ht="15">
      <c r="A5146" s="233">
        <v>45870</v>
      </c>
      <c r="B5146" t="s">
        <v>1510</v>
      </c>
      <c r="C5146">
        <v>3.5930232558139541</v>
      </c>
      <c r="D5146" t="s">
        <v>72</v>
      </c>
      <c r="E5146" t="s">
        <v>3215</v>
      </c>
      <c r="F5146" t="s">
        <v>1591</v>
      </c>
    </row>
    <row r="5147" spans="1:6" ht="15">
      <c r="A5147" s="233">
        <v>45870</v>
      </c>
      <c r="B5147" t="s">
        <v>1512</v>
      </c>
      <c r="C5147">
        <v>0.8534923339011925</v>
      </c>
      <c r="D5147" t="s">
        <v>72</v>
      </c>
      <c r="E5147" t="s">
        <v>1542</v>
      </c>
      <c r="F5147" t="s">
        <v>1591</v>
      </c>
    </row>
    <row r="5148" spans="1:6" ht="15">
      <c r="A5148" s="233">
        <v>45870</v>
      </c>
      <c r="B5148" t="s">
        <v>1507</v>
      </c>
      <c r="C5148">
        <v>0.74151624548736461</v>
      </c>
      <c r="D5148" t="s">
        <v>74</v>
      </c>
      <c r="E5148" t="s">
        <v>1643</v>
      </c>
      <c r="F5148" t="s">
        <v>1591</v>
      </c>
    </row>
    <row r="5149" spans="1:6" ht="15">
      <c r="A5149" s="233">
        <v>45870</v>
      </c>
      <c r="B5149" t="s">
        <v>1510</v>
      </c>
      <c r="C5149">
        <v>5.0158730158730158</v>
      </c>
      <c r="D5149" t="s">
        <v>74</v>
      </c>
      <c r="E5149" t="s">
        <v>2015</v>
      </c>
      <c r="F5149" t="s">
        <v>1591</v>
      </c>
    </row>
    <row r="5150" spans="1:6" ht="15">
      <c r="A5150" s="233">
        <v>45870</v>
      </c>
      <c r="B5150" t="s">
        <v>1512</v>
      </c>
      <c r="C5150">
        <v>0.85216606498194947</v>
      </c>
      <c r="D5150" t="s">
        <v>74</v>
      </c>
      <c r="E5150" t="s">
        <v>1542</v>
      </c>
      <c r="F5150" t="s">
        <v>1591</v>
      </c>
    </row>
    <row r="5151" spans="1:6" ht="15">
      <c r="A5151" s="233">
        <v>45870</v>
      </c>
      <c r="B5151" t="s">
        <v>1507</v>
      </c>
      <c r="C5151">
        <v>0.68157363819771355</v>
      </c>
      <c r="D5151" t="s">
        <v>76</v>
      </c>
      <c r="E5151" t="s">
        <v>1573</v>
      </c>
      <c r="F5151" t="s">
        <v>1522</v>
      </c>
    </row>
    <row r="5152" spans="1:6" ht="15">
      <c r="A5152" s="233">
        <v>45870</v>
      </c>
      <c r="B5152" t="s">
        <v>1510</v>
      </c>
      <c r="C5152">
        <v>4.9139393939393941</v>
      </c>
      <c r="D5152" t="s">
        <v>76</v>
      </c>
      <c r="E5152" t="s">
        <v>1655</v>
      </c>
      <c r="F5152" t="s">
        <v>1522</v>
      </c>
    </row>
    <row r="5153" spans="1:6" ht="15">
      <c r="A5153" s="233">
        <v>45870</v>
      </c>
      <c r="B5153" t="s">
        <v>1512</v>
      </c>
      <c r="C5153">
        <v>0.86129791526563548</v>
      </c>
      <c r="D5153" t="s">
        <v>76</v>
      </c>
      <c r="E5153" t="s">
        <v>1529</v>
      </c>
      <c r="F5153" t="s">
        <v>1522</v>
      </c>
    </row>
    <row r="5154" spans="1:6" ht="15">
      <c r="A5154" s="233">
        <v>45870</v>
      </c>
      <c r="B5154" t="s">
        <v>1507</v>
      </c>
      <c r="C5154">
        <v>0.43608297153883258</v>
      </c>
      <c r="D5154" t="s">
        <v>78</v>
      </c>
      <c r="E5154" t="s">
        <v>1626</v>
      </c>
      <c r="F5154" t="s">
        <v>1518</v>
      </c>
    </row>
    <row r="5155" spans="1:6" ht="15">
      <c r="A5155" s="233">
        <v>45870</v>
      </c>
      <c r="B5155" t="s">
        <v>1510</v>
      </c>
      <c r="C5155">
        <v>3.6599190283400809</v>
      </c>
      <c r="D5155" t="s">
        <v>78</v>
      </c>
      <c r="E5155" t="s">
        <v>1736</v>
      </c>
      <c r="F5155" t="s">
        <v>1518</v>
      </c>
    </row>
    <row r="5156" spans="1:6" ht="15">
      <c r="A5156" s="233">
        <v>45870</v>
      </c>
      <c r="B5156" t="s">
        <v>1512</v>
      </c>
      <c r="C5156">
        <v>0.88084901109503133</v>
      </c>
      <c r="D5156" t="s">
        <v>78</v>
      </c>
      <c r="E5156" t="s">
        <v>1516</v>
      </c>
      <c r="F5156" t="s">
        <v>1518</v>
      </c>
    </row>
    <row r="5157" spans="1:6" ht="15">
      <c r="A5157" s="233">
        <v>45870</v>
      </c>
      <c r="B5157" t="s">
        <v>1507</v>
      </c>
      <c r="C5157">
        <v>1.3838771593090211</v>
      </c>
      <c r="D5157" t="s">
        <v>80</v>
      </c>
      <c r="E5157" t="s">
        <v>1552</v>
      </c>
      <c r="F5157" t="s">
        <v>1522</v>
      </c>
    </row>
    <row r="5158" spans="1:6" ht="15">
      <c r="A5158" s="233">
        <v>45870</v>
      </c>
      <c r="B5158" t="s">
        <v>1510</v>
      </c>
      <c r="C5158">
        <v>10.18361581920904</v>
      </c>
      <c r="D5158" t="s">
        <v>80</v>
      </c>
      <c r="E5158" t="s">
        <v>3216</v>
      </c>
      <c r="F5158" t="s">
        <v>1522</v>
      </c>
    </row>
    <row r="5159" spans="1:6" ht="15">
      <c r="A5159" s="233">
        <v>45870</v>
      </c>
      <c r="B5159" t="s">
        <v>1512</v>
      </c>
      <c r="C5159">
        <v>0.86410748560460648</v>
      </c>
      <c r="D5159" t="s">
        <v>80</v>
      </c>
      <c r="E5159" t="s">
        <v>1529</v>
      </c>
      <c r="F5159" t="s">
        <v>1522</v>
      </c>
    </row>
    <row r="5160" spans="1:6" ht="15">
      <c r="A5160" s="233">
        <v>45870</v>
      </c>
      <c r="B5160" t="s">
        <v>1507</v>
      </c>
      <c r="C5160">
        <v>0.53041362530413627</v>
      </c>
      <c r="D5160" t="s">
        <v>82</v>
      </c>
      <c r="E5160" t="s">
        <v>1514</v>
      </c>
      <c r="F5160" t="s">
        <v>1531</v>
      </c>
    </row>
    <row r="5161" spans="1:6" ht="15">
      <c r="A5161" s="233">
        <v>45870</v>
      </c>
      <c r="B5161" t="s">
        <v>1510</v>
      </c>
      <c r="C5161">
        <v>6.4117647058823533</v>
      </c>
      <c r="D5161" t="s">
        <v>82</v>
      </c>
      <c r="E5161" t="s">
        <v>1994</v>
      </c>
      <c r="F5161" t="s">
        <v>1531</v>
      </c>
    </row>
    <row r="5162" spans="1:6" ht="15">
      <c r="A5162" s="233">
        <v>45870</v>
      </c>
      <c r="B5162" t="s">
        <v>1512</v>
      </c>
      <c r="C5162">
        <v>0.91727493917274938</v>
      </c>
      <c r="D5162" t="s">
        <v>82</v>
      </c>
      <c r="E5162" t="s">
        <v>1590</v>
      </c>
      <c r="F5162" t="s">
        <v>1531</v>
      </c>
    </row>
    <row r="5163" spans="1:6" ht="15">
      <c r="A5163" s="233">
        <v>45870</v>
      </c>
      <c r="B5163" t="s">
        <v>1507</v>
      </c>
      <c r="C5163">
        <v>0.44897959183673469</v>
      </c>
      <c r="D5163" t="s">
        <v>84</v>
      </c>
      <c r="E5163" t="s">
        <v>1648</v>
      </c>
      <c r="F5163" t="s">
        <v>1509</v>
      </c>
    </row>
    <row r="5164" spans="1:6" ht="15">
      <c r="A5164" s="233">
        <v>45870</v>
      </c>
      <c r="B5164" t="s">
        <v>1510</v>
      </c>
      <c r="C5164">
        <v>3.9433962264150941</v>
      </c>
      <c r="D5164" t="s">
        <v>84</v>
      </c>
      <c r="E5164" t="s">
        <v>1579</v>
      </c>
      <c r="F5164" t="s">
        <v>1509</v>
      </c>
    </row>
    <row r="5165" spans="1:6" ht="15">
      <c r="A5165" s="233">
        <v>45870</v>
      </c>
      <c r="B5165" t="s">
        <v>1512</v>
      </c>
      <c r="C5165">
        <v>0.8861439312567132</v>
      </c>
      <c r="D5165" t="s">
        <v>84</v>
      </c>
      <c r="E5165" t="s">
        <v>1576</v>
      </c>
      <c r="F5165" t="s">
        <v>1509</v>
      </c>
    </row>
    <row r="5166" spans="1:6" ht="15">
      <c r="A5166" s="233">
        <v>45870</v>
      </c>
      <c r="B5166" t="s">
        <v>1507</v>
      </c>
      <c r="C5166">
        <v>0.75063398140321214</v>
      </c>
      <c r="D5166" t="s">
        <v>86</v>
      </c>
      <c r="E5166" t="s">
        <v>1615</v>
      </c>
      <c r="F5166" t="s">
        <v>1518</v>
      </c>
    </row>
    <row r="5167" spans="1:6" ht="15">
      <c r="A5167" s="233">
        <v>45870</v>
      </c>
      <c r="B5167" t="s">
        <v>1510</v>
      </c>
      <c r="C5167">
        <v>4.6370757180156659</v>
      </c>
      <c r="D5167" t="s">
        <v>86</v>
      </c>
      <c r="E5167" t="s">
        <v>3217</v>
      </c>
      <c r="F5167" t="s">
        <v>1518</v>
      </c>
    </row>
    <row r="5168" spans="1:6" ht="15">
      <c r="A5168" s="233">
        <v>45870</v>
      </c>
      <c r="B5168" t="s">
        <v>1512</v>
      </c>
      <c r="C5168">
        <v>0.83812341504649202</v>
      </c>
      <c r="D5168" t="s">
        <v>86</v>
      </c>
      <c r="E5168" t="s">
        <v>1568</v>
      </c>
      <c r="F5168" t="s">
        <v>1518</v>
      </c>
    </row>
    <row r="5169" spans="1:6" ht="15">
      <c r="A5169" s="233">
        <v>45870</v>
      </c>
      <c r="B5169" t="s">
        <v>1507</v>
      </c>
      <c r="C5169">
        <v>1.6150367439231199</v>
      </c>
      <c r="D5169" t="s">
        <v>88</v>
      </c>
      <c r="E5169" t="s">
        <v>1727</v>
      </c>
      <c r="F5169" t="s">
        <v>1544</v>
      </c>
    </row>
    <row r="5170" spans="1:6" ht="15">
      <c r="A5170" s="233">
        <v>45870</v>
      </c>
      <c r="B5170" t="s">
        <v>1510</v>
      </c>
      <c r="C5170">
        <v>8.4903417533432393</v>
      </c>
      <c r="D5170" t="s">
        <v>88</v>
      </c>
      <c r="E5170" t="s">
        <v>3218</v>
      </c>
      <c r="F5170" t="s">
        <v>1544</v>
      </c>
    </row>
    <row r="5171" spans="1:6" ht="15">
      <c r="A5171" s="233">
        <v>45870</v>
      </c>
      <c r="B5171" t="s">
        <v>1512</v>
      </c>
      <c r="C5171">
        <v>0.80977953646127754</v>
      </c>
      <c r="D5171" t="s">
        <v>88</v>
      </c>
      <c r="E5171" t="s">
        <v>1547</v>
      </c>
      <c r="F5171" t="s">
        <v>1544</v>
      </c>
    </row>
    <row r="5172" spans="1:6" ht="15">
      <c r="A5172" s="233">
        <v>45870</v>
      </c>
      <c r="B5172" t="s">
        <v>1507</v>
      </c>
      <c r="C5172">
        <v>0.11789859499083689</v>
      </c>
      <c r="D5172" t="s">
        <v>90</v>
      </c>
      <c r="E5172" t="s">
        <v>1675</v>
      </c>
      <c r="F5172" t="s">
        <v>1509</v>
      </c>
    </row>
    <row r="5173" spans="1:6" ht="15">
      <c r="A5173" s="233">
        <v>45870</v>
      </c>
      <c r="B5173" t="s">
        <v>1510</v>
      </c>
      <c r="C5173">
        <v>2.9692307692307689</v>
      </c>
      <c r="D5173" t="s">
        <v>90</v>
      </c>
      <c r="E5173" t="s">
        <v>3219</v>
      </c>
      <c r="F5173" t="s">
        <v>1509</v>
      </c>
    </row>
    <row r="5174" spans="1:6" ht="15">
      <c r="A5174" s="233">
        <v>45870</v>
      </c>
      <c r="B5174" t="s">
        <v>1512</v>
      </c>
      <c r="C5174">
        <v>0.96029321930360412</v>
      </c>
      <c r="D5174" t="s">
        <v>90</v>
      </c>
      <c r="E5174" t="s">
        <v>1513</v>
      </c>
      <c r="F5174" t="s">
        <v>1509</v>
      </c>
    </row>
    <row r="5175" spans="1:6" ht="15">
      <c r="A5175" s="233">
        <v>45870</v>
      </c>
      <c r="B5175" t="s">
        <v>1507</v>
      </c>
      <c r="C5175">
        <v>0.55672888015717092</v>
      </c>
      <c r="D5175" t="s">
        <v>92</v>
      </c>
      <c r="E5175" t="s">
        <v>1548</v>
      </c>
      <c r="F5175" t="s">
        <v>1525</v>
      </c>
    </row>
    <row r="5176" spans="1:6" ht="15">
      <c r="A5176" s="233">
        <v>45870</v>
      </c>
      <c r="B5176" t="s">
        <v>1510</v>
      </c>
      <c r="C5176">
        <v>6.0777479892761397</v>
      </c>
      <c r="D5176" t="s">
        <v>92</v>
      </c>
      <c r="E5176" t="s">
        <v>3220</v>
      </c>
      <c r="F5176" t="s">
        <v>1525</v>
      </c>
    </row>
    <row r="5177" spans="1:6" ht="15">
      <c r="A5177" s="233">
        <v>45870</v>
      </c>
      <c r="B5177" t="s">
        <v>1512</v>
      </c>
      <c r="C5177">
        <v>0.90839882121807469</v>
      </c>
      <c r="D5177" t="s">
        <v>92</v>
      </c>
      <c r="E5177" t="s">
        <v>1673</v>
      </c>
      <c r="F5177" t="s">
        <v>1525</v>
      </c>
    </row>
    <row r="5178" spans="1:6" ht="15">
      <c r="A5178" s="233">
        <v>45870</v>
      </c>
      <c r="B5178" t="s">
        <v>1507</v>
      </c>
      <c r="C5178">
        <v>1.1508277130594731</v>
      </c>
      <c r="D5178" t="s">
        <v>94</v>
      </c>
      <c r="E5178" t="s">
        <v>1761</v>
      </c>
      <c r="F5178" t="s">
        <v>1578</v>
      </c>
    </row>
    <row r="5179" spans="1:6" ht="15">
      <c r="A5179" s="233">
        <v>45870</v>
      </c>
      <c r="B5179" t="s">
        <v>1510</v>
      </c>
      <c r="C5179">
        <v>3.7094861660079048</v>
      </c>
      <c r="D5179" t="s">
        <v>94</v>
      </c>
      <c r="E5179" t="s">
        <v>3221</v>
      </c>
      <c r="F5179" t="s">
        <v>1578</v>
      </c>
    </row>
    <row r="5180" spans="1:6" ht="15">
      <c r="A5180" s="233">
        <v>45870</v>
      </c>
      <c r="B5180" t="s">
        <v>1512</v>
      </c>
      <c r="C5180">
        <v>0.68976088289393012</v>
      </c>
      <c r="D5180" t="s">
        <v>94</v>
      </c>
      <c r="E5180" t="s">
        <v>3222</v>
      </c>
      <c r="F5180" t="s">
        <v>1578</v>
      </c>
    </row>
    <row r="5181" spans="1:6" ht="15">
      <c r="A5181" s="233">
        <v>45870</v>
      </c>
      <c r="B5181" t="s">
        <v>1507</v>
      </c>
      <c r="C5181">
        <v>0.77386231038506414</v>
      </c>
      <c r="D5181" t="s">
        <v>96</v>
      </c>
      <c r="E5181" t="s">
        <v>1703</v>
      </c>
      <c r="F5181" t="s">
        <v>1522</v>
      </c>
    </row>
    <row r="5182" spans="1:6" ht="15">
      <c r="A5182" s="233">
        <v>45870</v>
      </c>
      <c r="B5182" t="s">
        <v>1510</v>
      </c>
      <c r="C5182">
        <v>8.4591836734693882</v>
      </c>
      <c r="D5182" t="s">
        <v>96</v>
      </c>
      <c r="E5182" t="s">
        <v>3223</v>
      </c>
      <c r="F5182" t="s">
        <v>1522</v>
      </c>
    </row>
    <row r="5183" spans="1:6" ht="15">
      <c r="A5183" s="233">
        <v>45870</v>
      </c>
      <c r="B5183" t="s">
        <v>1512</v>
      </c>
      <c r="C5183">
        <v>0.90851808634772457</v>
      </c>
      <c r="D5183" t="s">
        <v>96</v>
      </c>
      <c r="E5183" t="s">
        <v>1673</v>
      </c>
      <c r="F5183" t="s">
        <v>1522</v>
      </c>
    </row>
    <row r="5184" spans="1:6" ht="15">
      <c r="A5184" s="233">
        <v>45870</v>
      </c>
      <c r="B5184" t="s">
        <v>1507</v>
      </c>
      <c r="C5184">
        <v>0.48354600402955011</v>
      </c>
      <c r="D5184" t="s">
        <v>98</v>
      </c>
      <c r="E5184" t="s">
        <v>2733</v>
      </c>
      <c r="F5184" t="s">
        <v>1509</v>
      </c>
    </row>
    <row r="5185" spans="1:6" ht="15">
      <c r="A5185" s="233">
        <v>45870</v>
      </c>
      <c r="B5185" t="s">
        <v>1510</v>
      </c>
      <c r="C5185">
        <v>7.3469387755102042</v>
      </c>
      <c r="D5185" t="s">
        <v>98</v>
      </c>
      <c r="E5185" t="s">
        <v>1556</v>
      </c>
      <c r="F5185" t="s">
        <v>1509</v>
      </c>
    </row>
    <row r="5186" spans="1:6" ht="15">
      <c r="A5186" s="233">
        <v>45870</v>
      </c>
      <c r="B5186" t="s">
        <v>1512</v>
      </c>
      <c r="C5186">
        <v>0.93418401611820012</v>
      </c>
      <c r="D5186" t="s">
        <v>98</v>
      </c>
      <c r="E5186" t="s">
        <v>1539</v>
      </c>
      <c r="F5186" t="s">
        <v>1509</v>
      </c>
    </row>
    <row r="5187" spans="1:6" ht="15">
      <c r="A5187" s="233">
        <v>45870</v>
      </c>
      <c r="B5187" t="s">
        <v>1507</v>
      </c>
      <c r="C5187">
        <v>0.84171322160148976</v>
      </c>
      <c r="D5187" t="s">
        <v>100</v>
      </c>
      <c r="E5187" t="s">
        <v>1690</v>
      </c>
      <c r="F5187" t="s">
        <v>1509</v>
      </c>
    </row>
    <row r="5188" spans="1:6" ht="15">
      <c r="A5188" s="233">
        <v>45870</v>
      </c>
      <c r="B5188" t="s">
        <v>1510</v>
      </c>
      <c r="C5188">
        <v>7.4098360655737707</v>
      </c>
      <c r="D5188" t="s">
        <v>100</v>
      </c>
      <c r="E5188" t="s">
        <v>1664</v>
      </c>
      <c r="F5188" t="s">
        <v>1509</v>
      </c>
    </row>
    <row r="5189" spans="1:6" ht="15">
      <c r="A5189" s="233">
        <v>45870</v>
      </c>
      <c r="B5189" t="s">
        <v>1512</v>
      </c>
      <c r="C5189">
        <v>0.88640595903165731</v>
      </c>
      <c r="D5189" t="s">
        <v>100</v>
      </c>
      <c r="E5189" t="s">
        <v>1576</v>
      </c>
      <c r="F5189" t="s">
        <v>1509</v>
      </c>
    </row>
    <row r="5190" spans="1:6" ht="15">
      <c r="A5190" s="233">
        <v>45870</v>
      </c>
      <c r="B5190" t="s">
        <v>1507</v>
      </c>
      <c r="C5190">
        <v>1.046610169491526</v>
      </c>
      <c r="D5190" t="s">
        <v>102</v>
      </c>
      <c r="E5190" t="s">
        <v>2047</v>
      </c>
      <c r="F5190" t="s">
        <v>1534</v>
      </c>
    </row>
    <row r="5191" spans="1:6" ht="15">
      <c r="A5191" s="233">
        <v>45870</v>
      </c>
      <c r="B5191" t="s">
        <v>1510</v>
      </c>
      <c r="C5191">
        <v>14.746268656716421</v>
      </c>
      <c r="D5191" t="s">
        <v>102</v>
      </c>
      <c r="E5191" t="s">
        <v>3224</v>
      </c>
      <c r="F5191" t="s">
        <v>1534</v>
      </c>
    </row>
    <row r="5192" spans="1:6" ht="15">
      <c r="A5192" s="233">
        <v>45870</v>
      </c>
      <c r="B5192" t="s">
        <v>1512</v>
      </c>
      <c r="C5192">
        <v>0.92902542372881358</v>
      </c>
      <c r="D5192" t="s">
        <v>102</v>
      </c>
      <c r="E5192" t="s">
        <v>1539</v>
      </c>
      <c r="F5192" t="s">
        <v>1534</v>
      </c>
    </row>
    <row r="5193" spans="1:6" ht="15">
      <c r="A5193" s="233">
        <v>45870</v>
      </c>
      <c r="B5193" t="s">
        <v>1507</v>
      </c>
      <c r="C5193">
        <v>1.141783029001074</v>
      </c>
      <c r="D5193" t="s">
        <v>104</v>
      </c>
      <c r="E5193" t="s">
        <v>1949</v>
      </c>
      <c r="F5193" t="s">
        <v>1509</v>
      </c>
    </row>
    <row r="5194" spans="1:6" ht="15">
      <c r="A5194" s="233">
        <v>45870</v>
      </c>
      <c r="B5194" t="s">
        <v>1510</v>
      </c>
      <c r="C5194">
        <v>6.5617283950617287</v>
      </c>
      <c r="D5194" t="s">
        <v>104</v>
      </c>
      <c r="E5194" t="s">
        <v>1697</v>
      </c>
      <c r="F5194" t="s">
        <v>1509</v>
      </c>
    </row>
    <row r="5195" spans="1:6" ht="15">
      <c r="A5195" s="233">
        <v>45870</v>
      </c>
      <c r="B5195" t="s">
        <v>1512</v>
      </c>
      <c r="C5195">
        <v>0.82599355531686358</v>
      </c>
      <c r="D5195" t="s">
        <v>104</v>
      </c>
      <c r="E5195" t="s">
        <v>1582</v>
      </c>
      <c r="F5195" t="s">
        <v>1509</v>
      </c>
    </row>
    <row r="5196" spans="1:6" ht="15">
      <c r="A5196" s="233">
        <v>45870</v>
      </c>
      <c r="B5196" t="s">
        <v>1507</v>
      </c>
      <c r="C5196">
        <v>1.4160220994475139</v>
      </c>
      <c r="D5196" t="s">
        <v>106</v>
      </c>
      <c r="E5196" t="s">
        <v>1759</v>
      </c>
      <c r="F5196" t="s">
        <v>1544</v>
      </c>
    </row>
    <row r="5197" spans="1:6" ht="15">
      <c r="A5197" s="233">
        <v>45870</v>
      </c>
      <c r="B5197" t="s">
        <v>1510</v>
      </c>
      <c r="C5197">
        <v>7.3438395415472781</v>
      </c>
      <c r="D5197" t="s">
        <v>106</v>
      </c>
      <c r="E5197" t="s">
        <v>1625</v>
      </c>
      <c r="F5197" t="s">
        <v>1544</v>
      </c>
    </row>
    <row r="5198" spans="1:6" ht="15">
      <c r="A5198" s="233">
        <v>45870</v>
      </c>
      <c r="B5198" t="s">
        <v>1512</v>
      </c>
      <c r="C5198">
        <v>0.80718232044198901</v>
      </c>
      <c r="D5198" t="s">
        <v>106</v>
      </c>
      <c r="E5198" t="s">
        <v>1547</v>
      </c>
      <c r="F5198" t="s">
        <v>1544</v>
      </c>
    </row>
    <row r="5199" spans="1:6" ht="15">
      <c r="A5199" s="233">
        <v>45870</v>
      </c>
      <c r="B5199" t="s">
        <v>1507</v>
      </c>
      <c r="C5199">
        <v>0.25843694493783298</v>
      </c>
      <c r="D5199" t="s">
        <v>108</v>
      </c>
      <c r="E5199" t="s">
        <v>3225</v>
      </c>
      <c r="F5199" t="s">
        <v>1509</v>
      </c>
    </row>
    <row r="5200" spans="1:6" ht="15">
      <c r="A5200" s="233">
        <v>45870</v>
      </c>
      <c r="B5200" t="s">
        <v>1510</v>
      </c>
      <c r="C5200">
        <v>4.098591549295775</v>
      </c>
      <c r="D5200" t="s">
        <v>108</v>
      </c>
      <c r="E5200" t="s">
        <v>1980</v>
      </c>
      <c r="F5200" t="s">
        <v>1509</v>
      </c>
    </row>
    <row r="5201" spans="1:6" ht="15">
      <c r="A5201" s="233">
        <v>45870</v>
      </c>
      <c r="B5201" t="s">
        <v>1512</v>
      </c>
      <c r="C5201">
        <v>0.93694493783303734</v>
      </c>
      <c r="D5201" t="s">
        <v>108</v>
      </c>
      <c r="E5201" t="s">
        <v>1585</v>
      </c>
      <c r="F5201" t="s">
        <v>1509</v>
      </c>
    </row>
    <row r="5202" spans="1:6" ht="15">
      <c r="A5202" s="233">
        <v>45870</v>
      </c>
      <c r="B5202" t="s">
        <v>1507</v>
      </c>
      <c r="C5202">
        <v>0.25336927223719669</v>
      </c>
      <c r="D5202" t="s">
        <v>110</v>
      </c>
      <c r="E5202" t="s">
        <v>3226</v>
      </c>
      <c r="F5202" t="s">
        <v>1509</v>
      </c>
    </row>
    <row r="5203" spans="1:6" ht="15">
      <c r="A5203" s="233">
        <v>45870</v>
      </c>
      <c r="B5203" t="s">
        <v>1510</v>
      </c>
      <c r="C5203">
        <v>3.481481481481481</v>
      </c>
      <c r="D5203" t="s">
        <v>110</v>
      </c>
      <c r="E5203" t="s">
        <v>1532</v>
      </c>
      <c r="F5203" t="s">
        <v>1509</v>
      </c>
    </row>
    <row r="5204" spans="1:6" ht="15">
      <c r="A5204" s="233">
        <v>45870</v>
      </c>
      <c r="B5204" t="s">
        <v>1512</v>
      </c>
      <c r="C5204">
        <v>0.92722371967654982</v>
      </c>
      <c r="D5204" t="s">
        <v>110</v>
      </c>
      <c r="E5204" t="s">
        <v>1539</v>
      </c>
      <c r="F5204" t="s">
        <v>1509</v>
      </c>
    </row>
    <row r="5205" spans="1:6" ht="15">
      <c r="A5205" s="233">
        <v>45870</v>
      </c>
      <c r="B5205" t="s">
        <v>1507</v>
      </c>
      <c r="C5205">
        <v>0.51810237203495635</v>
      </c>
      <c r="D5205" t="s">
        <v>112</v>
      </c>
      <c r="E5205" t="s">
        <v>1583</v>
      </c>
      <c r="F5205" t="s">
        <v>1578</v>
      </c>
    </row>
    <row r="5206" spans="1:6" ht="15">
      <c r="A5206" s="233">
        <v>45870</v>
      </c>
      <c r="B5206" t="s">
        <v>1510</v>
      </c>
      <c r="C5206">
        <v>2.8819444444444451</v>
      </c>
      <c r="D5206" t="s">
        <v>112</v>
      </c>
      <c r="E5206" t="s">
        <v>3227</v>
      </c>
      <c r="F5206" t="s">
        <v>1578</v>
      </c>
    </row>
    <row r="5207" spans="1:6" ht="15">
      <c r="A5207" s="233">
        <v>45870</v>
      </c>
      <c r="B5207" t="s">
        <v>1512</v>
      </c>
      <c r="C5207">
        <v>0.8202247191011236</v>
      </c>
      <c r="D5207" t="s">
        <v>112</v>
      </c>
      <c r="E5207" t="s">
        <v>1632</v>
      </c>
      <c r="F5207" t="s">
        <v>1578</v>
      </c>
    </row>
    <row r="5208" spans="1:6" ht="15">
      <c r="A5208" s="233">
        <v>45870</v>
      </c>
      <c r="B5208" t="s">
        <v>1507</v>
      </c>
      <c r="C5208">
        <v>0.48027444253859353</v>
      </c>
      <c r="D5208" t="s">
        <v>114</v>
      </c>
      <c r="E5208" t="s">
        <v>2733</v>
      </c>
      <c r="F5208" t="s">
        <v>1509</v>
      </c>
    </row>
    <row r="5209" spans="1:6" ht="15">
      <c r="A5209" s="233">
        <v>45870</v>
      </c>
      <c r="B5209" t="s">
        <v>1510</v>
      </c>
      <c r="C5209">
        <v>11.05263157894737</v>
      </c>
      <c r="D5209" t="s">
        <v>114</v>
      </c>
      <c r="E5209" t="s">
        <v>1732</v>
      </c>
      <c r="F5209" t="s">
        <v>1509</v>
      </c>
    </row>
    <row r="5210" spans="1:6" ht="15">
      <c r="A5210" s="233">
        <v>45870</v>
      </c>
      <c r="B5210" t="s">
        <v>1512</v>
      </c>
      <c r="C5210">
        <v>0.95654659805603204</v>
      </c>
      <c r="D5210" t="s">
        <v>114</v>
      </c>
      <c r="E5210" t="s">
        <v>1513</v>
      </c>
      <c r="F5210" t="s">
        <v>1509</v>
      </c>
    </row>
    <row r="5211" spans="1:6" ht="15">
      <c r="A5211" s="233">
        <v>45870</v>
      </c>
      <c r="B5211" t="s">
        <v>1507</v>
      </c>
      <c r="C5211">
        <v>0.81518987341772153</v>
      </c>
      <c r="D5211" t="s">
        <v>872</v>
      </c>
      <c r="E5211" t="s">
        <v>1990</v>
      </c>
      <c r="F5211" t="s">
        <v>1531</v>
      </c>
    </row>
    <row r="5212" spans="1:6" ht="15">
      <c r="A5212" s="233">
        <v>45870</v>
      </c>
      <c r="B5212" t="s">
        <v>1510</v>
      </c>
      <c r="C5212">
        <v>6.2727272727272716</v>
      </c>
      <c r="D5212" t="s">
        <v>872</v>
      </c>
      <c r="E5212" t="s">
        <v>1635</v>
      </c>
      <c r="F5212" t="s">
        <v>1531</v>
      </c>
    </row>
    <row r="5213" spans="1:6" ht="15">
      <c r="A5213" s="233">
        <v>45870</v>
      </c>
      <c r="B5213" t="s">
        <v>1512</v>
      </c>
      <c r="C5213">
        <v>0.87004219409282701</v>
      </c>
      <c r="D5213" t="s">
        <v>872</v>
      </c>
      <c r="E5213" t="s">
        <v>1524</v>
      </c>
      <c r="F5213" t="s">
        <v>1531</v>
      </c>
    </row>
    <row r="5214" spans="1:6" ht="15">
      <c r="A5214" s="233">
        <v>45870</v>
      </c>
      <c r="B5214" t="s">
        <v>1507</v>
      </c>
      <c r="C5214">
        <v>0.49908072873140558</v>
      </c>
      <c r="D5214" t="s">
        <v>118</v>
      </c>
      <c r="E5214" t="s">
        <v>1671</v>
      </c>
      <c r="F5214" t="s">
        <v>1525</v>
      </c>
    </row>
    <row r="5215" spans="1:6" ht="15">
      <c r="A5215" s="233">
        <v>45870</v>
      </c>
      <c r="B5215" t="s">
        <v>1510</v>
      </c>
      <c r="C5215">
        <v>3.228108108108108</v>
      </c>
      <c r="D5215" t="s">
        <v>118</v>
      </c>
      <c r="E5215" t="s">
        <v>1680</v>
      </c>
      <c r="F5215" t="s">
        <v>1525</v>
      </c>
    </row>
    <row r="5216" spans="1:6" ht="15">
      <c r="A5216" s="233">
        <v>45870</v>
      </c>
      <c r="B5216" t="s">
        <v>1512</v>
      </c>
      <c r="C5216">
        <v>0.84539528664549557</v>
      </c>
      <c r="D5216" t="s">
        <v>118</v>
      </c>
      <c r="E5216" t="s">
        <v>1542</v>
      </c>
      <c r="F5216" t="s">
        <v>1525</v>
      </c>
    </row>
    <row r="5217" spans="1:6" ht="15">
      <c r="A5217" s="233">
        <v>45870</v>
      </c>
      <c r="B5217" t="s">
        <v>1507</v>
      </c>
      <c r="C5217">
        <v>0.4</v>
      </c>
      <c r="D5217" t="s">
        <v>120</v>
      </c>
      <c r="E5217" t="s">
        <v>1588</v>
      </c>
      <c r="F5217" t="s">
        <v>1509</v>
      </c>
    </row>
    <row r="5218" spans="1:6" ht="15">
      <c r="A5218" s="233">
        <v>45870</v>
      </c>
      <c r="B5218" t="s">
        <v>1510</v>
      </c>
      <c r="C5218">
        <v>4.169014084507042</v>
      </c>
      <c r="D5218" t="s">
        <v>120</v>
      </c>
      <c r="E5218" t="s">
        <v>3228</v>
      </c>
      <c r="F5218" t="s">
        <v>1509</v>
      </c>
    </row>
    <row r="5219" spans="1:6" ht="15">
      <c r="A5219" s="233">
        <v>45870</v>
      </c>
      <c r="B5219" t="s">
        <v>1512</v>
      </c>
      <c r="C5219">
        <v>0.90405405405405403</v>
      </c>
      <c r="D5219" t="s">
        <v>120</v>
      </c>
      <c r="E5219" t="s">
        <v>1580</v>
      </c>
      <c r="F5219" t="s">
        <v>1509</v>
      </c>
    </row>
    <row r="5220" spans="1:6" ht="15">
      <c r="A5220" s="233">
        <v>45870</v>
      </c>
      <c r="B5220" t="s">
        <v>1507</v>
      </c>
      <c r="C5220">
        <v>1.016905071521456</v>
      </c>
      <c r="D5220" t="s">
        <v>122</v>
      </c>
      <c r="E5220" t="s">
        <v>1622</v>
      </c>
      <c r="F5220" t="s">
        <v>1509</v>
      </c>
    </row>
    <row r="5221" spans="1:6" ht="15">
      <c r="A5221" s="233">
        <v>45870</v>
      </c>
      <c r="B5221" t="s">
        <v>1510</v>
      </c>
      <c r="C5221">
        <v>7.5192307692307692</v>
      </c>
      <c r="D5221" t="s">
        <v>122</v>
      </c>
      <c r="E5221" t="s">
        <v>3229</v>
      </c>
      <c r="F5221" t="s">
        <v>1509</v>
      </c>
    </row>
    <row r="5222" spans="1:6" ht="15">
      <c r="A5222" s="233">
        <v>45870</v>
      </c>
      <c r="B5222" t="s">
        <v>1512</v>
      </c>
      <c r="C5222">
        <v>0.86475942782834847</v>
      </c>
      <c r="D5222" t="s">
        <v>122</v>
      </c>
      <c r="E5222" t="s">
        <v>1529</v>
      </c>
      <c r="F5222" t="s">
        <v>1509</v>
      </c>
    </row>
    <row r="5223" spans="1:6" ht="15">
      <c r="A5223" s="233">
        <v>45870</v>
      </c>
      <c r="B5223" t="s">
        <v>1507</v>
      </c>
      <c r="C5223">
        <v>1.4834123222748821</v>
      </c>
      <c r="D5223" t="s">
        <v>124</v>
      </c>
      <c r="E5223" t="s">
        <v>1696</v>
      </c>
      <c r="F5223" t="s">
        <v>1544</v>
      </c>
    </row>
    <row r="5224" spans="1:6" ht="15">
      <c r="A5224" s="233">
        <v>45870</v>
      </c>
      <c r="B5224" t="s">
        <v>1510</v>
      </c>
      <c r="C5224">
        <v>6.336032388663968</v>
      </c>
      <c r="D5224" t="s">
        <v>124</v>
      </c>
      <c r="E5224" t="s">
        <v>3230</v>
      </c>
      <c r="F5224" t="s">
        <v>1544</v>
      </c>
    </row>
    <row r="5225" spans="1:6" ht="15">
      <c r="A5225" s="233">
        <v>45870</v>
      </c>
      <c r="B5225" t="s">
        <v>1512</v>
      </c>
      <c r="C5225">
        <v>0.76587677725118486</v>
      </c>
      <c r="D5225" t="s">
        <v>124</v>
      </c>
      <c r="E5225" t="s">
        <v>1641</v>
      </c>
      <c r="F5225" t="s">
        <v>1544</v>
      </c>
    </row>
    <row r="5226" spans="1:6" ht="15">
      <c r="A5226" s="233">
        <v>45870</v>
      </c>
      <c r="B5226" t="s">
        <v>1507</v>
      </c>
      <c r="C5226">
        <v>0.87080366225839267</v>
      </c>
      <c r="D5226" t="s">
        <v>126</v>
      </c>
      <c r="E5226" t="s">
        <v>1546</v>
      </c>
      <c r="F5226" t="s">
        <v>1509</v>
      </c>
    </row>
    <row r="5227" spans="1:6" ht="15">
      <c r="A5227" s="233">
        <v>45870</v>
      </c>
      <c r="B5227" t="s">
        <v>1510</v>
      </c>
      <c r="C5227">
        <v>5.8231292517006814</v>
      </c>
      <c r="D5227" t="s">
        <v>126</v>
      </c>
      <c r="E5227" t="s">
        <v>3231</v>
      </c>
      <c r="F5227" t="s">
        <v>1509</v>
      </c>
    </row>
    <row r="5228" spans="1:6" ht="15">
      <c r="A5228" s="233">
        <v>45870</v>
      </c>
      <c r="B5228" t="s">
        <v>1512</v>
      </c>
      <c r="C5228">
        <v>0.85045778229908442</v>
      </c>
      <c r="D5228" t="s">
        <v>126</v>
      </c>
      <c r="E5228" t="s">
        <v>1542</v>
      </c>
      <c r="F5228" t="s">
        <v>1509</v>
      </c>
    </row>
    <row r="5229" spans="1:6" ht="15">
      <c r="A5229" s="233">
        <v>45870</v>
      </c>
      <c r="B5229" t="s">
        <v>1507</v>
      </c>
      <c r="C5229">
        <v>0.82662538699690402</v>
      </c>
      <c r="D5229" t="s">
        <v>128</v>
      </c>
      <c r="E5229" t="s">
        <v>2019</v>
      </c>
      <c r="F5229" t="s">
        <v>1509</v>
      </c>
    </row>
    <row r="5230" spans="1:6" ht="15">
      <c r="A5230" s="233">
        <v>45870</v>
      </c>
      <c r="B5230" t="s">
        <v>1510</v>
      </c>
      <c r="C5230">
        <v>6.3571428571428568</v>
      </c>
      <c r="D5230" t="s">
        <v>128</v>
      </c>
      <c r="E5230" t="s">
        <v>3232</v>
      </c>
      <c r="F5230" t="s">
        <v>1509</v>
      </c>
    </row>
    <row r="5231" spans="1:6" ht="15">
      <c r="A5231" s="233">
        <v>45870</v>
      </c>
      <c r="B5231" t="s">
        <v>1512</v>
      </c>
      <c r="C5231">
        <v>0.86996904024767807</v>
      </c>
      <c r="D5231" t="s">
        <v>128</v>
      </c>
      <c r="E5231" t="s">
        <v>1524</v>
      </c>
      <c r="F5231" t="s">
        <v>1509</v>
      </c>
    </row>
    <row r="5232" spans="1:6" ht="15">
      <c r="A5232" s="233">
        <v>45870</v>
      </c>
      <c r="B5232" t="s">
        <v>1507</v>
      </c>
      <c r="C5232">
        <v>0.98061684749481892</v>
      </c>
      <c r="D5232" t="s">
        <v>130</v>
      </c>
      <c r="E5232" t="s">
        <v>1536</v>
      </c>
      <c r="F5232" t="s">
        <v>1544</v>
      </c>
    </row>
    <row r="5233" spans="1:6" ht="15">
      <c r="A5233" s="233">
        <v>45870</v>
      </c>
      <c r="B5233" t="s">
        <v>1510</v>
      </c>
      <c r="C5233">
        <v>6.2356589147286821</v>
      </c>
      <c r="D5233" t="s">
        <v>130</v>
      </c>
      <c r="E5233" t="s">
        <v>3233</v>
      </c>
      <c r="F5233" t="s">
        <v>1544</v>
      </c>
    </row>
    <row r="5234" spans="1:6" ht="15">
      <c r="A5234" s="233">
        <v>45870</v>
      </c>
      <c r="B5234" t="s">
        <v>1512</v>
      </c>
      <c r="C5234">
        <v>0.84274046080702181</v>
      </c>
      <c r="D5234" t="s">
        <v>130</v>
      </c>
      <c r="E5234" t="s">
        <v>1568</v>
      </c>
      <c r="F5234" t="s">
        <v>1544</v>
      </c>
    </row>
    <row r="5235" spans="1:6" ht="15">
      <c r="A5235" s="233">
        <v>45870</v>
      </c>
      <c r="B5235" t="s">
        <v>1507</v>
      </c>
      <c r="C5235">
        <v>0.88039102932719959</v>
      </c>
      <c r="D5235" t="s">
        <v>1499</v>
      </c>
      <c r="E5235" t="s">
        <v>1740</v>
      </c>
      <c r="F5235" t="s">
        <v>1518</v>
      </c>
    </row>
    <row r="5236" spans="1:6" ht="15">
      <c r="A5236" s="233">
        <v>45870</v>
      </c>
      <c r="B5236" t="s">
        <v>1510</v>
      </c>
      <c r="C5236">
        <v>5.8212927756653992</v>
      </c>
      <c r="D5236" t="s">
        <v>1499</v>
      </c>
      <c r="E5236" t="s">
        <v>3231</v>
      </c>
      <c r="F5236" t="s">
        <v>1518</v>
      </c>
    </row>
    <row r="5237" spans="1:6" ht="15">
      <c r="A5237" s="233">
        <v>45870</v>
      </c>
      <c r="B5237" t="s">
        <v>1512</v>
      </c>
      <c r="C5237">
        <v>0.84876365727429559</v>
      </c>
      <c r="D5237" t="s">
        <v>1499</v>
      </c>
      <c r="E5237" t="s">
        <v>1542</v>
      </c>
      <c r="F5237" t="s">
        <v>1518</v>
      </c>
    </row>
    <row r="5238" spans="1:6" ht="15">
      <c r="A5238" s="233">
        <v>45870</v>
      </c>
      <c r="B5238" t="s">
        <v>1507</v>
      </c>
      <c r="C5238">
        <v>0.57260273972602738</v>
      </c>
      <c r="D5238" t="s">
        <v>134</v>
      </c>
      <c r="E5238" t="s">
        <v>2016</v>
      </c>
      <c r="F5238" t="s">
        <v>1509</v>
      </c>
    </row>
    <row r="5239" spans="1:6" ht="15">
      <c r="A5239" s="233">
        <v>45870</v>
      </c>
      <c r="B5239" t="s">
        <v>1510</v>
      </c>
      <c r="C5239">
        <v>4.6444444444444448</v>
      </c>
      <c r="D5239" t="s">
        <v>134</v>
      </c>
      <c r="E5239" t="s">
        <v>3217</v>
      </c>
      <c r="F5239" t="s">
        <v>1509</v>
      </c>
    </row>
    <row r="5240" spans="1:6" ht="15">
      <c r="A5240" s="233">
        <v>45870</v>
      </c>
      <c r="B5240" t="s">
        <v>1512</v>
      </c>
      <c r="C5240">
        <v>0.87671232876712324</v>
      </c>
      <c r="D5240" t="s">
        <v>134</v>
      </c>
      <c r="E5240" t="s">
        <v>1516</v>
      </c>
      <c r="F5240" t="s">
        <v>1509</v>
      </c>
    </row>
    <row r="5241" spans="1:6" ht="15">
      <c r="A5241" s="233">
        <v>45870</v>
      </c>
      <c r="B5241" t="s">
        <v>1507</v>
      </c>
      <c r="C5241">
        <v>1.4237875288683599</v>
      </c>
      <c r="D5241" t="s">
        <v>136</v>
      </c>
      <c r="E5241" t="s">
        <v>1759</v>
      </c>
      <c r="F5241" t="s">
        <v>1518</v>
      </c>
    </row>
    <row r="5242" spans="1:6" ht="15">
      <c r="A5242" s="233">
        <v>45870</v>
      </c>
      <c r="B5242" t="s">
        <v>1510</v>
      </c>
      <c r="C5242">
        <v>9.2475000000000005</v>
      </c>
      <c r="D5242" t="s">
        <v>136</v>
      </c>
      <c r="E5242" t="s">
        <v>3234</v>
      </c>
      <c r="F5242" t="s">
        <v>1518</v>
      </c>
    </row>
    <row r="5243" spans="1:6" ht="15">
      <c r="A5243" s="233">
        <v>45870</v>
      </c>
      <c r="B5243" t="s">
        <v>1512</v>
      </c>
      <c r="C5243">
        <v>0.84603541185527331</v>
      </c>
      <c r="D5243" t="s">
        <v>136</v>
      </c>
      <c r="E5243" t="s">
        <v>1542</v>
      </c>
      <c r="F5243" t="s">
        <v>1518</v>
      </c>
    </row>
    <row r="5244" spans="1:6" ht="15">
      <c r="A5244" s="233">
        <v>45870</v>
      </c>
      <c r="B5244" t="s">
        <v>1507</v>
      </c>
      <c r="C5244">
        <v>0.37004754358161651</v>
      </c>
      <c r="D5244" t="s">
        <v>138</v>
      </c>
      <c r="E5244" t="s">
        <v>1533</v>
      </c>
      <c r="F5244" t="s">
        <v>1534</v>
      </c>
    </row>
    <row r="5245" spans="1:6" ht="15">
      <c r="A5245" s="233">
        <v>45870</v>
      </c>
      <c r="B5245" t="s">
        <v>1510</v>
      </c>
      <c r="C5245">
        <v>6.867647058823529</v>
      </c>
      <c r="D5245" t="s">
        <v>138</v>
      </c>
      <c r="E5245" t="s">
        <v>1751</v>
      </c>
      <c r="F5245" t="s">
        <v>1534</v>
      </c>
    </row>
    <row r="5246" spans="1:6" ht="15">
      <c r="A5246" s="233">
        <v>45870</v>
      </c>
      <c r="B5246" t="s">
        <v>1512</v>
      </c>
      <c r="C5246">
        <v>0.9461172741679873</v>
      </c>
      <c r="D5246" t="s">
        <v>138</v>
      </c>
      <c r="E5246" t="s">
        <v>1630</v>
      </c>
      <c r="F5246" t="s">
        <v>1534</v>
      </c>
    </row>
    <row r="5247" spans="1:6" ht="15">
      <c r="A5247" s="233">
        <v>45870</v>
      </c>
      <c r="B5247" t="s">
        <v>1507</v>
      </c>
      <c r="C5247">
        <v>1.117073170731707</v>
      </c>
      <c r="D5247" t="s">
        <v>140</v>
      </c>
      <c r="E5247" t="s">
        <v>1639</v>
      </c>
      <c r="F5247" t="s">
        <v>1509</v>
      </c>
    </row>
    <row r="5248" spans="1:6" ht="15">
      <c r="A5248" s="233">
        <v>45870</v>
      </c>
      <c r="B5248" t="s">
        <v>1510</v>
      </c>
      <c r="C5248">
        <v>9.8950617283950617</v>
      </c>
      <c r="D5248" t="s">
        <v>140</v>
      </c>
      <c r="E5248" t="s">
        <v>3235</v>
      </c>
      <c r="F5248" t="s">
        <v>1509</v>
      </c>
    </row>
    <row r="5249" spans="1:6" ht="15">
      <c r="A5249" s="233">
        <v>45870</v>
      </c>
      <c r="B5249" t="s">
        <v>1512</v>
      </c>
      <c r="C5249">
        <v>0.88710801393728222</v>
      </c>
      <c r="D5249" t="s">
        <v>140</v>
      </c>
      <c r="E5249" t="s">
        <v>1576</v>
      </c>
      <c r="F5249" t="s">
        <v>1509</v>
      </c>
    </row>
    <row r="5250" spans="1:6" ht="15">
      <c r="A5250" s="233">
        <v>45870</v>
      </c>
      <c r="B5250" t="s">
        <v>1507</v>
      </c>
      <c r="C5250">
        <v>0.70544176092937938</v>
      </c>
      <c r="D5250" t="s">
        <v>142</v>
      </c>
      <c r="E5250" t="s">
        <v>1527</v>
      </c>
      <c r="F5250" t="s">
        <v>1534</v>
      </c>
    </row>
    <row r="5251" spans="1:6" ht="15">
      <c r="A5251" s="233">
        <v>45870</v>
      </c>
      <c r="B5251" t="s">
        <v>1510</v>
      </c>
      <c r="C5251">
        <v>4.652217741935484</v>
      </c>
      <c r="D5251" t="s">
        <v>142</v>
      </c>
      <c r="E5251" t="s">
        <v>3236</v>
      </c>
      <c r="F5251" t="s">
        <v>1534</v>
      </c>
    </row>
    <row r="5252" spans="1:6" ht="15">
      <c r="A5252" s="233">
        <v>45870</v>
      </c>
      <c r="B5252" t="s">
        <v>1512</v>
      </c>
      <c r="C5252">
        <v>0.84836441455212475</v>
      </c>
      <c r="D5252" t="s">
        <v>142</v>
      </c>
      <c r="E5252" t="s">
        <v>1542</v>
      </c>
      <c r="F5252" t="s">
        <v>1534</v>
      </c>
    </row>
    <row r="5253" spans="1:6" ht="15">
      <c r="A5253" s="233">
        <v>45870</v>
      </c>
      <c r="B5253" t="s">
        <v>1507</v>
      </c>
      <c r="C5253">
        <v>1.2542332458859999</v>
      </c>
      <c r="D5253" t="s">
        <v>144</v>
      </c>
      <c r="E5253" t="s">
        <v>1620</v>
      </c>
      <c r="F5253" t="s">
        <v>1518</v>
      </c>
    </row>
    <row r="5254" spans="1:6" ht="15">
      <c r="A5254" s="233">
        <v>45870</v>
      </c>
      <c r="B5254" t="s">
        <v>1510</v>
      </c>
      <c r="C5254">
        <v>7.0307486631016038</v>
      </c>
      <c r="D5254" t="s">
        <v>144</v>
      </c>
      <c r="E5254" t="s">
        <v>3237</v>
      </c>
      <c r="F5254" t="s">
        <v>1518</v>
      </c>
    </row>
    <row r="5255" spans="1:6" ht="15">
      <c r="A5255" s="233">
        <v>45870</v>
      </c>
      <c r="B5255" t="s">
        <v>1512</v>
      </c>
      <c r="C5255">
        <v>0.82160744097305027</v>
      </c>
      <c r="D5255" t="s">
        <v>144</v>
      </c>
      <c r="E5255" t="s">
        <v>1632</v>
      </c>
      <c r="F5255" t="s">
        <v>1518</v>
      </c>
    </row>
    <row r="5256" spans="1:6" ht="15">
      <c r="A5256" s="233">
        <v>45870</v>
      </c>
      <c r="B5256" t="s">
        <v>1507</v>
      </c>
      <c r="C5256">
        <v>0.57496496964035493</v>
      </c>
      <c r="D5256" t="s">
        <v>146</v>
      </c>
      <c r="E5256" t="s">
        <v>2016</v>
      </c>
      <c r="F5256" t="s">
        <v>1591</v>
      </c>
    </row>
    <row r="5257" spans="1:6" ht="15">
      <c r="A5257" s="233">
        <v>45870</v>
      </c>
      <c r="B5257" t="s">
        <v>1510</v>
      </c>
      <c r="C5257">
        <v>4.6628787878787881</v>
      </c>
      <c r="D5257" t="s">
        <v>146</v>
      </c>
      <c r="E5257" t="s">
        <v>3238</v>
      </c>
      <c r="F5257" t="s">
        <v>1591</v>
      </c>
    </row>
    <row r="5258" spans="1:6" ht="15">
      <c r="A5258" s="233">
        <v>45870</v>
      </c>
      <c r="B5258" t="s">
        <v>1512</v>
      </c>
      <c r="C5258">
        <v>0.87669313404950955</v>
      </c>
      <c r="D5258" t="s">
        <v>146</v>
      </c>
      <c r="E5258" t="s">
        <v>1516</v>
      </c>
      <c r="F5258" t="s">
        <v>1591</v>
      </c>
    </row>
    <row r="5259" spans="1:6" ht="15">
      <c r="A5259" s="233">
        <v>45870</v>
      </c>
      <c r="B5259" t="s">
        <v>1507</v>
      </c>
      <c r="C5259">
        <v>0.57561974073231748</v>
      </c>
      <c r="D5259" t="s">
        <v>148</v>
      </c>
      <c r="E5259" t="s">
        <v>1745</v>
      </c>
      <c r="F5259" t="s">
        <v>1591</v>
      </c>
    </row>
    <row r="5260" spans="1:6" ht="15">
      <c r="A5260" s="233">
        <v>45870</v>
      </c>
      <c r="B5260" t="s">
        <v>1510</v>
      </c>
      <c r="C5260">
        <v>4.069131832797428</v>
      </c>
      <c r="D5260" t="s">
        <v>148</v>
      </c>
      <c r="E5260" t="s">
        <v>1592</v>
      </c>
      <c r="F5260" t="s">
        <v>1591</v>
      </c>
    </row>
    <row r="5261" spans="1:6" ht="15">
      <c r="A5261" s="233">
        <v>45870</v>
      </c>
      <c r="B5261" t="s">
        <v>1512</v>
      </c>
      <c r="C5261">
        <v>0.8585399135774392</v>
      </c>
      <c r="D5261" t="s">
        <v>148</v>
      </c>
      <c r="E5261" t="s">
        <v>1529</v>
      </c>
      <c r="F5261" t="s">
        <v>1591</v>
      </c>
    </row>
    <row r="5262" spans="1:6" ht="15">
      <c r="A5262" s="233">
        <v>45870</v>
      </c>
      <c r="B5262" t="s">
        <v>1507</v>
      </c>
      <c r="C5262">
        <v>0.50194049159120313</v>
      </c>
      <c r="D5262" t="s">
        <v>150</v>
      </c>
      <c r="E5262" t="s">
        <v>1671</v>
      </c>
      <c r="F5262" t="s">
        <v>1509</v>
      </c>
    </row>
    <row r="5263" spans="1:6" ht="15">
      <c r="A5263" s="233">
        <v>45870</v>
      </c>
      <c r="B5263" t="s">
        <v>1510</v>
      </c>
      <c r="C5263">
        <v>7.0545454545454547</v>
      </c>
      <c r="D5263" t="s">
        <v>150</v>
      </c>
      <c r="E5263" t="s">
        <v>3239</v>
      </c>
      <c r="F5263" t="s">
        <v>1509</v>
      </c>
    </row>
    <row r="5264" spans="1:6" ht="15">
      <c r="A5264" s="233">
        <v>45870</v>
      </c>
      <c r="B5264" t="s">
        <v>1512</v>
      </c>
      <c r="C5264">
        <v>0.9288486416558861</v>
      </c>
      <c r="D5264" t="s">
        <v>150</v>
      </c>
      <c r="E5264" t="s">
        <v>1539</v>
      </c>
      <c r="F5264" t="s">
        <v>1509</v>
      </c>
    </row>
    <row r="5265" spans="1:6" ht="15">
      <c r="A5265" s="233">
        <v>45870</v>
      </c>
      <c r="B5265" t="s">
        <v>1507</v>
      </c>
      <c r="C5265">
        <v>0.86619718309859151</v>
      </c>
      <c r="D5265" t="s">
        <v>152</v>
      </c>
      <c r="E5265" t="s">
        <v>1546</v>
      </c>
      <c r="F5265" t="s">
        <v>1591</v>
      </c>
    </row>
    <row r="5266" spans="1:6" ht="15">
      <c r="A5266" s="233">
        <v>45870</v>
      </c>
      <c r="B5266" t="s">
        <v>1510</v>
      </c>
      <c r="C5266">
        <v>4.7094594594594597</v>
      </c>
      <c r="D5266" t="s">
        <v>152</v>
      </c>
      <c r="E5266" t="s">
        <v>3240</v>
      </c>
      <c r="F5266" t="s">
        <v>1591</v>
      </c>
    </row>
    <row r="5267" spans="1:6" ht="15">
      <c r="A5267" s="233">
        <v>45870</v>
      </c>
      <c r="B5267" t="s">
        <v>1512</v>
      </c>
      <c r="C5267">
        <v>0.81607290803645405</v>
      </c>
      <c r="D5267" t="s">
        <v>152</v>
      </c>
      <c r="E5267" t="s">
        <v>1632</v>
      </c>
      <c r="F5267" t="s">
        <v>1591</v>
      </c>
    </row>
    <row r="5268" spans="1:6" ht="15">
      <c r="A5268" s="233">
        <v>45870</v>
      </c>
      <c r="B5268" t="s">
        <v>1507</v>
      </c>
      <c r="C5268">
        <v>1.039048200122026</v>
      </c>
      <c r="D5268" t="s">
        <v>154</v>
      </c>
      <c r="E5268" t="s">
        <v>3241</v>
      </c>
      <c r="F5268" t="s">
        <v>1534</v>
      </c>
    </row>
    <row r="5269" spans="1:6" ht="15">
      <c r="A5269" s="233">
        <v>45870</v>
      </c>
      <c r="B5269" t="s">
        <v>1510</v>
      </c>
      <c r="C5269">
        <v>7.185654008438819</v>
      </c>
      <c r="D5269" t="s">
        <v>154</v>
      </c>
      <c r="E5269" t="s">
        <v>3242</v>
      </c>
      <c r="F5269" t="s">
        <v>1534</v>
      </c>
    </row>
    <row r="5270" spans="1:6" ht="15">
      <c r="A5270" s="233">
        <v>45870</v>
      </c>
      <c r="B5270" t="s">
        <v>1512</v>
      </c>
      <c r="C5270">
        <v>0.85539963392312379</v>
      </c>
      <c r="D5270" t="s">
        <v>154</v>
      </c>
      <c r="E5270" t="s">
        <v>1529</v>
      </c>
      <c r="F5270" t="s">
        <v>1534</v>
      </c>
    </row>
    <row r="5271" spans="1:6" ht="15">
      <c r="A5271" s="233">
        <v>45870</v>
      </c>
      <c r="B5271" t="s">
        <v>1507</v>
      </c>
      <c r="C5271">
        <v>1</v>
      </c>
      <c r="D5271" t="s">
        <v>156</v>
      </c>
      <c r="E5271" t="s">
        <v>2008</v>
      </c>
      <c r="F5271" t="s">
        <v>1525</v>
      </c>
    </row>
    <row r="5272" spans="1:6" ht="15">
      <c r="A5272" s="233">
        <v>45870</v>
      </c>
      <c r="B5272" t="s">
        <v>1510</v>
      </c>
      <c r="C5272">
        <v>5.8977777777777778</v>
      </c>
      <c r="D5272" t="s">
        <v>156</v>
      </c>
      <c r="E5272" t="s">
        <v>2709</v>
      </c>
      <c r="F5272" t="s">
        <v>1525</v>
      </c>
    </row>
    <row r="5273" spans="1:6" ht="15">
      <c r="A5273" s="233">
        <v>45870</v>
      </c>
      <c r="B5273" t="s">
        <v>1512</v>
      </c>
      <c r="C5273">
        <v>0.83044461190655616</v>
      </c>
      <c r="D5273" t="s">
        <v>156</v>
      </c>
      <c r="E5273" t="s">
        <v>1582</v>
      </c>
      <c r="F5273" t="s">
        <v>1525</v>
      </c>
    </row>
    <row r="5274" spans="1:6" ht="15">
      <c r="A5274" s="233">
        <v>45870</v>
      </c>
      <c r="B5274" t="s">
        <v>1507</v>
      </c>
      <c r="C5274">
        <v>0.9477655252466628</v>
      </c>
      <c r="D5274" t="s">
        <v>158</v>
      </c>
      <c r="E5274" t="s">
        <v>1645</v>
      </c>
      <c r="F5274" t="s">
        <v>1534</v>
      </c>
    </row>
    <row r="5275" spans="1:6" ht="15">
      <c r="A5275" s="233">
        <v>45870</v>
      </c>
      <c r="B5275" t="s">
        <v>1510</v>
      </c>
      <c r="C5275">
        <v>7.3891402714932131</v>
      </c>
      <c r="D5275" t="s">
        <v>158</v>
      </c>
      <c r="E5275" t="s">
        <v>3243</v>
      </c>
      <c r="F5275" t="s">
        <v>1534</v>
      </c>
    </row>
    <row r="5276" spans="1:6" ht="15">
      <c r="A5276" s="233">
        <v>45870</v>
      </c>
      <c r="B5276" t="s">
        <v>1512</v>
      </c>
      <c r="C5276">
        <v>0.87173534532791641</v>
      </c>
      <c r="D5276" t="s">
        <v>158</v>
      </c>
      <c r="E5276" t="s">
        <v>1524</v>
      </c>
      <c r="F5276" t="s">
        <v>1534</v>
      </c>
    </row>
    <row r="5277" spans="1:6" ht="15">
      <c r="A5277" s="233">
        <v>45870</v>
      </c>
      <c r="B5277" t="s">
        <v>1507</v>
      </c>
      <c r="C5277">
        <v>1.4620209059233451</v>
      </c>
      <c r="D5277" t="s">
        <v>160</v>
      </c>
      <c r="E5277" t="s">
        <v>1612</v>
      </c>
      <c r="F5277" t="s">
        <v>1544</v>
      </c>
    </row>
    <row r="5278" spans="1:6" ht="15">
      <c r="A5278" s="233">
        <v>45870</v>
      </c>
      <c r="B5278" t="s">
        <v>1510</v>
      </c>
      <c r="C5278">
        <v>7.2847222222222223</v>
      </c>
      <c r="D5278" t="s">
        <v>160</v>
      </c>
      <c r="E5278" t="s">
        <v>1996</v>
      </c>
      <c r="F5278" t="s">
        <v>1544</v>
      </c>
    </row>
    <row r="5279" spans="1:6" ht="15">
      <c r="A5279" s="233">
        <v>45870</v>
      </c>
      <c r="B5279" t="s">
        <v>1512</v>
      </c>
      <c r="C5279">
        <v>0.79930313588850177</v>
      </c>
      <c r="D5279" t="s">
        <v>160</v>
      </c>
      <c r="E5279" t="s">
        <v>1603</v>
      </c>
      <c r="F5279" t="s">
        <v>1544</v>
      </c>
    </row>
    <row r="5280" spans="1:6" ht="15">
      <c r="A5280" s="233">
        <v>45870</v>
      </c>
      <c r="B5280" t="s">
        <v>1507</v>
      </c>
      <c r="C5280">
        <v>0.70707070707070707</v>
      </c>
      <c r="D5280" t="s">
        <v>162</v>
      </c>
      <c r="E5280" t="s">
        <v>1527</v>
      </c>
      <c r="F5280" t="s">
        <v>1509</v>
      </c>
    </row>
    <row r="5281" spans="1:6" ht="15">
      <c r="A5281" s="233">
        <v>45870</v>
      </c>
      <c r="B5281" t="s">
        <v>1510</v>
      </c>
      <c r="C5281">
        <v>5.384615384615385</v>
      </c>
      <c r="D5281" t="s">
        <v>162</v>
      </c>
      <c r="E5281" t="s">
        <v>3244</v>
      </c>
      <c r="F5281" t="s">
        <v>1509</v>
      </c>
    </row>
    <row r="5282" spans="1:6" ht="15">
      <c r="A5282" s="233">
        <v>45870</v>
      </c>
      <c r="B5282" t="s">
        <v>1512</v>
      </c>
      <c r="C5282">
        <v>0.86868686868686873</v>
      </c>
      <c r="D5282" t="s">
        <v>162</v>
      </c>
      <c r="E5282" t="s">
        <v>1524</v>
      </c>
      <c r="F5282" t="s">
        <v>1509</v>
      </c>
    </row>
    <row r="5283" spans="1:6" ht="15">
      <c r="A5283" s="233">
        <v>45870</v>
      </c>
      <c r="B5283" t="s">
        <v>1507</v>
      </c>
      <c r="C5283">
        <v>0.65922330097087378</v>
      </c>
      <c r="D5283" t="s">
        <v>164</v>
      </c>
      <c r="E5283" t="s">
        <v>1543</v>
      </c>
      <c r="F5283" t="s">
        <v>1578</v>
      </c>
    </row>
    <row r="5284" spans="1:6" ht="15">
      <c r="A5284" s="233">
        <v>45870</v>
      </c>
      <c r="B5284" t="s">
        <v>1510</v>
      </c>
      <c r="C5284">
        <v>6.2870370370370372</v>
      </c>
      <c r="D5284" t="s">
        <v>164</v>
      </c>
      <c r="E5284" t="s">
        <v>3245</v>
      </c>
      <c r="F5284" t="s">
        <v>1578</v>
      </c>
    </row>
    <row r="5285" spans="1:6" ht="15">
      <c r="A5285" s="233">
        <v>45870</v>
      </c>
      <c r="B5285" t="s">
        <v>1512</v>
      </c>
      <c r="C5285">
        <v>0.89514563106796119</v>
      </c>
      <c r="D5285" t="s">
        <v>164</v>
      </c>
      <c r="E5285" t="s">
        <v>1580</v>
      </c>
      <c r="F5285" t="s">
        <v>1578</v>
      </c>
    </row>
    <row r="5286" spans="1:6" ht="15">
      <c r="A5286" s="233">
        <v>45870</v>
      </c>
      <c r="B5286" t="s">
        <v>1507</v>
      </c>
      <c r="C5286">
        <v>0.93342210386151803</v>
      </c>
      <c r="D5286" t="s">
        <v>166</v>
      </c>
      <c r="E5286" t="s">
        <v>1962</v>
      </c>
      <c r="F5286" t="s">
        <v>1525</v>
      </c>
    </row>
    <row r="5287" spans="1:6" ht="15">
      <c r="A5287" s="233">
        <v>45870</v>
      </c>
      <c r="B5287" t="s">
        <v>1510</v>
      </c>
      <c r="C5287">
        <v>9.223684210526315</v>
      </c>
      <c r="D5287" t="s">
        <v>166</v>
      </c>
      <c r="E5287" t="s">
        <v>3246</v>
      </c>
      <c r="F5287" t="s">
        <v>1525</v>
      </c>
    </row>
    <row r="5288" spans="1:6" ht="15">
      <c r="A5288" s="233">
        <v>45870</v>
      </c>
      <c r="B5288" t="s">
        <v>1512</v>
      </c>
      <c r="C5288">
        <v>0.89880159786950731</v>
      </c>
      <c r="D5288" t="s">
        <v>166</v>
      </c>
      <c r="E5288" t="s">
        <v>1580</v>
      </c>
      <c r="F5288" t="s">
        <v>1525</v>
      </c>
    </row>
    <row r="5289" spans="1:6" ht="15">
      <c r="A5289" s="233">
        <v>45870</v>
      </c>
      <c r="B5289" t="s">
        <v>1507</v>
      </c>
      <c r="C5289">
        <v>0.45365602471678679</v>
      </c>
      <c r="D5289" t="s">
        <v>168</v>
      </c>
      <c r="E5289" t="s">
        <v>1648</v>
      </c>
      <c r="F5289" t="s">
        <v>1578</v>
      </c>
    </row>
    <row r="5290" spans="1:6" ht="15">
      <c r="A5290" s="233">
        <v>45870</v>
      </c>
      <c r="B5290" t="s">
        <v>1510</v>
      </c>
      <c r="C5290">
        <v>6.2928571428571427</v>
      </c>
      <c r="D5290" t="s">
        <v>168</v>
      </c>
      <c r="E5290" t="s">
        <v>3245</v>
      </c>
      <c r="F5290" t="s">
        <v>1578</v>
      </c>
    </row>
    <row r="5291" spans="1:6" ht="15">
      <c r="A5291" s="233">
        <v>45870</v>
      </c>
      <c r="B5291" t="s">
        <v>1512</v>
      </c>
      <c r="C5291">
        <v>0.92790937178166844</v>
      </c>
      <c r="D5291" t="s">
        <v>168</v>
      </c>
      <c r="E5291" t="s">
        <v>1539</v>
      </c>
      <c r="F5291" t="s">
        <v>1578</v>
      </c>
    </row>
    <row r="5292" spans="1:6" ht="15">
      <c r="A5292" s="233">
        <v>45870</v>
      </c>
      <c r="B5292" t="s">
        <v>1507</v>
      </c>
      <c r="C5292">
        <v>0.52167732764747687</v>
      </c>
      <c r="D5292" t="s">
        <v>170</v>
      </c>
      <c r="E5292" t="s">
        <v>1583</v>
      </c>
      <c r="F5292" t="s">
        <v>1509</v>
      </c>
    </row>
    <row r="5293" spans="1:6" ht="15">
      <c r="A5293" s="233">
        <v>45870</v>
      </c>
      <c r="B5293" t="s">
        <v>1510</v>
      </c>
      <c r="C5293">
        <v>6.9904761904761914</v>
      </c>
      <c r="D5293" t="s">
        <v>170</v>
      </c>
      <c r="E5293" t="s">
        <v>2021</v>
      </c>
      <c r="F5293" t="s">
        <v>1509</v>
      </c>
    </row>
    <row r="5294" spans="1:6" ht="15">
      <c r="A5294" s="233">
        <v>45870</v>
      </c>
      <c r="B5294" t="s">
        <v>1512</v>
      </c>
      <c r="C5294">
        <v>0.92537313432835822</v>
      </c>
      <c r="D5294" t="s">
        <v>170</v>
      </c>
      <c r="E5294" t="s">
        <v>1539</v>
      </c>
      <c r="F5294" t="s">
        <v>1509</v>
      </c>
    </row>
    <row r="5295" spans="1:6" ht="15">
      <c r="A5295" s="233">
        <v>45870</v>
      </c>
      <c r="B5295" t="s">
        <v>1507</v>
      </c>
      <c r="C5295">
        <v>0.71330638073475128</v>
      </c>
      <c r="D5295" t="s">
        <v>172</v>
      </c>
      <c r="E5295" t="s">
        <v>1527</v>
      </c>
      <c r="F5295" t="s">
        <v>1525</v>
      </c>
    </row>
    <row r="5296" spans="1:6" ht="15">
      <c r="A5296" s="233">
        <v>45870</v>
      </c>
      <c r="B5296" t="s">
        <v>1510</v>
      </c>
      <c r="C5296">
        <v>5.2226512226512227</v>
      </c>
      <c r="D5296" t="s">
        <v>172</v>
      </c>
      <c r="E5296" t="s">
        <v>3247</v>
      </c>
      <c r="F5296" t="s">
        <v>1525</v>
      </c>
    </row>
    <row r="5297" spans="1:6" ht="15">
      <c r="A5297" s="233">
        <v>45870</v>
      </c>
      <c r="B5297" t="s">
        <v>1512</v>
      </c>
      <c r="C5297">
        <v>0.86342063631569699</v>
      </c>
      <c r="D5297" t="s">
        <v>172</v>
      </c>
      <c r="E5297" t="s">
        <v>1529</v>
      </c>
      <c r="F5297" t="s">
        <v>1525</v>
      </c>
    </row>
    <row r="5298" spans="1:6" ht="15">
      <c r="A5298" s="233">
        <v>45870</v>
      </c>
      <c r="B5298" t="s">
        <v>1507</v>
      </c>
      <c r="C5298">
        <v>0.24680432645034411</v>
      </c>
      <c r="D5298" t="s">
        <v>174</v>
      </c>
      <c r="E5298" t="s">
        <v>3226</v>
      </c>
      <c r="F5298" t="s">
        <v>1518</v>
      </c>
    </row>
    <row r="5299" spans="1:6" ht="15">
      <c r="A5299" s="233">
        <v>45870</v>
      </c>
      <c r="B5299" t="s">
        <v>1510</v>
      </c>
      <c r="C5299">
        <v>2.535353535353535</v>
      </c>
      <c r="D5299" t="s">
        <v>174</v>
      </c>
      <c r="E5299" t="s">
        <v>1975</v>
      </c>
      <c r="F5299" t="s">
        <v>1518</v>
      </c>
    </row>
    <row r="5300" spans="1:6" ht="15">
      <c r="A5300" s="233">
        <v>45870</v>
      </c>
      <c r="B5300" t="s">
        <v>1512</v>
      </c>
      <c r="C5300">
        <v>0.90265486725663713</v>
      </c>
      <c r="D5300" t="s">
        <v>174</v>
      </c>
      <c r="E5300" t="s">
        <v>1580</v>
      </c>
      <c r="F5300" t="s">
        <v>1518</v>
      </c>
    </row>
    <row r="5301" spans="1:6" ht="15">
      <c r="A5301" s="233">
        <v>45870</v>
      </c>
      <c r="B5301" t="s">
        <v>1507</v>
      </c>
      <c r="C5301">
        <v>0.53472222222222221</v>
      </c>
      <c r="D5301" t="s">
        <v>176</v>
      </c>
      <c r="E5301" t="s">
        <v>1514</v>
      </c>
      <c r="F5301" t="s">
        <v>1518</v>
      </c>
    </row>
    <row r="5302" spans="1:6" ht="15">
      <c r="A5302" s="233">
        <v>45870</v>
      </c>
      <c r="B5302" t="s">
        <v>1510</v>
      </c>
      <c r="C5302">
        <v>4.0526315789473681</v>
      </c>
      <c r="D5302" t="s">
        <v>176</v>
      </c>
      <c r="E5302" t="s">
        <v>1707</v>
      </c>
      <c r="F5302" t="s">
        <v>1518</v>
      </c>
    </row>
    <row r="5303" spans="1:6" ht="15">
      <c r="A5303" s="233">
        <v>45870</v>
      </c>
      <c r="B5303" t="s">
        <v>1512</v>
      </c>
      <c r="C5303">
        <v>0.86805555555555558</v>
      </c>
      <c r="D5303" t="s">
        <v>176</v>
      </c>
      <c r="E5303" t="s">
        <v>1524</v>
      </c>
      <c r="F5303" t="s">
        <v>1518</v>
      </c>
    </row>
    <row r="5304" spans="1:6" ht="15">
      <c r="A5304" s="233">
        <v>45870</v>
      </c>
      <c r="B5304" t="s">
        <v>1507</v>
      </c>
      <c r="C5304">
        <v>0.95610787942887365</v>
      </c>
      <c r="D5304" t="s">
        <v>178</v>
      </c>
      <c r="E5304" t="s">
        <v>1634</v>
      </c>
      <c r="F5304" t="s">
        <v>1591</v>
      </c>
    </row>
    <row r="5305" spans="1:6" ht="15">
      <c r="A5305" s="233">
        <v>45870</v>
      </c>
      <c r="B5305" t="s">
        <v>1510</v>
      </c>
      <c r="C5305">
        <v>5.9867549668874176</v>
      </c>
      <c r="D5305" t="s">
        <v>178</v>
      </c>
      <c r="E5305" t="s">
        <v>3248</v>
      </c>
      <c r="F5305" t="s">
        <v>1591</v>
      </c>
    </row>
    <row r="5306" spans="1:6" ht="15">
      <c r="A5306" s="233">
        <v>45870</v>
      </c>
      <c r="B5306" t="s">
        <v>1512</v>
      </c>
      <c r="C5306">
        <v>0.84029613960867267</v>
      </c>
      <c r="D5306" t="s">
        <v>178</v>
      </c>
      <c r="E5306" t="s">
        <v>1568</v>
      </c>
      <c r="F5306" t="s">
        <v>1591</v>
      </c>
    </row>
    <row r="5307" spans="1:6" ht="15">
      <c r="A5307" s="233">
        <v>45870</v>
      </c>
      <c r="B5307" t="s">
        <v>1507</v>
      </c>
      <c r="C5307">
        <v>1.4531859557867359</v>
      </c>
      <c r="D5307" t="s">
        <v>180</v>
      </c>
      <c r="E5307" t="s">
        <v>2718</v>
      </c>
      <c r="F5307" t="s">
        <v>1522</v>
      </c>
    </row>
    <row r="5308" spans="1:6" ht="15">
      <c r="A5308" s="233">
        <v>45870</v>
      </c>
      <c r="B5308" t="s">
        <v>1510</v>
      </c>
      <c r="C5308">
        <v>10.25229357798165</v>
      </c>
      <c r="D5308" t="s">
        <v>180</v>
      </c>
      <c r="E5308" t="s">
        <v>3249</v>
      </c>
      <c r="F5308" t="s">
        <v>1522</v>
      </c>
    </row>
    <row r="5309" spans="1:6" ht="15">
      <c r="A5309" s="233">
        <v>45870</v>
      </c>
      <c r="B5309" t="s">
        <v>1512</v>
      </c>
      <c r="C5309">
        <v>0.85825747724317292</v>
      </c>
      <c r="D5309" t="s">
        <v>180</v>
      </c>
      <c r="E5309" t="s">
        <v>1529</v>
      </c>
      <c r="F5309" t="s">
        <v>1522</v>
      </c>
    </row>
    <row r="5310" spans="1:6" ht="15">
      <c r="A5310" s="233">
        <v>45870</v>
      </c>
      <c r="B5310" t="s">
        <v>1507</v>
      </c>
      <c r="C5310">
        <v>0.48712998712998712</v>
      </c>
      <c r="D5310" t="s">
        <v>182</v>
      </c>
      <c r="E5310" t="s">
        <v>2002</v>
      </c>
      <c r="F5310" t="s">
        <v>1578</v>
      </c>
    </row>
    <row r="5311" spans="1:6" ht="15">
      <c r="A5311" s="233">
        <v>45870</v>
      </c>
      <c r="B5311" t="s">
        <v>1510</v>
      </c>
      <c r="C5311">
        <v>9.9605263157894743</v>
      </c>
      <c r="D5311" t="s">
        <v>182</v>
      </c>
      <c r="E5311" t="s">
        <v>3250</v>
      </c>
      <c r="F5311" t="s">
        <v>1578</v>
      </c>
    </row>
    <row r="5312" spans="1:6" ht="15">
      <c r="A5312" s="233">
        <v>45870</v>
      </c>
      <c r="B5312" t="s">
        <v>1512</v>
      </c>
      <c r="C5312">
        <v>0.95109395109395112</v>
      </c>
      <c r="D5312" t="s">
        <v>182</v>
      </c>
      <c r="E5312" t="s">
        <v>1630</v>
      </c>
      <c r="F5312" t="s">
        <v>1578</v>
      </c>
    </row>
    <row r="5313" spans="1:6" ht="15">
      <c r="A5313" s="233">
        <v>45870</v>
      </c>
      <c r="B5313" t="s">
        <v>1507</v>
      </c>
      <c r="C5313">
        <v>0.45895083509762408</v>
      </c>
      <c r="D5313" t="s">
        <v>184</v>
      </c>
      <c r="E5313" t="s">
        <v>1708</v>
      </c>
      <c r="F5313" t="s">
        <v>1518</v>
      </c>
    </row>
    <row r="5314" spans="1:6" ht="15">
      <c r="A5314" s="233">
        <v>45870</v>
      </c>
      <c r="B5314" t="s">
        <v>1510</v>
      </c>
      <c r="C5314">
        <v>3.917670682730924</v>
      </c>
      <c r="D5314" t="s">
        <v>184</v>
      </c>
      <c r="E5314" t="s">
        <v>3251</v>
      </c>
      <c r="F5314" t="s">
        <v>1518</v>
      </c>
    </row>
    <row r="5315" spans="1:6" ht="15">
      <c r="A5315" s="233">
        <v>45870</v>
      </c>
      <c r="B5315" t="s">
        <v>1512</v>
      </c>
      <c r="C5315">
        <v>0.88285109386026817</v>
      </c>
      <c r="D5315" t="s">
        <v>184</v>
      </c>
      <c r="E5315" t="s">
        <v>1516</v>
      </c>
      <c r="F5315" t="s">
        <v>1518</v>
      </c>
    </row>
    <row r="5316" spans="1:6" ht="15">
      <c r="A5316" s="233">
        <v>45870</v>
      </c>
      <c r="B5316" t="s">
        <v>1507</v>
      </c>
      <c r="C5316">
        <v>0.62650602409638556</v>
      </c>
      <c r="D5316" t="s">
        <v>186</v>
      </c>
      <c r="E5316" t="s">
        <v>1656</v>
      </c>
      <c r="F5316" t="s">
        <v>1578</v>
      </c>
    </row>
    <row r="5317" spans="1:6" ht="15">
      <c r="A5317" s="233">
        <v>45870</v>
      </c>
      <c r="B5317" t="s">
        <v>1510</v>
      </c>
      <c r="C5317">
        <v>11.47058823529412</v>
      </c>
      <c r="D5317" t="s">
        <v>186</v>
      </c>
      <c r="E5317" t="s">
        <v>1968</v>
      </c>
      <c r="F5317" t="s">
        <v>1578</v>
      </c>
    </row>
    <row r="5318" spans="1:6" ht="15">
      <c r="A5318" s="233">
        <v>45870</v>
      </c>
      <c r="B5318" t="s">
        <v>1512</v>
      </c>
      <c r="C5318">
        <v>0.94538152610441761</v>
      </c>
      <c r="D5318" t="s">
        <v>186</v>
      </c>
      <c r="E5318" t="s">
        <v>1630</v>
      </c>
      <c r="F5318" t="s">
        <v>1578</v>
      </c>
    </row>
    <row r="5319" spans="1:6" ht="15">
      <c r="A5319" s="233">
        <v>45870</v>
      </c>
      <c r="B5319" t="s">
        <v>1507</v>
      </c>
      <c r="C5319">
        <v>0.59651741293532334</v>
      </c>
      <c r="D5319" t="s">
        <v>188</v>
      </c>
      <c r="E5319" t="s">
        <v>1686</v>
      </c>
      <c r="F5319" t="s">
        <v>1591</v>
      </c>
    </row>
    <row r="5320" spans="1:6" ht="15">
      <c r="A5320" s="233">
        <v>45870</v>
      </c>
      <c r="B5320" t="s">
        <v>1510</v>
      </c>
      <c r="C5320">
        <v>3.3305555555555562</v>
      </c>
      <c r="D5320" t="s">
        <v>188</v>
      </c>
      <c r="E5320" t="s">
        <v>3252</v>
      </c>
      <c r="F5320" t="s">
        <v>1591</v>
      </c>
    </row>
    <row r="5321" spans="1:6" ht="15">
      <c r="A5321" s="233">
        <v>45870</v>
      </c>
      <c r="B5321" t="s">
        <v>1512</v>
      </c>
      <c r="C5321">
        <v>0.82089552238805974</v>
      </c>
      <c r="D5321" t="s">
        <v>188</v>
      </c>
      <c r="E5321" t="s">
        <v>1632</v>
      </c>
      <c r="F5321" t="s">
        <v>1591</v>
      </c>
    </row>
    <row r="5322" spans="1:6" ht="15">
      <c r="A5322" s="233">
        <v>45870</v>
      </c>
      <c r="B5322" t="s">
        <v>1507</v>
      </c>
      <c r="C5322">
        <v>0.65292529252925291</v>
      </c>
      <c r="D5322" t="s">
        <v>190</v>
      </c>
      <c r="E5322" t="s">
        <v>1682</v>
      </c>
      <c r="F5322" t="s">
        <v>1591</v>
      </c>
    </row>
    <row r="5323" spans="1:6" ht="15">
      <c r="A5323" s="233">
        <v>45870</v>
      </c>
      <c r="B5323" t="s">
        <v>1510</v>
      </c>
      <c r="C5323">
        <v>3.72</v>
      </c>
      <c r="D5323" t="s">
        <v>190</v>
      </c>
      <c r="E5323" t="s">
        <v>1692</v>
      </c>
      <c r="F5323" t="s">
        <v>1591</v>
      </c>
    </row>
    <row r="5324" spans="1:6" ht="15">
      <c r="A5324" s="233">
        <v>45870</v>
      </c>
      <c r="B5324" t="s">
        <v>1512</v>
      </c>
      <c r="C5324">
        <v>0.82448244824482453</v>
      </c>
      <c r="D5324" t="s">
        <v>190</v>
      </c>
      <c r="E5324" t="s">
        <v>1632</v>
      </c>
      <c r="F5324" t="s">
        <v>1591</v>
      </c>
    </row>
    <row r="5325" spans="1:6" ht="15">
      <c r="A5325" s="233">
        <v>45870</v>
      </c>
      <c r="B5325" t="s">
        <v>1507</v>
      </c>
      <c r="C5325">
        <v>0.38104639684106612</v>
      </c>
      <c r="D5325" t="s">
        <v>192</v>
      </c>
      <c r="E5325" t="s">
        <v>1945</v>
      </c>
      <c r="F5325" t="s">
        <v>1534</v>
      </c>
    </row>
    <row r="5326" spans="1:6" ht="15">
      <c r="A5326" s="233">
        <v>45870</v>
      </c>
      <c r="B5326" t="s">
        <v>1510</v>
      </c>
      <c r="C5326">
        <v>7.4230769230769234</v>
      </c>
      <c r="D5326" t="s">
        <v>192</v>
      </c>
      <c r="E5326" t="s">
        <v>2745</v>
      </c>
      <c r="F5326" t="s">
        <v>1534</v>
      </c>
    </row>
    <row r="5327" spans="1:6" ht="15">
      <c r="A5327" s="233">
        <v>45870</v>
      </c>
      <c r="B5327" t="s">
        <v>1512</v>
      </c>
      <c r="C5327">
        <v>0.94866732477788751</v>
      </c>
      <c r="D5327" t="s">
        <v>192</v>
      </c>
      <c r="E5327" t="s">
        <v>1630</v>
      </c>
      <c r="F5327" t="s">
        <v>1534</v>
      </c>
    </row>
    <row r="5328" spans="1:6" ht="15">
      <c r="A5328" s="233">
        <v>45870</v>
      </c>
      <c r="B5328" t="s">
        <v>1507</v>
      </c>
      <c r="C5328">
        <v>0.68572111934943791</v>
      </c>
      <c r="D5328" t="s">
        <v>194</v>
      </c>
      <c r="E5328" t="s">
        <v>1734</v>
      </c>
      <c r="F5328" t="s">
        <v>1544</v>
      </c>
    </row>
    <row r="5329" spans="1:6" ht="15">
      <c r="A5329" s="233">
        <v>45870</v>
      </c>
      <c r="B5329" t="s">
        <v>1510</v>
      </c>
      <c r="C5329">
        <v>5.3992467043314498</v>
      </c>
      <c r="D5329" t="s">
        <v>194</v>
      </c>
      <c r="E5329" t="s">
        <v>1733</v>
      </c>
      <c r="F5329" t="s">
        <v>1544</v>
      </c>
    </row>
    <row r="5330" spans="1:6" ht="15">
      <c r="A5330" s="233">
        <v>45870</v>
      </c>
      <c r="B5330" t="s">
        <v>1512</v>
      </c>
      <c r="C5330">
        <v>0.87299689069600572</v>
      </c>
      <c r="D5330" t="s">
        <v>194</v>
      </c>
      <c r="E5330" t="s">
        <v>1524</v>
      </c>
      <c r="F5330" t="s">
        <v>1544</v>
      </c>
    </row>
    <row r="5331" spans="1:6" ht="15">
      <c r="A5331" s="233">
        <v>45870</v>
      </c>
      <c r="B5331" t="s">
        <v>1507</v>
      </c>
      <c r="C5331">
        <v>0.58780709736123748</v>
      </c>
      <c r="D5331" t="s">
        <v>196</v>
      </c>
      <c r="E5331" t="s">
        <v>1712</v>
      </c>
      <c r="F5331" t="s">
        <v>1525</v>
      </c>
    </row>
    <row r="5332" spans="1:6" ht="15">
      <c r="A5332" s="233">
        <v>45870</v>
      </c>
      <c r="B5332" t="s">
        <v>1510</v>
      </c>
      <c r="C5332">
        <v>4.581560283687943</v>
      </c>
      <c r="D5332" t="s">
        <v>196</v>
      </c>
      <c r="E5332" t="s">
        <v>2018</v>
      </c>
      <c r="F5332" t="s">
        <v>1525</v>
      </c>
    </row>
    <row r="5333" spans="1:6" ht="15">
      <c r="A5333" s="233">
        <v>45870</v>
      </c>
      <c r="B5333" t="s">
        <v>1512</v>
      </c>
      <c r="C5333">
        <v>0.87170154686078249</v>
      </c>
      <c r="D5333" t="s">
        <v>196</v>
      </c>
      <c r="E5333" t="s">
        <v>1524</v>
      </c>
      <c r="F5333" t="s">
        <v>1525</v>
      </c>
    </row>
    <row r="5334" spans="1:6" ht="15">
      <c r="A5334" s="233">
        <v>45870</v>
      </c>
      <c r="B5334" t="s">
        <v>1507</v>
      </c>
      <c r="C5334">
        <v>0.81028086910439856</v>
      </c>
      <c r="D5334" t="s">
        <v>198</v>
      </c>
      <c r="E5334" t="s">
        <v>1617</v>
      </c>
      <c r="F5334" t="s">
        <v>1522</v>
      </c>
    </row>
    <row r="5335" spans="1:6" ht="15">
      <c r="A5335" s="233">
        <v>45870</v>
      </c>
      <c r="B5335" t="s">
        <v>1510</v>
      </c>
      <c r="C5335">
        <v>5.2006802721088432</v>
      </c>
      <c r="D5335" t="s">
        <v>198</v>
      </c>
      <c r="E5335" t="s">
        <v>3253</v>
      </c>
      <c r="F5335" t="s">
        <v>1522</v>
      </c>
    </row>
    <row r="5336" spans="1:6" ht="15">
      <c r="A5336" s="233">
        <v>45870</v>
      </c>
      <c r="B5336" t="s">
        <v>1512</v>
      </c>
      <c r="C5336">
        <v>0.84419713831478538</v>
      </c>
      <c r="D5336" t="s">
        <v>198</v>
      </c>
      <c r="E5336" t="s">
        <v>1568</v>
      </c>
      <c r="F5336" t="s">
        <v>1522</v>
      </c>
    </row>
    <row r="5337" spans="1:6" ht="15">
      <c r="A5337" s="233">
        <v>45870</v>
      </c>
      <c r="B5337" t="s">
        <v>1507</v>
      </c>
      <c r="C5337">
        <v>1.35226264418811</v>
      </c>
      <c r="D5337" t="s">
        <v>200</v>
      </c>
      <c r="E5337" t="s">
        <v>1976</v>
      </c>
      <c r="F5337" t="s">
        <v>1544</v>
      </c>
    </row>
    <row r="5338" spans="1:6" ht="15">
      <c r="A5338" s="233">
        <v>45870</v>
      </c>
      <c r="B5338" t="s">
        <v>1510</v>
      </c>
      <c r="C5338">
        <v>6.1951219512195124</v>
      </c>
      <c r="D5338" t="s">
        <v>200</v>
      </c>
      <c r="E5338" t="s">
        <v>3254</v>
      </c>
      <c r="F5338" t="s">
        <v>1544</v>
      </c>
    </row>
    <row r="5339" spans="1:6" ht="15">
      <c r="A5339" s="233">
        <v>45870</v>
      </c>
      <c r="B5339" t="s">
        <v>1512</v>
      </c>
      <c r="C5339">
        <v>0.78172138420585624</v>
      </c>
      <c r="D5339" t="s">
        <v>200</v>
      </c>
      <c r="E5339" t="s">
        <v>1668</v>
      </c>
      <c r="F5339" t="s">
        <v>1544</v>
      </c>
    </row>
    <row r="5340" spans="1:6" ht="15">
      <c r="A5340" s="233">
        <v>45870</v>
      </c>
      <c r="B5340" t="s">
        <v>1507</v>
      </c>
      <c r="C5340">
        <v>0.80774550484094054</v>
      </c>
      <c r="D5340" t="s">
        <v>202</v>
      </c>
      <c r="E5340" t="s">
        <v>1617</v>
      </c>
      <c r="F5340" t="s">
        <v>1544</v>
      </c>
    </row>
    <row r="5341" spans="1:6" ht="15">
      <c r="A5341" s="233">
        <v>45870</v>
      </c>
      <c r="B5341" t="s">
        <v>1510</v>
      </c>
      <c r="C5341">
        <v>3.041666666666667</v>
      </c>
      <c r="D5341" t="s">
        <v>202</v>
      </c>
      <c r="E5341" t="s">
        <v>3255</v>
      </c>
      <c r="F5341" t="s">
        <v>1544</v>
      </c>
    </row>
    <row r="5342" spans="1:6" ht="15">
      <c r="A5342" s="233">
        <v>45870</v>
      </c>
      <c r="B5342" t="s">
        <v>1512</v>
      </c>
      <c r="C5342">
        <v>0.73443983402489632</v>
      </c>
      <c r="D5342" t="s">
        <v>202</v>
      </c>
      <c r="E5342" t="s">
        <v>2104</v>
      </c>
      <c r="F5342" t="s">
        <v>1544</v>
      </c>
    </row>
    <row r="5343" spans="1:6" ht="15">
      <c r="A5343" s="233">
        <v>45870</v>
      </c>
      <c r="B5343" t="s">
        <v>1507</v>
      </c>
      <c r="C5343">
        <v>0.29965357967667439</v>
      </c>
      <c r="D5343" t="s">
        <v>204</v>
      </c>
      <c r="E5343" t="s">
        <v>1974</v>
      </c>
      <c r="F5343" t="s">
        <v>1509</v>
      </c>
    </row>
    <row r="5344" spans="1:6" ht="15">
      <c r="A5344" s="233">
        <v>45870</v>
      </c>
      <c r="B5344" t="s">
        <v>1510</v>
      </c>
      <c r="C5344">
        <v>8.796610169491526</v>
      </c>
      <c r="D5344" t="s">
        <v>204</v>
      </c>
      <c r="E5344" t="s">
        <v>3256</v>
      </c>
      <c r="F5344" t="s">
        <v>1509</v>
      </c>
    </row>
    <row r="5345" spans="1:6" ht="15">
      <c r="A5345" s="233">
        <v>45870</v>
      </c>
      <c r="B5345" t="s">
        <v>1512</v>
      </c>
      <c r="C5345">
        <v>0.96593533487297922</v>
      </c>
      <c r="D5345" t="s">
        <v>204</v>
      </c>
      <c r="E5345" t="s">
        <v>1610</v>
      </c>
      <c r="F5345" t="s">
        <v>1509</v>
      </c>
    </row>
    <row r="5346" spans="1:6" ht="15">
      <c r="A5346" s="233">
        <v>45870</v>
      </c>
      <c r="B5346" t="s">
        <v>1507</v>
      </c>
      <c r="C5346">
        <v>0.75194552529182879</v>
      </c>
      <c r="D5346" t="s">
        <v>206</v>
      </c>
      <c r="E5346" t="s">
        <v>1615</v>
      </c>
      <c r="F5346" t="s">
        <v>1578</v>
      </c>
    </row>
    <row r="5347" spans="1:6" ht="15">
      <c r="A5347" s="233">
        <v>45870</v>
      </c>
      <c r="B5347" t="s">
        <v>1510</v>
      </c>
      <c r="C5347">
        <v>7.2924528301886804</v>
      </c>
      <c r="D5347" t="s">
        <v>206</v>
      </c>
      <c r="E5347" t="s">
        <v>3257</v>
      </c>
      <c r="F5347" t="s">
        <v>1578</v>
      </c>
    </row>
    <row r="5348" spans="1:6" ht="15">
      <c r="A5348" s="233">
        <v>45870</v>
      </c>
      <c r="B5348" t="s">
        <v>1512</v>
      </c>
      <c r="C5348">
        <v>0.89688715953307396</v>
      </c>
      <c r="D5348" t="s">
        <v>206</v>
      </c>
      <c r="E5348" t="s">
        <v>1580</v>
      </c>
      <c r="F5348" t="s">
        <v>1578</v>
      </c>
    </row>
    <row r="5349" spans="1:6" ht="15">
      <c r="A5349" s="233">
        <v>45870</v>
      </c>
      <c r="B5349" t="s">
        <v>1507</v>
      </c>
      <c r="C5349">
        <v>0.99526066350710896</v>
      </c>
      <c r="D5349" t="s">
        <v>208</v>
      </c>
      <c r="E5349" t="s">
        <v>2008</v>
      </c>
      <c r="F5349" t="s">
        <v>1509</v>
      </c>
    </row>
    <row r="5350" spans="1:6" ht="15">
      <c r="A5350" s="233">
        <v>45870</v>
      </c>
      <c r="B5350" t="s">
        <v>1510</v>
      </c>
      <c r="C5350">
        <v>5.915492957746479</v>
      </c>
      <c r="D5350" t="s">
        <v>208</v>
      </c>
      <c r="E5350" t="s">
        <v>3258</v>
      </c>
      <c r="F5350" t="s">
        <v>1509</v>
      </c>
    </row>
    <row r="5351" spans="1:6" ht="15">
      <c r="A5351" s="233">
        <v>45870</v>
      </c>
      <c r="B5351" t="s">
        <v>1512</v>
      </c>
      <c r="C5351">
        <v>0.83175355450236965</v>
      </c>
      <c r="D5351" t="s">
        <v>208</v>
      </c>
      <c r="E5351" t="s">
        <v>1582</v>
      </c>
      <c r="F5351" t="s">
        <v>1509</v>
      </c>
    </row>
    <row r="5352" spans="1:6" ht="15">
      <c r="A5352" s="233">
        <v>45870</v>
      </c>
      <c r="B5352" t="s">
        <v>1507</v>
      </c>
      <c r="C5352">
        <v>0.35089463220675943</v>
      </c>
      <c r="D5352" t="s">
        <v>210</v>
      </c>
      <c r="E5352" t="s">
        <v>1701</v>
      </c>
      <c r="F5352" t="s">
        <v>1534</v>
      </c>
    </row>
    <row r="5353" spans="1:6" ht="15">
      <c r="A5353" s="233">
        <v>45870</v>
      </c>
      <c r="B5353" t="s">
        <v>1510</v>
      </c>
      <c r="C5353">
        <v>6.418181818181818</v>
      </c>
      <c r="D5353" t="s">
        <v>210</v>
      </c>
      <c r="E5353" t="s">
        <v>3259</v>
      </c>
      <c r="F5353" t="s">
        <v>1534</v>
      </c>
    </row>
    <row r="5354" spans="1:6" ht="15">
      <c r="A5354" s="233">
        <v>45870</v>
      </c>
      <c r="B5354" t="s">
        <v>1512</v>
      </c>
      <c r="C5354">
        <v>0.94532803180914515</v>
      </c>
      <c r="D5354" t="s">
        <v>210</v>
      </c>
      <c r="E5354" t="s">
        <v>1630</v>
      </c>
      <c r="F5354" t="s">
        <v>1534</v>
      </c>
    </row>
    <row r="5355" spans="1:6" ht="15">
      <c r="A5355" s="233">
        <v>45870</v>
      </c>
      <c r="B5355" t="s">
        <v>1507</v>
      </c>
      <c r="C5355">
        <v>0.60560747663551406</v>
      </c>
      <c r="D5355" t="s">
        <v>212</v>
      </c>
      <c r="E5355" t="s">
        <v>2004</v>
      </c>
      <c r="F5355" t="s">
        <v>1518</v>
      </c>
    </row>
    <row r="5356" spans="1:6" ht="15">
      <c r="A5356" s="233">
        <v>45870</v>
      </c>
      <c r="B5356" t="s">
        <v>1510</v>
      </c>
      <c r="C5356">
        <v>3.692307692307693</v>
      </c>
      <c r="D5356" t="s">
        <v>212</v>
      </c>
      <c r="E5356" t="s">
        <v>3260</v>
      </c>
      <c r="F5356" t="s">
        <v>1518</v>
      </c>
    </row>
    <row r="5357" spans="1:6" ht="15">
      <c r="A5357" s="233">
        <v>45870</v>
      </c>
      <c r="B5357" t="s">
        <v>1512</v>
      </c>
      <c r="C5357">
        <v>0.83598130841121499</v>
      </c>
      <c r="D5357" t="s">
        <v>212</v>
      </c>
      <c r="E5357" t="s">
        <v>1568</v>
      </c>
      <c r="F5357" t="s">
        <v>1518</v>
      </c>
    </row>
    <row r="5358" spans="1:6" ht="15">
      <c r="A5358" s="233">
        <v>45870</v>
      </c>
      <c r="B5358" t="s">
        <v>1507</v>
      </c>
      <c r="C5358">
        <v>0.49519230769230771</v>
      </c>
      <c r="D5358" t="s">
        <v>214</v>
      </c>
      <c r="E5358" t="s">
        <v>1671</v>
      </c>
      <c r="F5358" t="s">
        <v>1591</v>
      </c>
    </row>
    <row r="5359" spans="1:6" ht="15">
      <c r="A5359" s="233">
        <v>45870</v>
      </c>
      <c r="B5359" t="s">
        <v>1510</v>
      </c>
      <c r="C5359">
        <v>4.12</v>
      </c>
      <c r="D5359" t="s">
        <v>214</v>
      </c>
      <c r="E5359" t="s">
        <v>2743</v>
      </c>
      <c r="F5359" t="s">
        <v>1591</v>
      </c>
    </row>
    <row r="5360" spans="1:6" ht="15">
      <c r="A5360" s="233">
        <v>45870</v>
      </c>
      <c r="B5360" t="s">
        <v>1512</v>
      </c>
      <c r="C5360">
        <v>0.87980769230769229</v>
      </c>
      <c r="D5360" t="s">
        <v>214</v>
      </c>
      <c r="E5360" t="s">
        <v>1516</v>
      </c>
      <c r="F5360" t="s">
        <v>1591</v>
      </c>
    </row>
    <row r="5361" spans="1:6" ht="15">
      <c r="A5361" s="233">
        <v>45870</v>
      </c>
      <c r="B5361" t="s">
        <v>1507</v>
      </c>
      <c r="C5361">
        <v>1.5493562231759661</v>
      </c>
      <c r="D5361" t="s">
        <v>216</v>
      </c>
      <c r="E5361" t="s">
        <v>2772</v>
      </c>
      <c r="F5361" t="s">
        <v>1534</v>
      </c>
    </row>
    <row r="5362" spans="1:6" ht="15">
      <c r="A5362" s="233">
        <v>45870</v>
      </c>
      <c r="B5362" t="s">
        <v>1510</v>
      </c>
      <c r="C5362">
        <v>9.06276150627615</v>
      </c>
      <c r="D5362" t="s">
        <v>216</v>
      </c>
      <c r="E5362" t="s">
        <v>3261</v>
      </c>
      <c r="F5362" t="s">
        <v>1534</v>
      </c>
    </row>
    <row r="5363" spans="1:6" ht="15">
      <c r="A5363" s="233">
        <v>45870</v>
      </c>
      <c r="B5363" t="s">
        <v>1512</v>
      </c>
      <c r="C5363">
        <v>0.82904148783977116</v>
      </c>
      <c r="D5363" t="s">
        <v>216</v>
      </c>
      <c r="E5363" t="s">
        <v>1582</v>
      </c>
      <c r="F5363" t="s">
        <v>1534</v>
      </c>
    </row>
    <row r="5364" spans="1:6" ht="15">
      <c r="A5364" s="233">
        <v>45870</v>
      </c>
      <c r="B5364" t="s">
        <v>1507</v>
      </c>
      <c r="C5364">
        <v>0.64371390493114167</v>
      </c>
      <c r="D5364" t="s">
        <v>218</v>
      </c>
      <c r="E5364" t="s">
        <v>1748</v>
      </c>
      <c r="F5364" t="s">
        <v>1531</v>
      </c>
    </row>
    <row r="5365" spans="1:6" ht="15">
      <c r="A5365" s="233">
        <v>45870</v>
      </c>
      <c r="B5365" t="s">
        <v>1510</v>
      </c>
      <c r="C5365">
        <v>5.03125</v>
      </c>
      <c r="D5365" t="s">
        <v>218</v>
      </c>
      <c r="E5365" t="s">
        <v>1589</v>
      </c>
      <c r="F5365" t="s">
        <v>1531</v>
      </c>
    </row>
    <row r="5366" spans="1:6" ht="15">
      <c r="A5366" s="233">
        <v>45870</v>
      </c>
      <c r="B5366" t="s">
        <v>1512</v>
      </c>
      <c r="C5366">
        <v>0.87205686361617063</v>
      </c>
      <c r="D5366" t="s">
        <v>218</v>
      </c>
      <c r="E5366" t="s">
        <v>1524</v>
      </c>
      <c r="F5366" t="s">
        <v>1531</v>
      </c>
    </row>
    <row r="5367" spans="1:6" ht="15">
      <c r="A5367" s="233">
        <v>45870</v>
      </c>
      <c r="B5367" t="s">
        <v>1507</v>
      </c>
      <c r="C5367">
        <v>1.021035598705502</v>
      </c>
      <c r="D5367" t="s">
        <v>220</v>
      </c>
      <c r="E5367" t="s">
        <v>1622</v>
      </c>
      <c r="F5367" t="s">
        <v>1534</v>
      </c>
    </row>
    <row r="5368" spans="1:6" ht="15">
      <c r="A5368" s="233">
        <v>45870</v>
      </c>
      <c r="B5368" t="s">
        <v>1510</v>
      </c>
      <c r="C5368">
        <v>6.2065573770491804</v>
      </c>
      <c r="D5368" t="s">
        <v>220</v>
      </c>
      <c r="E5368" t="s">
        <v>3262</v>
      </c>
      <c r="F5368" t="s">
        <v>1534</v>
      </c>
    </row>
    <row r="5369" spans="1:6" ht="15">
      <c r="A5369" s="233">
        <v>45870</v>
      </c>
      <c r="B5369" t="s">
        <v>1512</v>
      </c>
      <c r="C5369">
        <v>0.83549083063646168</v>
      </c>
      <c r="D5369" t="s">
        <v>220</v>
      </c>
      <c r="E5369" t="s">
        <v>1568</v>
      </c>
      <c r="F5369" t="s">
        <v>1534</v>
      </c>
    </row>
    <row r="5370" spans="1:6" ht="15">
      <c r="A5370" s="233">
        <v>45870</v>
      </c>
      <c r="B5370" t="s">
        <v>1507</v>
      </c>
      <c r="C5370">
        <v>1.2644058450510061</v>
      </c>
      <c r="D5370" t="s">
        <v>222</v>
      </c>
      <c r="E5370" t="s">
        <v>2055</v>
      </c>
      <c r="F5370" t="s">
        <v>1518</v>
      </c>
    </row>
    <row r="5371" spans="1:6" ht="15">
      <c r="A5371" s="233">
        <v>45870</v>
      </c>
      <c r="B5371" t="s">
        <v>1510</v>
      </c>
      <c r="C5371">
        <v>4.8891257995735611</v>
      </c>
      <c r="D5371" t="s">
        <v>222</v>
      </c>
      <c r="E5371" t="s">
        <v>1699</v>
      </c>
      <c r="F5371" t="s">
        <v>1518</v>
      </c>
    </row>
    <row r="5372" spans="1:6" ht="15">
      <c r="A5372" s="233">
        <v>45870</v>
      </c>
      <c r="B5372" t="s">
        <v>1512</v>
      </c>
      <c r="C5372">
        <v>0.74138406396470913</v>
      </c>
      <c r="D5372" t="s">
        <v>222</v>
      </c>
      <c r="E5372" t="s">
        <v>3263</v>
      </c>
      <c r="F5372" t="s">
        <v>1518</v>
      </c>
    </row>
    <row r="5373" spans="1:6" ht="15">
      <c r="A5373" s="233">
        <v>45870</v>
      </c>
      <c r="B5373" t="s">
        <v>1507</v>
      </c>
      <c r="C5373">
        <v>0.51917808219178085</v>
      </c>
      <c r="D5373" t="s">
        <v>224</v>
      </c>
      <c r="E5373" t="s">
        <v>1583</v>
      </c>
      <c r="F5373" t="s">
        <v>1531</v>
      </c>
    </row>
    <row r="5374" spans="1:6" ht="15">
      <c r="A5374" s="233">
        <v>45870</v>
      </c>
      <c r="B5374" t="s">
        <v>1510</v>
      </c>
      <c r="C5374">
        <v>5.0533333333333337</v>
      </c>
      <c r="D5374" t="s">
        <v>224</v>
      </c>
      <c r="E5374" t="s">
        <v>1519</v>
      </c>
      <c r="F5374" t="s">
        <v>1531</v>
      </c>
    </row>
    <row r="5375" spans="1:6" ht="15">
      <c r="A5375" s="233">
        <v>45870</v>
      </c>
      <c r="B5375" t="s">
        <v>1512</v>
      </c>
      <c r="C5375">
        <v>0.89726027397260277</v>
      </c>
      <c r="D5375" t="s">
        <v>224</v>
      </c>
      <c r="E5375" t="s">
        <v>1580</v>
      </c>
      <c r="F5375" t="s">
        <v>1531</v>
      </c>
    </row>
    <row r="5376" spans="1:6" ht="15">
      <c r="A5376" s="233">
        <v>45870</v>
      </c>
      <c r="B5376" t="s">
        <v>1507</v>
      </c>
      <c r="C5376">
        <v>0.31400282885431402</v>
      </c>
      <c r="D5376" t="s">
        <v>226</v>
      </c>
      <c r="E5376" t="s">
        <v>2027</v>
      </c>
      <c r="F5376" t="s">
        <v>1544</v>
      </c>
    </row>
    <row r="5377" spans="1:6" ht="15">
      <c r="A5377" s="233">
        <v>45870</v>
      </c>
      <c r="B5377" t="s">
        <v>1510</v>
      </c>
      <c r="C5377">
        <v>3</v>
      </c>
      <c r="D5377" t="s">
        <v>226</v>
      </c>
      <c r="E5377" t="s">
        <v>3264</v>
      </c>
      <c r="F5377" t="s">
        <v>1544</v>
      </c>
    </row>
    <row r="5378" spans="1:6" ht="15">
      <c r="A5378" s="233">
        <v>45870</v>
      </c>
      <c r="B5378" t="s">
        <v>1512</v>
      </c>
      <c r="C5378">
        <v>0.89533239038189527</v>
      </c>
      <c r="D5378" t="s">
        <v>226</v>
      </c>
      <c r="E5378" t="s">
        <v>1580</v>
      </c>
      <c r="F5378" t="s">
        <v>1544</v>
      </c>
    </row>
    <row r="5379" spans="1:6" ht="15">
      <c r="A5379" s="233">
        <v>45870</v>
      </c>
      <c r="B5379" t="s">
        <v>1507</v>
      </c>
      <c r="C5379">
        <v>0.71097883597883593</v>
      </c>
      <c r="D5379" t="s">
        <v>228</v>
      </c>
      <c r="E5379" t="s">
        <v>1527</v>
      </c>
      <c r="F5379" t="s">
        <v>1531</v>
      </c>
    </row>
    <row r="5380" spans="1:6" ht="15">
      <c r="A5380" s="233">
        <v>45870</v>
      </c>
      <c r="B5380" t="s">
        <v>1510</v>
      </c>
      <c r="C5380">
        <v>4.6739130434782608</v>
      </c>
      <c r="D5380" t="s">
        <v>228</v>
      </c>
      <c r="E5380" t="s">
        <v>2776</v>
      </c>
      <c r="F5380" t="s">
        <v>1531</v>
      </c>
    </row>
    <row r="5381" spans="1:6" ht="15">
      <c r="A5381" s="233">
        <v>45870</v>
      </c>
      <c r="B5381" t="s">
        <v>1512</v>
      </c>
      <c r="C5381">
        <v>0.84788359788359791</v>
      </c>
      <c r="D5381" t="s">
        <v>228</v>
      </c>
      <c r="E5381" t="s">
        <v>1542</v>
      </c>
      <c r="F5381" t="s">
        <v>1531</v>
      </c>
    </row>
    <row r="5382" spans="1:6" ht="15">
      <c r="A5382" s="233">
        <v>45870</v>
      </c>
      <c r="B5382" t="s">
        <v>1507</v>
      </c>
      <c r="C5382">
        <v>1.4119028974158181</v>
      </c>
      <c r="D5382" t="s">
        <v>230</v>
      </c>
      <c r="E5382" t="s">
        <v>3265</v>
      </c>
      <c r="F5382" t="s">
        <v>1522</v>
      </c>
    </row>
    <row r="5383" spans="1:6" ht="15">
      <c r="A5383" s="233">
        <v>45870</v>
      </c>
      <c r="B5383" t="s">
        <v>1510</v>
      </c>
      <c r="C5383">
        <v>8.5181102362204726</v>
      </c>
      <c r="D5383" t="s">
        <v>230</v>
      </c>
      <c r="E5383" t="s">
        <v>3266</v>
      </c>
      <c r="F5383" t="s">
        <v>1522</v>
      </c>
    </row>
    <row r="5384" spans="1:6" ht="15">
      <c r="A5384" s="233">
        <v>45870</v>
      </c>
      <c r="B5384" t="s">
        <v>1512</v>
      </c>
      <c r="C5384">
        <v>0.83424693291568786</v>
      </c>
      <c r="D5384" t="s">
        <v>230</v>
      </c>
      <c r="E5384" t="s">
        <v>1582</v>
      </c>
      <c r="F5384" t="s">
        <v>1522</v>
      </c>
    </row>
    <row r="5385" spans="1:6" ht="15">
      <c r="A5385" s="233">
        <v>45870</v>
      </c>
      <c r="B5385" t="s">
        <v>1507</v>
      </c>
      <c r="C5385">
        <v>1.019119351100811</v>
      </c>
      <c r="D5385" t="s">
        <v>232</v>
      </c>
      <c r="E5385" t="s">
        <v>1622</v>
      </c>
      <c r="F5385" t="s">
        <v>1522</v>
      </c>
    </row>
    <row r="5386" spans="1:6" ht="15">
      <c r="A5386" s="233">
        <v>45870</v>
      </c>
      <c r="B5386" t="s">
        <v>1510</v>
      </c>
      <c r="C5386">
        <v>6.7137404580152671</v>
      </c>
      <c r="D5386" t="s">
        <v>232</v>
      </c>
      <c r="E5386" t="s">
        <v>2722</v>
      </c>
      <c r="F5386" t="s">
        <v>1522</v>
      </c>
    </row>
    <row r="5387" spans="1:6" ht="15">
      <c r="A5387" s="233">
        <v>45870</v>
      </c>
      <c r="B5387" t="s">
        <v>1512</v>
      </c>
      <c r="C5387">
        <v>0.84820393974507535</v>
      </c>
      <c r="D5387" t="s">
        <v>232</v>
      </c>
      <c r="E5387" t="s">
        <v>1542</v>
      </c>
      <c r="F5387" t="s">
        <v>1522</v>
      </c>
    </row>
    <row r="5388" spans="1:6" ht="15">
      <c r="A5388" s="233">
        <v>45870</v>
      </c>
      <c r="B5388" t="s">
        <v>1507</v>
      </c>
      <c r="C5388">
        <v>1.112253641816624</v>
      </c>
      <c r="D5388" t="s">
        <v>234</v>
      </c>
      <c r="E5388" t="s">
        <v>2726</v>
      </c>
      <c r="F5388" t="s">
        <v>1578</v>
      </c>
    </row>
    <row r="5389" spans="1:6" ht="15">
      <c r="A5389" s="233">
        <v>45870</v>
      </c>
      <c r="B5389" t="s">
        <v>1510</v>
      </c>
      <c r="C5389">
        <v>6.3627450980392153</v>
      </c>
      <c r="D5389" t="s">
        <v>234</v>
      </c>
      <c r="E5389" t="s">
        <v>3232</v>
      </c>
      <c r="F5389" t="s">
        <v>1578</v>
      </c>
    </row>
    <row r="5390" spans="1:6" ht="15">
      <c r="A5390" s="233">
        <v>45870</v>
      </c>
      <c r="B5390" t="s">
        <v>1512</v>
      </c>
      <c r="C5390">
        <v>0.82519280205655532</v>
      </c>
      <c r="D5390" t="s">
        <v>234</v>
      </c>
      <c r="E5390" t="s">
        <v>1582</v>
      </c>
      <c r="F5390" t="s">
        <v>1578</v>
      </c>
    </row>
    <row r="5391" spans="1:6" ht="15">
      <c r="A5391" s="233">
        <v>45870</v>
      </c>
      <c r="B5391" t="s">
        <v>1507</v>
      </c>
      <c r="C5391">
        <v>1.206257982120051</v>
      </c>
      <c r="D5391" t="s">
        <v>236</v>
      </c>
      <c r="E5391" t="s">
        <v>1992</v>
      </c>
      <c r="F5391" t="s">
        <v>1544</v>
      </c>
    </row>
    <row r="5392" spans="1:6" ht="15">
      <c r="A5392" s="233">
        <v>45870</v>
      </c>
      <c r="B5392" t="s">
        <v>1510</v>
      </c>
      <c r="C5392">
        <v>6.381756756756757</v>
      </c>
      <c r="D5392" t="s">
        <v>236</v>
      </c>
      <c r="E5392" t="s">
        <v>1596</v>
      </c>
      <c r="F5392" t="s">
        <v>1544</v>
      </c>
    </row>
    <row r="5393" spans="1:6" ht="15">
      <c r="A5393" s="233">
        <v>45870</v>
      </c>
      <c r="B5393" t="s">
        <v>1512</v>
      </c>
      <c r="C5393">
        <v>0.81098339719029378</v>
      </c>
      <c r="D5393" t="s">
        <v>236</v>
      </c>
      <c r="E5393" t="s">
        <v>1547</v>
      </c>
      <c r="F5393" t="s">
        <v>1544</v>
      </c>
    </row>
    <row r="5394" spans="1:6" ht="15">
      <c r="A5394" s="233">
        <v>45870</v>
      </c>
      <c r="B5394" t="s">
        <v>1507</v>
      </c>
      <c r="C5394">
        <v>3.6585365853658527E-2</v>
      </c>
      <c r="D5394" t="s">
        <v>238</v>
      </c>
      <c r="E5394" t="s">
        <v>3267</v>
      </c>
      <c r="F5394" t="s">
        <v>1525</v>
      </c>
    </row>
    <row r="5395" spans="1:6" ht="15">
      <c r="A5395" s="233">
        <v>45870</v>
      </c>
      <c r="B5395" t="s">
        <v>1510</v>
      </c>
      <c r="C5395">
        <v>1.5</v>
      </c>
      <c r="D5395" t="s">
        <v>238</v>
      </c>
      <c r="E5395" t="s">
        <v>2075</v>
      </c>
      <c r="F5395" t="s">
        <v>1525</v>
      </c>
    </row>
    <row r="5396" spans="1:6" ht="15">
      <c r="A5396" s="233">
        <v>45870</v>
      </c>
      <c r="B5396" t="s">
        <v>1512</v>
      </c>
      <c r="C5396">
        <v>0.97560975609756095</v>
      </c>
      <c r="D5396" t="s">
        <v>238</v>
      </c>
      <c r="E5396" t="s">
        <v>1777</v>
      </c>
      <c r="F5396" t="s">
        <v>1525</v>
      </c>
    </row>
    <row r="5397" spans="1:6" ht="15">
      <c r="A5397" s="233">
        <v>45870</v>
      </c>
      <c r="B5397" t="s">
        <v>1507</v>
      </c>
      <c r="C5397">
        <v>0.91027397260273968</v>
      </c>
      <c r="D5397" t="s">
        <v>240</v>
      </c>
      <c r="E5397" t="s">
        <v>1566</v>
      </c>
      <c r="F5397" t="s">
        <v>1509</v>
      </c>
    </row>
    <row r="5398" spans="1:6" ht="15">
      <c r="A5398" s="233">
        <v>45870</v>
      </c>
      <c r="B5398" t="s">
        <v>1510</v>
      </c>
      <c r="C5398">
        <v>9.9179104477611943</v>
      </c>
      <c r="D5398" t="s">
        <v>240</v>
      </c>
      <c r="E5398" t="s">
        <v>3268</v>
      </c>
      <c r="F5398" t="s">
        <v>1509</v>
      </c>
    </row>
    <row r="5399" spans="1:6" ht="15">
      <c r="A5399" s="233">
        <v>45870</v>
      </c>
      <c r="B5399" t="s">
        <v>1512</v>
      </c>
      <c r="C5399">
        <v>0.90821917808219177</v>
      </c>
      <c r="D5399" t="s">
        <v>240</v>
      </c>
      <c r="E5399" t="s">
        <v>1673</v>
      </c>
      <c r="F5399" t="s">
        <v>1509</v>
      </c>
    </row>
    <row r="5400" spans="1:6" ht="15">
      <c r="A5400" s="233">
        <v>45870</v>
      </c>
      <c r="B5400" t="s">
        <v>1507</v>
      </c>
      <c r="C5400">
        <v>0.2296296296296296</v>
      </c>
      <c r="D5400" t="s">
        <v>242</v>
      </c>
      <c r="E5400" t="s">
        <v>2094</v>
      </c>
      <c r="F5400" t="s">
        <v>1534</v>
      </c>
    </row>
    <row r="5401" spans="1:6" ht="15">
      <c r="A5401" s="233">
        <v>45870</v>
      </c>
      <c r="B5401" t="s">
        <v>1510</v>
      </c>
      <c r="C5401">
        <v>8.1578947368421044</v>
      </c>
      <c r="D5401" t="s">
        <v>242</v>
      </c>
      <c r="E5401" t="s">
        <v>3269</v>
      </c>
      <c r="F5401" t="s">
        <v>1534</v>
      </c>
    </row>
    <row r="5402" spans="1:6" ht="15">
      <c r="A5402" s="233">
        <v>45870</v>
      </c>
      <c r="B5402" t="s">
        <v>1512</v>
      </c>
      <c r="C5402">
        <v>0.97185185185185186</v>
      </c>
      <c r="D5402" t="s">
        <v>242</v>
      </c>
      <c r="E5402" t="s">
        <v>1610</v>
      </c>
      <c r="F5402" t="s">
        <v>1534</v>
      </c>
    </row>
    <row r="5403" spans="1:6" ht="15">
      <c r="A5403" s="233">
        <v>45870</v>
      </c>
      <c r="B5403" t="s">
        <v>1507</v>
      </c>
      <c r="C5403">
        <v>0.78714537586151623</v>
      </c>
      <c r="D5403" t="s">
        <v>244</v>
      </c>
      <c r="E5403" t="s">
        <v>1593</v>
      </c>
      <c r="F5403" t="s">
        <v>1531</v>
      </c>
    </row>
    <row r="5404" spans="1:6" ht="15">
      <c r="A5404" s="233">
        <v>45870</v>
      </c>
      <c r="B5404" t="s">
        <v>1510</v>
      </c>
      <c r="C5404">
        <v>5.1424083769633508</v>
      </c>
      <c r="D5404" t="s">
        <v>244</v>
      </c>
      <c r="E5404" t="s">
        <v>3270</v>
      </c>
      <c r="F5404" t="s">
        <v>1531</v>
      </c>
    </row>
    <row r="5405" spans="1:6" ht="15">
      <c r="A5405" s="233">
        <v>45870</v>
      </c>
      <c r="B5405" t="s">
        <v>1512</v>
      </c>
      <c r="C5405">
        <v>0.84693059785221991</v>
      </c>
      <c r="D5405" t="s">
        <v>244</v>
      </c>
      <c r="E5405" t="s">
        <v>1542</v>
      </c>
      <c r="F5405" t="s">
        <v>1531</v>
      </c>
    </row>
    <row r="5406" spans="1:6" ht="15">
      <c r="A5406" s="233">
        <v>45870</v>
      </c>
      <c r="B5406" t="s">
        <v>1507</v>
      </c>
      <c r="C5406">
        <v>0.79963150621833257</v>
      </c>
      <c r="D5406" t="s">
        <v>246</v>
      </c>
      <c r="E5406" t="s">
        <v>1581</v>
      </c>
      <c r="F5406" t="s">
        <v>1534</v>
      </c>
    </row>
    <row r="5407" spans="1:6" ht="15">
      <c r="A5407" s="233">
        <v>45870</v>
      </c>
      <c r="B5407" t="s">
        <v>1510</v>
      </c>
      <c r="C5407">
        <v>4.5684210526315789</v>
      </c>
      <c r="D5407" t="s">
        <v>246</v>
      </c>
      <c r="E5407" t="s">
        <v>1611</v>
      </c>
      <c r="F5407" t="s">
        <v>1534</v>
      </c>
    </row>
    <row r="5408" spans="1:6" ht="15">
      <c r="A5408" s="233">
        <v>45870</v>
      </c>
      <c r="B5408" t="s">
        <v>1512</v>
      </c>
      <c r="C5408">
        <v>0.8249654537079687</v>
      </c>
      <c r="D5408" t="s">
        <v>246</v>
      </c>
      <c r="E5408" t="s">
        <v>1632</v>
      </c>
      <c r="F5408" t="s">
        <v>1534</v>
      </c>
    </row>
    <row r="5409" spans="1:6" ht="15">
      <c r="A5409" s="233">
        <v>45870</v>
      </c>
      <c r="B5409" t="s">
        <v>1507</v>
      </c>
      <c r="C5409">
        <v>0.63713355048859932</v>
      </c>
      <c r="D5409" t="s">
        <v>248</v>
      </c>
      <c r="E5409" t="s">
        <v>1748</v>
      </c>
      <c r="F5409" t="s">
        <v>1578</v>
      </c>
    </row>
    <row r="5410" spans="1:6" ht="15">
      <c r="A5410" s="233">
        <v>45870</v>
      </c>
      <c r="B5410" t="s">
        <v>1510</v>
      </c>
      <c r="C5410">
        <v>3.543478260869565</v>
      </c>
      <c r="D5410" t="s">
        <v>248</v>
      </c>
      <c r="E5410" t="s">
        <v>2070</v>
      </c>
      <c r="F5410" t="s">
        <v>1578</v>
      </c>
    </row>
    <row r="5411" spans="1:6" ht="15">
      <c r="A5411" s="233">
        <v>45870</v>
      </c>
      <c r="B5411" t="s">
        <v>1512</v>
      </c>
      <c r="C5411">
        <v>0.82019543973941367</v>
      </c>
      <c r="D5411" t="s">
        <v>248</v>
      </c>
      <c r="E5411" t="s">
        <v>1632</v>
      </c>
      <c r="F5411" t="s">
        <v>1578</v>
      </c>
    </row>
    <row r="5412" spans="1:6" ht="15">
      <c r="A5412" s="233">
        <v>45870</v>
      </c>
      <c r="B5412" t="s">
        <v>1507</v>
      </c>
      <c r="C5412">
        <v>0.41481882098431577</v>
      </c>
      <c r="D5412" t="s">
        <v>250</v>
      </c>
      <c r="E5412" t="s">
        <v>1577</v>
      </c>
      <c r="F5412" t="s">
        <v>1531</v>
      </c>
    </row>
    <row r="5413" spans="1:6" ht="15">
      <c r="A5413" s="233">
        <v>45870</v>
      </c>
      <c r="B5413" t="s">
        <v>1510</v>
      </c>
      <c r="C5413">
        <v>4.3579545454545459</v>
      </c>
      <c r="D5413" t="s">
        <v>250</v>
      </c>
      <c r="E5413" t="s">
        <v>2093</v>
      </c>
      <c r="F5413" t="s">
        <v>1531</v>
      </c>
    </row>
    <row r="5414" spans="1:6" ht="15">
      <c r="A5414" s="233">
        <v>45870</v>
      </c>
      <c r="B5414" t="s">
        <v>1512</v>
      </c>
      <c r="C5414">
        <v>0.90481341265548942</v>
      </c>
      <c r="D5414" t="s">
        <v>250</v>
      </c>
      <c r="E5414" t="s">
        <v>1580</v>
      </c>
      <c r="F5414" t="s">
        <v>1531</v>
      </c>
    </row>
    <row r="5415" spans="1:6" ht="15">
      <c r="A5415" s="233">
        <v>45870</v>
      </c>
      <c r="B5415" t="s">
        <v>1507</v>
      </c>
      <c r="C5415">
        <v>0.44176109975849898</v>
      </c>
      <c r="D5415" t="s">
        <v>252</v>
      </c>
      <c r="E5415" t="s">
        <v>1626</v>
      </c>
      <c r="F5415" t="s">
        <v>1525</v>
      </c>
    </row>
    <row r="5416" spans="1:6" ht="15">
      <c r="A5416" s="233">
        <v>45870</v>
      </c>
      <c r="B5416" t="s">
        <v>1510</v>
      </c>
      <c r="C5416">
        <v>4.4200743494423804</v>
      </c>
      <c r="D5416" t="s">
        <v>252</v>
      </c>
      <c r="E5416" t="s">
        <v>1605</v>
      </c>
      <c r="F5416" t="s">
        <v>1525</v>
      </c>
    </row>
    <row r="5417" spans="1:6" ht="15">
      <c r="A5417" s="233">
        <v>45870</v>
      </c>
      <c r="B5417" t="s">
        <v>1512</v>
      </c>
      <c r="C5417">
        <v>0.90005573100501579</v>
      </c>
      <c r="D5417" t="s">
        <v>252</v>
      </c>
      <c r="E5417" t="s">
        <v>1580</v>
      </c>
      <c r="F5417" t="s">
        <v>1525</v>
      </c>
    </row>
    <row r="5418" spans="1:6" ht="15">
      <c r="A5418" s="233">
        <v>45870</v>
      </c>
      <c r="B5418" t="s">
        <v>1507</v>
      </c>
      <c r="C5418">
        <v>0.98550046772684752</v>
      </c>
      <c r="D5418" t="s">
        <v>254</v>
      </c>
      <c r="E5418" t="s">
        <v>2670</v>
      </c>
      <c r="F5418" t="s">
        <v>1578</v>
      </c>
    </row>
    <row r="5419" spans="1:6" ht="15">
      <c r="A5419" s="233">
        <v>45870</v>
      </c>
      <c r="B5419" t="s">
        <v>1510</v>
      </c>
      <c r="C5419">
        <v>5.7411444141689376</v>
      </c>
      <c r="D5419" t="s">
        <v>254</v>
      </c>
      <c r="E5419" t="s">
        <v>2723</v>
      </c>
      <c r="F5419" t="s">
        <v>1578</v>
      </c>
    </row>
    <row r="5420" spans="1:6" ht="15">
      <c r="A5420" s="233">
        <v>45870</v>
      </c>
      <c r="B5420" t="s">
        <v>1512</v>
      </c>
      <c r="C5420">
        <v>0.82834424695977549</v>
      </c>
      <c r="D5420" t="s">
        <v>254</v>
      </c>
      <c r="E5420" t="s">
        <v>1582</v>
      </c>
      <c r="F5420" t="s">
        <v>1578</v>
      </c>
    </row>
    <row r="5421" spans="1:6" ht="15">
      <c r="A5421" s="233">
        <v>45870</v>
      </c>
      <c r="B5421" t="s">
        <v>1507</v>
      </c>
      <c r="C5421">
        <v>1.097522951671575</v>
      </c>
      <c r="D5421" t="s">
        <v>256</v>
      </c>
      <c r="E5421" t="s">
        <v>1723</v>
      </c>
      <c r="F5421" t="s">
        <v>1544</v>
      </c>
    </row>
    <row r="5422" spans="1:6" ht="15">
      <c r="A5422" s="233">
        <v>45870</v>
      </c>
      <c r="B5422" t="s">
        <v>1510</v>
      </c>
      <c r="C5422">
        <v>4.2324649298597192</v>
      </c>
      <c r="D5422" t="s">
        <v>256</v>
      </c>
      <c r="E5422" t="s">
        <v>1695</v>
      </c>
      <c r="F5422" t="s">
        <v>1544</v>
      </c>
    </row>
    <row r="5423" spans="1:6" ht="15">
      <c r="A5423" s="233">
        <v>45870</v>
      </c>
      <c r="B5423" t="s">
        <v>1512</v>
      </c>
      <c r="C5423">
        <v>0.74068941624805129</v>
      </c>
      <c r="D5423" t="s">
        <v>256</v>
      </c>
      <c r="E5423" t="s">
        <v>3263</v>
      </c>
      <c r="F5423" t="s">
        <v>1544</v>
      </c>
    </row>
    <row r="5424" spans="1:6" ht="15">
      <c r="A5424" s="233">
        <v>45870</v>
      </c>
      <c r="B5424" t="s">
        <v>1507</v>
      </c>
      <c r="C5424">
        <v>0.32432432432432429</v>
      </c>
      <c r="D5424" t="s">
        <v>258</v>
      </c>
      <c r="E5424" t="s">
        <v>1508</v>
      </c>
      <c r="F5424" t="s">
        <v>1509</v>
      </c>
    </row>
    <row r="5425" spans="1:6" ht="15">
      <c r="A5425" s="233">
        <v>45870</v>
      </c>
      <c r="B5425" t="s">
        <v>1510</v>
      </c>
      <c r="C5425">
        <v>2.8571428571428572</v>
      </c>
      <c r="D5425" t="s">
        <v>258</v>
      </c>
      <c r="E5425" t="s">
        <v>3271</v>
      </c>
      <c r="F5425" t="s">
        <v>1509</v>
      </c>
    </row>
    <row r="5426" spans="1:6" ht="15">
      <c r="A5426" s="233">
        <v>45870</v>
      </c>
      <c r="B5426" t="s">
        <v>1512</v>
      </c>
      <c r="C5426">
        <v>0.88648648648648654</v>
      </c>
      <c r="D5426" t="s">
        <v>258</v>
      </c>
      <c r="E5426" t="s">
        <v>1576</v>
      </c>
      <c r="F5426" t="s">
        <v>1509</v>
      </c>
    </row>
    <row r="5427" spans="1:6" ht="15">
      <c r="A5427" s="233">
        <v>45870</v>
      </c>
      <c r="B5427" t="s">
        <v>1507</v>
      </c>
      <c r="C5427">
        <v>0.81092739036664274</v>
      </c>
      <c r="D5427" t="s">
        <v>260</v>
      </c>
      <c r="E5427" t="s">
        <v>1617</v>
      </c>
      <c r="F5427" t="s">
        <v>1522</v>
      </c>
    </row>
    <row r="5428" spans="1:6" ht="15">
      <c r="A5428" s="233">
        <v>45870</v>
      </c>
      <c r="B5428" t="s">
        <v>1510</v>
      </c>
      <c r="C5428">
        <v>4.7394957983193278</v>
      </c>
      <c r="D5428" t="s">
        <v>260</v>
      </c>
      <c r="E5428" t="s">
        <v>3272</v>
      </c>
      <c r="F5428" t="s">
        <v>1522</v>
      </c>
    </row>
    <row r="5429" spans="1:6" ht="15">
      <c r="A5429" s="233">
        <v>45870</v>
      </c>
      <c r="B5429" t="s">
        <v>1512</v>
      </c>
      <c r="C5429">
        <v>0.82890007189072612</v>
      </c>
      <c r="D5429" t="s">
        <v>260</v>
      </c>
      <c r="E5429" t="s">
        <v>1582</v>
      </c>
      <c r="F5429" t="s">
        <v>1522</v>
      </c>
    </row>
    <row r="5430" spans="1:6" ht="15">
      <c r="A5430" s="233">
        <v>45870</v>
      </c>
      <c r="B5430" t="s">
        <v>1507</v>
      </c>
      <c r="C5430">
        <v>0.53352435530085962</v>
      </c>
      <c r="D5430" t="s">
        <v>262</v>
      </c>
      <c r="E5430" t="s">
        <v>1514</v>
      </c>
      <c r="F5430" t="s">
        <v>1534</v>
      </c>
    </row>
    <row r="5431" spans="1:6" ht="15">
      <c r="A5431" s="233">
        <v>45870</v>
      </c>
      <c r="B5431" t="s">
        <v>1510</v>
      </c>
      <c r="C5431">
        <v>8.3125</v>
      </c>
      <c r="D5431" t="s">
        <v>262</v>
      </c>
      <c r="E5431" t="s">
        <v>3273</v>
      </c>
      <c r="F5431" t="s">
        <v>1534</v>
      </c>
    </row>
    <row r="5432" spans="1:6" ht="15">
      <c r="A5432" s="233">
        <v>45870</v>
      </c>
      <c r="B5432" t="s">
        <v>1512</v>
      </c>
      <c r="C5432">
        <v>0.93581661891117474</v>
      </c>
      <c r="D5432" t="s">
        <v>262</v>
      </c>
      <c r="E5432" t="s">
        <v>1585</v>
      </c>
      <c r="F5432" t="s">
        <v>1534</v>
      </c>
    </row>
    <row r="5433" spans="1:6" ht="15">
      <c r="A5433" s="233">
        <v>45870</v>
      </c>
      <c r="B5433" t="s">
        <v>1507</v>
      </c>
      <c r="C5433">
        <v>0.2376923076923077</v>
      </c>
      <c r="D5433" t="s">
        <v>264</v>
      </c>
      <c r="E5433" t="s">
        <v>1538</v>
      </c>
      <c r="F5433" t="s">
        <v>1531</v>
      </c>
    </row>
    <row r="5434" spans="1:6" ht="15">
      <c r="A5434" s="233">
        <v>45870</v>
      </c>
      <c r="B5434" t="s">
        <v>1510</v>
      </c>
      <c r="C5434">
        <v>3.09</v>
      </c>
      <c r="D5434" t="s">
        <v>264</v>
      </c>
      <c r="E5434" t="s">
        <v>3274</v>
      </c>
      <c r="F5434" t="s">
        <v>1531</v>
      </c>
    </row>
    <row r="5435" spans="1:6" ht="15">
      <c r="A5435" s="233">
        <v>45870</v>
      </c>
      <c r="B5435" t="s">
        <v>1512</v>
      </c>
      <c r="C5435">
        <v>0.92307692307692313</v>
      </c>
      <c r="D5435" t="s">
        <v>264</v>
      </c>
      <c r="E5435" t="s">
        <v>1590</v>
      </c>
      <c r="F5435" t="s">
        <v>1531</v>
      </c>
    </row>
    <row r="5436" spans="1:6" ht="15">
      <c r="A5436" s="233">
        <v>45870</v>
      </c>
      <c r="B5436" t="s">
        <v>1507</v>
      </c>
      <c r="C5436">
        <v>0.23664122137404581</v>
      </c>
      <c r="D5436" t="s">
        <v>266</v>
      </c>
      <c r="E5436" t="s">
        <v>1538</v>
      </c>
      <c r="F5436" t="s">
        <v>1525</v>
      </c>
    </row>
    <row r="5437" spans="1:6" ht="15">
      <c r="A5437" s="233">
        <v>45870</v>
      </c>
      <c r="B5437" t="s">
        <v>1510</v>
      </c>
      <c r="C5437">
        <v>5.166666666666667</v>
      </c>
      <c r="D5437" t="s">
        <v>266</v>
      </c>
      <c r="E5437" t="s">
        <v>2069</v>
      </c>
      <c r="F5437" t="s">
        <v>1525</v>
      </c>
    </row>
    <row r="5438" spans="1:6" ht="15">
      <c r="A5438" s="233">
        <v>45870</v>
      </c>
      <c r="B5438" t="s">
        <v>1512</v>
      </c>
      <c r="C5438">
        <v>0.95419847328244278</v>
      </c>
      <c r="D5438" t="s">
        <v>266</v>
      </c>
      <c r="E5438" t="s">
        <v>1630</v>
      </c>
      <c r="F5438" t="s">
        <v>1525</v>
      </c>
    </row>
    <row r="5439" spans="1:6" ht="15">
      <c r="A5439" s="233">
        <v>45870</v>
      </c>
      <c r="B5439" t="s">
        <v>1507</v>
      </c>
      <c r="C5439">
        <v>0.25967741935483868</v>
      </c>
      <c r="D5439" t="s">
        <v>268</v>
      </c>
      <c r="E5439" t="s">
        <v>3225</v>
      </c>
      <c r="F5439" t="s">
        <v>1522</v>
      </c>
    </row>
    <row r="5440" spans="1:6" ht="15">
      <c r="A5440" s="233">
        <v>45870</v>
      </c>
      <c r="B5440" t="s">
        <v>1510</v>
      </c>
      <c r="C5440">
        <v>3.354166666666667</v>
      </c>
      <c r="D5440" t="s">
        <v>268</v>
      </c>
      <c r="E5440" t="s">
        <v>3275</v>
      </c>
      <c r="F5440" t="s">
        <v>1522</v>
      </c>
    </row>
    <row r="5441" spans="1:6" ht="15">
      <c r="A5441" s="233">
        <v>45870</v>
      </c>
      <c r="B5441" t="s">
        <v>1512</v>
      </c>
      <c r="C5441">
        <v>0.92258064516129035</v>
      </c>
      <c r="D5441" t="s">
        <v>268</v>
      </c>
      <c r="E5441" t="s">
        <v>1590</v>
      </c>
      <c r="F5441" t="s">
        <v>1522</v>
      </c>
    </row>
    <row r="5442" spans="1:6" ht="15">
      <c r="A5442" s="233">
        <v>45870</v>
      </c>
      <c r="B5442" t="s">
        <v>1507</v>
      </c>
      <c r="C5442">
        <v>0.8448448448448449</v>
      </c>
      <c r="D5442" t="s">
        <v>270</v>
      </c>
      <c r="E5442" t="s">
        <v>1690</v>
      </c>
      <c r="F5442" t="s">
        <v>1509</v>
      </c>
    </row>
    <row r="5443" spans="1:6" ht="15">
      <c r="A5443" s="233">
        <v>45870</v>
      </c>
      <c r="B5443" t="s">
        <v>1510</v>
      </c>
      <c r="C5443">
        <v>6.3458646616541357</v>
      </c>
      <c r="D5443" t="s">
        <v>270</v>
      </c>
      <c r="E5443" t="s">
        <v>3276</v>
      </c>
      <c r="F5443" t="s">
        <v>1509</v>
      </c>
    </row>
    <row r="5444" spans="1:6" ht="15">
      <c r="A5444" s="233">
        <v>45870</v>
      </c>
      <c r="B5444" t="s">
        <v>1512</v>
      </c>
      <c r="C5444">
        <v>0.86686686686686687</v>
      </c>
      <c r="D5444" t="s">
        <v>270</v>
      </c>
      <c r="E5444" t="s">
        <v>1524</v>
      </c>
      <c r="F5444" t="s">
        <v>1509</v>
      </c>
    </row>
    <row r="5445" spans="1:6" ht="15">
      <c r="A5445" s="233">
        <v>45870</v>
      </c>
      <c r="B5445" t="s">
        <v>1507</v>
      </c>
      <c r="C5445">
        <v>0.99083861874559553</v>
      </c>
      <c r="D5445" t="s">
        <v>272</v>
      </c>
      <c r="E5445" t="s">
        <v>2670</v>
      </c>
      <c r="F5445" t="s">
        <v>1534</v>
      </c>
    </row>
    <row r="5446" spans="1:6" ht="15">
      <c r="A5446" s="233">
        <v>45870</v>
      </c>
      <c r="B5446" t="s">
        <v>1510</v>
      </c>
      <c r="C5446">
        <v>5.6015936254980083</v>
      </c>
      <c r="D5446" t="s">
        <v>272</v>
      </c>
      <c r="E5446" t="s">
        <v>1679</v>
      </c>
      <c r="F5446" t="s">
        <v>1534</v>
      </c>
    </row>
    <row r="5447" spans="1:6" ht="15">
      <c r="A5447" s="233">
        <v>45870</v>
      </c>
      <c r="B5447" t="s">
        <v>1512</v>
      </c>
      <c r="C5447">
        <v>0.8231148696264976</v>
      </c>
      <c r="D5447" t="s">
        <v>272</v>
      </c>
      <c r="E5447" t="s">
        <v>1632</v>
      </c>
      <c r="F5447" t="s">
        <v>1534</v>
      </c>
    </row>
    <row r="5448" spans="1:6" ht="15">
      <c r="A5448" s="233">
        <v>45870</v>
      </c>
      <c r="B5448" t="s">
        <v>1507</v>
      </c>
      <c r="C5448">
        <v>0.9761705685618729</v>
      </c>
      <c r="D5448" t="s">
        <v>274</v>
      </c>
      <c r="E5448" t="s">
        <v>1536</v>
      </c>
      <c r="F5448" t="s">
        <v>1518</v>
      </c>
    </row>
    <row r="5449" spans="1:6" ht="15">
      <c r="A5449" s="233">
        <v>45870</v>
      </c>
      <c r="B5449" t="s">
        <v>1510</v>
      </c>
      <c r="C5449">
        <v>6.887905604719764</v>
      </c>
      <c r="D5449" t="s">
        <v>274</v>
      </c>
      <c r="E5449" t="s">
        <v>3277</v>
      </c>
      <c r="F5449" t="s">
        <v>1518</v>
      </c>
    </row>
    <row r="5450" spans="1:6" ht="15">
      <c r="A5450" s="233">
        <v>45870</v>
      </c>
      <c r="B5450" t="s">
        <v>1512</v>
      </c>
      <c r="C5450">
        <v>0.85827759197324416</v>
      </c>
      <c r="D5450" t="s">
        <v>274</v>
      </c>
      <c r="E5450" t="s">
        <v>1529</v>
      </c>
      <c r="F5450" t="s">
        <v>1518</v>
      </c>
    </row>
    <row r="5451" spans="1:6" ht="15">
      <c r="A5451" s="233">
        <v>45870</v>
      </c>
      <c r="B5451" t="s">
        <v>1507</v>
      </c>
      <c r="C5451">
        <v>0.35376696303228827</v>
      </c>
      <c r="D5451" t="s">
        <v>276</v>
      </c>
      <c r="E5451" t="s">
        <v>1701</v>
      </c>
      <c r="F5451" t="s">
        <v>1531</v>
      </c>
    </row>
    <row r="5452" spans="1:6" ht="15">
      <c r="A5452" s="233">
        <v>45870</v>
      </c>
      <c r="B5452" t="s">
        <v>1510</v>
      </c>
      <c r="C5452">
        <v>5.323943661971831</v>
      </c>
      <c r="D5452" t="s">
        <v>276</v>
      </c>
      <c r="E5452" t="s">
        <v>3202</v>
      </c>
      <c r="F5452" t="s">
        <v>1531</v>
      </c>
    </row>
    <row r="5453" spans="1:6" ht="15">
      <c r="A5453" s="233">
        <v>45870</v>
      </c>
      <c r="B5453" t="s">
        <v>1512</v>
      </c>
      <c r="C5453">
        <v>0.93355170800187182</v>
      </c>
      <c r="D5453" t="s">
        <v>276</v>
      </c>
      <c r="E5453" t="s">
        <v>1539</v>
      </c>
      <c r="F5453" t="s">
        <v>1531</v>
      </c>
    </row>
    <row r="5454" spans="1:6" ht="15">
      <c r="A5454" s="233">
        <v>45870</v>
      </c>
      <c r="B5454" t="s">
        <v>1507</v>
      </c>
      <c r="C5454">
        <v>0.34020618556701032</v>
      </c>
      <c r="D5454" t="s">
        <v>278</v>
      </c>
      <c r="E5454" t="s">
        <v>1997</v>
      </c>
      <c r="F5454" t="s">
        <v>1509</v>
      </c>
    </row>
    <row r="5455" spans="1:6" ht="15">
      <c r="A5455" s="233">
        <v>45870</v>
      </c>
      <c r="B5455" t="s">
        <v>1510</v>
      </c>
      <c r="C5455">
        <v>6.8275862068965516</v>
      </c>
      <c r="D5455" t="s">
        <v>278</v>
      </c>
      <c r="E5455" t="s">
        <v>1988</v>
      </c>
      <c r="F5455" t="s">
        <v>1509</v>
      </c>
    </row>
    <row r="5456" spans="1:6" ht="15">
      <c r="A5456" s="233">
        <v>45870</v>
      </c>
      <c r="B5456" t="s">
        <v>1512</v>
      </c>
      <c r="C5456">
        <v>0.95017182130584188</v>
      </c>
      <c r="D5456" t="s">
        <v>278</v>
      </c>
      <c r="E5456" t="s">
        <v>1630</v>
      </c>
      <c r="F5456" t="s">
        <v>1509</v>
      </c>
    </row>
    <row r="5457" spans="1:6" ht="15">
      <c r="A5457" s="233">
        <v>45870</v>
      </c>
      <c r="B5457" t="s">
        <v>1507</v>
      </c>
      <c r="C5457">
        <v>0.75502008032128509</v>
      </c>
      <c r="D5457" t="s">
        <v>280</v>
      </c>
      <c r="E5457" t="s">
        <v>1521</v>
      </c>
      <c r="F5457" t="s">
        <v>1509</v>
      </c>
    </row>
    <row r="5458" spans="1:6" ht="15">
      <c r="A5458" s="233">
        <v>45870</v>
      </c>
      <c r="B5458" t="s">
        <v>1510</v>
      </c>
      <c r="C5458">
        <v>5.4651162790697674</v>
      </c>
      <c r="D5458" t="s">
        <v>280</v>
      </c>
      <c r="E5458" t="s">
        <v>1702</v>
      </c>
      <c r="F5458" t="s">
        <v>1509</v>
      </c>
    </row>
    <row r="5459" spans="1:6" ht="15">
      <c r="A5459" s="233">
        <v>45870</v>
      </c>
      <c r="B5459" t="s">
        <v>1512</v>
      </c>
      <c r="C5459">
        <v>0.86184738955823292</v>
      </c>
      <c r="D5459" t="s">
        <v>280</v>
      </c>
      <c r="E5459" t="s">
        <v>1529</v>
      </c>
      <c r="F5459" t="s">
        <v>1509</v>
      </c>
    </row>
    <row r="5460" spans="1:6" ht="15">
      <c r="A5460" s="233">
        <v>45870</v>
      </c>
      <c r="B5460" t="s">
        <v>1507</v>
      </c>
      <c r="C5460">
        <v>1.2934697088906371</v>
      </c>
      <c r="D5460" t="s">
        <v>282</v>
      </c>
      <c r="E5460" t="s">
        <v>1650</v>
      </c>
      <c r="F5460" t="s">
        <v>1534</v>
      </c>
    </row>
    <row r="5461" spans="1:6" ht="15">
      <c r="A5461" s="233">
        <v>45870</v>
      </c>
      <c r="B5461" t="s">
        <v>1510</v>
      </c>
      <c r="C5461">
        <v>8.4742268041237114</v>
      </c>
      <c r="D5461" t="s">
        <v>282</v>
      </c>
      <c r="E5461" t="s">
        <v>3278</v>
      </c>
      <c r="F5461" t="s">
        <v>1534</v>
      </c>
    </row>
    <row r="5462" spans="1:6" ht="15">
      <c r="A5462" s="233">
        <v>45870</v>
      </c>
      <c r="B5462" t="s">
        <v>1512</v>
      </c>
      <c r="C5462">
        <v>0.84736428009441389</v>
      </c>
      <c r="D5462" t="s">
        <v>282</v>
      </c>
      <c r="E5462" t="s">
        <v>1542</v>
      </c>
      <c r="F5462" t="s">
        <v>1534</v>
      </c>
    </row>
    <row r="5463" spans="1:6" ht="15">
      <c r="A5463" s="233">
        <v>45870</v>
      </c>
      <c r="B5463" t="s">
        <v>1507</v>
      </c>
      <c r="C5463">
        <v>0.92317163260280721</v>
      </c>
      <c r="D5463" t="s">
        <v>284</v>
      </c>
      <c r="E5463" t="s">
        <v>1743</v>
      </c>
      <c r="F5463" t="s">
        <v>1531</v>
      </c>
    </row>
    <row r="5464" spans="1:6" ht="15">
      <c r="A5464" s="233">
        <v>45870</v>
      </c>
      <c r="B5464" t="s">
        <v>1510</v>
      </c>
      <c r="C5464">
        <v>5.3864942528735629</v>
      </c>
      <c r="D5464" t="s">
        <v>284</v>
      </c>
      <c r="E5464" t="s">
        <v>3279</v>
      </c>
      <c r="F5464" t="s">
        <v>1531</v>
      </c>
    </row>
    <row r="5465" spans="1:6" ht="15">
      <c r="A5465" s="233">
        <v>45870</v>
      </c>
      <c r="B5465" t="s">
        <v>1512</v>
      </c>
      <c r="C5465">
        <v>0.82861364196010834</v>
      </c>
      <c r="D5465" t="s">
        <v>284</v>
      </c>
      <c r="E5465" t="s">
        <v>1582</v>
      </c>
      <c r="F5465" t="s">
        <v>1531</v>
      </c>
    </row>
    <row r="5466" spans="1:6" ht="15">
      <c r="A5466" s="233">
        <v>45870</v>
      </c>
      <c r="B5466" t="s">
        <v>1507</v>
      </c>
      <c r="C5466">
        <v>1.0089399744572161</v>
      </c>
      <c r="D5466" t="s">
        <v>286</v>
      </c>
      <c r="E5466" t="s">
        <v>1652</v>
      </c>
      <c r="F5466" t="s">
        <v>1544</v>
      </c>
    </row>
    <row r="5467" spans="1:6" ht="15">
      <c r="A5467" s="233">
        <v>45870</v>
      </c>
      <c r="B5467" t="s">
        <v>1510</v>
      </c>
      <c r="C5467">
        <v>4.6198830409356724</v>
      </c>
      <c r="D5467" t="s">
        <v>286</v>
      </c>
      <c r="E5467" t="s">
        <v>3280</v>
      </c>
      <c r="F5467" t="s">
        <v>1544</v>
      </c>
    </row>
    <row r="5468" spans="1:6" ht="15">
      <c r="A5468" s="233">
        <v>45870</v>
      </c>
      <c r="B5468" t="s">
        <v>1512</v>
      </c>
      <c r="C5468">
        <v>0.78160919540229878</v>
      </c>
      <c r="D5468" t="s">
        <v>286</v>
      </c>
      <c r="E5468" t="s">
        <v>1668</v>
      </c>
      <c r="F5468" t="s">
        <v>1544</v>
      </c>
    </row>
    <row r="5469" spans="1:6" ht="15">
      <c r="A5469" s="233">
        <v>45870</v>
      </c>
      <c r="B5469" t="s">
        <v>1507</v>
      </c>
      <c r="C5469">
        <v>0.98514851485148514</v>
      </c>
      <c r="D5469" t="s">
        <v>288</v>
      </c>
      <c r="E5469" t="s">
        <v>2670</v>
      </c>
      <c r="F5469" t="s">
        <v>1591</v>
      </c>
    </row>
    <row r="5470" spans="1:6" ht="15">
      <c r="A5470" s="233">
        <v>45870</v>
      </c>
      <c r="B5470" t="s">
        <v>1510</v>
      </c>
      <c r="C5470">
        <v>9.328125</v>
      </c>
      <c r="D5470" t="s">
        <v>288</v>
      </c>
      <c r="E5470" t="s">
        <v>3281</v>
      </c>
      <c r="F5470" t="s">
        <v>1591</v>
      </c>
    </row>
    <row r="5471" spans="1:6" ht="15">
      <c r="A5471" s="233">
        <v>45870</v>
      </c>
      <c r="B5471" t="s">
        <v>1512</v>
      </c>
      <c r="C5471">
        <v>0.89438943894389444</v>
      </c>
      <c r="D5471" t="s">
        <v>288</v>
      </c>
      <c r="E5471" t="s">
        <v>1576</v>
      </c>
      <c r="F5471" t="s">
        <v>1591</v>
      </c>
    </row>
    <row r="5472" spans="1:6" ht="15">
      <c r="A5472" s="233">
        <v>45870</v>
      </c>
      <c r="B5472" t="s">
        <v>1507</v>
      </c>
      <c r="C5472">
        <v>1.619662174985766</v>
      </c>
      <c r="D5472" t="s">
        <v>290</v>
      </c>
      <c r="E5472" t="s">
        <v>1727</v>
      </c>
      <c r="F5472" t="s">
        <v>1544</v>
      </c>
    </row>
    <row r="5473" spans="1:6" ht="15">
      <c r="A5473" s="233">
        <v>45870</v>
      </c>
      <c r="B5473" t="s">
        <v>1510</v>
      </c>
      <c r="C5473">
        <v>6.1572871572871577</v>
      </c>
      <c r="D5473" t="s">
        <v>290</v>
      </c>
      <c r="E5473" t="s">
        <v>3282</v>
      </c>
      <c r="F5473" t="s">
        <v>1544</v>
      </c>
    </row>
    <row r="5474" spans="1:6" ht="15">
      <c r="A5474" s="233">
        <v>45870</v>
      </c>
      <c r="B5474" t="s">
        <v>1512</v>
      </c>
      <c r="C5474">
        <v>0.73695198329853862</v>
      </c>
      <c r="D5474" t="s">
        <v>290</v>
      </c>
      <c r="E5474" t="s">
        <v>3263</v>
      </c>
      <c r="F5474" t="s">
        <v>1544</v>
      </c>
    </row>
    <row r="5475" spans="1:6" ht="15">
      <c r="A5475" s="233">
        <v>45870</v>
      </c>
      <c r="B5475" t="s">
        <v>1507</v>
      </c>
      <c r="C5475">
        <v>1.0486187845303869</v>
      </c>
      <c r="D5475" t="s">
        <v>292</v>
      </c>
      <c r="E5475" t="s">
        <v>2047</v>
      </c>
      <c r="F5475" t="s">
        <v>1509</v>
      </c>
    </row>
    <row r="5476" spans="1:6" ht="15">
      <c r="A5476" s="233">
        <v>45870</v>
      </c>
      <c r="B5476" t="s">
        <v>1510</v>
      </c>
      <c r="C5476">
        <v>7.8429752066115714</v>
      </c>
      <c r="D5476" t="s">
        <v>292</v>
      </c>
      <c r="E5476" t="s">
        <v>3196</v>
      </c>
      <c r="F5476" t="s">
        <v>1509</v>
      </c>
    </row>
    <row r="5477" spans="1:6" ht="15">
      <c r="A5477" s="233">
        <v>45870</v>
      </c>
      <c r="B5477" t="s">
        <v>1512</v>
      </c>
      <c r="C5477">
        <v>0.86629834254143645</v>
      </c>
      <c r="D5477" t="s">
        <v>292</v>
      </c>
      <c r="E5477" t="s">
        <v>1524</v>
      </c>
      <c r="F5477" t="s">
        <v>1509</v>
      </c>
    </row>
    <row r="5478" spans="1:6" ht="15">
      <c r="A5478" s="233">
        <v>45870</v>
      </c>
      <c r="B5478" t="s">
        <v>1507</v>
      </c>
      <c r="C5478">
        <v>1.6815126050420171</v>
      </c>
      <c r="D5478" t="s">
        <v>296</v>
      </c>
      <c r="E5478" t="s">
        <v>1666</v>
      </c>
      <c r="F5478" t="s">
        <v>1534</v>
      </c>
    </row>
    <row r="5479" spans="1:6" ht="15">
      <c r="A5479" s="233">
        <v>45870</v>
      </c>
      <c r="B5479" t="s">
        <v>1510</v>
      </c>
      <c r="C5479">
        <v>8.7379912663755466</v>
      </c>
      <c r="D5479" t="s">
        <v>296</v>
      </c>
      <c r="E5479" t="s">
        <v>2052</v>
      </c>
      <c r="F5479" t="s">
        <v>1534</v>
      </c>
    </row>
    <row r="5480" spans="1:6" ht="15">
      <c r="A5480" s="233">
        <v>45870</v>
      </c>
      <c r="B5480" t="s">
        <v>1512</v>
      </c>
      <c r="C5480">
        <v>0.80756302521008405</v>
      </c>
      <c r="D5480" t="s">
        <v>296</v>
      </c>
      <c r="E5480" t="s">
        <v>1547</v>
      </c>
      <c r="F5480" t="s">
        <v>1534</v>
      </c>
    </row>
    <row r="5481" spans="1:6" ht="15">
      <c r="A5481" s="233">
        <v>45870</v>
      </c>
      <c r="B5481" t="s">
        <v>1507</v>
      </c>
      <c r="C5481">
        <v>0.39915074309978771</v>
      </c>
      <c r="D5481" t="s">
        <v>294</v>
      </c>
      <c r="E5481" t="s">
        <v>1588</v>
      </c>
      <c r="F5481" t="s">
        <v>1534</v>
      </c>
    </row>
    <row r="5482" spans="1:6" ht="15">
      <c r="A5482" s="233">
        <v>45870</v>
      </c>
      <c r="B5482" t="s">
        <v>1510</v>
      </c>
      <c r="C5482">
        <v>6.4827586206896548</v>
      </c>
      <c r="D5482" t="s">
        <v>294</v>
      </c>
      <c r="E5482" t="s">
        <v>2063</v>
      </c>
      <c r="F5482" t="s">
        <v>1534</v>
      </c>
    </row>
    <row r="5483" spans="1:6" ht="15">
      <c r="A5483" s="233">
        <v>45870</v>
      </c>
      <c r="B5483" t="s">
        <v>1512</v>
      </c>
      <c r="C5483">
        <v>0.93842887473460723</v>
      </c>
      <c r="D5483" t="s">
        <v>294</v>
      </c>
      <c r="E5483" t="s">
        <v>1585</v>
      </c>
      <c r="F5483" t="s">
        <v>1534</v>
      </c>
    </row>
    <row r="5484" spans="1:6" ht="15">
      <c r="A5484" s="233">
        <v>45870</v>
      </c>
      <c r="B5484" t="s">
        <v>1507</v>
      </c>
      <c r="C5484">
        <v>1.5174613834788451</v>
      </c>
      <c r="D5484" t="s">
        <v>298</v>
      </c>
      <c r="E5484" t="s">
        <v>2051</v>
      </c>
      <c r="F5484" t="s">
        <v>1522</v>
      </c>
    </row>
    <row r="5485" spans="1:6" ht="15">
      <c r="A5485" s="233">
        <v>45870</v>
      </c>
      <c r="B5485" t="s">
        <v>1510</v>
      </c>
      <c r="C5485">
        <v>10.270454545454539</v>
      </c>
      <c r="D5485" t="s">
        <v>298</v>
      </c>
      <c r="E5485" t="s">
        <v>3283</v>
      </c>
      <c r="F5485" t="s">
        <v>1522</v>
      </c>
    </row>
    <row r="5486" spans="1:6" ht="15">
      <c r="A5486" s="233">
        <v>45870</v>
      </c>
      <c r="B5486" t="s">
        <v>1512</v>
      </c>
      <c r="C5486">
        <v>0.85224983210208194</v>
      </c>
      <c r="D5486" t="s">
        <v>298</v>
      </c>
      <c r="E5486" t="s">
        <v>1542</v>
      </c>
      <c r="F5486" t="s">
        <v>1522</v>
      </c>
    </row>
    <row r="5487" spans="1:6" ht="15">
      <c r="A5487" s="233">
        <v>45870</v>
      </c>
      <c r="B5487" t="s">
        <v>1507</v>
      </c>
      <c r="C5487">
        <v>0.29036635006784262</v>
      </c>
      <c r="D5487" t="s">
        <v>300</v>
      </c>
      <c r="E5487" t="s">
        <v>1597</v>
      </c>
      <c r="F5487" t="s">
        <v>1544</v>
      </c>
    </row>
    <row r="5488" spans="1:6" ht="15">
      <c r="A5488" s="233">
        <v>45870</v>
      </c>
      <c r="B5488" t="s">
        <v>1510</v>
      </c>
      <c r="C5488">
        <v>2.404494382022472</v>
      </c>
      <c r="D5488" t="s">
        <v>300</v>
      </c>
      <c r="E5488" t="s">
        <v>3284</v>
      </c>
      <c r="F5488" t="s">
        <v>1544</v>
      </c>
    </row>
    <row r="5489" spans="1:6" ht="15">
      <c r="A5489" s="233">
        <v>45870</v>
      </c>
      <c r="B5489" t="s">
        <v>1512</v>
      </c>
      <c r="C5489">
        <v>0.87924016282225237</v>
      </c>
      <c r="D5489" t="s">
        <v>300</v>
      </c>
      <c r="E5489" t="s">
        <v>1516</v>
      </c>
      <c r="F5489" t="s">
        <v>1544</v>
      </c>
    </row>
    <row r="5490" spans="1:6" ht="15">
      <c r="A5490" s="233">
        <v>45870</v>
      </c>
      <c r="B5490" t="s">
        <v>1507</v>
      </c>
      <c r="C5490">
        <v>0.47602739726027399</v>
      </c>
      <c r="D5490" t="s">
        <v>302</v>
      </c>
      <c r="E5490" t="s">
        <v>2733</v>
      </c>
      <c r="F5490" t="s">
        <v>1534</v>
      </c>
    </row>
    <row r="5491" spans="1:6" ht="15">
      <c r="A5491" s="233">
        <v>45870</v>
      </c>
      <c r="B5491" t="s">
        <v>1510</v>
      </c>
      <c r="C5491">
        <v>8.6875</v>
      </c>
      <c r="D5491" t="s">
        <v>302</v>
      </c>
      <c r="E5491" t="s">
        <v>3285</v>
      </c>
      <c r="F5491" t="s">
        <v>1534</v>
      </c>
    </row>
    <row r="5492" spans="1:6" ht="15">
      <c r="A5492" s="233">
        <v>45870</v>
      </c>
      <c r="B5492" t="s">
        <v>1512</v>
      </c>
      <c r="C5492">
        <v>0.9452054794520548</v>
      </c>
      <c r="D5492" t="s">
        <v>302</v>
      </c>
      <c r="E5492" t="s">
        <v>1630</v>
      </c>
      <c r="F5492" t="s">
        <v>1534</v>
      </c>
    </row>
    <row r="5493" spans="1:6" ht="15">
      <c r="A5493" s="233">
        <v>45870</v>
      </c>
      <c r="B5493" t="s">
        <v>1507</v>
      </c>
      <c r="C5493">
        <v>1.004213483146067</v>
      </c>
      <c r="D5493" t="s">
        <v>304</v>
      </c>
      <c r="E5493" t="s">
        <v>2008</v>
      </c>
      <c r="F5493" t="s">
        <v>1544</v>
      </c>
    </row>
    <row r="5494" spans="1:6" ht="15">
      <c r="A5494" s="233">
        <v>45870</v>
      </c>
      <c r="B5494" t="s">
        <v>1510</v>
      </c>
      <c r="C5494">
        <v>4.1569767441860463</v>
      </c>
      <c r="D5494" t="s">
        <v>304</v>
      </c>
      <c r="E5494" t="s">
        <v>3286</v>
      </c>
      <c r="F5494" t="s">
        <v>1544</v>
      </c>
    </row>
    <row r="5495" spans="1:6" ht="15">
      <c r="A5495" s="233">
        <v>45870</v>
      </c>
      <c r="B5495" t="s">
        <v>1512</v>
      </c>
      <c r="C5495">
        <v>0.7584269662921348</v>
      </c>
      <c r="D5495" t="s">
        <v>304</v>
      </c>
      <c r="E5495" t="s">
        <v>1757</v>
      </c>
      <c r="F5495" t="s">
        <v>1544</v>
      </c>
    </row>
    <row r="5496" spans="1:6" ht="15">
      <c r="A5496" s="233">
        <v>45870</v>
      </c>
      <c r="B5496" t="s">
        <v>1507</v>
      </c>
      <c r="C5496">
        <v>0.61805869074492104</v>
      </c>
      <c r="D5496" t="s">
        <v>306</v>
      </c>
      <c r="E5496" t="s">
        <v>1735</v>
      </c>
      <c r="F5496" t="s">
        <v>1531</v>
      </c>
    </row>
    <row r="5497" spans="1:6" ht="15">
      <c r="A5497" s="233">
        <v>45870</v>
      </c>
      <c r="B5497" t="s">
        <v>1510</v>
      </c>
      <c r="C5497">
        <v>6.2511415525114158</v>
      </c>
      <c r="D5497" t="s">
        <v>306</v>
      </c>
      <c r="E5497" t="s">
        <v>3287</v>
      </c>
      <c r="F5497" t="s">
        <v>1531</v>
      </c>
    </row>
    <row r="5498" spans="1:6" ht="15">
      <c r="A5498" s="233">
        <v>45870</v>
      </c>
      <c r="B5498" t="s">
        <v>1512</v>
      </c>
      <c r="C5498">
        <v>0.90112866817155757</v>
      </c>
      <c r="D5498" t="s">
        <v>306</v>
      </c>
      <c r="E5498" t="s">
        <v>1580</v>
      </c>
      <c r="F5498" t="s">
        <v>1531</v>
      </c>
    </row>
    <row r="5499" spans="1:6" ht="15">
      <c r="A5499" s="233">
        <v>45870</v>
      </c>
      <c r="B5499" t="s">
        <v>1507</v>
      </c>
      <c r="C5499">
        <v>0.84140715109573239</v>
      </c>
      <c r="D5499" t="s">
        <v>308</v>
      </c>
      <c r="E5499" t="s">
        <v>1690</v>
      </c>
      <c r="F5499" t="s">
        <v>1531</v>
      </c>
    </row>
    <row r="5500" spans="1:6" ht="15">
      <c r="A5500" s="233">
        <v>45870</v>
      </c>
      <c r="B5500" t="s">
        <v>1510</v>
      </c>
      <c r="C5500">
        <v>7.5012853470437024</v>
      </c>
      <c r="D5500" t="s">
        <v>308</v>
      </c>
      <c r="E5500" t="s">
        <v>1541</v>
      </c>
      <c r="F5500" t="s">
        <v>1531</v>
      </c>
    </row>
    <row r="5501" spans="1:6" ht="15">
      <c r="A5501" s="233">
        <v>45870</v>
      </c>
      <c r="B5501" t="s">
        <v>1512</v>
      </c>
      <c r="C5501">
        <v>0.88783160322952714</v>
      </c>
      <c r="D5501" t="s">
        <v>308</v>
      </c>
      <c r="E5501" t="s">
        <v>1576</v>
      </c>
      <c r="F5501" t="s">
        <v>1531</v>
      </c>
    </row>
    <row r="5502" spans="1:6" ht="15">
      <c r="A5502" s="233">
        <v>45870</v>
      </c>
      <c r="B5502" t="s">
        <v>1507</v>
      </c>
      <c r="C5502">
        <v>0.41215226939970723</v>
      </c>
      <c r="D5502" t="s">
        <v>310</v>
      </c>
      <c r="E5502" t="s">
        <v>1577</v>
      </c>
      <c r="F5502" t="s">
        <v>1518</v>
      </c>
    </row>
    <row r="5503" spans="1:6" ht="15">
      <c r="A5503" s="233">
        <v>45870</v>
      </c>
      <c r="B5503" t="s">
        <v>1510</v>
      </c>
      <c r="C5503">
        <v>2.9946808510638299</v>
      </c>
      <c r="D5503" t="s">
        <v>310</v>
      </c>
      <c r="E5503" t="s">
        <v>1960</v>
      </c>
      <c r="F5503" t="s">
        <v>1518</v>
      </c>
    </row>
    <row r="5504" spans="1:6" ht="15">
      <c r="A5504" s="233">
        <v>45870</v>
      </c>
      <c r="B5504" t="s">
        <v>1512</v>
      </c>
      <c r="C5504">
        <v>0.86237188872620796</v>
      </c>
      <c r="D5504" t="s">
        <v>310</v>
      </c>
      <c r="E5504" t="s">
        <v>1529</v>
      </c>
      <c r="F5504" t="s">
        <v>1518</v>
      </c>
    </row>
    <row r="5505" spans="1:6" ht="15">
      <c r="A5505" s="233">
        <v>45870</v>
      </c>
      <c r="B5505" t="s">
        <v>1771</v>
      </c>
      <c r="C5505">
        <v>0.93283582099999995</v>
      </c>
      <c r="D5505" t="s">
        <v>1772</v>
      </c>
      <c r="E5505" t="s">
        <v>1539</v>
      </c>
      <c r="F5505" t="s">
        <v>1772</v>
      </c>
    </row>
    <row r="5506" spans="1:6" ht="15">
      <c r="A5506" s="233">
        <v>45870</v>
      </c>
      <c r="B5506" t="s">
        <v>1512</v>
      </c>
      <c r="C5506">
        <v>0.85552330399999998</v>
      </c>
      <c r="D5506" t="s">
        <v>1772</v>
      </c>
      <c r="E5506" t="s">
        <v>1529</v>
      </c>
      <c r="F5506" t="s">
        <v>1772</v>
      </c>
    </row>
    <row r="5507" spans="1:6" ht="15">
      <c r="A5507" s="233">
        <v>45870</v>
      </c>
      <c r="B5507" t="s">
        <v>1507</v>
      </c>
      <c r="C5507">
        <v>0.84533350399999996</v>
      </c>
      <c r="D5507" t="s">
        <v>1772</v>
      </c>
      <c r="E5507" t="s">
        <v>1678</v>
      </c>
      <c r="F5507" t="s">
        <v>1772</v>
      </c>
    </row>
    <row r="5508" spans="1:6" ht="15">
      <c r="A5508" s="233">
        <v>45870</v>
      </c>
      <c r="B5508" t="s">
        <v>1510</v>
      </c>
      <c r="C5508">
        <v>5.8510024429999996</v>
      </c>
      <c r="D5508" t="s">
        <v>1772</v>
      </c>
      <c r="E5508" t="s">
        <v>3288</v>
      </c>
      <c r="F5508" t="s">
        <v>1772</v>
      </c>
    </row>
    <row r="5509" spans="1:6" ht="15">
      <c r="A5509" s="233">
        <v>45870</v>
      </c>
      <c r="B5509" t="s">
        <v>1774</v>
      </c>
      <c r="C5509">
        <v>0.85552330399999998</v>
      </c>
      <c r="D5509" t="s">
        <v>1772</v>
      </c>
      <c r="E5509" t="s">
        <v>1529</v>
      </c>
      <c r="F5509" t="s">
        <v>1772</v>
      </c>
    </row>
    <row r="5510" spans="1:6" ht="15">
      <c r="A5510" s="233">
        <v>45870</v>
      </c>
      <c r="B5510" t="s">
        <v>1771</v>
      </c>
      <c r="C5510">
        <v>0.98222565699999986</v>
      </c>
      <c r="D5510" t="s">
        <v>3</v>
      </c>
      <c r="E5510" t="s">
        <v>1777</v>
      </c>
      <c r="F5510" t="s">
        <v>1509</v>
      </c>
    </row>
    <row r="5511" spans="1:6" ht="15">
      <c r="A5511" s="233">
        <v>45870</v>
      </c>
      <c r="B5511" t="s">
        <v>1771</v>
      </c>
      <c r="C5511">
        <v>0.95163890400000006</v>
      </c>
      <c r="D5511" t="s">
        <v>7</v>
      </c>
      <c r="E5511" t="s">
        <v>1630</v>
      </c>
      <c r="F5511" t="s">
        <v>1509</v>
      </c>
    </row>
    <row r="5512" spans="1:6" ht="15">
      <c r="A5512" s="233">
        <v>45870</v>
      </c>
      <c r="B5512" t="s">
        <v>1771</v>
      </c>
      <c r="C5512">
        <v>1</v>
      </c>
      <c r="D5512" t="s">
        <v>11</v>
      </c>
      <c r="E5512" t="s">
        <v>1775</v>
      </c>
      <c r="F5512" t="s">
        <v>1518</v>
      </c>
    </row>
    <row r="5513" spans="1:6" ht="15">
      <c r="A5513" s="233">
        <v>45870</v>
      </c>
      <c r="B5513" t="s">
        <v>1771</v>
      </c>
      <c r="C5513">
        <v>1</v>
      </c>
      <c r="D5513" t="s">
        <v>14</v>
      </c>
      <c r="E5513" t="s">
        <v>1775</v>
      </c>
      <c r="F5513" t="s">
        <v>1522</v>
      </c>
    </row>
    <row r="5514" spans="1:6" ht="15">
      <c r="A5514" s="233">
        <v>45870</v>
      </c>
      <c r="B5514" t="s">
        <v>1771</v>
      </c>
      <c r="C5514">
        <v>0.99451553899999989</v>
      </c>
      <c r="D5514" t="s">
        <v>16</v>
      </c>
      <c r="E5514" t="s">
        <v>1776</v>
      </c>
      <c r="F5514" t="s">
        <v>1525</v>
      </c>
    </row>
    <row r="5515" spans="1:6" ht="15">
      <c r="A5515" s="233">
        <v>45870</v>
      </c>
      <c r="B5515" t="s">
        <v>1771</v>
      </c>
      <c r="C5515">
        <v>0.99802631600000002</v>
      </c>
      <c r="D5515" t="s">
        <v>18</v>
      </c>
      <c r="E5515" t="s">
        <v>1775</v>
      </c>
      <c r="F5515" t="s">
        <v>1509</v>
      </c>
    </row>
    <row r="5516" spans="1:6" ht="15">
      <c r="A5516" s="233">
        <v>45870</v>
      </c>
      <c r="B5516" t="s">
        <v>1771</v>
      </c>
      <c r="C5516">
        <v>0.99913226700000002</v>
      </c>
      <c r="D5516" t="s">
        <v>20</v>
      </c>
      <c r="E5516" t="s">
        <v>1775</v>
      </c>
      <c r="F5516" t="s">
        <v>1531</v>
      </c>
    </row>
    <row r="5517" spans="1:6" ht="15">
      <c r="A5517" s="233">
        <v>45870</v>
      </c>
      <c r="B5517" t="s">
        <v>1771</v>
      </c>
      <c r="C5517">
        <v>0.96265060199999997</v>
      </c>
      <c r="D5517" t="s">
        <v>22</v>
      </c>
      <c r="E5517" t="s">
        <v>1513</v>
      </c>
      <c r="F5517" t="s">
        <v>1534</v>
      </c>
    </row>
    <row r="5518" spans="1:6" ht="15">
      <c r="A5518" s="233">
        <v>45870</v>
      </c>
      <c r="B5518" t="s">
        <v>1771</v>
      </c>
      <c r="C5518">
        <v>0.108653846</v>
      </c>
      <c r="D5518" t="s">
        <v>24</v>
      </c>
      <c r="E5518" t="s">
        <v>2778</v>
      </c>
      <c r="F5518" t="s">
        <v>1534</v>
      </c>
    </row>
    <row r="5519" spans="1:6" ht="15">
      <c r="A5519" s="233">
        <v>45870</v>
      </c>
      <c r="B5519" t="s">
        <v>1771</v>
      </c>
      <c r="C5519">
        <v>0.191153239</v>
      </c>
      <c r="D5519" t="s">
        <v>26</v>
      </c>
      <c r="E5519" t="s">
        <v>3289</v>
      </c>
      <c r="F5519" t="s">
        <v>1534</v>
      </c>
    </row>
    <row r="5520" spans="1:6" ht="15">
      <c r="A5520" s="233">
        <v>45870</v>
      </c>
      <c r="B5520" t="s">
        <v>1771</v>
      </c>
      <c r="C5520">
        <v>0.99860627199999996</v>
      </c>
      <c r="D5520" t="s">
        <v>28</v>
      </c>
      <c r="E5520" t="s">
        <v>1775</v>
      </c>
      <c r="F5520" t="s">
        <v>1522</v>
      </c>
    </row>
    <row r="5521" spans="1:6" ht="15">
      <c r="A5521" s="233">
        <v>45870</v>
      </c>
      <c r="B5521" t="s">
        <v>1771</v>
      </c>
      <c r="C5521">
        <v>0.9948630140000001</v>
      </c>
      <c r="D5521" t="s">
        <v>30</v>
      </c>
      <c r="E5521" t="s">
        <v>1776</v>
      </c>
      <c r="F5521" t="s">
        <v>1544</v>
      </c>
    </row>
    <row r="5522" spans="1:6" ht="15">
      <c r="A5522" s="233">
        <v>45870</v>
      </c>
      <c r="B5522" t="s">
        <v>1771</v>
      </c>
      <c r="C5522">
        <v>0.99917582399999993</v>
      </c>
      <c r="D5522" t="s">
        <v>32</v>
      </c>
      <c r="E5522" t="s">
        <v>1775</v>
      </c>
      <c r="F5522" t="s">
        <v>1518</v>
      </c>
    </row>
    <row r="5523" spans="1:6" ht="15">
      <c r="A5523" s="233">
        <v>45870</v>
      </c>
      <c r="B5523" t="s">
        <v>1771</v>
      </c>
      <c r="C5523">
        <v>0.52700491000000005</v>
      </c>
      <c r="D5523" t="s">
        <v>34</v>
      </c>
      <c r="E5523" t="s">
        <v>3290</v>
      </c>
      <c r="F5523" t="s">
        <v>1509</v>
      </c>
    </row>
    <row r="5524" spans="1:6" ht="15">
      <c r="A5524" s="233">
        <v>45870</v>
      </c>
      <c r="B5524" t="s">
        <v>1771</v>
      </c>
      <c r="C5524">
        <v>0.99638989199999994</v>
      </c>
      <c r="D5524" t="s">
        <v>36</v>
      </c>
      <c r="E5524" t="s">
        <v>1775</v>
      </c>
      <c r="F5524" t="s">
        <v>1544</v>
      </c>
    </row>
    <row r="5525" spans="1:6" ht="15">
      <c r="A5525" s="233">
        <v>45870</v>
      </c>
      <c r="B5525" t="s">
        <v>1771</v>
      </c>
      <c r="C5525">
        <v>1</v>
      </c>
      <c r="D5525" t="s">
        <v>1497</v>
      </c>
      <c r="E5525" t="s">
        <v>1775</v>
      </c>
      <c r="F5525" t="s">
        <v>1522</v>
      </c>
    </row>
    <row r="5526" spans="1:6" ht="15">
      <c r="A5526" s="233">
        <v>45870</v>
      </c>
      <c r="B5526" t="s">
        <v>1771</v>
      </c>
      <c r="C5526">
        <v>0.99818949899999998</v>
      </c>
      <c r="D5526" t="s">
        <v>40</v>
      </c>
      <c r="E5526" t="s">
        <v>1775</v>
      </c>
      <c r="F5526" t="s">
        <v>1509</v>
      </c>
    </row>
    <row r="5527" spans="1:6" ht="15">
      <c r="A5527" s="233">
        <v>45870</v>
      </c>
      <c r="B5527" t="s">
        <v>1771</v>
      </c>
      <c r="C5527">
        <v>0.99392097300000004</v>
      </c>
      <c r="D5527" t="s">
        <v>42</v>
      </c>
      <c r="E5527" t="s">
        <v>1776</v>
      </c>
      <c r="F5527" t="s">
        <v>1544</v>
      </c>
    </row>
    <row r="5528" spans="1:6" ht="15">
      <c r="A5528" s="233">
        <v>45870</v>
      </c>
      <c r="B5528" t="s">
        <v>1771</v>
      </c>
      <c r="C5528">
        <v>0.92605233200000003</v>
      </c>
      <c r="D5528" t="s">
        <v>44</v>
      </c>
      <c r="E5528" t="s">
        <v>1539</v>
      </c>
      <c r="F5528" t="s">
        <v>1534</v>
      </c>
    </row>
    <row r="5529" spans="1:6" ht="15">
      <c r="A5529" s="233">
        <v>45870</v>
      </c>
      <c r="B5529" t="s">
        <v>1771</v>
      </c>
      <c r="C5529">
        <v>0.99615088500000004</v>
      </c>
      <c r="D5529" t="s">
        <v>46</v>
      </c>
      <c r="E5529" t="s">
        <v>1775</v>
      </c>
      <c r="F5529" t="s">
        <v>1518</v>
      </c>
    </row>
    <row r="5530" spans="1:6" ht="15">
      <c r="A5530" s="233">
        <v>45870</v>
      </c>
      <c r="B5530" t="s">
        <v>1771</v>
      </c>
      <c r="C5530">
        <v>0.99611700800000003</v>
      </c>
      <c r="D5530" t="s">
        <v>48</v>
      </c>
      <c r="E5530" t="s">
        <v>1775</v>
      </c>
      <c r="F5530" t="s">
        <v>1525</v>
      </c>
    </row>
    <row r="5531" spans="1:6" ht="15">
      <c r="A5531" s="233">
        <v>45870</v>
      </c>
      <c r="B5531" t="s">
        <v>1771</v>
      </c>
      <c r="C5531">
        <v>0.99061522400000002</v>
      </c>
      <c r="D5531" t="s">
        <v>50</v>
      </c>
      <c r="E5531" t="s">
        <v>1776</v>
      </c>
      <c r="F5531" t="s">
        <v>1509</v>
      </c>
    </row>
    <row r="5532" spans="1:6" ht="15">
      <c r="A5532" s="233">
        <v>45870</v>
      </c>
      <c r="B5532" t="s">
        <v>1771</v>
      </c>
      <c r="C5532">
        <v>0.99363057300000002</v>
      </c>
      <c r="D5532" t="s">
        <v>52</v>
      </c>
      <c r="E5532" t="s">
        <v>1776</v>
      </c>
      <c r="F5532" t="s">
        <v>1525</v>
      </c>
    </row>
    <row r="5533" spans="1:6" ht="15">
      <c r="A5533" s="233">
        <v>45870</v>
      </c>
      <c r="B5533" t="s">
        <v>1771</v>
      </c>
      <c r="C5533">
        <v>0.37836465200000002</v>
      </c>
      <c r="D5533" t="s">
        <v>54</v>
      </c>
      <c r="E5533" t="s">
        <v>3291</v>
      </c>
      <c r="F5533" t="s">
        <v>1534</v>
      </c>
    </row>
    <row r="5534" spans="1:6" ht="15">
      <c r="A5534" s="233">
        <v>45870</v>
      </c>
      <c r="B5534" t="s">
        <v>1771</v>
      </c>
      <c r="C5534">
        <v>0.65439672800000015</v>
      </c>
      <c r="D5534" t="s">
        <v>56</v>
      </c>
      <c r="E5534" t="s">
        <v>2100</v>
      </c>
      <c r="F5534" t="s">
        <v>1534</v>
      </c>
    </row>
    <row r="5535" spans="1:6" ht="15">
      <c r="A5535" s="233">
        <v>45870</v>
      </c>
      <c r="B5535" t="s">
        <v>1771</v>
      </c>
      <c r="C5535">
        <v>1</v>
      </c>
      <c r="D5535" t="s">
        <v>58</v>
      </c>
      <c r="E5535" t="s">
        <v>1775</v>
      </c>
      <c r="F5535" t="s">
        <v>1509</v>
      </c>
    </row>
    <row r="5536" spans="1:6" ht="15">
      <c r="A5536" s="233">
        <v>45870</v>
      </c>
      <c r="B5536" t="s">
        <v>1771</v>
      </c>
      <c r="C5536">
        <v>0.99915158577865837</v>
      </c>
      <c r="D5536" t="s">
        <v>1498</v>
      </c>
      <c r="E5536" t="s">
        <v>1775</v>
      </c>
      <c r="F5536" t="s">
        <v>1522</v>
      </c>
    </row>
    <row r="5537" spans="1:6" ht="15">
      <c r="A5537" s="233">
        <v>45870</v>
      </c>
      <c r="B5537" t="s">
        <v>1771</v>
      </c>
      <c r="C5537">
        <v>0.99789140700000001</v>
      </c>
      <c r="D5537" t="s">
        <v>62</v>
      </c>
      <c r="E5537" t="s">
        <v>1775</v>
      </c>
      <c r="F5537" t="s">
        <v>1578</v>
      </c>
    </row>
    <row r="5538" spans="1:6" ht="15">
      <c r="A5538" s="233">
        <v>45870</v>
      </c>
      <c r="B5538" t="s">
        <v>1771</v>
      </c>
      <c r="C5538">
        <v>0.99780219800000003</v>
      </c>
      <c r="D5538" t="s">
        <v>64</v>
      </c>
      <c r="E5538" t="s">
        <v>1775</v>
      </c>
      <c r="F5538" t="s">
        <v>1531</v>
      </c>
    </row>
    <row r="5539" spans="1:6" ht="15">
      <c r="A5539" s="233">
        <v>45870</v>
      </c>
      <c r="B5539" t="s">
        <v>1771</v>
      </c>
      <c r="C5539">
        <v>0.96367763899999992</v>
      </c>
      <c r="D5539" t="s">
        <v>66</v>
      </c>
      <c r="E5539" t="s">
        <v>1513</v>
      </c>
      <c r="F5539" t="s">
        <v>1509</v>
      </c>
    </row>
    <row r="5540" spans="1:6" ht="15">
      <c r="A5540" s="233">
        <v>45870</v>
      </c>
      <c r="B5540" t="s">
        <v>1771</v>
      </c>
      <c r="C5540">
        <v>0.17823834199999999</v>
      </c>
      <c r="D5540" t="s">
        <v>68</v>
      </c>
      <c r="E5540" t="s">
        <v>1778</v>
      </c>
      <c r="F5540" t="s">
        <v>1578</v>
      </c>
    </row>
    <row r="5541" spans="1:6" ht="15">
      <c r="A5541" s="233">
        <v>45870</v>
      </c>
      <c r="B5541" t="s">
        <v>1771</v>
      </c>
      <c r="C5541">
        <v>0.99884792600000005</v>
      </c>
      <c r="D5541" t="s">
        <v>70</v>
      </c>
      <c r="E5541" t="s">
        <v>1775</v>
      </c>
      <c r="F5541" t="s">
        <v>1578</v>
      </c>
    </row>
    <row r="5542" spans="1:6" ht="15">
      <c r="A5542" s="233">
        <v>45870</v>
      </c>
      <c r="B5542" t="s">
        <v>1771</v>
      </c>
      <c r="C5542">
        <v>0.99943246299999999</v>
      </c>
      <c r="D5542" t="s">
        <v>72</v>
      </c>
      <c r="E5542" t="s">
        <v>1775</v>
      </c>
      <c r="F5542" t="s">
        <v>1591</v>
      </c>
    </row>
    <row r="5543" spans="1:6" ht="15">
      <c r="A5543" s="233">
        <v>45870</v>
      </c>
      <c r="B5543" t="s">
        <v>1771</v>
      </c>
      <c r="C5543">
        <v>0.99891813900000004</v>
      </c>
      <c r="D5543" t="s">
        <v>74</v>
      </c>
      <c r="E5543" t="s">
        <v>1775</v>
      </c>
      <c r="F5543" t="s">
        <v>1591</v>
      </c>
    </row>
    <row r="5544" spans="1:6" ht="15">
      <c r="A5544" s="233">
        <v>45870</v>
      </c>
      <c r="B5544" t="s">
        <v>1771</v>
      </c>
      <c r="C5544">
        <v>0.9996638659999999</v>
      </c>
      <c r="D5544" t="s">
        <v>76</v>
      </c>
      <c r="E5544" t="s">
        <v>1775</v>
      </c>
      <c r="F5544" t="s">
        <v>1522</v>
      </c>
    </row>
    <row r="5545" spans="1:6" ht="15">
      <c r="A5545" s="233">
        <v>45870</v>
      </c>
      <c r="B5545" t="s">
        <v>1771</v>
      </c>
      <c r="C5545">
        <v>0.99903614500000015</v>
      </c>
      <c r="D5545" t="s">
        <v>78</v>
      </c>
      <c r="E5545" t="s">
        <v>1775</v>
      </c>
      <c r="F5545" t="s">
        <v>1518</v>
      </c>
    </row>
    <row r="5546" spans="1:6" ht="15">
      <c r="A5546" s="233">
        <v>45870</v>
      </c>
      <c r="B5546" t="s">
        <v>1771</v>
      </c>
      <c r="C5546">
        <v>0.99961626999999997</v>
      </c>
      <c r="D5546" t="s">
        <v>80</v>
      </c>
      <c r="E5546" t="s">
        <v>1775</v>
      </c>
      <c r="F5546" t="s">
        <v>1522</v>
      </c>
    </row>
    <row r="5547" spans="1:6" ht="15">
      <c r="A5547" s="233">
        <v>45870</v>
      </c>
      <c r="B5547" t="s">
        <v>1771</v>
      </c>
      <c r="C5547">
        <v>0.99951361900000013</v>
      </c>
      <c r="D5547" t="s">
        <v>82</v>
      </c>
      <c r="E5547" t="s">
        <v>1775</v>
      </c>
      <c r="F5547" t="s">
        <v>1531</v>
      </c>
    </row>
    <row r="5548" spans="1:6" ht="15">
      <c r="A5548" s="233">
        <v>45870</v>
      </c>
      <c r="B5548" t="s">
        <v>1771</v>
      </c>
      <c r="C5548">
        <v>0.45862069</v>
      </c>
      <c r="D5548" t="s">
        <v>84</v>
      </c>
      <c r="E5548" t="s">
        <v>2782</v>
      </c>
      <c r="F5548" t="s">
        <v>1509</v>
      </c>
    </row>
    <row r="5549" spans="1:6" ht="15">
      <c r="A5549" s="233">
        <v>45870</v>
      </c>
      <c r="B5549" t="s">
        <v>1771</v>
      </c>
      <c r="C5549">
        <v>0.999577524</v>
      </c>
      <c r="D5549" t="s">
        <v>86</v>
      </c>
      <c r="E5549" t="s">
        <v>1775</v>
      </c>
      <c r="F5549" t="s">
        <v>1518</v>
      </c>
    </row>
    <row r="5550" spans="1:6" ht="15">
      <c r="A5550" s="233">
        <v>45870</v>
      </c>
      <c r="B5550" t="s">
        <v>1771</v>
      </c>
      <c r="C5550">
        <v>0.99915278200000002</v>
      </c>
      <c r="D5550" t="s">
        <v>88</v>
      </c>
      <c r="E5550" t="s">
        <v>1775</v>
      </c>
      <c r="F5550" t="s">
        <v>1544</v>
      </c>
    </row>
    <row r="5551" spans="1:6" ht="15">
      <c r="A5551" s="233">
        <v>45870</v>
      </c>
      <c r="B5551" t="s">
        <v>1771</v>
      </c>
      <c r="C5551">
        <v>0.98792999400000003</v>
      </c>
      <c r="D5551" t="s">
        <v>90</v>
      </c>
      <c r="E5551" t="s">
        <v>1776</v>
      </c>
      <c r="F5551" t="s">
        <v>1509</v>
      </c>
    </row>
    <row r="5552" spans="1:6" ht="15">
      <c r="A5552" s="233">
        <v>45870</v>
      </c>
      <c r="B5552" t="s">
        <v>1771</v>
      </c>
      <c r="C5552">
        <v>0.42483046400000002</v>
      </c>
      <c r="D5552" t="s">
        <v>92</v>
      </c>
      <c r="E5552" t="s">
        <v>3292</v>
      </c>
      <c r="F5552" t="s">
        <v>1525</v>
      </c>
    </row>
    <row r="5553" spans="1:6" ht="15">
      <c r="A5553" s="233">
        <v>45870</v>
      </c>
      <c r="B5553" t="s">
        <v>1771</v>
      </c>
      <c r="C5553">
        <v>1</v>
      </c>
      <c r="D5553" t="s">
        <v>94</v>
      </c>
      <c r="E5553" t="s">
        <v>1775</v>
      </c>
      <c r="F5553" t="s">
        <v>1578</v>
      </c>
    </row>
    <row r="5554" spans="1:6" ht="15">
      <c r="A5554" s="233">
        <v>45870</v>
      </c>
      <c r="B5554" t="s">
        <v>1771</v>
      </c>
      <c r="C5554">
        <v>0.99953347299999995</v>
      </c>
      <c r="D5554" t="s">
        <v>96</v>
      </c>
      <c r="E5554" t="s">
        <v>1775</v>
      </c>
      <c r="F5554" t="s">
        <v>1522</v>
      </c>
    </row>
    <row r="5555" spans="1:6" ht="15">
      <c r="A5555" s="233">
        <v>45870</v>
      </c>
      <c r="B5555" t="s">
        <v>1771</v>
      </c>
      <c r="C5555">
        <v>0.99665327999999997</v>
      </c>
      <c r="D5555" t="s">
        <v>98</v>
      </c>
      <c r="E5555" t="s">
        <v>1775</v>
      </c>
      <c r="F5555" t="s">
        <v>1509</v>
      </c>
    </row>
    <row r="5556" spans="1:6" ht="15">
      <c r="A5556" s="233">
        <v>45870</v>
      </c>
      <c r="B5556" t="s">
        <v>1771</v>
      </c>
      <c r="C5556">
        <v>0.99260628500000003</v>
      </c>
      <c r="D5556" t="s">
        <v>100</v>
      </c>
      <c r="E5556" t="s">
        <v>1776</v>
      </c>
      <c r="F5556" t="s">
        <v>1509</v>
      </c>
    </row>
    <row r="5557" spans="1:6" ht="15">
      <c r="A5557" s="233">
        <v>45870</v>
      </c>
      <c r="B5557" t="s">
        <v>1771</v>
      </c>
      <c r="C5557">
        <v>0.99473129599999999</v>
      </c>
      <c r="D5557" t="s">
        <v>102</v>
      </c>
      <c r="E5557" t="s">
        <v>1776</v>
      </c>
      <c r="F5557" t="s">
        <v>1534</v>
      </c>
    </row>
    <row r="5558" spans="1:6" ht="15">
      <c r="A5558" s="233">
        <v>45870</v>
      </c>
      <c r="B5558" t="s">
        <v>1771</v>
      </c>
      <c r="C5558">
        <v>0.98103266600000005</v>
      </c>
      <c r="D5558" t="s">
        <v>104</v>
      </c>
      <c r="E5558" t="s">
        <v>1777</v>
      </c>
      <c r="F5558" t="s">
        <v>1509</v>
      </c>
    </row>
    <row r="5559" spans="1:6" ht="15">
      <c r="A5559" s="233">
        <v>45870</v>
      </c>
      <c r="B5559" t="s">
        <v>1771</v>
      </c>
      <c r="C5559">
        <v>0.99889624700000001</v>
      </c>
      <c r="D5559" t="s">
        <v>106</v>
      </c>
      <c r="E5559" t="s">
        <v>1775</v>
      </c>
      <c r="F5559" t="s">
        <v>1544</v>
      </c>
    </row>
    <row r="5560" spans="1:6" ht="15">
      <c r="A5560" s="233">
        <v>45870</v>
      </c>
      <c r="B5560" t="s">
        <v>1771</v>
      </c>
      <c r="C5560">
        <v>0.99382171200000002</v>
      </c>
      <c r="D5560" t="s">
        <v>108</v>
      </c>
      <c r="E5560" t="s">
        <v>1776</v>
      </c>
      <c r="F5560" t="s">
        <v>1509</v>
      </c>
    </row>
    <row r="5561" spans="1:6" ht="15">
      <c r="A5561" s="233">
        <v>45870</v>
      </c>
      <c r="B5561" t="s">
        <v>1771</v>
      </c>
      <c r="C5561">
        <v>0.27583643099999999</v>
      </c>
      <c r="D5561" t="s">
        <v>110</v>
      </c>
      <c r="E5561" t="s">
        <v>2107</v>
      </c>
      <c r="F5561" t="s">
        <v>1509</v>
      </c>
    </row>
    <row r="5562" spans="1:6" ht="15">
      <c r="A5562" s="233">
        <v>45870</v>
      </c>
      <c r="B5562" t="s">
        <v>1771</v>
      </c>
      <c r="C5562">
        <v>1</v>
      </c>
      <c r="D5562" t="s">
        <v>112</v>
      </c>
      <c r="E5562" t="s">
        <v>1775</v>
      </c>
      <c r="F5562" t="s">
        <v>1578</v>
      </c>
    </row>
    <row r="5563" spans="1:6" ht="15">
      <c r="A5563" s="233">
        <v>45870</v>
      </c>
      <c r="B5563" t="s">
        <v>1771</v>
      </c>
      <c r="C5563">
        <v>0.97166666700000004</v>
      </c>
      <c r="D5563" t="s">
        <v>114</v>
      </c>
      <c r="E5563" t="s">
        <v>1610</v>
      </c>
      <c r="F5563" t="s">
        <v>1509</v>
      </c>
    </row>
    <row r="5564" spans="1:6" ht="15">
      <c r="A5564" s="233">
        <v>45870</v>
      </c>
      <c r="B5564" t="s">
        <v>1771</v>
      </c>
      <c r="C5564">
        <v>0.99831508000000002</v>
      </c>
      <c r="D5564" t="s">
        <v>872</v>
      </c>
      <c r="E5564" t="s">
        <v>1775</v>
      </c>
      <c r="F5564" t="s">
        <v>1531</v>
      </c>
    </row>
    <row r="5565" spans="1:6" ht="15">
      <c r="A5565" s="233">
        <v>45870</v>
      </c>
      <c r="B5565" t="s">
        <v>1771</v>
      </c>
      <c r="C5565">
        <v>0.90064729799999999</v>
      </c>
      <c r="D5565" t="s">
        <v>118</v>
      </c>
      <c r="E5565" t="s">
        <v>1580</v>
      </c>
      <c r="F5565" t="s">
        <v>1525</v>
      </c>
    </row>
    <row r="5566" spans="1:6" ht="15">
      <c r="A5566" s="233">
        <v>45870</v>
      </c>
      <c r="B5566" t="s">
        <v>1771</v>
      </c>
      <c r="C5566">
        <v>0.85057471299999998</v>
      </c>
      <c r="D5566" t="s">
        <v>120</v>
      </c>
      <c r="E5566" t="s">
        <v>1542</v>
      </c>
      <c r="F5566" t="s">
        <v>1509</v>
      </c>
    </row>
    <row r="5567" spans="1:6" ht="15">
      <c r="A5567" s="233">
        <v>45870</v>
      </c>
      <c r="B5567" t="s">
        <v>1771</v>
      </c>
      <c r="C5567">
        <v>0.97280202400000004</v>
      </c>
      <c r="D5567" t="s">
        <v>122</v>
      </c>
      <c r="E5567" t="s">
        <v>1610</v>
      </c>
      <c r="F5567" t="s">
        <v>1509</v>
      </c>
    </row>
    <row r="5568" spans="1:6" ht="15">
      <c r="A5568" s="233">
        <v>45870</v>
      </c>
      <c r="B5568" t="s">
        <v>1771</v>
      </c>
      <c r="C5568">
        <v>1</v>
      </c>
      <c r="D5568" t="s">
        <v>124</v>
      </c>
      <c r="E5568" t="s">
        <v>1775</v>
      </c>
      <c r="F5568" t="s">
        <v>1544</v>
      </c>
    </row>
    <row r="5569" spans="1:6" ht="15">
      <c r="A5569" s="233">
        <v>45870</v>
      </c>
      <c r="B5569" t="s">
        <v>1771</v>
      </c>
      <c r="C5569">
        <v>0.99796954299999996</v>
      </c>
      <c r="D5569" t="s">
        <v>126</v>
      </c>
      <c r="E5569" t="s">
        <v>1775</v>
      </c>
      <c r="F5569" t="s">
        <v>1509</v>
      </c>
    </row>
    <row r="5570" spans="1:6" ht="15">
      <c r="A5570" s="233">
        <v>45870</v>
      </c>
      <c r="B5570" t="s">
        <v>1771</v>
      </c>
      <c r="C5570">
        <v>0.98475609799999997</v>
      </c>
      <c r="D5570" t="s">
        <v>128</v>
      </c>
      <c r="E5570" t="s">
        <v>1777</v>
      </c>
      <c r="F5570" t="s">
        <v>1509</v>
      </c>
    </row>
    <row r="5571" spans="1:6" ht="15">
      <c r="A5571" s="233">
        <v>45870</v>
      </c>
      <c r="B5571" t="s">
        <v>1771</v>
      </c>
      <c r="C5571">
        <v>0.99817473800000001</v>
      </c>
      <c r="D5571" t="s">
        <v>130</v>
      </c>
      <c r="E5571" t="s">
        <v>1775</v>
      </c>
      <c r="F5571" t="s">
        <v>1544</v>
      </c>
    </row>
    <row r="5572" spans="1:6" ht="15">
      <c r="A5572" s="233">
        <v>45870</v>
      </c>
      <c r="B5572" t="s">
        <v>1771</v>
      </c>
      <c r="C5572">
        <v>0.99885123500000006</v>
      </c>
      <c r="D5572" t="s">
        <v>1499</v>
      </c>
      <c r="E5572" t="s">
        <v>1775</v>
      </c>
      <c r="F5572" t="s">
        <v>1518</v>
      </c>
    </row>
    <row r="5573" spans="1:6" ht="15">
      <c r="A5573" s="233">
        <v>45870</v>
      </c>
      <c r="B5573" t="s">
        <v>1771</v>
      </c>
      <c r="C5573">
        <v>0.97593582899999998</v>
      </c>
      <c r="D5573" t="s">
        <v>134</v>
      </c>
      <c r="E5573" t="s">
        <v>1777</v>
      </c>
      <c r="F5573" t="s">
        <v>1509</v>
      </c>
    </row>
    <row r="5574" spans="1:6" ht="15">
      <c r="A5574" s="233">
        <v>45870</v>
      </c>
      <c r="B5574" t="s">
        <v>1771</v>
      </c>
      <c r="C5574">
        <v>0.998846597</v>
      </c>
      <c r="D5574" t="s">
        <v>136</v>
      </c>
      <c r="E5574" t="s">
        <v>1775</v>
      </c>
      <c r="F5574" t="s">
        <v>1518</v>
      </c>
    </row>
    <row r="5575" spans="1:6" ht="15">
      <c r="A5575" s="233">
        <v>45870</v>
      </c>
      <c r="B5575" t="s">
        <v>1771</v>
      </c>
      <c r="C5575">
        <v>0.997628458</v>
      </c>
      <c r="D5575" t="s">
        <v>138</v>
      </c>
      <c r="E5575" t="s">
        <v>1775</v>
      </c>
      <c r="F5575" t="s">
        <v>1534</v>
      </c>
    </row>
    <row r="5576" spans="1:6" ht="15">
      <c r="A5576" s="233">
        <v>45870</v>
      </c>
      <c r="B5576" t="s">
        <v>1771</v>
      </c>
      <c r="C5576">
        <v>0.99583622500000002</v>
      </c>
      <c r="D5576" t="s">
        <v>140</v>
      </c>
      <c r="E5576" t="s">
        <v>1775</v>
      </c>
      <c r="F5576" t="s">
        <v>1509</v>
      </c>
    </row>
    <row r="5577" spans="1:6" ht="15">
      <c r="A5577" s="233">
        <v>45870</v>
      </c>
      <c r="B5577" t="s">
        <v>1771</v>
      </c>
      <c r="C5577">
        <v>0.83030841499999997</v>
      </c>
      <c r="D5577" t="s">
        <v>142</v>
      </c>
      <c r="E5577" t="s">
        <v>1582</v>
      </c>
      <c r="F5577" t="s">
        <v>1534</v>
      </c>
    </row>
    <row r="5578" spans="1:6" ht="15">
      <c r="A5578" s="233">
        <v>45870</v>
      </c>
      <c r="B5578" t="s">
        <v>1771</v>
      </c>
      <c r="C5578">
        <v>0.99880895700000005</v>
      </c>
      <c r="D5578" t="s">
        <v>144</v>
      </c>
      <c r="E5578" t="s">
        <v>1775</v>
      </c>
      <c r="F5578" t="s">
        <v>1518</v>
      </c>
    </row>
    <row r="5579" spans="1:6" ht="15">
      <c r="A5579" s="233">
        <v>45870</v>
      </c>
      <c r="B5579" t="s">
        <v>1771</v>
      </c>
      <c r="C5579">
        <v>0.99860074600000004</v>
      </c>
      <c r="D5579" t="s">
        <v>146</v>
      </c>
      <c r="E5579" t="s">
        <v>1775</v>
      </c>
      <c r="F5579" t="s">
        <v>1591</v>
      </c>
    </row>
    <row r="5580" spans="1:6" ht="15">
      <c r="A5580" s="233">
        <v>45870</v>
      </c>
      <c r="B5580" t="s">
        <v>1771</v>
      </c>
      <c r="C5580">
        <v>0.99795733099999995</v>
      </c>
      <c r="D5580" t="s">
        <v>148</v>
      </c>
      <c r="E5580" t="s">
        <v>1775</v>
      </c>
      <c r="F5580" t="s">
        <v>1591</v>
      </c>
    </row>
    <row r="5581" spans="1:6" ht="15">
      <c r="A5581" s="233">
        <v>45870</v>
      </c>
      <c r="B5581" t="s">
        <v>1771</v>
      </c>
      <c r="C5581">
        <v>0.99741935500000001</v>
      </c>
      <c r="D5581" t="s">
        <v>150</v>
      </c>
      <c r="E5581" t="s">
        <v>1775</v>
      </c>
      <c r="F5581" t="s">
        <v>1509</v>
      </c>
    </row>
    <row r="5582" spans="1:6" ht="15">
      <c r="A5582" s="233">
        <v>45870</v>
      </c>
      <c r="B5582" t="s">
        <v>1771</v>
      </c>
      <c r="C5582">
        <v>0.99875879199999995</v>
      </c>
      <c r="D5582" t="s">
        <v>152</v>
      </c>
      <c r="E5582" t="s">
        <v>1775</v>
      </c>
      <c r="F5582" t="s">
        <v>1591</v>
      </c>
    </row>
    <row r="5583" spans="1:6" ht="15">
      <c r="A5583" s="233">
        <v>45870</v>
      </c>
      <c r="B5583" t="s">
        <v>1771</v>
      </c>
      <c r="C5583">
        <v>0.99484066800000004</v>
      </c>
      <c r="D5583" t="s">
        <v>154</v>
      </c>
      <c r="E5583" t="s">
        <v>1776</v>
      </c>
      <c r="F5583" t="s">
        <v>1534</v>
      </c>
    </row>
    <row r="5584" spans="1:6" ht="15">
      <c r="A5584" s="233">
        <v>45870</v>
      </c>
      <c r="B5584" t="s">
        <v>1771</v>
      </c>
      <c r="C5584">
        <v>0.99549887500000001</v>
      </c>
      <c r="D5584" t="s">
        <v>156</v>
      </c>
      <c r="E5584" t="s">
        <v>1775</v>
      </c>
      <c r="F5584" t="s">
        <v>1525</v>
      </c>
    </row>
    <row r="5585" spans="1:6" ht="15">
      <c r="A5585" s="233">
        <v>45870</v>
      </c>
      <c r="B5585" t="s">
        <v>1771</v>
      </c>
      <c r="C5585">
        <v>0.99451659500000011</v>
      </c>
      <c r="D5585" t="s">
        <v>158</v>
      </c>
      <c r="E5585" t="s">
        <v>1776</v>
      </c>
      <c r="F5585" t="s">
        <v>1534</v>
      </c>
    </row>
    <row r="5586" spans="1:6" ht="15">
      <c r="A5586" s="233">
        <v>45870</v>
      </c>
      <c r="B5586" t="s">
        <v>1771</v>
      </c>
      <c r="C5586">
        <v>0.99791376899999995</v>
      </c>
      <c r="D5586" t="s">
        <v>160</v>
      </c>
      <c r="E5586" t="s">
        <v>1775</v>
      </c>
      <c r="F5586" t="s">
        <v>1544</v>
      </c>
    </row>
    <row r="5587" spans="1:6" ht="15">
      <c r="A5587" s="233">
        <v>45870</v>
      </c>
      <c r="B5587" t="s">
        <v>1771</v>
      </c>
      <c r="C5587">
        <v>0.83720930199999988</v>
      </c>
      <c r="D5587" t="s">
        <v>162</v>
      </c>
      <c r="E5587" t="s">
        <v>1568</v>
      </c>
      <c r="F5587" t="s">
        <v>1509</v>
      </c>
    </row>
    <row r="5588" spans="1:6" ht="15">
      <c r="A5588" s="233">
        <v>45870</v>
      </c>
      <c r="B5588" t="s">
        <v>1771</v>
      </c>
      <c r="C5588">
        <v>0.99613152800000015</v>
      </c>
      <c r="D5588" t="s">
        <v>164</v>
      </c>
      <c r="E5588" t="s">
        <v>1775</v>
      </c>
      <c r="F5588" t="s">
        <v>1578</v>
      </c>
    </row>
    <row r="5589" spans="1:6" ht="15">
      <c r="A5589" s="233">
        <v>45870</v>
      </c>
      <c r="B5589" t="s">
        <v>1771</v>
      </c>
      <c r="C5589">
        <v>0.98815789499999995</v>
      </c>
      <c r="D5589" t="s">
        <v>166</v>
      </c>
      <c r="E5589" t="s">
        <v>1776</v>
      </c>
      <c r="F5589" t="s">
        <v>1525</v>
      </c>
    </row>
    <row r="5590" spans="1:6" ht="15">
      <c r="A5590" s="233">
        <v>45870</v>
      </c>
      <c r="B5590" t="s">
        <v>1771</v>
      </c>
      <c r="C5590">
        <v>0.99845758399999995</v>
      </c>
      <c r="D5590" t="s">
        <v>168</v>
      </c>
      <c r="E5590" t="s">
        <v>1775</v>
      </c>
      <c r="F5590" t="s">
        <v>1578</v>
      </c>
    </row>
    <row r="5591" spans="1:6" ht="15">
      <c r="A5591" s="233">
        <v>45870</v>
      </c>
      <c r="B5591" t="s">
        <v>1771</v>
      </c>
      <c r="C5591">
        <v>0.99154334</v>
      </c>
      <c r="D5591" t="s">
        <v>170</v>
      </c>
      <c r="E5591" t="s">
        <v>1776</v>
      </c>
      <c r="F5591" t="s">
        <v>1509</v>
      </c>
    </row>
    <row r="5592" spans="1:6" ht="15">
      <c r="A5592" s="233">
        <v>45870</v>
      </c>
      <c r="B5592" t="s">
        <v>1771</v>
      </c>
      <c r="C5592">
        <v>0.99859575199999995</v>
      </c>
      <c r="D5592" t="s">
        <v>172</v>
      </c>
      <c r="E5592" t="s">
        <v>1775</v>
      </c>
      <c r="F5592" t="s">
        <v>1525</v>
      </c>
    </row>
    <row r="5593" spans="1:6" ht="15">
      <c r="A5593" s="233">
        <v>45870</v>
      </c>
      <c r="B5593" t="s">
        <v>1771</v>
      </c>
      <c r="C5593">
        <v>1</v>
      </c>
      <c r="D5593" t="s">
        <v>174</v>
      </c>
      <c r="E5593" t="s">
        <v>1775</v>
      </c>
      <c r="F5593" t="s">
        <v>1518</v>
      </c>
    </row>
    <row r="5594" spans="1:6" ht="15">
      <c r="A5594" s="233">
        <v>45870</v>
      </c>
      <c r="B5594" t="s">
        <v>1771</v>
      </c>
      <c r="C5594">
        <v>0.99922898999999998</v>
      </c>
      <c r="D5594" t="s">
        <v>176</v>
      </c>
      <c r="E5594" t="s">
        <v>1775</v>
      </c>
      <c r="F5594" t="s">
        <v>1518</v>
      </c>
    </row>
    <row r="5595" spans="1:6" ht="15">
      <c r="A5595" s="233">
        <v>45870</v>
      </c>
      <c r="B5595" t="s">
        <v>1771</v>
      </c>
      <c r="C5595">
        <v>0.87708719899999998</v>
      </c>
      <c r="D5595" t="s">
        <v>178</v>
      </c>
      <c r="E5595" t="s">
        <v>1516</v>
      </c>
      <c r="F5595" t="s">
        <v>1591</v>
      </c>
    </row>
    <row r="5596" spans="1:6" ht="15">
      <c r="A5596" s="233">
        <v>45870</v>
      </c>
      <c r="B5596" t="s">
        <v>1771</v>
      </c>
      <c r="C5596">
        <v>0.99935022699999987</v>
      </c>
      <c r="D5596" t="s">
        <v>180</v>
      </c>
      <c r="E5596" t="s">
        <v>1775</v>
      </c>
      <c r="F5596" t="s">
        <v>1522</v>
      </c>
    </row>
    <row r="5597" spans="1:6" ht="15">
      <c r="A5597" s="233">
        <v>45870</v>
      </c>
      <c r="B5597" t="s">
        <v>1771</v>
      </c>
      <c r="C5597">
        <v>0.99935691299999996</v>
      </c>
      <c r="D5597" t="s">
        <v>182</v>
      </c>
      <c r="E5597" t="s">
        <v>1775</v>
      </c>
      <c r="F5597" t="s">
        <v>1578</v>
      </c>
    </row>
    <row r="5598" spans="1:6" ht="15">
      <c r="A5598" s="233">
        <v>45870</v>
      </c>
      <c r="B5598" t="s">
        <v>1771</v>
      </c>
      <c r="C5598">
        <v>0.99905992900000007</v>
      </c>
      <c r="D5598" t="s">
        <v>184</v>
      </c>
      <c r="E5598" t="s">
        <v>1775</v>
      </c>
      <c r="F5598" t="s">
        <v>1518</v>
      </c>
    </row>
    <row r="5599" spans="1:6" ht="15">
      <c r="A5599" s="233">
        <v>45870</v>
      </c>
      <c r="B5599" t="s">
        <v>1771</v>
      </c>
      <c r="C5599">
        <v>0.99005964199999996</v>
      </c>
      <c r="D5599" t="s">
        <v>186</v>
      </c>
      <c r="E5599" t="s">
        <v>1776</v>
      </c>
      <c r="F5599" t="s">
        <v>1578</v>
      </c>
    </row>
    <row r="5600" spans="1:6" ht="15">
      <c r="A5600" s="233">
        <v>45870</v>
      </c>
      <c r="B5600" t="s">
        <v>1771</v>
      </c>
      <c r="C5600">
        <v>1</v>
      </c>
      <c r="D5600" t="s">
        <v>188</v>
      </c>
      <c r="E5600" t="s">
        <v>1775</v>
      </c>
      <c r="F5600" t="s">
        <v>1591</v>
      </c>
    </row>
    <row r="5601" spans="1:6" ht="15">
      <c r="A5601" s="233">
        <v>45870</v>
      </c>
      <c r="B5601" t="s">
        <v>1771</v>
      </c>
      <c r="C5601">
        <v>0.99928044599999999</v>
      </c>
      <c r="D5601" t="s">
        <v>190</v>
      </c>
      <c r="E5601" t="s">
        <v>1775</v>
      </c>
      <c r="F5601" t="s">
        <v>1591</v>
      </c>
    </row>
    <row r="5602" spans="1:6" ht="15">
      <c r="A5602" s="233">
        <v>45870</v>
      </c>
      <c r="B5602" t="s">
        <v>1771</v>
      </c>
      <c r="C5602">
        <v>0.98732943500000003</v>
      </c>
      <c r="D5602" t="s">
        <v>192</v>
      </c>
      <c r="E5602" t="s">
        <v>1776</v>
      </c>
      <c r="F5602" t="s">
        <v>1534</v>
      </c>
    </row>
    <row r="5603" spans="1:6" ht="15">
      <c r="A5603" s="233">
        <v>45870</v>
      </c>
      <c r="B5603" t="s">
        <v>1771</v>
      </c>
      <c r="C5603">
        <v>0.99856699299999996</v>
      </c>
      <c r="D5603" t="s">
        <v>194</v>
      </c>
      <c r="E5603" t="s">
        <v>1775</v>
      </c>
      <c r="F5603" t="s">
        <v>1544</v>
      </c>
    </row>
    <row r="5604" spans="1:6" ht="15">
      <c r="A5604" s="233">
        <v>45870</v>
      </c>
      <c r="B5604" t="s">
        <v>1771</v>
      </c>
      <c r="C5604">
        <v>0.99818346999999985</v>
      </c>
      <c r="D5604" t="s">
        <v>196</v>
      </c>
      <c r="E5604" t="s">
        <v>1775</v>
      </c>
      <c r="F5604" t="s">
        <v>1525</v>
      </c>
    </row>
    <row r="5605" spans="1:6" ht="15">
      <c r="A5605" s="233">
        <v>45870</v>
      </c>
      <c r="B5605" t="s">
        <v>1771</v>
      </c>
      <c r="C5605">
        <v>0.99894123899999998</v>
      </c>
      <c r="D5605" t="s">
        <v>198</v>
      </c>
      <c r="E5605" t="s">
        <v>1775</v>
      </c>
      <c r="F5605" t="s">
        <v>1522</v>
      </c>
    </row>
    <row r="5606" spans="1:6" ht="15">
      <c r="A5606" s="233">
        <v>45870</v>
      </c>
      <c r="B5606" t="s">
        <v>1771</v>
      </c>
      <c r="C5606">
        <v>0.99911347500000003</v>
      </c>
      <c r="D5606" t="s">
        <v>200</v>
      </c>
      <c r="E5606" t="s">
        <v>1775</v>
      </c>
      <c r="F5606" t="s">
        <v>1544</v>
      </c>
    </row>
    <row r="5607" spans="1:6" ht="15">
      <c r="A5607" s="233">
        <v>45870</v>
      </c>
      <c r="B5607" t="s">
        <v>1771</v>
      </c>
      <c r="C5607">
        <v>0.99724137899999998</v>
      </c>
      <c r="D5607" t="s">
        <v>202</v>
      </c>
      <c r="E5607" t="s">
        <v>1775</v>
      </c>
      <c r="F5607" t="s">
        <v>1544</v>
      </c>
    </row>
    <row r="5608" spans="1:6" ht="15">
      <c r="A5608" s="233">
        <v>45870</v>
      </c>
      <c r="B5608" t="s">
        <v>1771</v>
      </c>
      <c r="C5608">
        <v>0.98802053599999995</v>
      </c>
      <c r="D5608" t="s">
        <v>204</v>
      </c>
      <c r="E5608" t="s">
        <v>1776</v>
      </c>
      <c r="F5608" t="s">
        <v>1509</v>
      </c>
    </row>
    <row r="5609" spans="1:6" ht="15">
      <c r="A5609" s="233">
        <v>45870</v>
      </c>
      <c r="B5609" t="s">
        <v>1771</v>
      </c>
      <c r="C5609">
        <v>0.99805825199999998</v>
      </c>
      <c r="D5609" t="s">
        <v>206</v>
      </c>
      <c r="E5609" t="s">
        <v>1775</v>
      </c>
      <c r="F5609" t="s">
        <v>1578</v>
      </c>
    </row>
    <row r="5610" spans="1:6" ht="15">
      <c r="A5610" s="233">
        <v>45870</v>
      </c>
      <c r="B5610" t="s">
        <v>1771</v>
      </c>
      <c r="C5610">
        <v>0.99294117599999998</v>
      </c>
      <c r="D5610" t="s">
        <v>208</v>
      </c>
      <c r="E5610" t="s">
        <v>1776</v>
      </c>
      <c r="F5610" t="s">
        <v>1509</v>
      </c>
    </row>
    <row r="5611" spans="1:6" ht="15">
      <c r="A5611" s="233">
        <v>45870</v>
      </c>
      <c r="B5611" t="s">
        <v>1771</v>
      </c>
      <c r="C5611">
        <v>0.98724239499999999</v>
      </c>
      <c r="D5611" t="s">
        <v>210</v>
      </c>
      <c r="E5611" t="s">
        <v>1776</v>
      </c>
      <c r="F5611" t="s">
        <v>1534</v>
      </c>
    </row>
    <row r="5612" spans="1:6" ht="15">
      <c r="A5612" s="233">
        <v>45870</v>
      </c>
      <c r="B5612" t="s">
        <v>1771</v>
      </c>
      <c r="C5612">
        <v>1</v>
      </c>
      <c r="D5612" t="s">
        <v>212</v>
      </c>
      <c r="E5612" t="s">
        <v>1775</v>
      </c>
      <c r="F5612" t="s">
        <v>1518</v>
      </c>
    </row>
    <row r="5613" spans="1:6" ht="15">
      <c r="A5613" s="233">
        <v>45870</v>
      </c>
      <c r="B5613" t="s">
        <v>1771</v>
      </c>
      <c r="C5613">
        <v>0.99521531100000005</v>
      </c>
      <c r="D5613" t="s">
        <v>214</v>
      </c>
      <c r="E5613" t="s">
        <v>1775</v>
      </c>
      <c r="F5613" t="s">
        <v>1591</v>
      </c>
    </row>
    <row r="5614" spans="1:6" ht="15">
      <c r="A5614" s="233">
        <v>45870</v>
      </c>
      <c r="B5614" t="s">
        <v>1771</v>
      </c>
      <c r="C5614">
        <v>0.91672131099999998</v>
      </c>
      <c r="D5614" t="s">
        <v>216</v>
      </c>
      <c r="E5614" t="s">
        <v>1590</v>
      </c>
      <c r="F5614" t="s">
        <v>1534</v>
      </c>
    </row>
    <row r="5615" spans="1:6" ht="15">
      <c r="A5615" s="233">
        <v>45870</v>
      </c>
      <c r="B5615" t="s">
        <v>1771</v>
      </c>
      <c r="C5615">
        <v>0.99955595000000008</v>
      </c>
      <c r="D5615" t="s">
        <v>218</v>
      </c>
      <c r="E5615" t="s">
        <v>1775</v>
      </c>
      <c r="F5615" t="s">
        <v>1531</v>
      </c>
    </row>
    <row r="5616" spans="1:6" ht="15">
      <c r="A5616" s="233">
        <v>45870</v>
      </c>
      <c r="B5616" t="s">
        <v>1771</v>
      </c>
      <c r="C5616">
        <v>0.98459904399999987</v>
      </c>
      <c r="D5616" t="s">
        <v>220</v>
      </c>
      <c r="E5616" t="s">
        <v>1777</v>
      </c>
      <c r="F5616" t="s">
        <v>1534</v>
      </c>
    </row>
    <row r="5617" spans="1:6" ht="15">
      <c r="A5617" s="233">
        <v>45870</v>
      </c>
      <c r="B5617" t="s">
        <v>1771</v>
      </c>
      <c r="C5617">
        <v>0.99944888399999998</v>
      </c>
      <c r="D5617" t="s">
        <v>222</v>
      </c>
      <c r="E5617" t="s">
        <v>1775</v>
      </c>
      <c r="F5617" t="s">
        <v>1518</v>
      </c>
    </row>
    <row r="5618" spans="1:6" ht="15">
      <c r="A5618" s="233">
        <v>45870</v>
      </c>
      <c r="B5618" t="s">
        <v>1771</v>
      </c>
      <c r="C5618">
        <v>0.99726776000000006</v>
      </c>
      <c r="D5618" t="s">
        <v>224</v>
      </c>
      <c r="E5618" t="s">
        <v>1775</v>
      </c>
      <c r="F5618" t="s">
        <v>1531</v>
      </c>
    </row>
    <row r="5619" spans="1:6" ht="15">
      <c r="A5619" s="233">
        <v>45870</v>
      </c>
      <c r="B5619" t="s">
        <v>1771</v>
      </c>
      <c r="C5619">
        <v>0.98194444400000003</v>
      </c>
      <c r="D5619" t="s">
        <v>226</v>
      </c>
      <c r="E5619" t="s">
        <v>1777</v>
      </c>
      <c r="F5619" t="s">
        <v>1544</v>
      </c>
    </row>
    <row r="5620" spans="1:6" ht="15">
      <c r="A5620" s="233">
        <v>45870</v>
      </c>
      <c r="B5620" t="s">
        <v>1771</v>
      </c>
      <c r="C5620">
        <v>0.99933906100000003</v>
      </c>
      <c r="D5620" t="s">
        <v>228</v>
      </c>
      <c r="E5620" t="s">
        <v>1775</v>
      </c>
      <c r="F5620" t="s">
        <v>1531</v>
      </c>
    </row>
    <row r="5621" spans="1:6" ht="15">
      <c r="A5621" s="233">
        <v>45870</v>
      </c>
      <c r="B5621" t="s">
        <v>1771</v>
      </c>
      <c r="C5621">
        <v>0.99869655899999998</v>
      </c>
      <c r="D5621" t="s">
        <v>230</v>
      </c>
      <c r="E5621" t="s">
        <v>1775</v>
      </c>
      <c r="F5621" t="s">
        <v>1522</v>
      </c>
    </row>
    <row r="5622" spans="1:6" ht="15">
      <c r="A5622" s="233">
        <v>45870</v>
      </c>
      <c r="B5622" t="s">
        <v>1771</v>
      </c>
      <c r="C5622">
        <v>0.999420961</v>
      </c>
      <c r="D5622" t="s">
        <v>232</v>
      </c>
      <c r="E5622" t="s">
        <v>1775</v>
      </c>
      <c r="F5622" t="s">
        <v>1522</v>
      </c>
    </row>
    <row r="5623" spans="1:6" ht="15">
      <c r="A5623" s="233">
        <v>45870</v>
      </c>
      <c r="B5623" t="s">
        <v>1771</v>
      </c>
      <c r="C5623">
        <v>0.99828913600000013</v>
      </c>
      <c r="D5623" t="s">
        <v>234</v>
      </c>
      <c r="E5623" t="s">
        <v>1775</v>
      </c>
      <c r="F5623" t="s">
        <v>1578</v>
      </c>
    </row>
    <row r="5624" spans="1:6" ht="15">
      <c r="A5624" s="233">
        <v>45870</v>
      </c>
      <c r="B5624" t="s">
        <v>1771</v>
      </c>
      <c r="C5624">
        <v>0.99808795399999994</v>
      </c>
      <c r="D5624" t="s">
        <v>236</v>
      </c>
      <c r="E5624" t="s">
        <v>1775</v>
      </c>
      <c r="F5624" t="s">
        <v>1544</v>
      </c>
    </row>
    <row r="5625" spans="1:6" ht="15">
      <c r="A5625" s="233">
        <v>45870</v>
      </c>
      <c r="B5625" t="s">
        <v>1771</v>
      </c>
      <c r="C5625">
        <v>7.2183099000000001E-2</v>
      </c>
      <c r="D5625" t="s">
        <v>238</v>
      </c>
      <c r="E5625" t="s">
        <v>3293</v>
      </c>
      <c r="F5625" t="s">
        <v>1525</v>
      </c>
    </row>
    <row r="5626" spans="1:6" ht="15">
      <c r="A5626" s="233">
        <v>45870</v>
      </c>
      <c r="B5626" t="s">
        <v>1771</v>
      </c>
      <c r="C5626">
        <v>0.99863201099999999</v>
      </c>
      <c r="D5626" t="s">
        <v>240</v>
      </c>
      <c r="E5626" t="s">
        <v>1775</v>
      </c>
      <c r="F5626" t="s">
        <v>1509</v>
      </c>
    </row>
    <row r="5627" spans="1:6" ht="15">
      <c r="A5627" s="233">
        <v>45870</v>
      </c>
      <c r="B5627" t="s">
        <v>1771</v>
      </c>
      <c r="C5627">
        <v>0.97684515199999988</v>
      </c>
      <c r="D5627" t="s">
        <v>242</v>
      </c>
      <c r="E5627" t="s">
        <v>1777</v>
      </c>
      <c r="F5627" t="s">
        <v>1534</v>
      </c>
    </row>
    <row r="5628" spans="1:6" ht="15">
      <c r="A5628" s="233">
        <v>45870</v>
      </c>
      <c r="B5628" t="s">
        <v>1771</v>
      </c>
      <c r="C5628">
        <v>0.99744204599999986</v>
      </c>
      <c r="D5628" t="s">
        <v>244</v>
      </c>
      <c r="E5628" t="s">
        <v>1775</v>
      </c>
      <c r="F5628" t="s">
        <v>1531</v>
      </c>
    </row>
    <row r="5629" spans="1:6" ht="15">
      <c r="A5629" s="233">
        <v>45870</v>
      </c>
      <c r="B5629" t="s">
        <v>1771</v>
      </c>
      <c r="C5629">
        <v>0.99632859099999993</v>
      </c>
      <c r="D5629" t="s">
        <v>246</v>
      </c>
      <c r="E5629" t="s">
        <v>1775</v>
      </c>
      <c r="F5629" t="s">
        <v>1534</v>
      </c>
    </row>
    <row r="5630" spans="1:6" ht="15">
      <c r="A5630" s="233">
        <v>45870</v>
      </c>
      <c r="B5630" t="s">
        <v>1771</v>
      </c>
      <c r="C5630">
        <v>1</v>
      </c>
      <c r="D5630" t="s">
        <v>248</v>
      </c>
      <c r="E5630" t="s">
        <v>1775</v>
      </c>
      <c r="F5630" t="s">
        <v>1578</v>
      </c>
    </row>
    <row r="5631" spans="1:6" ht="15">
      <c r="A5631" s="233">
        <v>45870</v>
      </c>
      <c r="B5631" t="s">
        <v>1771</v>
      </c>
      <c r="C5631">
        <v>0.99730312799999998</v>
      </c>
      <c r="D5631" t="s">
        <v>250</v>
      </c>
      <c r="E5631" t="s">
        <v>1775</v>
      </c>
      <c r="F5631" t="s">
        <v>1531</v>
      </c>
    </row>
    <row r="5632" spans="1:6" ht="15">
      <c r="A5632" s="233">
        <v>45870</v>
      </c>
      <c r="B5632" t="s">
        <v>1771</v>
      </c>
      <c r="C5632">
        <v>0.99500924199999996</v>
      </c>
      <c r="D5632" t="s">
        <v>252</v>
      </c>
      <c r="E5632" t="s">
        <v>1775</v>
      </c>
      <c r="F5632" t="s">
        <v>1525</v>
      </c>
    </row>
    <row r="5633" spans="1:6" ht="15">
      <c r="A5633" s="233">
        <v>45870</v>
      </c>
      <c r="B5633" t="s">
        <v>1771</v>
      </c>
      <c r="C5633">
        <v>0.99906542099999995</v>
      </c>
      <c r="D5633" t="s">
        <v>254</v>
      </c>
      <c r="E5633" t="s">
        <v>1775</v>
      </c>
      <c r="F5633" t="s">
        <v>1578</v>
      </c>
    </row>
    <row r="5634" spans="1:6" ht="15">
      <c r="A5634" s="233">
        <v>45870</v>
      </c>
      <c r="B5634" t="s">
        <v>1771</v>
      </c>
      <c r="C5634">
        <v>0.89642857099999995</v>
      </c>
      <c r="D5634" t="s">
        <v>256</v>
      </c>
      <c r="E5634" t="s">
        <v>1580</v>
      </c>
      <c r="F5634" t="s">
        <v>1544</v>
      </c>
    </row>
    <row r="5635" spans="1:6" ht="15">
      <c r="A5635" s="233">
        <v>45870</v>
      </c>
      <c r="B5635" t="s">
        <v>1771</v>
      </c>
      <c r="C5635">
        <v>0.364891519</v>
      </c>
      <c r="D5635" t="s">
        <v>258</v>
      </c>
      <c r="E5635" t="s">
        <v>3294</v>
      </c>
      <c r="F5635" t="s">
        <v>1509</v>
      </c>
    </row>
    <row r="5636" spans="1:6" ht="15">
      <c r="A5636" s="233">
        <v>45870</v>
      </c>
      <c r="B5636" t="s">
        <v>1771</v>
      </c>
      <c r="C5636">
        <v>0.99856425000000015</v>
      </c>
      <c r="D5636" t="s">
        <v>260</v>
      </c>
      <c r="E5636" t="s">
        <v>1775</v>
      </c>
      <c r="F5636" t="s">
        <v>1522</v>
      </c>
    </row>
    <row r="5637" spans="1:6" ht="15">
      <c r="A5637" s="233">
        <v>45870</v>
      </c>
      <c r="B5637" t="s">
        <v>1771</v>
      </c>
      <c r="C5637">
        <v>0.99486887099999999</v>
      </c>
      <c r="D5637" t="s">
        <v>262</v>
      </c>
      <c r="E5637" t="s">
        <v>1776</v>
      </c>
      <c r="F5637" t="s">
        <v>1534</v>
      </c>
    </row>
    <row r="5638" spans="1:6" ht="15">
      <c r="A5638" s="233">
        <v>45870</v>
      </c>
      <c r="B5638" t="s">
        <v>1771</v>
      </c>
      <c r="C5638">
        <v>0.99923136000000012</v>
      </c>
      <c r="D5638" t="s">
        <v>264</v>
      </c>
      <c r="E5638" t="s">
        <v>1775</v>
      </c>
      <c r="F5638" t="s">
        <v>1531</v>
      </c>
    </row>
    <row r="5639" spans="1:6" ht="15">
      <c r="A5639" s="233">
        <v>45870</v>
      </c>
      <c r="B5639" t="s">
        <v>1771</v>
      </c>
      <c r="C5639">
        <v>0.149032992</v>
      </c>
      <c r="D5639" t="s">
        <v>266</v>
      </c>
      <c r="E5639" t="s">
        <v>3295</v>
      </c>
      <c r="F5639" t="s">
        <v>1525</v>
      </c>
    </row>
    <row r="5640" spans="1:6" ht="15">
      <c r="A5640" s="233">
        <v>45870</v>
      </c>
      <c r="B5640" t="s">
        <v>1771</v>
      </c>
      <c r="C5640">
        <v>0.99919419800000009</v>
      </c>
      <c r="D5640" t="s">
        <v>268</v>
      </c>
      <c r="E5640" t="s">
        <v>1775</v>
      </c>
      <c r="F5640" t="s">
        <v>1522</v>
      </c>
    </row>
    <row r="5641" spans="1:6" ht="15">
      <c r="A5641" s="233">
        <v>45870</v>
      </c>
      <c r="B5641" t="s">
        <v>1771</v>
      </c>
      <c r="C5641">
        <v>0.99601196400000003</v>
      </c>
      <c r="D5641" t="s">
        <v>270</v>
      </c>
      <c r="E5641" t="s">
        <v>1775</v>
      </c>
      <c r="F5641" t="s">
        <v>1509</v>
      </c>
    </row>
    <row r="5642" spans="1:6" ht="15">
      <c r="A5642" s="233">
        <v>45870</v>
      </c>
      <c r="B5642" t="s">
        <v>1771</v>
      </c>
      <c r="C5642">
        <v>0.99718903699999983</v>
      </c>
      <c r="D5642" t="s">
        <v>272</v>
      </c>
      <c r="E5642" t="s">
        <v>1775</v>
      </c>
      <c r="F5642" t="s">
        <v>1534</v>
      </c>
    </row>
    <row r="5643" spans="1:6" ht="15">
      <c r="A5643" s="233">
        <v>45870</v>
      </c>
      <c r="B5643" t="s">
        <v>1771</v>
      </c>
      <c r="C5643">
        <v>0.99916457799999991</v>
      </c>
      <c r="D5643" t="s">
        <v>274</v>
      </c>
      <c r="E5643" t="s">
        <v>1775</v>
      </c>
      <c r="F5643" t="s">
        <v>1518</v>
      </c>
    </row>
    <row r="5644" spans="1:6" ht="15">
      <c r="A5644" s="233">
        <v>45870</v>
      </c>
      <c r="B5644" t="s">
        <v>1771</v>
      </c>
      <c r="C5644">
        <v>0.99953227300000003</v>
      </c>
      <c r="D5644" t="s">
        <v>276</v>
      </c>
      <c r="E5644" t="s">
        <v>1775</v>
      </c>
      <c r="F5644" t="s">
        <v>1531</v>
      </c>
    </row>
    <row r="5645" spans="1:6" ht="15">
      <c r="A5645" s="233">
        <v>45870</v>
      </c>
      <c r="B5645" t="s">
        <v>1771</v>
      </c>
      <c r="C5645">
        <v>0.99572283999999989</v>
      </c>
      <c r="D5645" t="s">
        <v>278</v>
      </c>
      <c r="E5645" t="s">
        <v>1775</v>
      </c>
      <c r="F5645" t="s">
        <v>1509</v>
      </c>
    </row>
    <row r="5646" spans="1:6" ht="15">
      <c r="A5646" s="233">
        <v>45870</v>
      </c>
      <c r="B5646" t="s">
        <v>1771</v>
      </c>
      <c r="C5646">
        <v>0.99203187299999995</v>
      </c>
      <c r="D5646" t="s">
        <v>280</v>
      </c>
      <c r="E5646" t="s">
        <v>1776</v>
      </c>
      <c r="F5646" t="s">
        <v>1509</v>
      </c>
    </row>
    <row r="5647" spans="1:6" ht="15">
      <c r="A5647" s="233">
        <v>45870</v>
      </c>
      <c r="B5647" t="s">
        <v>1771</v>
      </c>
      <c r="C5647">
        <v>0.98222565699999986</v>
      </c>
      <c r="D5647" t="s">
        <v>282</v>
      </c>
      <c r="E5647" t="s">
        <v>1777</v>
      </c>
      <c r="F5647" t="s">
        <v>1534</v>
      </c>
    </row>
    <row r="5648" spans="1:6" ht="15">
      <c r="A5648" s="233">
        <v>45870</v>
      </c>
      <c r="B5648" t="s">
        <v>1771</v>
      </c>
      <c r="C5648">
        <v>0.99877028999999995</v>
      </c>
      <c r="D5648" t="s">
        <v>284</v>
      </c>
      <c r="E5648" t="s">
        <v>1775</v>
      </c>
      <c r="F5648" t="s">
        <v>1531</v>
      </c>
    </row>
    <row r="5649" spans="1:6" ht="15">
      <c r="A5649" s="233">
        <v>45870</v>
      </c>
      <c r="B5649" t="s">
        <v>1771</v>
      </c>
      <c r="C5649">
        <v>1</v>
      </c>
      <c r="D5649" t="s">
        <v>286</v>
      </c>
      <c r="E5649" t="s">
        <v>1775</v>
      </c>
      <c r="F5649" t="s">
        <v>1544</v>
      </c>
    </row>
    <row r="5650" spans="1:6" ht="15">
      <c r="A5650" s="233">
        <v>45870</v>
      </c>
      <c r="B5650" t="s">
        <v>1771</v>
      </c>
      <c r="C5650">
        <v>0.26359286599999998</v>
      </c>
      <c r="D5650" t="s">
        <v>288</v>
      </c>
      <c r="E5650" t="s">
        <v>2783</v>
      </c>
      <c r="F5650" t="s">
        <v>1591</v>
      </c>
    </row>
    <row r="5651" spans="1:6" ht="15">
      <c r="A5651" s="233">
        <v>45870</v>
      </c>
      <c r="B5651" t="s">
        <v>1771</v>
      </c>
      <c r="C5651">
        <v>0.99527767300000003</v>
      </c>
      <c r="D5651" t="s">
        <v>290</v>
      </c>
      <c r="E5651" t="s">
        <v>1775</v>
      </c>
      <c r="F5651" t="s">
        <v>1544</v>
      </c>
    </row>
    <row r="5652" spans="1:6" ht="15">
      <c r="A5652" s="233">
        <v>45870</v>
      </c>
      <c r="B5652" t="s">
        <v>1771</v>
      </c>
      <c r="C5652">
        <v>0.98049837500000003</v>
      </c>
      <c r="D5652" t="s">
        <v>292</v>
      </c>
      <c r="E5652" t="s">
        <v>1777</v>
      </c>
      <c r="F5652" t="s">
        <v>1509</v>
      </c>
    </row>
    <row r="5653" spans="1:6" ht="15">
      <c r="A5653" s="233">
        <v>45870</v>
      </c>
      <c r="B5653" t="s">
        <v>1771</v>
      </c>
      <c r="C5653">
        <v>0.80514208399999998</v>
      </c>
      <c r="D5653" t="s">
        <v>296</v>
      </c>
      <c r="E5653" t="s">
        <v>1547</v>
      </c>
      <c r="F5653" t="s">
        <v>1534</v>
      </c>
    </row>
    <row r="5654" spans="1:6" ht="15">
      <c r="A5654" s="233">
        <v>45870</v>
      </c>
      <c r="B5654" t="s">
        <v>1771</v>
      </c>
      <c r="C5654">
        <v>0.22864077699999999</v>
      </c>
      <c r="D5654" t="s">
        <v>294</v>
      </c>
      <c r="E5654" t="s">
        <v>1782</v>
      </c>
      <c r="F5654" t="s">
        <v>1534</v>
      </c>
    </row>
    <row r="5655" spans="1:6" ht="15">
      <c r="A5655" s="233">
        <v>45870</v>
      </c>
      <c r="B5655" t="s">
        <v>1771</v>
      </c>
      <c r="C5655">
        <v>0.99765494099999996</v>
      </c>
      <c r="D5655" t="s">
        <v>298</v>
      </c>
      <c r="E5655" t="s">
        <v>1775</v>
      </c>
      <c r="F5655" t="s">
        <v>1522</v>
      </c>
    </row>
    <row r="5656" spans="1:6" ht="15">
      <c r="A5656" s="233">
        <v>45870</v>
      </c>
      <c r="B5656" t="s">
        <v>1771</v>
      </c>
      <c r="C5656">
        <v>0.99594594599999997</v>
      </c>
      <c r="D5656" t="s">
        <v>300</v>
      </c>
      <c r="E5656" t="s">
        <v>1775</v>
      </c>
      <c r="F5656" t="s">
        <v>1544</v>
      </c>
    </row>
    <row r="5657" spans="1:6" ht="15">
      <c r="A5657" s="233">
        <v>45870</v>
      </c>
      <c r="B5657" t="s">
        <v>1771</v>
      </c>
      <c r="C5657">
        <v>0.118075212</v>
      </c>
      <c r="D5657" t="s">
        <v>302</v>
      </c>
      <c r="E5657" t="s">
        <v>2784</v>
      </c>
      <c r="F5657" t="s">
        <v>1534</v>
      </c>
    </row>
    <row r="5658" spans="1:6" ht="15">
      <c r="A5658" s="233">
        <v>45870</v>
      </c>
      <c r="B5658" t="s">
        <v>1771</v>
      </c>
      <c r="C5658">
        <v>0.99859747499999985</v>
      </c>
      <c r="D5658" t="s">
        <v>304</v>
      </c>
      <c r="E5658" t="s">
        <v>1775</v>
      </c>
      <c r="F5658" t="s">
        <v>1544</v>
      </c>
    </row>
    <row r="5659" spans="1:6" ht="15">
      <c r="A5659" s="233">
        <v>45870</v>
      </c>
      <c r="B5659" t="s">
        <v>1771</v>
      </c>
      <c r="C5659">
        <v>0.99819738599999996</v>
      </c>
      <c r="D5659" t="s">
        <v>306</v>
      </c>
      <c r="E5659" t="s">
        <v>1775</v>
      </c>
      <c r="F5659" t="s">
        <v>1531</v>
      </c>
    </row>
    <row r="5660" spans="1:6" ht="15">
      <c r="A5660" s="233">
        <v>45870</v>
      </c>
      <c r="B5660" t="s">
        <v>1771</v>
      </c>
      <c r="C5660">
        <v>0.99913569599999996</v>
      </c>
      <c r="D5660" t="s">
        <v>308</v>
      </c>
      <c r="E5660" t="s">
        <v>1775</v>
      </c>
      <c r="F5660" t="s">
        <v>1531</v>
      </c>
    </row>
    <row r="5661" spans="1:6" ht="15">
      <c r="A5661" s="233">
        <v>45870</v>
      </c>
      <c r="B5661" t="s">
        <v>1771</v>
      </c>
      <c r="C5661">
        <v>0.99853801200000003</v>
      </c>
      <c r="D5661" t="s">
        <v>310</v>
      </c>
      <c r="E5661" t="s">
        <v>1775</v>
      </c>
      <c r="F5661" t="s">
        <v>1518</v>
      </c>
    </row>
    <row r="5662" spans="1:6" ht="15">
      <c r="A5662" s="233">
        <v>45870</v>
      </c>
      <c r="B5662" t="s">
        <v>2112</v>
      </c>
      <c r="C5662">
        <v>35</v>
      </c>
      <c r="D5662" t="s">
        <v>3</v>
      </c>
      <c r="E5662" t="s">
        <v>2205</v>
      </c>
      <c r="F5662" t="s">
        <v>1509</v>
      </c>
    </row>
    <row r="5663" spans="1:6" ht="15">
      <c r="A5663" s="233">
        <v>45870</v>
      </c>
      <c r="B5663" t="s">
        <v>1495</v>
      </c>
      <c r="C5663">
        <v>20012</v>
      </c>
      <c r="D5663" t="s">
        <v>3</v>
      </c>
      <c r="E5663" t="s">
        <v>1788</v>
      </c>
      <c r="F5663" t="s">
        <v>1509</v>
      </c>
    </row>
    <row r="5664" spans="1:6" ht="15">
      <c r="A5664" s="233">
        <v>45870</v>
      </c>
      <c r="B5664" t="s">
        <v>2110</v>
      </c>
      <c r="C5664">
        <v>174.89506296222271</v>
      </c>
      <c r="D5664" t="s">
        <v>3</v>
      </c>
      <c r="E5664" t="s">
        <v>2154</v>
      </c>
      <c r="F5664" t="s">
        <v>1509</v>
      </c>
    </row>
    <row r="5665" spans="1:6" ht="15">
      <c r="A5665" s="233">
        <v>45870</v>
      </c>
      <c r="B5665" t="s">
        <v>1495</v>
      </c>
      <c r="C5665">
        <v>60658</v>
      </c>
      <c r="D5665" t="s">
        <v>7</v>
      </c>
      <c r="E5665" t="s">
        <v>1789</v>
      </c>
      <c r="F5665" t="s">
        <v>1509</v>
      </c>
    </row>
    <row r="5666" spans="1:6" ht="15">
      <c r="A5666" s="233">
        <v>45870</v>
      </c>
      <c r="B5666" t="s">
        <v>2112</v>
      </c>
      <c r="C5666">
        <v>65</v>
      </c>
      <c r="D5666" t="s">
        <v>7</v>
      </c>
      <c r="E5666" t="s">
        <v>2209</v>
      </c>
      <c r="F5666" t="s">
        <v>1509</v>
      </c>
    </row>
    <row r="5667" spans="1:6" ht="15">
      <c r="A5667" s="233">
        <v>45870</v>
      </c>
      <c r="B5667" t="s">
        <v>2110</v>
      </c>
      <c r="C5667">
        <v>107.1581654522075</v>
      </c>
      <c r="D5667" t="s">
        <v>7</v>
      </c>
      <c r="E5667" t="s">
        <v>2526</v>
      </c>
      <c r="F5667" t="s">
        <v>1509</v>
      </c>
    </row>
    <row r="5668" spans="1:6" ht="15">
      <c r="A5668" s="233">
        <v>45870</v>
      </c>
      <c r="B5668" t="s">
        <v>1495</v>
      </c>
      <c r="C5668">
        <v>50538</v>
      </c>
      <c r="D5668" t="s">
        <v>11</v>
      </c>
      <c r="E5668" t="s">
        <v>1790</v>
      </c>
      <c r="F5668" t="s">
        <v>1518</v>
      </c>
    </row>
    <row r="5669" spans="1:6" ht="15">
      <c r="A5669" s="233">
        <v>45870</v>
      </c>
      <c r="B5669" t="s">
        <v>2110</v>
      </c>
      <c r="C5669">
        <v>356.16763623412078</v>
      </c>
      <c r="D5669" t="s">
        <v>11</v>
      </c>
      <c r="E5669" t="s">
        <v>2820</v>
      </c>
      <c r="F5669" t="s">
        <v>1518</v>
      </c>
    </row>
    <row r="5670" spans="1:6" ht="15">
      <c r="A5670" s="233">
        <v>45870</v>
      </c>
      <c r="B5670" t="s">
        <v>2112</v>
      </c>
      <c r="C5670">
        <v>180</v>
      </c>
      <c r="D5670" t="s">
        <v>11</v>
      </c>
      <c r="E5670" t="s">
        <v>2177</v>
      </c>
      <c r="F5670" t="s">
        <v>1518</v>
      </c>
    </row>
    <row r="5671" spans="1:6" ht="15">
      <c r="A5671" s="233">
        <v>45870</v>
      </c>
      <c r="B5671" t="s">
        <v>1495</v>
      </c>
      <c r="C5671">
        <v>39084</v>
      </c>
      <c r="D5671" t="s">
        <v>14</v>
      </c>
      <c r="E5671" t="s">
        <v>1791</v>
      </c>
      <c r="F5671" t="s">
        <v>1522</v>
      </c>
    </row>
    <row r="5672" spans="1:6" ht="15">
      <c r="A5672" s="233">
        <v>45870</v>
      </c>
      <c r="B5672" t="s">
        <v>2112</v>
      </c>
      <c r="C5672">
        <v>60</v>
      </c>
      <c r="D5672" t="s">
        <v>14</v>
      </c>
      <c r="E5672" t="s">
        <v>2113</v>
      </c>
      <c r="F5672" t="s">
        <v>1522</v>
      </c>
    </row>
    <row r="5673" spans="1:6" ht="15">
      <c r="A5673" s="233">
        <v>45870</v>
      </c>
      <c r="B5673" t="s">
        <v>2110</v>
      </c>
      <c r="C5673">
        <v>153.51550506601171</v>
      </c>
      <c r="D5673" t="s">
        <v>14</v>
      </c>
      <c r="E5673" t="s">
        <v>2561</v>
      </c>
      <c r="F5673" t="s">
        <v>1522</v>
      </c>
    </row>
    <row r="5674" spans="1:6" ht="15">
      <c r="A5674" s="233">
        <v>45870</v>
      </c>
      <c r="B5674" t="s">
        <v>2110</v>
      </c>
      <c r="C5674">
        <v>209.6498846925634</v>
      </c>
      <c r="D5674" t="s">
        <v>16</v>
      </c>
      <c r="E5674" t="s">
        <v>2167</v>
      </c>
      <c r="F5674" t="s">
        <v>1525</v>
      </c>
    </row>
    <row r="5675" spans="1:6" ht="15">
      <c r="A5675" s="233">
        <v>45870</v>
      </c>
      <c r="B5675" t="s">
        <v>1495</v>
      </c>
      <c r="C5675">
        <v>33389</v>
      </c>
      <c r="D5675" t="s">
        <v>16</v>
      </c>
      <c r="E5675" t="s">
        <v>1792</v>
      </c>
      <c r="F5675" t="s">
        <v>1525</v>
      </c>
    </row>
    <row r="5676" spans="1:6" ht="15">
      <c r="A5676" s="233">
        <v>45870</v>
      </c>
      <c r="B5676" t="s">
        <v>2112</v>
      </c>
      <c r="C5676">
        <v>70</v>
      </c>
      <c r="D5676" t="s">
        <v>16</v>
      </c>
      <c r="E5676" t="s">
        <v>2127</v>
      </c>
      <c r="F5676" t="s">
        <v>1525</v>
      </c>
    </row>
    <row r="5677" spans="1:6" ht="15">
      <c r="A5677" s="233">
        <v>45870</v>
      </c>
      <c r="B5677" t="s">
        <v>1495</v>
      </c>
      <c r="C5677">
        <v>42451</v>
      </c>
      <c r="D5677" t="s">
        <v>18</v>
      </c>
      <c r="E5677" t="s">
        <v>1793</v>
      </c>
      <c r="F5677" t="s">
        <v>1509</v>
      </c>
    </row>
    <row r="5678" spans="1:6" ht="15">
      <c r="A5678" s="233">
        <v>45870</v>
      </c>
      <c r="B5678" t="s">
        <v>2112</v>
      </c>
      <c r="C5678">
        <v>85</v>
      </c>
      <c r="D5678" t="s">
        <v>18</v>
      </c>
      <c r="E5678" t="s">
        <v>2183</v>
      </c>
      <c r="F5678" t="s">
        <v>1509</v>
      </c>
    </row>
    <row r="5679" spans="1:6" ht="15">
      <c r="A5679" s="233">
        <v>45870</v>
      </c>
      <c r="B5679" t="s">
        <v>2110</v>
      </c>
      <c r="C5679">
        <v>200.23085439683399</v>
      </c>
      <c r="D5679" t="s">
        <v>18</v>
      </c>
      <c r="E5679" t="s">
        <v>2208</v>
      </c>
      <c r="F5679" t="s">
        <v>1509</v>
      </c>
    </row>
    <row r="5680" spans="1:6" ht="15">
      <c r="A5680" s="233">
        <v>45870</v>
      </c>
      <c r="B5680" t="s">
        <v>1495</v>
      </c>
      <c r="C5680">
        <v>154406</v>
      </c>
      <c r="D5680" t="s">
        <v>20</v>
      </c>
      <c r="E5680" t="s">
        <v>1794</v>
      </c>
      <c r="F5680" t="s">
        <v>1531</v>
      </c>
    </row>
    <row r="5681" spans="1:6" ht="15">
      <c r="A5681" s="233">
        <v>45870</v>
      </c>
      <c r="B5681" t="s">
        <v>2112</v>
      </c>
      <c r="C5681">
        <v>420</v>
      </c>
      <c r="D5681" t="s">
        <v>20</v>
      </c>
      <c r="E5681" t="s">
        <v>2653</v>
      </c>
      <c r="F5681" t="s">
        <v>1531</v>
      </c>
    </row>
    <row r="5682" spans="1:6" ht="15">
      <c r="A5682" s="233">
        <v>45870</v>
      </c>
      <c r="B5682" t="s">
        <v>2110</v>
      </c>
      <c r="C5682">
        <v>272.01015504578828</v>
      </c>
      <c r="D5682" t="s">
        <v>20</v>
      </c>
      <c r="E5682" t="s">
        <v>3296</v>
      </c>
      <c r="F5682" t="s">
        <v>1531</v>
      </c>
    </row>
    <row r="5683" spans="1:6" ht="15">
      <c r="A5683" s="233">
        <v>45870</v>
      </c>
      <c r="B5683" t="s">
        <v>2112</v>
      </c>
      <c r="C5683">
        <v>65</v>
      </c>
      <c r="D5683" t="s">
        <v>22</v>
      </c>
      <c r="E5683" t="s">
        <v>2209</v>
      </c>
      <c r="F5683" t="s">
        <v>1534</v>
      </c>
    </row>
    <row r="5684" spans="1:6" ht="15">
      <c r="A5684" s="233">
        <v>45870</v>
      </c>
      <c r="B5684" t="s">
        <v>2110</v>
      </c>
      <c r="C5684">
        <v>280.47464940668817</v>
      </c>
      <c r="D5684" t="s">
        <v>22</v>
      </c>
      <c r="E5684" t="s">
        <v>2232</v>
      </c>
      <c r="F5684" t="s">
        <v>1534</v>
      </c>
    </row>
    <row r="5685" spans="1:6" ht="15">
      <c r="A5685" s="233">
        <v>45870</v>
      </c>
      <c r="B5685" t="s">
        <v>1495</v>
      </c>
      <c r="C5685">
        <v>23175</v>
      </c>
      <c r="D5685" t="s">
        <v>22</v>
      </c>
      <c r="E5685" t="s">
        <v>1795</v>
      </c>
      <c r="F5685" t="s">
        <v>1534</v>
      </c>
    </row>
    <row r="5686" spans="1:6" ht="15">
      <c r="A5686" s="233">
        <v>45870</v>
      </c>
      <c r="B5686" t="s">
        <v>2112</v>
      </c>
      <c r="C5686">
        <v>30</v>
      </c>
      <c r="D5686" t="s">
        <v>24</v>
      </c>
      <c r="E5686" t="s">
        <v>2133</v>
      </c>
      <c r="F5686" t="s">
        <v>1534</v>
      </c>
    </row>
    <row r="5687" spans="1:6" ht="15">
      <c r="A5687" s="233">
        <v>45870</v>
      </c>
      <c r="B5687" t="s">
        <v>1495</v>
      </c>
      <c r="C5687">
        <v>29985</v>
      </c>
      <c r="D5687" t="s">
        <v>24</v>
      </c>
      <c r="E5687" t="s">
        <v>1796</v>
      </c>
      <c r="F5687" t="s">
        <v>1534</v>
      </c>
    </row>
    <row r="5688" spans="1:6" ht="15">
      <c r="A5688" s="233">
        <v>45870</v>
      </c>
      <c r="B5688" t="s">
        <v>2110</v>
      </c>
      <c r="C5688">
        <v>100.0500250125062</v>
      </c>
      <c r="D5688" t="s">
        <v>24</v>
      </c>
      <c r="E5688" t="s">
        <v>2121</v>
      </c>
      <c r="F5688" t="s">
        <v>1534</v>
      </c>
    </row>
    <row r="5689" spans="1:6" ht="15">
      <c r="A5689" s="233">
        <v>45870</v>
      </c>
      <c r="B5689" t="s">
        <v>1495</v>
      </c>
      <c r="C5689">
        <v>52356</v>
      </c>
      <c r="D5689" t="s">
        <v>26</v>
      </c>
      <c r="E5689" t="s">
        <v>1797</v>
      </c>
      <c r="F5689" t="s">
        <v>1534</v>
      </c>
    </row>
    <row r="5690" spans="1:6" ht="15">
      <c r="A5690" s="233">
        <v>45870</v>
      </c>
      <c r="B5690" t="s">
        <v>2112</v>
      </c>
      <c r="C5690">
        <v>100</v>
      </c>
      <c r="D5690" t="s">
        <v>26</v>
      </c>
      <c r="E5690" t="s">
        <v>2121</v>
      </c>
      <c r="F5690" t="s">
        <v>1534</v>
      </c>
    </row>
    <row r="5691" spans="1:6" ht="15">
      <c r="A5691" s="233">
        <v>45870</v>
      </c>
      <c r="B5691" t="s">
        <v>2110</v>
      </c>
      <c r="C5691">
        <v>191.00007640003059</v>
      </c>
      <c r="D5691" t="s">
        <v>26</v>
      </c>
      <c r="E5691" t="s">
        <v>2804</v>
      </c>
      <c r="F5691" t="s">
        <v>1534</v>
      </c>
    </row>
    <row r="5692" spans="1:6" ht="15">
      <c r="A5692" s="233">
        <v>45870</v>
      </c>
      <c r="B5692" t="s">
        <v>2110</v>
      </c>
      <c r="C5692">
        <v>191.33155507535079</v>
      </c>
      <c r="D5692" t="s">
        <v>28</v>
      </c>
      <c r="E5692" t="s">
        <v>2804</v>
      </c>
      <c r="F5692" t="s">
        <v>1522</v>
      </c>
    </row>
    <row r="5693" spans="1:6" ht="15">
      <c r="A5693" s="233">
        <v>45870</v>
      </c>
      <c r="B5693" t="s">
        <v>1495</v>
      </c>
      <c r="C5693">
        <v>88851</v>
      </c>
      <c r="D5693" t="s">
        <v>28</v>
      </c>
      <c r="E5693" t="s">
        <v>1798</v>
      </c>
      <c r="F5693" t="s">
        <v>1522</v>
      </c>
    </row>
    <row r="5694" spans="1:6" ht="15">
      <c r="A5694" s="233">
        <v>45870</v>
      </c>
      <c r="B5694" t="s">
        <v>2112</v>
      </c>
      <c r="C5694">
        <v>170</v>
      </c>
      <c r="D5694" t="s">
        <v>28</v>
      </c>
      <c r="E5694" t="s">
        <v>2162</v>
      </c>
      <c r="F5694" t="s">
        <v>1522</v>
      </c>
    </row>
    <row r="5695" spans="1:6" ht="15">
      <c r="A5695" s="233">
        <v>45870</v>
      </c>
      <c r="B5695" t="s">
        <v>2110</v>
      </c>
      <c r="C5695">
        <v>143.6643999616895</v>
      </c>
      <c r="D5695" t="s">
        <v>30</v>
      </c>
      <c r="E5695" t="s">
        <v>2134</v>
      </c>
      <c r="F5695" t="s">
        <v>1544</v>
      </c>
    </row>
    <row r="5696" spans="1:6" ht="15">
      <c r="A5696" s="233">
        <v>45870</v>
      </c>
      <c r="B5696" t="s">
        <v>1495</v>
      </c>
      <c r="C5696">
        <v>20882</v>
      </c>
      <c r="D5696" t="s">
        <v>30</v>
      </c>
      <c r="E5696" t="s">
        <v>1799</v>
      </c>
      <c r="F5696" t="s">
        <v>1544</v>
      </c>
    </row>
    <row r="5697" spans="1:6" ht="15">
      <c r="A5697" s="233">
        <v>45870</v>
      </c>
      <c r="B5697" t="s">
        <v>2112</v>
      </c>
      <c r="C5697">
        <v>30</v>
      </c>
      <c r="D5697" t="s">
        <v>30</v>
      </c>
      <c r="E5697" t="s">
        <v>2133</v>
      </c>
      <c r="F5697" t="s">
        <v>1544</v>
      </c>
    </row>
    <row r="5698" spans="1:6" ht="15">
      <c r="A5698" s="233">
        <v>45870</v>
      </c>
      <c r="B5698" t="s">
        <v>2110</v>
      </c>
      <c r="C5698">
        <v>211.43582065670819</v>
      </c>
      <c r="D5698" t="s">
        <v>32</v>
      </c>
      <c r="E5698" t="s">
        <v>2197</v>
      </c>
      <c r="F5698" t="s">
        <v>1518</v>
      </c>
    </row>
    <row r="5699" spans="1:6" ht="15">
      <c r="A5699" s="233">
        <v>45870</v>
      </c>
      <c r="B5699" t="s">
        <v>1495</v>
      </c>
      <c r="C5699">
        <v>87497</v>
      </c>
      <c r="D5699" t="s">
        <v>32</v>
      </c>
      <c r="E5699" t="s">
        <v>1800</v>
      </c>
      <c r="F5699" t="s">
        <v>1518</v>
      </c>
    </row>
    <row r="5700" spans="1:6" ht="15">
      <c r="A5700" s="233">
        <v>45870</v>
      </c>
      <c r="B5700" t="s">
        <v>2112</v>
      </c>
      <c r="C5700">
        <v>185</v>
      </c>
      <c r="D5700" t="s">
        <v>32</v>
      </c>
      <c r="E5700" t="s">
        <v>2171</v>
      </c>
      <c r="F5700" t="s">
        <v>1518</v>
      </c>
    </row>
    <row r="5701" spans="1:6" ht="15">
      <c r="A5701" s="233">
        <v>45870</v>
      </c>
      <c r="B5701" t="s">
        <v>1495</v>
      </c>
      <c r="C5701">
        <v>42947</v>
      </c>
      <c r="D5701" t="s">
        <v>34</v>
      </c>
      <c r="E5701" t="s">
        <v>1801</v>
      </c>
      <c r="F5701" t="s">
        <v>1509</v>
      </c>
    </row>
    <row r="5702" spans="1:6" ht="15">
      <c r="A5702" s="233">
        <v>45870</v>
      </c>
      <c r="B5702" t="s">
        <v>2112</v>
      </c>
      <c r="C5702">
        <v>25</v>
      </c>
      <c r="D5702" t="s">
        <v>34</v>
      </c>
      <c r="E5702" t="s">
        <v>2173</v>
      </c>
      <c r="F5702" t="s">
        <v>1509</v>
      </c>
    </row>
    <row r="5703" spans="1:6" ht="15">
      <c r="A5703" s="233">
        <v>45870</v>
      </c>
      <c r="B5703" t="s">
        <v>2110</v>
      </c>
      <c r="C5703">
        <v>58.211283675227612</v>
      </c>
      <c r="D5703" t="s">
        <v>34</v>
      </c>
      <c r="E5703" t="s">
        <v>2560</v>
      </c>
      <c r="F5703" t="s">
        <v>1509</v>
      </c>
    </row>
    <row r="5704" spans="1:6" ht="15">
      <c r="A5704" s="233">
        <v>45870</v>
      </c>
      <c r="B5704" t="s">
        <v>2112</v>
      </c>
      <c r="C5704">
        <v>45</v>
      </c>
      <c r="D5704" t="s">
        <v>36</v>
      </c>
      <c r="E5704" t="s">
        <v>2138</v>
      </c>
      <c r="F5704" t="s">
        <v>1544</v>
      </c>
    </row>
    <row r="5705" spans="1:6" ht="15">
      <c r="A5705" s="233">
        <v>45870</v>
      </c>
      <c r="B5705" t="s">
        <v>2110</v>
      </c>
      <c r="C5705">
        <v>111.0480467882437</v>
      </c>
      <c r="D5705" t="s">
        <v>36</v>
      </c>
      <c r="E5705" t="s">
        <v>2551</v>
      </c>
      <c r="F5705" t="s">
        <v>1544</v>
      </c>
    </row>
    <row r="5706" spans="1:6" ht="15">
      <c r="A5706" s="233">
        <v>45870</v>
      </c>
      <c r="B5706" t="s">
        <v>1495</v>
      </c>
      <c r="C5706">
        <v>40523</v>
      </c>
      <c r="D5706" t="s">
        <v>36</v>
      </c>
      <c r="E5706" t="s">
        <v>1936</v>
      </c>
      <c r="F5706" t="s">
        <v>1544</v>
      </c>
    </row>
    <row r="5707" spans="1:6" ht="15">
      <c r="A5707" s="233">
        <v>45870</v>
      </c>
      <c r="B5707" t="s">
        <v>1495</v>
      </c>
      <c r="C5707">
        <v>62286</v>
      </c>
      <c r="D5707" t="s">
        <v>1497</v>
      </c>
      <c r="E5707" t="s">
        <v>1802</v>
      </c>
      <c r="F5707" t="s">
        <v>1522</v>
      </c>
    </row>
    <row r="5708" spans="1:6" ht="15">
      <c r="A5708" s="233">
        <v>45870</v>
      </c>
      <c r="B5708" t="s">
        <v>2110</v>
      </c>
      <c r="C5708">
        <v>248.8520694859198</v>
      </c>
      <c r="D5708" t="s">
        <v>1497</v>
      </c>
      <c r="E5708" t="s">
        <v>2141</v>
      </c>
      <c r="F5708" t="s">
        <v>1522</v>
      </c>
    </row>
    <row r="5709" spans="1:6" ht="15">
      <c r="A5709" s="233">
        <v>45870</v>
      </c>
      <c r="B5709" t="s">
        <v>2112</v>
      </c>
      <c r="C5709">
        <v>155</v>
      </c>
      <c r="D5709" t="s">
        <v>1497</v>
      </c>
      <c r="E5709" t="s">
        <v>2140</v>
      </c>
      <c r="F5709" t="s">
        <v>1522</v>
      </c>
    </row>
    <row r="5710" spans="1:6" ht="15">
      <c r="A5710" s="233">
        <v>45870</v>
      </c>
      <c r="B5710" t="s">
        <v>2110</v>
      </c>
      <c r="C5710">
        <v>116.697786076287</v>
      </c>
      <c r="D5710" t="s">
        <v>40</v>
      </c>
      <c r="E5710" t="s">
        <v>2555</v>
      </c>
      <c r="F5710" t="s">
        <v>1509</v>
      </c>
    </row>
    <row r="5711" spans="1:6" ht="15">
      <c r="A5711" s="233">
        <v>45870</v>
      </c>
      <c r="B5711" t="s">
        <v>2112</v>
      </c>
      <c r="C5711">
        <v>70</v>
      </c>
      <c r="D5711" t="s">
        <v>40</v>
      </c>
      <c r="E5711" t="s">
        <v>2127</v>
      </c>
      <c r="F5711" t="s">
        <v>1509</v>
      </c>
    </row>
    <row r="5712" spans="1:6" ht="15">
      <c r="A5712" s="233">
        <v>45870</v>
      </c>
      <c r="B5712" t="s">
        <v>1495</v>
      </c>
      <c r="C5712">
        <v>59984</v>
      </c>
      <c r="D5712" t="s">
        <v>40</v>
      </c>
      <c r="E5712" t="s">
        <v>1803</v>
      </c>
      <c r="F5712" t="s">
        <v>1509</v>
      </c>
    </row>
    <row r="5713" spans="1:6" ht="15">
      <c r="A5713" s="233">
        <v>45870</v>
      </c>
      <c r="B5713" t="s">
        <v>1495</v>
      </c>
      <c r="C5713">
        <v>110535</v>
      </c>
      <c r="D5713" t="s">
        <v>42</v>
      </c>
      <c r="E5713" t="s">
        <v>1804</v>
      </c>
      <c r="F5713" t="s">
        <v>1544</v>
      </c>
    </row>
    <row r="5714" spans="1:6" ht="15">
      <c r="A5714" s="233">
        <v>45870</v>
      </c>
      <c r="B5714" t="s">
        <v>2110</v>
      </c>
      <c r="C5714">
        <v>135.70362328674179</v>
      </c>
      <c r="D5714" t="s">
        <v>42</v>
      </c>
      <c r="E5714" t="s">
        <v>2231</v>
      </c>
      <c r="F5714" t="s">
        <v>1544</v>
      </c>
    </row>
    <row r="5715" spans="1:6" ht="15">
      <c r="A5715" s="233">
        <v>45870</v>
      </c>
      <c r="B5715" t="s">
        <v>2112</v>
      </c>
      <c r="C5715">
        <v>150</v>
      </c>
      <c r="D5715" t="s">
        <v>42</v>
      </c>
      <c r="E5715" t="s">
        <v>2217</v>
      </c>
      <c r="F5715" t="s">
        <v>1544</v>
      </c>
    </row>
    <row r="5716" spans="1:6" ht="15">
      <c r="A5716" s="233">
        <v>45870</v>
      </c>
      <c r="B5716" t="s">
        <v>2112</v>
      </c>
      <c r="C5716">
        <v>55</v>
      </c>
      <c r="D5716" t="s">
        <v>44</v>
      </c>
      <c r="E5716" t="s">
        <v>2150</v>
      </c>
      <c r="F5716" t="s">
        <v>1534</v>
      </c>
    </row>
    <row r="5717" spans="1:6" ht="15">
      <c r="A5717" s="233">
        <v>45870</v>
      </c>
      <c r="B5717" t="s">
        <v>1495</v>
      </c>
      <c r="C5717">
        <v>36500</v>
      </c>
      <c r="D5717" t="s">
        <v>44</v>
      </c>
      <c r="E5717" t="s">
        <v>1805</v>
      </c>
      <c r="F5717" t="s">
        <v>1534</v>
      </c>
    </row>
    <row r="5718" spans="1:6" ht="15">
      <c r="A5718" s="233">
        <v>45870</v>
      </c>
      <c r="B5718" t="s">
        <v>2110</v>
      </c>
      <c r="C5718">
        <v>150.6849315068493</v>
      </c>
      <c r="D5718" t="s">
        <v>44</v>
      </c>
      <c r="E5718" t="s">
        <v>2585</v>
      </c>
      <c r="F5718" t="s">
        <v>1534</v>
      </c>
    </row>
    <row r="5719" spans="1:6" ht="15">
      <c r="A5719" s="233">
        <v>45870</v>
      </c>
      <c r="B5719" t="s">
        <v>2112</v>
      </c>
      <c r="C5719">
        <v>85</v>
      </c>
      <c r="D5719" t="s">
        <v>46</v>
      </c>
      <c r="E5719" t="s">
        <v>2183</v>
      </c>
      <c r="F5719" t="s">
        <v>1518</v>
      </c>
    </row>
    <row r="5720" spans="1:6" ht="15">
      <c r="A5720" s="233">
        <v>45870</v>
      </c>
      <c r="B5720" t="s">
        <v>2110</v>
      </c>
      <c r="C5720">
        <v>205.86098328893189</v>
      </c>
      <c r="D5720" t="s">
        <v>46</v>
      </c>
      <c r="E5720" t="s">
        <v>3297</v>
      </c>
      <c r="F5720" t="s">
        <v>1518</v>
      </c>
    </row>
    <row r="5721" spans="1:6" ht="15">
      <c r="A5721" s="233">
        <v>45870</v>
      </c>
      <c r="B5721" t="s">
        <v>1495</v>
      </c>
      <c r="C5721">
        <v>41290</v>
      </c>
      <c r="D5721" t="s">
        <v>46</v>
      </c>
      <c r="E5721" t="s">
        <v>1806</v>
      </c>
      <c r="F5721" t="s">
        <v>1518</v>
      </c>
    </row>
    <row r="5722" spans="1:6" ht="15">
      <c r="A5722" s="233">
        <v>45870</v>
      </c>
      <c r="B5722" t="s">
        <v>2110</v>
      </c>
      <c r="C5722">
        <v>155.8672901358272</v>
      </c>
      <c r="D5722" t="s">
        <v>48</v>
      </c>
      <c r="E5722" t="s">
        <v>2575</v>
      </c>
      <c r="F5722" t="s">
        <v>1525</v>
      </c>
    </row>
    <row r="5723" spans="1:6" ht="15">
      <c r="A5723" s="233">
        <v>45870</v>
      </c>
      <c r="B5723" t="s">
        <v>2112</v>
      </c>
      <c r="C5723">
        <v>210</v>
      </c>
      <c r="D5723" t="s">
        <v>48</v>
      </c>
      <c r="E5723" t="s">
        <v>2167</v>
      </c>
      <c r="F5723" t="s">
        <v>1525</v>
      </c>
    </row>
    <row r="5724" spans="1:6" ht="15">
      <c r="A5724" s="233">
        <v>45870</v>
      </c>
      <c r="B5724" t="s">
        <v>1495</v>
      </c>
      <c r="C5724">
        <v>134730</v>
      </c>
      <c r="D5724" t="s">
        <v>48</v>
      </c>
      <c r="E5724" t="s">
        <v>1807</v>
      </c>
      <c r="F5724" t="s">
        <v>1525</v>
      </c>
    </row>
    <row r="5725" spans="1:6" ht="15">
      <c r="A5725" s="233">
        <v>45870</v>
      </c>
      <c r="B5725" t="s">
        <v>2110</v>
      </c>
      <c r="C5725">
        <v>171.0246275463667</v>
      </c>
      <c r="D5725" t="s">
        <v>50</v>
      </c>
      <c r="E5725" t="s">
        <v>2172</v>
      </c>
      <c r="F5725" t="s">
        <v>1509</v>
      </c>
    </row>
    <row r="5726" spans="1:6" ht="15">
      <c r="A5726" s="233">
        <v>45870</v>
      </c>
      <c r="B5726" t="s">
        <v>1495</v>
      </c>
      <c r="C5726">
        <v>26312</v>
      </c>
      <c r="D5726" t="s">
        <v>50</v>
      </c>
      <c r="E5726" t="s">
        <v>1808</v>
      </c>
      <c r="F5726" t="s">
        <v>1509</v>
      </c>
    </row>
    <row r="5727" spans="1:6" ht="15">
      <c r="A5727" s="233">
        <v>45870</v>
      </c>
      <c r="B5727" t="s">
        <v>2112</v>
      </c>
      <c r="C5727">
        <v>45</v>
      </c>
      <c r="D5727" t="s">
        <v>50</v>
      </c>
      <c r="E5727" t="s">
        <v>2138</v>
      </c>
      <c r="F5727" t="s">
        <v>1509</v>
      </c>
    </row>
    <row r="5728" spans="1:6" ht="15">
      <c r="A5728" s="233">
        <v>45870</v>
      </c>
      <c r="B5728" t="s">
        <v>2110</v>
      </c>
      <c r="C5728">
        <v>147.93929267613481</v>
      </c>
      <c r="D5728" t="s">
        <v>52</v>
      </c>
      <c r="E5728" t="s">
        <v>2139</v>
      </c>
      <c r="F5728" t="s">
        <v>1525</v>
      </c>
    </row>
    <row r="5729" spans="1:6" ht="15">
      <c r="A5729" s="233">
        <v>45870</v>
      </c>
      <c r="B5729" t="s">
        <v>1495</v>
      </c>
      <c r="C5729">
        <v>57456</v>
      </c>
      <c r="D5729" t="s">
        <v>52</v>
      </c>
      <c r="E5729" t="s">
        <v>1809</v>
      </c>
      <c r="F5729" t="s">
        <v>1525</v>
      </c>
    </row>
    <row r="5730" spans="1:6" ht="15">
      <c r="A5730" s="233">
        <v>45870</v>
      </c>
      <c r="B5730" t="s">
        <v>2112</v>
      </c>
      <c r="C5730">
        <v>85</v>
      </c>
      <c r="D5730" t="s">
        <v>52</v>
      </c>
      <c r="E5730" t="s">
        <v>2183</v>
      </c>
      <c r="F5730" t="s">
        <v>1525</v>
      </c>
    </row>
    <row r="5731" spans="1:6" ht="15">
      <c r="A5731" s="233">
        <v>45870</v>
      </c>
      <c r="B5731" t="s">
        <v>2112</v>
      </c>
      <c r="C5731">
        <v>105</v>
      </c>
      <c r="D5731" t="s">
        <v>54</v>
      </c>
      <c r="E5731" t="s">
        <v>2137</v>
      </c>
      <c r="F5731" t="s">
        <v>1534</v>
      </c>
    </row>
    <row r="5732" spans="1:6" ht="15">
      <c r="A5732" s="233">
        <v>45870</v>
      </c>
      <c r="B5732" t="s">
        <v>1495</v>
      </c>
      <c r="C5732">
        <v>94913</v>
      </c>
      <c r="D5732" t="s">
        <v>54</v>
      </c>
      <c r="E5732" t="s">
        <v>1810</v>
      </c>
      <c r="F5732" t="s">
        <v>1534</v>
      </c>
    </row>
    <row r="5733" spans="1:6" ht="15">
      <c r="A5733" s="233">
        <v>45870</v>
      </c>
      <c r="B5733" t="s">
        <v>2110</v>
      </c>
      <c r="C5733">
        <v>110.62762740615091</v>
      </c>
      <c r="D5733" t="s">
        <v>54</v>
      </c>
      <c r="E5733" t="s">
        <v>2551</v>
      </c>
      <c r="F5733" t="s">
        <v>1534</v>
      </c>
    </row>
    <row r="5734" spans="1:6" ht="15">
      <c r="A5734" s="233">
        <v>45870</v>
      </c>
      <c r="B5734" t="s">
        <v>2110</v>
      </c>
      <c r="C5734">
        <v>186.8390568364411</v>
      </c>
      <c r="D5734" t="s">
        <v>56</v>
      </c>
      <c r="E5734" t="s">
        <v>2798</v>
      </c>
      <c r="F5734" t="s">
        <v>1534</v>
      </c>
    </row>
    <row r="5735" spans="1:6" ht="15">
      <c r="A5735" s="233">
        <v>45870</v>
      </c>
      <c r="B5735" t="s">
        <v>1495</v>
      </c>
      <c r="C5735">
        <v>80283</v>
      </c>
      <c r="D5735" t="s">
        <v>56</v>
      </c>
      <c r="E5735" t="s">
        <v>1811</v>
      </c>
      <c r="F5735" t="s">
        <v>1534</v>
      </c>
    </row>
    <row r="5736" spans="1:6" ht="15">
      <c r="A5736" s="233">
        <v>45870</v>
      </c>
      <c r="B5736" t="s">
        <v>2112</v>
      </c>
      <c r="C5736">
        <v>150</v>
      </c>
      <c r="D5736" t="s">
        <v>56</v>
      </c>
      <c r="E5736" t="s">
        <v>2217</v>
      </c>
      <c r="F5736" t="s">
        <v>1534</v>
      </c>
    </row>
    <row r="5737" spans="1:6" ht="15">
      <c r="A5737" s="233">
        <v>45870</v>
      </c>
      <c r="B5737" t="s">
        <v>2112</v>
      </c>
      <c r="C5737">
        <v>0</v>
      </c>
      <c r="D5737" t="s">
        <v>58</v>
      </c>
      <c r="E5737" t="s">
        <v>2156</v>
      </c>
      <c r="F5737" t="s">
        <v>1509</v>
      </c>
    </row>
    <row r="5738" spans="1:6" ht="15">
      <c r="A5738" s="233">
        <v>45870</v>
      </c>
      <c r="B5738" t="s">
        <v>1495</v>
      </c>
      <c r="C5738">
        <v>1399</v>
      </c>
      <c r="D5738" t="s">
        <v>58</v>
      </c>
      <c r="E5738" t="s">
        <v>1812</v>
      </c>
      <c r="F5738" t="s">
        <v>1509</v>
      </c>
    </row>
    <row r="5739" spans="1:6" ht="15">
      <c r="A5739" s="233">
        <v>45870</v>
      </c>
      <c r="B5739" t="s">
        <v>2110</v>
      </c>
      <c r="C5739">
        <v>0</v>
      </c>
      <c r="D5739" t="s">
        <v>58</v>
      </c>
      <c r="E5739" t="s">
        <v>2156</v>
      </c>
      <c r="F5739" t="s">
        <v>1509</v>
      </c>
    </row>
    <row r="5740" spans="1:6" ht="15">
      <c r="A5740" s="233">
        <v>45870</v>
      </c>
      <c r="B5740" t="s">
        <v>1495</v>
      </c>
      <c r="C5740">
        <v>152202</v>
      </c>
      <c r="D5740" t="s">
        <v>1498</v>
      </c>
      <c r="E5740" t="s">
        <v>1813</v>
      </c>
      <c r="F5740" t="s">
        <v>1522</v>
      </c>
    </row>
    <row r="5741" spans="1:6" ht="15">
      <c r="A5741" s="233">
        <v>45870</v>
      </c>
      <c r="B5741" t="s">
        <v>2112</v>
      </c>
      <c r="C5741">
        <v>170</v>
      </c>
      <c r="D5741" t="s">
        <v>1498</v>
      </c>
      <c r="E5741" t="s">
        <v>2162</v>
      </c>
      <c r="F5741" t="s">
        <v>1522</v>
      </c>
    </row>
    <row r="5742" spans="1:6" ht="15">
      <c r="A5742" s="233">
        <v>45870</v>
      </c>
      <c r="B5742" t="s">
        <v>2110</v>
      </c>
      <c r="C5742">
        <v>111.6936702540045</v>
      </c>
      <c r="D5742" t="s">
        <v>1498</v>
      </c>
      <c r="E5742" t="s">
        <v>2544</v>
      </c>
      <c r="F5742" t="s">
        <v>1522</v>
      </c>
    </row>
    <row r="5743" spans="1:6" ht="15">
      <c r="A5743" s="233">
        <v>45870</v>
      </c>
      <c r="B5743" t="s">
        <v>2112</v>
      </c>
      <c r="C5743">
        <v>255</v>
      </c>
      <c r="D5743" t="s">
        <v>62</v>
      </c>
      <c r="E5743" t="s">
        <v>2244</v>
      </c>
      <c r="F5743" t="s">
        <v>1578</v>
      </c>
    </row>
    <row r="5744" spans="1:6" ht="15">
      <c r="A5744" s="233">
        <v>45870</v>
      </c>
      <c r="B5744" t="s">
        <v>1495</v>
      </c>
      <c r="C5744">
        <v>117738</v>
      </c>
      <c r="D5744" t="s">
        <v>62</v>
      </c>
      <c r="E5744" t="s">
        <v>1814</v>
      </c>
      <c r="F5744" t="s">
        <v>1578</v>
      </c>
    </row>
    <row r="5745" spans="1:6" ht="15">
      <c r="A5745" s="233">
        <v>45870</v>
      </c>
      <c r="B5745" t="s">
        <v>2110</v>
      </c>
      <c r="C5745">
        <v>216.58258166437349</v>
      </c>
      <c r="D5745" t="s">
        <v>62</v>
      </c>
      <c r="E5745" t="s">
        <v>2793</v>
      </c>
      <c r="F5745" t="s">
        <v>1578</v>
      </c>
    </row>
    <row r="5746" spans="1:6" ht="15">
      <c r="A5746" s="233">
        <v>45870</v>
      </c>
      <c r="B5746" t="s">
        <v>1495</v>
      </c>
      <c r="C5746">
        <v>51300</v>
      </c>
      <c r="D5746" t="s">
        <v>64</v>
      </c>
      <c r="E5746" t="s">
        <v>1815</v>
      </c>
      <c r="F5746" t="s">
        <v>1531</v>
      </c>
    </row>
    <row r="5747" spans="1:6" ht="15">
      <c r="A5747" s="233">
        <v>45870</v>
      </c>
      <c r="B5747" t="s">
        <v>2112</v>
      </c>
      <c r="C5747">
        <v>140</v>
      </c>
      <c r="D5747" t="s">
        <v>64</v>
      </c>
      <c r="E5747" t="s">
        <v>2131</v>
      </c>
      <c r="F5747" t="s">
        <v>1531</v>
      </c>
    </row>
    <row r="5748" spans="1:6" ht="15">
      <c r="A5748" s="233">
        <v>45870</v>
      </c>
      <c r="B5748" t="s">
        <v>2110</v>
      </c>
      <c r="C5748">
        <v>272.90448343079919</v>
      </c>
      <c r="D5748" t="s">
        <v>64</v>
      </c>
      <c r="E5748" t="s">
        <v>2790</v>
      </c>
      <c r="F5748" t="s">
        <v>1531</v>
      </c>
    </row>
    <row r="5749" spans="1:6" ht="15">
      <c r="A5749" s="233">
        <v>45870</v>
      </c>
      <c r="B5749" t="s">
        <v>2110</v>
      </c>
      <c r="C5749">
        <v>193.88726336940809</v>
      </c>
      <c r="D5749" t="s">
        <v>66</v>
      </c>
      <c r="E5749" t="s">
        <v>2160</v>
      </c>
      <c r="F5749" t="s">
        <v>1509</v>
      </c>
    </row>
    <row r="5750" spans="1:6" ht="15">
      <c r="A5750" s="233">
        <v>45870</v>
      </c>
      <c r="B5750" t="s">
        <v>2112</v>
      </c>
      <c r="C5750">
        <v>110</v>
      </c>
      <c r="D5750" t="s">
        <v>66</v>
      </c>
      <c r="E5750" t="s">
        <v>2123</v>
      </c>
      <c r="F5750" t="s">
        <v>1509</v>
      </c>
    </row>
    <row r="5751" spans="1:6" ht="15">
      <c r="A5751" s="233">
        <v>45870</v>
      </c>
      <c r="B5751" t="s">
        <v>1495</v>
      </c>
      <c r="C5751">
        <v>56734</v>
      </c>
      <c r="D5751" t="s">
        <v>66</v>
      </c>
      <c r="E5751" t="s">
        <v>1816</v>
      </c>
      <c r="F5751" t="s">
        <v>1509</v>
      </c>
    </row>
    <row r="5752" spans="1:6" ht="15">
      <c r="A5752" s="233">
        <v>45870</v>
      </c>
      <c r="B5752" t="s">
        <v>2112</v>
      </c>
      <c r="C5752">
        <v>155</v>
      </c>
      <c r="D5752" t="s">
        <v>68</v>
      </c>
      <c r="E5752" t="s">
        <v>2140</v>
      </c>
      <c r="F5752" t="s">
        <v>1578</v>
      </c>
    </row>
    <row r="5753" spans="1:6" ht="15">
      <c r="A5753" s="233">
        <v>45870</v>
      </c>
      <c r="B5753" t="s">
        <v>1495</v>
      </c>
      <c r="C5753">
        <v>67351</v>
      </c>
      <c r="D5753" t="s">
        <v>68</v>
      </c>
      <c r="E5753" t="s">
        <v>1817</v>
      </c>
      <c r="F5753" t="s">
        <v>1578</v>
      </c>
    </row>
    <row r="5754" spans="1:6" ht="15">
      <c r="A5754" s="233">
        <v>45870</v>
      </c>
      <c r="B5754" t="s">
        <v>2110</v>
      </c>
      <c r="C5754">
        <v>230.13763715460789</v>
      </c>
      <c r="D5754" t="s">
        <v>68</v>
      </c>
      <c r="E5754" t="s">
        <v>2584</v>
      </c>
      <c r="F5754" t="s">
        <v>1578</v>
      </c>
    </row>
    <row r="5755" spans="1:6" ht="15">
      <c r="A5755" s="233">
        <v>45870</v>
      </c>
      <c r="B5755" t="s">
        <v>1495</v>
      </c>
      <c r="C5755">
        <v>23797</v>
      </c>
      <c r="D5755" t="s">
        <v>70</v>
      </c>
      <c r="E5755" t="s">
        <v>1818</v>
      </c>
      <c r="F5755" t="s">
        <v>1578</v>
      </c>
    </row>
    <row r="5756" spans="1:6" ht="15">
      <c r="A5756" s="233">
        <v>45870</v>
      </c>
      <c r="B5756" t="s">
        <v>2110</v>
      </c>
      <c r="C5756">
        <v>231.12156994579149</v>
      </c>
      <c r="D5756" t="s">
        <v>70</v>
      </c>
      <c r="E5756" t="s">
        <v>2201</v>
      </c>
      <c r="F5756" t="s">
        <v>1578</v>
      </c>
    </row>
    <row r="5757" spans="1:6" ht="15">
      <c r="A5757" s="233">
        <v>45870</v>
      </c>
      <c r="B5757" t="s">
        <v>2112</v>
      </c>
      <c r="C5757">
        <v>55</v>
      </c>
      <c r="D5757" t="s">
        <v>70</v>
      </c>
      <c r="E5757" t="s">
        <v>2150</v>
      </c>
      <c r="F5757" t="s">
        <v>1578</v>
      </c>
    </row>
    <row r="5758" spans="1:6" ht="15">
      <c r="A5758" s="233">
        <v>45870</v>
      </c>
      <c r="B5758" t="s">
        <v>2112</v>
      </c>
      <c r="C5758">
        <v>115</v>
      </c>
      <c r="D5758" t="s">
        <v>72</v>
      </c>
      <c r="E5758" t="s">
        <v>2143</v>
      </c>
      <c r="F5758" t="s">
        <v>1591</v>
      </c>
    </row>
    <row r="5759" spans="1:6" ht="15">
      <c r="A5759" s="233">
        <v>45870</v>
      </c>
      <c r="B5759" t="s">
        <v>2110</v>
      </c>
      <c r="C5759">
        <v>258.32827908439481</v>
      </c>
      <c r="D5759" t="s">
        <v>72</v>
      </c>
      <c r="E5759" t="s">
        <v>2794</v>
      </c>
      <c r="F5759" t="s">
        <v>1591</v>
      </c>
    </row>
    <row r="5760" spans="1:6" ht="15">
      <c r="A5760" s="233">
        <v>45870</v>
      </c>
      <c r="B5760" t="s">
        <v>1495</v>
      </c>
      <c r="C5760">
        <v>44517</v>
      </c>
      <c r="D5760" t="s">
        <v>72</v>
      </c>
      <c r="E5760" t="s">
        <v>1819</v>
      </c>
      <c r="F5760" t="s">
        <v>1591</v>
      </c>
    </row>
    <row r="5761" spans="1:6" ht="15">
      <c r="A5761" s="233">
        <v>45870</v>
      </c>
      <c r="B5761" t="s">
        <v>2112</v>
      </c>
      <c r="C5761">
        <v>400</v>
      </c>
      <c r="D5761" t="s">
        <v>74</v>
      </c>
      <c r="E5761" t="s">
        <v>2379</v>
      </c>
      <c r="F5761" t="s">
        <v>1591</v>
      </c>
    </row>
    <row r="5762" spans="1:6" ht="15">
      <c r="A5762" s="233">
        <v>45870</v>
      </c>
      <c r="B5762" t="s">
        <v>2110</v>
      </c>
      <c r="C5762">
        <v>215.030641866466</v>
      </c>
      <c r="D5762" t="s">
        <v>74</v>
      </c>
      <c r="E5762" t="s">
        <v>2117</v>
      </c>
      <c r="F5762" t="s">
        <v>1591</v>
      </c>
    </row>
    <row r="5763" spans="1:6" ht="15">
      <c r="A5763" s="233">
        <v>45870</v>
      </c>
      <c r="B5763" t="s">
        <v>1495</v>
      </c>
      <c r="C5763">
        <v>186020</v>
      </c>
      <c r="D5763" t="s">
        <v>74</v>
      </c>
      <c r="E5763" t="s">
        <v>1820</v>
      </c>
      <c r="F5763" t="s">
        <v>1591</v>
      </c>
    </row>
    <row r="5764" spans="1:6" ht="15">
      <c r="A5764" s="233">
        <v>45870</v>
      </c>
      <c r="B5764" t="s">
        <v>1495</v>
      </c>
      <c r="C5764">
        <v>221728</v>
      </c>
      <c r="D5764" t="s">
        <v>76</v>
      </c>
      <c r="E5764" t="s">
        <v>1821</v>
      </c>
      <c r="F5764" t="s">
        <v>1522</v>
      </c>
    </row>
    <row r="5765" spans="1:6" ht="15">
      <c r="A5765" s="233">
        <v>45870</v>
      </c>
      <c r="B5765" t="s">
        <v>2110</v>
      </c>
      <c r="C5765">
        <v>169.1261365276375</v>
      </c>
      <c r="D5765" t="s">
        <v>76</v>
      </c>
      <c r="E5765" t="s">
        <v>2240</v>
      </c>
      <c r="F5765" t="s">
        <v>1522</v>
      </c>
    </row>
    <row r="5766" spans="1:6" ht="15">
      <c r="A5766" s="233">
        <v>45870</v>
      </c>
      <c r="B5766" t="s">
        <v>2112</v>
      </c>
      <c r="C5766">
        <v>375</v>
      </c>
      <c r="D5766" t="s">
        <v>76</v>
      </c>
      <c r="E5766" t="s">
        <v>2891</v>
      </c>
      <c r="F5766" t="s">
        <v>1522</v>
      </c>
    </row>
    <row r="5767" spans="1:6" ht="15">
      <c r="A5767" s="233">
        <v>45870</v>
      </c>
      <c r="B5767" t="s">
        <v>2112</v>
      </c>
      <c r="C5767">
        <v>120</v>
      </c>
      <c r="D5767" t="s">
        <v>78</v>
      </c>
      <c r="E5767" t="s">
        <v>2233</v>
      </c>
      <c r="F5767" t="s">
        <v>1518</v>
      </c>
    </row>
    <row r="5768" spans="1:6" ht="15">
      <c r="A5768" s="233">
        <v>45870</v>
      </c>
      <c r="B5768" t="s">
        <v>1495</v>
      </c>
      <c r="C5768">
        <v>62691</v>
      </c>
      <c r="D5768" t="s">
        <v>78</v>
      </c>
      <c r="E5768" t="s">
        <v>1822</v>
      </c>
      <c r="F5768" t="s">
        <v>1518</v>
      </c>
    </row>
    <row r="5769" spans="1:6" ht="15">
      <c r="A5769" s="233">
        <v>45870</v>
      </c>
      <c r="B5769" t="s">
        <v>2110</v>
      </c>
      <c r="C5769">
        <v>191.4150356510504</v>
      </c>
      <c r="D5769" t="s">
        <v>78</v>
      </c>
      <c r="E5769" t="s">
        <v>2804</v>
      </c>
      <c r="F5769" t="s">
        <v>1518</v>
      </c>
    </row>
    <row r="5770" spans="1:6" ht="15">
      <c r="A5770" s="233">
        <v>45870</v>
      </c>
      <c r="B5770" t="s">
        <v>1495</v>
      </c>
      <c r="C5770">
        <v>119046</v>
      </c>
      <c r="D5770" t="s">
        <v>80</v>
      </c>
      <c r="E5770" t="s">
        <v>1823</v>
      </c>
      <c r="F5770" t="s">
        <v>1522</v>
      </c>
    </row>
    <row r="5771" spans="1:6" ht="15">
      <c r="A5771" s="233">
        <v>45870</v>
      </c>
      <c r="B5771" t="s">
        <v>2112</v>
      </c>
      <c r="C5771">
        <v>170</v>
      </c>
      <c r="D5771" t="s">
        <v>80</v>
      </c>
      <c r="E5771" t="s">
        <v>2162</v>
      </c>
      <c r="F5771" t="s">
        <v>1522</v>
      </c>
    </row>
    <row r="5772" spans="1:6" ht="15">
      <c r="A5772" s="233">
        <v>45870</v>
      </c>
      <c r="B5772" t="s">
        <v>2110</v>
      </c>
      <c r="C5772">
        <v>142.80194210641261</v>
      </c>
      <c r="D5772" t="s">
        <v>80</v>
      </c>
      <c r="E5772" t="s">
        <v>3298</v>
      </c>
      <c r="F5772" t="s">
        <v>1522</v>
      </c>
    </row>
    <row r="5773" spans="1:6" ht="15">
      <c r="A5773" s="233">
        <v>45870</v>
      </c>
      <c r="B5773" t="s">
        <v>1495</v>
      </c>
      <c r="C5773">
        <v>67075</v>
      </c>
      <c r="D5773" t="s">
        <v>82</v>
      </c>
      <c r="E5773" t="s">
        <v>1824</v>
      </c>
      <c r="F5773" t="s">
        <v>1531</v>
      </c>
    </row>
    <row r="5774" spans="1:6" ht="15">
      <c r="A5774" s="233">
        <v>45870</v>
      </c>
      <c r="B5774" t="s">
        <v>2112</v>
      </c>
      <c r="C5774">
        <v>105</v>
      </c>
      <c r="D5774" t="s">
        <v>82</v>
      </c>
      <c r="E5774" t="s">
        <v>2137</v>
      </c>
      <c r="F5774" t="s">
        <v>1531</v>
      </c>
    </row>
    <row r="5775" spans="1:6" ht="15">
      <c r="A5775" s="233">
        <v>45870</v>
      </c>
      <c r="B5775" t="s">
        <v>2110</v>
      </c>
      <c r="C5775">
        <v>156.54118524040251</v>
      </c>
      <c r="D5775" t="s">
        <v>82</v>
      </c>
      <c r="E5775" t="s">
        <v>2235</v>
      </c>
      <c r="F5775" t="s">
        <v>1531</v>
      </c>
    </row>
    <row r="5776" spans="1:6" ht="15">
      <c r="A5776" s="233">
        <v>45870</v>
      </c>
      <c r="B5776" t="s">
        <v>1495</v>
      </c>
      <c r="C5776">
        <v>48645</v>
      </c>
      <c r="D5776" t="s">
        <v>84</v>
      </c>
      <c r="E5776" t="s">
        <v>1825</v>
      </c>
      <c r="F5776" t="s">
        <v>1509</v>
      </c>
    </row>
    <row r="5777" spans="1:6" ht="15">
      <c r="A5777" s="233">
        <v>45870</v>
      </c>
      <c r="B5777" t="s">
        <v>2112</v>
      </c>
      <c r="C5777">
        <v>25</v>
      </c>
      <c r="D5777" t="s">
        <v>84</v>
      </c>
      <c r="E5777" t="s">
        <v>2173</v>
      </c>
      <c r="F5777" t="s">
        <v>1509</v>
      </c>
    </row>
    <row r="5778" spans="1:6" ht="15">
      <c r="A5778" s="233">
        <v>45870</v>
      </c>
      <c r="B5778" t="s">
        <v>2110</v>
      </c>
      <c r="C5778">
        <v>51.392743344639733</v>
      </c>
      <c r="D5778" t="s">
        <v>84</v>
      </c>
      <c r="E5778" t="s">
        <v>2119</v>
      </c>
      <c r="F5778" t="s">
        <v>1509</v>
      </c>
    </row>
    <row r="5779" spans="1:6" ht="15">
      <c r="A5779" s="233">
        <v>45870</v>
      </c>
      <c r="B5779" t="s">
        <v>2110</v>
      </c>
      <c r="C5779">
        <v>165.96821708642801</v>
      </c>
      <c r="D5779" t="s">
        <v>86</v>
      </c>
      <c r="E5779" t="s">
        <v>2582</v>
      </c>
      <c r="F5779" t="s">
        <v>1518</v>
      </c>
    </row>
    <row r="5780" spans="1:6" ht="15">
      <c r="A5780" s="233">
        <v>45870</v>
      </c>
      <c r="B5780" t="s">
        <v>2112</v>
      </c>
      <c r="C5780">
        <v>160</v>
      </c>
      <c r="D5780" t="s">
        <v>86</v>
      </c>
      <c r="E5780" t="s">
        <v>2238</v>
      </c>
      <c r="F5780" t="s">
        <v>1518</v>
      </c>
    </row>
    <row r="5781" spans="1:6" ht="15">
      <c r="A5781" s="233">
        <v>45870</v>
      </c>
      <c r="B5781" t="s">
        <v>1495</v>
      </c>
      <c r="C5781">
        <v>96404</v>
      </c>
      <c r="D5781" t="s">
        <v>86</v>
      </c>
      <c r="E5781" t="s">
        <v>1826</v>
      </c>
      <c r="F5781" t="s">
        <v>1518</v>
      </c>
    </row>
    <row r="5782" spans="1:6" ht="15">
      <c r="A5782" s="233">
        <v>45870</v>
      </c>
      <c r="B5782" t="s">
        <v>2112</v>
      </c>
      <c r="C5782">
        <v>225</v>
      </c>
      <c r="D5782" t="s">
        <v>88</v>
      </c>
      <c r="E5782" t="s">
        <v>2564</v>
      </c>
      <c r="F5782" t="s">
        <v>1544</v>
      </c>
    </row>
    <row r="5783" spans="1:6" ht="15">
      <c r="A5783" s="233">
        <v>45870</v>
      </c>
      <c r="B5783" t="s">
        <v>2110</v>
      </c>
      <c r="C5783">
        <v>150.5872904326875</v>
      </c>
      <c r="D5783" t="s">
        <v>88</v>
      </c>
      <c r="E5783" t="s">
        <v>2585</v>
      </c>
      <c r="F5783" t="s">
        <v>1544</v>
      </c>
    </row>
    <row r="5784" spans="1:6" ht="15">
      <c r="A5784" s="233">
        <v>45870</v>
      </c>
      <c r="B5784" t="s">
        <v>1495</v>
      </c>
      <c r="C5784">
        <v>149415</v>
      </c>
      <c r="D5784" t="s">
        <v>88</v>
      </c>
      <c r="E5784" t="s">
        <v>1827</v>
      </c>
      <c r="F5784" t="s">
        <v>1544</v>
      </c>
    </row>
    <row r="5785" spans="1:6" ht="15">
      <c r="A5785" s="233">
        <v>45870</v>
      </c>
      <c r="B5785" t="s">
        <v>2112</v>
      </c>
      <c r="C5785">
        <v>60</v>
      </c>
      <c r="D5785" t="s">
        <v>90</v>
      </c>
      <c r="E5785" t="s">
        <v>2113</v>
      </c>
      <c r="F5785" t="s">
        <v>1509</v>
      </c>
    </row>
    <row r="5786" spans="1:6" ht="15">
      <c r="A5786" s="233">
        <v>45870</v>
      </c>
      <c r="B5786" t="s">
        <v>1495</v>
      </c>
      <c r="C5786">
        <v>48037</v>
      </c>
      <c r="D5786" t="s">
        <v>90</v>
      </c>
      <c r="E5786" t="s">
        <v>1828</v>
      </c>
      <c r="F5786" t="s">
        <v>1509</v>
      </c>
    </row>
    <row r="5787" spans="1:6" ht="15">
      <c r="A5787" s="233">
        <v>45870</v>
      </c>
      <c r="B5787" t="s">
        <v>2110</v>
      </c>
      <c r="C5787">
        <v>124.90372004912879</v>
      </c>
      <c r="D5787" t="s">
        <v>90</v>
      </c>
      <c r="E5787" t="s">
        <v>2144</v>
      </c>
      <c r="F5787" t="s">
        <v>1509</v>
      </c>
    </row>
    <row r="5788" spans="1:6" ht="15">
      <c r="A5788" s="233">
        <v>45870</v>
      </c>
      <c r="B5788" t="s">
        <v>2110</v>
      </c>
      <c r="C5788">
        <v>185.66198471127259</v>
      </c>
      <c r="D5788" t="s">
        <v>92</v>
      </c>
      <c r="E5788" t="s">
        <v>2791</v>
      </c>
      <c r="F5788" t="s">
        <v>1525</v>
      </c>
    </row>
    <row r="5789" spans="1:6" ht="15">
      <c r="A5789" s="233">
        <v>45870</v>
      </c>
      <c r="B5789" t="s">
        <v>2112</v>
      </c>
      <c r="C5789">
        <v>605</v>
      </c>
      <c r="D5789" t="s">
        <v>92</v>
      </c>
      <c r="E5789" t="s">
        <v>2993</v>
      </c>
      <c r="F5789" t="s">
        <v>1525</v>
      </c>
    </row>
    <row r="5790" spans="1:6" ht="15">
      <c r="A5790" s="233">
        <v>45870</v>
      </c>
      <c r="B5790" t="s">
        <v>1495</v>
      </c>
      <c r="C5790">
        <v>325861</v>
      </c>
      <c r="D5790" t="s">
        <v>92</v>
      </c>
      <c r="E5790" t="s">
        <v>1829</v>
      </c>
      <c r="F5790" t="s">
        <v>1525</v>
      </c>
    </row>
    <row r="5791" spans="1:6" ht="15">
      <c r="A5791" s="233">
        <v>45870</v>
      </c>
      <c r="B5791" t="s">
        <v>2112</v>
      </c>
      <c r="C5791">
        <v>110</v>
      </c>
      <c r="D5791" t="s">
        <v>94</v>
      </c>
      <c r="E5791" t="s">
        <v>2123</v>
      </c>
      <c r="F5791" t="s">
        <v>1578</v>
      </c>
    </row>
    <row r="5792" spans="1:6" ht="15">
      <c r="A5792" s="233">
        <v>45870</v>
      </c>
      <c r="B5792" t="s">
        <v>1495</v>
      </c>
      <c r="C5792">
        <v>41321</v>
      </c>
      <c r="D5792" t="s">
        <v>94</v>
      </c>
      <c r="E5792" t="s">
        <v>1830</v>
      </c>
      <c r="F5792" t="s">
        <v>1578</v>
      </c>
    </row>
    <row r="5793" spans="1:6" ht="15">
      <c r="A5793" s="233">
        <v>45870</v>
      </c>
      <c r="B5793" t="s">
        <v>2110</v>
      </c>
      <c r="C5793">
        <v>266.20846542920071</v>
      </c>
      <c r="D5793" t="s">
        <v>94</v>
      </c>
      <c r="E5793" t="s">
        <v>2241</v>
      </c>
      <c r="F5793" t="s">
        <v>1578</v>
      </c>
    </row>
    <row r="5794" spans="1:6" ht="15">
      <c r="A5794" s="233">
        <v>45870</v>
      </c>
      <c r="B5794" t="s">
        <v>1495</v>
      </c>
      <c r="C5794">
        <v>148036</v>
      </c>
      <c r="D5794" t="s">
        <v>96</v>
      </c>
      <c r="E5794" t="s">
        <v>1831</v>
      </c>
      <c r="F5794" t="s">
        <v>1522</v>
      </c>
    </row>
    <row r="5795" spans="1:6" ht="15">
      <c r="A5795" s="233">
        <v>45870</v>
      </c>
      <c r="B5795" t="s">
        <v>2112</v>
      </c>
      <c r="C5795">
        <v>255</v>
      </c>
      <c r="D5795" t="s">
        <v>96</v>
      </c>
      <c r="E5795" t="s">
        <v>2244</v>
      </c>
      <c r="F5795" t="s">
        <v>1522</v>
      </c>
    </row>
    <row r="5796" spans="1:6" ht="15">
      <c r="A5796" s="233">
        <v>45870</v>
      </c>
      <c r="B5796" t="s">
        <v>2110</v>
      </c>
      <c r="C5796">
        <v>172.25539733578319</v>
      </c>
      <c r="D5796" t="s">
        <v>96</v>
      </c>
      <c r="E5796" t="s">
        <v>2216</v>
      </c>
      <c r="F5796" t="s">
        <v>1522</v>
      </c>
    </row>
    <row r="5797" spans="1:6" ht="15">
      <c r="A5797" s="233">
        <v>45870</v>
      </c>
      <c r="B5797" t="s">
        <v>2110</v>
      </c>
      <c r="C5797">
        <v>217.16200285412921</v>
      </c>
      <c r="D5797" t="s">
        <v>98</v>
      </c>
      <c r="E5797" t="s">
        <v>2793</v>
      </c>
      <c r="F5797" t="s">
        <v>1509</v>
      </c>
    </row>
    <row r="5798" spans="1:6" ht="15">
      <c r="A5798" s="233">
        <v>45870</v>
      </c>
      <c r="B5798" t="s">
        <v>1495</v>
      </c>
      <c r="C5798">
        <v>32234</v>
      </c>
      <c r="D5798" t="s">
        <v>98</v>
      </c>
      <c r="E5798" t="s">
        <v>1832</v>
      </c>
      <c r="F5798" t="s">
        <v>1509</v>
      </c>
    </row>
    <row r="5799" spans="1:6" ht="15">
      <c r="A5799" s="233">
        <v>45870</v>
      </c>
      <c r="B5799" t="s">
        <v>2112</v>
      </c>
      <c r="C5799">
        <v>70</v>
      </c>
      <c r="D5799" t="s">
        <v>98</v>
      </c>
      <c r="E5799" t="s">
        <v>2127</v>
      </c>
      <c r="F5799" t="s">
        <v>1509</v>
      </c>
    </row>
    <row r="5800" spans="1:6" ht="15">
      <c r="A5800" s="233">
        <v>45870</v>
      </c>
      <c r="B5800" t="s">
        <v>1495</v>
      </c>
      <c r="C5800">
        <v>22600</v>
      </c>
      <c r="D5800" t="s">
        <v>100</v>
      </c>
      <c r="E5800" t="s">
        <v>1833</v>
      </c>
      <c r="F5800" t="s">
        <v>1509</v>
      </c>
    </row>
    <row r="5801" spans="1:6" ht="15">
      <c r="A5801" s="233">
        <v>45870</v>
      </c>
      <c r="B5801" t="s">
        <v>2110</v>
      </c>
      <c r="C5801">
        <v>176.9911504424779</v>
      </c>
      <c r="D5801" t="s">
        <v>100</v>
      </c>
      <c r="E5801" t="s">
        <v>2786</v>
      </c>
      <c r="F5801" t="s">
        <v>1509</v>
      </c>
    </row>
    <row r="5802" spans="1:6" ht="15">
      <c r="A5802" s="233">
        <v>45870</v>
      </c>
      <c r="B5802" t="s">
        <v>2112</v>
      </c>
      <c r="C5802">
        <v>40</v>
      </c>
      <c r="D5802" t="s">
        <v>100</v>
      </c>
      <c r="E5802" t="s">
        <v>2185</v>
      </c>
      <c r="F5802" t="s">
        <v>1509</v>
      </c>
    </row>
    <row r="5803" spans="1:6" ht="15">
      <c r="A5803" s="233">
        <v>45870</v>
      </c>
      <c r="B5803" t="s">
        <v>2112</v>
      </c>
      <c r="C5803">
        <v>55</v>
      </c>
      <c r="D5803" t="s">
        <v>102</v>
      </c>
      <c r="E5803" t="s">
        <v>2150</v>
      </c>
      <c r="F5803" t="s">
        <v>1534</v>
      </c>
    </row>
    <row r="5804" spans="1:6" ht="15">
      <c r="A5804" s="233">
        <v>45870</v>
      </c>
      <c r="B5804" t="s">
        <v>1495</v>
      </c>
      <c r="C5804">
        <v>25379</v>
      </c>
      <c r="D5804" t="s">
        <v>102</v>
      </c>
      <c r="E5804" t="s">
        <v>1834</v>
      </c>
      <c r="F5804" t="s">
        <v>1534</v>
      </c>
    </row>
    <row r="5805" spans="1:6" ht="15">
      <c r="A5805" s="233">
        <v>45870</v>
      </c>
      <c r="B5805" t="s">
        <v>2110</v>
      </c>
      <c r="C5805">
        <v>216.71460656448249</v>
      </c>
      <c r="D5805" t="s">
        <v>102</v>
      </c>
      <c r="E5805" t="s">
        <v>2793</v>
      </c>
      <c r="F5805" t="s">
        <v>1534</v>
      </c>
    </row>
    <row r="5806" spans="1:6" ht="15">
      <c r="A5806" s="233">
        <v>45870</v>
      </c>
      <c r="B5806" t="s">
        <v>2110</v>
      </c>
      <c r="C5806">
        <v>0</v>
      </c>
      <c r="D5806" t="s">
        <v>104</v>
      </c>
      <c r="E5806" t="s">
        <v>2156</v>
      </c>
      <c r="F5806" t="s">
        <v>1509</v>
      </c>
    </row>
    <row r="5807" spans="1:6" ht="15">
      <c r="A5807" s="233">
        <v>45870</v>
      </c>
      <c r="B5807" t="s">
        <v>1495</v>
      </c>
      <c r="C5807">
        <v>20499</v>
      </c>
      <c r="D5807" t="s">
        <v>104</v>
      </c>
      <c r="E5807" t="s">
        <v>1835</v>
      </c>
      <c r="F5807" t="s">
        <v>1509</v>
      </c>
    </row>
    <row r="5808" spans="1:6" ht="15">
      <c r="A5808" s="233">
        <v>45870</v>
      </c>
      <c r="B5808" t="s">
        <v>2112</v>
      </c>
      <c r="C5808">
        <v>0</v>
      </c>
      <c r="D5808" t="s">
        <v>104</v>
      </c>
      <c r="E5808" t="s">
        <v>2156</v>
      </c>
      <c r="F5808" t="s">
        <v>1509</v>
      </c>
    </row>
    <row r="5809" spans="1:6" ht="15">
      <c r="A5809" s="233">
        <v>45870</v>
      </c>
      <c r="B5809" t="s">
        <v>2112</v>
      </c>
      <c r="C5809">
        <v>600</v>
      </c>
      <c r="D5809" t="s">
        <v>106</v>
      </c>
      <c r="E5809" t="s">
        <v>2927</v>
      </c>
      <c r="F5809" t="s">
        <v>1544</v>
      </c>
    </row>
    <row r="5810" spans="1:6" ht="15">
      <c r="A5810" s="233">
        <v>45870</v>
      </c>
      <c r="B5810" t="s">
        <v>1495</v>
      </c>
      <c r="C5810">
        <v>324772</v>
      </c>
      <c r="D5810" t="s">
        <v>106</v>
      </c>
      <c r="E5810" t="s">
        <v>1836</v>
      </c>
      <c r="F5810" t="s">
        <v>1544</v>
      </c>
    </row>
    <row r="5811" spans="1:6" ht="15">
      <c r="A5811" s="233">
        <v>45870</v>
      </c>
      <c r="B5811" t="s">
        <v>2110</v>
      </c>
      <c r="C5811">
        <v>184.74499033167879</v>
      </c>
      <c r="D5811" t="s">
        <v>106</v>
      </c>
      <c r="E5811" t="s">
        <v>2171</v>
      </c>
      <c r="F5811" t="s">
        <v>1544</v>
      </c>
    </row>
    <row r="5812" spans="1:6" ht="15">
      <c r="A5812" s="233">
        <v>45870</v>
      </c>
      <c r="B5812" t="s">
        <v>2110</v>
      </c>
      <c r="C5812">
        <v>151.25541998588281</v>
      </c>
      <c r="D5812" t="s">
        <v>108</v>
      </c>
      <c r="E5812" t="s">
        <v>2585</v>
      </c>
      <c r="F5812" t="s">
        <v>1509</v>
      </c>
    </row>
    <row r="5813" spans="1:6" ht="15">
      <c r="A5813" s="233">
        <v>45870</v>
      </c>
      <c r="B5813" t="s">
        <v>1495</v>
      </c>
      <c r="C5813">
        <v>29751</v>
      </c>
      <c r="D5813" t="s">
        <v>108</v>
      </c>
      <c r="E5813" t="s">
        <v>1837</v>
      </c>
      <c r="F5813" t="s">
        <v>1509</v>
      </c>
    </row>
    <row r="5814" spans="1:6" ht="15">
      <c r="A5814" s="233">
        <v>45870</v>
      </c>
      <c r="B5814" t="s">
        <v>2112</v>
      </c>
      <c r="C5814">
        <v>45</v>
      </c>
      <c r="D5814" t="s">
        <v>108</v>
      </c>
      <c r="E5814" t="s">
        <v>2138</v>
      </c>
      <c r="F5814" t="s">
        <v>1509</v>
      </c>
    </row>
    <row r="5815" spans="1:6" ht="15">
      <c r="A5815" s="233">
        <v>45870</v>
      </c>
      <c r="B5815" t="s">
        <v>2110</v>
      </c>
      <c r="C5815">
        <v>35.222016108202027</v>
      </c>
      <c r="D5815" t="s">
        <v>110</v>
      </c>
      <c r="E5815" t="s">
        <v>2205</v>
      </c>
      <c r="F5815" t="s">
        <v>1509</v>
      </c>
    </row>
    <row r="5816" spans="1:6" ht="15">
      <c r="A5816" s="233">
        <v>45870</v>
      </c>
      <c r="B5816" t="s">
        <v>1495</v>
      </c>
      <c r="C5816">
        <v>42587</v>
      </c>
      <c r="D5816" t="s">
        <v>110</v>
      </c>
      <c r="E5816" t="s">
        <v>1838</v>
      </c>
      <c r="F5816" t="s">
        <v>1509</v>
      </c>
    </row>
    <row r="5817" spans="1:6" ht="15">
      <c r="A5817" s="233">
        <v>45870</v>
      </c>
      <c r="B5817" t="s">
        <v>2112</v>
      </c>
      <c r="C5817">
        <v>15</v>
      </c>
      <c r="D5817" t="s">
        <v>110</v>
      </c>
      <c r="E5817" t="s">
        <v>2317</v>
      </c>
      <c r="F5817" t="s">
        <v>1509</v>
      </c>
    </row>
    <row r="5818" spans="1:6" ht="15">
      <c r="A5818" s="233">
        <v>45870</v>
      </c>
      <c r="B5818" t="s">
        <v>1495</v>
      </c>
      <c r="C5818">
        <v>19648</v>
      </c>
      <c r="D5818" t="s">
        <v>112</v>
      </c>
      <c r="E5818" t="s">
        <v>1839</v>
      </c>
      <c r="F5818" t="s">
        <v>1578</v>
      </c>
    </row>
    <row r="5819" spans="1:6" ht="15">
      <c r="A5819" s="233">
        <v>45870</v>
      </c>
      <c r="B5819" t="s">
        <v>2112</v>
      </c>
      <c r="C5819">
        <v>40</v>
      </c>
      <c r="D5819" t="s">
        <v>112</v>
      </c>
      <c r="E5819" t="s">
        <v>2185</v>
      </c>
      <c r="F5819" t="s">
        <v>1578</v>
      </c>
    </row>
    <row r="5820" spans="1:6" ht="15">
      <c r="A5820" s="233">
        <v>45870</v>
      </c>
      <c r="B5820" t="s">
        <v>2110</v>
      </c>
      <c r="C5820">
        <v>203.58306188925081</v>
      </c>
      <c r="D5820" t="s">
        <v>112</v>
      </c>
      <c r="E5820" t="s">
        <v>3299</v>
      </c>
      <c r="F5820" t="s">
        <v>1578</v>
      </c>
    </row>
    <row r="5821" spans="1:6" ht="15">
      <c r="A5821" s="233">
        <v>45870</v>
      </c>
      <c r="B5821" t="s">
        <v>2112</v>
      </c>
      <c r="C5821">
        <v>90</v>
      </c>
      <c r="D5821" t="s">
        <v>114</v>
      </c>
      <c r="E5821" t="s">
        <v>2193</v>
      </c>
      <c r="F5821" t="s">
        <v>1509</v>
      </c>
    </row>
    <row r="5822" spans="1:6" ht="15">
      <c r="A5822" s="233">
        <v>45870</v>
      </c>
      <c r="B5822" t="s">
        <v>1495</v>
      </c>
      <c r="C5822">
        <v>47709</v>
      </c>
      <c r="D5822" t="s">
        <v>114</v>
      </c>
      <c r="E5822" t="s">
        <v>1840</v>
      </c>
      <c r="F5822" t="s">
        <v>1509</v>
      </c>
    </row>
    <row r="5823" spans="1:6" ht="15">
      <c r="A5823" s="233">
        <v>45870</v>
      </c>
      <c r="B5823" t="s">
        <v>2110</v>
      </c>
      <c r="C5823">
        <v>188.64365214110549</v>
      </c>
      <c r="D5823" t="s">
        <v>114</v>
      </c>
      <c r="E5823" t="s">
        <v>2192</v>
      </c>
      <c r="F5823" t="s">
        <v>1509</v>
      </c>
    </row>
    <row r="5824" spans="1:6" ht="15">
      <c r="A5824" s="233">
        <v>45870</v>
      </c>
      <c r="B5824" t="s">
        <v>1495</v>
      </c>
      <c r="C5824">
        <v>51516</v>
      </c>
      <c r="D5824" t="s">
        <v>872</v>
      </c>
      <c r="E5824" t="s">
        <v>1841</v>
      </c>
      <c r="F5824" t="s">
        <v>1531</v>
      </c>
    </row>
    <row r="5825" spans="1:6" ht="15">
      <c r="A5825" s="233">
        <v>45870</v>
      </c>
      <c r="B5825" t="s">
        <v>2110</v>
      </c>
      <c r="C5825">
        <v>155.29155990371919</v>
      </c>
      <c r="D5825" t="s">
        <v>872</v>
      </c>
      <c r="E5825" t="s">
        <v>2140</v>
      </c>
      <c r="F5825" t="s">
        <v>1531</v>
      </c>
    </row>
    <row r="5826" spans="1:6" ht="15">
      <c r="A5826" s="233">
        <v>45870</v>
      </c>
      <c r="B5826" t="s">
        <v>2112</v>
      </c>
      <c r="C5826">
        <v>80</v>
      </c>
      <c r="D5826" t="s">
        <v>872</v>
      </c>
      <c r="E5826" t="s">
        <v>2115</v>
      </c>
      <c r="F5826" t="s">
        <v>1531</v>
      </c>
    </row>
    <row r="5827" spans="1:6" ht="15">
      <c r="A5827" s="233">
        <v>45870</v>
      </c>
      <c r="B5827" t="s">
        <v>2110</v>
      </c>
      <c r="C5827">
        <v>145.62433544450101</v>
      </c>
      <c r="D5827" t="s">
        <v>118</v>
      </c>
      <c r="E5827" t="s">
        <v>2175</v>
      </c>
      <c r="F5827" t="s">
        <v>1525</v>
      </c>
    </row>
    <row r="5828" spans="1:6" ht="15">
      <c r="A5828" s="233">
        <v>45870</v>
      </c>
      <c r="B5828" t="s">
        <v>1495</v>
      </c>
      <c r="C5828">
        <v>216310</v>
      </c>
      <c r="D5828" t="s">
        <v>118</v>
      </c>
      <c r="E5828" t="s">
        <v>1842</v>
      </c>
      <c r="F5828" t="s">
        <v>1525</v>
      </c>
    </row>
    <row r="5829" spans="1:6" ht="15">
      <c r="A5829" s="233">
        <v>45870</v>
      </c>
      <c r="B5829" t="s">
        <v>2112</v>
      </c>
      <c r="C5829">
        <v>315</v>
      </c>
      <c r="D5829" t="s">
        <v>118</v>
      </c>
      <c r="E5829" t="s">
        <v>2178</v>
      </c>
      <c r="F5829" t="s">
        <v>1525</v>
      </c>
    </row>
    <row r="5830" spans="1:6" ht="15">
      <c r="A5830" s="233">
        <v>45870</v>
      </c>
      <c r="B5830" t="s">
        <v>2112</v>
      </c>
      <c r="C5830">
        <v>10</v>
      </c>
      <c r="D5830" t="s">
        <v>120</v>
      </c>
      <c r="E5830" t="s">
        <v>2129</v>
      </c>
      <c r="F5830" t="s">
        <v>1509</v>
      </c>
    </row>
    <row r="5831" spans="1:6" ht="15">
      <c r="A5831" s="233">
        <v>45870</v>
      </c>
      <c r="B5831" t="s">
        <v>1495</v>
      </c>
      <c r="C5831">
        <v>43198</v>
      </c>
      <c r="D5831" t="s">
        <v>120</v>
      </c>
      <c r="E5831" t="s">
        <v>1843</v>
      </c>
      <c r="F5831" t="s">
        <v>1509</v>
      </c>
    </row>
    <row r="5832" spans="1:6" ht="15">
      <c r="A5832" s="233">
        <v>45870</v>
      </c>
      <c r="B5832" t="s">
        <v>2110</v>
      </c>
      <c r="C5832">
        <v>23.149219871290331</v>
      </c>
      <c r="D5832" t="s">
        <v>120</v>
      </c>
      <c r="E5832" t="s">
        <v>2797</v>
      </c>
      <c r="F5832" t="s">
        <v>1509</v>
      </c>
    </row>
    <row r="5833" spans="1:6" ht="15">
      <c r="A5833" s="233">
        <v>45870</v>
      </c>
      <c r="B5833" t="s">
        <v>2110</v>
      </c>
      <c r="C5833">
        <v>0</v>
      </c>
      <c r="D5833" t="s">
        <v>122</v>
      </c>
      <c r="E5833" t="s">
        <v>2156</v>
      </c>
      <c r="F5833" t="s">
        <v>1509</v>
      </c>
    </row>
    <row r="5834" spans="1:6" ht="15">
      <c r="A5834" s="233">
        <v>45870</v>
      </c>
      <c r="B5834" t="s">
        <v>1495</v>
      </c>
      <c r="C5834">
        <v>36624</v>
      </c>
      <c r="D5834" t="s">
        <v>122</v>
      </c>
      <c r="E5834" t="s">
        <v>1844</v>
      </c>
      <c r="F5834" t="s">
        <v>1509</v>
      </c>
    </row>
    <row r="5835" spans="1:6" ht="15">
      <c r="A5835" s="233">
        <v>45870</v>
      </c>
      <c r="B5835" t="s">
        <v>2112</v>
      </c>
      <c r="C5835">
        <v>0</v>
      </c>
      <c r="D5835" t="s">
        <v>122</v>
      </c>
      <c r="E5835" t="s">
        <v>2156</v>
      </c>
      <c r="F5835" t="s">
        <v>1509</v>
      </c>
    </row>
    <row r="5836" spans="1:6" ht="15">
      <c r="A5836" s="233">
        <v>45870</v>
      </c>
      <c r="B5836" t="s">
        <v>1495</v>
      </c>
      <c r="C5836">
        <v>42743</v>
      </c>
      <c r="D5836" t="s">
        <v>124</v>
      </c>
      <c r="E5836" t="s">
        <v>1845</v>
      </c>
      <c r="F5836" t="s">
        <v>1544</v>
      </c>
    </row>
    <row r="5837" spans="1:6" ht="15">
      <c r="A5837" s="233">
        <v>45870</v>
      </c>
      <c r="B5837" t="s">
        <v>2110</v>
      </c>
      <c r="C5837">
        <v>140.37386238682359</v>
      </c>
      <c r="D5837" t="s">
        <v>124</v>
      </c>
      <c r="E5837" t="s">
        <v>2131</v>
      </c>
      <c r="F5837" t="s">
        <v>1544</v>
      </c>
    </row>
    <row r="5838" spans="1:6" ht="15">
      <c r="A5838" s="233">
        <v>45870</v>
      </c>
      <c r="B5838" t="s">
        <v>2112</v>
      </c>
      <c r="C5838">
        <v>60</v>
      </c>
      <c r="D5838" t="s">
        <v>124</v>
      </c>
      <c r="E5838" t="s">
        <v>2113</v>
      </c>
      <c r="F5838" t="s">
        <v>1544</v>
      </c>
    </row>
    <row r="5839" spans="1:6" ht="15">
      <c r="A5839" s="233">
        <v>45870</v>
      </c>
      <c r="B5839" t="s">
        <v>1495</v>
      </c>
      <c r="C5839">
        <v>21630</v>
      </c>
      <c r="D5839" t="s">
        <v>126</v>
      </c>
      <c r="E5839" t="s">
        <v>1846</v>
      </c>
      <c r="F5839" t="s">
        <v>1509</v>
      </c>
    </row>
    <row r="5840" spans="1:6" ht="15">
      <c r="A5840" s="233">
        <v>45870</v>
      </c>
      <c r="B5840" t="s">
        <v>2110</v>
      </c>
      <c r="C5840">
        <v>277.39251040221922</v>
      </c>
      <c r="D5840" t="s">
        <v>126</v>
      </c>
      <c r="E5840" t="s">
        <v>2198</v>
      </c>
      <c r="F5840" t="s">
        <v>1509</v>
      </c>
    </row>
    <row r="5841" spans="1:6" ht="15">
      <c r="A5841" s="233">
        <v>45870</v>
      </c>
      <c r="B5841" t="s">
        <v>2112</v>
      </c>
      <c r="C5841">
        <v>60</v>
      </c>
      <c r="D5841" t="s">
        <v>126</v>
      </c>
      <c r="E5841" t="s">
        <v>2113</v>
      </c>
      <c r="F5841" t="s">
        <v>1509</v>
      </c>
    </row>
    <row r="5842" spans="1:6" ht="15">
      <c r="A5842" s="233">
        <v>45870</v>
      </c>
      <c r="B5842" t="s">
        <v>1495</v>
      </c>
      <c r="C5842">
        <v>22314</v>
      </c>
      <c r="D5842" t="s">
        <v>128</v>
      </c>
      <c r="E5842" t="s">
        <v>1847</v>
      </c>
      <c r="F5842" t="s">
        <v>1509</v>
      </c>
    </row>
    <row r="5843" spans="1:6" ht="15">
      <c r="A5843" s="233">
        <v>45870</v>
      </c>
      <c r="B5843" t="s">
        <v>2112</v>
      </c>
      <c r="C5843">
        <v>0</v>
      </c>
      <c r="D5843" t="s">
        <v>128</v>
      </c>
      <c r="E5843" t="s">
        <v>2156</v>
      </c>
      <c r="F5843" t="s">
        <v>1509</v>
      </c>
    </row>
    <row r="5844" spans="1:6" ht="15">
      <c r="A5844" s="233">
        <v>45870</v>
      </c>
      <c r="B5844" t="s">
        <v>2110</v>
      </c>
      <c r="C5844">
        <v>0</v>
      </c>
      <c r="D5844" t="s">
        <v>128</v>
      </c>
      <c r="E5844" t="s">
        <v>2156</v>
      </c>
      <c r="F5844" t="s">
        <v>1509</v>
      </c>
    </row>
    <row r="5845" spans="1:6" ht="15">
      <c r="A5845" s="233">
        <v>45870</v>
      </c>
      <c r="B5845" t="s">
        <v>1495</v>
      </c>
      <c r="C5845">
        <v>335964</v>
      </c>
      <c r="D5845" t="s">
        <v>130</v>
      </c>
      <c r="E5845" t="s">
        <v>1848</v>
      </c>
      <c r="F5845" t="s">
        <v>1544</v>
      </c>
    </row>
    <row r="5846" spans="1:6" ht="15">
      <c r="A5846" s="233">
        <v>45870</v>
      </c>
      <c r="B5846" t="s">
        <v>2110</v>
      </c>
      <c r="C5846">
        <v>141.384195925754</v>
      </c>
      <c r="D5846" t="s">
        <v>130</v>
      </c>
      <c r="E5846" t="s">
        <v>2220</v>
      </c>
      <c r="F5846" t="s">
        <v>1544</v>
      </c>
    </row>
    <row r="5847" spans="1:6" ht="15">
      <c r="A5847" s="233">
        <v>45870</v>
      </c>
      <c r="B5847" t="s">
        <v>2112</v>
      </c>
      <c r="C5847">
        <v>475</v>
      </c>
      <c r="D5847" t="s">
        <v>130</v>
      </c>
      <c r="E5847" t="s">
        <v>2355</v>
      </c>
      <c r="F5847" t="s">
        <v>1544</v>
      </c>
    </row>
    <row r="5848" spans="1:6" ht="15">
      <c r="A5848" s="233">
        <v>45870</v>
      </c>
      <c r="B5848" t="s">
        <v>2110</v>
      </c>
      <c r="C5848">
        <v>292.74690273776901</v>
      </c>
      <c r="D5848" t="s">
        <v>1499</v>
      </c>
      <c r="E5848" t="s">
        <v>2200</v>
      </c>
      <c r="F5848" t="s">
        <v>1518</v>
      </c>
    </row>
    <row r="5849" spans="1:6" ht="15">
      <c r="A5849" s="233">
        <v>45870</v>
      </c>
      <c r="B5849" t="s">
        <v>1495</v>
      </c>
      <c r="C5849">
        <v>42699</v>
      </c>
      <c r="D5849" t="s">
        <v>1499</v>
      </c>
      <c r="E5849" t="s">
        <v>1849</v>
      </c>
      <c r="F5849" t="s">
        <v>1518</v>
      </c>
    </row>
    <row r="5850" spans="1:6" ht="15">
      <c r="A5850" s="233">
        <v>45870</v>
      </c>
      <c r="B5850" t="s">
        <v>2112</v>
      </c>
      <c r="C5850">
        <v>125</v>
      </c>
      <c r="D5850" t="s">
        <v>1499</v>
      </c>
      <c r="E5850" t="s">
        <v>2144</v>
      </c>
      <c r="F5850" t="s">
        <v>1518</v>
      </c>
    </row>
    <row r="5851" spans="1:6" ht="15">
      <c r="A5851" s="233">
        <v>45870</v>
      </c>
      <c r="B5851" t="s">
        <v>2112</v>
      </c>
      <c r="C5851">
        <v>50</v>
      </c>
      <c r="D5851" t="s">
        <v>134</v>
      </c>
      <c r="E5851" t="s">
        <v>2191</v>
      </c>
      <c r="F5851" t="s">
        <v>1509</v>
      </c>
    </row>
    <row r="5852" spans="1:6" ht="15">
      <c r="A5852" s="233">
        <v>45870</v>
      </c>
      <c r="B5852" t="s">
        <v>1495</v>
      </c>
      <c r="C5852">
        <v>25926</v>
      </c>
      <c r="D5852" t="s">
        <v>134</v>
      </c>
      <c r="E5852" t="s">
        <v>1850</v>
      </c>
      <c r="F5852" t="s">
        <v>1509</v>
      </c>
    </row>
    <row r="5853" spans="1:6" ht="15">
      <c r="A5853" s="233">
        <v>45870</v>
      </c>
      <c r="B5853" t="s">
        <v>2110</v>
      </c>
      <c r="C5853">
        <v>192.85659183830899</v>
      </c>
      <c r="D5853" t="s">
        <v>134</v>
      </c>
      <c r="E5853" t="s">
        <v>2800</v>
      </c>
      <c r="F5853" t="s">
        <v>1509</v>
      </c>
    </row>
    <row r="5854" spans="1:6" ht="15">
      <c r="A5854" s="233">
        <v>45870</v>
      </c>
      <c r="B5854" t="s">
        <v>2112</v>
      </c>
      <c r="C5854">
        <v>140</v>
      </c>
      <c r="D5854" t="s">
        <v>136</v>
      </c>
      <c r="E5854" t="s">
        <v>2131</v>
      </c>
      <c r="F5854" t="s">
        <v>1518</v>
      </c>
    </row>
    <row r="5855" spans="1:6" ht="15">
      <c r="A5855" s="233">
        <v>45870</v>
      </c>
      <c r="B5855" t="s">
        <v>1495</v>
      </c>
      <c r="C5855">
        <v>80976</v>
      </c>
      <c r="D5855" t="s">
        <v>136</v>
      </c>
      <c r="E5855" t="s">
        <v>1851</v>
      </c>
      <c r="F5855" t="s">
        <v>1518</v>
      </c>
    </row>
    <row r="5856" spans="1:6" ht="15">
      <c r="A5856" s="233">
        <v>45870</v>
      </c>
      <c r="B5856" t="s">
        <v>2110</v>
      </c>
      <c r="C5856">
        <v>172.89073305670809</v>
      </c>
      <c r="D5856" t="s">
        <v>136</v>
      </c>
      <c r="E5856" t="s">
        <v>2222</v>
      </c>
      <c r="F5856" t="s">
        <v>1518</v>
      </c>
    </row>
    <row r="5857" spans="1:6" ht="15">
      <c r="A5857" s="233">
        <v>45870</v>
      </c>
      <c r="B5857" t="s">
        <v>1495</v>
      </c>
      <c r="C5857">
        <v>28160</v>
      </c>
      <c r="D5857" t="s">
        <v>138</v>
      </c>
      <c r="E5857" t="s">
        <v>1852</v>
      </c>
      <c r="F5857" t="s">
        <v>1534</v>
      </c>
    </row>
    <row r="5858" spans="1:6" ht="15">
      <c r="A5858" s="233">
        <v>45870</v>
      </c>
      <c r="B5858" t="s">
        <v>2110</v>
      </c>
      <c r="C5858">
        <v>266.33522727272731</v>
      </c>
      <c r="D5858" t="s">
        <v>138</v>
      </c>
      <c r="E5858" t="s">
        <v>2241</v>
      </c>
      <c r="F5858" t="s">
        <v>1534</v>
      </c>
    </row>
    <row r="5859" spans="1:6" ht="15">
      <c r="A5859" s="233">
        <v>45870</v>
      </c>
      <c r="B5859" t="s">
        <v>2112</v>
      </c>
      <c r="C5859">
        <v>75</v>
      </c>
      <c r="D5859" t="s">
        <v>138</v>
      </c>
      <c r="E5859" t="s">
        <v>2147</v>
      </c>
      <c r="F5859" t="s">
        <v>1534</v>
      </c>
    </row>
    <row r="5860" spans="1:6" ht="15">
      <c r="A5860" s="233">
        <v>45870</v>
      </c>
      <c r="B5860" t="s">
        <v>2112</v>
      </c>
      <c r="C5860">
        <v>65</v>
      </c>
      <c r="D5860" t="s">
        <v>140</v>
      </c>
      <c r="E5860" t="s">
        <v>2209</v>
      </c>
      <c r="F5860" t="s">
        <v>1509</v>
      </c>
    </row>
    <row r="5861" spans="1:6" ht="15">
      <c r="A5861" s="233">
        <v>45870</v>
      </c>
      <c r="B5861" t="s">
        <v>2110</v>
      </c>
      <c r="C5861">
        <v>216.56560271873121</v>
      </c>
      <c r="D5861" t="s">
        <v>140</v>
      </c>
      <c r="E5861" t="s">
        <v>2793</v>
      </c>
      <c r="F5861" t="s">
        <v>1509</v>
      </c>
    </row>
    <row r="5862" spans="1:6" ht="15">
      <c r="A5862" s="233">
        <v>45870</v>
      </c>
      <c r="B5862" t="s">
        <v>1495</v>
      </c>
      <c r="C5862">
        <v>30014</v>
      </c>
      <c r="D5862" t="s">
        <v>140</v>
      </c>
      <c r="E5862" t="s">
        <v>1853</v>
      </c>
      <c r="F5862" t="s">
        <v>1509</v>
      </c>
    </row>
    <row r="5863" spans="1:6" ht="15">
      <c r="A5863" s="233">
        <v>45870</v>
      </c>
      <c r="B5863" t="s">
        <v>2110</v>
      </c>
      <c r="C5863">
        <v>148.4386453599179</v>
      </c>
      <c r="D5863" t="s">
        <v>142</v>
      </c>
      <c r="E5863" t="s">
        <v>2139</v>
      </c>
      <c r="F5863" t="s">
        <v>1534</v>
      </c>
    </row>
    <row r="5864" spans="1:6" ht="15">
      <c r="A5864" s="233">
        <v>45870</v>
      </c>
      <c r="B5864" t="s">
        <v>1495</v>
      </c>
      <c r="C5864">
        <v>272840</v>
      </c>
      <c r="D5864" t="s">
        <v>142</v>
      </c>
      <c r="E5864" t="s">
        <v>1854</v>
      </c>
      <c r="F5864" t="s">
        <v>1534</v>
      </c>
    </row>
    <row r="5865" spans="1:6" ht="15">
      <c r="A5865" s="233">
        <v>45870</v>
      </c>
      <c r="B5865" t="s">
        <v>2112</v>
      </c>
      <c r="C5865">
        <v>405</v>
      </c>
      <c r="D5865" t="s">
        <v>142</v>
      </c>
      <c r="E5865" t="s">
        <v>2282</v>
      </c>
      <c r="F5865" t="s">
        <v>1534</v>
      </c>
    </row>
    <row r="5866" spans="1:6" ht="15">
      <c r="A5866" s="233">
        <v>45870</v>
      </c>
      <c r="B5866" t="s">
        <v>1495</v>
      </c>
      <c r="C5866">
        <v>131845</v>
      </c>
      <c r="D5866" t="s">
        <v>144</v>
      </c>
      <c r="E5866" t="s">
        <v>1855</v>
      </c>
      <c r="F5866" t="s">
        <v>1518</v>
      </c>
    </row>
    <row r="5867" spans="1:6" ht="15">
      <c r="A5867" s="233">
        <v>45870</v>
      </c>
      <c r="B5867" t="s">
        <v>2112</v>
      </c>
      <c r="C5867">
        <v>250</v>
      </c>
      <c r="D5867" t="s">
        <v>144</v>
      </c>
      <c r="E5867" t="s">
        <v>2581</v>
      </c>
      <c r="F5867" t="s">
        <v>1518</v>
      </c>
    </row>
    <row r="5868" spans="1:6" ht="15">
      <c r="A5868" s="233">
        <v>45870</v>
      </c>
      <c r="B5868" t="s">
        <v>2110</v>
      </c>
      <c r="C5868">
        <v>189.61659524441581</v>
      </c>
      <c r="D5868" t="s">
        <v>144</v>
      </c>
      <c r="E5868" t="s">
        <v>2202</v>
      </c>
      <c r="F5868" t="s">
        <v>1518</v>
      </c>
    </row>
    <row r="5869" spans="1:6" ht="15">
      <c r="A5869" s="233">
        <v>45870</v>
      </c>
      <c r="B5869" t="s">
        <v>1495</v>
      </c>
      <c r="C5869">
        <v>46623</v>
      </c>
      <c r="D5869" t="s">
        <v>146</v>
      </c>
      <c r="E5869" t="s">
        <v>1856</v>
      </c>
      <c r="F5869" t="s">
        <v>1591</v>
      </c>
    </row>
    <row r="5870" spans="1:6" ht="15">
      <c r="A5870" s="233">
        <v>45870</v>
      </c>
      <c r="B5870" t="s">
        <v>2110</v>
      </c>
      <c r="C5870">
        <v>214.48641228578171</v>
      </c>
      <c r="D5870" t="s">
        <v>146</v>
      </c>
      <c r="E5870" t="s">
        <v>2813</v>
      </c>
      <c r="F5870" t="s">
        <v>1591</v>
      </c>
    </row>
    <row r="5871" spans="1:6" ht="15">
      <c r="A5871" s="233">
        <v>45870</v>
      </c>
      <c r="B5871" t="s">
        <v>2112</v>
      </c>
      <c r="C5871">
        <v>100</v>
      </c>
      <c r="D5871" t="s">
        <v>146</v>
      </c>
      <c r="E5871" t="s">
        <v>2121</v>
      </c>
      <c r="F5871" t="s">
        <v>1591</v>
      </c>
    </row>
    <row r="5872" spans="1:6" ht="15">
      <c r="A5872" s="233">
        <v>45870</v>
      </c>
      <c r="B5872" t="s">
        <v>2112</v>
      </c>
      <c r="C5872">
        <v>275</v>
      </c>
      <c r="D5872" t="s">
        <v>148</v>
      </c>
      <c r="E5872" t="s">
        <v>2815</v>
      </c>
      <c r="F5872" t="s">
        <v>1591</v>
      </c>
    </row>
    <row r="5873" spans="1:6" ht="15">
      <c r="A5873" s="233">
        <v>45870</v>
      </c>
      <c r="B5873" t="s">
        <v>1495</v>
      </c>
      <c r="C5873">
        <v>157349</v>
      </c>
      <c r="D5873" t="s">
        <v>148</v>
      </c>
      <c r="E5873" t="s">
        <v>1857</v>
      </c>
      <c r="F5873" t="s">
        <v>1591</v>
      </c>
    </row>
    <row r="5874" spans="1:6" ht="15">
      <c r="A5874" s="233">
        <v>45870</v>
      </c>
      <c r="B5874" t="s">
        <v>2110</v>
      </c>
      <c r="C5874">
        <v>174.77073257535801</v>
      </c>
      <c r="D5874" t="s">
        <v>148</v>
      </c>
      <c r="E5874" t="s">
        <v>2154</v>
      </c>
      <c r="F5874" t="s">
        <v>1591</v>
      </c>
    </row>
    <row r="5875" spans="1:6" ht="15">
      <c r="A5875" s="233">
        <v>45870</v>
      </c>
      <c r="B5875" t="s">
        <v>2110</v>
      </c>
      <c r="C5875">
        <v>289.32394637862859</v>
      </c>
      <c r="D5875" t="s">
        <v>150</v>
      </c>
      <c r="E5875" t="s">
        <v>2215</v>
      </c>
      <c r="F5875" t="s">
        <v>1509</v>
      </c>
    </row>
    <row r="5876" spans="1:6" ht="15">
      <c r="A5876" s="233">
        <v>45870</v>
      </c>
      <c r="B5876" t="s">
        <v>1495</v>
      </c>
      <c r="C5876">
        <v>31107</v>
      </c>
      <c r="D5876" t="s">
        <v>150</v>
      </c>
      <c r="E5876" t="s">
        <v>1858</v>
      </c>
      <c r="F5876" t="s">
        <v>1509</v>
      </c>
    </row>
    <row r="5877" spans="1:6" ht="15">
      <c r="A5877" s="233">
        <v>45870</v>
      </c>
      <c r="B5877" t="s">
        <v>2112</v>
      </c>
      <c r="C5877">
        <v>90</v>
      </c>
      <c r="D5877" t="s">
        <v>150</v>
      </c>
      <c r="E5877" t="s">
        <v>2193</v>
      </c>
      <c r="F5877" t="s">
        <v>1509</v>
      </c>
    </row>
    <row r="5878" spans="1:6" ht="15">
      <c r="A5878" s="233">
        <v>45870</v>
      </c>
      <c r="B5878" t="s">
        <v>2112</v>
      </c>
      <c r="C5878">
        <v>275</v>
      </c>
      <c r="D5878" t="s">
        <v>152</v>
      </c>
      <c r="E5878" t="s">
        <v>2815</v>
      </c>
      <c r="F5878" t="s">
        <v>1591</v>
      </c>
    </row>
    <row r="5879" spans="1:6" ht="15">
      <c r="A5879" s="233">
        <v>45870</v>
      </c>
      <c r="B5879" t="s">
        <v>2110</v>
      </c>
      <c r="C5879">
        <v>144.27516158818099</v>
      </c>
      <c r="D5879" t="s">
        <v>152</v>
      </c>
      <c r="E5879" t="s">
        <v>2134</v>
      </c>
      <c r="F5879" t="s">
        <v>1591</v>
      </c>
    </row>
    <row r="5880" spans="1:6" ht="15">
      <c r="A5880" s="233">
        <v>45870</v>
      </c>
      <c r="B5880" t="s">
        <v>1495</v>
      </c>
      <c r="C5880">
        <v>190608</v>
      </c>
      <c r="D5880" t="s">
        <v>152</v>
      </c>
      <c r="E5880" t="s">
        <v>1859</v>
      </c>
      <c r="F5880" t="s">
        <v>1591</v>
      </c>
    </row>
    <row r="5881" spans="1:6" ht="15">
      <c r="A5881" s="233">
        <v>45870</v>
      </c>
      <c r="B5881" t="s">
        <v>2110</v>
      </c>
      <c r="C5881">
        <v>313.97375435718681</v>
      </c>
      <c r="D5881" t="s">
        <v>154</v>
      </c>
      <c r="E5881" t="s">
        <v>2787</v>
      </c>
      <c r="F5881" t="s">
        <v>1534</v>
      </c>
    </row>
    <row r="5882" spans="1:6" ht="15">
      <c r="A5882" s="233">
        <v>45870</v>
      </c>
      <c r="B5882" t="s">
        <v>2112</v>
      </c>
      <c r="C5882">
        <v>245</v>
      </c>
      <c r="D5882" t="s">
        <v>154</v>
      </c>
      <c r="E5882" t="s">
        <v>2243</v>
      </c>
      <c r="F5882" t="s">
        <v>1534</v>
      </c>
    </row>
    <row r="5883" spans="1:6" ht="15">
      <c r="A5883" s="233">
        <v>45870</v>
      </c>
      <c r="B5883" t="s">
        <v>1495</v>
      </c>
      <c r="C5883">
        <v>78032</v>
      </c>
      <c r="D5883" t="s">
        <v>154</v>
      </c>
      <c r="E5883" t="s">
        <v>1860</v>
      </c>
      <c r="F5883" t="s">
        <v>1534</v>
      </c>
    </row>
    <row r="5884" spans="1:6" ht="15">
      <c r="A5884" s="233">
        <v>45870</v>
      </c>
      <c r="B5884" t="s">
        <v>2112</v>
      </c>
      <c r="C5884">
        <v>80</v>
      </c>
      <c r="D5884" t="s">
        <v>156</v>
      </c>
      <c r="E5884" t="s">
        <v>2115</v>
      </c>
      <c r="F5884" t="s">
        <v>1525</v>
      </c>
    </row>
    <row r="5885" spans="1:6" ht="15">
      <c r="A5885" s="233">
        <v>45870</v>
      </c>
      <c r="B5885" t="s">
        <v>1495</v>
      </c>
      <c r="C5885">
        <v>27193</v>
      </c>
      <c r="D5885" t="s">
        <v>156</v>
      </c>
      <c r="E5885" t="s">
        <v>1861</v>
      </c>
      <c r="F5885" t="s">
        <v>1525</v>
      </c>
    </row>
    <row r="5886" spans="1:6" ht="15">
      <c r="A5886" s="233">
        <v>45870</v>
      </c>
      <c r="B5886" t="s">
        <v>2110</v>
      </c>
      <c r="C5886">
        <v>294.19335858493002</v>
      </c>
      <c r="D5886" t="s">
        <v>156</v>
      </c>
      <c r="E5886" t="s">
        <v>2163</v>
      </c>
      <c r="F5886" t="s">
        <v>1525</v>
      </c>
    </row>
    <row r="5887" spans="1:6" ht="15">
      <c r="A5887" s="233">
        <v>45870</v>
      </c>
      <c r="B5887" t="s">
        <v>1495</v>
      </c>
      <c r="C5887">
        <v>55094</v>
      </c>
      <c r="D5887" t="s">
        <v>158</v>
      </c>
      <c r="E5887" t="s">
        <v>1862</v>
      </c>
      <c r="F5887" t="s">
        <v>1534</v>
      </c>
    </row>
    <row r="5888" spans="1:6" ht="15">
      <c r="A5888" s="233">
        <v>45870</v>
      </c>
      <c r="B5888" t="s">
        <v>2110</v>
      </c>
      <c r="C5888">
        <v>335.78974116963741</v>
      </c>
      <c r="D5888" t="s">
        <v>158</v>
      </c>
      <c r="E5888" t="s">
        <v>3300</v>
      </c>
      <c r="F5888" t="s">
        <v>1534</v>
      </c>
    </row>
    <row r="5889" spans="1:6" ht="15">
      <c r="A5889" s="233">
        <v>45870</v>
      </c>
      <c r="B5889" t="s">
        <v>2112</v>
      </c>
      <c r="C5889">
        <v>185</v>
      </c>
      <c r="D5889" t="s">
        <v>158</v>
      </c>
      <c r="E5889" t="s">
        <v>2171</v>
      </c>
      <c r="F5889" t="s">
        <v>1534</v>
      </c>
    </row>
    <row r="5890" spans="1:6" ht="15">
      <c r="A5890" s="233">
        <v>45870</v>
      </c>
      <c r="B5890" t="s">
        <v>2112</v>
      </c>
      <c r="C5890">
        <v>80</v>
      </c>
      <c r="D5890" t="s">
        <v>160</v>
      </c>
      <c r="E5890" t="s">
        <v>2115</v>
      </c>
      <c r="F5890" t="s">
        <v>1544</v>
      </c>
    </row>
    <row r="5891" spans="1:6" ht="15">
      <c r="A5891" s="233">
        <v>45870</v>
      </c>
      <c r="B5891" t="s">
        <v>2110</v>
      </c>
      <c r="C5891">
        <v>166.42742724000911</v>
      </c>
      <c r="D5891" t="s">
        <v>160</v>
      </c>
      <c r="E5891" t="s">
        <v>2582</v>
      </c>
      <c r="F5891" t="s">
        <v>1544</v>
      </c>
    </row>
    <row r="5892" spans="1:6" ht="15">
      <c r="A5892" s="233">
        <v>45870</v>
      </c>
      <c r="B5892" t="s">
        <v>1495</v>
      </c>
      <c r="C5892">
        <v>48069</v>
      </c>
      <c r="D5892" t="s">
        <v>160</v>
      </c>
      <c r="E5892" t="s">
        <v>1863</v>
      </c>
      <c r="F5892" t="s">
        <v>1544</v>
      </c>
    </row>
    <row r="5893" spans="1:6" ht="15">
      <c r="A5893" s="233">
        <v>45870</v>
      </c>
      <c r="B5893" t="s">
        <v>2112</v>
      </c>
      <c r="C5893">
        <v>50</v>
      </c>
      <c r="D5893" t="s">
        <v>162</v>
      </c>
      <c r="E5893" t="s">
        <v>2191</v>
      </c>
      <c r="F5893" t="s">
        <v>1509</v>
      </c>
    </row>
    <row r="5894" spans="1:6" ht="15">
      <c r="A5894" s="233">
        <v>45870</v>
      </c>
      <c r="B5894" t="s">
        <v>2110</v>
      </c>
      <c r="C5894">
        <v>173.07026652821051</v>
      </c>
      <c r="D5894" t="s">
        <v>162</v>
      </c>
      <c r="E5894" t="s">
        <v>2222</v>
      </c>
      <c r="F5894" t="s">
        <v>1509</v>
      </c>
    </row>
    <row r="5895" spans="1:6" ht="15">
      <c r="A5895" s="233">
        <v>45870</v>
      </c>
      <c r="B5895" t="s">
        <v>1495</v>
      </c>
      <c r="C5895">
        <v>28890</v>
      </c>
      <c r="D5895" t="s">
        <v>162</v>
      </c>
      <c r="E5895" t="s">
        <v>1864</v>
      </c>
      <c r="F5895" t="s">
        <v>1509</v>
      </c>
    </row>
    <row r="5896" spans="1:6" ht="15">
      <c r="A5896" s="233">
        <v>45870</v>
      </c>
      <c r="B5896" t="s">
        <v>2112</v>
      </c>
      <c r="C5896">
        <v>80</v>
      </c>
      <c r="D5896" t="s">
        <v>164</v>
      </c>
      <c r="E5896" t="s">
        <v>2115</v>
      </c>
      <c r="F5896" t="s">
        <v>1578</v>
      </c>
    </row>
    <row r="5897" spans="1:6" ht="15">
      <c r="A5897" s="233">
        <v>45870</v>
      </c>
      <c r="B5897" t="s">
        <v>1495</v>
      </c>
      <c r="C5897">
        <v>25981</v>
      </c>
      <c r="D5897" t="s">
        <v>164</v>
      </c>
      <c r="E5897" t="s">
        <v>1865</v>
      </c>
      <c r="F5897" t="s">
        <v>1578</v>
      </c>
    </row>
    <row r="5898" spans="1:6" ht="15">
      <c r="A5898" s="233">
        <v>45870</v>
      </c>
      <c r="B5898" t="s">
        <v>2110</v>
      </c>
      <c r="C5898">
        <v>307.91732419845272</v>
      </c>
      <c r="D5898" t="s">
        <v>164</v>
      </c>
      <c r="E5898" t="s">
        <v>3301</v>
      </c>
      <c r="F5898" t="s">
        <v>1578</v>
      </c>
    </row>
    <row r="5899" spans="1:6" ht="15">
      <c r="A5899" s="233">
        <v>45870</v>
      </c>
      <c r="B5899" t="s">
        <v>2110</v>
      </c>
      <c r="C5899">
        <v>172.39397770371221</v>
      </c>
      <c r="D5899" t="s">
        <v>166</v>
      </c>
      <c r="E5899" t="s">
        <v>2216</v>
      </c>
      <c r="F5899" t="s">
        <v>1525</v>
      </c>
    </row>
    <row r="5900" spans="1:6" ht="15">
      <c r="A5900" s="233">
        <v>45870</v>
      </c>
      <c r="B5900" t="s">
        <v>2112</v>
      </c>
      <c r="C5900">
        <v>75</v>
      </c>
      <c r="D5900" t="s">
        <v>166</v>
      </c>
      <c r="E5900" t="s">
        <v>2147</v>
      </c>
      <c r="F5900" t="s">
        <v>1525</v>
      </c>
    </row>
    <row r="5901" spans="1:6" ht="15">
      <c r="A5901" s="233">
        <v>45870</v>
      </c>
      <c r="B5901" t="s">
        <v>1495</v>
      </c>
      <c r="C5901">
        <v>43505</v>
      </c>
      <c r="D5901" t="s">
        <v>166</v>
      </c>
      <c r="E5901" t="s">
        <v>1866</v>
      </c>
      <c r="F5901" t="s">
        <v>1525</v>
      </c>
    </row>
    <row r="5902" spans="1:6" ht="15">
      <c r="A5902" s="233">
        <v>45870</v>
      </c>
      <c r="B5902" t="s">
        <v>2112</v>
      </c>
      <c r="C5902">
        <v>110</v>
      </c>
      <c r="D5902" t="s">
        <v>168</v>
      </c>
      <c r="E5902" t="s">
        <v>2123</v>
      </c>
      <c r="F5902" t="s">
        <v>1578</v>
      </c>
    </row>
    <row r="5903" spans="1:6" ht="15">
      <c r="A5903" s="233">
        <v>45870</v>
      </c>
      <c r="B5903" t="s">
        <v>1495</v>
      </c>
      <c r="C5903">
        <v>47404</v>
      </c>
      <c r="D5903" t="s">
        <v>168</v>
      </c>
      <c r="E5903" t="s">
        <v>1867</v>
      </c>
      <c r="F5903" t="s">
        <v>1578</v>
      </c>
    </row>
    <row r="5904" spans="1:6" ht="15">
      <c r="A5904" s="233">
        <v>45870</v>
      </c>
      <c r="B5904" t="s">
        <v>2110</v>
      </c>
      <c r="C5904">
        <v>232.04792844485701</v>
      </c>
      <c r="D5904" t="s">
        <v>168</v>
      </c>
      <c r="E5904" t="s">
        <v>3089</v>
      </c>
      <c r="F5904" t="s">
        <v>1578</v>
      </c>
    </row>
    <row r="5905" spans="1:6" ht="15">
      <c r="A5905" s="233">
        <v>45870</v>
      </c>
      <c r="B5905" t="s">
        <v>2112</v>
      </c>
      <c r="C5905">
        <v>50</v>
      </c>
      <c r="D5905" t="s">
        <v>170</v>
      </c>
      <c r="E5905" t="s">
        <v>2191</v>
      </c>
      <c r="F5905" t="s">
        <v>1509</v>
      </c>
    </row>
    <row r="5906" spans="1:6" ht="15">
      <c r="A5906" s="233">
        <v>45870</v>
      </c>
      <c r="B5906" t="s">
        <v>1495</v>
      </c>
      <c r="C5906">
        <v>28208</v>
      </c>
      <c r="D5906" t="s">
        <v>170</v>
      </c>
      <c r="E5906" t="s">
        <v>1868</v>
      </c>
      <c r="F5906" t="s">
        <v>1509</v>
      </c>
    </row>
    <row r="5907" spans="1:6" ht="15">
      <c r="A5907" s="233">
        <v>45870</v>
      </c>
      <c r="B5907" t="s">
        <v>2110</v>
      </c>
      <c r="C5907">
        <v>177.25467952353941</v>
      </c>
      <c r="D5907" t="s">
        <v>170</v>
      </c>
      <c r="E5907" t="s">
        <v>2786</v>
      </c>
      <c r="F5907" t="s">
        <v>1509</v>
      </c>
    </row>
    <row r="5908" spans="1:6" ht="15">
      <c r="A5908" s="233">
        <v>45870</v>
      </c>
      <c r="B5908" t="s">
        <v>1495</v>
      </c>
      <c r="C5908">
        <v>234739</v>
      </c>
      <c r="D5908" t="s">
        <v>172</v>
      </c>
      <c r="E5908" t="s">
        <v>1869</v>
      </c>
      <c r="F5908" t="s">
        <v>1525</v>
      </c>
    </row>
    <row r="5909" spans="1:6" ht="15">
      <c r="A5909" s="233">
        <v>45870</v>
      </c>
      <c r="B5909" t="s">
        <v>2112</v>
      </c>
      <c r="C5909">
        <v>305</v>
      </c>
      <c r="D5909" t="s">
        <v>172</v>
      </c>
      <c r="E5909" t="s">
        <v>2809</v>
      </c>
      <c r="F5909" t="s">
        <v>1525</v>
      </c>
    </row>
    <row r="5910" spans="1:6" ht="15">
      <c r="A5910" s="233">
        <v>45870</v>
      </c>
      <c r="B5910" t="s">
        <v>2110</v>
      </c>
      <c r="C5910">
        <v>129.93154098807611</v>
      </c>
      <c r="D5910" t="s">
        <v>172</v>
      </c>
      <c r="E5910" t="s">
        <v>2179</v>
      </c>
      <c r="F5910" t="s">
        <v>1525</v>
      </c>
    </row>
    <row r="5911" spans="1:6" ht="15">
      <c r="A5911" s="233">
        <v>45870</v>
      </c>
      <c r="B5911" t="s">
        <v>2110</v>
      </c>
      <c r="C5911">
        <v>159.00549291702811</v>
      </c>
      <c r="D5911" t="s">
        <v>174</v>
      </c>
      <c r="E5911" t="s">
        <v>2527</v>
      </c>
      <c r="F5911" t="s">
        <v>1518</v>
      </c>
    </row>
    <row r="5912" spans="1:6" ht="15">
      <c r="A5912" s="233">
        <v>45870</v>
      </c>
      <c r="B5912" t="s">
        <v>1495</v>
      </c>
      <c r="C5912">
        <v>34590</v>
      </c>
      <c r="D5912" t="s">
        <v>174</v>
      </c>
      <c r="E5912" t="s">
        <v>1870</v>
      </c>
      <c r="F5912" t="s">
        <v>1518</v>
      </c>
    </row>
    <row r="5913" spans="1:6" ht="15">
      <c r="A5913" s="233">
        <v>45870</v>
      </c>
      <c r="B5913" t="s">
        <v>2112</v>
      </c>
      <c r="C5913">
        <v>55</v>
      </c>
      <c r="D5913" t="s">
        <v>174</v>
      </c>
      <c r="E5913" t="s">
        <v>2150</v>
      </c>
      <c r="F5913" t="s">
        <v>1518</v>
      </c>
    </row>
    <row r="5914" spans="1:6" ht="15">
      <c r="A5914" s="233">
        <v>45870</v>
      </c>
      <c r="B5914" t="s">
        <v>2112</v>
      </c>
      <c r="C5914">
        <v>85</v>
      </c>
      <c r="D5914" t="s">
        <v>176</v>
      </c>
      <c r="E5914" t="s">
        <v>2183</v>
      </c>
      <c r="F5914" t="s">
        <v>1518</v>
      </c>
    </row>
    <row r="5915" spans="1:6" ht="15">
      <c r="A5915" s="233">
        <v>45870</v>
      </c>
      <c r="B5915" t="s">
        <v>1495</v>
      </c>
      <c r="C5915">
        <v>39266</v>
      </c>
      <c r="D5915" t="s">
        <v>176</v>
      </c>
      <c r="E5915" t="s">
        <v>1871</v>
      </c>
      <c r="F5915" t="s">
        <v>1518</v>
      </c>
    </row>
    <row r="5916" spans="1:6" ht="15">
      <c r="A5916" s="233">
        <v>45870</v>
      </c>
      <c r="B5916" t="s">
        <v>2110</v>
      </c>
      <c r="C5916">
        <v>216.47226608261599</v>
      </c>
      <c r="D5916" t="s">
        <v>176</v>
      </c>
      <c r="E5916" t="s">
        <v>2259</v>
      </c>
      <c r="F5916" t="s">
        <v>1518</v>
      </c>
    </row>
    <row r="5917" spans="1:6" ht="15">
      <c r="A5917" s="233">
        <v>45870</v>
      </c>
      <c r="B5917" t="s">
        <v>2112</v>
      </c>
      <c r="C5917">
        <v>140</v>
      </c>
      <c r="D5917" t="s">
        <v>178</v>
      </c>
      <c r="E5917" t="s">
        <v>2131</v>
      </c>
      <c r="F5917" t="s">
        <v>1591</v>
      </c>
    </row>
    <row r="5918" spans="1:6" ht="15">
      <c r="A5918" s="233">
        <v>45870</v>
      </c>
      <c r="B5918" t="s">
        <v>1495</v>
      </c>
      <c r="C5918">
        <v>68847</v>
      </c>
      <c r="D5918" t="s">
        <v>178</v>
      </c>
      <c r="E5918" t="s">
        <v>1872</v>
      </c>
      <c r="F5918" t="s">
        <v>1591</v>
      </c>
    </row>
    <row r="5919" spans="1:6" ht="15">
      <c r="A5919" s="233">
        <v>45870</v>
      </c>
      <c r="B5919" t="s">
        <v>2110</v>
      </c>
      <c r="C5919">
        <v>203.3494560402051</v>
      </c>
      <c r="D5919" t="s">
        <v>178</v>
      </c>
      <c r="E5919" t="s">
        <v>2223</v>
      </c>
      <c r="F5919" t="s">
        <v>1591</v>
      </c>
    </row>
    <row r="5920" spans="1:6" ht="15">
      <c r="A5920" s="233">
        <v>45870</v>
      </c>
      <c r="B5920" t="s">
        <v>1495</v>
      </c>
      <c r="C5920">
        <v>53950</v>
      </c>
      <c r="D5920" t="s">
        <v>180</v>
      </c>
      <c r="E5920" t="s">
        <v>1873</v>
      </c>
      <c r="F5920" t="s">
        <v>1522</v>
      </c>
    </row>
    <row r="5921" spans="1:6" ht="15">
      <c r="A5921" s="233">
        <v>45870</v>
      </c>
      <c r="B5921" t="s">
        <v>2110</v>
      </c>
      <c r="C5921">
        <v>194.62465245597781</v>
      </c>
      <c r="D5921" t="s">
        <v>180</v>
      </c>
      <c r="E5921" t="s">
        <v>2135</v>
      </c>
      <c r="F5921" t="s">
        <v>1522</v>
      </c>
    </row>
    <row r="5922" spans="1:6" ht="15">
      <c r="A5922" s="233">
        <v>45870</v>
      </c>
      <c r="B5922" t="s">
        <v>2112</v>
      </c>
      <c r="C5922">
        <v>105</v>
      </c>
      <c r="D5922" t="s">
        <v>180</v>
      </c>
      <c r="E5922" t="s">
        <v>2137</v>
      </c>
      <c r="F5922" t="s">
        <v>1522</v>
      </c>
    </row>
    <row r="5923" spans="1:6" ht="15">
      <c r="A5923" s="233">
        <v>45870</v>
      </c>
      <c r="B5923" t="s">
        <v>1495</v>
      </c>
      <c r="C5923">
        <v>45522</v>
      </c>
      <c r="D5923" t="s">
        <v>182</v>
      </c>
      <c r="E5923" t="s">
        <v>1874</v>
      </c>
      <c r="F5923" t="s">
        <v>1578</v>
      </c>
    </row>
    <row r="5924" spans="1:6" ht="15">
      <c r="A5924" s="233">
        <v>45870</v>
      </c>
      <c r="B5924" t="s">
        <v>2112</v>
      </c>
      <c r="C5924">
        <v>125</v>
      </c>
      <c r="D5924" t="s">
        <v>182</v>
      </c>
      <c r="E5924" t="s">
        <v>2144</v>
      </c>
      <c r="F5924" t="s">
        <v>1578</v>
      </c>
    </row>
    <row r="5925" spans="1:6" ht="15">
      <c r="A5925" s="233">
        <v>45870</v>
      </c>
      <c r="B5925" t="s">
        <v>2110</v>
      </c>
      <c r="C5925">
        <v>274.59250472299112</v>
      </c>
      <c r="D5925" t="s">
        <v>182</v>
      </c>
      <c r="E5925" t="s">
        <v>2815</v>
      </c>
      <c r="F5925" t="s">
        <v>1578</v>
      </c>
    </row>
    <row r="5926" spans="1:6" ht="15">
      <c r="A5926" s="233">
        <v>45870</v>
      </c>
      <c r="B5926" t="s">
        <v>2110</v>
      </c>
      <c r="C5926">
        <v>148.30239160305811</v>
      </c>
      <c r="D5926" t="s">
        <v>184</v>
      </c>
      <c r="E5926" t="s">
        <v>2139</v>
      </c>
      <c r="F5926" t="s">
        <v>1518</v>
      </c>
    </row>
    <row r="5927" spans="1:6" ht="15">
      <c r="A5927" s="233">
        <v>45870</v>
      </c>
      <c r="B5927" t="s">
        <v>2112</v>
      </c>
      <c r="C5927">
        <v>245</v>
      </c>
      <c r="D5927" t="s">
        <v>184</v>
      </c>
      <c r="E5927" t="s">
        <v>2243</v>
      </c>
      <c r="F5927" t="s">
        <v>1518</v>
      </c>
    </row>
    <row r="5928" spans="1:6" ht="15">
      <c r="A5928" s="233">
        <v>45870</v>
      </c>
      <c r="B5928" t="s">
        <v>1495</v>
      </c>
      <c r="C5928">
        <v>165203</v>
      </c>
      <c r="D5928" t="s">
        <v>184</v>
      </c>
      <c r="E5928" t="s">
        <v>1875</v>
      </c>
      <c r="F5928" t="s">
        <v>1518</v>
      </c>
    </row>
    <row r="5929" spans="1:6" ht="15">
      <c r="A5929" s="233">
        <v>45870</v>
      </c>
      <c r="B5929" t="s">
        <v>2110</v>
      </c>
      <c r="C5929">
        <v>181.410009297263</v>
      </c>
      <c r="D5929" t="s">
        <v>186</v>
      </c>
      <c r="E5929" t="s">
        <v>2578</v>
      </c>
      <c r="F5929" t="s">
        <v>1578</v>
      </c>
    </row>
    <row r="5930" spans="1:6" ht="15">
      <c r="A5930" s="233">
        <v>45870</v>
      </c>
      <c r="B5930" t="s">
        <v>1495</v>
      </c>
      <c r="C5930">
        <v>88198</v>
      </c>
      <c r="D5930" t="s">
        <v>186</v>
      </c>
      <c r="E5930" t="s">
        <v>1876</v>
      </c>
      <c r="F5930" t="s">
        <v>1578</v>
      </c>
    </row>
    <row r="5931" spans="1:6" ht="15">
      <c r="A5931" s="233">
        <v>45870</v>
      </c>
      <c r="B5931" t="s">
        <v>2112</v>
      </c>
      <c r="C5931">
        <v>160</v>
      </c>
      <c r="D5931" t="s">
        <v>186</v>
      </c>
      <c r="E5931" t="s">
        <v>2238</v>
      </c>
      <c r="F5931" t="s">
        <v>1578</v>
      </c>
    </row>
    <row r="5932" spans="1:6" ht="15">
      <c r="A5932" s="233">
        <v>45870</v>
      </c>
      <c r="B5932" t="s">
        <v>1495</v>
      </c>
      <c r="C5932">
        <v>39162</v>
      </c>
      <c r="D5932" t="s">
        <v>188</v>
      </c>
      <c r="E5932" t="s">
        <v>1877</v>
      </c>
      <c r="F5932" t="s">
        <v>1591</v>
      </c>
    </row>
    <row r="5933" spans="1:6" ht="15">
      <c r="A5933" s="233">
        <v>45870</v>
      </c>
      <c r="B5933" t="s">
        <v>2110</v>
      </c>
      <c r="C5933">
        <v>280.88453092283328</v>
      </c>
      <c r="D5933" t="s">
        <v>188</v>
      </c>
      <c r="E5933" t="s">
        <v>2799</v>
      </c>
      <c r="F5933" t="s">
        <v>1591</v>
      </c>
    </row>
    <row r="5934" spans="1:6" ht="15">
      <c r="A5934" s="233">
        <v>45870</v>
      </c>
      <c r="B5934" t="s">
        <v>2112</v>
      </c>
      <c r="C5934">
        <v>110</v>
      </c>
      <c r="D5934" t="s">
        <v>188</v>
      </c>
      <c r="E5934" t="s">
        <v>2123</v>
      </c>
      <c r="F5934" t="s">
        <v>1591</v>
      </c>
    </row>
    <row r="5935" spans="1:6" ht="15">
      <c r="A5935" s="233">
        <v>45870</v>
      </c>
      <c r="B5935" t="s">
        <v>2110</v>
      </c>
      <c r="C5935">
        <v>194.9718915523012</v>
      </c>
      <c r="D5935" t="s">
        <v>190</v>
      </c>
      <c r="E5935" t="s">
        <v>2135</v>
      </c>
      <c r="F5935" t="s">
        <v>1591</v>
      </c>
    </row>
    <row r="5936" spans="1:6" ht="15">
      <c r="A5936" s="233">
        <v>45870</v>
      </c>
      <c r="B5936" t="s">
        <v>1495</v>
      </c>
      <c r="C5936">
        <v>184642</v>
      </c>
      <c r="D5936" t="s">
        <v>190</v>
      </c>
      <c r="E5936" t="s">
        <v>1878</v>
      </c>
      <c r="F5936" t="s">
        <v>1591</v>
      </c>
    </row>
    <row r="5937" spans="1:6" ht="15">
      <c r="A5937" s="233">
        <v>45870</v>
      </c>
      <c r="B5937" t="s">
        <v>2112</v>
      </c>
      <c r="C5937">
        <v>360</v>
      </c>
      <c r="D5937" t="s">
        <v>190</v>
      </c>
      <c r="E5937" t="s">
        <v>2491</v>
      </c>
      <c r="F5937" t="s">
        <v>1591</v>
      </c>
    </row>
    <row r="5938" spans="1:6" ht="15">
      <c r="A5938" s="233">
        <v>45870</v>
      </c>
      <c r="B5938" t="s">
        <v>1495</v>
      </c>
      <c r="C5938">
        <v>39562</v>
      </c>
      <c r="D5938" t="s">
        <v>192</v>
      </c>
      <c r="E5938" t="s">
        <v>1879</v>
      </c>
      <c r="F5938" t="s">
        <v>1534</v>
      </c>
    </row>
    <row r="5939" spans="1:6" ht="15">
      <c r="A5939" s="233">
        <v>45870</v>
      </c>
      <c r="B5939" t="s">
        <v>2112</v>
      </c>
      <c r="C5939">
        <v>70</v>
      </c>
      <c r="D5939" t="s">
        <v>192</v>
      </c>
      <c r="E5939" t="s">
        <v>2127</v>
      </c>
      <c r="F5939" t="s">
        <v>1534</v>
      </c>
    </row>
    <row r="5940" spans="1:6" ht="15">
      <c r="A5940" s="233">
        <v>45870</v>
      </c>
      <c r="B5940" t="s">
        <v>2110</v>
      </c>
      <c r="C5940">
        <v>176.93746524442639</v>
      </c>
      <c r="D5940" t="s">
        <v>192</v>
      </c>
      <c r="E5940" t="s">
        <v>2786</v>
      </c>
      <c r="F5940" t="s">
        <v>1534</v>
      </c>
    </row>
    <row r="5941" spans="1:6" ht="15">
      <c r="A5941" s="233">
        <v>45870</v>
      </c>
      <c r="B5941" t="s">
        <v>2110</v>
      </c>
      <c r="C5941">
        <v>128.57234694533531</v>
      </c>
      <c r="D5941" t="s">
        <v>194</v>
      </c>
      <c r="E5941" t="s">
        <v>2528</v>
      </c>
      <c r="F5941" t="s">
        <v>1544</v>
      </c>
    </row>
    <row r="5942" spans="1:6" ht="15">
      <c r="A5942" s="233">
        <v>45870</v>
      </c>
      <c r="B5942" t="s">
        <v>1495</v>
      </c>
      <c r="C5942">
        <v>139999</v>
      </c>
      <c r="D5942" t="s">
        <v>194</v>
      </c>
      <c r="E5942" t="s">
        <v>1880</v>
      </c>
      <c r="F5942" t="s">
        <v>1544</v>
      </c>
    </row>
    <row r="5943" spans="1:6" ht="15">
      <c r="A5943" s="233">
        <v>45870</v>
      </c>
      <c r="B5943" t="s">
        <v>2112</v>
      </c>
      <c r="C5943">
        <v>180</v>
      </c>
      <c r="D5943" t="s">
        <v>194</v>
      </c>
      <c r="E5943" t="s">
        <v>2177</v>
      </c>
      <c r="F5943" t="s">
        <v>1544</v>
      </c>
    </row>
    <row r="5944" spans="1:6" ht="15">
      <c r="A5944" s="233">
        <v>45870</v>
      </c>
      <c r="B5944" t="s">
        <v>1495</v>
      </c>
      <c r="C5944">
        <v>32168</v>
      </c>
      <c r="D5944" t="s">
        <v>196</v>
      </c>
      <c r="E5944" t="s">
        <v>1881</v>
      </c>
      <c r="F5944" t="s">
        <v>1525</v>
      </c>
    </row>
    <row r="5945" spans="1:6" ht="15">
      <c r="A5945" s="233">
        <v>45870</v>
      </c>
      <c r="B5945" t="s">
        <v>2112</v>
      </c>
      <c r="C5945">
        <v>75</v>
      </c>
      <c r="D5945" t="s">
        <v>196</v>
      </c>
      <c r="E5945" t="s">
        <v>2147</v>
      </c>
      <c r="F5945" t="s">
        <v>1525</v>
      </c>
    </row>
    <row r="5946" spans="1:6" ht="15">
      <c r="A5946" s="233">
        <v>45870</v>
      </c>
      <c r="B5946" t="s">
        <v>2110</v>
      </c>
      <c r="C5946">
        <v>233.15095747326541</v>
      </c>
      <c r="D5946" t="s">
        <v>196</v>
      </c>
      <c r="E5946" t="s">
        <v>2803</v>
      </c>
      <c r="F5946" t="s">
        <v>1525</v>
      </c>
    </row>
    <row r="5947" spans="1:6" ht="15">
      <c r="A5947" s="233">
        <v>45870</v>
      </c>
      <c r="B5947" t="s">
        <v>1495</v>
      </c>
      <c r="C5947">
        <v>51339</v>
      </c>
      <c r="D5947" t="s">
        <v>198</v>
      </c>
      <c r="E5947" t="s">
        <v>1882</v>
      </c>
      <c r="F5947" t="s">
        <v>1522</v>
      </c>
    </row>
    <row r="5948" spans="1:6" ht="15">
      <c r="A5948" s="233">
        <v>45870</v>
      </c>
      <c r="B5948" t="s">
        <v>2110</v>
      </c>
      <c r="C5948">
        <v>126.60940026101019</v>
      </c>
      <c r="D5948" t="s">
        <v>198</v>
      </c>
      <c r="E5948" t="s">
        <v>2984</v>
      </c>
      <c r="F5948" t="s">
        <v>1522</v>
      </c>
    </row>
    <row r="5949" spans="1:6" ht="15">
      <c r="A5949" s="233">
        <v>45870</v>
      </c>
      <c r="B5949" t="s">
        <v>2112</v>
      </c>
      <c r="C5949">
        <v>65</v>
      </c>
      <c r="D5949" t="s">
        <v>198</v>
      </c>
      <c r="E5949" t="s">
        <v>2209</v>
      </c>
      <c r="F5949" t="s">
        <v>1522</v>
      </c>
    </row>
    <row r="5950" spans="1:6" ht="15">
      <c r="A5950" s="233">
        <v>45870</v>
      </c>
      <c r="B5950" t="s">
        <v>2112</v>
      </c>
      <c r="C5950">
        <v>65</v>
      </c>
      <c r="D5950" t="s">
        <v>200</v>
      </c>
      <c r="E5950" t="s">
        <v>2209</v>
      </c>
      <c r="F5950" t="s">
        <v>1544</v>
      </c>
    </row>
    <row r="5951" spans="1:6" ht="15">
      <c r="A5951" s="233">
        <v>45870</v>
      </c>
      <c r="B5951" t="s">
        <v>1495</v>
      </c>
      <c r="C5951">
        <v>31960</v>
      </c>
      <c r="D5951" t="s">
        <v>200</v>
      </c>
      <c r="E5951" t="s">
        <v>1883</v>
      </c>
      <c r="F5951" t="s">
        <v>1544</v>
      </c>
    </row>
    <row r="5952" spans="1:6" ht="15">
      <c r="A5952" s="233">
        <v>45870</v>
      </c>
      <c r="B5952" t="s">
        <v>2110</v>
      </c>
      <c r="C5952">
        <v>203.37922403003759</v>
      </c>
      <c r="D5952" t="s">
        <v>200</v>
      </c>
      <c r="E5952" t="s">
        <v>2223</v>
      </c>
      <c r="F5952" t="s">
        <v>1544</v>
      </c>
    </row>
    <row r="5953" spans="1:6" ht="15">
      <c r="A5953" s="233">
        <v>45870</v>
      </c>
      <c r="B5953" t="s">
        <v>1495</v>
      </c>
      <c r="C5953">
        <v>22227</v>
      </c>
      <c r="D5953" t="s">
        <v>202</v>
      </c>
      <c r="E5953" t="s">
        <v>1884</v>
      </c>
      <c r="F5953" t="s">
        <v>1544</v>
      </c>
    </row>
    <row r="5954" spans="1:6" ht="15">
      <c r="A5954" s="233">
        <v>45870</v>
      </c>
      <c r="B5954" t="s">
        <v>2110</v>
      </c>
      <c r="C5954">
        <v>157.46614477887249</v>
      </c>
      <c r="D5954" t="s">
        <v>202</v>
      </c>
      <c r="E5954" t="s">
        <v>2235</v>
      </c>
      <c r="F5954" t="s">
        <v>1544</v>
      </c>
    </row>
    <row r="5955" spans="1:6" ht="15">
      <c r="A5955" s="233">
        <v>45870</v>
      </c>
      <c r="B5955" t="s">
        <v>2112</v>
      </c>
      <c r="C5955">
        <v>35</v>
      </c>
      <c r="D5955" t="s">
        <v>202</v>
      </c>
      <c r="E5955" t="s">
        <v>2205</v>
      </c>
      <c r="F5955" t="s">
        <v>1544</v>
      </c>
    </row>
    <row r="5956" spans="1:6" ht="15">
      <c r="A5956" s="233">
        <v>45870</v>
      </c>
      <c r="B5956" t="s">
        <v>2112</v>
      </c>
      <c r="C5956">
        <v>75</v>
      </c>
      <c r="D5956" t="s">
        <v>204</v>
      </c>
      <c r="E5956" t="s">
        <v>2147</v>
      </c>
      <c r="F5956" t="s">
        <v>1509</v>
      </c>
    </row>
    <row r="5957" spans="1:6" ht="15">
      <c r="A5957" s="233">
        <v>45870</v>
      </c>
      <c r="B5957" t="s">
        <v>2110</v>
      </c>
      <c r="C5957">
        <v>185.80913685462289</v>
      </c>
      <c r="D5957" t="s">
        <v>204</v>
      </c>
      <c r="E5957" t="s">
        <v>2791</v>
      </c>
      <c r="F5957" t="s">
        <v>1509</v>
      </c>
    </row>
    <row r="5958" spans="1:6" ht="15">
      <c r="A5958" s="233">
        <v>45870</v>
      </c>
      <c r="B5958" t="s">
        <v>1495</v>
      </c>
      <c r="C5958">
        <v>40364</v>
      </c>
      <c r="D5958" t="s">
        <v>204</v>
      </c>
      <c r="E5958" t="s">
        <v>1885</v>
      </c>
      <c r="F5958" t="s">
        <v>1509</v>
      </c>
    </row>
    <row r="5959" spans="1:6" ht="15">
      <c r="A5959" s="233">
        <v>45870</v>
      </c>
      <c r="B5959" t="s">
        <v>2112</v>
      </c>
      <c r="C5959">
        <v>80</v>
      </c>
      <c r="D5959" t="s">
        <v>206</v>
      </c>
      <c r="E5959" t="s">
        <v>2115</v>
      </c>
      <c r="F5959" t="s">
        <v>1578</v>
      </c>
    </row>
    <row r="5960" spans="1:6" ht="15">
      <c r="A5960" s="233">
        <v>45870</v>
      </c>
      <c r="B5960" t="s">
        <v>2110</v>
      </c>
      <c r="C5960">
        <v>238.92008123282761</v>
      </c>
      <c r="D5960" t="s">
        <v>206</v>
      </c>
      <c r="E5960" t="s">
        <v>3302</v>
      </c>
      <c r="F5960" t="s">
        <v>1578</v>
      </c>
    </row>
    <row r="5961" spans="1:6" ht="15">
      <c r="A5961" s="233">
        <v>45870</v>
      </c>
      <c r="B5961" t="s">
        <v>1495</v>
      </c>
      <c r="C5961">
        <v>33484</v>
      </c>
      <c r="D5961" t="s">
        <v>206</v>
      </c>
      <c r="E5961" t="s">
        <v>1886</v>
      </c>
      <c r="F5961" t="s">
        <v>1578</v>
      </c>
    </row>
    <row r="5962" spans="1:6" ht="15">
      <c r="A5962" s="233">
        <v>45870</v>
      </c>
      <c r="B5962" t="s">
        <v>2112</v>
      </c>
      <c r="C5962">
        <v>20</v>
      </c>
      <c r="D5962" t="s">
        <v>208</v>
      </c>
      <c r="E5962" t="s">
        <v>2118</v>
      </c>
      <c r="F5962" t="s">
        <v>1509</v>
      </c>
    </row>
    <row r="5963" spans="1:6" ht="15">
      <c r="A5963" s="233">
        <v>45870</v>
      </c>
      <c r="B5963" t="s">
        <v>2110</v>
      </c>
      <c r="C5963">
        <v>59.905349547714607</v>
      </c>
      <c r="D5963" t="s">
        <v>208</v>
      </c>
      <c r="E5963" t="s">
        <v>2113</v>
      </c>
      <c r="F5963" t="s">
        <v>1509</v>
      </c>
    </row>
    <row r="5964" spans="1:6" ht="15">
      <c r="A5964" s="233">
        <v>45870</v>
      </c>
      <c r="B5964" t="s">
        <v>1495</v>
      </c>
      <c r="C5964">
        <v>33386</v>
      </c>
      <c r="D5964" t="s">
        <v>208</v>
      </c>
      <c r="E5964" t="s">
        <v>1887</v>
      </c>
      <c r="F5964" t="s">
        <v>1509</v>
      </c>
    </row>
    <row r="5965" spans="1:6" ht="15">
      <c r="A5965" s="233">
        <v>45870</v>
      </c>
      <c r="B5965" t="s">
        <v>2110</v>
      </c>
      <c r="C5965">
        <v>181.48820326678771</v>
      </c>
      <c r="D5965" t="s">
        <v>210</v>
      </c>
      <c r="E5965" t="s">
        <v>2578</v>
      </c>
      <c r="F5965" t="s">
        <v>1534</v>
      </c>
    </row>
    <row r="5966" spans="1:6" ht="15">
      <c r="A5966" s="233">
        <v>45870</v>
      </c>
      <c r="B5966" t="s">
        <v>2112</v>
      </c>
      <c r="C5966">
        <v>70</v>
      </c>
      <c r="D5966" t="s">
        <v>210</v>
      </c>
      <c r="E5966" t="s">
        <v>2127</v>
      </c>
      <c r="F5966" t="s">
        <v>1534</v>
      </c>
    </row>
    <row r="5967" spans="1:6" ht="15">
      <c r="A5967" s="233">
        <v>45870</v>
      </c>
      <c r="B5967" t="s">
        <v>1495</v>
      </c>
      <c r="C5967">
        <v>38570</v>
      </c>
      <c r="D5967" t="s">
        <v>210</v>
      </c>
      <c r="E5967" t="s">
        <v>1888</v>
      </c>
      <c r="F5967" t="s">
        <v>1534</v>
      </c>
    </row>
    <row r="5968" spans="1:6" ht="15">
      <c r="A5968" s="233">
        <v>45870</v>
      </c>
      <c r="B5968" t="s">
        <v>1495</v>
      </c>
      <c r="C5968">
        <v>54357</v>
      </c>
      <c r="D5968" t="s">
        <v>212</v>
      </c>
      <c r="E5968" t="s">
        <v>1889</v>
      </c>
      <c r="F5968" t="s">
        <v>1518</v>
      </c>
    </row>
    <row r="5969" spans="1:6" ht="15">
      <c r="A5969" s="233">
        <v>45870</v>
      </c>
      <c r="B5969" t="s">
        <v>2110</v>
      </c>
      <c r="C5969">
        <v>257.55652445867139</v>
      </c>
      <c r="D5969" t="s">
        <v>212</v>
      </c>
      <c r="E5969" t="s">
        <v>2794</v>
      </c>
      <c r="F5969" t="s">
        <v>1518</v>
      </c>
    </row>
    <row r="5970" spans="1:6" ht="15">
      <c r="A5970" s="233">
        <v>45870</v>
      </c>
      <c r="B5970" t="s">
        <v>2112</v>
      </c>
      <c r="C5970">
        <v>140</v>
      </c>
      <c r="D5970" t="s">
        <v>212</v>
      </c>
      <c r="E5970" t="s">
        <v>2131</v>
      </c>
      <c r="F5970" t="s">
        <v>1518</v>
      </c>
    </row>
    <row r="5971" spans="1:6" ht="15">
      <c r="A5971" s="233">
        <v>45870</v>
      </c>
      <c r="B5971" t="s">
        <v>2110</v>
      </c>
      <c r="C5971">
        <v>182.66508356927571</v>
      </c>
      <c r="D5971" t="s">
        <v>214</v>
      </c>
      <c r="E5971" t="s">
        <v>2792</v>
      </c>
      <c r="F5971" t="s">
        <v>1591</v>
      </c>
    </row>
    <row r="5972" spans="1:6" ht="15">
      <c r="A5972" s="233">
        <v>45870</v>
      </c>
      <c r="B5972" t="s">
        <v>1495</v>
      </c>
      <c r="C5972">
        <v>10949</v>
      </c>
      <c r="D5972" t="s">
        <v>214</v>
      </c>
      <c r="E5972" t="s">
        <v>1890</v>
      </c>
      <c r="F5972" t="s">
        <v>1591</v>
      </c>
    </row>
    <row r="5973" spans="1:6" ht="15">
      <c r="A5973" s="233">
        <v>45870</v>
      </c>
      <c r="B5973" t="s">
        <v>2112</v>
      </c>
      <c r="C5973">
        <v>20</v>
      </c>
      <c r="D5973" t="s">
        <v>214</v>
      </c>
      <c r="E5973" t="s">
        <v>2118</v>
      </c>
      <c r="F5973" t="s">
        <v>1591</v>
      </c>
    </row>
    <row r="5974" spans="1:6" ht="15">
      <c r="A5974" s="233">
        <v>45870</v>
      </c>
      <c r="B5974" t="s">
        <v>2110</v>
      </c>
      <c r="C5974">
        <v>216.54395842356001</v>
      </c>
      <c r="D5974" t="s">
        <v>216</v>
      </c>
      <c r="E5974" t="s">
        <v>2793</v>
      </c>
      <c r="F5974" t="s">
        <v>1534</v>
      </c>
    </row>
    <row r="5975" spans="1:6" ht="15">
      <c r="A5975" s="233">
        <v>45870</v>
      </c>
      <c r="B5975" t="s">
        <v>2112</v>
      </c>
      <c r="C5975">
        <v>80</v>
      </c>
      <c r="D5975" t="s">
        <v>216</v>
      </c>
      <c r="E5975" t="s">
        <v>2115</v>
      </c>
      <c r="F5975" t="s">
        <v>1534</v>
      </c>
    </row>
    <row r="5976" spans="1:6" ht="15">
      <c r="A5976" s="233">
        <v>45870</v>
      </c>
      <c r="B5976" t="s">
        <v>1495</v>
      </c>
      <c r="C5976">
        <v>36944</v>
      </c>
      <c r="D5976" t="s">
        <v>216</v>
      </c>
      <c r="E5976" t="s">
        <v>1891</v>
      </c>
      <c r="F5976" t="s">
        <v>1534</v>
      </c>
    </row>
    <row r="5977" spans="1:6" ht="15">
      <c r="A5977" s="233">
        <v>45870</v>
      </c>
      <c r="B5977" t="s">
        <v>2112</v>
      </c>
      <c r="C5977">
        <v>125</v>
      </c>
      <c r="D5977" t="s">
        <v>218</v>
      </c>
      <c r="E5977" t="s">
        <v>2144</v>
      </c>
      <c r="F5977" t="s">
        <v>1531</v>
      </c>
    </row>
    <row r="5978" spans="1:6" ht="15">
      <c r="A5978" s="233">
        <v>45870</v>
      </c>
      <c r="B5978" t="s">
        <v>1495</v>
      </c>
      <c r="C5978">
        <v>51241</v>
      </c>
      <c r="D5978" t="s">
        <v>218</v>
      </c>
      <c r="E5978" t="s">
        <v>1892</v>
      </c>
      <c r="F5978" t="s">
        <v>1531</v>
      </c>
    </row>
    <row r="5979" spans="1:6" ht="15">
      <c r="A5979" s="233">
        <v>45870</v>
      </c>
      <c r="B5979" t="s">
        <v>2110</v>
      </c>
      <c r="C5979">
        <v>243.94527819519519</v>
      </c>
      <c r="D5979" t="s">
        <v>218</v>
      </c>
      <c r="E5979" t="s">
        <v>3142</v>
      </c>
      <c r="F5979" t="s">
        <v>1531</v>
      </c>
    </row>
    <row r="5980" spans="1:6" ht="15">
      <c r="A5980" s="233">
        <v>45870</v>
      </c>
      <c r="B5980" t="s">
        <v>1495</v>
      </c>
      <c r="C5980">
        <v>67863</v>
      </c>
      <c r="D5980" t="s">
        <v>220</v>
      </c>
      <c r="E5980" t="s">
        <v>1893</v>
      </c>
      <c r="F5980" t="s">
        <v>1534</v>
      </c>
    </row>
    <row r="5981" spans="1:6" ht="15">
      <c r="A5981" s="233">
        <v>45870</v>
      </c>
      <c r="B5981" t="s">
        <v>2110</v>
      </c>
      <c r="C5981">
        <v>162.09127212177481</v>
      </c>
      <c r="D5981" t="s">
        <v>220</v>
      </c>
      <c r="E5981" t="s">
        <v>2981</v>
      </c>
      <c r="F5981" t="s">
        <v>1534</v>
      </c>
    </row>
    <row r="5982" spans="1:6" ht="15">
      <c r="A5982" s="233">
        <v>45870</v>
      </c>
      <c r="B5982" t="s">
        <v>2112</v>
      </c>
      <c r="C5982">
        <v>110</v>
      </c>
      <c r="D5982" t="s">
        <v>220</v>
      </c>
      <c r="E5982" t="s">
        <v>2123</v>
      </c>
      <c r="F5982" t="s">
        <v>1534</v>
      </c>
    </row>
    <row r="5983" spans="1:6" ht="15">
      <c r="A5983" s="233">
        <v>45870</v>
      </c>
      <c r="B5983" t="s">
        <v>1495</v>
      </c>
      <c r="C5983">
        <v>97761</v>
      </c>
      <c r="D5983" t="s">
        <v>222</v>
      </c>
      <c r="E5983" t="s">
        <v>1894</v>
      </c>
      <c r="F5983" t="s">
        <v>1518</v>
      </c>
    </row>
    <row r="5984" spans="1:6" ht="15">
      <c r="A5984" s="233">
        <v>45870</v>
      </c>
      <c r="B5984" t="s">
        <v>2112</v>
      </c>
      <c r="C5984">
        <v>245</v>
      </c>
      <c r="D5984" t="s">
        <v>222</v>
      </c>
      <c r="E5984" t="s">
        <v>2243</v>
      </c>
      <c r="F5984" t="s">
        <v>1518</v>
      </c>
    </row>
    <row r="5985" spans="1:6" ht="15">
      <c r="A5985" s="233">
        <v>45870</v>
      </c>
      <c r="B5985" t="s">
        <v>2110</v>
      </c>
      <c r="C5985">
        <v>250.61118441914459</v>
      </c>
      <c r="D5985" t="s">
        <v>222</v>
      </c>
      <c r="E5985" t="s">
        <v>3303</v>
      </c>
      <c r="F5985" t="s">
        <v>1518</v>
      </c>
    </row>
    <row r="5986" spans="1:6" ht="15">
      <c r="A5986" s="233">
        <v>45870</v>
      </c>
      <c r="B5986" t="s">
        <v>2112</v>
      </c>
      <c r="C5986">
        <v>55</v>
      </c>
      <c r="D5986" t="s">
        <v>224</v>
      </c>
      <c r="E5986" t="s">
        <v>2150</v>
      </c>
      <c r="F5986" t="s">
        <v>1531</v>
      </c>
    </row>
    <row r="5987" spans="1:6" ht="15">
      <c r="A5987" s="233">
        <v>45870</v>
      </c>
      <c r="B5987" t="s">
        <v>1495</v>
      </c>
      <c r="C5987">
        <v>87796</v>
      </c>
      <c r="D5987" t="s">
        <v>224</v>
      </c>
      <c r="E5987" t="s">
        <v>1895</v>
      </c>
      <c r="F5987" t="s">
        <v>1531</v>
      </c>
    </row>
    <row r="5988" spans="1:6" ht="15">
      <c r="A5988" s="233">
        <v>45870</v>
      </c>
      <c r="B5988" t="s">
        <v>2110</v>
      </c>
      <c r="C5988">
        <v>62.645223016993953</v>
      </c>
      <c r="D5988" t="s">
        <v>224</v>
      </c>
      <c r="E5988" t="s">
        <v>2572</v>
      </c>
      <c r="F5988" t="s">
        <v>1531</v>
      </c>
    </row>
    <row r="5989" spans="1:6" ht="15">
      <c r="A5989" s="233">
        <v>45870</v>
      </c>
      <c r="B5989" t="s">
        <v>2110</v>
      </c>
      <c r="C5989">
        <v>275.26302911671161</v>
      </c>
      <c r="D5989" t="s">
        <v>226</v>
      </c>
      <c r="E5989" t="s">
        <v>2815</v>
      </c>
      <c r="F5989" t="s">
        <v>1544</v>
      </c>
    </row>
    <row r="5990" spans="1:6" ht="15">
      <c r="A5990" s="233">
        <v>45870</v>
      </c>
      <c r="B5990" t="s">
        <v>2112</v>
      </c>
      <c r="C5990">
        <v>45</v>
      </c>
      <c r="D5990" t="s">
        <v>226</v>
      </c>
      <c r="E5990" t="s">
        <v>2138</v>
      </c>
      <c r="F5990" t="s">
        <v>1544</v>
      </c>
    </row>
    <row r="5991" spans="1:6" ht="15">
      <c r="A5991" s="233">
        <v>45870</v>
      </c>
      <c r="B5991" t="s">
        <v>1495</v>
      </c>
      <c r="C5991">
        <v>16348</v>
      </c>
      <c r="D5991" t="s">
        <v>226</v>
      </c>
      <c r="E5991" t="s">
        <v>1937</v>
      </c>
      <c r="F5991" t="s">
        <v>1544</v>
      </c>
    </row>
    <row r="5992" spans="1:6" ht="15">
      <c r="A5992" s="233">
        <v>45870</v>
      </c>
      <c r="B5992" t="s">
        <v>1495</v>
      </c>
      <c r="C5992">
        <v>47025</v>
      </c>
      <c r="D5992" t="s">
        <v>228</v>
      </c>
      <c r="E5992" t="s">
        <v>1896</v>
      </c>
      <c r="F5992" t="s">
        <v>1531</v>
      </c>
    </row>
    <row r="5993" spans="1:6" ht="15">
      <c r="A5993" s="233">
        <v>45870</v>
      </c>
      <c r="B5993" t="s">
        <v>2110</v>
      </c>
      <c r="C5993">
        <v>244.55077086656041</v>
      </c>
      <c r="D5993" t="s">
        <v>228</v>
      </c>
      <c r="E5993" t="s">
        <v>2243</v>
      </c>
      <c r="F5993" t="s">
        <v>1531</v>
      </c>
    </row>
    <row r="5994" spans="1:6" ht="15">
      <c r="A5994" s="233">
        <v>45870</v>
      </c>
      <c r="B5994" t="s">
        <v>2112</v>
      </c>
      <c r="C5994">
        <v>115</v>
      </c>
      <c r="D5994" t="s">
        <v>228</v>
      </c>
      <c r="E5994" t="s">
        <v>2143</v>
      </c>
      <c r="F5994" t="s">
        <v>1531</v>
      </c>
    </row>
    <row r="5995" spans="1:6" ht="15">
      <c r="A5995" s="233">
        <v>45870</v>
      </c>
      <c r="B5995" t="s">
        <v>2112</v>
      </c>
      <c r="C5995">
        <v>250</v>
      </c>
      <c r="D5995" t="s">
        <v>230</v>
      </c>
      <c r="E5995" t="s">
        <v>2581</v>
      </c>
      <c r="F5995" t="s">
        <v>1522</v>
      </c>
    </row>
    <row r="5996" spans="1:6" ht="15">
      <c r="A5996" s="233">
        <v>45870</v>
      </c>
      <c r="B5996" t="s">
        <v>2110</v>
      </c>
      <c r="C5996">
        <v>167.1346436689397</v>
      </c>
      <c r="D5996" t="s">
        <v>230</v>
      </c>
      <c r="E5996" t="s">
        <v>2253</v>
      </c>
      <c r="F5996" t="s">
        <v>1522</v>
      </c>
    </row>
    <row r="5997" spans="1:6" ht="15">
      <c r="A5997" s="233">
        <v>45870</v>
      </c>
      <c r="B5997" t="s">
        <v>1495</v>
      </c>
      <c r="C5997">
        <v>149580</v>
      </c>
      <c r="D5997" t="s">
        <v>230</v>
      </c>
      <c r="E5997" t="s">
        <v>1897</v>
      </c>
      <c r="F5997" t="s">
        <v>1522</v>
      </c>
    </row>
    <row r="5998" spans="1:6" ht="15">
      <c r="A5998" s="233">
        <v>45870</v>
      </c>
      <c r="B5998" t="s">
        <v>2110</v>
      </c>
      <c r="C5998">
        <v>210.15025743406531</v>
      </c>
      <c r="D5998" t="s">
        <v>232</v>
      </c>
      <c r="E5998" t="s">
        <v>2167</v>
      </c>
      <c r="F5998" t="s">
        <v>1522</v>
      </c>
    </row>
    <row r="5999" spans="1:6" ht="15">
      <c r="A5999" s="233">
        <v>45870</v>
      </c>
      <c r="B5999" t="s">
        <v>1495</v>
      </c>
      <c r="C5999">
        <v>57102</v>
      </c>
      <c r="D5999" t="s">
        <v>232</v>
      </c>
      <c r="E5999" t="s">
        <v>1898</v>
      </c>
      <c r="F5999" t="s">
        <v>1522</v>
      </c>
    </row>
    <row r="6000" spans="1:6" ht="15">
      <c r="A6000" s="233">
        <v>45870</v>
      </c>
      <c r="B6000" t="s">
        <v>2112</v>
      </c>
      <c r="C6000">
        <v>120</v>
      </c>
      <c r="D6000" t="s">
        <v>232</v>
      </c>
      <c r="E6000" t="s">
        <v>2233</v>
      </c>
      <c r="F6000" t="s">
        <v>1522</v>
      </c>
    </row>
    <row r="6001" spans="1:6" ht="15">
      <c r="A6001" s="233">
        <v>45870</v>
      </c>
      <c r="B6001" t="s">
        <v>1495</v>
      </c>
      <c r="C6001">
        <v>32539</v>
      </c>
      <c r="D6001" t="s">
        <v>234</v>
      </c>
      <c r="E6001" t="s">
        <v>1899</v>
      </c>
      <c r="F6001" t="s">
        <v>1578</v>
      </c>
    </row>
    <row r="6002" spans="1:6" ht="15">
      <c r="A6002" s="233">
        <v>45870</v>
      </c>
      <c r="B6002" t="s">
        <v>2110</v>
      </c>
      <c r="C6002">
        <v>199.76028765481419</v>
      </c>
      <c r="D6002" t="s">
        <v>234</v>
      </c>
      <c r="E6002" t="s">
        <v>2208</v>
      </c>
      <c r="F6002" t="s">
        <v>1578</v>
      </c>
    </row>
    <row r="6003" spans="1:6" ht="15">
      <c r="A6003" s="233">
        <v>45870</v>
      </c>
      <c r="B6003" t="s">
        <v>2112</v>
      </c>
      <c r="C6003">
        <v>65</v>
      </c>
      <c r="D6003" t="s">
        <v>234</v>
      </c>
      <c r="E6003" t="s">
        <v>2209</v>
      </c>
      <c r="F6003" t="s">
        <v>1578</v>
      </c>
    </row>
    <row r="6004" spans="1:6" ht="15">
      <c r="A6004" s="233">
        <v>45870</v>
      </c>
      <c r="B6004" t="s">
        <v>2112</v>
      </c>
      <c r="C6004">
        <v>75</v>
      </c>
      <c r="D6004" t="s">
        <v>236</v>
      </c>
      <c r="E6004" t="s">
        <v>2147</v>
      </c>
      <c r="F6004" t="s">
        <v>1544</v>
      </c>
    </row>
    <row r="6005" spans="1:6" ht="15">
      <c r="A6005" s="233">
        <v>45870</v>
      </c>
      <c r="B6005" t="s">
        <v>2110</v>
      </c>
      <c r="C6005">
        <v>210.9407959499367</v>
      </c>
      <c r="D6005" t="s">
        <v>236</v>
      </c>
      <c r="E6005" t="s">
        <v>2197</v>
      </c>
      <c r="F6005" t="s">
        <v>1544</v>
      </c>
    </row>
    <row r="6006" spans="1:6" ht="15">
      <c r="A6006" s="233">
        <v>45870</v>
      </c>
      <c r="B6006" t="s">
        <v>1495</v>
      </c>
      <c r="C6006">
        <v>35555</v>
      </c>
      <c r="D6006" t="s">
        <v>236</v>
      </c>
      <c r="E6006" t="s">
        <v>1900</v>
      </c>
      <c r="F6006" t="s">
        <v>1544</v>
      </c>
    </row>
    <row r="6007" spans="1:6" ht="15">
      <c r="A6007" s="233">
        <v>45870</v>
      </c>
      <c r="B6007" t="s">
        <v>1495</v>
      </c>
      <c r="C6007">
        <v>35809</v>
      </c>
      <c r="D6007" t="s">
        <v>238</v>
      </c>
      <c r="E6007" t="s">
        <v>1901</v>
      </c>
      <c r="F6007" t="s">
        <v>1525</v>
      </c>
    </row>
    <row r="6008" spans="1:6" ht="15">
      <c r="A6008" s="233">
        <v>45870</v>
      </c>
      <c r="B6008" t="s">
        <v>2112</v>
      </c>
      <c r="C6008">
        <v>60</v>
      </c>
      <c r="D6008" t="s">
        <v>238</v>
      </c>
      <c r="E6008" t="s">
        <v>2113</v>
      </c>
      <c r="F6008" t="s">
        <v>1525</v>
      </c>
    </row>
    <row r="6009" spans="1:6" ht="15">
      <c r="A6009" s="233">
        <v>45870</v>
      </c>
      <c r="B6009" t="s">
        <v>2110</v>
      </c>
      <c r="C6009">
        <v>167.55564243625901</v>
      </c>
      <c r="D6009" t="s">
        <v>238</v>
      </c>
      <c r="E6009" t="s">
        <v>2788</v>
      </c>
      <c r="F6009" t="s">
        <v>1525</v>
      </c>
    </row>
    <row r="6010" spans="1:6" ht="15">
      <c r="A6010" s="233">
        <v>45870</v>
      </c>
      <c r="B6010" t="s">
        <v>2112</v>
      </c>
      <c r="C6010">
        <v>55</v>
      </c>
      <c r="D6010" t="s">
        <v>240</v>
      </c>
      <c r="E6010" t="s">
        <v>2150</v>
      </c>
      <c r="F6010" t="s">
        <v>1509</v>
      </c>
    </row>
    <row r="6011" spans="1:6" ht="15">
      <c r="A6011" s="233">
        <v>45870</v>
      </c>
      <c r="B6011" t="s">
        <v>2110</v>
      </c>
      <c r="C6011">
        <v>191.7578969388467</v>
      </c>
      <c r="D6011" t="s">
        <v>240</v>
      </c>
      <c r="E6011" t="s">
        <v>2142</v>
      </c>
      <c r="F6011" t="s">
        <v>1509</v>
      </c>
    </row>
    <row r="6012" spans="1:6" ht="15">
      <c r="A6012" s="233">
        <v>45870</v>
      </c>
      <c r="B6012" t="s">
        <v>1495</v>
      </c>
      <c r="C6012">
        <v>28682</v>
      </c>
      <c r="D6012" t="s">
        <v>240</v>
      </c>
      <c r="E6012" t="s">
        <v>1902</v>
      </c>
      <c r="F6012" t="s">
        <v>1509</v>
      </c>
    </row>
    <row r="6013" spans="1:6" ht="15">
      <c r="A6013" s="233">
        <v>45870</v>
      </c>
      <c r="B6013" t="s">
        <v>2110</v>
      </c>
      <c r="C6013">
        <v>231.83328610803429</v>
      </c>
      <c r="D6013" t="s">
        <v>242</v>
      </c>
      <c r="E6013" t="s">
        <v>3089</v>
      </c>
      <c r="F6013" t="s">
        <v>1534</v>
      </c>
    </row>
    <row r="6014" spans="1:6" ht="15">
      <c r="A6014" s="233">
        <v>45870</v>
      </c>
      <c r="B6014" t="s">
        <v>2112</v>
      </c>
      <c r="C6014">
        <v>90</v>
      </c>
      <c r="D6014" t="s">
        <v>242</v>
      </c>
      <c r="E6014" t="s">
        <v>2193</v>
      </c>
      <c r="F6014" t="s">
        <v>1534</v>
      </c>
    </row>
    <row r="6015" spans="1:6" ht="15">
      <c r="A6015" s="233">
        <v>45870</v>
      </c>
      <c r="B6015" t="s">
        <v>1495</v>
      </c>
      <c r="C6015">
        <v>38821</v>
      </c>
      <c r="D6015" t="s">
        <v>242</v>
      </c>
      <c r="E6015" t="s">
        <v>1903</v>
      </c>
      <c r="F6015" t="s">
        <v>1534</v>
      </c>
    </row>
    <row r="6016" spans="1:6" ht="15">
      <c r="A6016" s="233">
        <v>45870</v>
      </c>
      <c r="B6016" t="s">
        <v>1495</v>
      </c>
      <c r="C6016">
        <v>204911</v>
      </c>
      <c r="D6016" t="s">
        <v>244</v>
      </c>
      <c r="E6016" t="s">
        <v>1904</v>
      </c>
      <c r="F6016" t="s">
        <v>1531</v>
      </c>
    </row>
    <row r="6017" spans="1:6" ht="15">
      <c r="A6017" s="233">
        <v>45870</v>
      </c>
      <c r="B6017" t="s">
        <v>2112</v>
      </c>
      <c r="C6017">
        <v>435</v>
      </c>
      <c r="D6017" t="s">
        <v>244</v>
      </c>
      <c r="E6017" t="s">
        <v>2328</v>
      </c>
      <c r="F6017" t="s">
        <v>1531</v>
      </c>
    </row>
    <row r="6018" spans="1:6" ht="15">
      <c r="A6018" s="233">
        <v>45870</v>
      </c>
      <c r="B6018" t="s">
        <v>2110</v>
      </c>
      <c r="C6018">
        <v>212.2872856996452</v>
      </c>
      <c r="D6018" t="s">
        <v>244</v>
      </c>
      <c r="E6018" t="s">
        <v>2168</v>
      </c>
      <c r="F6018" t="s">
        <v>1531</v>
      </c>
    </row>
    <row r="6019" spans="1:6" ht="15">
      <c r="A6019" s="233">
        <v>45870</v>
      </c>
      <c r="B6019" t="s">
        <v>2110</v>
      </c>
      <c r="C6019">
        <v>187.801094145505</v>
      </c>
      <c r="D6019" t="s">
        <v>246</v>
      </c>
      <c r="E6019" t="s">
        <v>2811</v>
      </c>
      <c r="F6019" t="s">
        <v>1534</v>
      </c>
    </row>
    <row r="6020" spans="1:6" ht="15">
      <c r="A6020" s="233">
        <v>45870</v>
      </c>
      <c r="B6020" t="s">
        <v>2112</v>
      </c>
      <c r="C6020">
        <v>115</v>
      </c>
      <c r="D6020" t="s">
        <v>246</v>
      </c>
      <c r="E6020" t="s">
        <v>2143</v>
      </c>
      <c r="F6020" t="s">
        <v>1534</v>
      </c>
    </row>
    <row r="6021" spans="1:6" ht="15">
      <c r="A6021" s="233">
        <v>45870</v>
      </c>
      <c r="B6021" t="s">
        <v>1495</v>
      </c>
      <c r="C6021">
        <v>61235</v>
      </c>
      <c r="D6021" t="s">
        <v>246</v>
      </c>
      <c r="E6021" t="s">
        <v>1905</v>
      </c>
      <c r="F6021" t="s">
        <v>1534</v>
      </c>
    </row>
    <row r="6022" spans="1:6" ht="15">
      <c r="A6022" s="233">
        <v>45870</v>
      </c>
      <c r="B6022" t="s">
        <v>2110</v>
      </c>
      <c r="C6022">
        <v>173.6671049693602</v>
      </c>
      <c r="D6022" t="s">
        <v>248</v>
      </c>
      <c r="E6022" t="s">
        <v>2152</v>
      </c>
      <c r="F6022" t="s">
        <v>1578</v>
      </c>
    </row>
    <row r="6023" spans="1:6" ht="15">
      <c r="A6023" s="233">
        <v>45870</v>
      </c>
      <c r="B6023" t="s">
        <v>2112</v>
      </c>
      <c r="C6023">
        <v>70</v>
      </c>
      <c r="D6023" t="s">
        <v>248</v>
      </c>
      <c r="E6023" t="s">
        <v>2127</v>
      </c>
      <c r="F6023" t="s">
        <v>1578</v>
      </c>
    </row>
    <row r="6024" spans="1:6" ht="15">
      <c r="A6024" s="233">
        <v>45870</v>
      </c>
      <c r="B6024" t="s">
        <v>1495</v>
      </c>
      <c r="C6024">
        <v>40307</v>
      </c>
      <c r="D6024" t="s">
        <v>248</v>
      </c>
      <c r="E6024" t="s">
        <v>1906</v>
      </c>
      <c r="F6024" t="s">
        <v>1578</v>
      </c>
    </row>
    <row r="6025" spans="1:6" ht="15">
      <c r="A6025" s="233">
        <v>45870</v>
      </c>
      <c r="B6025" t="s">
        <v>2112</v>
      </c>
      <c r="C6025">
        <v>130</v>
      </c>
      <c r="D6025" t="s">
        <v>250</v>
      </c>
      <c r="E6025" t="s">
        <v>2179</v>
      </c>
      <c r="F6025" t="s">
        <v>1531</v>
      </c>
    </row>
    <row r="6026" spans="1:6" ht="15">
      <c r="A6026" s="233">
        <v>45870</v>
      </c>
      <c r="B6026" t="s">
        <v>1495</v>
      </c>
      <c r="C6026">
        <v>46030</v>
      </c>
      <c r="D6026" t="s">
        <v>250</v>
      </c>
      <c r="E6026" t="s">
        <v>1907</v>
      </c>
      <c r="F6026" t="s">
        <v>1531</v>
      </c>
    </row>
    <row r="6027" spans="1:6" ht="15">
      <c r="A6027" s="233">
        <v>45870</v>
      </c>
      <c r="B6027" t="s">
        <v>2110</v>
      </c>
      <c r="C6027">
        <v>282.4245057571149</v>
      </c>
      <c r="D6027" t="s">
        <v>250</v>
      </c>
      <c r="E6027" t="s">
        <v>2250</v>
      </c>
      <c r="F6027" t="s">
        <v>1531</v>
      </c>
    </row>
    <row r="6028" spans="1:6" ht="15">
      <c r="A6028" s="233">
        <v>45870</v>
      </c>
      <c r="B6028" t="s">
        <v>2110</v>
      </c>
      <c r="C6028">
        <v>175.81610160596199</v>
      </c>
      <c r="D6028" t="s">
        <v>252</v>
      </c>
      <c r="E6028" t="s">
        <v>2569</v>
      </c>
      <c r="F6028" t="s">
        <v>1525</v>
      </c>
    </row>
    <row r="6029" spans="1:6" ht="15">
      <c r="A6029" s="233">
        <v>45870</v>
      </c>
      <c r="B6029" t="s">
        <v>2112</v>
      </c>
      <c r="C6029">
        <v>335</v>
      </c>
      <c r="D6029" t="s">
        <v>252</v>
      </c>
      <c r="E6029" t="s">
        <v>2655</v>
      </c>
      <c r="F6029" t="s">
        <v>1525</v>
      </c>
    </row>
    <row r="6030" spans="1:6" ht="15">
      <c r="A6030" s="233">
        <v>45870</v>
      </c>
      <c r="B6030" t="s">
        <v>1495</v>
      </c>
      <c r="C6030">
        <v>190540</v>
      </c>
      <c r="D6030" t="s">
        <v>252</v>
      </c>
      <c r="E6030" t="s">
        <v>1908</v>
      </c>
      <c r="F6030" t="s">
        <v>1525</v>
      </c>
    </row>
    <row r="6031" spans="1:6" ht="15">
      <c r="A6031" s="233">
        <v>45870</v>
      </c>
      <c r="B6031" t="s">
        <v>2110</v>
      </c>
      <c r="C6031">
        <v>225.5827554515833</v>
      </c>
      <c r="D6031" t="s">
        <v>254</v>
      </c>
      <c r="E6031" t="s">
        <v>2254</v>
      </c>
      <c r="F6031" t="s">
        <v>1578</v>
      </c>
    </row>
    <row r="6032" spans="1:6" ht="15">
      <c r="A6032" s="233">
        <v>45870</v>
      </c>
      <c r="B6032" t="s">
        <v>1495</v>
      </c>
      <c r="C6032">
        <v>59845</v>
      </c>
      <c r="D6032" t="s">
        <v>254</v>
      </c>
      <c r="E6032" t="s">
        <v>1909</v>
      </c>
      <c r="F6032" t="s">
        <v>1578</v>
      </c>
    </row>
    <row r="6033" spans="1:6" ht="15">
      <c r="A6033" s="233">
        <v>45870</v>
      </c>
      <c r="B6033" t="s">
        <v>2112</v>
      </c>
      <c r="C6033">
        <v>135</v>
      </c>
      <c r="D6033" t="s">
        <v>254</v>
      </c>
      <c r="E6033" t="s">
        <v>2165</v>
      </c>
      <c r="F6033" t="s">
        <v>1578</v>
      </c>
    </row>
    <row r="6034" spans="1:6" ht="15">
      <c r="A6034" s="233">
        <v>45870</v>
      </c>
      <c r="B6034" t="s">
        <v>2110</v>
      </c>
      <c r="C6034">
        <v>125.4060019312524</v>
      </c>
      <c r="D6034" t="s">
        <v>256</v>
      </c>
      <c r="E6034" t="s">
        <v>2144</v>
      </c>
      <c r="F6034" t="s">
        <v>1544</v>
      </c>
    </row>
    <row r="6035" spans="1:6" ht="15">
      <c r="A6035" s="233">
        <v>45870</v>
      </c>
      <c r="B6035" t="s">
        <v>1495</v>
      </c>
      <c r="C6035">
        <v>239223</v>
      </c>
      <c r="D6035" t="s">
        <v>256</v>
      </c>
      <c r="E6035" t="s">
        <v>1910</v>
      </c>
      <c r="F6035" t="s">
        <v>1544</v>
      </c>
    </row>
    <row r="6036" spans="1:6" ht="15">
      <c r="A6036" s="233">
        <v>45870</v>
      </c>
      <c r="B6036" t="s">
        <v>2112</v>
      </c>
      <c r="C6036">
        <v>300</v>
      </c>
      <c r="D6036" t="s">
        <v>256</v>
      </c>
      <c r="E6036" t="s">
        <v>2111</v>
      </c>
      <c r="F6036" t="s">
        <v>1544</v>
      </c>
    </row>
    <row r="6037" spans="1:6" ht="15">
      <c r="A6037" s="233">
        <v>45870</v>
      </c>
      <c r="B6037" t="s">
        <v>2110</v>
      </c>
      <c r="C6037">
        <v>152.02189115232591</v>
      </c>
      <c r="D6037" t="s">
        <v>258</v>
      </c>
      <c r="E6037" t="s">
        <v>2206</v>
      </c>
      <c r="F6037" t="s">
        <v>1509</v>
      </c>
    </row>
    <row r="6038" spans="1:6" ht="15">
      <c r="A6038" s="233">
        <v>45870</v>
      </c>
      <c r="B6038" t="s">
        <v>1495</v>
      </c>
      <c r="C6038">
        <v>32890</v>
      </c>
      <c r="D6038" t="s">
        <v>258</v>
      </c>
      <c r="E6038" t="s">
        <v>1911</v>
      </c>
      <c r="F6038" t="s">
        <v>1509</v>
      </c>
    </row>
    <row r="6039" spans="1:6" ht="15">
      <c r="A6039" s="233">
        <v>45870</v>
      </c>
      <c r="B6039" t="s">
        <v>2112</v>
      </c>
      <c r="C6039">
        <v>50</v>
      </c>
      <c r="D6039" t="s">
        <v>258</v>
      </c>
      <c r="E6039" t="s">
        <v>2191</v>
      </c>
      <c r="F6039" t="s">
        <v>1509</v>
      </c>
    </row>
    <row r="6040" spans="1:6" ht="15">
      <c r="A6040" s="233">
        <v>45870</v>
      </c>
      <c r="B6040" t="s">
        <v>2112</v>
      </c>
      <c r="C6040">
        <v>65</v>
      </c>
      <c r="D6040" t="s">
        <v>260</v>
      </c>
      <c r="E6040" t="s">
        <v>2209</v>
      </c>
      <c r="F6040" t="s">
        <v>1522</v>
      </c>
    </row>
    <row r="6041" spans="1:6" ht="15">
      <c r="A6041" s="233">
        <v>45870</v>
      </c>
      <c r="B6041" t="s">
        <v>2110</v>
      </c>
      <c r="C6041">
        <v>163.4479983906659</v>
      </c>
      <c r="D6041" t="s">
        <v>260</v>
      </c>
      <c r="E6041" t="s">
        <v>2818</v>
      </c>
      <c r="F6041" t="s">
        <v>1522</v>
      </c>
    </row>
    <row r="6042" spans="1:6" ht="15">
      <c r="A6042" s="233">
        <v>45870</v>
      </c>
      <c r="B6042" t="s">
        <v>1495</v>
      </c>
      <c r="C6042">
        <v>39768</v>
      </c>
      <c r="D6042" t="s">
        <v>260</v>
      </c>
      <c r="E6042" t="s">
        <v>1912</v>
      </c>
      <c r="F6042" t="s">
        <v>1522</v>
      </c>
    </row>
    <row r="6043" spans="1:6" ht="15">
      <c r="A6043" s="233">
        <v>45870</v>
      </c>
      <c r="B6043" t="s">
        <v>1495</v>
      </c>
      <c r="C6043">
        <v>42169</v>
      </c>
      <c r="D6043" t="s">
        <v>262</v>
      </c>
      <c r="E6043" t="s">
        <v>1913</v>
      </c>
      <c r="F6043" t="s">
        <v>1534</v>
      </c>
    </row>
    <row r="6044" spans="1:6" ht="15">
      <c r="A6044" s="233">
        <v>45870</v>
      </c>
      <c r="B6044" t="s">
        <v>2110</v>
      </c>
      <c r="C6044">
        <v>272.71218193459652</v>
      </c>
      <c r="D6044" t="s">
        <v>262</v>
      </c>
      <c r="E6044" t="s">
        <v>2790</v>
      </c>
      <c r="F6044" t="s">
        <v>1534</v>
      </c>
    </row>
    <row r="6045" spans="1:6" ht="15">
      <c r="A6045" s="233">
        <v>45870</v>
      </c>
      <c r="B6045" t="s">
        <v>2112</v>
      </c>
      <c r="C6045">
        <v>115</v>
      </c>
      <c r="D6045" t="s">
        <v>262</v>
      </c>
      <c r="E6045" t="s">
        <v>2143</v>
      </c>
      <c r="F6045" t="s">
        <v>1534</v>
      </c>
    </row>
    <row r="6046" spans="1:6" ht="15">
      <c r="A6046" s="233">
        <v>45870</v>
      </c>
      <c r="B6046" t="s">
        <v>2112</v>
      </c>
      <c r="C6046">
        <v>25</v>
      </c>
      <c r="D6046" t="s">
        <v>264</v>
      </c>
      <c r="E6046" t="s">
        <v>2173</v>
      </c>
      <c r="F6046" t="s">
        <v>1531</v>
      </c>
    </row>
    <row r="6047" spans="1:6" ht="15">
      <c r="A6047" s="233">
        <v>45870</v>
      </c>
      <c r="B6047" t="s">
        <v>2110</v>
      </c>
      <c r="C6047">
        <v>71.440818426015895</v>
      </c>
      <c r="D6047" t="s">
        <v>264</v>
      </c>
      <c r="E6047" t="s">
        <v>2251</v>
      </c>
      <c r="F6047" t="s">
        <v>1531</v>
      </c>
    </row>
    <row r="6048" spans="1:6" ht="15">
      <c r="A6048" s="233">
        <v>45870</v>
      </c>
      <c r="B6048" t="s">
        <v>1495</v>
      </c>
      <c r="C6048">
        <v>34994</v>
      </c>
      <c r="D6048" t="s">
        <v>264</v>
      </c>
      <c r="E6048" t="s">
        <v>1938</v>
      </c>
      <c r="F6048" t="s">
        <v>1531</v>
      </c>
    </row>
    <row r="6049" spans="1:6" ht="15">
      <c r="A6049" s="233">
        <v>45870</v>
      </c>
      <c r="B6049" t="s">
        <v>1495</v>
      </c>
      <c r="C6049">
        <v>24516</v>
      </c>
      <c r="D6049" t="s">
        <v>266</v>
      </c>
      <c r="E6049" t="s">
        <v>1914</v>
      </c>
      <c r="F6049" t="s">
        <v>1525</v>
      </c>
    </row>
    <row r="6050" spans="1:6" ht="15">
      <c r="A6050" s="233">
        <v>45870</v>
      </c>
      <c r="B6050" t="s">
        <v>2112</v>
      </c>
      <c r="C6050">
        <v>55</v>
      </c>
      <c r="D6050" t="s">
        <v>266</v>
      </c>
      <c r="E6050" t="s">
        <v>2150</v>
      </c>
      <c r="F6050" t="s">
        <v>1525</v>
      </c>
    </row>
    <row r="6051" spans="1:6" ht="15">
      <c r="A6051" s="233">
        <v>45870</v>
      </c>
      <c r="B6051" t="s">
        <v>2110</v>
      </c>
      <c r="C6051">
        <v>224.34328601729479</v>
      </c>
      <c r="D6051" t="s">
        <v>266</v>
      </c>
      <c r="E6051" t="s">
        <v>2821</v>
      </c>
      <c r="F6051" t="s">
        <v>1525</v>
      </c>
    </row>
    <row r="6052" spans="1:6" ht="15">
      <c r="A6052" s="233">
        <v>45870</v>
      </c>
      <c r="B6052" t="s">
        <v>1495</v>
      </c>
      <c r="C6052">
        <v>38234</v>
      </c>
      <c r="D6052" t="s">
        <v>268</v>
      </c>
      <c r="E6052" t="s">
        <v>1915</v>
      </c>
      <c r="F6052" t="s">
        <v>1522</v>
      </c>
    </row>
    <row r="6053" spans="1:6" ht="15">
      <c r="A6053" s="233">
        <v>45870</v>
      </c>
      <c r="B6053" t="s">
        <v>2112</v>
      </c>
      <c r="C6053">
        <v>50</v>
      </c>
      <c r="D6053" t="s">
        <v>268</v>
      </c>
      <c r="E6053" t="s">
        <v>2191</v>
      </c>
      <c r="F6053" t="s">
        <v>1522</v>
      </c>
    </row>
    <row r="6054" spans="1:6" ht="15">
      <c r="A6054" s="233">
        <v>45870</v>
      </c>
      <c r="B6054" t="s">
        <v>2110</v>
      </c>
      <c r="C6054">
        <v>130.7736569545431</v>
      </c>
      <c r="D6054" t="s">
        <v>268</v>
      </c>
      <c r="E6054" t="s">
        <v>2547</v>
      </c>
      <c r="F6054" t="s">
        <v>1522</v>
      </c>
    </row>
    <row r="6055" spans="1:6" ht="15">
      <c r="A6055" s="233">
        <v>45870</v>
      </c>
      <c r="B6055" t="s">
        <v>2112</v>
      </c>
      <c r="C6055">
        <v>15</v>
      </c>
      <c r="D6055" t="s">
        <v>270</v>
      </c>
      <c r="E6055" t="s">
        <v>2317</v>
      </c>
      <c r="F6055" t="s">
        <v>1509</v>
      </c>
    </row>
    <row r="6056" spans="1:6" ht="15">
      <c r="A6056" s="233">
        <v>45870</v>
      </c>
      <c r="B6056" t="s">
        <v>2110</v>
      </c>
      <c r="C6056">
        <v>76.691037374098883</v>
      </c>
      <c r="D6056" t="s">
        <v>270</v>
      </c>
      <c r="E6056" t="s">
        <v>2533</v>
      </c>
      <c r="F6056" t="s">
        <v>1509</v>
      </c>
    </row>
    <row r="6057" spans="1:6" ht="15">
      <c r="A6057" s="233">
        <v>45870</v>
      </c>
      <c r="B6057" t="s">
        <v>1495</v>
      </c>
      <c r="C6057">
        <v>19559</v>
      </c>
      <c r="D6057" t="s">
        <v>270</v>
      </c>
      <c r="E6057" t="s">
        <v>1916</v>
      </c>
      <c r="F6057" t="s">
        <v>1509</v>
      </c>
    </row>
    <row r="6058" spans="1:6" ht="15">
      <c r="A6058" s="233">
        <v>45870</v>
      </c>
      <c r="B6058" t="s">
        <v>1495</v>
      </c>
      <c r="C6058">
        <v>42515</v>
      </c>
      <c r="D6058" t="s">
        <v>272</v>
      </c>
      <c r="E6058" t="s">
        <v>1917</v>
      </c>
      <c r="F6058" t="s">
        <v>1534</v>
      </c>
    </row>
    <row r="6059" spans="1:6" ht="15">
      <c r="A6059" s="233">
        <v>45870</v>
      </c>
      <c r="B6059" t="s">
        <v>2110</v>
      </c>
      <c r="C6059">
        <v>199.92943666941079</v>
      </c>
      <c r="D6059" t="s">
        <v>272</v>
      </c>
      <c r="E6059" t="s">
        <v>2208</v>
      </c>
      <c r="F6059" t="s">
        <v>1534</v>
      </c>
    </row>
    <row r="6060" spans="1:6" ht="15">
      <c r="A6060" s="233">
        <v>45870</v>
      </c>
      <c r="B6060" t="s">
        <v>2112</v>
      </c>
      <c r="C6060">
        <v>85</v>
      </c>
      <c r="D6060" t="s">
        <v>272</v>
      </c>
      <c r="E6060" t="s">
        <v>2183</v>
      </c>
      <c r="F6060" t="s">
        <v>1534</v>
      </c>
    </row>
    <row r="6061" spans="1:6" ht="15">
      <c r="A6061" s="233">
        <v>45870</v>
      </c>
      <c r="B6061" t="s">
        <v>2110</v>
      </c>
      <c r="C6061">
        <v>227.8520670454707</v>
      </c>
      <c r="D6061" t="s">
        <v>274</v>
      </c>
      <c r="E6061" t="s">
        <v>2207</v>
      </c>
      <c r="F6061" t="s">
        <v>1518</v>
      </c>
    </row>
    <row r="6062" spans="1:6" ht="15">
      <c r="A6062" s="233">
        <v>45870</v>
      </c>
      <c r="B6062" t="s">
        <v>2112</v>
      </c>
      <c r="C6062">
        <v>160</v>
      </c>
      <c r="D6062" t="s">
        <v>274</v>
      </c>
      <c r="E6062" t="s">
        <v>2238</v>
      </c>
      <c r="F6062" t="s">
        <v>1518</v>
      </c>
    </row>
    <row r="6063" spans="1:6" ht="15">
      <c r="A6063" s="233">
        <v>45870</v>
      </c>
      <c r="B6063" t="s">
        <v>1495</v>
      </c>
      <c r="C6063">
        <v>70221</v>
      </c>
      <c r="D6063" t="s">
        <v>274</v>
      </c>
      <c r="E6063" t="s">
        <v>1918</v>
      </c>
      <c r="F6063" t="s">
        <v>1518</v>
      </c>
    </row>
    <row r="6064" spans="1:6" ht="15">
      <c r="A6064" s="233">
        <v>45870</v>
      </c>
      <c r="B6064" t="s">
        <v>2110</v>
      </c>
      <c r="C6064">
        <v>286.62924013600059</v>
      </c>
      <c r="D6064" t="s">
        <v>276</v>
      </c>
      <c r="E6064" t="s">
        <v>3304</v>
      </c>
      <c r="F6064" t="s">
        <v>1531</v>
      </c>
    </row>
    <row r="6065" spans="1:6" ht="15">
      <c r="A6065" s="233">
        <v>45870</v>
      </c>
      <c r="B6065" t="s">
        <v>1495</v>
      </c>
      <c r="C6065">
        <v>50588</v>
      </c>
      <c r="D6065" t="s">
        <v>276</v>
      </c>
      <c r="E6065" t="s">
        <v>1919</v>
      </c>
      <c r="F6065" t="s">
        <v>1531</v>
      </c>
    </row>
    <row r="6066" spans="1:6" ht="15">
      <c r="A6066" s="233">
        <v>45870</v>
      </c>
      <c r="B6066" t="s">
        <v>2112</v>
      </c>
      <c r="C6066">
        <v>145</v>
      </c>
      <c r="D6066" t="s">
        <v>276</v>
      </c>
      <c r="E6066" t="s">
        <v>2157</v>
      </c>
      <c r="F6066" t="s">
        <v>1531</v>
      </c>
    </row>
    <row r="6067" spans="1:6" ht="15">
      <c r="A6067" s="233">
        <v>45870</v>
      </c>
      <c r="B6067" t="s">
        <v>2112</v>
      </c>
      <c r="C6067">
        <v>50</v>
      </c>
      <c r="D6067" t="s">
        <v>278</v>
      </c>
      <c r="E6067" t="s">
        <v>2191</v>
      </c>
      <c r="F6067" t="s">
        <v>1509</v>
      </c>
    </row>
    <row r="6068" spans="1:6" ht="15">
      <c r="A6068" s="233">
        <v>45870</v>
      </c>
      <c r="B6068" t="s">
        <v>1495</v>
      </c>
      <c r="C6068">
        <v>30067</v>
      </c>
      <c r="D6068" t="s">
        <v>278</v>
      </c>
      <c r="E6068" t="s">
        <v>1920</v>
      </c>
      <c r="F6068" t="s">
        <v>1509</v>
      </c>
    </row>
    <row r="6069" spans="1:6" ht="15">
      <c r="A6069" s="233">
        <v>45870</v>
      </c>
      <c r="B6069" t="s">
        <v>2110</v>
      </c>
      <c r="C6069">
        <v>166.2952738883161</v>
      </c>
      <c r="D6069" t="s">
        <v>278</v>
      </c>
      <c r="E6069" t="s">
        <v>2582</v>
      </c>
      <c r="F6069" t="s">
        <v>1509</v>
      </c>
    </row>
    <row r="6070" spans="1:6" ht="15">
      <c r="A6070" s="233">
        <v>45870</v>
      </c>
      <c r="B6070" t="s">
        <v>2110</v>
      </c>
      <c r="C6070">
        <v>149.02685463920599</v>
      </c>
      <c r="D6070" t="s">
        <v>280</v>
      </c>
      <c r="E6070" t="s">
        <v>2199</v>
      </c>
      <c r="F6070" t="s">
        <v>1509</v>
      </c>
    </row>
    <row r="6071" spans="1:6" ht="15">
      <c r="A6071" s="233">
        <v>45870</v>
      </c>
      <c r="B6071" t="s">
        <v>1495</v>
      </c>
      <c r="C6071">
        <v>33551</v>
      </c>
      <c r="D6071" t="s">
        <v>280</v>
      </c>
      <c r="E6071" t="s">
        <v>1921</v>
      </c>
      <c r="F6071" t="s">
        <v>1509</v>
      </c>
    </row>
    <row r="6072" spans="1:6" ht="15">
      <c r="A6072" s="233">
        <v>45870</v>
      </c>
      <c r="B6072" t="s">
        <v>2112</v>
      </c>
      <c r="C6072">
        <v>50</v>
      </c>
      <c r="D6072" t="s">
        <v>280</v>
      </c>
      <c r="E6072" t="s">
        <v>2191</v>
      </c>
      <c r="F6072" t="s">
        <v>1509</v>
      </c>
    </row>
    <row r="6073" spans="1:6" ht="15">
      <c r="A6073" s="233">
        <v>45870</v>
      </c>
      <c r="B6073" t="s">
        <v>2112</v>
      </c>
      <c r="C6073">
        <v>90</v>
      </c>
      <c r="D6073" t="s">
        <v>282</v>
      </c>
      <c r="E6073" t="s">
        <v>2193</v>
      </c>
      <c r="F6073" t="s">
        <v>1534</v>
      </c>
    </row>
    <row r="6074" spans="1:6" ht="15">
      <c r="A6074" s="233">
        <v>45870</v>
      </c>
      <c r="B6074" t="s">
        <v>1495</v>
      </c>
      <c r="C6074">
        <v>42685</v>
      </c>
      <c r="D6074" t="s">
        <v>282</v>
      </c>
      <c r="E6074" t="s">
        <v>1922</v>
      </c>
      <c r="F6074" t="s">
        <v>1534</v>
      </c>
    </row>
    <row r="6075" spans="1:6" ht="15">
      <c r="A6075" s="233">
        <v>45870</v>
      </c>
      <c r="B6075" t="s">
        <v>2110</v>
      </c>
      <c r="C6075">
        <v>210.8469017219164</v>
      </c>
      <c r="D6075" t="s">
        <v>282</v>
      </c>
      <c r="E6075" t="s">
        <v>2197</v>
      </c>
      <c r="F6075" t="s">
        <v>1534</v>
      </c>
    </row>
    <row r="6076" spans="1:6" ht="15">
      <c r="A6076" s="233">
        <v>45870</v>
      </c>
      <c r="B6076" t="s">
        <v>2110</v>
      </c>
      <c r="C6076">
        <v>188.30510037814739</v>
      </c>
      <c r="D6076" t="s">
        <v>284</v>
      </c>
      <c r="E6076" t="s">
        <v>2811</v>
      </c>
      <c r="F6076" t="s">
        <v>1531</v>
      </c>
    </row>
    <row r="6077" spans="1:6" ht="15">
      <c r="A6077" s="233">
        <v>45870</v>
      </c>
      <c r="B6077" t="s">
        <v>1495</v>
      </c>
      <c r="C6077">
        <v>130108</v>
      </c>
      <c r="D6077" t="s">
        <v>284</v>
      </c>
      <c r="E6077" t="s">
        <v>1923</v>
      </c>
      <c r="F6077" t="s">
        <v>1531</v>
      </c>
    </row>
    <row r="6078" spans="1:6" ht="15">
      <c r="A6078" s="233">
        <v>45870</v>
      </c>
      <c r="B6078" t="s">
        <v>2112</v>
      </c>
      <c r="C6078">
        <v>245</v>
      </c>
      <c r="D6078" t="s">
        <v>284</v>
      </c>
      <c r="E6078" t="s">
        <v>2243</v>
      </c>
      <c r="F6078" t="s">
        <v>1531</v>
      </c>
    </row>
    <row r="6079" spans="1:6" ht="15">
      <c r="A6079" s="233">
        <v>45870</v>
      </c>
      <c r="B6079" t="s">
        <v>2112</v>
      </c>
      <c r="C6079">
        <v>30</v>
      </c>
      <c r="D6079" t="s">
        <v>286</v>
      </c>
      <c r="E6079" t="s">
        <v>2133</v>
      </c>
      <c r="F6079" t="s">
        <v>1544</v>
      </c>
    </row>
    <row r="6080" spans="1:6" ht="15">
      <c r="A6080" s="233">
        <v>45870</v>
      </c>
      <c r="B6080" t="s">
        <v>1495</v>
      </c>
      <c r="C6080">
        <v>33561</v>
      </c>
      <c r="D6080" t="s">
        <v>286</v>
      </c>
      <c r="E6080" t="s">
        <v>1924</v>
      </c>
      <c r="F6080" t="s">
        <v>1544</v>
      </c>
    </row>
    <row r="6081" spans="1:6" ht="15">
      <c r="A6081" s="233">
        <v>45870</v>
      </c>
      <c r="B6081" t="s">
        <v>2110</v>
      </c>
      <c r="C6081">
        <v>89.389469920443375</v>
      </c>
      <c r="D6081" t="s">
        <v>286</v>
      </c>
      <c r="E6081" t="s">
        <v>2265</v>
      </c>
      <c r="F6081" t="s">
        <v>1544</v>
      </c>
    </row>
    <row r="6082" spans="1:6" ht="15">
      <c r="A6082" s="233">
        <v>45870</v>
      </c>
      <c r="B6082" t="s">
        <v>1495</v>
      </c>
      <c r="C6082">
        <v>76976</v>
      </c>
      <c r="D6082" t="s">
        <v>288</v>
      </c>
      <c r="E6082" t="s">
        <v>1925</v>
      </c>
      <c r="F6082" t="s">
        <v>1591</v>
      </c>
    </row>
    <row r="6083" spans="1:6" ht="15">
      <c r="A6083" s="233">
        <v>45870</v>
      </c>
      <c r="B6083" t="s">
        <v>2112</v>
      </c>
      <c r="C6083">
        <v>145</v>
      </c>
      <c r="D6083" t="s">
        <v>288</v>
      </c>
      <c r="E6083" t="s">
        <v>2157</v>
      </c>
      <c r="F6083" t="s">
        <v>1591</v>
      </c>
    </row>
    <row r="6084" spans="1:6" ht="15">
      <c r="A6084" s="233">
        <v>45870</v>
      </c>
      <c r="B6084" t="s">
        <v>2110</v>
      </c>
      <c r="C6084">
        <v>188.37040116399919</v>
      </c>
      <c r="D6084" t="s">
        <v>288</v>
      </c>
      <c r="E6084" t="s">
        <v>2811</v>
      </c>
      <c r="F6084" t="s">
        <v>1591</v>
      </c>
    </row>
    <row r="6085" spans="1:6" ht="15">
      <c r="A6085" s="233">
        <v>45870</v>
      </c>
      <c r="B6085" t="s">
        <v>2112</v>
      </c>
      <c r="C6085">
        <v>265</v>
      </c>
      <c r="D6085" t="s">
        <v>290</v>
      </c>
      <c r="E6085" t="s">
        <v>2184</v>
      </c>
      <c r="F6085" t="s">
        <v>1544</v>
      </c>
    </row>
    <row r="6086" spans="1:6" ht="15">
      <c r="A6086" s="233">
        <v>45870</v>
      </c>
      <c r="B6086" t="s">
        <v>1495</v>
      </c>
      <c r="C6086">
        <v>212898</v>
      </c>
      <c r="D6086" t="s">
        <v>290</v>
      </c>
      <c r="E6086" t="s">
        <v>1926</v>
      </c>
      <c r="F6086" t="s">
        <v>1544</v>
      </c>
    </row>
    <row r="6087" spans="1:6" ht="15">
      <c r="A6087" s="233">
        <v>45870</v>
      </c>
      <c r="B6087" t="s">
        <v>2110</v>
      </c>
      <c r="C6087">
        <v>124.47275220997849</v>
      </c>
      <c r="D6087" t="s">
        <v>290</v>
      </c>
      <c r="E6087" t="s">
        <v>2204</v>
      </c>
      <c r="F6087" t="s">
        <v>1544</v>
      </c>
    </row>
    <row r="6088" spans="1:6" ht="15">
      <c r="A6088" s="233">
        <v>45870</v>
      </c>
      <c r="B6088" t="s">
        <v>2112</v>
      </c>
      <c r="C6088">
        <v>15</v>
      </c>
      <c r="D6088" t="s">
        <v>292</v>
      </c>
      <c r="E6088" t="s">
        <v>2317</v>
      </c>
      <c r="F6088" t="s">
        <v>1509</v>
      </c>
    </row>
    <row r="6089" spans="1:6" ht="15">
      <c r="A6089" s="233">
        <v>45870</v>
      </c>
      <c r="B6089" t="s">
        <v>2110</v>
      </c>
      <c r="C6089">
        <v>56.544028950542817</v>
      </c>
      <c r="D6089" t="s">
        <v>292</v>
      </c>
      <c r="E6089" t="s">
        <v>2586</v>
      </c>
      <c r="F6089" t="s">
        <v>1509</v>
      </c>
    </row>
    <row r="6090" spans="1:6" ht="15">
      <c r="A6090" s="233">
        <v>45870</v>
      </c>
      <c r="B6090" t="s">
        <v>1495</v>
      </c>
      <c r="C6090">
        <v>26528</v>
      </c>
      <c r="D6090" t="s">
        <v>292</v>
      </c>
      <c r="E6090" t="s">
        <v>1927</v>
      </c>
      <c r="F6090" t="s">
        <v>1509</v>
      </c>
    </row>
    <row r="6091" spans="1:6" ht="15">
      <c r="A6091" s="233">
        <v>45870</v>
      </c>
      <c r="B6091" t="s">
        <v>2112</v>
      </c>
      <c r="C6091">
        <v>30</v>
      </c>
      <c r="D6091" t="s">
        <v>296</v>
      </c>
      <c r="E6091" t="s">
        <v>2133</v>
      </c>
      <c r="F6091" t="s">
        <v>1534</v>
      </c>
    </row>
    <row r="6092" spans="1:6" ht="15">
      <c r="A6092" s="233">
        <v>45870</v>
      </c>
      <c r="B6092" t="s">
        <v>1495</v>
      </c>
      <c r="C6092">
        <v>61145</v>
      </c>
      <c r="D6092" t="s">
        <v>296</v>
      </c>
      <c r="E6092" t="s">
        <v>1928</v>
      </c>
      <c r="F6092" t="s">
        <v>1534</v>
      </c>
    </row>
    <row r="6093" spans="1:6" ht="15">
      <c r="A6093" s="233">
        <v>45870</v>
      </c>
      <c r="B6093" t="s">
        <v>2110</v>
      </c>
      <c r="C6093">
        <v>49.063701038514999</v>
      </c>
      <c r="D6093" t="s">
        <v>296</v>
      </c>
      <c r="E6093" t="s">
        <v>2263</v>
      </c>
      <c r="F6093" t="s">
        <v>1534</v>
      </c>
    </row>
    <row r="6094" spans="1:6" ht="15">
      <c r="A6094" s="233">
        <v>45870</v>
      </c>
      <c r="B6094" t="s">
        <v>2110</v>
      </c>
      <c r="C6094">
        <v>180.4864108773144</v>
      </c>
      <c r="D6094" t="s">
        <v>294</v>
      </c>
      <c r="E6094" t="s">
        <v>2177</v>
      </c>
      <c r="F6094" t="s">
        <v>1534</v>
      </c>
    </row>
    <row r="6095" spans="1:6" ht="15">
      <c r="A6095" s="233">
        <v>45870</v>
      </c>
      <c r="B6095" t="s">
        <v>1495</v>
      </c>
      <c r="C6095">
        <v>66487</v>
      </c>
      <c r="D6095" t="s">
        <v>294</v>
      </c>
      <c r="E6095" t="s">
        <v>1929</v>
      </c>
      <c r="F6095" t="s">
        <v>1534</v>
      </c>
    </row>
    <row r="6096" spans="1:6" ht="15">
      <c r="A6096" s="233">
        <v>45870</v>
      </c>
      <c r="B6096" t="s">
        <v>2112</v>
      </c>
      <c r="C6096">
        <v>120</v>
      </c>
      <c r="D6096" t="s">
        <v>294</v>
      </c>
      <c r="E6096" t="s">
        <v>2233</v>
      </c>
      <c r="F6096" t="s">
        <v>1534</v>
      </c>
    </row>
    <row r="6097" spans="1:6" ht="15">
      <c r="A6097" s="233">
        <v>45870</v>
      </c>
      <c r="B6097" t="s">
        <v>1495</v>
      </c>
      <c r="C6097">
        <v>120151</v>
      </c>
      <c r="D6097" t="s">
        <v>298</v>
      </c>
      <c r="E6097" t="s">
        <v>1930</v>
      </c>
      <c r="F6097" t="s">
        <v>1522</v>
      </c>
    </row>
    <row r="6098" spans="1:6" ht="15">
      <c r="A6098" s="233">
        <v>45870</v>
      </c>
      <c r="B6098" t="s">
        <v>2112</v>
      </c>
      <c r="C6098">
        <v>210</v>
      </c>
      <c r="D6098" t="s">
        <v>298</v>
      </c>
      <c r="E6098" t="s">
        <v>2167</v>
      </c>
      <c r="F6098" t="s">
        <v>1522</v>
      </c>
    </row>
    <row r="6099" spans="1:6" ht="15">
      <c r="A6099" s="233">
        <v>45870</v>
      </c>
      <c r="B6099" t="s">
        <v>2110</v>
      </c>
      <c r="C6099">
        <v>174.78006841391249</v>
      </c>
      <c r="D6099" t="s">
        <v>298</v>
      </c>
      <c r="E6099" t="s">
        <v>2154</v>
      </c>
      <c r="F6099" t="s">
        <v>1522</v>
      </c>
    </row>
    <row r="6100" spans="1:6" ht="15">
      <c r="A6100" s="233">
        <v>45870</v>
      </c>
      <c r="B6100" t="s">
        <v>2110</v>
      </c>
      <c r="C6100">
        <v>133.47125362874971</v>
      </c>
      <c r="D6100" t="s">
        <v>300</v>
      </c>
      <c r="E6100" t="s">
        <v>2532</v>
      </c>
      <c r="F6100" t="s">
        <v>1544</v>
      </c>
    </row>
    <row r="6101" spans="1:6" ht="15">
      <c r="A6101" s="233">
        <v>45870</v>
      </c>
      <c r="B6101" t="s">
        <v>2112</v>
      </c>
      <c r="C6101">
        <v>40</v>
      </c>
      <c r="D6101" t="s">
        <v>300</v>
      </c>
      <c r="E6101" t="s">
        <v>2185</v>
      </c>
      <c r="F6101" t="s">
        <v>1544</v>
      </c>
    </row>
    <row r="6102" spans="1:6" ht="15">
      <c r="A6102" s="233">
        <v>45870</v>
      </c>
      <c r="B6102" t="s">
        <v>1495</v>
      </c>
      <c r="C6102">
        <v>29969</v>
      </c>
      <c r="D6102" t="s">
        <v>300</v>
      </c>
      <c r="E6102" t="s">
        <v>1939</v>
      </c>
      <c r="F6102" t="s">
        <v>1544</v>
      </c>
    </row>
    <row r="6103" spans="1:6" ht="15">
      <c r="A6103" s="233">
        <v>45870</v>
      </c>
      <c r="B6103" t="s">
        <v>1495</v>
      </c>
      <c r="C6103">
        <v>74114</v>
      </c>
      <c r="D6103" t="s">
        <v>302</v>
      </c>
      <c r="E6103" t="s">
        <v>1931</v>
      </c>
      <c r="F6103" t="s">
        <v>1534</v>
      </c>
    </row>
    <row r="6104" spans="1:6" ht="15">
      <c r="A6104" s="233">
        <v>45870</v>
      </c>
      <c r="B6104" t="s">
        <v>2110</v>
      </c>
      <c r="C6104">
        <v>188.89818387888931</v>
      </c>
      <c r="D6104" t="s">
        <v>302</v>
      </c>
      <c r="E6104" t="s">
        <v>2192</v>
      </c>
      <c r="F6104" t="s">
        <v>1534</v>
      </c>
    </row>
    <row r="6105" spans="1:6" ht="15">
      <c r="A6105" s="233">
        <v>45870</v>
      </c>
      <c r="B6105" t="s">
        <v>2112</v>
      </c>
      <c r="C6105">
        <v>140</v>
      </c>
      <c r="D6105" t="s">
        <v>302</v>
      </c>
      <c r="E6105" t="s">
        <v>2131</v>
      </c>
      <c r="F6105" t="s">
        <v>1534</v>
      </c>
    </row>
    <row r="6106" spans="1:6" ht="15">
      <c r="A6106" s="233">
        <v>45870</v>
      </c>
      <c r="B6106" t="s">
        <v>2112</v>
      </c>
      <c r="C6106">
        <v>45</v>
      </c>
      <c r="D6106" t="s">
        <v>304</v>
      </c>
      <c r="E6106" t="s">
        <v>2138</v>
      </c>
      <c r="F6106" t="s">
        <v>1544</v>
      </c>
    </row>
    <row r="6107" spans="1:6" ht="15">
      <c r="A6107" s="233">
        <v>45870</v>
      </c>
      <c r="B6107" t="s">
        <v>2110</v>
      </c>
      <c r="C6107">
        <v>138.3806390110397</v>
      </c>
      <c r="D6107" t="s">
        <v>304</v>
      </c>
      <c r="E6107" t="s">
        <v>2245</v>
      </c>
      <c r="F6107" t="s">
        <v>1544</v>
      </c>
    </row>
    <row r="6108" spans="1:6" ht="15">
      <c r="A6108" s="233">
        <v>45870</v>
      </c>
      <c r="B6108" t="s">
        <v>1495</v>
      </c>
      <c r="C6108">
        <v>32519</v>
      </c>
      <c r="D6108" t="s">
        <v>304</v>
      </c>
      <c r="E6108" t="s">
        <v>1932</v>
      </c>
      <c r="F6108" t="s">
        <v>1544</v>
      </c>
    </row>
    <row r="6109" spans="1:6" ht="15">
      <c r="A6109" s="233">
        <v>45870</v>
      </c>
      <c r="B6109" t="s">
        <v>2110</v>
      </c>
      <c r="C6109">
        <v>288.19721557151718</v>
      </c>
      <c r="D6109" t="s">
        <v>306</v>
      </c>
      <c r="E6109" t="s">
        <v>3305</v>
      </c>
      <c r="F6109" t="s">
        <v>1531</v>
      </c>
    </row>
    <row r="6110" spans="1:6" ht="15">
      <c r="A6110" s="233">
        <v>45870</v>
      </c>
      <c r="B6110" t="s">
        <v>1495</v>
      </c>
      <c r="C6110">
        <v>45108</v>
      </c>
      <c r="D6110" t="s">
        <v>306</v>
      </c>
      <c r="E6110" t="s">
        <v>1933</v>
      </c>
      <c r="F6110" t="s">
        <v>1531</v>
      </c>
    </row>
    <row r="6111" spans="1:6" ht="15">
      <c r="A6111" s="233">
        <v>45870</v>
      </c>
      <c r="B6111" t="s">
        <v>2112</v>
      </c>
      <c r="C6111">
        <v>130</v>
      </c>
      <c r="D6111" t="s">
        <v>306</v>
      </c>
      <c r="E6111" t="s">
        <v>2179</v>
      </c>
      <c r="F6111" t="s">
        <v>1531</v>
      </c>
    </row>
    <row r="6112" spans="1:6" ht="15">
      <c r="A6112" s="233">
        <v>45870</v>
      </c>
      <c r="B6112" t="s">
        <v>2110</v>
      </c>
      <c r="C6112">
        <v>168.32587890155341</v>
      </c>
      <c r="D6112" t="s">
        <v>308</v>
      </c>
      <c r="E6112" t="s">
        <v>2788</v>
      </c>
      <c r="F6112" t="s">
        <v>1531</v>
      </c>
    </row>
    <row r="6113" spans="1:6" ht="15">
      <c r="A6113" s="233">
        <v>45870</v>
      </c>
      <c r="B6113" t="s">
        <v>2112</v>
      </c>
      <c r="C6113">
        <v>245</v>
      </c>
      <c r="D6113" t="s">
        <v>308</v>
      </c>
      <c r="E6113" t="s">
        <v>2243</v>
      </c>
      <c r="F6113" t="s">
        <v>1531</v>
      </c>
    </row>
    <row r="6114" spans="1:6" ht="15">
      <c r="A6114" s="233">
        <v>45870</v>
      </c>
      <c r="B6114" t="s">
        <v>1495</v>
      </c>
      <c r="C6114">
        <v>145551</v>
      </c>
      <c r="D6114" t="s">
        <v>308</v>
      </c>
      <c r="E6114" t="s">
        <v>1934</v>
      </c>
      <c r="F6114" t="s">
        <v>1531</v>
      </c>
    </row>
    <row r="6115" spans="1:6" ht="15">
      <c r="A6115" s="233">
        <v>45870</v>
      </c>
      <c r="B6115" t="s">
        <v>2112</v>
      </c>
      <c r="C6115">
        <v>105</v>
      </c>
      <c r="D6115" t="s">
        <v>310</v>
      </c>
      <c r="E6115" t="s">
        <v>2137</v>
      </c>
      <c r="F6115" t="s">
        <v>1518</v>
      </c>
    </row>
    <row r="6116" spans="1:6" ht="15">
      <c r="A6116" s="233">
        <v>45870</v>
      </c>
      <c r="B6116" t="s">
        <v>2110</v>
      </c>
      <c r="C6116">
        <v>261.07712964344319</v>
      </c>
      <c r="D6116" t="s">
        <v>310</v>
      </c>
      <c r="E6116" t="s">
        <v>2246</v>
      </c>
      <c r="F6116" t="s">
        <v>1518</v>
      </c>
    </row>
    <row r="6117" spans="1:6" ht="15">
      <c r="A6117" s="233">
        <v>45870</v>
      </c>
      <c r="B6117" t="s">
        <v>1495</v>
      </c>
      <c r="C6117">
        <v>40218</v>
      </c>
      <c r="D6117" t="s">
        <v>310</v>
      </c>
      <c r="E6117" t="s">
        <v>1935</v>
      </c>
      <c r="F6117" t="s">
        <v>1518</v>
      </c>
    </row>
    <row r="6118" spans="1:6" ht="15">
      <c r="A6118" s="233">
        <v>45870</v>
      </c>
      <c r="B6118" t="s">
        <v>2112</v>
      </c>
      <c r="C6118">
        <v>19360</v>
      </c>
      <c r="D6118" t="s">
        <v>1772</v>
      </c>
      <c r="E6118" t="s">
        <v>3306</v>
      </c>
      <c r="F6118" t="s">
        <v>1772</v>
      </c>
    </row>
    <row r="6119" spans="1:6" ht="15">
      <c r="A6119" s="233">
        <v>45870</v>
      </c>
      <c r="B6119" t="s">
        <v>2110</v>
      </c>
      <c r="C6119">
        <v>176.30304891353251</v>
      </c>
      <c r="D6119" t="s">
        <v>1772</v>
      </c>
      <c r="E6119" t="s">
        <v>2569</v>
      </c>
      <c r="F6119" t="s">
        <v>1772</v>
      </c>
    </row>
    <row r="6120" spans="1:6" ht="15">
      <c r="A6120" s="233">
        <v>45870</v>
      </c>
      <c r="B6120" t="s">
        <v>2269</v>
      </c>
      <c r="C6120">
        <v>425</v>
      </c>
      <c r="D6120" t="s">
        <v>3</v>
      </c>
      <c r="E6120" t="s">
        <v>2116</v>
      </c>
      <c r="F6120" t="s">
        <v>1509</v>
      </c>
    </row>
    <row r="6121" spans="1:6" ht="15">
      <c r="A6121" s="233">
        <v>45870</v>
      </c>
      <c r="B6121" t="s">
        <v>2267</v>
      </c>
      <c r="C6121">
        <v>2123.725764541276</v>
      </c>
      <c r="D6121" t="s">
        <v>3</v>
      </c>
      <c r="E6121" t="s">
        <v>2823</v>
      </c>
      <c r="F6121" t="s">
        <v>1509</v>
      </c>
    </row>
    <row r="6122" spans="1:6" ht="15">
      <c r="A6122" s="233">
        <v>45870</v>
      </c>
      <c r="B6122" t="s">
        <v>2267</v>
      </c>
      <c r="C6122">
        <v>1557.9148669590161</v>
      </c>
      <c r="D6122" t="s">
        <v>7</v>
      </c>
      <c r="E6122" t="s">
        <v>3307</v>
      </c>
      <c r="F6122" t="s">
        <v>1509</v>
      </c>
    </row>
    <row r="6123" spans="1:6" ht="15">
      <c r="A6123" s="233">
        <v>45870</v>
      </c>
      <c r="B6123" t="s">
        <v>2269</v>
      </c>
      <c r="C6123">
        <v>945</v>
      </c>
      <c r="D6123" t="s">
        <v>7</v>
      </c>
      <c r="E6123" t="s">
        <v>2439</v>
      </c>
      <c r="F6123" t="s">
        <v>1509</v>
      </c>
    </row>
    <row r="6124" spans="1:6" ht="15">
      <c r="A6124" s="233">
        <v>45870</v>
      </c>
      <c r="B6124" t="s">
        <v>2269</v>
      </c>
      <c r="C6124">
        <v>1215</v>
      </c>
      <c r="D6124" t="s">
        <v>11</v>
      </c>
      <c r="E6124" t="s">
        <v>3308</v>
      </c>
      <c r="F6124" t="s">
        <v>1518</v>
      </c>
    </row>
    <row r="6125" spans="1:6" ht="15">
      <c r="A6125" s="233">
        <v>45870</v>
      </c>
      <c r="B6125" t="s">
        <v>2267</v>
      </c>
      <c r="C6125">
        <v>2404.1315445803161</v>
      </c>
      <c r="D6125" t="s">
        <v>11</v>
      </c>
      <c r="E6125" t="s">
        <v>3309</v>
      </c>
      <c r="F6125" t="s">
        <v>1518</v>
      </c>
    </row>
    <row r="6126" spans="1:6" ht="15">
      <c r="A6126" s="233">
        <v>45870</v>
      </c>
      <c r="B6126" t="s">
        <v>2269</v>
      </c>
      <c r="C6126">
        <v>660</v>
      </c>
      <c r="D6126" t="s">
        <v>14</v>
      </c>
      <c r="E6126" t="s">
        <v>2634</v>
      </c>
      <c r="F6126" t="s">
        <v>1522</v>
      </c>
    </row>
    <row r="6127" spans="1:6" ht="15">
      <c r="A6127" s="233">
        <v>45870</v>
      </c>
      <c r="B6127" t="s">
        <v>2267</v>
      </c>
      <c r="C6127">
        <v>1688.670555726128</v>
      </c>
      <c r="D6127" t="s">
        <v>14</v>
      </c>
      <c r="E6127" t="s">
        <v>3310</v>
      </c>
      <c r="F6127" t="s">
        <v>1522</v>
      </c>
    </row>
    <row r="6128" spans="1:6" ht="15">
      <c r="A6128" s="233">
        <v>45870</v>
      </c>
      <c r="B6128" t="s">
        <v>2267</v>
      </c>
      <c r="C6128">
        <v>1587.3491269579799</v>
      </c>
      <c r="D6128" t="s">
        <v>16</v>
      </c>
      <c r="E6128" t="s">
        <v>3311</v>
      </c>
      <c r="F6128" t="s">
        <v>1525</v>
      </c>
    </row>
    <row r="6129" spans="1:6" ht="15">
      <c r="A6129" s="233">
        <v>45870</v>
      </c>
      <c r="B6129" t="s">
        <v>2269</v>
      </c>
      <c r="C6129">
        <v>530</v>
      </c>
      <c r="D6129" t="s">
        <v>16</v>
      </c>
      <c r="E6129" t="s">
        <v>2468</v>
      </c>
      <c r="F6129" t="s">
        <v>1525</v>
      </c>
    </row>
    <row r="6130" spans="1:6" ht="15">
      <c r="A6130" s="233">
        <v>45870</v>
      </c>
      <c r="B6130" t="s">
        <v>2267</v>
      </c>
      <c r="C6130">
        <v>1719.6296907022211</v>
      </c>
      <c r="D6130" t="s">
        <v>18</v>
      </c>
      <c r="E6130" t="s">
        <v>3312</v>
      </c>
      <c r="F6130" t="s">
        <v>1509</v>
      </c>
    </row>
    <row r="6131" spans="1:6" ht="15">
      <c r="A6131" s="233">
        <v>45870</v>
      </c>
      <c r="B6131" t="s">
        <v>2269</v>
      </c>
      <c r="C6131">
        <v>730</v>
      </c>
      <c r="D6131" t="s">
        <v>18</v>
      </c>
      <c r="E6131" t="s">
        <v>2608</v>
      </c>
      <c r="F6131" t="s">
        <v>1509</v>
      </c>
    </row>
    <row r="6132" spans="1:6" ht="15">
      <c r="A6132" s="233">
        <v>45870</v>
      </c>
      <c r="B6132" t="s">
        <v>2269</v>
      </c>
      <c r="C6132">
        <v>3320</v>
      </c>
      <c r="D6132" t="s">
        <v>20</v>
      </c>
      <c r="E6132" t="s">
        <v>3313</v>
      </c>
      <c r="F6132" t="s">
        <v>1531</v>
      </c>
    </row>
    <row r="6133" spans="1:6" ht="15">
      <c r="A6133" s="233">
        <v>45870</v>
      </c>
      <c r="B6133" t="s">
        <v>2267</v>
      </c>
      <c r="C6133">
        <v>2150.1755113143272</v>
      </c>
      <c r="D6133" t="s">
        <v>20</v>
      </c>
      <c r="E6133" t="s">
        <v>3314</v>
      </c>
      <c r="F6133" t="s">
        <v>1531</v>
      </c>
    </row>
    <row r="6134" spans="1:6" ht="15">
      <c r="A6134" s="233">
        <v>45870</v>
      </c>
      <c r="B6134" t="s">
        <v>2267</v>
      </c>
      <c r="C6134">
        <v>1553.3980582524271</v>
      </c>
      <c r="D6134" t="s">
        <v>22</v>
      </c>
      <c r="E6134" t="s">
        <v>3315</v>
      </c>
      <c r="F6134" t="s">
        <v>1534</v>
      </c>
    </row>
    <row r="6135" spans="1:6" ht="15">
      <c r="A6135" s="233">
        <v>45870</v>
      </c>
      <c r="B6135" t="s">
        <v>2269</v>
      </c>
      <c r="C6135">
        <v>360</v>
      </c>
      <c r="D6135" t="s">
        <v>22</v>
      </c>
      <c r="E6135" t="s">
        <v>2491</v>
      </c>
      <c r="F6135" t="s">
        <v>1534</v>
      </c>
    </row>
    <row r="6136" spans="1:6" ht="15">
      <c r="A6136" s="233">
        <v>45870</v>
      </c>
      <c r="B6136" t="s">
        <v>2269</v>
      </c>
      <c r="C6136">
        <v>440</v>
      </c>
      <c r="D6136" t="s">
        <v>24</v>
      </c>
      <c r="E6136" t="s">
        <v>2248</v>
      </c>
      <c r="F6136" t="s">
        <v>1534</v>
      </c>
    </row>
    <row r="6137" spans="1:6" ht="15">
      <c r="A6137" s="233">
        <v>45870</v>
      </c>
      <c r="B6137" t="s">
        <v>2267</v>
      </c>
      <c r="C6137">
        <v>1467.400366850092</v>
      </c>
      <c r="D6137" t="s">
        <v>24</v>
      </c>
      <c r="E6137" t="s">
        <v>2407</v>
      </c>
      <c r="F6137" t="s">
        <v>1534</v>
      </c>
    </row>
    <row r="6138" spans="1:6" ht="15">
      <c r="A6138" s="233">
        <v>45870</v>
      </c>
      <c r="B6138" t="s">
        <v>2269</v>
      </c>
      <c r="C6138">
        <v>865</v>
      </c>
      <c r="D6138" t="s">
        <v>26</v>
      </c>
      <c r="E6138" t="s">
        <v>2395</v>
      </c>
      <c r="F6138" t="s">
        <v>1534</v>
      </c>
    </row>
    <row r="6139" spans="1:6" ht="15">
      <c r="A6139" s="233">
        <v>45870</v>
      </c>
      <c r="B6139" t="s">
        <v>2267</v>
      </c>
      <c r="C6139">
        <v>1652.150660860264</v>
      </c>
      <c r="D6139" t="s">
        <v>26</v>
      </c>
      <c r="E6139" t="s">
        <v>2833</v>
      </c>
      <c r="F6139" t="s">
        <v>1534</v>
      </c>
    </row>
    <row r="6140" spans="1:6" ht="15">
      <c r="A6140" s="233">
        <v>45870</v>
      </c>
      <c r="B6140" t="s">
        <v>2269</v>
      </c>
      <c r="C6140">
        <v>1585</v>
      </c>
      <c r="D6140" t="s">
        <v>28</v>
      </c>
      <c r="E6140" t="s">
        <v>2363</v>
      </c>
      <c r="F6140" t="s">
        <v>1522</v>
      </c>
    </row>
    <row r="6141" spans="1:6" ht="15">
      <c r="A6141" s="233">
        <v>45870</v>
      </c>
      <c r="B6141" t="s">
        <v>2267</v>
      </c>
      <c r="C6141">
        <v>1783.885381143712</v>
      </c>
      <c r="D6141" t="s">
        <v>28</v>
      </c>
      <c r="E6141" t="s">
        <v>3316</v>
      </c>
      <c r="F6141" t="s">
        <v>1522</v>
      </c>
    </row>
    <row r="6142" spans="1:6" ht="15">
      <c r="A6142" s="233">
        <v>45870</v>
      </c>
      <c r="B6142" t="s">
        <v>2267</v>
      </c>
      <c r="C6142">
        <v>1412.6999329566131</v>
      </c>
      <c r="D6142" t="s">
        <v>30</v>
      </c>
      <c r="E6142" t="s">
        <v>3317</v>
      </c>
      <c r="F6142" t="s">
        <v>1544</v>
      </c>
    </row>
    <row r="6143" spans="1:6" ht="15">
      <c r="A6143" s="233">
        <v>45870</v>
      </c>
      <c r="B6143" t="s">
        <v>2269</v>
      </c>
      <c r="C6143">
        <v>295</v>
      </c>
      <c r="D6143" t="s">
        <v>30</v>
      </c>
      <c r="E6143" t="s">
        <v>2226</v>
      </c>
      <c r="F6143" t="s">
        <v>1544</v>
      </c>
    </row>
    <row r="6144" spans="1:6" ht="15">
      <c r="A6144" s="233">
        <v>45870</v>
      </c>
      <c r="B6144" t="s">
        <v>2267</v>
      </c>
      <c r="C6144">
        <v>1662.9141570568131</v>
      </c>
      <c r="D6144" t="s">
        <v>32</v>
      </c>
      <c r="E6144" t="s">
        <v>3318</v>
      </c>
      <c r="F6144" t="s">
        <v>1518</v>
      </c>
    </row>
    <row r="6145" spans="1:6" ht="15">
      <c r="A6145" s="233">
        <v>45870</v>
      </c>
      <c r="B6145" t="s">
        <v>2269</v>
      </c>
      <c r="C6145">
        <v>1455</v>
      </c>
      <c r="D6145" t="s">
        <v>32</v>
      </c>
      <c r="E6145" t="s">
        <v>3319</v>
      </c>
      <c r="F6145" t="s">
        <v>1518</v>
      </c>
    </row>
    <row r="6146" spans="1:6" ht="15">
      <c r="A6146" s="233">
        <v>45870</v>
      </c>
      <c r="B6146" t="s">
        <v>2267</v>
      </c>
      <c r="C6146">
        <v>1816.1920506671011</v>
      </c>
      <c r="D6146" t="s">
        <v>34</v>
      </c>
      <c r="E6146" t="s">
        <v>2398</v>
      </c>
      <c r="F6146" t="s">
        <v>1509</v>
      </c>
    </row>
    <row r="6147" spans="1:6" ht="15">
      <c r="A6147" s="233">
        <v>45870</v>
      </c>
      <c r="B6147" t="s">
        <v>2269</v>
      </c>
      <c r="C6147">
        <v>780</v>
      </c>
      <c r="D6147" t="s">
        <v>34</v>
      </c>
      <c r="E6147" t="s">
        <v>2942</v>
      </c>
      <c r="F6147" t="s">
        <v>1509</v>
      </c>
    </row>
    <row r="6148" spans="1:6" ht="15">
      <c r="A6148" s="233">
        <v>45870</v>
      </c>
      <c r="B6148" t="s">
        <v>2269</v>
      </c>
      <c r="C6148">
        <v>560</v>
      </c>
      <c r="D6148" t="s">
        <v>36</v>
      </c>
      <c r="E6148" t="s">
        <v>2619</v>
      </c>
      <c r="F6148" t="s">
        <v>1544</v>
      </c>
    </row>
    <row r="6149" spans="1:6" ht="15">
      <c r="A6149" s="233">
        <v>45870</v>
      </c>
      <c r="B6149" t="s">
        <v>2267</v>
      </c>
      <c r="C6149">
        <v>1381.931248920366</v>
      </c>
      <c r="D6149" t="s">
        <v>36</v>
      </c>
      <c r="E6149" t="s">
        <v>3320</v>
      </c>
      <c r="F6149" t="s">
        <v>1544</v>
      </c>
    </row>
    <row r="6150" spans="1:6" ht="15">
      <c r="A6150" s="233">
        <v>45870</v>
      </c>
      <c r="B6150" t="s">
        <v>2267</v>
      </c>
      <c r="C6150">
        <v>1733.93700028899</v>
      </c>
      <c r="D6150" t="s">
        <v>1497</v>
      </c>
      <c r="E6150" t="s">
        <v>2878</v>
      </c>
      <c r="F6150" t="s">
        <v>1522</v>
      </c>
    </row>
    <row r="6151" spans="1:6" ht="15">
      <c r="A6151" s="233">
        <v>45870</v>
      </c>
      <c r="B6151" t="s">
        <v>2269</v>
      </c>
      <c r="C6151">
        <v>1080</v>
      </c>
      <c r="D6151" t="s">
        <v>1497</v>
      </c>
      <c r="E6151" t="s">
        <v>2971</v>
      </c>
      <c r="F6151" t="s">
        <v>1522</v>
      </c>
    </row>
    <row r="6152" spans="1:6" ht="15">
      <c r="A6152" s="233">
        <v>45870</v>
      </c>
      <c r="B6152" t="s">
        <v>2267</v>
      </c>
      <c r="C6152">
        <v>1400.373432915444</v>
      </c>
      <c r="D6152" t="s">
        <v>40</v>
      </c>
      <c r="E6152" t="s">
        <v>3014</v>
      </c>
      <c r="F6152" t="s">
        <v>1509</v>
      </c>
    </row>
    <row r="6153" spans="1:6" ht="15">
      <c r="A6153" s="233">
        <v>45870</v>
      </c>
      <c r="B6153" t="s">
        <v>2269</v>
      </c>
      <c r="C6153">
        <v>840</v>
      </c>
      <c r="D6153" t="s">
        <v>40</v>
      </c>
      <c r="E6153" t="s">
        <v>3321</v>
      </c>
      <c r="F6153" t="s">
        <v>1509</v>
      </c>
    </row>
    <row r="6154" spans="1:6" ht="15">
      <c r="A6154" s="233">
        <v>45870</v>
      </c>
      <c r="B6154" t="s">
        <v>2267</v>
      </c>
      <c r="C6154">
        <v>1230.379517799792</v>
      </c>
      <c r="D6154" t="s">
        <v>42</v>
      </c>
      <c r="E6154" t="s">
        <v>3322</v>
      </c>
      <c r="F6154" t="s">
        <v>1544</v>
      </c>
    </row>
    <row r="6155" spans="1:6" ht="15">
      <c r="A6155" s="233">
        <v>45870</v>
      </c>
      <c r="B6155" t="s">
        <v>2269</v>
      </c>
      <c r="C6155">
        <v>1360</v>
      </c>
      <c r="D6155" t="s">
        <v>42</v>
      </c>
      <c r="E6155" t="s">
        <v>3323</v>
      </c>
      <c r="F6155" t="s">
        <v>1544</v>
      </c>
    </row>
    <row r="6156" spans="1:6" ht="15">
      <c r="A6156" s="233">
        <v>45870</v>
      </c>
      <c r="B6156" t="s">
        <v>2269</v>
      </c>
      <c r="C6156">
        <v>470</v>
      </c>
      <c r="D6156" t="s">
        <v>44</v>
      </c>
      <c r="E6156" t="s">
        <v>2169</v>
      </c>
      <c r="F6156" t="s">
        <v>1534</v>
      </c>
    </row>
    <row r="6157" spans="1:6" ht="15">
      <c r="A6157" s="233">
        <v>45870</v>
      </c>
      <c r="B6157" t="s">
        <v>2267</v>
      </c>
      <c r="C6157">
        <v>1287.6712328767121</v>
      </c>
      <c r="D6157" t="s">
        <v>44</v>
      </c>
      <c r="E6157" t="s">
        <v>3324</v>
      </c>
      <c r="F6157" t="s">
        <v>1534</v>
      </c>
    </row>
    <row r="6158" spans="1:6" ht="15">
      <c r="A6158" s="233">
        <v>45870</v>
      </c>
      <c r="B6158" t="s">
        <v>2267</v>
      </c>
      <c r="C6158">
        <v>1707.435214337612</v>
      </c>
      <c r="D6158" t="s">
        <v>46</v>
      </c>
      <c r="E6158" t="s">
        <v>3325</v>
      </c>
      <c r="F6158" t="s">
        <v>1518</v>
      </c>
    </row>
    <row r="6159" spans="1:6" ht="15">
      <c r="A6159" s="233">
        <v>45870</v>
      </c>
      <c r="B6159" t="s">
        <v>2269</v>
      </c>
      <c r="C6159">
        <v>705</v>
      </c>
      <c r="D6159" t="s">
        <v>46</v>
      </c>
      <c r="E6159" t="s">
        <v>2408</v>
      </c>
      <c r="F6159" t="s">
        <v>1518</v>
      </c>
    </row>
    <row r="6160" spans="1:6" ht="15">
      <c r="A6160" s="233">
        <v>45870</v>
      </c>
      <c r="B6160" t="s">
        <v>2267</v>
      </c>
      <c r="C6160">
        <v>1584.6507830475771</v>
      </c>
      <c r="D6160" t="s">
        <v>48</v>
      </c>
      <c r="E6160" t="s">
        <v>2363</v>
      </c>
      <c r="F6160" t="s">
        <v>1525</v>
      </c>
    </row>
    <row r="6161" spans="1:6" ht="15">
      <c r="A6161" s="233">
        <v>45870</v>
      </c>
      <c r="B6161" t="s">
        <v>2269</v>
      </c>
      <c r="C6161">
        <v>2135</v>
      </c>
      <c r="D6161" t="s">
        <v>48</v>
      </c>
      <c r="E6161" t="s">
        <v>3326</v>
      </c>
      <c r="F6161" t="s">
        <v>1525</v>
      </c>
    </row>
    <row r="6162" spans="1:6" ht="15">
      <c r="A6162" s="233">
        <v>45870</v>
      </c>
      <c r="B6162" t="s">
        <v>2269</v>
      </c>
      <c r="C6162">
        <v>460</v>
      </c>
      <c r="D6162" t="s">
        <v>50</v>
      </c>
      <c r="E6162" t="s">
        <v>3008</v>
      </c>
      <c r="F6162" t="s">
        <v>1509</v>
      </c>
    </row>
    <row r="6163" spans="1:6" ht="15">
      <c r="A6163" s="233">
        <v>45870</v>
      </c>
      <c r="B6163" t="s">
        <v>2267</v>
      </c>
      <c r="C6163">
        <v>1748.251748251748</v>
      </c>
      <c r="D6163" t="s">
        <v>50</v>
      </c>
      <c r="E6163" t="s">
        <v>2283</v>
      </c>
      <c r="F6163" t="s">
        <v>1509</v>
      </c>
    </row>
    <row r="6164" spans="1:6" ht="15">
      <c r="A6164" s="233">
        <v>45870</v>
      </c>
      <c r="B6164" t="s">
        <v>2267</v>
      </c>
      <c r="C6164">
        <v>1505.4998607630189</v>
      </c>
      <c r="D6164" t="s">
        <v>52</v>
      </c>
      <c r="E6164" t="s">
        <v>3327</v>
      </c>
      <c r="F6164" t="s">
        <v>1525</v>
      </c>
    </row>
    <row r="6165" spans="1:6" ht="15">
      <c r="A6165" s="233">
        <v>45870</v>
      </c>
      <c r="B6165" t="s">
        <v>2269</v>
      </c>
      <c r="C6165">
        <v>865</v>
      </c>
      <c r="D6165" t="s">
        <v>52</v>
      </c>
      <c r="E6165" t="s">
        <v>2395</v>
      </c>
      <c r="F6165" t="s">
        <v>1525</v>
      </c>
    </row>
    <row r="6166" spans="1:6" ht="15">
      <c r="A6166" s="233">
        <v>45870</v>
      </c>
      <c r="B6166" t="s">
        <v>2267</v>
      </c>
      <c r="C6166">
        <v>1374.943369190732</v>
      </c>
      <c r="D6166" t="s">
        <v>54</v>
      </c>
      <c r="E6166" t="s">
        <v>3328</v>
      </c>
      <c r="F6166" t="s">
        <v>1534</v>
      </c>
    </row>
    <row r="6167" spans="1:6" ht="15">
      <c r="A6167" s="233">
        <v>45870</v>
      </c>
      <c r="B6167" t="s">
        <v>2269</v>
      </c>
      <c r="C6167">
        <v>1305</v>
      </c>
      <c r="D6167" t="s">
        <v>54</v>
      </c>
      <c r="E6167" t="s">
        <v>3329</v>
      </c>
      <c r="F6167" t="s">
        <v>1534</v>
      </c>
    </row>
    <row r="6168" spans="1:6" ht="15">
      <c r="A6168" s="233">
        <v>45870</v>
      </c>
      <c r="B6168" t="s">
        <v>2267</v>
      </c>
      <c r="C6168">
        <v>1563.220108864891</v>
      </c>
      <c r="D6168" t="s">
        <v>56</v>
      </c>
      <c r="E6168" t="s">
        <v>3330</v>
      </c>
      <c r="F6168" t="s">
        <v>1534</v>
      </c>
    </row>
    <row r="6169" spans="1:6" ht="15">
      <c r="A6169" s="233">
        <v>45870</v>
      </c>
      <c r="B6169" t="s">
        <v>2269</v>
      </c>
      <c r="C6169">
        <v>1255</v>
      </c>
      <c r="D6169" t="s">
        <v>56</v>
      </c>
      <c r="E6169" t="s">
        <v>2515</v>
      </c>
      <c r="F6169" t="s">
        <v>1534</v>
      </c>
    </row>
    <row r="6170" spans="1:6" ht="15">
      <c r="A6170" s="233">
        <v>45870</v>
      </c>
      <c r="B6170" t="s">
        <v>2269</v>
      </c>
      <c r="C6170">
        <v>25</v>
      </c>
      <c r="D6170" t="s">
        <v>58</v>
      </c>
      <c r="E6170" t="s">
        <v>2173</v>
      </c>
      <c r="F6170" t="s">
        <v>1509</v>
      </c>
    </row>
    <row r="6171" spans="1:6" ht="15">
      <c r="A6171" s="233">
        <v>45870</v>
      </c>
      <c r="B6171" t="s">
        <v>2267</v>
      </c>
      <c r="C6171">
        <v>1786.99070764832</v>
      </c>
      <c r="D6171" t="s">
        <v>58</v>
      </c>
      <c r="E6171" t="s">
        <v>3331</v>
      </c>
      <c r="F6171" t="s">
        <v>1509</v>
      </c>
    </row>
    <row r="6172" spans="1:6" ht="15">
      <c r="A6172" s="233">
        <v>45870</v>
      </c>
      <c r="B6172" t="s">
        <v>2267</v>
      </c>
      <c r="C6172">
        <v>1304.187855612935</v>
      </c>
      <c r="D6172" t="s">
        <v>1498</v>
      </c>
      <c r="E6172" t="s">
        <v>2849</v>
      </c>
      <c r="F6172" t="s">
        <v>1522</v>
      </c>
    </row>
    <row r="6173" spans="1:6" ht="15">
      <c r="A6173" s="233">
        <v>45870</v>
      </c>
      <c r="B6173" t="s">
        <v>2269</v>
      </c>
      <c r="C6173">
        <v>1985</v>
      </c>
      <c r="D6173" t="s">
        <v>1498</v>
      </c>
      <c r="E6173" t="s">
        <v>2353</v>
      </c>
      <c r="F6173" t="s">
        <v>1522</v>
      </c>
    </row>
    <row r="6174" spans="1:6" ht="15">
      <c r="A6174" s="233">
        <v>45870</v>
      </c>
      <c r="B6174" t="s">
        <v>2269</v>
      </c>
      <c r="C6174">
        <v>1925</v>
      </c>
      <c r="D6174" t="s">
        <v>62</v>
      </c>
      <c r="E6174" t="s">
        <v>3332</v>
      </c>
      <c r="F6174" t="s">
        <v>1578</v>
      </c>
    </row>
    <row r="6175" spans="1:6" ht="15">
      <c r="A6175" s="233">
        <v>45870</v>
      </c>
      <c r="B6175" t="s">
        <v>2267</v>
      </c>
      <c r="C6175">
        <v>1634.9861557016429</v>
      </c>
      <c r="D6175" t="s">
        <v>62</v>
      </c>
      <c r="E6175" t="s">
        <v>2615</v>
      </c>
      <c r="F6175" t="s">
        <v>1578</v>
      </c>
    </row>
    <row r="6176" spans="1:6" ht="15">
      <c r="A6176" s="233">
        <v>45870</v>
      </c>
      <c r="B6176" t="s">
        <v>2267</v>
      </c>
      <c r="C6176">
        <v>1949.3177387914229</v>
      </c>
      <c r="D6176" t="s">
        <v>64</v>
      </c>
      <c r="E6176" t="s">
        <v>3333</v>
      </c>
      <c r="F6176" t="s">
        <v>1531</v>
      </c>
    </row>
    <row r="6177" spans="1:6" ht="15">
      <c r="A6177" s="233">
        <v>45870</v>
      </c>
      <c r="B6177" t="s">
        <v>2269</v>
      </c>
      <c r="C6177">
        <v>1000</v>
      </c>
      <c r="D6177" t="s">
        <v>64</v>
      </c>
      <c r="E6177" t="s">
        <v>2963</v>
      </c>
      <c r="F6177" t="s">
        <v>1531</v>
      </c>
    </row>
    <row r="6178" spans="1:6" ht="15">
      <c r="A6178" s="233">
        <v>45870</v>
      </c>
      <c r="B6178" t="s">
        <v>2269</v>
      </c>
      <c r="C6178">
        <v>805</v>
      </c>
      <c r="D6178" t="s">
        <v>66</v>
      </c>
      <c r="E6178" t="s">
        <v>3015</v>
      </c>
      <c r="F6178" t="s">
        <v>1509</v>
      </c>
    </row>
    <row r="6179" spans="1:6" ht="15">
      <c r="A6179" s="233">
        <v>45870</v>
      </c>
      <c r="B6179" t="s">
        <v>2267</v>
      </c>
      <c r="C6179">
        <v>1418.902245567032</v>
      </c>
      <c r="D6179" t="s">
        <v>66</v>
      </c>
      <c r="E6179" t="s">
        <v>3334</v>
      </c>
      <c r="F6179" t="s">
        <v>1509</v>
      </c>
    </row>
    <row r="6180" spans="1:6" ht="15">
      <c r="A6180" s="233">
        <v>45870</v>
      </c>
      <c r="B6180" t="s">
        <v>2269</v>
      </c>
      <c r="C6180">
        <v>1060</v>
      </c>
      <c r="D6180" t="s">
        <v>68</v>
      </c>
      <c r="E6180" t="s">
        <v>3335</v>
      </c>
      <c r="F6180" t="s">
        <v>1578</v>
      </c>
    </row>
    <row r="6181" spans="1:6" ht="15">
      <c r="A6181" s="233">
        <v>45870</v>
      </c>
      <c r="B6181" t="s">
        <v>2267</v>
      </c>
      <c r="C6181">
        <v>1573.844486347642</v>
      </c>
      <c r="D6181" t="s">
        <v>68</v>
      </c>
      <c r="E6181" t="s">
        <v>2824</v>
      </c>
      <c r="F6181" t="s">
        <v>1578</v>
      </c>
    </row>
    <row r="6182" spans="1:6" ht="15">
      <c r="A6182" s="233">
        <v>45870</v>
      </c>
      <c r="B6182" t="s">
        <v>2267</v>
      </c>
      <c r="C6182">
        <v>1827.961507753078</v>
      </c>
      <c r="D6182" t="s">
        <v>70</v>
      </c>
      <c r="E6182" t="s">
        <v>2329</v>
      </c>
      <c r="F6182" t="s">
        <v>1578</v>
      </c>
    </row>
    <row r="6183" spans="1:6" ht="15">
      <c r="A6183" s="233">
        <v>45870</v>
      </c>
      <c r="B6183" t="s">
        <v>2269</v>
      </c>
      <c r="C6183">
        <v>435</v>
      </c>
      <c r="D6183" t="s">
        <v>70</v>
      </c>
      <c r="E6183" t="s">
        <v>2328</v>
      </c>
      <c r="F6183" t="s">
        <v>1578</v>
      </c>
    </row>
    <row r="6184" spans="1:6" ht="15">
      <c r="A6184" s="233">
        <v>45870</v>
      </c>
      <c r="B6184" t="s">
        <v>2267</v>
      </c>
      <c r="C6184">
        <v>1954.3095895949859</v>
      </c>
      <c r="D6184" t="s">
        <v>72</v>
      </c>
      <c r="E6184" t="s">
        <v>2909</v>
      </c>
      <c r="F6184" t="s">
        <v>1591</v>
      </c>
    </row>
    <row r="6185" spans="1:6" ht="15">
      <c r="A6185" s="233">
        <v>45870</v>
      </c>
      <c r="B6185" t="s">
        <v>2269</v>
      </c>
      <c r="C6185">
        <v>870</v>
      </c>
      <c r="D6185" t="s">
        <v>72</v>
      </c>
      <c r="E6185" t="s">
        <v>2384</v>
      </c>
      <c r="F6185" t="s">
        <v>1591</v>
      </c>
    </row>
    <row r="6186" spans="1:6" ht="15">
      <c r="A6186" s="233">
        <v>45870</v>
      </c>
      <c r="B6186" t="s">
        <v>2267</v>
      </c>
      <c r="C6186">
        <v>1661.11170841845</v>
      </c>
      <c r="D6186" t="s">
        <v>74</v>
      </c>
      <c r="E6186" t="s">
        <v>3336</v>
      </c>
      <c r="F6186" t="s">
        <v>1591</v>
      </c>
    </row>
    <row r="6187" spans="1:6" ht="15">
      <c r="A6187" s="233">
        <v>45870</v>
      </c>
      <c r="B6187" t="s">
        <v>2269</v>
      </c>
      <c r="C6187">
        <v>3090</v>
      </c>
      <c r="D6187" t="s">
        <v>74</v>
      </c>
      <c r="E6187" t="s">
        <v>3337</v>
      </c>
      <c r="F6187" t="s">
        <v>1591</v>
      </c>
    </row>
    <row r="6188" spans="1:6" ht="15">
      <c r="A6188" s="233">
        <v>45870</v>
      </c>
      <c r="B6188" t="s">
        <v>2267</v>
      </c>
      <c r="C6188">
        <v>1571.7455621301781</v>
      </c>
      <c r="D6188" t="s">
        <v>76</v>
      </c>
      <c r="E6188" t="s">
        <v>2955</v>
      </c>
      <c r="F6188" t="s">
        <v>1522</v>
      </c>
    </row>
    <row r="6189" spans="1:6" ht="15">
      <c r="A6189" s="233">
        <v>45870</v>
      </c>
      <c r="B6189" t="s">
        <v>2269</v>
      </c>
      <c r="C6189">
        <v>3485</v>
      </c>
      <c r="D6189" t="s">
        <v>76</v>
      </c>
      <c r="E6189" t="s">
        <v>3338</v>
      </c>
      <c r="F6189" t="s">
        <v>1522</v>
      </c>
    </row>
    <row r="6190" spans="1:6" ht="15">
      <c r="A6190" s="233">
        <v>45870</v>
      </c>
      <c r="B6190" t="s">
        <v>2269</v>
      </c>
      <c r="C6190">
        <v>1000</v>
      </c>
      <c r="D6190" t="s">
        <v>78</v>
      </c>
      <c r="E6190" t="s">
        <v>2963</v>
      </c>
      <c r="F6190" t="s">
        <v>1518</v>
      </c>
    </row>
    <row r="6191" spans="1:6" ht="15">
      <c r="A6191" s="233">
        <v>45870</v>
      </c>
      <c r="B6191" t="s">
        <v>2267</v>
      </c>
      <c r="C6191">
        <v>1595.1252970920871</v>
      </c>
      <c r="D6191" t="s">
        <v>78</v>
      </c>
      <c r="E6191" t="s">
        <v>2340</v>
      </c>
      <c r="F6191" t="s">
        <v>1518</v>
      </c>
    </row>
    <row r="6192" spans="1:6" ht="15">
      <c r="A6192" s="233">
        <v>45870</v>
      </c>
      <c r="B6192" t="s">
        <v>2269</v>
      </c>
      <c r="C6192">
        <v>1645</v>
      </c>
      <c r="D6192" t="s">
        <v>80</v>
      </c>
      <c r="E6192" t="s">
        <v>2347</v>
      </c>
      <c r="F6192" t="s">
        <v>1522</v>
      </c>
    </row>
    <row r="6193" spans="1:6" ht="15">
      <c r="A6193" s="233">
        <v>45870</v>
      </c>
      <c r="B6193" t="s">
        <v>2267</v>
      </c>
      <c r="C6193">
        <v>1381.8187927355809</v>
      </c>
      <c r="D6193" t="s">
        <v>80</v>
      </c>
      <c r="E6193" t="s">
        <v>3320</v>
      </c>
      <c r="F6193" t="s">
        <v>1522</v>
      </c>
    </row>
    <row r="6194" spans="1:6" ht="15">
      <c r="A6194" s="233">
        <v>45870</v>
      </c>
      <c r="B6194" t="s">
        <v>2267</v>
      </c>
      <c r="C6194">
        <v>1528.1401416325009</v>
      </c>
      <c r="D6194" t="s">
        <v>82</v>
      </c>
      <c r="E6194" t="s">
        <v>3339</v>
      </c>
      <c r="F6194" t="s">
        <v>1531</v>
      </c>
    </row>
    <row r="6195" spans="1:6" ht="15">
      <c r="A6195" s="233">
        <v>45870</v>
      </c>
      <c r="B6195" t="s">
        <v>2269</v>
      </c>
      <c r="C6195">
        <v>1025</v>
      </c>
      <c r="D6195" t="s">
        <v>82</v>
      </c>
      <c r="E6195" t="s">
        <v>2601</v>
      </c>
      <c r="F6195" t="s">
        <v>1531</v>
      </c>
    </row>
    <row r="6196" spans="1:6" ht="15">
      <c r="A6196" s="233">
        <v>45870</v>
      </c>
      <c r="B6196" t="s">
        <v>2267</v>
      </c>
      <c r="C6196">
        <v>1778.188919724535</v>
      </c>
      <c r="D6196" t="s">
        <v>84</v>
      </c>
      <c r="E6196" t="s">
        <v>2463</v>
      </c>
      <c r="F6196" t="s">
        <v>1509</v>
      </c>
    </row>
    <row r="6197" spans="1:6" ht="15">
      <c r="A6197" s="233">
        <v>45870</v>
      </c>
      <c r="B6197" t="s">
        <v>2269</v>
      </c>
      <c r="C6197">
        <v>865</v>
      </c>
      <c r="D6197" t="s">
        <v>84</v>
      </c>
      <c r="E6197" t="s">
        <v>2395</v>
      </c>
      <c r="F6197" t="s">
        <v>1509</v>
      </c>
    </row>
    <row r="6198" spans="1:6" ht="15">
      <c r="A6198" s="233">
        <v>45870</v>
      </c>
      <c r="B6198" t="s">
        <v>2269</v>
      </c>
      <c r="C6198">
        <v>1340</v>
      </c>
      <c r="D6198" t="s">
        <v>86</v>
      </c>
      <c r="E6198" t="s">
        <v>3340</v>
      </c>
      <c r="F6198" t="s">
        <v>1518</v>
      </c>
    </row>
    <row r="6199" spans="1:6" ht="15">
      <c r="A6199" s="233">
        <v>45870</v>
      </c>
      <c r="B6199" t="s">
        <v>2267</v>
      </c>
      <c r="C6199">
        <v>1389.983818098834</v>
      </c>
      <c r="D6199" t="s">
        <v>86</v>
      </c>
      <c r="E6199" t="s">
        <v>2508</v>
      </c>
      <c r="F6199" t="s">
        <v>1518</v>
      </c>
    </row>
    <row r="6200" spans="1:6" ht="15">
      <c r="A6200" s="233">
        <v>45870</v>
      </c>
      <c r="B6200" t="s">
        <v>2269</v>
      </c>
      <c r="C6200">
        <v>2055</v>
      </c>
      <c r="D6200" t="s">
        <v>88</v>
      </c>
      <c r="E6200" t="s">
        <v>2435</v>
      </c>
      <c r="F6200" t="s">
        <v>1544</v>
      </c>
    </row>
    <row r="6201" spans="1:6" ht="15">
      <c r="A6201" s="233">
        <v>45870</v>
      </c>
      <c r="B6201" t="s">
        <v>2267</v>
      </c>
      <c r="C6201">
        <v>1375.363919285212</v>
      </c>
      <c r="D6201" t="s">
        <v>88</v>
      </c>
      <c r="E6201" t="s">
        <v>3328</v>
      </c>
      <c r="F6201" t="s">
        <v>1544</v>
      </c>
    </row>
    <row r="6202" spans="1:6" ht="15">
      <c r="A6202" s="233">
        <v>45870</v>
      </c>
      <c r="B6202" t="s">
        <v>2267</v>
      </c>
      <c r="C6202">
        <v>1530.070570601828</v>
      </c>
      <c r="D6202" t="s">
        <v>90</v>
      </c>
      <c r="E6202" t="s">
        <v>3341</v>
      </c>
      <c r="F6202" t="s">
        <v>1509</v>
      </c>
    </row>
    <row r="6203" spans="1:6" ht="15">
      <c r="A6203" s="233">
        <v>45870</v>
      </c>
      <c r="B6203" t="s">
        <v>2269</v>
      </c>
      <c r="C6203">
        <v>735</v>
      </c>
      <c r="D6203" t="s">
        <v>90</v>
      </c>
      <c r="E6203" t="s">
        <v>3069</v>
      </c>
      <c r="F6203" t="s">
        <v>1509</v>
      </c>
    </row>
    <row r="6204" spans="1:6" ht="15">
      <c r="A6204" s="233">
        <v>45870</v>
      </c>
      <c r="B6204" t="s">
        <v>2269</v>
      </c>
      <c r="C6204">
        <v>5000</v>
      </c>
      <c r="D6204" t="s">
        <v>92</v>
      </c>
      <c r="E6204" t="s">
        <v>3342</v>
      </c>
      <c r="F6204" t="s">
        <v>1525</v>
      </c>
    </row>
    <row r="6205" spans="1:6" ht="15">
      <c r="A6205" s="233">
        <v>45870</v>
      </c>
      <c r="B6205" t="s">
        <v>2267</v>
      </c>
      <c r="C6205">
        <v>1534.3965678617569</v>
      </c>
      <c r="D6205" t="s">
        <v>92</v>
      </c>
      <c r="E6205" t="s">
        <v>3343</v>
      </c>
      <c r="F6205" t="s">
        <v>1525</v>
      </c>
    </row>
    <row r="6206" spans="1:6" ht="15">
      <c r="A6206" s="233">
        <v>45870</v>
      </c>
      <c r="B6206" t="s">
        <v>2269</v>
      </c>
      <c r="C6206">
        <v>880</v>
      </c>
      <c r="D6206" t="s">
        <v>94</v>
      </c>
      <c r="E6206" t="s">
        <v>2330</v>
      </c>
      <c r="F6206" t="s">
        <v>1578</v>
      </c>
    </row>
    <row r="6207" spans="1:6" ht="15">
      <c r="A6207" s="233">
        <v>45870</v>
      </c>
      <c r="B6207" t="s">
        <v>2267</v>
      </c>
      <c r="C6207">
        <v>2129.6677234336048</v>
      </c>
      <c r="D6207" t="s">
        <v>94</v>
      </c>
      <c r="E6207" t="s">
        <v>3344</v>
      </c>
      <c r="F6207" t="s">
        <v>1578</v>
      </c>
    </row>
    <row r="6208" spans="1:6" ht="15">
      <c r="A6208" s="233">
        <v>45870</v>
      </c>
      <c r="B6208" t="s">
        <v>2267</v>
      </c>
      <c r="C6208">
        <v>1499.6352238644649</v>
      </c>
      <c r="D6208" t="s">
        <v>96</v>
      </c>
      <c r="E6208" t="s">
        <v>3016</v>
      </c>
      <c r="F6208" t="s">
        <v>1522</v>
      </c>
    </row>
    <row r="6209" spans="1:6" ht="15">
      <c r="A6209" s="233">
        <v>45870</v>
      </c>
      <c r="B6209" t="s">
        <v>2269</v>
      </c>
      <c r="C6209">
        <v>2220</v>
      </c>
      <c r="D6209" t="s">
        <v>96</v>
      </c>
      <c r="E6209" t="s">
        <v>3345</v>
      </c>
      <c r="F6209" t="s">
        <v>1522</v>
      </c>
    </row>
    <row r="6210" spans="1:6" ht="15">
      <c r="A6210" s="233">
        <v>45870</v>
      </c>
      <c r="B6210" t="s">
        <v>2267</v>
      </c>
      <c r="C6210">
        <v>1938.9464540547251</v>
      </c>
      <c r="D6210" t="s">
        <v>98</v>
      </c>
      <c r="E6210" t="s">
        <v>3346</v>
      </c>
      <c r="F6210" t="s">
        <v>1509</v>
      </c>
    </row>
    <row r="6211" spans="1:6" ht="15">
      <c r="A6211" s="233">
        <v>45870</v>
      </c>
      <c r="B6211" t="s">
        <v>2269</v>
      </c>
      <c r="C6211">
        <v>625</v>
      </c>
      <c r="D6211" t="s">
        <v>98</v>
      </c>
      <c r="E6211" t="s">
        <v>2637</v>
      </c>
      <c r="F6211" t="s">
        <v>1509</v>
      </c>
    </row>
    <row r="6212" spans="1:6" ht="15">
      <c r="A6212" s="233">
        <v>45870</v>
      </c>
      <c r="B6212" t="s">
        <v>2267</v>
      </c>
      <c r="C6212">
        <v>1792.035398230089</v>
      </c>
      <c r="D6212" t="s">
        <v>100</v>
      </c>
      <c r="E6212" t="s">
        <v>3347</v>
      </c>
      <c r="F6212" t="s">
        <v>1509</v>
      </c>
    </row>
    <row r="6213" spans="1:6" ht="15">
      <c r="A6213" s="233">
        <v>45870</v>
      </c>
      <c r="B6213" t="s">
        <v>2269</v>
      </c>
      <c r="C6213">
        <v>405</v>
      </c>
      <c r="D6213" t="s">
        <v>100</v>
      </c>
      <c r="E6213" t="s">
        <v>2282</v>
      </c>
      <c r="F6213" t="s">
        <v>1509</v>
      </c>
    </row>
    <row r="6214" spans="1:6" ht="15">
      <c r="A6214" s="233">
        <v>45870</v>
      </c>
      <c r="B6214" t="s">
        <v>2267</v>
      </c>
      <c r="C6214">
        <v>1733.71685251586</v>
      </c>
      <c r="D6214" t="s">
        <v>102</v>
      </c>
      <c r="E6214" t="s">
        <v>2878</v>
      </c>
      <c r="F6214" t="s">
        <v>1534</v>
      </c>
    </row>
    <row r="6215" spans="1:6" ht="15">
      <c r="A6215" s="233">
        <v>45870</v>
      </c>
      <c r="B6215" t="s">
        <v>2269</v>
      </c>
      <c r="C6215">
        <v>440</v>
      </c>
      <c r="D6215" t="s">
        <v>102</v>
      </c>
      <c r="E6215" t="s">
        <v>2248</v>
      </c>
      <c r="F6215" t="s">
        <v>1534</v>
      </c>
    </row>
    <row r="6216" spans="1:6" ht="15">
      <c r="A6216" s="233">
        <v>45870</v>
      </c>
      <c r="B6216" t="s">
        <v>2267</v>
      </c>
      <c r="C6216">
        <v>2146.446168105761</v>
      </c>
      <c r="D6216" t="s">
        <v>104</v>
      </c>
      <c r="E6216" t="s">
        <v>2485</v>
      </c>
      <c r="F6216" t="s">
        <v>1509</v>
      </c>
    </row>
    <row r="6217" spans="1:6" ht="15">
      <c r="A6217" s="233">
        <v>45870</v>
      </c>
      <c r="B6217" t="s">
        <v>2269</v>
      </c>
      <c r="C6217">
        <v>440</v>
      </c>
      <c r="D6217" t="s">
        <v>104</v>
      </c>
      <c r="E6217" t="s">
        <v>2248</v>
      </c>
      <c r="F6217" t="s">
        <v>1509</v>
      </c>
    </row>
    <row r="6218" spans="1:6" ht="15">
      <c r="A6218" s="233">
        <v>45870</v>
      </c>
      <c r="B6218" t="s">
        <v>2267</v>
      </c>
      <c r="C6218">
        <v>1630.374539677066</v>
      </c>
      <c r="D6218" t="s">
        <v>106</v>
      </c>
      <c r="E6218" t="s">
        <v>2288</v>
      </c>
      <c r="F6218" t="s">
        <v>1544</v>
      </c>
    </row>
    <row r="6219" spans="1:6" ht="15">
      <c r="A6219" s="233">
        <v>45870</v>
      </c>
      <c r="B6219" t="s">
        <v>2269</v>
      </c>
      <c r="C6219">
        <v>5295</v>
      </c>
      <c r="D6219" t="s">
        <v>106</v>
      </c>
      <c r="E6219" t="s">
        <v>3348</v>
      </c>
      <c r="F6219" t="s">
        <v>1544</v>
      </c>
    </row>
    <row r="6220" spans="1:6" ht="15">
      <c r="A6220" s="233">
        <v>45870</v>
      </c>
      <c r="B6220" t="s">
        <v>2269</v>
      </c>
      <c r="C6220">
        <v>440</v>
      </c>
      <c r="D6220" t="s">
        <v>108</v>
      </c>
      <c r="E6220" t="s">
        <v>2248</v>
      </c>
      <c r="F6220" t="s">
        <v>1509</v>
      </c>
    </row>
    <row r="6221" spans="1:6" ht="15">
      <c r="A6221" s="233">
        <v>45870</v>
      </c>
      <c r="B6221" t="s">
        <v>2267</v>
      </c>
      <c r="C6221">
        <v>1478.94188430641</v>
      </c>
      <c r="D6221" t="s">
        <v>108</v>
      </c>
      <c r="E6221" t="s">
        <v>3349</v>
      </c>
      <c r="F6221" t="s">
        <v>1509</v>
      </c>
    </row>
    <row r="6222" spans="1:6" ht="15">
      <c r="A6222" s="233">
        <v>45870</v>
      </c>
      <c r="B6222" t="s">
        <v>2269</v>
      </c>
      <c r="C6222">
        <v>605</v>
      </c>
      <c r="D6222" t="s">
        <v>110</v>
      </c>
      <c r="E6222" t="s">
        <v>2993</v>
      </c>
      <c r="F6222" t="s">
        <v>1509</v>
      </c>
    </row>
    <row r="6223" spans="1:6" ht="15">
      <c r="A6223" s="233">
        <v>45870</v>
      </c>
      <c r="B6223" t="s">
        <v>2267</v>
      </c>
      <c r="C6223">
        <v>1420.6213163641489</v>
      </c>
      <c r="D6223" t="s">
        <v>110</v>
      </c>
      <c r="E6223" t="s">
        <v>3350</v>
      </c>
      <c r="F6223" t="s">
        <v>1509</v>
      </c>
    </row>
    <row r="6224" spans="1:6" ht="15">
      <c r="A6224" s="233">
        <v>45870</v>
      </c>
      <c r="B6224" t="s">
        <v>2267</v>
      </c>
      <c r="C6224">
        <v>1959.4869706840391</v>
      </c>
      <c r="D6224" t="s">
        <v>112</v>
      </c>
      <c r="E6224" t="s">
        <v>3351</v>
      </c>
      <c r="F6224" t="s">
        <v>1578</v>
      </c>
    </row>
    <row r="6225" spans="1:6" ht="15">
      <c r="A6225" s="233">
        <v>45870</v>
      </c>
      <c r="B6225" t="s">
        <v>2269</v>
      </c>
      <c r="C6225">
        <v>385</v>
      </c>
      <c r="D6225" t="s">
        <v>112</v>
      </c>
      <c r="E6225" t="s">
        <v>2620</v>
      </c>
      <c r="F6225" t="s">
        <v>1578</v>
      </c>
    </row>
    <row r="6226" spans="1:6" ht="15">
      <c r="A6226" s="233">
        <v>45870</v>
      </c>
      <c r="B6226" t="s">
        <v>2269</v>
      </c>
      <c r="C6226">
        <v>895</v>
      </c>
      <c r="D6226" t="s">
        <v>114</v>
      </c>
      <c r="E6226" t="s">
        <v>2424</v>
      </c>
      <c r="F6226" t="s">
        <v>1509</v>
      </c>
    </row>
    <row r="6227" spans="1:6" ht="15">
      <c r="A6227" s="233">
        <v>45870</v>
      </c>
      <c r="B6227" t="s">
        <v>2267</v>
      </c>
      <c r="C6227">
        <v>1875.956318514327</v>
      </c>
      <c r="D6227" t="s">
        <v>114</v>
      </c>
      <c r="E6227" t="s">
        <v>3352</v>
      </c>
      <c r="F6227" t="s">
        <v>1509</v>
      </c>
    </row>
    <row r="6228" spans="1:6" ht="15">
      <c r="A6228" s="233">
        <v>45870</v>
      </c>
      <c r="B6228" t="s">
        <v>2267</v>
      </c>
      <c r="C6228">
        <v>1242.332479229754</v>
      </c>
      <c r="D6228" t="s">
        <v>872</v>
      </c>
      <c r="E6228" t="s">
        <v>3353</v>
      </c>
      <c r="F6228" t="s">
        <v>1531</v>
      </c>
    </row>
    <row r="6229" spans="1:6" ht="15">
      <c r="A6229" s="233">
        <v>45870</v>
      </c>
      <c r="B6229" t="s">
        <v>2269</v>
      </c>
      <c r="C6229">
        <v>640</v>
      </c>
      <c r="D6229" t="s">
        <v>872</v>
      </c>
      <c r="E6229" t="s">
        <v>2187</v>
      </c>
      <c r="F6229" t="s">
        <v>1531</v>
      </c>
    </row>
    <row r="6230" spans="1:6" ht="15">
      <c r="A6230" s="233">
        <v>45870</v>
      </c>
      <c r="B6230" t="s">
        <v>2267</v>
      </c>
      <c r="C6230">
        <v>1590.310202949471</v>
      </c>
      <c r="D6230" t="s">
        <v>118</v>
      </c>
      <c r="E6230" t="s">
        <v>2660</v>
      </c>
      <c r="F6230" t="s">
        <v>1525</v>
      </c>
    </row>
    <row r="6231" spans="1:6" ht="15">
      <c r="A6231" s="233">
        <v>45870</v>
      </c>
      <c r="B6231" t="s">
        <v>2269</v>
      </c>
      <c r="C6231">
        <v>3440</v>
      </c>
      <c r="D6231" t="s">
        <v>118</v>
      </c>
      <c r="E6231" t="s">
        <v>3354</v>
      </c>
      <c r="F6231" t="s">
        <v>1525</v>
      </c>
    </row>
    <row r="6232" spans="1:6" ht="15">
      <c r="A6232" s="233">
        <v>45870</v>
      </c>
      <c r="B6232" t="s">
        <v>2269</v>
      </c>
      <c r="C6232">
        <v>775</v>
      </c>
      <c r="D6232" t="s">
        <v>120</v>
      </c>
      <c r="E6232" t="s">
        <v>2947</v>
      </c>
      <c r="F6232" t="s">
        <v>1509</v>
      </c>
    </row>
    <row r="6233" spans="1:6" ht="15">
      <c r="A6233" s="233">
        <v>45870</v>
      </c>
      <c r="B6233" t="s">
        <v>2267</v>
      </c>
      <c r="C6233">
        <v>1794.064540025001</v>
      </c>
      <c r="D6233" t="s">
        <v>120</v>
      </c>
      <c r="E6233" t="s">
        <v>3355</v>
      </c>
      <c r="F6233" t="s">
        <v>1509</v>
      </c>
    </row>
    <row r="6234" spans="1:6" ht="15">
      <c r="A6234" s="233">
        <v>45870</v>
      </c>
      <c r="B6234" t="s">
        <v>2267</v>
      </c>
      <c r="C6234">
        <v>1952.271734381826</v>
      </c>
      <c r="D6234" t="s">
        <v>122</v>
      </c>
      <c r="E6234" t="s">
        <v>3356</v>
      </c>
      <c r="F6234" t="s">
        <v>1509</v>
      </c>
    </row>
    <row r="6235" spans="1:6" ht="15">
      <c r="A6235" s="233">
        <v>45870</v>
      </c>
      <c r="B6235" t="s">
        <v>2269</v>
      </c>
      <c r="C6235">
        <v>715</v>
      </c>
      <c r="D6235" t="s">
        <v>122</v>
      </c>
      <c r="E6235" t="s">
        <v>2613</v>
      </c>
      <c r="F6235" t="s">
        <v>1509</v>
      </c>
    </row>
    <row r="6236" spans="1:6" ht="15">
      <c r="A6236" s="233">
        <v>45870</v>
      </c>
      <c r="B6236" t="s">
        <v>2267</v>
      </c>
      <c r="C6236">
        <v>1462.227733196079</v>
      </c>
      <c r="D6236" t="s">
        <v>124</v>
      </c>
      <c r="E6236" t="s">
        <v>2441</v>
      </c>
      <c r="F6236" t="s">
        <v>1544</v>
      </c>
    </row>
    <row r="6237" spans="1:6" ht="15">
      <c r="A6237" s="233">
        <v>45870</v>
      </c>
      <c r="B6237" t="s">
        <v>2269</v>
      </c>
      <c r="C6237">
        <v>625</v>
      </c>
      <c r="D6237" t="s">
        <v>124</v>
      </c>
      <c r="E6237" t="s">
        <v>2637</v>
      </c>
      <c r="F6237" t="s">
        <v>1544</v>
      </c>
    </row>
    <row r="6238" spans="1:6" ht="15">
      <c r="A6238" s="233">
        <v>45870</v>
      </c>
      <c r="B6238" t="s">
        <v>2267</v>
      </c>
      <c r="C6238">
        <v>1987.9796578825701</v>
      </c>
      <c r="D6238" t="s">
        <v>126</v>
      </c>
      <c r="E6238" t="s">
        <v>3357</v>
      </c>
      <c r="F6238" t="s">
        <v>1509</v>
      </c>
    </row>
    <row r="6239" spans="1:6" ht="15">
      <c r="A6239" s="233">
        <v>45870</v>
      </c>
      <c r="B6239" t="s">
        <v>2269</v>
      </c>
      <c r="C6239">
        <v>430</v>
      </c>
      <c r="D6239" t="s">
        <v>126</v>
      </c>
      <c r="E6239" t="s">
        <v>3067</v>
      </c>
      <c r="F6239" t="s">
        <v>1509</v>
      </c>
    </row>
    <row r="6240" spans="1:6" ht="15">
      <c r="A6240" s="233">
        <v>45870</v>
      </c>
      <c r="B6240" t="s">
        <v>2267</v>
      </c>
      <c r="C6240">
        <v>1546.1145469212149</v>
      </c>
      <c r="D6240" t="s">
        <v>128</v>
      </c>
      <c r="E6240" t="s">
        <v>2344</v>
      </c>
      <c r="F6240" t="s">
        <v>1509</v>
      </c>
    </row>
    <row r="6241" spans="1:6" ht="15">
      <c r="A6241" s="233">
        <v>45870</v>
      </c>
      <c r="B6241" t="s">
        <v>2269</v>
      </c>
      <c r="C6241">
        <v>345</v>
      </c>
      <c r="D6241" t="s">
        <v>128</v>
      </c>
      <c r="E6241" t="s">
        <v>2252</v>
      </c>
      <c r="F6241" t="s">
        <v>1509</v>
      </c>
    </row>
    <row r="6242" spans="1:6" ht="15">
      <c r="A6242" s="233">
        <v>45870</v>
      </c>
      <c r="B6242" t="s">
        <v>2267</v>
      </c>
      <c r="C6242">
        <v>1238.227905370813</v>
      </c>
      <c r="D6242" t="s">
        <v>130</v>
      </c>
      <c r="E6242" t="s">
        <v>3358</v>
      </c>
      <c r="F6242" t="s">
        <v>1544</v>
      </c>
    </row>
    <row r="6243" spans="1:6" ht="15">
      <c r="A6243" s="233">
        <v>45870</v>
      </c>
      <c r="B6243" t="s">
        <v>2269</v>
      </c>
      <c r="C6243">
        <v>4160</v>
      </c>
      <c r="D6243" t="s">
        <v>130</v>
      </c>
      <c r="E6243" t="s">
        <v>3359</v>
      </c>
      <c r="F6243" t="s">
        <v>1544</v>
      </c>
    </row>
    <row r="6244" spans="1:6" ht="15">
      <c r="A6244" s="233">
        <v>45870</v>
      </c>
      <c r="B6244" t="s">
        <v>2269</v>
      </c>
      <c r="C6244">
        <v>765</v>
      </c>
      <c r="D6244" t="s">
        <v>1499</v>
      </c>
      <c r="E6244" t="s">
        <v>2602</v>
      </c>
      <c r="F6244" t="s">
        <v>1518</v>
      </c>
    </row>
    <row r="6245" spans="1:6" ht="15">
      <c r="A6245" s="233">
        <v>45870</v>
      </c>
      <c r="B6245" t="s">
        <v>2267</v>
      </c>
      <c r="C6245">
        <v>1791.6110447551459</v>
      </c>
      <c r="D6245" t="s">
        <v>1499</v>
      </c>
      <c r="E6245" t="s">
        <v>3347</v>
      </c>
      <c r="F6245" t="s">
        <v>1518</v>
      </c>
    </row>
    <row r="6246" spans="1:6" ht="15">
      <c r="A6246" s="233">
        <v>45870</v>
      </c>
      <c r="B6246" t="s">
        <v>2267</v>
      </c>
      <c r="C6246">
        <v>1697.138008177119</v>
      </c>
      <c r="D6246" t="s">
        <v>134</v>
      </c>
      <c r="E6246" t="s">
        <v>2385</v>
      </c>
      <c r="F6246" t="s">
        <v>1509</v>
      </c>
    </row>
    <row r="6247" spans="1:6" ht="15">
      <c r="A6247" s="233">
        <v>45870</v>
      </c>
      <c r="B6247" t="s">
        <v>2269</v>
      </c>
      <c r="C6247">
        <v>440</v>
      </c>
      <c r="D6247" t="s">
        <v>134</v>
      </c>
      <c r="E6247" t="s">
        <v>2248</v>
      </c>
      <c r="F6247" t="s">
        <v>1509</v>
      </c>
    </row>
    <row r="6248" spans="1:6" ht="15">
      <c r="A6248" s="233">
        <v>45870</v>
      </c>
      <c r="B6248" t="s">
        <v>2267</v>
      </c>
      <c r="C6248">
        <v>1667.1606401896861</v>
      </c>
      <c r="D6248" t="s">
        <v>136</v>
      </c>
      <c r="E6248" t="s">
        <v>2860</v>
      </c>
      <c r="F6248" t="s">
        <v>1518</v>
      </c>
    </row>
    <row r="6249" spans="1:6" ht="15">
      <c r="A6249" s="233">
        <v>45870</v>
      </c>
      <c r="B6249" t="s">
        <v>2269</v>
      </c>
      <c r="C6249">
        <v>1350</v>
      </c>
      <c r="D6249" t="s">
        <v>136</v>
      </c>
      <c r="E6249" t="s">
        <v>3360</v>
      </c>
      <c r="F6249" t="s">
        <v>1518</v>
      </c>
    </row>
    <row r="6250" spans="1:6" ht="15">
      <c r="A6250" s="233">
        <v>45870</v>
      </c>
      <c r="B6250" t="s">
        <v>2267</v>
      </c>
      <c r="C6250">
        <v>1988.636363636364</v>
      </c>
      <c r="D6250" t="s">
        <v>138</v>
      </c>
      <c r="E6250" t="s">
        <v>3361</v>
      </c>
      <c r="F6250" t="s">
        <v>1534</v>
      </c>
    </row>
    <row r="6251" spans="1:6" ht="15">
      <c r="A6251" s="233">
        <v>45870</v>
      </c>
      <c r="B6251" t="s">
        <v>2269</v>
      </c>
      <c r="C6251">
        <v>560</v>
      </c>
      <c r="D6251" t="s">
        <v>138</v>
      </c>
      <c r="E6251" t="s">
        <v>2619</v>
      </c>
      <c r="F6251" t="s">
        <v>1534</v>
      </c>
    </row>
    <row r="6252" spans="1:6" ht="15">
      <c r="A6252" s="233">
        <v>45870</v>
      </c>
      <c r="B6252" t="s">
        <v>2267</v>
      </c>
      <c r="C6252">
        <v>1699.2070367161989</v>
      </c>
      <c r="D6252" t="s">
        <v>140</v>
      </c>
      <c r="E6252" t="s">
        <v>3362</v>
      </c>
      <c r="F6252" t="s">
        <v>1509</v>
      </c>
    </row>
    <row r="6253" spans="1:6" ht="15">
      <c r="A6253" s="233">
        <v>45870</v>
      </c>
      <c r="B6253" t="s">
        <v>2269</v>
      </c>
      <c r="C6253">
        <v>510</v>
      </c>
      <c r="D6253" t="s">
        <v>140</v>
      </c>
      <c r="E6253" t="s">
        <v>2411</v>
      </c>
      <c r="F6253" t="s">
        <v>1509</v>
      </c>
    </row>
    <row r="6254" spans="1:6" ht="15">
      <c r="A6254" s="233">
        <v>45870</v>
      </c>
      <c r="B6254" t="s">
        <v>2267</v>
      </c>
      <c r="C6254">
        <v>1488.0516053364611</v>
      </c>
      <c r="D6254" t="s">
        <v>142</v>
      </c>
      <c r="E6254" t="s">
        <v>3363</v>
      </c>
      <c r="F6254" t="s">
        <v>1534</v>
      </c>
    </row>
    <row r="6255" spans="1:6" ht="15">
      <c r="A6255" s="233">
        <v>45870</v>
      </c>
      <c r="B6255" t="s">
        <v>2269</v>
      </c>
      <c r="C6255">
        <v>4060</v>
      </c>
      <c r="D6255" t="s">
        <v>142</v>
      </c>
      <c r="E6255" t="s">
        <v>3364</v>
      </c>
      <c r="F6255" t="s">
        <v>1534</v>
      </c>
    </row>
    <row r="6256" spans="1:6" ht="15">
      <c r="A6256" s="233">
        <v>45870</v>
      </c>
      <c r="B6256" t="s">
        <v>2267</v>
      </c>
      <c r="C6256">
        <v>1509.34809814555</v>
      </c>
      <c r="D6256" t="s">
        <v>144</v>
      </c>
      <c r="E6256" t="s">
        <v>3365</v>
      </c>
      <c r="F6256" t="s">
        <v>1518</v>
      </c>
    </row>
    <row r="6257" spans="1:6" ht="15">
      <c r="A6257" s="233">
        <v>45870</v>
      </c>
      <c r="B6257" t="s">
        <v>2269</v>
      </c>
      <c r="C6257">
        <v>1990</v>
      </c>
      <c r="D6257" t="s">
        <v>144</v>
      </c>
      <c r="E6257" t="s">
        <v>3366</v>
      </c>
      <c r="F6257" t="s">
        <v>1518</v>
      </c>
    </row>
    <row r="6258" spans="1:6" ht="15">
      <c r="A6258" s="233">
        <v>45870</v>
      </c>
      <c r="B6258" t="s">
        <v>2267</v>
      </c>
      <c r="C6258">
        <v>1630.0967333719409</v>
      </c>
      <c r="D6258" t="s">
        <v>146</v>
      </c>
      <c r="E6258" t="s">
        <v>2288</v>
      </c>
      <c r="F6258" t="s">
        <v>1591</v>
      </c>
    </row>
    <row r="6259" spans="1:6" ht="15">
      <c r="A6259" s="233">
        <v>45870</v>
      </c>
      <c r="B6259" t="s">
        <v>2269</v>
      </c>
      <c r="C6259">
        <v>760</v>
      </c>
      <c r="D6259" t="s">
        <v>146</v>
      </c>
      <c r="E6259" t="s">
        <v>2598</v>
      </c>
      <c r="F6259" t="s">
        <v>1591</v>
      </c>
    </row>
    <row r="6260" spans="1:6" ht="15">
      <c r="A6260" s="233">
        <v>45870</v>
      </c>
      <c r="B6260" t="s">
        <v>2267</v>
      </c>
      <c r="C6260">
        <v>1452.1859052170651</v>
      </c>
      <c r="D6260" t="s">
        <v>148</v>
      </c>
      <c r="E6260" t="s">
        <v>3367</v>
      </c>
      <c r="F6260" t="s">
        <v>1591</v>
      </c>
    </row>
    <row r="6261" spans="1:6" ht="15">
      <c r="A6261" s="233">
        <v>45870</v>
      </c>
      <c r="B6261" t="s">
        <v>2269</v>
      </c>
      <c r="C6261">
        <v>2285</v>
      </c>
      <c r="D6261" t="s">
        <v>148</v>
      </c>
      <c r="E6261" t="s">
        <v>3368</v>
      </c>
      <c r="F6261" t="s">
        <v>1591</v>
      </c>
    </row>
    <row r="6262" spans="1:6" ht="15">
      <c r="A6262" s="233">
        <v>45870</v>
      </c>
      <c r="B6262" t="s">
        <v>2267</v>
      </c>
      <c r="C6262">
        <v>1800.2378885781341</v>
      </c>
      <c r="D6262" t="s">
        <v>150</v>
      </c>
      <c r="E6262" t="s">
        <v>2957</v>
      </c>
      <c r="F6262" t="s">
        <v>1509</v>
      </c>
    </row>
    <row r="6263" spans="1:6" ht="15">
      <c r="A6263" s="233">
        <v>45870</v>
      </c>
      <c r="B6263" t="s">
        <v>2269</v>
      </c>
      <c r="C6263">
        <v>560</v>
      </c>
      <c r="D6263" t="s">
        <v>150</v>
      </c>
      <c r="E6263" t="s">
        <v>2619</v>
      </c>
      <c r="F6263" t="s">
        <v>1509</v>
      </c>
    </row>
    <row r="6264" spans="1:6" ht="15">
      <c r="A6264" s="233">
        <v>45870</v>
      </c>
      <c r="B6264" t="s">
        <v>2269</v>
      </c>
      <c r="C6264">
        <v>2725</v>
      </c>
      <c r="D6264" t="s">
        <v>152</v>
      </c>
      <c r="E6264" t="s">
        <v>3369</v>
      </c>
      <c r="F6264" t="s">
        <v>1591</v>
      </c>
    </row>
    <row r="6265" spans="1:6" ht="15">
      <c r="A6265" s="233">
        <v>45870</v>
      </c>
      <c r="B6265" t="s">
        <v>2267</v>
      </c>
      <c r="C6265">
        <v>1429.6356921010661</v>
      </c>
      <c r="D6265" t="s">
        <v>152</v>
      </c>
      <c r="E6265" t="s">
        <v>3370</v>
      </c>
      <c r="F6265" t="s">
        <v>1591</v>
      </c>
    </row>
    <row r="6266" spans="1:6" ht="15">
      <c r="A6266" s="233">
        <v>45870</v>
      </c>
      <c r="B6266" t="s">
        <v>2269</v>
      </c>
      <c r="C6266">
        <v>1540</v>
      </c>
      <c r="D6266" t="s">
        <v>154</v>
      </c>
      <c r="E6266" t="s">
        <v>3371</v>
      </c>
      <c r="F6266" t="s">
        <v>1534</v>
      </c>
    </row>
    <row r="6267" spans="1:6" ht="15">
      <c r="A6267" s="233">
        <v>45870</v>
      </c>
      <c r="B6267" t="s">
        <v>2267</v>
      </c>
      <c r="C6267">
        <v>1973.549313102317</v>
      </c>
      <c r="D6267" t="s">
        <v>154</v>
      </c>
      <c r="E6267" t="s">
        <v>3372</v>
      </c>
      <c r="F6267" t="s">
        <v>1534</v>
      </c>
    </row>
    <row r="6268" spans="1:6" ht="15">
      <c r="A6268" s="233">
        <v>45870</v>
      </c>
      <c r="B6268" t="s">
        <v>2267</v>
      </c>
      <c r="C6268">
        <v>1985.8051704482771</v>
      </c>
      <c r="D6268" t="s">
        <v>156</v>
      </c>
      <c r="E6268" t="s">
        <v>3373</v>
      </c>
      <c r="F6268" t="s">
        <v>1525</v>
      </c>
    </row>
    <row r="6269" spans="1:6" ht="15">
      <c r="A6269" s="233">
        <v>45870</v>
      </c>
      <c r="B6269" t="s">
        <v>2269</v>
      </c>
      <c r="C6269">
        <v>540</v>
      </c>
      <c r="D6269" t="s">
        <v>156</v>
      </c>
      <c r="E6269" t="s">
        <v>2437</v>
      </c>
      <c r="F6269" t="s">
        <v>1525</v>
      </c>
    </row>
    <row r="6270" spans="1:6" ht="15">
      <c r="A6270" s="233">
        <v>45870</v>
      </c>
      <c r="B6270" t="s">
        <v>2267</v>
      </c>
      <c r="C6270">
        <v>2159.944821577667</v>
      </c>
      <c r="D6270" t="s">
        <v>158</v>
      </c>
      <c r="E6270" t="s">
        <v>3374</v>
      </c>
      <c r="F6270" t="s">
        <v>1534</v>
      </c>
    </row>
    <row r="6271" spans="1:6" ht="15">
      <c r="A6271" s="233">
        <v>45870</v>
      </c>
      <c r="B6271" t="s">
        <v>2269</v>
      </c>
      <c r="C6271">
        <v>1190</v>
      </c>
      <c r="D6271" t="s">
        <v>158</v>
      </c>
      <c r="E6271" t="s">
        <v>2298</v>
      </c>
      <c r="F6271" t="s">
        <v>1534</v>
      </c>
    </row>
    <row r="6272" spans="1:6" ht="15">
      <c r="A6272" s="233">
        <v>45870</v>
      </c>
      <c r="B6272" t="s">
        <v>2267</v>
      </c>
      <c r="C6272">
        <v>1310.615989515072</v>
      </c>
      <c r="D6272" t="s">
        <v>160</v>
      </c>
      <c r="E6272" t="s">
        <v>2503</v>
      </c>
      <c r="F6272" t="s">
        <v>1544</v>
      </c>
    </row>
    <row r="6273" spans="1:6" ht="15">
      <c r="A6273" s="233">
        <v>45870</v>
      </c>
      <c r="B6273" t="s">
        <v>2269</v>
      </c>
      <c r="C6273">
        <v>630</v>
      </c>
      <c r="D6273" t="s">
        <v>160</v>
      </c>
      <c r="E6273" t="s">
        <v>2616</v>
      </c>
      <c r="F6273" t="s">
        <v>1544</v>
      </c>
    </row>
    <row r="6274" spans="1:6" ht="15">
      <c r="A6274" s="233">
        <v>45870</v>
      </c>
      <c r="B6274" t="s">
        <v>2267</v>
      </c>
      <c r="C6274">
        <v>1574.9394254067149</v>
      </c>
      <c r="D6274" t="s">
        <v>162</v>
      </c>
      <c r="E6274" t="s">
        <v>2834</v>
      </c>
      <c r="F6274" t="s">
        <v>1509</v>
      </c>
    </row>
    <row r="6275" spans="1:6" ht="15">
      <c r="A6275" s="233">
        <v>45870</v>
      </c>
      <c r="B6275" t="s">
        <v>2269</v>
      </c>
      <c r="C6275">
        <v>455</v>
      </c>
      <c r="D6275" t="s">
        <v>162</v>
      </c>
      <c r="E6275" t="s">
        <v>2856</v>
      </c>
      <c r="F6275" t="s">
        <v>1509</v>
      </c>
    </row>
    <row r="6276" spans="1:6" ht="15">
      <c r="A6276" s="233">
        <v>45870</v>
      </c>
      <c r="B6276" t="s">
        <v>2269</v>
      </c>
      <c r="C6276">
        <v>470</v>
      </c>
      <c r="D6276" t="s">
        <v>164</v>
      </c>
      <c r="E6276" t="s">
        <v>2169</v>
      </c>
      <c r="F6276" t="s">
        <v>1578</v>
      </c>
    </row>
    <row r="6277" spans="1:6" ht="15">
      <c r="A6277" s="233">
        <v>45870</v>
      </c>
      <c r="B6277" t="s">
        <v>2267</v>
      </c>
      <c r="C6277">
        <v>1809.01427966591</v>
      </c>
      <c r="D6277" t="s">
        <v>164</v>
      </c>
      <c r="E6277" t="s">
        <v>2507</v>
      </c>
      <c r="F6277" t="s">
        <v>1578</v>
      </c>
    </row>
    <row r="6278" spans="1:6" ht="15">
      <c r="A6278" s="233">
        <v>45870</v>
      </c>
      <c r="B6278" t="s">
        <v>2269</v>
      </c>
      <c r="C6278">
        <v>785</v>
      </c>
      <c r="D6278" t="s">
        <v>166</v>
      </c>
      <c r="E6278" t="s">
        <v>2373</v>
      </c>
      <c r="F6278" t="s">
        <v>1525</v>
      </c>
    </row>
    <row r="6279" spans="1:6" ht="15">
      <c r="A6279" s="233">
        <v>45870</v>
      </c>
      <c r="B6279" t="s">
        <v>2267</v>
      </c>
      <c r="C6279">
        <v>1804.3902999655211</v>
      </c>
      <c r="D6279" t="s">
        <v>166</v>
      </c>
      <c r="E6279" t="s">
        <v>3375</v>
      </c>
      <c r="F6279" t="s">
        <v>1525</v>
      </c>
    </row>
    <row r="6280" spans="1:6" ht="15">
      <c r="A6280" s="233">
        <v>45870</v>
      </c>
      <c r="B6280" t="s">
        <v>2267</v>
      </c>
      <c r="C6280">
        <v>2025.145557336934</v>
      </c>
      <c r="D6280" t="s">
        <v>168</v>
      </c>
      <c r="E6280" t="s">
        <v>1490</v>
      </c>
      <c r="F6280" t="s">
        <v>1578</v>
      </c>
    </row>
    <row r="6281" spans="1:6" ht="15">
      <c r="A6281" s="233">
        <v>45870</v>
      </c>
      <c r="B6281" t="s">
        <v>2269</v>
      </c>
      <c r="C6281">
        <v>960</v>
      </c>
      <c r="D6281" t="s">
        <v>168</v>
      </c>
      <c r="E6281" t="s">
        <v>2423</v>
      </c>
      <c r="F6281" t="s">
        <v>1578</v>
      </c>
    </row>
    <row r="6282" spans="1:6" ht="15">
      <c r="A6282" s="233">
        <v>45870</v>
      </c>
      <c r="B6282" t="s">
        <v>2267</v>
      </c>
      <c r="C6282">
        <v>1577.5666477595009</v>
      </c>
      <c r="D6282" t="s">
        <v>170</v>
      </c>
      <c r="E6282" t="s">
        <v>2943</v>
      </c>
      <c r="F6282" t="s">
        <v>1509</v>
      </c>
    </row>
    <row r="6283" spans="1:6" ht="15">
      <c r="A6283" s="233">
        <v>45870</v>
      </c>
      <c r="B6283" t="s">
        <v>2269</v>
      </c>
      <c r="C6283">
        <v>445</v>
      </c>
      <c r="D6283" t="s">
        <v>170</v>
      </c>
      <c r="E6283" t="s">
        <v>2644</v>
      </c>
      <c r="F6283" t="s">
        <v>1509</v>
      </c>
    </row>
    <row r="6284" spans="1:6" ht="15">
      <c r="A6284" s="233">
        <v>45870</v>
      </c>
      <c r="B6284" t="s">
        <v>2267</v>
      </c>
      <c r="C6284">
        <v>1393.0365214131441</v>
      </c>
      <c r="D6284" t="s">
        <v>172</v>
      </c>
      <c r="E6284" t="s">
        <v>3376</v>
      </c>
      <c r="F6284" t="s">
        <v>1525</v>
      </c>
    </row>
    <row r="6285" spans="1:6" ht="15">
      <c r="A6285" s="233">
        <v>45870</v>
      </c>
      <c r="B6285" t="s">
        <v>2269</v>
      </c>
      <c r="C6285">
        <v>3270</v>
      </c>
      <c r="D6285" t="s">
        <v>172</v>
      </c>
      <c r="E6285" t="s">
        <v>3377</v>
      </c>
      <c r="F6285" t="s">
        <v>1525</v>
      </c>
    </row>
    <row r="6286" spans="1:6" ht="15">
      <c r="A6286" s="233">
        <v>45870</v>
      </c>
      <c r="B6286" t="s">
        <v>2269</v>
      </c>
      <c r="C6286">
        <v>505</v>
      </c>
      <c r="D6286" t="s">
        <v>174</v>
      </c>
      <c r="E6286" t="s">
        <v>2594</v>
      </c>
      <c r="F6286" t="s">
        <v>1518</v>
      </c>
    </row>
    <row r="6287" spans="1:6" ht="15">
      <c r="A6287" s="233">
        <v>45870</v>
      </c>
      <c r="B6287" t="s">
        <v>2267</v>
      </c>
      <c r="C6287">
        <v>1459.9595258745301</v>
      </c>
      <c r="D6287" t="s">
        <v>174</v>
      </c>
      <c r="E6287" t="s">
        <v>2867</v>
      </c>
      <c r="F6287" t="s">
        <v>1518</v>
      </c>
    </row>
    <row r="6288" spans="1:6" ht="15">
      <c r="A6288" s="233">
        <v>45870</v>
      </c>
      <c r="B6288" t="s">
        <v>2267</v>
      </c>
      <c r="C6288">
        <v>1731.7781286609279</v>
      </c>
      <c r="D6288" t="s">
        <v>176</v>
      </c>
      <c r="E6288" t="s">
        <v>2443</v>
      </c>
      <c r="F6288" t="s">
        <v>1518</v>
      </c>
    </row>
    <row r="6289" spans="1:6" ht="15">
      <c r="A6289" s="233">
        <v>45870</v>
      </c>
      <c r="B6289" t="s">
        <v>2269</v>
      </c>
      <c r="C6289">
        <v>680</v>
      </c>
      <c r="D6289" t="s">
        <v>176</v>
      </c>
      <c r="E6289" t="s">
        <v>2919</v>
      </c>
      <c r="F6289" t="s">
        <v>1518</v>
      </c>
    </row>
    <row r="6290" spans="1:6" ht="15">
      <c r="A6290" s="233">
        <v>45870</v>
      </c>
      <c r="B6290" t="s">
        <v>2267</v>
      </c>
      <c r="C6290">
        <v>1612.2706871759119</v>
      </c>
      <c r="D6290" t="s">
        <v>178</v>
      </c>
      <c r="E6290" t="s">
        <v>3378</v>
      </c>
      <c r="F6290" t="s">
        <v>1591</v>
      </c>
    </row>
    <row r="6291" spans="1:6" ht="15">
      <c r="A6291" s="233">
        <v>45870</v>
      </c>
      <c r="B6291" t="s">
        <v>2269</v>
      </c>
      <c r="C6291">
        <v>1110</v>
      </c>
      <c r="D6291" t="s">
        <v>178</v>
      </c>
      <c r="E6291" t="s">
        <v>2475</v>
      </c>
      <c r="F6291" t="s">
        <v>1591</v>
      </c>
    </row>
    <row r="6292" spans="1:6" ht="15">
      <c r="A6292" s="233">
        <v>45870</v>
      </c>
      <c r="B6292" t="s">
        <v>2267</v>
      </c>
      <c r="C6292">
        <v>1547.7293790546801</v>
      </c>
      <c r="D6292" t="s">
        <v>180</v>
      </c>
      <c r="E6292" t="s">
        <v>3379</v>
      </c>
      <c r="F6292" t="s">
        <v>1522</v>
      </c>
    </row>
    <row r="6293" spans="1:6" ht="15">
      <c r="A6293" s="233">
        <v>45870</v>
      </c>
      <c r="B6293" t="s">
        <v>2269</v>
      </c>
      <c r="C6293">
        <v>835</v>
      </c>
      <c r="D6293" t="s">
        <v>180</v>
      </c>
      <c r="E6293" t="s">
        <v>3019</v>
      </c>
      <c r="F6293" t="s">
        <v>1522</v>
      </c>
    </row>
    <row r="6294" spans="1:6" ht="15">
      <c r="A6294" s="233">
        <v>45870</v>
      </c>
      <c r="B6294" t="s">
        <v>2267</v>
      </c>
      <c r="C6294">
        <v>1922.147533060938</v>
      </c>
      <c r="D6294" t="s">
        <v>182</v>
      </c>
      <c r="E6294" t="s">
        <v>2449</v>
      </c>
      <c r="F6294" t="s">
        <v>1578</v>
      </c>
    </row>
    <row r="6295" spans="1:6" ht="15">
      <c r="A6295" s="233">
        <v>45870</v>
      </c>
      <c r="B6295" t="s">
        <v>2269</v>
      </c>
      <c r="C6295">
        <v>875</v>
      </c>
      <c r="D6295" t="s">
        <v>182</v>
      </c>
      <c r="E6295" t="s">
        <v>2343</v>
      </c>
      <c r="F6295" t="s">
        <v>1578</v>
      </c>
    </row>
    <row r="6296" spans="1:6" ht="15">
      <c r="A6296" s="233">
        <v>45870</v>
      </c>
      <c r="B6296" t="s">
        <v>2269</v>
      </c>
      <c r="C6296">
        <v>2400</v>
      </c>
      <c r="D6296" t="s">
        <v>184</v>
      </c>
      <c r="E6296" t="s">
        <v>3007</v>
      </c>
      <c r="F6296" t="s">
        <v>1518</v>
      </c>
    </row>
    <row r="6297" spans="1:6" ht="15">
      <c r="A6297" s="233">
        <v>45870</v>
      </c>
      <c r="B6297" t="s">
        <v>2267</v>
      </c>
      <c r="C6297">
        <v>1452.7581218258749</v>
      </c>
      <c r="D6297" t="s">
        <v>184</v>
      </c>
      <c r="E6297" t="s">
        <v>2952</v>
      </c>
      <c r="F6297" t="s">
        <v>1518</v>
      </c>
    </row>
    <row r="6298" spans="1:6" ht="15">
      <c r="A6298" s="233">
        <v>45870</v>
      </c>
      <c r="B6298" t="s">
        <v>2269</v>
      </c>
      <c r="C6298">
        <v>1565</v>
      </c>
      <c r="D6298" t="s">
        <v>186</v>
      </c>
      <c r="E6298" t="s">
        <v>2967</v>
      </c>
      <c r="F6298" t="s">
        <v>1578</v>
      </c>
    </row>
    <row r="6299" spans="1:6" ht="15">
      <c r="A6299" s="233">
        <v>45870</v>
      </c>
      <c r="B6299" t="s">
        <v>2267</v>
      </c>
      <c r="C6299">
        <v>1774.416653438853</v>
      </c>
      <c r="D6299" t="s">
        <v>186</v>
      </c>
      <c r="E6299" t="s">
        <v>2430</v>
      </c>
      <c r="F6299" t="s">
        <v>1578</v>
      </c>
    </row>
    <row r="6300" spans="1:6" ht="15">
      <c r="A6300" s="233">
        <v>45870</v>
      </c>
      <c r="B6300" t="s">
        <v>2269</v>
      </c>
      <c r="C6300">
        <v>795</v>
      </c>
      <c r="D6300" t="s">
        <v>188</v>
      </c>
      <c r="E6300" t="s">
        <v>2412</v>
      </c>
      <c r="F6300" t="s">
        <v>1591</v>
      </c>
    </row>
    <row r="6301" spans="1:6" ht="15">
      <c r="A6301" s="233">
        <v>45870</v>
      </c>
      <c r="B6301" t="s">
        <v>2267</v>
      </c>
      <c r="C6301">
        <v>2030.029109851386</v>
      </c>
      <c r="D6301" t="s">
        <v>188</v>
      </c>
      <c r="E6301" t="s">
        <v>2868</v>
      </c>
      <c r="F6301" t="s">
        <v>1591</v>
      </c>
    </row>
    <row r="6302" spans="1:6" ht="15">
      <c r="A6302" s="233">
        <v>45870</v>
      </c>
      <c r="B6302" t="s">
        <v>2267</v>
      </c>
      <c r="C6302">
        <v>1608.518105306485</v>
      </c>
      <c r="D6302" t="s">
        <v>190</v>
      </c>
      <c r="E6302" t="s">
        <v>3380</v>
      </c>
      <c r="F6302" t="s">
        <v>1591</v>
      </c>
    </row>
    <row r="6303" spans="1:6" ht="15">
      <c r="A6303" s="233">
        <v>45870</v>
      </c>
      <c r="B6303" t="s">
        <v>2269</v>
      </c>
      <c r="C6303">
        <v>2970</v>
      </c>
      <c r="D6303" t="s">
        <v>190</v>
      </c>
      <c r="E6303" t="s">
        <v>3381</v>
      </c>
      <c r="F6303" t="s">
        <v>1591</v>
      </c>
    </row>
    <row r="6304" spans="1:6" ht="15">
      <c r="A6304" s="233">
        <v>45870</v>
      </c>
      <c r="B6304" t="s">
        <v>2267</v>
      </c>
      <c r="C6304">
        <v>1579.798796825236</v>
      </c>
      <c r="D6304" t="s">
        <v>192</v>
      </c>
      <c r="E6304" t="s">
        <v>2518</v>
      </c>
      <c r="F6304" t="s">
        <v>1534</v>
      </c>
    </row>
    <row r="6305" spans="1:6" ht="15">
      <c r="A6305" s="233">
        <v>45870</v>
      </c>
      <c r="B6305" t="s">
        <v>2269</v>
      </c>
      <c r="C6305">
        <v>625</v>
      </c>
      <c r="D6305" t="s">
        <v>192</v>
      </c>
      <c r="E6305" t="s">
        <v>2637</v>
      </c>
      <c r="F6305" t="s">
        <v>1534</v>
      </c>
    </row>
    <row r="6306" spans="1:6" ht="15">
      <c r="A6306" s="233">
        <v>45870</v>
      </c>
      <c r="B6306" t="s">
        <v>2267</v>
      </c>
      <c r="C6306">
        <v>1367.866913335095</v>
      </c>
      <c r="D6306" t="s">
        <v>194</v>
      </c>
      <c r="E6306" t="s">
        <v>3382</v>
      </c>
      <c r="F6306" t="s">
        <v>1544</v>
      </c>
    </row>
    <row r="6307" spans="1:6" ht="15">
      <c r="A6307" s="233">
        <v>45870</v>
      </c>
      <c r="B6307" t="s">
        <v>2269</v>
      </c>
      <c r="C6307">
        <v>1915</v>
      </c>
      <c r="D6307" t="s">
        <v>194</v>
      </c>
      <c r="E6307" t="s">
        <v>3383</v>
      </c>
      <c r="F6307" t="s">
        <v>1544</v>
      </c>
    </row>
    <row r="6308" spans="1:6" ht="15">
      <c r="A6308" s="233">
        <v>45870</v>
      </c>
      <c r="B6308" t="s">
        <v>2269</v>
      </c>
      <c r="C6308">
        <v>515</v>
      </c>
      <c r="D6308" t="s">
        <v>196</v>
      </c>
      <c r="E6308" t="s">
        <v>2632</v>
      </c>
      <c r="F6308" t="s">
        <v>1525</v>
      </c>
    </row>
    <row r="6309" spans="1:6" ht="15">
      <c r="A6309" s="233">
        <v>45870</v>
      </c>
      <c r="B6309" t="s">
        <v>2267</v>
      </c>
      <c r="C6309">
        <v>1600.9699079830889</v>
      </c>
      <c r="D6309" t="s">
        <v>196</v>
      </c>
      <c r="E6309" t="s">
        <v>2310</v>
      </c>
      <c r="F6309" t="s">
        <v>1525</v>
      </c>
    </row>
    <row r="6310" spans="1:6" ht="15">
      <c r="A6310" s="233">
        <v>45870</v>
      </c>
      <c r="B6310" t="s">
        <v>2267</v>
      </c>
      <c r="C6310">
        <v>1743.314049747755</v>
      </c>
      <c r="D6310" t="s">
        <v>198</v>
      </c>
      <c r="E6310" t="s">
        <v>3384</v>
      </c>
      <c r="F6310" t="s">
        <v>1522</v>
      </c>
    </row>
    <row r="6311" spans="1:6" ht="15">
      <c r="A6311" s="233">
        <v>45870</v>
      </c>
      <c r="B6311" t="s">
        <v>2269</v>
      </c>
      <c r="C6311">
        <v>895</v>
      </c>
      <c r="D6311" t="s">
        <v>198</v>
      </c>
      <c r="E6311" t="s">
        <v>2424</v>
      </c>
      <c r="F6311" t="s">
        <v>1522</v>
      </c>
    </row>
    <row r="6312" spans="1:6" ht="15">
      <c r="A6312" s="233">
        <v>45870</v>
      </c>
      <c r="B6312" t="s">
        <v>2267</v>
      </c>
      <c r="C6312">
        <v>1861.702127659574</v>
      </c>
      <c r="D6312" t="s">
        <v>200</v>
      </c>
      <c r="E6312" t="s">
        <v>3385</v>
      </c>
      <c r="F6312" t="s">
        <v>1544</v>
      </c>
    </row>
    <row r="6313" spans="1:6" ht="15">
      <c r="A6313" s="233">
        <v>45870</v>
      </c>
      <c r="B6313" t="s">
        <v>2269</v>
      </c>
      <c r="C6313">
        <v>595</v>
      </c>
      <c r="D6313" t="s">
        <v>200</v>
      </c>
      <c r="E6313" t="s">
        <v>2624</v>
      </c>
      <c r="F6313" t="s">
        <v>1544</v>
      </c>
    </row>
    <row r="6314" spans="1:6" ht="15">
      <c r="A6314" s="233">
        <v>45870</v>
      </c>
      <c r="B6314" t="s">
        <v>2269</v>
      </c>
      <c r="C6314">
        <v>325</v>
      </c>
      <c r="D6314" t="s">
        <v>202</v>
      </c>
      <c r="E6314" t="s">
        <v>2237</v>
      </c>
      <c r="F6314" t="s">
        <v>1544</v>
      </c>
    </row>
    <row r="6315" spans="1:6" ht="15">
      <c r="A6315" s="233">
        <v>45870</v>
      </c>
      <c r="B6315" t="s">
        <v>2267</v>
      </c>
      <c r="C6315">
        <v>1462.1856300895311</v>
      </c>
      <c r="D6315" t="s">
        <v>202</v>
      </c>
      <c r="E6315" t="s">
        <v>2441</v>
      </c>
      <c r="F6315" t="s">
        <v>1544</v>
      </c>
    </row>
    <row r="6316" spans="1:6" ht="15">
      <c r="A6316" s="233">
        <v>45870</v>
      </c>
      <c r="B6316" t="s">
        <v>2267</v>
      </c>
      <c r="C6316">
        <v>1672.282231691607</v>
      </c>
      <c r="D6316" t="s">
        <v>204</v>
      </c>
      <c r="E6316" t="s">
        <v>3386</v>
      </c>
      <c r="F6316" t="s">
        <v>1509</v>
      </c>
    </row>
    <row r="6317" spans="1:6" ht="15">
      <c r="A6317" s="233">
        <v>45870</v>
      </c>
      <c r="B6317" t="s">
        <v>2269</v>
      </c>
      <c r="C6317">
        <v>675</v>
      </c>
      <c r="D6317" t="s">
        <v>204</v>
      </c>
      <c r="E6317" t="s">
        <v>2364</v>
      </c>
      <c r="F6317" t="s">
        <v>1509</v>
      </c>
    </row>
    <row r="6318" spans="1:6" ht="15">
      <c r="A6318" s="233">
        <v>45870</v>
      </c>
      <c r="B6318" t="s">
        <v>2267</v>
      </c>
      <c r="C6318">
        <v>1612.7105483215871</v>
      </c>
      <c r="D6318" t="s">
        <v>206</v>
      </c>
      <c r="E6318" t="s">
        <v>2324</v>
      </c>
      <c r="F6318" t="s">
        <v>1578</v>
      </c>
    </row>
    <row r="6319" spans="1:6" ht="15">
      <c r="A6319" s="233">
        <v>45870</v>
      </c>
      <c r="B6319" t="s">
        <v>2269</v>
      </c>
      <c r="C6319">
        <v>540</v>
      </c>
      <c r="D6319" t="s">
        <v>206</v>
      </c>
      <c r="E6319" t="s">
        <v>2437</v>
      </c>
      <c r="F6319" t="s">
        <v>1578</v>
      </c>
    </row>
    <row r="6320" spans="1:6" ht="15">
      <c r="A6320" s="233">
        <v>45870</v>
      </c>
      <c r="B6320" t="s">
        <v>2269</v>
      </c>
      <c r="C6320">
        <v>505</v>
      </c>
      <c r="D6320" t="s">
        <v>208</v>
      </c>
      <c r="E6320" t="s">
        <v>2594</v>
      </c>
      <c r="F6320" t="s">
        <v>1509</v>
      </c>
    </row>
    <row r="6321" spans="1:6" ht="15">
      <c r="A6321" s="233">
        <v>45870</v>
      </c>
      <c r="B6321" t="s">
        <v>2267</v>
      </c>
      <c r="C6321">
        <v>1512.610076079794</v>
      </c>
      <c r="D6321" t="s">
        <v>208</v>
      </c>
      <c r="E6321" t="s">
        <v>3387</v>
      </c>
      <c r="F6321" t="s">
        <v>1509</v>
      </c>
    </row>
    <row r="6322" spans="1:6" ht="15">
      <c r="A6322" s="233">
        <v>45870</v>
      </c>
      <c r="B6322" t="s">
        <v>2267</v>
      </c>
      <c r="C6322">
        <v>1607.466943220119</v>
      </c>
      <c r="D6322" t="s">
        <v>210</v>
      </c>
      <c r="E6322" t="s">
        <v>2838</v>
      </c>
      <c r="F6322" t="s">
        <v>1534</v>
      </c>
    </row>
    <row r="6323" spans="1:6" ht="15">
      <c r="A6323" s="233">
        <v>45870</v>
      </c>
      <c r="B6323" t="s">
        <v>2269</v>
      </c>
      <c r="C6323">
        <v>620</v>
      </c>
      <c r="D6323" t="s">
        <v>210</v>
      </c>
      <c r="E6323" t="s">
        <v>2605</v>
      </c>
      <c r="F6323" t="s">
        <v>1534</v>
      </c>
    </row>
    <row r="6324" spans="1:6" ht="15">
      <c r="A6324" s="233">
        <v>45870</v>
      </c>
      <c r="B6324" t="s">
        <v>2267</v>
      </c>
      <c r="C6324">
        <v>1931.6739334400349</v>
      </c>
      <c r="D6324" t="s">
        <v>212</v>
      </c>
      <c r="E6324" t="s">
        <v>3388</v>
      </c>
      <c r="F6324" t="s">
        <v>1518</v>
      </c>
    </row>
    <row r="6325" spans="1:6" ht="15">
      <c r="A6325" s="233">
        <v>45870</v>
      </c>
      <c r="B6325" t="s">
        <v>2269</v>
      </c>
      <c r="C6325">
        <v>1050</v>
      </c>
      <c r="D6325" t="s">
        <v>212</v>
      </c>
      <c r="E6325" t="s">
        <v>3389</v>
      </c>
      <c r="F6325" t="s">
        <v>1518</v>
      </c>
    </row>
    <row r="6326" spans="1:6" ht="15">
      <c r="A6326" s="233">
        <v>45870</v>
      </c>
      <c r="B6326" t="s">
        <v>2267</v>
      </c>
      <c r="C6326">
        <v>1232.989314092611</v>
      </c>
      <c r="D6326" t="s">
        <v>214</v>
      </c>
      <c r="E6326" t="s">
        <v>3390</v>
      </c>
      <c r="F6326" t="s">
        <v>1591</v>
      </c>
    </row>
    <row r="6327" spans="1:6" ht="15">
      <c r="A6327" s="233">
        <v>45870</v>
      </c>
      <c r="B6327" t="s">
        <v>2269</v>
      </c>
      <c r="C6327">
        <v>135</v>
      </c>
      <c r="D6327" t="s">
        <v>214</v>
      </c>
      <c r="E6327" t="s">
        <v>2165</v>
      </c>
      <c r="F6327" t="s">
        <v>1591</v>
      </c>
    </row>
    <row r="6328" spans="1:6" ht="15">
      <c r="A6328" s="233">
        <v>45870</v>
      </c>
      <c r="B6328" t="s">
        <v>2267</v>
      </c>
      <c r="C6328">
        <v>1691.749675184062</v>
      </c>
      <c r="D6328" t="s">
        <v>216</v>
      </c>
      <c r="E6328" t="s">
        <v>2444</v>
      </c>
      <c r="F6328" t="s">
        <v>1534</v>
      </c>
    </row>
    <row r="6329" spans="1:6" ht="15">
      <c r="A6329" s="233">
        <v>45870</v>
      </c>
      <c r="B6329" t="s">
        <v>2269</v>
      </c>
      <c r="C6329">
        <v>625</v>
      </c>
      <c r="D6329" t="s">
        <v>216</v>
      </c>
      <c r="E6329" t="s">
        <v>2637</v>
      </c>
      <c r="F6329" t="s">
        <v>1534</v>
      </c>
    </row>
    <row r="6330" spans="1:6" ht="15">
      <c r="A6330" s="233">
        <v>45870</v>
      </c>
      <c r="B6330" t="s">
        <v>2267</v>
      </c>
      <c r="C6330">
        <v>1932.0466033059461</v>
      </c>
      <c r="D6330" t="s">
        <v>218</v>
      </c>
      <c r="E6330" t="s">
        <v>3388</v>
      </c>
      <c r="F6330" t="s">
        <v>1531</v>
      </c>
    </row>
    <row r="6331" spans="1:6" ht="15">
      <c r="A6331" s="233">
        <v>45870</v>
      </c>
      <c r="B6331" t="s">
        <v>2269</v>
      </c>
      <c r="C6331">
        <v>990</v>
      </c>
      <c r="D6331" t="s">
        <v>218</v>
      </c>
      <c r="E6331" t="s">
        <v>3391</v>
      </c>
      <c r="F6331" t="s">
        <v>1531</v>
      </c>
    </row>
    <row r="6332" spans="1:6" ht="15">
      <c r="A6332" s="233">
        <v>45870</v>
      </c>
      <c r="B6332" t="s">
        <v>2267</v>
      </c>
      <c r="C6332">
        <v>1466.189234192417</v>
      </c>
      <c r="D6332" t="s">
        <v>220</v>
      </c>
      <c r="E6332" t="s">
        <v>3392</v>
      </c>
      <c r="F6332" t="s">
        <v>1534</v>
      </c>
    </row>
    <row r="6333" spans="1:6" ht="15">
      <c r="A6333" s="233">
        <v>45870</v>
      </c>
      <c r="B6333" t="s">
        <v>2269</v>
      </c>
      <c r="C6333">
        <v>995</v>
      </c>
      <c r="D6333" t="s">
        <v>220</v>
      </c>
      <c r="E6333" t="s">
        <v>2645</v>
      </c>
      <c r="F6333" t="s">
        <v>1534</v>
      </c>
    </row>
    <row r="6334" spans="1:6" ht="15">
      <c r="A6334" s="233">
        <v>45870</v>
      </c>
      <c r="B6334" t="s">
        <v>2267</v>
      </c>
      <c r="C6334">
        <v>1917.942737901617</v>
      </c>
      <c r="D6334" t="s">
        <v>222</v>
      </c>
      <c r="E6334" t="s">
        <v>3393</v>
      </c>
      <c r="F6334" t="s">
        <v>1518</v>
      </c>
    </row>
    <row r="6335" spans="1:6" ht="15">
      <c r="A6335" s="233">
        <v>45870</v>
      </c>
      <c r="B6335" t="s">
        <v>2269</v>
      </c>
      <c r="C6335">
        <v>1875</v>
      </c>
      <c r="D6335" t="s">
        <v>222</v>
      </c>
      <c r="E6335" t="s">
        <v>2945</v>
      </c>
      <c r="F6335" t="s">
        <v>1518</v>
      </c>
    </row>
    <row r="6336" spans="1:6" ht="15">
      <c r="A6336" s="233">
        <v>45870</v>
      </c>
      <c r="B6336" t="s">
        <v>2267</v>
      </c>
      <c r="C6336">
        <v>1634.470818716115</v>
      </c>
      <c r="D6336" t="s">
        <v>224</v>
      </c>
      <c r="E6336" t="s">
        <v>3394</v>
      </c>
      <c r="F6336" t="s">
        <v>1531</v>
      </c>
    </row>
    <row r="6337" spans="1:6" ht="15">
      <c r="A6337" s="233">
        <v>45870</v>
      </c>
      <c r="B6337" t="s">
        <v>2269</v>
      </c>
      <c r="C6337">
        <v>1435</v>
      </c>
      <c r="D6337" t="s">
        <v>224</v>
      </c>
      <c r="E6337" t="s">
        <v>3395</v>
      </c>
      <c r="F6337" t="s">
        <v>1531</v>
      </c>
    </row>
    <row r="6338" spans="1:6" ht="15">
      <c r="A6338" s="233">
        <v>45870</v>
      </c>
      <c r="B6338" t="s">
        <v>2269</v>
      </c>
      <c r="C6338">
        <v>315</v>
      </c>
      <c r="D6338" t="s">
        <v>226</v>
      </c>
      <c r="E6338" t="s">
        <v>2178</v>
      </c>
      <c r="F6338" t="s">
        <v>1544</v>
      </c>
    </row>
    <row r="6339" spans="1:6" ht="15">
      <c r="A6339" s="233">
        <v>45870</v>
      </c>
      <c r="B6339" t="s">
        <v>2267</v>
      </c>
      <c r="C6339">
        <v>1926.8412038169811</v>
      </c>
      <c r="D6339" t="s">
        <v>226</v>
      </c>
      <c r="E6339" t="s">
        <v>2459</v>
      </c>
      <c r="F6339" t="s">
        <v>1544</v>
      </c>
    </row>
    <row r="6340" spans="1:6" ht="15">
      <c r="A6340" s="233">
        <v>45870</v>
      </c>
      <c r="B6340" t="s">
        <v>2269</v>
      </c>
      <c r="C6340">
        <v>850</v>
      </c>
      <c r="D6340" t="s">
        <v>228</v>
      </c>
      <c r="E6340" t="s">
        <v>2509</v>
      </c>
      <c r="F6340" t="s">
        <v>1531</v>
      </c>
    </row>
    <row r="6341" spans="1:6" ht="15">
      <c r="A6341" s="233">
        <v>45870</v>
      </c>
      <c r="B6341" t="s">
        <v>2267</v>
      </c>
      <c r="C6341">
        <v>1807.549175970229</v>
      </c>
      <c r="D6341" t="s">
        <v>228</v>
      </c>
      <c r="E6341" t="s">
        <v>3396</v>
      </c>
      <c r="F6341" t="s">
        <v>1531</v>
      </c>
    </row>
    <row r="6342" spans="1:6" ht="15">
      <c r="A6342" s="233">
        <v>45870</v>
      </c>
      <c r="B6342" t="s">
        <v>2267</v>
      </c>
      <c r="C6342">
        <v>1517.582564513973</v>
      </c>
      <c r="D6342" t="s">
        <v>230</v>
      </c>
      <c r="E6342" t="s">
        <v>3397</v>
      </c>
      <c r="F6342" t="s">
        <v>1522</v>
      </c>
    </row>
    <row r="6343" spans="1:6" ht="15">
      <c r="A6343" s="233">
        <v>45870</v>
      </c>
      <c r="B6343" t="s">
        <v>2269</v>
      </c>
      <c r="C6343">
        <v>2270</v>
      </c>
      <c r="D6343" t="s">
        <v>230</v>
      </c>
      <c r="E6343" t="s">
        <v>3398</v>
      </c>
      <c r="F6343" t="s">
        <v>1522</v>
      </c>
    </row>
    <row r="6344" spans="1:6" ht="15">
      <c r="A6344" s="233">
        <v>45870</v>
      </c>
      <c r="B6344" t="s">
        <v>2267</v>
      </c>
      <c r="C6344">
        <v>1672.445798746103</v>
      </c>
      <c r="D6344" t="s">
        <v>232</v>
      </c>
      <c r="E6344" t="s">
        <v>3386</v>
      </c>
      <c r="F6344" t="s">
        <v>1522</v>
      </c>
    </row>
    <row r="6345" spans="1:6" ht="15">
      <c r="A6345" s="233">
        <v>45870</v>
      </c>
      <c r="B6345" t="s">
        <v>2269</v>
      </c>
      <c r="C6345">
        <v>955</v>
      </c>
      <c r="D6345" t="s">
        <v>232</v>
      </c>
      <c r="E6345" t="s">
        <v>2646</v>
      </c>
      <c r="F6345" t="s">
        <v>1522</v>
      </c>
    </row>
    <row r="6346" spans="1:6" ht="15">
      <c r="A6346" s="233">
        <v>45870</v>
      </c>
      <c r="B6346" t="s">
        <v>2269</v>
      </c>
      <c r="C6346">
        <v>620</v>
      </c>
      <c r="D6346" t="s">
        <v>234</v>
      </c>
      <c r="E6346" t="s">
        <v>2605</v>
      </c>
      <c r="F6346" t="s">
        <v>1578</v>
      </c>
    </row>
    <row r="6347" spans="1:6" ht="15">
      <c r="A6347" s="233">
        <v>45870</v>
      </c>
      <c r="B6347" t="s">
        <v>2267</v>
      </c>
      <c r="C6347">
        <v>1905.405820707459</v>
      </c>
      <c r="D6347" t="s">
        <v>234</v>
      </c>
      <c r="E6347" t="s">
        <v>3399</v>
      </c>
      <c r="F6347" t="s">
        <v>1578</v>
      </c>
    </row>
    <row r="6348" spans="1:6" ht="15">
      <c r="A6348" s="233">
        <v>45870</v>
      </c>
      <c r="B6348" t="s">
        <v>2267</v>
      </c>
      <c r="C6348">
        <v>1954.7180424694129</v>
      </c>
      <c r="D6348" t="s">
        <v>236</v>
      </c>
      <c r="E6348" t="s">
        <v>2278</v>
      </c>
      <c r="F6348" t="s">
        <v>1544</v>
      </c>
    </row>
    <row r="6349" spans="1:6" ht="15">
      <c r="A6349" s="233">
        <v>45870</v>
      </c>
      <c r="B6349" t="s">
        <v>2269</v>
      </c>
      <c r="C6349">
        <v>695</v>
      </c>
      <c r="D6349" t="s">
        <v>236</v>
      </c>
      <c r="E6349" t="s">
        <v>2376</v>
      </c>
      <c r="F6349" t="s">
        <v>1544</v>
      </c>
    </row>
    <row r="6350" spans="1:6" ht="15">
      <c r="A6350" s="233">
        <v>45870</v>
      </c>
      <c r="B6350" t="s">
        <v>2267</v>
      </c>
      <c r="C6350">
        <v>1508.000781926331</v>
      </c>
      <c r="D6350" t="s">
        <v>238</v>
      </c>
      <c r="E6350" t="s">
        <v>3400</v>
      </c>
      <c r="F6350" t="s">
        <v>1525</v>
      </c>
    </row>
    <row r="6351" spans="1:6" ht="15">
      <c r="A6351" s="233">
        <v>45870</v>
      </c>
      <c r="B6351" t="s">
        <v>2269</v>
      </c>
      <c r="C6351">
        <v>540</v>
      </c>
      <c r="D6351" t="s">
        <v>238</v>
      </c>
      <c r="E6351" t="s">
        <v>2437</v>
      </c>
      <c r="F6351" t="s">
        <v>1525</v>
      </c>
    </row>
    <row r="6352" spans="1:6" ht="15">
      <c r="A6352" s="233">
        <v>45870</v>
      </c>
      <c r="B6352" t="s">
        <v>2269</v>
      </c>
      <c r="C6352">
        <v>520</v>
      </c>
      <c r="D6352" t="s">
        <v>240</v>
      </c>
      <c r="E6352" t="s">
        <v>2304</v>
      </c>
      <c r="F6352" t="s">
        <v>1509</v>
      </c>
    </row>
    <row r="6353" spans="1:6" ht="15">
      <c r="A6353" s="233">
        <v>45870</v>
      </c>
      <c r="B6353" t="s">
        <v>2267</v>
      </c>
      <c r="C6353">
        <v>1812.983752876368</v>
      </c>
      <c r="D6353" t="s">
        <v>240</v>
      </c>
      <c r="E6353" t="s">
        <v>2852</v>
      </c>
      <c r="F6353" t="s">
        <v>1509</v>
      </c>
    </row>
    <row r="6354" spans="1:6" ht="15">
      <c r="A6354" s="233">
        <v>45870</v>
      </c>
      <c r="B6354" t="s">
        <v>2267</v>
      </c>
      <c r="C6354">
        <v>1648.5922567682439</v>
      </c>
      <c r="D6354" t="s">
        <v>242</v>
      </c>
      <c r="E6354" t="s">
        <v>3401</v>
      </c>
      <c r="F6354" t="s">
        <v>1534</v>
      </c>
    </row>
    <row r="6355" spans="1:6" ht="15">
      <c r="A6355" s="233">
        <v>45870</v>
      </c>
      <c r="B6355" t="s">
        <v>2269</v>
      </c>
      <c r="C6355">
        <v>640</v>
      </c>
      <c r="D6355" t="s">
        <v>242</v>
      </c>
      <c r="E6355" t="s">
        <v>2187</v>
      </c>
      <c r="F6355" t="s">
        <v>1534</v>
      </c>
    </row>
    <row r="6356" spans="1:6" ht="15">
      <c r="A6356" s="233">
        <v>45870</v>
      </c>
      <c r="B6356" t="s">
        <v>2269</v>
      </c>
      <c r="C6356">
        <v>3635</v>
      </c>
      <c r="D6356" t="s">
        <v>244</v>
      </c>
      <c r="E6356" t="s">
        <v>3402</v>
      </c>
      <c r="F6356" t="s">
        <v>1531</v>
      </c>
    </row>
    <row r="6357" spans="1:6" ht="15">
      <c r="A6357" s="233">
        <v>45870</v>
      </c>
      <c r="B6357" t="s">
        <v>2267</v>
      </c>
      <c r="C6357">
        <v>1773.9408816510579</v>
      </c>
      <c r="D6357" t="s">
        <v>244</v>
      </c>
      <c r="E6357" t="s">
        <v>2430</v>
      </c>
      <c r="F6357" t="s">
        <v>1531</v>
      </c>
    </row>
    <row r="6358" spans="1:6" ht="15">
      <c r="A6358" s="233">
        <v>45870</v>
      </c>
      <c r="B6358" t="s">
        <v>2269</v>
      </c>
      <c r="C6358">
        <v>1120</v>
      </c>
      <c r="D6358" t="s">
        <v>246</v>
      </c>
      <c r="E6358" t="s">
        <v>2840</v>
      </c>
      <c r="F6358" t="s">
        <v>1534</v>
      </c>
    </row>
    <row r="6359" spans="1:6" ht="15">
      <c r="A6359" s="233">
        <v>45870</v>
      </c>
      <c r="B6359" t="s">
        <v>2267</v>
      </c>
      <c r="C6359">
        <v>1829.019351677962</v>
      </c>
      <c r="D6359" t="s">
        <v>246</v>
      </c>
      <c r="E6359" t="s">
        <v>2305</v>
      </c>
      <c r="F6359" t="s">
        <v>1534</v>
      </c>
    </row>
    <row r="6360" spans="1:6" ht="15">
      <c r="A6360" s="233">
        <v>45870</v>
      </c>
      <c r="B6360" t="s">
        <v>2269</v>
      </c>
      <c r="C6360">
        <v>715</v>
      </c>
      <c r="D6360" t="s">
        <v>248</v>
      </c>
      <c r="E6360" t="s">
        <v>2613</v>
      </c>
      <c r="F6360" t="s">
        <v>1578</v>
      </c>
    </row>
    <row r="6361" spans="1:6" ht="15">
      <c r="A6361" s="233">
        <v>45870</v>
      </c>
      <c r="B6361" t="s">
        <v>2267</v>
      </c>
      <c r="C6361">
        <v>1773.885429329893</v>
      </c>
      <c r="D6361" t="s">
        <v>248</v>
      </c>
      <c r="E6361" t="s">
        <v>2430</v>
      </c>
      <c r="F6361" t="s">
        <v>1578</v>
      </c>
    </row>
    <row r="6362" spans="1:6" ht="15">
      <c r="A6362" s="233">
        <v>45870</v>
      </c>
      <c r="B6362" t="s">
        <v>2269</v>
      </c>
      <c r="C6362">
        <v>1035</v>
      </c>
      <c r="D6362" t="s">
        <v>250</v>
      </c>
      <c r="E6362" t="s">
        <v>3403</v>
      </c>
      <c r="F6362" t="s">
        <v>1531</v>
      </c>
    </row>
    <row r="6363" spans="1:6" ht="15">
      <c r="A6363" s="233">
        <v>45870</v>
      </c>
      <c r="B6363" t="s">
        <v>2267</v>
      </c>
      <c r="C6363">
        <v>2248.533565066261</v>
      </c>
      <c r="D6363" t="s">
        <v>250</v>
      </c>
      <c r="E6363" t="s">
        <v>3404</v>
      </c>
      <c r="F6363" t="s">
        <v>1531</v>
      </c>
    </row>
    <row r="6364" spans="1:6" ht="15">
      <c r="A6364" s="233">
        <v>45870</v>
      </c>
      <c r="B6364" t="s">
        <v>2267</v>
      </c>
      <c r="C6364">
        <v>1487.876561351947</v>
      </c>
      <c r="D6364" t="s">
        <v>252</v>
      </c>
      <c r="E6364" t="s">
        <v>3363</v>
      </c>
      <c r="F6364" t="s">
        <v>1525</v>
      </c>
    </row>
    <row r="6365" spans="1:6" ht="15">
      <c r="A6365" s="233">
        <v>45870</v>
      </c>
      <c r="B6365" t="s">
        <v>2269</v>
      </c>
      <c r="C6365">
        <v>2835</v>
      </c>
      <c r="D6365" t="s">
        <v>252</v>
      </c>
      <c r="E6365" t="s">
        <v>3405</v>
      </c>
      <c r="F6365" t="s">
        <v>1525</v>
      </c>
    </row>
    <row r="6366" spans="1:6" ht="15">
      <c r="A6366" s="233">
        <v>45870</v>
      </c>
      <c r="B6366" t="s">
        <v>2267</v>
      </c>
      <c r="C6366">
        <v>1871.501378561283</v>
      </c>
      <c r="D6366" t="s">
        <v>254</v>
      </c>
      <c r="E6366" t="s">
        <v>2487</v>
      </c>
      <c r="F6366" t="s">
        <v>1578</v>
      </c>
    </row>
    <row r="6367" spans="1:6" ht="15">
      <c r="A6367" s="233">
        <v>45870</v>
      </c>
      <c r="B6367" t="s">
        <v>2269</v>
      </c>
      <c r="C6367">
        <v>1120</v>
      </c>
      <c r="D6367" t="s">
        <v>254</v>
      </c>
      <c r="E6367" t="s">
        <v>2840</v>
      </c>
      <c r="F6367" t="s">
        <v>1578</v>
      </c>
    </row>
    <row r="6368" spans="1:6" ht="15">
      <c r="A6368" s="233">
        <v>45870</v>
      </c>
      <c r="B6368" t="s">
        <v>2269</v>
      </c>
      <c r="C6368">
        <v>3420</v>
      </c>
      <c r="D6368" t="s">
        <v>256</v>
      </c>
      <c r="E6368" t="s">
        <v>3406</v>
      </c>
      <c r="F6368" t="s">
        <v>1544</v>
      </c>
    </row>
    <row r="6369" spans="1:6" ht="15">
      <c r="A6369" s="233">
        <v>45870</v>
      </c>
      <c r="B6369" t="s">
        <v>2267</v>
      </c>
      <c r="C6369">
        <v>1429.6284220162779</v>
      </c>
      <c r="D6369" t="s">
        <v>256</v>
      </c>
      <c r="E6369" t="s">
        <v>3370</v>
      </c>
      <c r="F6369" t="s">
        <v>1544</v>
      </c>
    </row>
    <row r="6370" spans="1:6" ht="15">
      <c r="A6370" s="233">
        <v>45870</v>
      </c>
      <c r="B6370" t="s">
        <v>2267</v>
      </c>
      <c r="C6370">
        <v>1489.8145332927941</v>
      </c>
      <c r="D6370" t="s">
        <v>258</v>
      </c>
      <c r="E6370" t="s">
        <v>2313</v>
      </c>
      <c r="F6370" t="s">
        <v>1509</v>
      </c>
    </row>
    <row r="6371" spans="1:6" ht="15">
      <c r="A6371" s="233">
        <v>45870</v>
      </c>
      <c r="B6371" t="s">
        <v>2269</v>
      </c>
      <c r="C6371">
        <v>490</v>
      </c>
      <c r="D6371" t="s">
        <v>258</v>
      </c>
      <c r="E6371" t="s">
        <v>2270</v>
      </c>
      <c r="F6371" t="s">
        <v>1509</v>
      </c>
    </row>
    <row r="6372" spans="1:6" ht="15">
      <c r="A6372" s="233">
        <v>45870</v>
      </c>
      <c r="B6372" t="s">
        <v>2269</v>
      </c>
      <c r="C6372">
        <v>660</v>
      </c>
      <c r="D6372" t="s">
        <v>260</v>
      </c>
      <c r="E6372" t="s">
        <v>2634</v>
      </c>
      <c r="F6372" t="s">
        <v>1522</v>
      </c>
    </row>
    <row r="6373" spans="1:6" ht="15">
      <c r="A6373" s="233">
        <v>45870</v>
      </c>
      <c r="B6373" t="s">
        <v>2267</v>
      </c>
      <c r="C6373">
        <v>1659.6258298129151</v>
      </c>
      <c r="D6373" t="s">
        <v>260</v>
      </c>
      <c r="E6373" t="s">
        <v>3407</v>
      </c>
      <c r="F6373" t="s">
        <v>1522</v>
      </c>
    </row>
    <row r="6374" spans="1:6" ht="15">
      <c r="A6374" s="233">
        <v>45870</v>
      </c>
      <c r="B6374" t="s">
        <v>2267</v>
      </c>
      <c r="C6374">
        <v>2003.841684649861</v>
      </c>
      <c r="D6374" t="s">
        <v>262</v>
      </c>
      <c r="E6374" t="s">
        <v>2429</v>
      </c>
      <c r="F6374" t="s">
        <v>1534</v>
      </c>
    </row>
    <row r="6375" spans="1:6" ht="15">
      <c r="A6375" s="233">
        <v>45870</v>
      </c>
      <c r="B6375" t="s">
        <v>2269</v>
      </c>
      <c r="C6375">
        <v>845</v>
      </c>
      <c r="D6375" t="s">
        <v>262</v>
      </c>
      <c r="E6375" t="s">
        <v>2872</v>
      </c>
      <c r="F6375" t="s">
        <v>1534</v>
      </c>
    </row>
    <row r="6376" spans="1:6" ht="15">
      <c r="A6376" s="233">
        <v>45870</v>
      </c>
      <c r="B6376" t="s">
        <v>2269</v>
      </c>
      <c r="C6376">
        <v>695</v>
      </c>
      <c r="D6376" t="s">
        <v>264</v>
      </c>
      <c r="E6376" t="s">
        <v>2376</v>
      </c>
      <c r="F6376" t="s">
        <v>1531</v>
      </c>
    </row>
    <row r="6377" spans="1:6" ht="15">
      <c r="A6377" s="233">
        <v>45870</v>
      </c>
      <c r="B6377" t="s">
        <v>2267</v>
      </c>
      <c r="C6377">
        <v>1986.0547522432421</v>
      </c>
      <c r="D6377" t="s">
        <v>264</v>
      </c>
      <c r="E6377" t="s">
        <v>3373</v>
      </c>
      <c r="F6377" t="s">
        <v>1531</v>
      </c>
    </row>
    <row r="6378" spans="1:6" ht="15">
      <c r="A6378" s="233">
        <v>45870</v>
      </c>
      <c r="B6378" t="s">
        <v>2267</v>
      </c>
      <c r="C6378">
        <v>1529.6133137542829</v>
      </c>
      <c r="D6378" t="s">
        <v>266</v>
      </c>
      <c r="E6378" t="s">
        <v>3341</v>
      </c>
      <c r="F6378" t="s">
        <v>1525</v>
      </c>
    </row>
    <row r="6379" spans="1:6" ht="15">
      <c r="A6379" s="233">
        <v>45870</v>
      </c>
      <c r="B6379" t="s">
        <v>2269</v>
      </c>
      <c r="C6379">
        <v>375</v>
      </c>
      <c r="D6379" t="s">
        <v>266</v>
      </c>
      <c r="E6379" t="s">
        <v>2891</v>
      </c>
      <c r="F6379" t="s">
        <v>1525</v>
      </c>
    </row>
    <row r="6380" spans="1:6" ht="15">
      <c r="A6380" s="233">
        <v>45870</v>
      </c>
      <c r="B6380" t="s">
        <v>2269</v>
      </c>
      <c r="C6380">
        <v>655</v>
      </c>
      <c r="D6380" t="s">
        <v>268</v>
      </c>
      <c r="E6380" t="s">
        <v>2488</v>
      </c>
      <c r="F6380" t="s">
        <v>1522</v>
      </c>
    </row>
    <row r="6381" spans="1:6" ht="15">
      <c r="A6381" s="233">
        <v>45870</v>
      </c>
      <c r="B6381" t="s">
        <v>2267</v>
      </c>
      <c r="C6381">
        <v>1713.1349061045139</v>
      </c>
      <c r="D6381" t="s">
        <v>268</v>
      </c>
      <c r="E6381" t="s">
        <v>2948</v>
      </c>
      <c r="F6381" t="s">
        <v>1522</v>
      </c>
    </row>
    <row r="6382" spans="1:6" ht="15">
      <c r="A6382" s="233">
        <v>45870</v>
      </c>
      <c r="B6382" t="s">
        <v>2269</v>
      </c>
      <c r="C6382">
        <v>340</v>
      </c>
      <c r="D6382" t="s">
        <v>270</v>
      </c>
      <c r="E6382" t="s">
        <v>2542</v>
      </c>
      <c r="F6382" t="s">
        <v>1509</v>
      </c>
    </row>
    <row r="6383" spans="1:6" ht="15">
      <c r="A6383" s="233">
        <v>45870</v>
      </c>
      <c r="B6383" t="s">
        <v>2267</v>
      </c>
      <c r="C6383">
        <v>1738.3301804795749</v>
      </c>
      <c r="D6383" t="s">
        <v>270</v>
      </c>
      <c r="E6383" t="s">
        <v>2960</v>
      </c>
      <c r="F6383" t="s">
        <v>1509</v>
      </c>
    </row>
    <row r="6384" spans="1:6" ht="15">
      <c r="A6384" s="233">
        <v>45870</v>
      </c>
      <c r="B6384" t="s">
        <v>2269</v>
      </c>
      <c r="C6384">
        <v>710</v>
      </c>
      <c r="D6384" t="s">
        <v>272</v>
      </c>
      <c r="E6384" t="s">
        <v>2450</v>
      </c>
      <c r="F6384" t="s">
        <v>1534</v>
      </c>
    </row>
    <row r="6385" spans="1:6" ht="15">
      <c r="A6385" s="233">
        <v>45870</v>
      </c>
      <c r="B6385" t="s">
        <v>2267</v>
      </c>
      <c r="C6385">
        <v>1669.9988239444899</v>
      </c>
      <c r="D6385" t="s">
        <v>272</v>
      </c>
      <c r="E6385" t="s">
        <v>2863</v>
      </c>
      <c r="F6385" t="s">
        <v>1534</v>
      </c>
    </row>
    <row r="6386" spans="1:6" ht="15">
      <c r="A6386" s="233">
        <v>45870</v>
      </c>
      <c r="B6386" t="s">
        <v>2267</v>
      </c>
      <c r="C6386">
        <v>1780.0942737927401</v>
      </c>
      <c r="D6386" t="s">
        <v>274</v>
      </c>
      <c r="E6386" t="s">
        <v>2929</v>
      </c>
      <c r="F6386" t="s">
        <v>1518</v>
      </c>
    </row>
    <row r="6387" spans="1:6" ht="15">
      <c r="A6387" s="233">
        <v>45870</v>
      </c>
      <c r="B6387" t="s">
        <v>2269</v>
      </c>
      <c r="C6387">
        <v>1250</v>
      </c>
      <c r="D6387" t="s">
        <v>274</v>
      </c>
      <c r="E6387" t="s">
        <v>2992</v>
      </c>
      <c r="F6387" t="s">
        <v>1518</v>
      </c>
    </row>
    <row r="6388" spans="1:6" ht="15">
      <c r="A6388" s="233">
        <v>45870</v>
      </c>
      <c r="B6388" t="s">
        <v>2267</v>
      </c>
      <c r="C6388">
        <v>1907.5670119395911</v>
      </c>
      <c r="D6388" t="s">
        <v>276</v>
      </c>
      <c r="E6388" t="s">
        <v>3408</v>
      </c>
      <c r="F6388" t="s">
        <v>1531</v>
      </c>
    </row>
    <row r="6389" spans="1:6" ht="15">
      <c r="A6389" s="233">
        <v>45870</v>
      </c>
      <c r="B6389" t="s">
        <v>2269</v>
      </c>
      <c r="C6389">
        <v>965</v>
      </c>
      <c r="D6389" t="s">
        <v>276</v>
      </c>
      <c r="E6389" t="s">
        <v>3409</v>
      </c>
      <c r="F6389" t="s">
        <v>1531</v>
      </c>
    </row>
    <row r="6390" spans="1:6" ht="15">
      <c r="A6390" s="233">
        <v>45870</v>
      </c>
      <c r="B6390" t="s">
        <v>2267</v>
      </c>
      <c r="C6390">
        <v>1546.5460471613401</v>
      </c>
      <c r="D6390" t="s">
        <v>278</v>
      </c>
      <c r="E6390" t="s">
        <v>2496</v>
      </c>
      <c r="F6390" t="s">
        <v>1509</v>
      </c>
    </row>
    <row r="6391" spans="1:6" ht="15">
      <c r="A6391" s="233">
        <v>45870</v>
      </c>
      <c r="B6391" t="s">
        <v>2269</v>
      </c>
      <c r="C6391">
        <v>465</v>
      </c>
      <c r="D6391" t="s">
        <v>278</v>
      </c>
      <c r="E6391" t="s">
        <v>2497</v>
      </c>
      <c r="F6391" t="s">
        <v>1509</v>
      </c>
    </row>
    <row r="6392" spans="1:6" ht="15">
      <c r="A6392" s="233">
        <v>45870</v>
      </c>
      <c r="B6392" t="s">
        <v>2267</v>
      </c>
      <c r="C6392">
        <v>1743.61419927871</v>
      </c>
      <c r="D6392" t="s">
        <v>280</v>
      </c>
      <c r="E6392" t="s">
        <v>3410</v>
      </c>
      <c r="F6392" t="s">
        <v>1509</v>
      </c>
    </row>
    <row r="6393" spans="1:6" ht="15">
      <c r="A6393" s="233">
        <v>45870</v>
      </c>
      <c r="B6393" t="s">
        <v>2269</v>
      </c>
      <c r="C6393">
        <v>585</v>
      </c>
      <c r="D6393" t="s">
        <v>280</v>
      </c>
      <c r="E6393" t="s">
        <v>2176</v>
      </c>
      <c r="F6393" t="s">
        <v>1509</v>
      </c>
    </row>
    <row r="6394" spans="1:6" ht="15">
      <c r="A6394" s="233">
        <v>45870</v>
      </c>
      <c r="B6394" t="s">
        <v>2267</v>
      </c>
      <c r="C6394">
        <v>1593.0654796767019</v>
      </c>
      <c r="D6394" t="s">
        <v>282</v>
      </c>
      <c r="E6394" t="s">
        <v>3411</v>
      </c>
      <c r="F6394" t="s">
        <v>1534</v>
      </c>
    </row>
    <row r="6395" spans="1:6" ht="15">
      <c r="A6395" s="233">
        <v>45870</v>
      </c>
      <c r="B6395" t="s">
        <v>2269</v>
      </c>
      <c r="C6395">
        <v>680</v>
      </c>
      <c r="D6395" t="s">
        <v>282</v>
      </c>
      <c r="E6395" t="s">
        <v>2919</v>
      </c>
      <c r="F6395" t="s">
        <v>1534</v>
      </c>
    </row>
    <row r="6396" spans="1:6" ht="15">
      <c r="A6396" s="233">
        <v>45870</v>
      </c>
      <c r="B6396" t="s">
        <v>2267</v>
      </c>
      <c r="C6396">
        <v>1556.399299043871</v>
      </c>
      <c r="D6396" t="s">
        <v>284</v>
      </c>
      <c r="E6396" t="s">
        <v>2478</v>
      </c>
      <c r="F6396" t="s">
        <v>1531</v>
      </c>
    </row>
    <row r="6397" spans="1:6" ht="15">
      <c r="A6397" s="233">
        <v>45870</v>
      </c>
      <c r="B6397" t="s">
        <v>2269</v>
      </c>
      <c r="C6397">
        <v>2025</v>
      </c>
      <c r="D6397" t="s">
        <v>284</v>
      </c>
      <c r="E6397" t="s">
        <v>1490</v>
      </c>
      <c r="F6397" t="s">
        <v>1531</v>
      </c>
    </row>
    <row r="6398" spans="1:6" ht="15">
      <c r="A6398" s="233">
        <v>45870</v>
      </c>
      <c r="B6398" t="s">
        <v>2267</v>
      </c>
      <c r="C6398">
        <v>1176.9613539525039</v>
      </c>
      <c r="D6398" t="s">
        <v>286</v>
      </c>
      <c r="E6398" t="s">
        <v>3412</v>
      </c>
      <c r="F6398" t="s">
        <v>1544</v>
      </c>
    </row>
    <row r="6399" spans="1:6" ht="15">
      <c r="A6399" s="233">
        <v>45870</v>
      </c>
      <c r="B6399" t="s">
        <v>2269</v>
      </c>
      <c r="C6399">
        <v>395</v>
      </c>
      <c r="D6399" t="s">
        <v>286</v>
      </c>
      <c r="E6399" t="s">
        <v>2589</v>
      </c>
      <c r="F6399" t="s">
        <v>1544</v>
      </c>
    </row>
    <row r="6400" spans="1:6" ht="15">
      <c r="A6400" s="233">
        <v>45870</v>
      </c>
      <c r="B6400" t="s">
        <v>2269</v>
      </c>
      <c r="C6400">
        <v>1150</v>
      </c>
      <c r="D6400" t="s">
        <v>288</v>
      </c>
      <c r="E6400" t="s">
        <v>3413</v>
      </c>
      <c r="F6400" t="s">
        <v>1591</v>
      </c>
    </row>
    <row r="6401" spans="1:6" ht="15">
      <c r="A6401" s="233">
        <v>45870</v>
      </c>
      <c r="B6401" t="s">
        <v>2267</v>
      </c>
      <c r="C6401">
        <v>1493.972147162752</v>
      </c>
      <c r="D6401" t="s">
        <v>288</v>
      </c>
      <c r="E6401" t="s">
        <v>3414</v>
      </c>
      <c r="F6401" t="s">
        <v>1591</v>
      </c>
    </row>
    <row r="6402" spans="1:6" ht="15">
      <c r="A6402" s="233">
        <v>45870</v>
      </c>
      <c r="B6402" t="s">
        <v>2269</v>
      </c>
      <c r="C6402">
        <v>3130</v>
      </c>
      <c r="D6402" t="s">
        <v>290</v>
      </c>
      <c r="E6402" t="s">
        <v>3415</v>
      </c>
      <c r="F6402" t="s">
        <v>1544</v>
      </c>
    </row>
    <row r="6403" spans="1:6" ht="15">
      <c r="A6403" s="233">
        <v>45870</v>
      </c>
      <c r="B6403" t="s">
        <v>2267</v>
      </c>
      <c r="C6403">
        <v>1470.1876015744631</v>
      </c>
      <c r="D6403" t="s">
        <v>290</v>
      </c>
      <c r="E6403" t="s">
        <v>2941</v>
      </c>
      <c r="F6403" t="s">
        <v>1544</v>
      </c>
    </row>
    <row r="6404" spans="1:6" ht="15">
      <c r="A6404" s="233">
        <v>45870</v>
      </c>
      <c r="B6404" t="s">
        <v>2267</v>
      </c>
      <c r="C6404">
        <v>1658.6248492159229</v>
      </c>
      <c r="D6404" t="s">
        <v>292</v>
      </c>
      <c r="E6404" t="s">
        <v>2445</v>
      </c>
      <c r="F6404" t="s">
        <v>1509</v>
      </c>
    </row>
    <row r="6405" spans="1:6" ht="15">
      <c r="A6405" s="233">
        <v>45870</v>
      </c>
      <c r="B6405" t="s">
        <v>2269</v>
      </c>
      <c r="C6405">
        <v>440</v>
      </c>
      <c r="D6405" t="s">
        <v>292</v>
      </c>
      <c r="E6405" t="s">
        <v>2248</v>
      </c>
      <c r="F6405" t="s">
        <v>1509</v>
      </c>
    </row>
    <row r="6406" spans="1:6" ht="15">
      <c r="A6406" s="233">
        <v>45870</v>
      </c>
      <c r="B6406" t="s">
        <v>2269</v>
      </c>
      <c r="C6406">
        <v>775</v>
      </c>
      <c r="D6406" t="s">
        <v>296</v>
      </c>
      <c r="E6406" t="s">
        <v>2947</v>
      </c>
      <c r="F6406" t="s">
        <v>1534</v>
      </c>
    </row>
    <row r="6407" spans="1:6" ht="15">
      <c r="A6407" s="233">
        <v>45870</v>
      </c>
      <c r="B6407" t="s">
        <v>2267</v>
      </c>
      <c r="C6407">
        <v>1267.478943494971</v>
      </c>
      <c r="D6407" t="s">
        <v>296</v>
      </c>
      <c r="E6407" t="s">
        <v>3416</v>
      </c>
      <c r="F6407" t="s">
        <v>1534</v>
      </c>
    </row>
    <row r="6408" spans="1:6" ht="15">
      <c r="A6408" s="233">
        <v>45870</v>
      </c>
      <c r="B6408" t="s">
        <v>2269</v>
      </c>
      <c r="C6408">
        <v>1085</v>
      </c>
      <c r="D6408" t="s">
        <v>294</v>
      </c>
      <c r="E6408" t="s">
        <v>2421</v>
      </c>
      <c r="F6408" t="s">
        <v>1534</v>
      </c>
    </row>
    <row r="6409" spans="1:6" ht="15">
      <c r="A6409" s="233">
        <v>45870</v>
      </c>
      <c r="B6409" t="s">
        <v>2267</v>
      </c>
      <c r="C6409">
        <v>1631.8979650157171</v>
      </c>
      <c r="D6409" t="s">
        <v>294</v>
      </c>
      <c r="E6409" t="s">
        <v>3417</v>
      </c>
      <c r="F6409" t="s">
        <v>1534</v>
      </c>
    </row>
    <row r="6410" spans="1:6" ht="15">
      <c r="A6410" s="233">
        <v>45870</v>
      </c>
      <c r="B6410" t="s">
        <v>2269</v>
      </c>
      <c r="C6410">
        <v>1755</v>
      </c>
      <c r="D6410" t="s">
        <v>298</v>
      </c>
      <c r="E6410" t="s">
        <v>3418</v>
      </c>
      <c r="F6410" t="s">
        <v>1522</v>
      </c>
    </row>
    <row r="6411" spans="1:6" ht="15">
      <c r="A6411" s="233">
        <v>45870</v>
      </c>
      <c r="B6411" t="s">
        <v>2267</v>
      </c>
      <c r="C6411">
        <v>1460.6620003162691</v>
      </c>
      <c r="D6411" t="s">
        <v>298</v>
      </c>
      <c r="E6411" t="s">
        <v>3419</v>
      </c>
      <c r="F6411" t="s">
        <v>1522</v>
      </c>
    </row>
    <row r="6412" spans="1:6" ht="15">
      <c r="A6412" s="233">
        <v>45870</v>
      </c>
      <c r="B6412" t="s">
        <v>2267</v>
      </c>
      <c r="C6412">
        <v>1401.4481631018721</v>
      </c>
      <c r="D6412" t="s">
        <v>300</v>
      </c>
      <c r="E6412" t="s">
        <v>3420</v>
      </c>
      <c r="F6412" t="s">
        <v>1544</v>
      </c>
    </row>
    <row r="6413" spans="1:6" ht="15">
      <c r="A6413" s="233">
        <v>45870</v>
      </c>
      <c r="B6413" t="s">
        <v>2269</v>
      </c>
      <c r="C6413">
        <v>420</v>
      </c>
      <c r="D6413" t="s">
        <v>300</v>
      </c>
      <c r="E6413" t="s">
        <v>2653</v>
      </c>
      <c r="F6413" t="s">
        <v>1544</v>
      </c>
    </row>
    <row r="6414" spans="1:6" ht="15">
      <c r="A6414" s="233">
        <v>45870</v>
      </c>
      <c r="B6414" t="s">
        <v>2267</v>
      </c>
      <c r="C6414">
        <v>1598.8881992605991</v>
      </c>
      <c r="D6414" t="s">
        <v>302</v>
      </c>
      <c r="E6414" t="s">
        <v>3421</v>
      </c>
      <c r="F6414" t="s">
        <v>1534</v>
      </c>
    </row>
    <row r="6415" spans="1:6" ht="15">
      <c r="A6415" s="233">
        <v>45870</v>
      </c>
      <c r="B6415" t="s">
        <v>2269</v>
      </c>
      <c r="C6415">
        <v>1185</v>
      </c>
      <c r="D6415" t="s">
        <v>302</v>
      </c>
      <c r="E6415" t="s">
        <v>2454</v>
      </c>
      <c r="F6415" t="s">
        <v>1534</v>
      </c>
    </row>
    <row r="6416" spans="1:6" ht="15">
      <c r="A6416" s="233">
        <v>45870</v>
      </c>
      <c r="B6416" t="s">
        <v>2267</v>
      </c>
      <c r="C6416">
        <v>1153.171991758664</v>
      </c>
      <c r="D6416" t="s">
        <v>304</v>
      </c>
      <c r="E6416" t="s">
        <v>3422</v>
      </c>
      <c r="F6416" t="s">
        <v>1544</v>
      </c>
    </row>
    <row r="6417" spans="1:6" ht="15">
      <c r="A6417" s="233">
        <v>45870</v>
      </c>
      <c r="B6417" t="s">
        <v>2269</v>
      </c>
      <c r="C6417">
        <v>375</v>
      </c>
      <c r="D6417" t="s">
        <v>304</v>
      </c>
      <c r="E6417" t="s">
        <v>2891</v>
      </c>
      <c r="F6417" t="s">
        <v>1544</v>
      </c>
    </row>
    <row r="6418" spans="1:6" ht="15">
      <c r="A6418" s="233">
        <v>45870</v>
      </c>
      <c r="B6418" t="s">
        <v>2267</v>
      </c>
      <c r="C6418">
        <v>2117.14108362153</v>
      </c>
      <c r="D6418" t="s">
        <v>306</v>
      </c>
      <c r="E6418" t="s">
        <v>3423</v>
      </c>
      <c r="F6418" t="s">
        <v>1531</v>
      </c>
    </row>
    <row r="6419" spans="1:6" ht="15">
      <c r="A6419" s="233">
        <v>45870</v>
      </c>
      <c r="B6419" t="s">
        <v>2269</v>
      </c>
      <c r="C6419">
        <v>955</v>
      </c>
      <c r="D6419" t="s">
        <v>306</v>
      </c>
      <c r="E6419" t="s">
        <v>2646</v>
      </c>
      <c r="F6419" t="s">
        <v>1531</v>
      </c>
    </row>
    <row r="6420" spans="1:6" ht="15">
      <c r="A6420" s="233">
        <v>45870</v>
      </c>
      <c r="B6420" t="s">
        <v>2269</v>
      </c>
      <c r="C6420">
        <v>2195</v>
      </c>
      <c r="D6420" t="s">
        <v>308</v>
      </c>
      <c r="E6420" t="s">
        <v>2638</v>
      </c>
      <c r="F6420" t="s">
        <v>1531</v>
      </c>
    </row>
    <row r="6421" spans="1:6" ht="15">
      <c r="A6421" s="233">
        <v>45870</v>
      </c>
      <c r="B6421" t="s">
        <v>2267</v>
      </c>
      <c r="C6421">
        <v>1508.062466077183</v>
      </c>
      <c r="D6421" t="s">
        <v>308</v>
      </c>
      <c r="E6421" t="s">
        <v>3400</v>
      </c>
      <c r="F6421" t="s">
        <v>1531</v>
      </c>
    </row>
    <row r="6422" spans="1:6" ht="15">
      <c r="A6422" s="233">
        <v>45870</v>
      </c>
      <c r="B6422" t="s">
        <v>2267</v>
      </c>
      <c r="C6422">
        <v>1728.0819533542201</v>
      </c>
      <c r="D6422" t="s">
        <v>310</v>
      </c>
      <c r="E6422" t="s">
        <v>3424</v>
      </c>
      <c r="F6422" t="s">
        <v>1518</v>
      </c>
    </row>
    <row r="6423" spans="1:6" ht="15">
      <c r="A6423" s="233">
        <v>45870</v>
      </c>
      <c r="B6423" t="s">
        <v>2269</v>
      </c>
      <c r="C6423">
        <v>695</v>
      </c>
      <c r="D6423" t="s">
        <v>310</v>
      </c>
      <c r="E6423" t="s">
        <v>2376</v>
      </c>
      <c r="F6423" t="s">
        <v>1518</v>
      </c>
    </row>
    <row r="6424" spans="1:6" ht="15">
      <c r="A6424" s="233">
        <v>45870</v>
      </c>
      <c r="B6424" t="s">
        <v>2269</v>
      </c>
      <c r="C6424">
        <v>175665</v>
      </c>
      <c r="D6424" t="s">
        <v>1772</v>
      </c>
      <c r="E6424" t="s">
        <v>3425</v>
      </c>
      <c r="F6424" t="s">
        <v>1772</v>
      </c>
    </row>
    <row r="6425" spans="1:6" ht="15">
      <c r="A6425" s="233">
        <v>45870</v>
      </c>
      <c r="B6425" t="s">
        <v>2267</v>
      </c>
      <c r="C6425">
        <v>1599.704291704322</v>
      </c>
      <c r="D6425" t="s">
        <v>1772</v>
      </c>
      <c r="E6425" t="s">
        <v>3426</v>
      </c>
      <c r="F6425" t="s">
        <v>1772</v>
      </c>
    </row>
    <row r="6426" spans="1:6" ht="15">
      <c r="A6426" s="233">
        <v>45870</v>
      </c>
      <c r="B6426" t="s">
        <v>2524</v>
      </c>
      <c r="C6426">
        <v>124.9250449730162</v>
      </c>
      <c r="D6426" t="s">
        <v>3</v>
      </c>
      <c r="E6426" t="s">
        <v>2144</v>
      </c>
      <c r="F6426" t="s">
        <v>1509</v>
      </c>
    </row>
    <row r="6427" spans="1:6" ht="15">
      <c r="A6427" s="233">
        <v>45870</v>
      </c>
      <c r="B6427" t="s">
        <v>2525</v>
      </c>
      <c r="C6427">
        <v>25</v>
      </c>
      <c r="D6427" t="s">
        <v>3</v>
      </c>
      <c r="E6427" t="s">
        <v>2173</v>
      </c>
      <c r="F6427" t="s">
        <v>1509</v>
      </c>
    </row>
    <row r="6428" spans="1:6" ht="15">
      <c r="A6428" s="233">
        <v>45870</v>
      </c>
      <c r="B6428" t="s">
        <v>2524</v>
      </c>
      <c r="C6428">
        <v>123.6440370602394</v>
      </c>
      <c r="D6428" t="s">
        <v>7</v>
      </c>
      <c r="E6428" t="s">
        <v>2204</v>
      </c>
      <c r="F6428" t="s">
        <v>1509</v>
      </c>
    </row>
    <row r="6429" spans="1:6" ht="15">
      <c r="A6429" s="233">
        <v>45870</v>
      </c>
      <c r="B6429" t="s">
        <v>2525</v>
      </c>
      <c r="C6429">
        <v>75</v>
      </c>
      <c r="D6429" t="s">
        <v>7</v>
      </c>
      <c r="E6429" t="s">
        <v>2147</v>
      </c>
      <c r="F6429" t="s">
        <v>1509</v>
      </c>
    </row>
    <row r="6430" spans="1:6" ht="15">
      <c r="A6430" s="233">
        <v>45870</v>
      </c>
      <c r="B6430" t="s">
        <v>2525</v>
      </c>
      <c r="C6430">
        <v>90</v>
      </c>
      <c r="D6430" t="s">
        <v>11</v>
      </c>
      <c r="E6430" t="s">
        <v>2193</v>
      </c>
      <c r="F6430" t="s">
        <v>1518</v>
      </c>
    </row>
    <row r="6431" spans="1:6" ht="15">
      <c r="A6431" s="233">
        <v>45870</v>
      </c>
      <c r="B6431" t="s">
        <v>2524</v>
      </c>
      <c r="C6431">
        <v>178.08381811706039</v>
      </c>
      <c r="D6431" t="s">
        <v>11</v>
      </c>
      <c r="E6431" t="s">
        <v>2149</v>
      </c>
      <c r="F6431" t="s">
        <v>1518</v>
      </c>
    </row>
    <row r="6432" spans="1:6" ht="15">
      <c r="A6432" s="233">
        <v>45870</v>
      </c>
      <c r="B6432" t="s">
        <v>2525</v>
      </c>
      <c r="C6432">
        <v>50</v>
      </c>
      <c r="D6432" t="s">
        <v>14</v>
      </c>
      <c r="E6432" t="s">
        <v>2191</v>
      </c>
      <c r="F6432" t="s">
        <v>1522</v>
      </c>
    </row>
    <row r="6433" spans="1:6" ht="15">
      <c r="A6433" s="233">
        <v>45870</v>
      </c>
      <c r="B6433" t="s">
        <v>2524</v>
      </c>
      <c r="C6433">
        <v>127.9295875550097</v>
      </c>
      <c r="D6433" t="s">
        <v>14</v>
      </c>
      <c r="E6433" t="s">
        <v>2983</v>
      </c>
      <c r="F6433" t="s">
        <v>1522</v>
      </c>
    </row>
    <row r="6434" spans="1:6" ht="15">
      <c r="A6434" s="233">
        <v>45870</v>
      </c>
      <c r="B6434" t="s">
        <v>2525</v>
      </c>
      <c r="C6434">
        <v>40</v>
      </c>
      <c r="D6434" t="s">
        <v>16</v>
      </c>
      <c r="E6434" t="s">
        <v>2185</v>
      </c>
      <c r="F6434" t="s">
        <v>1525</v>
      </c>
    </row>
    <row r="6435" spans="1:6" ht="15">
      <c r="A6435" s="233">
        <v>45870</v>
      </c>
      <c r="B6435" t="s">
        <v>2524</v>
      </c>
      <c r="C6435">
        <v>119.7999341100362</v>
      </c>
      <c r="D6435" t="s">
        <v>16</v>
      </c>
      <c r="E6435" t="s">
        <v>2233</v>
      </c>
      <c r="F6435" t="s">
        <v>1525</v>
      </c>
    </row>
    <row r="6436" spans="1:6" ht="15">
      <c r="A6436" s="233">
        <v>45870</v>
      </c>
      <c r="B6436" t="s">
        <v>2525</v>
      </c>
      <c r="C6436">
        <v>70</v>
      </c>
      <c r="D6436" t="s">
        <v>18</v>
      </c>
      <c r="E6436" t="s">
        <v>2127</v>
      </c>
      <c r="F6436" t="s">
        <v>1509</v>
      </c>
    </row>
    <row r="6437" spans="1:6" ht="15">
      <c r="A6437" s="233">
        <v>45870</v>
      </c>
      <c r="B6437" t="s">
        <v>2524</v>
      </c>
      <c r="C6437">
        <v>164.89599773856921</v>
      </c>
      <c r="D6437" t="s">
        <v>18</v>
      </c>
      <c r="E6437" t="s">
        <v>2153</v>
      </c>
      <c r="F6437" t="s">
        <v>1509</v>
      </c>
    </row>
    <row r="6438" spans="1:6" ht="15">
      <c r="A6438" s="233">
        <v>45870</v>
      </c>
      <c r="B6438" t="s">
        <v>2524</v>
      </c>
      <c r="C6438">
        <v>165.14902270637151</v>
      </c>
      <c r="D6438" t="s">
        <v>20</v>
      </c>
      <c r="E6438" t="s">
        <v>2153</v>
      </c>
      <c r="F6438" t="s">
        <v>1531</v>
      </c>
    </row>
    <row r="6439" spans="1:6" ht="15">
      <c r="A6439" s="233">
        <v>45870</v>
      </c>
      <c r="B6439" t="s">
        <v>2525</v>
      </c>
      <c r="C6439">
        <v>255</v>
      </c>
      <c r="D6439" t="s">
        <v>20</v>
      </c>
      <c r="E6439" t="s">
        <v>2244</v>
      </c>
      <c r="F6439" t="s">
        <v>1531</v>
      </c>
    </row>
    <row r="6440" spans="1:6" ht="15">
      <c r="A6440" s="233">
        <v>45870</v>
      </c>
      <c r="B6440" t="s">
        <v>2524</v>
      </c>
      <c r="C6440">
        <v>129.44983818770231</v>
      </c>
      <c r="D6440" t="s">
        <v>22</v>
      </c>
      <c r="E6440" t="s">
        <v>2528</v>
      </c>
      <c r="F6440" t="s">
        <v>1534</v>
      </c>
    </row>
    <row r="6441" spans="1:6" ht="15">
      <c r="A6441" s="233">
        <v>45870</v>
      </c>
      <c r="B6441" t="s">
        <v>2525</v>
      </c>
      <c r="C6441">
        <v>30</v>
      </c>
      <c r="D6441" t="s">
        <v>22</v>
      </c>
      <c r="E6441" t="s">
        <v>2133</v>
      </c>
      <c r="F6441" t="s">
        <v>1534</v>
      </c>
    </row>
    <row r="6442" spans="1:6" ht="15">
      <c r="A6442" s="233">
        <v>45870</v>
      </c>
      <c r="B6442" t="s">
        <v>2524</v>
      </c>
      <c r="C6442">
        <v>33.350008337502082</v>
      </c>
      <c r="D6442" t="s">
        <v>24</v>
      </c>
      <c r="E6442" t="s">
        <v>2128</v>
      </c>
      <c r="F6442" t="s">
        <v>1534</v>
      </c>
    </row>
    <row r="6443" spans="1:6" ht="15">
      <c r="A6443" s="233">
        <v>45870</v>
      </c>
      <c r="B6443" t="s">
        <v>2525</v>
      </c>
      <c r="C6443">
        <v>10</v>
      </c>
      <c r="D6443" t="s">
        <v>24</v>
      </c>
      <c r="E6443" t="s">
        <v>2129</v>
      </c>
      <c r="F6443" t="s">
        <v>1534</v>
      </c>
    </row>
    <row r="6444" spans="1:6" ht="15">
      <c r="A6444" s="233">
        <v>45870</v>
      </c>
      <c r="B6444" t="s">
        <v>2525</v>
      </c>
      <c r="C6444">
        <v>70</v>
      </c>
      <c r="D6444" t="s">
        <v>26</v>
      </c>
      <c r="E6444" t="s">
        <v>2127</v>
      </c>
      <c r="F6444" t="s">
        <v>1534</v>
      </c>
    </row>
    <row r="6445" spans="1:6" ht="15">
      <c r="A6445" s="233">
        <v>45870</v>
      </c>
      <c r="B6445" t="s">
        <v>2524</v>
      </c>
      <c r="C6445">
        <v>133.70005348002141</v>
      </c>
      <c r="D6445" t="s">
        <v>26</v>
      </c>
      <c r="E6445" t="s">
        <v>2262</v>
      </c>
      <c r="F6445" t="s">
        <v>1534</v>
      </c>
    </row>
    <row r="6446" spans="1:6" ht="15">
      <c r="A6446" s="233">
        <v>45870</v>
      </c>
      <c r="B6446" t="s">
        <v>2524</v>
      </c>
      <c r="C6446">
        <v>157.56716300323009</v>
      </c>
      <c r="D6446" t="s">
        <v>28</v>
      </c>
      <c r="E6446" t="s">
        <v>2186</v>
      </c>
      <c r="F6446" t="s">
        <v>1522</v>
      </c>
    </row>
    <row r="6447" spans="1:6" ht="15">
      <c r="A6447" s="233">
        <v>45870</v>
      </c>
      <c r="B6447" t="s">
        <v>2525</v>
      </c>
      <c r="C6447">
        <v>140</v>
      </c>
      <c r="D6447" t="s">
        <v>28</v>
      </c>
      <c r="E6447" t="s">
        <v>2131</v>
      </c>
      <c r="F6447" t="s">
        <v>1522</v>
      </c>
    </row>
    <row r="6448" spans="1:6" ht="15">
      <c r="A6448" s="233">
        <v>45870</v>
      </c>
      <c r="B6448" t="s">
        <v>2525</v>
      </c>
      <c r="C6448">
        <v>25</v>
      </c>
      <c r="D6448" t="s">
        <v>30</v>
      </c>
      <c r="E6448" t="s">
        <v>2173</v>
      </c>
      <c r="F6448" t="s">
        <v>1544</v>
      </c>
    </row>
    <row r="6449" spans="1:6" ht="15">
      <c r="A6449" s="233">
        <v>45870</v>
      </c>
      <c r="B6449" t="s">
        <v>2524</v>
      </c>
      <c r="C6449">
        <v>119.7203333014079</v>
      </c>
      <c r="D6449" t="s">
        <v>30</v>
      </c>
      <c r="E6449" t="s">
        <v>2233</v>
      </c>
      <c r="F6449" t="s">
        <v>1544</v>
      </c>
    </row>
    <row r="6450" spans="1:6" ht="15">
      <c r="A6450" s="233">
        <v>45870</v>
      </c>
      <c r="B6450" t="s">
        <v>2524</v>
      </c>
      <c r="C6450">
        <v>154.29100426300329</v>
      </c>
      <c r="D6450" t="s">
        <v>32</v>
      </c>
      <c r="E6450" t="s">
        <v>2561</v>
      </c>
      <c r="F6450" t="s">
        <v>1518</v>
      </c>
    </row>
    <row r="6451" spans="1:6" ht="15">
      <c r="A6451" s="233">
        <v>45870</v>
      </c>
      <c r="B6451" t="s">
        <v>2525</v>
      </c>
      <c r="C6451">
        <v>135</v>
      </c>
      <c r="D6451" t="s">
        <v>32</v>
      </c>
      <c r="E6451" t="s">
        <v>2165</v>
      </c>
      <c r="F6451" t="s">
        <v>1518</v>
      </c>
    </row>
    <row r="6452" spans="1:6" ht="15">
      <c r="A6452" s="233">
        <v>45870</v>
      </c>
      <c r="B6452" t="s">
        <v>2525</v>
      </c>
      <c r="C6452">
        <v>55</v>
      </c>
      <c r="D6452" t="s">
        <v>34</v>
      </c>
      <c r="E6452" t="s">
        <v>2150</v>
      </c>
      <c r="F6452" t="s">
        <v>1509</v>
      </c>
    </row>
    <row r="6453" spans="1:6" ht="15">
      <c r="A6453" s="233">
        <v>45870</v>
      </c>
      <c r="B6453" t="s">
        <v>2524</v>
      </c>
      <c r="C6453">
        <v>128.0648240855007</v>
      </c>
      <c r="D6453" t="s">
        <v>34</v>
      </c>
      <c r="E6453" t="s">
        <v>2983</v>
      </c>
      <c r="F6453" t="s">
        <v>1509</v>
      </c>
    </row>
    <row r="6454" spans="1:6" ht="15">
      <c r="A6454" s="233">
        <v>45870</v>
      </c>
      <c r="B6454" t="s">
        <v>2525</v>
      </c>
      <c r="C6454">
        <v>70</v>
      </c>
      <c r="D6454" t="s">
        <v>36</v>
      </c>
      <c r="E6454" t="s">
        <v>2127</v>
      </c>
      <c r="F6454" t="s">
        <v>1544</v>
      </c>
    </row>
    <row r="6455" spans="1:6" ht="15">
      <c r="A6455" s="233">
        <v>45870</v>
      </c>
      <c r="B6455" t="s">
        <v>2524</v>
      </c>
      <c r="C6455">
        <v>172.74140611504581</v>
      </c>
      <c r="D6455" t="s">
        <v>36</v>
      </c>
      <c r="E6455" t="s">
        <v>2222</v>
      </c>
      <c r="F6455" t="s">
        <v>1544</v>
      </c>
    </row>
    <row r="6456" spans="1:6" ht="15">
      <c r="A6456" s="233">
        <v>45870</v>
      </c>
      <c r="B6456" t="s">
        <v>2525</v>
      </c>
      <c r="C6456">
        <v>105</v>
      </c>
      <c r="D6456" t="s">
        <v>1497</v>
      </c>
      <c r="E6456" t="s">
        <v>2137</v>
      </c>
      <c r="F6456" t="s">
        <v>1522</v>
      </c>
    </row>
    <row r="6457" spans="1:6" ht="15">
      <c r="A6457" s="233">
        <v>45870</v>
      </c>
      <c r="B6457" t="s">
        <v>2524</v>
      </c>
      <c r="C6457">
        <v>168.57720836142951</v>
      </c>
      <c r="D6457" t="s">
        <v>1497</v>
      </c>
      <c r="E6457" t="s">
        <v>2240</v>
      </c>
      <c r="F6457" t="s">
        <v>1522</v>
      </c>
    </row>
    <row r="6458" spans="1:6" ht="15">
      <c r="A6458" s="233">
        <v>45870</v>
      </c>
      <c r="B6458" t="s">
        <v>2525</v>
      </c>
      <c r="C6458">
        <v>90</v>
      </c>
      <c r="D6458" t="s">
        <v>40</v>
      </c>
      <c r="E6458" t="s">
        <v>2193</v>
      </c>
      <c r="F6458" t="s">
        <v>1509</v>
      </c>
    </row>
    <row r="6459" spans="1:6" ht="15">
      <c r="A6459" s="233">
        <v>45870</v>
      </c>
      <c r="B6459" t="s">
        <v>2524</v>
      </c>
      <c r="C6459">
        <v>150.0400106695119</v>
      </c>
      <c r="D6459" t="s">
        <v>40</v>
      </c>
      <c r="E6459" t="s">
        <v>2217</v>
      </c>
      <c r="F6459" t="s">
        <v>1509</v>
      </c>
    </row>
    <row r="6460" spans="1:6" ht="15">
      <c r="A6460" s="233">
        <v>45870</v>
      </c>
      <c r="B6460" t="s">
        <v>2525</v>
      </c>
      <c r="C6460">
        <v>115</v>
      </c>
      <c r="D6460" t="s">
        <v>42</v>
      </c>
      <c r="E6460" t="s">
        <v>2143</v>
      </c>
      <c r="F6460" t="s">
        <v>1544</v>
      </c>
    </row>
    <row r="6461" spans="1:6" ht="15">
      <c r="A6461" s="233">
        <v>45870</v>
      </c>
      <c r="B6461" t="s">
        <v>2524</v>
      </c>
      <c r="C6461">
        <v>104.0394445198353</v>
      </c>
      <c r="D6461" t="s">
        <v>42</v>
      </c>
      <c r="E6461" t="s">
        <v>2559</v>
      </c>
      <c r="F6461" t="s">
        <v>1544</v>
      </c>
    </row>
    <row r="6462" spans="1:6" ht="15">
      <c r="A6462" s="233">
        <v>45870</v>
      </c>
      <c r="B6462" t="s">
        <v>2525</v>
      </c>
      <c r="C6462">
        <v>55</v>
      </c>
      <c r="D6462" t="s">
        <v>44</v>
      </c>
      <c r="E6462" t="s">
        <v>2150</v>
      </c>
      <c r="F6462" t="s">
        <v>1534</v>
      </c>
    </row>
    <row r="6463" spans="1:6" ht="15">
      <c r="A6463" s="233">
        <v>45870</v>
      </c>
      <c r="B6463" t="s">
        <v>2524</v>
      </c>
      <c r="C6463">
        <v>150.6849315068493</v>
      </c>
      <c r="D6463" t="s">
        <v>44</v>
      </c>
      <c r="E6463" t="s">
        <v>2585</v>
      </c>
      <c r="F6463" t="s">
        <v>1534</v>
      </c>
    </row>
    <row r="6464" spans="1:6" ht="15">
      <c r="A6464" s="233">
        <v>45870</v>
      </c>
      <c r="B6464" t="s">
        <v>2525</v>
      </c>
      <c r="C6464">
        <v>65</v>
      </c>
      <c r="D6464" t="s">
        <v>46</v>
      </c>
      <c r="E6464" t="s">
        <v>2209</v>
      </c>
      <c r="F6464" t="s">
        <v>1518</v>
      </c>
    </row>
    <row r="6465" spans="1:6" ht="15">
      <c r="A6465" s="233">
        <v>45870</v>
      </c>
      <c r="B6465" t="s">
        <v>2524</v>
      </c>
      <c r="C6465">
        <v>157.42310486800679</v>
      </c>
      <c r="D6465" t="s">
        <v>46</v>
      </c>
      <c r="E6465" t="s">
        <v>2235</v>
      </c>
      <c r="F6465" t="s">
        <v>1518</v>
      </c>
    </row>
    <row r="6466" spans="1:6" ht="15">
      <c r="A6466" s="233">
        <v>45870</v>
      </c>
      <c r="B6466" t="s">
        <v>2524</v>
      </c>
      <c r="C6466">
        <v>163.2895420470571</v>
      </c>
      <c r="D6466" t="s">
        <v>48</v>
      </c>
      <c r="E6466" t="s">
        <v>2818</v>
      </c>
      <c r="F6466" t="s">
        <v>1525</v>
      </c>
    </row>
    <row r="6467" spans="1:6" ht="15">
      <c r="A6467" s="233">
        <v>45870</v>
      </c>
      <c r="B6467" t="s">
        <v>2525</v>
      </c>
      <c r="C6467">
        <v>220</v>
      </c>
      <c r="D6467" t="s">
        <v>48</v>
      </c>
      <c r="E6467" t="s">
        <v>2158</v>
      </c>
      <c r="F6467" t="s">
        <v>1525</v>
      </c>
    </row>
    <row r="6468" spans="1:6" ht="15">
      <c r="A6468" s="233">
        <v>45870</v>
      </c>
      <c r="B6468" t="s">
        <v>2524</v>
      </c>
      <c r="C6468">
        <v>152.02189115232591</v>
      </c>
      <c r="D6468" t="s">
        <v>50</v>
      </c>
      <c r="E6468" t="s">
        <v>2206</v>
      </c>
      <c r="F6468" t="s">
        <v>1509</v>
      </c>
    </row>
    <row r="6469" spans="1:6" ht="15">
      <c r="A6469" s="233">
        <v>45870</v>
      </c>
      <c r="B6469" t="s">
        <v>2525</v>
      </c>
      <c r="C6469">
        <v>40</v>
      </c>
      <c r="D6469" t="s">
        <v>50</v>
      </c>
      <c r="E6469" t="s">
        <v>2185</v>
      </c>
      <c r="F6469" t="s">
        <v>1509</v>
      </c>
    </row>
    <row r="6470" spans="1:6" ht="15">
      <c r="A6470" s="233">
        <v>45870</v>
      </c>
      <c r="B6470" t="s">
        <v>2525</v>
      </c>
      <c r="C6470">
        <v>65</v>
      </c>
      <c r="D6470" t="s">
        <v>52</v>
      </c>
      <c r="E6470" t="s">
        <v>2209</v>
      </c>
      <c r="F6470" t="s">
        <v>1525</v>
      </c>
    </row>
    <row r="6471" spans="1:6" ht="15">
      <c r="A6471" s="233">
        <v>45870</v>
      </c>
      <c r="B6471" t="s">
        <v>2524</v>
      </c>
      <c r="C6471">
        <v>113.1300473405737</v>
      </c>
      <c r="D6471" t="s">
        <v>52</v>
      </c>
      <c r="E6471" t="s">
        <v>2145</v>
      </c>
      <c r="F6471" t="s">
        <v>1525</v>
      </c>
    </row>
    <row r="6472" spans="1:6" ht="15">
      <c r="A6472" s="233">
        <v>45870</v>
      </c>
      <c r="B6472" t="s">
        <v>2524</v>
      </c>
      <c r="C6472">
        <v>126.43157417845821</v>
      </c>
      <c r="D6472" t="s">
        <v>54</v>
      </c>
      <c r="E6472" t="s">
        <v>2535</v>
      </c>
      <c r="F6472" t="s">
        <v>1534</v>
      </c>
    </row>
    <row r="6473" spans="1:6" ht="15">
      <c r="A6473" s="233">
        <v>45870</v>
      </c>
      <c r="B6473" t="s">
        <v>2525</v>
      </c>
      <c r="C6473">
        <v>120</v>
      </c>
      <c r="D6473" t="s">
        <v>54</v>
      </c>
      <c r="E6473" t="s">
        <v>2233</v>
      </c>
      <c r="F6473" t="s">
        <v>1534</v>
      </c>
    </row>
    <row r="6474" spans="1:6" ht="15">
      <c r="A6474" s="233">
        <v>45870</v>
      </c>
      <c r="B6474" t="s">
        <v>2525</v>
      </c>
      <c r="C6474">
        <v>100</v>
      </c>
      <c r="D6474" t="s">
        <v>56</v>
      </c>
      <c r="E6474" t="s">
        <v>2121</v>
      </c>
      <c r="F6474" t="s">
        <v>1534</v>
      </c>
    </row>
    <row r="6475" spans="1:6" ht="15">
      <c r="A6475" s="233">
        <v>45870</v>
      </c>
      <c r="B6475" t="s">
        <v>2524</v>
      </c>
      <c r="C6475">
        <v>124.5593712242941</v>
      </c>
      <c r="D6475" t="s">
        <v>56</v>
      </c>
      <c r="E6475" t="s">
        <v>2144</v>
      </c>
      <c r="F6475" t="s">
        <v>1534</v>
      </c>
    </row>
    <row r="6476" spans="1:6" ht="15">
      <c r="A6476" s="233">
        <v>45870</v>
      </c>
      <c r="B6476" t="s">
        <v>2524</v>
      </c>
      <c r="C6476">
        <v>0</v>
      </c>
      <c r="D6476" t="s">
        <v>58</v>
      </c>
      <c r="E6476" t="s">
        <v>2156</v>
      </c>
      <c r="F6476" t="s">
        <v>1509</v>
      </c>
    </row>
    <row r="6477" spans="1:6" ht="15">
      <c r="A6477" s="233">
        <v>45870</v>
      </c>
      <c r="B6477" t="s">
        <v>2525</v>
      </c>
      <c r="C6477">
        <v>0</v>
      </c>
      <c r="D6477" t="s">
        <v>58</v>
      </c>
      <c r="E6477" t="s">
        <v>2156</v>
      </c>
      <c r="F6477" t="s">
        <v>1509</v>
      </c>
    </row>
    <row r="6478" spans="1:6" ht="15">
      <c r="A6478" s="233">
        <v>45870</v>
      </c>
      <c r="B6478" t="s">
        <v>2524</v>
      </c>
      <c r="C6478">
        <v>118.26388615129891</v>
      </c>
      <c r="D6478" t="s">
        <v>1498</v>
      </c>
      <c r="E6478" t="s">
        <v>2543</v>
      </c>
      <c r="F6478" t="s">
        <v>1522</v>
      </c>
    </row>
    <row r="6479" spans="1:6" ht="15">
      <c r="A6479" s="233">
        <v>45870</v>
      </c>
      <c r="B6479" t="s">
        <v>2525</v>
      </c>
      <c r="C6479">
        <v>180</v>
      </c>
      <c r="D6479" t="s">
        <v>1498</v>
      </c>
      <c r="E6479" t="s">
        <v>2177</v>
      </c>
      <c r="F6479" t="s">
        <v>1522</v>
      </c>
    </row>
    <row r="6480" spans="1:6" ht="15">
      <c r="A6480" s="233">
        <v>45870</v>
      </c>
      <c r="B6480" t="s">
        <v>2525</v>
      </c>
      <c r="C6480">
        <v>125</v>
      </c>
      <c r="D6480" t="s">
        <v>62</v>
      </c>
      <c r="E6480" t="s">
        <v>2144</v>
      </c>
      <c r="F6480" t="s">
        <v>1578</v>
      </c>
    </row>
    <row r="6481" spans="1:6" ht="15">
      <c r="A6481" s="233">
        <v>45870</v>
      </c>
      <c r="B6481" t="s">
        <v>2524</v>
      </c>
      <c r="C6481">
        <v>106.16793218841831</v>
      </c>
      <c r="D6481" t="s">
        <v>62</v>
      </c>
      <c r="E6481" t="s">
        <v>2539</v>
      </c>
      <c r="F6481" t="s">
        <v>1578</v>
      </c>
    </row>
    <row r="6482" spans="1:6" ht="15">
      <c r="A6482" s="233">
        <v>45870</v>
      </c>
      <c r="B6482" t="s">
        <v>2524</v>
      </c>
      <c r="C6482">
        <v>146.1988304093567</v>
      </c>
      <c r="D6482" t="s">
        <v>64</v>
      </c>
      <c r="E6482" t="s">
        <v>2175</v>
      </c>
      <c r="F6482" t="s">
        <v>1531</v>
      </c>
    </row>
    <row r="6483" spans="1:6" ht="15">
      <c r="A6483" s="233">
        <v>45870</v>
      </c>
      <c r="B6483" t="s">
        <v>2525</v>
      </c>
      <c r="C6483">
        <v>75</v>
      </c>
      <c r="D6483" t="s">
        <v>64</v>
      </c>
      <c r="E6483" t="s">
        <v>2147</v>
      </c>
      <c r="F6483" t="s">
        <v>1531</v>
      </c>
    </row>
    <row r="6484" spans="1:6" ht="15">
      <c r="A6484" s="233">
        <v>45870</v>
      </c>
      <c r="B6484" t="s">
        <v>2524</v>
      </c>
      <c r="C6484">
        <v>114.5697465364684</v>
      </c>
      <c r="D6484" t="s">
        <v>66</v>
      </c>
      <c r="E6484" t="s">
        <v>2143</v>
      </c>
      <c r="F6484" t="s">
        <v>1509</v>
      </c>
    </row>
    <row r="6485" spans="1:6" ht="15">
      <c r="A6485" s="233">
        <v>45870</v>
      </c>
      <c r="B6485" t="s">
        <v>2525</v>
      </c>
      <c r="C6485">
        <v>65</v>
      </c>
      <c r="D6485" t="s">
        <v>66</v>
      </c>
      <c r="E6485" t="s">
        <v>2209</v>
      </c>
      <c r="F6485" t="s">
        <v>1509</v>
      </c>
    </row>
    <row r="6486" spans="1:6" ht="15">
      <c r="A6486" s="233">
        <v>45870</v>
      </c>
      <c r="B6486" t="s">
        <v>2525</v>
      </c>
      <c r="C6486">
        <v>100</v>
      </c>
      <c r="D6486" t="s">
        <v>68</v>
      </c>
      <c r="E6486" t="s">
        <v>2121</v>
      </c>
      <c r="F6486" t="s">
        <v>1578</v>
      </c>
    </row>
    <row r="6487" spans="1:6" ht="15">
      <c r="A6487" s="233">
        <v>45870</v>
      </c>
      <c r="B6487" t="s">
        <v>2524</v>
      </c>
      <c r="C6487">
        <v>148.47589493845669</v>
      </c>
      <c r="D6487" t="s">
        <v>68</v>
      </c>
      <c r="E6487" t="s">
        <v>2139</v>
      </c>
      <c r="F6487" t="s">
        <v>1578</v>
      </c>
    </row>
    <row r="6488" spans="1:6" ht="15">
      <c r="A6488" s="233">
        <v>45870</v>
      </c>
      <c r="B6488" t="s">
        <v>2524</v>
      </c>
      <c r="C6488">
        <v>126.0663108795226</v>
      </c>
      <c r="D6488" t="s">
        <v>70</v>
      </c>
      <c r="E6488" t="s">
        <v>2535</v>
      </c>
      <c r="F6488" t="s">
        <v>1578</v>
      </c>
    </row>
    <row r="6489" spans="1:6" ht="15">
      <c r="A6489" s="233">
        <v>45870</v>
      </c>
      <c r="B6489" t="s">
        <v>2525</v>
      </c>
      <c r="C6489">
        <v>30</v>
      </c>
      <c r="D6489" t="s">
        <v>70</v>
      </c>
      <c r="E6489" t="s">
        <v>2133</v>
      </c>
      <c r="F6489" t="s">
        <v>1578</v>
      </c>
    </row>
    <row r="6490" spans="1:6" ht="15">
      <c r="A6490" s="233">
        <v>45870</v>
      </c>
      <c r="B6490" t="s">
        <v>2525</v>
      </c>
      <c r="C6490">
        <v>75</v>
      </c>
      <c r="D6490" t="s">
        <v>72</v>
      </c>
      <c r="E6490" t="s">
        <v>2147</v>
      </c>
      <c r="F6490" t="s">
        <v>1591</v>
      </c>
    </row>
    <row r="6491" spans="1:6" ht="15">
      <c r="A6491" s="233">
        <v>45870</v>
      </c>
      <c r="B6491" t="s">
        <v>2524</v>
      </c>
      <c r="C6491">
        <v>168.4749646202574</v>
      </c>
      <c r="D6491" t="s">
        <v>72</v>
      </c>
      <c r="E6491" t="s">
        <v>2788</v>
      </c>
      <c r="F6491" t="s">
        <v>1591</v>
      </c>
    </row>
    <row r="6492" spans="1:6" ht="15">
      <c r="A6492" s="233">
        <v>45870</v>
      </c>
      <c r="B6492" t="s">
        <v>2525</v>
      </c>
      <c r="C6492">
        <v>310</v>
      </c>
      <c r="D6492" t="s">
        <v>74</v>
      </c>
      <c r="E6492" t="s">
        <v>2289</v>
      </c>
      <c r="F6492" t="s">
        <v>1591</v>
      </c>
    </row>
    <row r="6493" spans="1:6" ht="15">
      <c r="A6493" s="233">
        <v>45870</v>
      </c>
      <c r="B6493" t="s">
        <v>2524</v>
      </c>
      <c r="C6493">
        <v>166.64874744651109</v>
      </c>
      <c r="D6493" t="s">
        <v>74</v>
      </c>
      <c r="E6493" t="s">
        <v>2253</v>
      </c>
      <c r="F6493" t="s">
        <v>1591</v>
      </c>
    </row>
    <row r="6494" spans="1:6" ht="15">
      <c r="A6494" s="233">
        <v>45870</v>
      </c>
      <c r="B6494" t="s">
        <v>2524</v>
      </c>
      <c r="C6494">
        <v>151.0860152980228</v>
      </c>
      <c r="D6494" t="s">
        <v>76</v>
      </c>
      <c r="E6494" t="s">
        <v>2585</v>
      </c>
      <c r="F6494" t="s">
        <v>1522</v>
      </c>
    </row>
    <row r="6495" spans="1:6" ht="15">
      <c r="A6495" s="233">
        <v>45870</v>
      </c>
      <c r="B6495" t="s">
        <v>2525</v>
      </c>
      <c r="C6495">
        <v>335</v>
      </c>
      <c r="D6495" t="s">
        <v>76</v>
      </c>
      <c r="E6495" t="s">
        <v>2655</v>
      </c>
      <c r="F6495" t="s">
        <v>1522</v>
      </c>
    </row>
    <row r="6496" spans="1:6" ht="15">
      <c r="A6496" s="233">
        <v>45870</v>
      </c>
      <c r="B6496" t="s">
        <v>2525</v>
      </c>
      <c r="C6496">
        <v>95</v>
      </c>
      <c r="D6496" t="s">
        <v>78</v>
      </c>
      <c r="E6496" t="s">
        <v>2258</v>
      </c>
      <c r="F6496" t="s">
        <v>1518</v>
      </c>
    </row>
    <row r="6497" spans="1:6" ht="15">
      <c r="A6497" s="233">
        <v>45870</v>
      </c>
      <c r="B6497" t="s">
        <v>2524</v>
      </c>
      <c r="C6497">
        <v>151.5369032237482</v>
      </c>
      <c r="D6497" t="s">
        <v>78</v>
      </c>
      <c r="E6497" t="s">
        <v>2206</v>
      </c>
      <c r="F6497" t="s">
        <v>1518</v>
      </c>
    </row>
    <row r="6498" spans="1:6" ht="15">
      <c r="A6498" s="233">
        <v>45870</v>
      </c>
      <c r="B6498" t="s">
        <v>2525</v>
      </c>
      <c r="C6498">
        <v>180</v>
      </c>
      <c r="D6498" t="s">
        <v>80</v>
      </c>
      <c r="E6498" t="s">
        <v>2177</v>
      </c>
      <c r="F6498" t="s">
        <v>1522</v>
      </c>
    </row>
    <row r="6499" spans="1:6" ht="15">
      <c r="A6499" s="233">
        <v>45870</v>
      </c>
      <c r="B6499" t="s">
        <v>2524</v>
      </c>
      <c r="C6499">
        <v>151.20205634796631</v>
      </c>
      <c r="D6499" t="s">
        <v>80</v>
      </c>
      <c r="E6499" t="s">
        <v>2585</v>
      </c>
      <c r="F6499" t="s">
        <v>1522</v>
      </c>
    </row>
    <row r="6500" spans="1:6" ht="15">
      <c r="A6500" s="233">
        <v>45870</v>
      </c>
      <c r="B6500" t="s">
        <v>2525</v>
      </c>
      <c r="C6500">
        <v>80</v>
      </c>
      <c r="D6500" t="s">
        <v>82</v>
      </c>
      <c r="E6500" t="s">
        <v>2115</v>
      </c>
      <c r="F6500" t="s">
        <v>1531</v>
      </c>
    </row>
    <row r="6501" spans="1:6" ht="15">
      <c r="A6501" s="233">
        <v>45870</v>
      </c>
      <c r="B6501" t="s">
        <v>2524</v>
      </c>
      <c r="C6501">
        <v>119.2694744688781</v>
      </c>
      <c r="D6501" t="s">
        <v>82</v>
      </c>
      <c r="E6501" t="s">
        <v>2546</v>
      </c>
      <c r="F6501" t="s">
        <v>1531</v>
      </c>
    </row>
    <row r="6502" spans="1:6" ht="15">
      <c r="A6502" s="233">
        <v>45870</v>
      </c>
      <c r="B6502" t="s">
        <v>2524</v>
      </c>
      <c r="C6502">
        <v>143.8996813649913</v>
      </c>
      <c r="D6502" t="s">
        <v>84</v>
      </c>
      <c r="E6502" t="s">
        <v>2134</v>
      </c>
      <c r="F6502" t="s">
        <v>1509</v>
      </c>
    </row>
    <row r="6503" spans="1:6" ht="15">
      <c r="A6503" s="233">
        <v>45870</v>
      </c>
      <c r="B6503" t="s">
        <v>2525</v>
      </c>
      <c r="C6503">
        <v>70</v>
      </c>
      <c r="D6503" t="s">
        <v>84</v>
      </c>
      <c r="E6503" t="s">
        <v>2127</v>
      </c>
      <c r="F6503" t="s">
        <v>1509</v>
      </c>
    </row>
    <row r="6504" spans="1:6" ht="15">
      <c r="A6504" s="233">
        <v>45870</v>
      </c>
      <c r="B6504" t="s">
        <v>2525</v>
      </c>
      <c r="C6504">
        <v>140</v>
      </c>
      <c r="D6504" t="s">
        <v>86</v>
      </c>
      <c r="E6504" t="s">
        <v>2131</v>
      </c>
      <c r="F6504" t="s">
        <v>1518</v>
      </c>
    </row>
    <row r="6505" spans="1:6" ht="15">
      <c r="A6505" s="233">
        <v>45870</v>
      </c>
      <c r="B6505" t="s">
        <v>2524</v>
      </c>
      <c r="C6505">
        <v>145.22218995062451</v>
      </c>
      <c r="D6505" t="s">
        <v>86</v>
      </c>
      <c r="E6505" t="s">
        <v>2157</v>
      </c>
      <c r="F6505" t="s">
        <v>1518</v>
      </c>
    </row>
    <row r="6506" spans="1:6" ht="15">
      <c r="A6506" s="233">
        <v>45870</v>
      </c>
      <c r="B6506" t="s">
        <v>2525</v>
      </c>
      <c r="C6506">
        <v>245</v>
      </c>
      <c r="D6506" t="s">
        <v>88</v>
      </c>
      <c r="E6506" t="s">
        <v>2243</v>
      </c>
      <c r="F6506" t="s">
        <v>1544</v>
      </c>
    </row>
    <row r="6507" spans="1:6" ht="15">
      <c r="A6507" s="233">
        <v>45870</v>
      </c>
      <c r="B6507" t="s">
        <v>2524</v>
      </c>
      <c r="C6507">
        <v>163.97282736003751</v>
      </c>
      <c r="D6507" t="s">
        <v>88</v>
      </c>
      <c r="E6507" t="s">
        <v>2260</v>
      </c>
      <c r="F6507" t="s">
        <v>1544</v>
      </c>
    </row>
    <row r="6508" spans="1:6" ht="15">
      <c r="A6508" s="233">
        <v>45870</v>
      </c>
      <c r="B6508" t="s">
        <v>2525</v>
      </c>
      <c r="C6508">
        <v>40</v>
      </c>
      <c r="D6508" t="s">
        <v>90</v>
      </c>
      <c r="E6508" t="s">
        <v>2185</v>
      </c>
      <c r="F6508" t="s">
        <v>1509</v>
      </c>
    </row>
    <row r="6509" spans="1:6" ht="15">
      <c r="A6509" s="233">
        <v>45870</v>
      </c>
      <c r="B6509" t="s">
        <v>2524</v>
      </c>
      <c r="C6509">
        <v>83.269146699419196</v>
      </c>
      <c r="D6509" t="s">
        <v>90</v>
      </c>
      <c r="E6509" t="s">
        <v>2548</v>
      </c>
      <c r="F6509" t="s">
        <v>1509</v>
      </c>
    </row>
    <row r="6510" spans="1:6" ht="15">
      <c r="A6510" s="233">
        <v>45870</v>
      </c>
      <c r="B6510" t="s">
        <v>2525</v>
      </c>
      <c r="C6510">
        <v>505</v>
      </c>
      <c r="D6510" t="s">
        <v>92</v>
      </c>
      <c r="E6510" t="s">
        <v>2594</v>
      </c>
      <c r="F6510" t="s">
        <v>1525</v>
      </c>
    </row>
    <row r="6511" spans="1:6" ht="15">
      <c r="A6511" s="233">
        <v>45870</v>
      </c>
      <c r="B6511" t="s">
        <v>2524</v>
      </c>
      <c r="C6511">
        <v>154.97405335403749</v>
      </c>
      <c r="D6511" t="s">
        <v>92</v>
      </c>
      <c r="E6511" t="s">
        <v>2140</v>
      </c>
      <c r="F6511" t="s">
        <v>1525</v>
      </c>
    </row>
    <row r="6512" spans="1:6" ht="15">
      <c r="A6512" s="233">
        <v>45870</v>
      </c>
      <c r="B6512" t="s">
        <v>2524</v>
      </c>
      <c r="C6512">
        <v>145.20461750683671</v>
      </c>
      <c r="D6512" t="s">
        <v>94</v>
      </c>
      <c r="E6512" t="s">
        <v>2157</v>
      </c>
      <c r="F6512" t="s">
        <v>1578</v>
      </c>
    </row>
    <row r="6513" spans="1:6" ht="15">
      <c r="A6513" s="233">
        <v>45870</v>
      </c>
      <c r="B6513" t="s">
        <v>2525</v>
      </c>
      <c r="C6513">
        <v>60</v>
      </c>
      <c r="D6513" t="s">
        <v>94</v>
      </c>
      <c r="E6513" t="s">
        <v>2113</v>
      </c>
      <c r="F6513" t="s">
        <v>1578</v>
      </c>
    </row>
    <row r="6514" spans="1:6" ht="15">
      <c r="A6514" s="233">
        <v>45870</v>
      </c>
      <c r="B6514" t="s">
        <v>2525</v>
      </c>
      <c r="C6514">
        <v>175</v>
      </c>
      <c r="D6514" t="s">
        <v>96</v>
      </c>
      <c r="E6514" t="s">
        <v>2154</v>
      </c>
      <c r="F6514" t="s">
        <v>1522</v>
      </c>
    </row>
    <row r="6515" spans="1:6" ht="15">
      <c r="A6515" s="233">
        <v>45870</v>
      </c>
      <c r="B6515" t="s">
        <v>2524</v>
      </c>
      <c r="C6515">
        <v>118.2144883676943</v>
      </c>
      <c r="D6515" t="s">
        <v>96</v>
      </c>
      <c r="E6515" t="s">
        <v>2543</v>
      </c>
      <c r="F6515" t="s">
        <v>1522</v>
      </c>
    </row>
    <row r="6516" spans="1:6" ht="15">
      <c r="A6516" s="233">
        <v>45870</v>
      </c>
      <c r="B6516" t="s">
        <v>2525</v>
      </c>
      <c r="C6516">
        <v>35</v>
      </c>
      <c r="D6516" t="s">
        <v>98</v>
      </c>
      <c r="E6516" t="s">
        <v>2205</v>
      </c>
      <c r="F6516" t="s">
        <v>1509</v>
      </c>
    </row>
    <row r="6517" spans="1:6" ht="15">
      <c r="A6517" s="233">
        <v>45870</v>
      </c>
      <c r="B6517" t="s">
        <v>2524</v>
      </c>
      <c r="C6517">
        <v>108.58100142706461</v>
      </c>
      <c r="D6517" t="s">
        <v>98</v>
      </c>
      <c r="E6517" t="s">
        <v>2565</v>
      </c>
      <c r="F6517" t="s">
        <v>1509</v>
      </c>
    </row>
    <row r="6518" spans="1:6" ht="15">
      <c r="A6518" s="233">
        <v>45870</v>
      </c>
      <c r="B6518" t="s">
        <v>2524</v>
      </c>
      <c r="C6518">
        <v>132.74336283185841</v>
      </c>
      <c r="D6518" t="s">
        <v>100</v>
      </c>
      <c r="E6518" t="s">
        <v>2532</v>
      </c>
      <c r="F6518" t="s">
        <v>1509</v>
      </c>
    </row>
    <row r="6519" spans="1:6" ht="15">
      <c r="A6519" s="233">
        <v>45870</v>
      </c>
      <c r="B6519" t="s">
        <v>2525</v>
      </c>
      <c r="C6519">
        <v>30</v>
      </c>
      <c r="D6519" t="s">
        <v>100</v>
      </c>
      <c r="E6519" t="s">
        <v>2133</v>
      </c>
      <c r="F6519" t="s">
        <v>1509</v>
      </c>
    </row>
    <row r="6520" spans="1:6" ht="15">
      <c r="A6520" s="233">
        <v>45870</v>
      </c>
      <c r="B6520" t="s">
        <v>2524</v>
      </c>
      <c r="C6520">
        <v>177.31195082548561</v>
      </c>
      <c r="D6520" t="s">
        <v>102</v>
      </c>
      <c r="E6520" t="s">
        <v>2786</v>
      </c>
      <c r="F6520" t="s">
        <v>1534</v>
      </c>
    </row>
    <row r="6521" spans="1:6" ht="15">
      <c r="A6521" s="233">
        <v>45870</v>
      </c>
      <c r="B6521" t="s">
        <v>2525</v>
      </c>
      <c r="C6521">
        <v>45</v>
      </c>
      <c r="D6521" t="s">
        <v>102</v>
      </c>
      <c r="E6521" t="s">
        <v>2138</v>
      </c>
      <c r="F6521" t="s">
        <v>1534</v>
      </c>
    </row>
    <row r="6522" spans="1:6" ht="15">
      <c r="A6522" s="233">
        <v>45870</v>
      </c>
      <c r="B6522" t="s">
        <v>2524</v>
      </c>
      <c r="C6522">
        <v>195.13146982779651</v>
      </c>
      <c r="D6522" t="s">
        <v>104</v>
      </c>
      <c r="E6522" t="s">
        <v>2135</v>
      </c>
      <c r="F6522" t="s">
        <v>1509</v>
      </c>
    </row>
    <row r="6523" spans="1:6" ht="15">
      <c r="A6523" s="233">
        <v>45870</v>
      </c>
      <c r="B6523" t="s">
        <v>2525</v>
      </c>
      <c r="C6523">
        <v>40</v>
      </c>
      <c r="D6523" t="s">
        <v>104</v>
      </c>
      <c r="E6523" t="s">
        <v>2185</v>
      </c>
      <c r="F6523" t="s">
        <v>1509</v>
      </c>
    </row>
    <row r="6524" spans="1:6" ht="15">
      <c r="A6524" s="233">
        <v>45870</v>
      </c>
      <c r="B6524" t="s">
        <v>2524</v>
      </c>
      <c r="C6524">
        <v>137.0192011626618</v>
      </c>
      <c r="D6524" t="s">
        <v>106</v>
      </c>
      <c r="E6524" t="s">
        <v>2264</v>
      </c>
      <c r="F6524" t="s">
        <v>1544</v>
      </c>
    </row>
    <row r="6525" spans="1:6" ht="15">
      <c r="A6525" s="233">
        <v>45870</v>
      </c>
      <c r="B6525" t="s">
        <v>2525</v>
      </c>
      <c r="C6525">
        <v>445</v>
      </c>
      <c r="D6525" t="s">
        <v>106</v>
      </c>
      <c r="E6525" t="s">
        <v>2644</v>
      </c>
      <c r="F6525" t="s">
        <v>1544</v>
      </c>
    </row>
    <row r="6526" spans="1:6" ht="15">
      <c r="A6526" s="233">
        <v>45870</v>
      </c>
      <c r="B6526" t="s">
        <v>2524</v>
      </c>
      <c r="C6526">
        <v>100.8369466572552</v>
      </c>
      <c r="D6526" t="s">
        <v>108</v>
      </c>
      <c r="E6526" t="s">
        <v>2573</v>
      </c>
      <c r="F6526" t="s">
        <v>1509</v>
      </c>
    </row>
    <row r="6527" spans="1:6" ht="15">
      <c r="A6527" s="233">
        <v>45870</v>
      </c>
      <c r="B6527" t="s">
        <v>2525</v>
      </c>
      <c r="C6527">
        <v>30</v>
      </c>
      <c r="D6527" t="s">
        <v>108</v>
      </c>
      <c r="E6527" t="s">
        <v>2133</v>
      </c>
      <c r="F6527" t="s">
        <v>1509</v>
      </c>
    </row>
    <row r="6528" spans="1:6" ht="15">
      <c r="A6528" s="233">
        <v>45870</v>
      </c>
      <c r="B6528" t="s">
        <v>2525</v>
      </c>
      <c r="C6528">
        <v>75</v>
      </c>
      <c r="D6528" t="s">
        <v>110</v>
      </c>
      <c r="E6528" t="s">
        <v>2147</v>
      </c>
      <c r="F6528" t="s">
        <v>1509</v>
      </c>
    </row>
    <row r="6529" spans="1:6" ht="15">
      <c r="A6529" s="233">
        <v>45870</v>
      </c>
      <c r="B6529" t="s">
        <v>2524</v>
      </c>
      <c r="C6529">
        <v>176.11008054101021</v>
      </c>
      <c r="D6529" t="s">
        <v>110</v>
      </c>
      <c r="E6529" t="s">
        <v>2569</v>
      </c>
      <c r="F6529" t="s">
        <v>1509</v>
      </c>
    </row>
    <row r="6530" spans="1:6" ht="15">
      <c r="A6530" s="233">
        <v>45870</v>
      </c>
      <c r="B6530" t="s">
        <v>2524</v>
      </c>
      <c r="C6530">
        <v>101.79153094462541</v>
      </c>
      <c r="D6530" t="s">
        <v>112</v>
      </c>
      <c r="E6530" t="s">
        <v>2257</v>
      </c>
      <c r="F6530" t="s">
        <v>1578</v>
      </c>
    </row>
    <row r="6531" spans="1:6" ht="15">
      <c r="A6531" s="233">
        <v>45870</v>
      </c>
      <c r="B6531" t="s">
        <v>2525</v>
      </c>
      <c r="C6531">
        <v>20</v>
      </c>
      <c r="D6531" t="s">
        <v>112</v>
      </c>
      <c r="E6531" t="s">
        <v>2118</v>
      </c>
      <c r="F6531" t="s">
        <v>1578</v>
      </c>
    </row>
    <row r="6532" spans="1:6" ht="15">
      <c r="A6532" s="233">
        <v>45870</v>
      </c>
      <c r="B6532" t="s">
        <v>2525</v>
      </c>
      <c r="C6532">
        <v>60</v>
      </c>
      <c r="D6532" t="s">
        <v>114</v>
      </c>
      <c r="E6532" t="s">
        <v>2113</v>
      </c>
      <c r="F6532" t="s">
        <v>1509</v>
      </c>
    </row>
    <row r="6533" spans="1:6" ht="15">
      <c r="A6533" s="233">
        <v>45870</v>
      </c>
      <c r="B6533" t="s">
        <v>2524</v>
      </c>
      <c r="C6533">
        <v>125.76243476073699</v>
      </c>
      <c r="D6533" t="s">
        <v>114</v>
      </c>
      <c r="E6533" t="s">
        <v>2535</v>
      </c>
      <c r="F6533" t="s">
        <v>1509</v>
      </c>
    </row>
    <row r="6534" spans="1:6" ht="15">
      <c r="A6534" s="233">
        <v>45870</v>
      </c>
      <c r="B6534" t="s">
        <v>2525</v>
      </c>
      <c r="C6534">
        <v>50</v>
      </c>
      <c r="D6534" t="s">
        <v>872</v>
      </c>
      <c r="E6534" t="s">
        <v>2191</v>
      </c>
      <c r="F6534" t="s">
        <v>1531</v>
      </c>
    </row>
    <row r="6535" spans="1:6" ht="15">
      <c r="A6535" s="233">
        <v>45870</v>
      </c>
      <c r="B6535" t="s">
        <v>2524</v>
      </c>
      <c r="C6535">
        <v>97.057224939824522</v>
      </c>
      <c r="D6535" t="s">
        <v>872</v>
      </c>
      <c r="E6535" t="s">
        <v>2530</v>
      </c>
      <c r="F6535" t="s">
        <v>1531</v>
      </c>
    </row>
    <row r="6536" spans="1:6" ht="15">
      <c r="A6536" s="233">
        <v>45870</v>
      </c>
      <c r="B6536" t="s">
        <v>2525</v>
      </c>
      <c r="C6536">
        <v>335</v>
      </c>
      <c r="D6536" t="s">
        <v>118</v>
      </c>
      <c r="E6536" t="s">
        <v>2655</v>
      </c>
      <c r="F6536" t="s">
        <v>1525</v>
      </c>
    </row>
    <row r="6537" spans="1:6" ht="15">
      <c r="A6537" s="233">
        <v>45870</v>
      </c>
      <c r="B6537" t="s">
        <v>2524</v>
      </c>
      <c r="C6537">
        <v>154.87032499653279</v>
      </c>
      <c r="D6537" t="s">
        <v>118</v>
      </c>
      <c r="E6537" t="s">
        <v>2140</v>
      </c>
      <c r="F6537" t="s">
        <v>1525</v>
      </c>
    </row>
    <row r="6538" spans="1:6" ht="15">
      <c r="A6538" s="233">
        <v>45870</v>
      </c>
      <c r="B6538" t="s">
        <v>2524</v>
      </c>
      <c r="C6538">
        <v>150.46992916338721</v>
      </c>
      <c r="D6538" t="s">
        <v>120</v>
      </c>
      <c r="E6538" t="s">
        <v>2217</v>
      </c>
      <c r="F6538" t="s">
        <v>1509</v>
      </c>
    </row>
    <row r="6539" spans="1:6" ht="15">
      <c r="A6539" s="233">
        <v>45870</v>
      </c>
      <c r="B6539" t="s">
        <v>2525</v>
      </c>
      <c r="C6539">
        <v>65</v>
      </c>
      <c r="D6539" t="s">
        <v>120</v>
      </c>
      <c r="E6539" t="s">
        <v>2209</v>
      </c>
      <c r="F6539" t="s">
        <v>1509</v>
      </c>
    </row>
    <row r="6540" spans="1:6" ht="15">
      <c r="A6540" s="233">
        <v>45870</v>
      </c>
      <c r="B6540" t="s">
        <v>2524</v>
      </c>
      <c r="C6540">
        <v>204.78374836173001</v>
      </c>
      <c r="D6540" t="s">
        <v>122</v>
      </c>
      <c r="E6540" t="s">
        <v>2146</v>
      </c>
      <c r="F6540" t="s">
        <v>1509</v>
      </c>
    </row>
    <row r="6541" spans="1:6" ht="15">
      <c r="A6541" s="233">
        <v>45870</v>
      </c>
      <c r="B6541" t="s">
        <v>2525</v>
      </c>
      <c r="C6541">
        <v>75</v>
      </c>
      <c r="D6541" t="s">
        <v>122</v>
      </c>
      <c r="E6541" t="s">
        <v>2147</v>
      </c>
      <c r="F6541" t="s">
        <v>1509</v>
      </c>
    </row>
    <row r="6542" spans="1:6" ht="15">
      <c r="A6542" s="233">
        <v>45870</v>
      </c>
      <c r="B6542" t="s">
        <v>2525</v>
      </c>
      <c r="C6542">
        <v>60</v>
      </c>
      <c r="D6542" t="s">
        <v>124</v>
      </c>
      <c r="E6542" t="s">
        <v>2113</v>
      </c>
      <c r="F6542" t="s">
        <v>1544</v>
      </c>
    </row>
    <row r="6543" spans="1:6" ht="15">
      <c r="A6543" s="233">
        <v>45870</v>
      </c>
      <c r="B6543" t="s">
        <v>2524</v>
      </c>
      <c r="C6543">
        <v>140.37386238682359</v>
      </c>
      <c r="D6543" t="s">
        <v>124</v>
      </c>
      <c r="E6543" t="s">
        <v>2131</v>
      </c>
      <c r="F6543" t="s">
        <v>1544</v>
      </c>
    </row>
    <row r="6544" spans="1:6" ht="15">
      <c r="A6544" s="233">
        <v>45870</v>
      </c>
      <c r="B6544" t="s">
        <v>2524</v>
      </c>
      <c r="C6544">
        <v>184.92834026814609</v>
      </c>
      <c r="D6544" t="s">
        <v>126</v>
      </c>
      <c r="E6544" t="s">
        <v>2171</v>
      </c>
      <c r="F6544" t="s">
        <v>1509</v>
      </c>
    </row>
    <row r="6545" spans="1:6" ht="15">
      <c r="A6545" s="233">
        <v>45870</v>
      </c>
      <c r="B6545" t="s">
        <v>2525</v>
      </c>
      <c r="C6545">
        <v>40</v>
      </c>
      <c r="D6545" t="s">
        <v>126</v>
      </c>
      <c r="E6545" t="s">
        <v>2185</v>
      </c>
      <c r="F6545" t="s">
        <v>1509</v>
      </c>
    </row>
    <row r="6546" spans="1:6" ht="15">
      <c r="A6546" s="233">
        <v>45870</v>
      </c>
      <c r="B6546" t="s">
        <v>2525</v>
      </c>
      <c r="C6546">
        <v>35</v>
      </c>
      <c r="D6546" t="s">
        <v>128</v>
      </c>
      <c r="E6546" t="s">
        <v>2205</v>
      </c>
      <c r="F6546" t="s">
        <v>1509</v>
      </c>
    </row>
    <row r="6547" spans="1:6" ht="15">
      <c r="A6547" s="233">
        <v>45870</v>
      </c>
      <c r="B6547" t="s">
        <v>2524</v>
      </c>
      <c r="C6547">
        <v>156.85220041229721</v>
      </c>
      <c r="D6547" t="s">
        <v>128</v>
      </c>
      <c r="E6547" t="s">
        <v>2235</v>
      </c>
      <c r="F6547" t="s">
        <v>1509</v>
      </c>
    </row>
    <row r="6548" spans="1:6" ht="15">
      <c r="A6548" s="233">
        <v>45870</v>
      </c>
      <c r="B6548" t="s">
        <v>2525</v>
      </c>
      <c r="C6548">
        <v>475</v>
      </c>
      <c r="D6548" t="s">
        <v>130</v>
      </c>
      <c r="E6548" t="s">
        <v>2355</v>
      </c>
      <c r="F6548" t="s">
        <v>1544</v>
      </c>
    </row>
    <row r="6549" spans="1:6" ht="15">
      <c r="A6549" s="233">
        <v>45870</v>
      </c>
      <c r="B6549" t="s">
        <v>2524</v>
      </c>
      <c r="C6549">
        <v>141.384195925754</v>
      </c>
      <c r="D6549" t="s">
        <v>130</v>
      </c>
      <c r="E6549" t="s">
        <v>2220</v>
      </c>
      <c r="F6549" t="s">
        <v>1544</v>
      </c>
    </row>
    <row r="6550" spans="1:6" ht="15">
      <c r="A6550" s="233">
        <v>45870</v>
      </c>
      <c r="B6550" t="s">
        <v>2525</v>
      </c>
      <c r="C6550">
        <v>65</v>
      </c>
      <c r="D6550" t="s">
        <v>1499</v>
      </c>
      <c r="E6550" t="s">
        <v>2209</v>
      </c>
      <c r="F6550" t="s">
        <v>1518</v>
      </c>
    </row>
    <row r="6551" spans="1:6" ht="15">
      <c r="A6551" s="233">
        <v>45870</v>
      </c>
      <c r="B6551" t="s">
        <v>2524</v>
      </c>
      <c r="C6551">
        <v>152.2283894236399</v>
      </c>
      <c r="D6551" t="s">
        <v>1499</v>
      </c>
      <c r="E6551" t="s">
        <v>2206</v>
      </c>
      <c r="F6551" t="s">
        <v>1518</v>
      </c>
    </row>
    <row r="6552" spans="1:6" ht="15">
      <c r="A6552" s="233">
        <v>45870</v>
      </c>
      <c r="B6552" t="s">
        <v>2524</v>
      </c>
      <c r="C6552">
        <v>173.5709326544781</v>
      </c>
      <c r="D6552" t="s">
        <v>134</v>
      </c>
      <c r="E6552" t="s">
        <v>2152</v>
      </c>
      <c r="F6552" t="s">
        <v>1509</v>
      </c>
    </row>
    <row r="6553" spans="1:6" ht="15">
      <c r="A6553" s="233">
        <v>45870</v>
      </c>
      <c r="B6553" t="s">
        <v>2525</v>
      </c>
      <c r="C6553">
        <v>45</v>
      </c>
      <c r="D6553" t="s">
        <v>134</v>
      </c>
      <c r="E6553" t="s">
        <v>2138</v>
      </c>
      <c r="F6553" t="s">
        <v>1509</v>
      </c>
    </row>
    <row r="6554" spans="1:6" ht="15">
      <c r="A6554" s="233">
        <v>45870</v>
      </c>
      <c r="B6554" t="s">
        <v>2524</v>
      </c>
      <c r="C6554">
        <v>160.54139498122899</v>
      </c>
      <c r="D6554" t="s">
        <v>136</v>
      </c>
      <c r="E6554" t="s">
        <v>2174</v>
      </c>
      <c r="F6554" t="s">
        <v>1518</v>
      </c>
    </row>
    <row r="6555" spans="1:6" ht="15">
      <c r="A6555" s="233">
        <v>45870</v>
      </c>
      <c r="B6555" t="s">
        <v>2525</v>
      </c>
      <c r="C6555">
        <v>130</v>
      </c>
      <c r="D6555" t="s">
        <v>136</v>
      </c>
      <c r="E6555" t="s">
        <v>2179</v>
      </c>
      <c r="F6555" t="s">
        <v>1518</v>
      </c>
    </row>
    <row r="6556" spans="1:6" ht="15">
      <c r="A6556" s="233">
        <v>45870</v>
      </c>
      <c r="B6556" t="s">
        <v>2525</v>
      </c>
      <c r="C6556">
        <v>40</v>
      </c>
      <c r="D6556" t="s">
        <v>138</v>
      </c>
      <c r="E6556" t="s">
        <v>2185</v>
      </c>
      <c r="F6556" t="s">
        <v>1534</v>
      </c>
    </row>
    <row r="6557" spans="1:6" ht="15">
      <c r="A6557" s="233">
        <v>45870</v>
      </c>
      <c r="B6557" t="s">
        <v>2524</v>
      </c>
      <c r="C6557">
        <v>142.04545454545459</v>
      </c>
      <c r="D6557" t="s">
        <v>138</v>
      </c>
      <c r="E6557" t="s">
        <v>2986</v>
      </c>
      <c r="F6557" t="s">
        <v>1534</v>
      </c>
    </row>
    <row r="6558" spans="1:6" ht="15">
      <c r="A6558" s="233">
        <v>45870</v>
      </c>
      <c r="B6558" t="s">
        <v>2524</v>
      </c>
      <c r="C6558">
        <v>149.93003265142929</v>
      </c>
      <c r="D6558" t="s">
        <v>140</v>
      </c>
      <c r="E6558" t="s">
        <v>2217</v>
      </c>
      <c r="F6558" t="s">
        <v>1509</v>
      </c>
    </row>
    <row r="6559" spans="1:6" ht="15">
      <c r="A6559" s="233">
        <v>45870</v>
      </c>
      <c r="B6559" t="s">
        <v>2525</v>
      </c>
      <c r="C6559">
        <v>45</v>
      </c>
      <c r="D6559" t="s">
        <v>140</v>
      </c>
      <c r="E6559" t="s">
        <v>2138</v>
      </c>
      <c r="F6559" t="s">
        <v>1509</v>
      </c>
    </row>
    <row r="6560" spans="1:6" ht="15">
      <c r="A6560" s="233">
        <v>45870</v>
      </c>
      <c r="B6560" t="s">
        <v>2524</v>
      </c>
      <c r="C6560">
        <v>108.1219762498168</v>
      </c>
      <c r="D6560" t="s">
        <v>142</v>
      </c>
      <c r="E6560" t="s">
        <v>2550</v>
      </c>
      <c r="F6560" t="s">
        <v>1534</v>
      </c>
    </row>
    <row r="6561" spans="1:6" ht="15">
      <c r="A6561" s="233">
        <v>45870</v>
      </c>
      <c r="B6561" t="s">
        <v>2525</v>
      </c>
      <c r="C6561">
        <v>295</v>
      </c>
      <c r="D6561" t="s">
        <v>142</v>
      </c>
      <c r="E6561" t="s">
        <v>2226</v>
      </c>
      <c r="F6561" t="s">
        <v>1534</v>
      </c>
    </row>
    <row r="6562" spans="1:6" ht="15">
      <c r="A6562" s="233">
        <v>45870</v>
      </c>
      <c r="B6562" t="s">
        <v>2524</v>
      </c>
      <c r="C6562">
        <v>144.108612385756</v>
      </c>
      <c r="D6562" t="s">
        <v>144</v>
      </c>
      <c r="E6562" t="s">
        <v>2134</v>
      </c>
      <c r="F6562" t="s">
        <v>1518</v>
      </c>
    </row>
    <row r="6563" spans="1:6" ht="15">
      <c r="A6563" s="233">
        <v>45870</v>
      </c>
      <c r="B6563" t="s">
        <v>2525</v>
      </c>
      <c r="C6563">
        <v>190</v>
      </c>
      <c r="D6563" t="s">
        <v>144</v>
      </c>
      <c r="E6563" t="s">
        <v>2202</v>
      </c>
      <c r="F6563" t="s">
        <v>1518</v>
      </c>
    </row>
    <row r="6564" spans="1:6" ht="15">
      <c r="A6564" s="233">
        <v>45870</v>
      </c>
      <c r="B6564" t="s">
        <v>2524</v>
      </c>
      <c r="C6564">
        <v>128.69184737146901</v>
      </c>
      <c r="D6564" t="s">
        <v>146</v>
      </c>
      <c r="E6564" t="s">
        <v>2528</v>
      </c>
      <c r="F6564" t="s">
        <v>1591</v>
      </c>
    </row>
    <row r="6565" spans="1:6" ht="15">
      <c r="A6565" s="233">
        <v>45870</v>
      </c>
      <c r="B6565" t="s">
        <v>2525</v>
      </c>
      <c r="C6565">
        <v>60</v>
      </c>
      <c r="D6565" t="s">
        <v>146</v>
      </c>
      <c r="E6565" t="s">
        <v>2113</v>
      </c>
      <c r="F6565" t="s">
        <v>1591</v>
      </c>
    </row>
    <row r="6566" spans="1:6" ht="15">
      <c r="A6566" s="233">
        <v>45870</v>
      </c>
      <c r="B6566" t="s">
        <v>2524</v>
      </c>
      <c r="C6566">
        <v>133.4612866939097</v>
      </c>
      <c r="D6566" t="s">
        <v>148</v>
      </c>
      <c r="E6566" t="s">
        <v>2532</v>
      </c>
      <c r="F6566" t="s">
        <v>1591</v>
      </c>
    </row>
    <row r="6567" spans="1:6" ht="15">
      <c r="A6567" s="233">
        <v>45870</v>
      </c>
      <c r="B6567" t="s">
        <v>2525</v>
      </c>
      <c r="C6567">
        <v>210</v>
      </c>
      <c r="D6567" t="s">
        <v>148</v>
      </c>
      <c r="E6567" t="s">
        <v>2167</v>
      </c>
      <c r="F6567" t="s">
        <v>1591</v>
      </c>
    </row>
    <row r="6568" spans="1:6" ht="15">
      <c r="A6568" s="233">
        <v>45870</v>
      </c>
      <c r="B6568" t="s">
        <v>2524</v>
      </c>
      <c r="C6568">
        <v>128.58842061272381</v>
      </c>
      <c r="D6568" t="s">
        <v>150</v>
      </c>
      <c r="E6568" t="s">
        <v>2528</v>
      </c>
      <c r="F6568" t="s">
        <v>1509</v>
      </c>
    </row>
    <row r="6569" spans="1:6" ht="15">
      <c r="A6569" s="233">
        <v>45870</v>
      </c>
      <c r="B6569" t="s">
        <v>2525</v>
      </c>
      <c r="C6569">
        <v>40</v>
      </c>
      <c r="D6569" t="s">
        <v>150</v>
      </c>
      <c r="E6569" t="s">
        <v>2185</v>
      </c>
      <c r="F6569" t="s">
        <v>1509</v>
      </c>
    </row>
    <row r="6570" spans="1:6" ht="15">
      <c r="A6570" s="233">
        <v>45870</v>
      </c>
      <c r="B6570" t="s">
        <v>2525</v>
      </c>
      <c r="C6570">
        <v>260</v>
      </c>
      <c r="D6570" t="s">
        <v>152</v>
      </c>
      <c r="E6570" t="s">
        <v>2242</v>
      </c>
      <c r="F6570" t="s">
        <v>1591</v>
      </c>
    </row>
    <row r="6571" spans="1:6" ht="15">
      <c r="A6571" s="233">
        <v>45870</v>
      </c>
      <c r="B6571" t="s">
        <v>2524</v>
      </c>
      <c r="C6571">
        <v>136.40560731973471</v>
      </c>
      <c r="D6571" t="s">
        <v>152</v>
      </c>
      <c r="E6571" t="s">
        <v>2231</v>
      </c>
      <c r="F6571" t="s">
        <v>1591</v>
      </c>
    </row>
    <row r="6572" spans="1:6" ht="15">
      <c r="A6572" s="233">
        <v>45870</v>
      </c>
      <c r="B6572" t="s">
        <v>2525</v>
      </c>
      <c r="C6572">
        <v>130</v>
      </c>
      <c r="D6572" t="s">
        <v>154</v>
      </c>
      <c r="E6572" t="s">
        <v>2179</v>
      </c>
      <c r="F6572" t="s">
        <v>1534</v>
      </c>
    </row>
    <row r="6573" spans="1:6" ht="15">
      <c r="A6573" s="233">
        <v>45870</v>
      </c>
      <c r="B6573" t="s">
        <v>2524</v>
      </c>
      <c r="C6573">
        <v>166.59831863850729</v>
      </c>
      <c r="D6573" t="s">
        <v>154</v>
      </c>
      <c r="E6573" t="s">
        <v>2253</v>
      </c>
      <c r="F6573" t="s">
        <v>1534</v>
      </c>
    </row>
    <row r="6574" spans="1:6" ht="15">
      <c r="A6574" s="233">
        <v>45870</v>
      </c>
      <c r="B6574" t="s">
        <v>2524</v>
      </c>
      <c r="C6574">
        <v>147.09667929246501</v>
      </c>
      <c r="D6574" t="s">
        <v>156</v>
      </c>
      <c r="E6574" t="s">
        <v>2796</v>
      </c>
      <c r="F6574" t="s">
        <v>1525</v>
      </c>
    </row>
    <row r="6575" spans="1:6" ht="15">
      <c r="A6575" s="233">
        <v>45870</v>
      </c>
      <c r="B6575" t="s">
        <v>2525</v>
      </c>
      <c r="C6575">
        <v>40</v>
      </c>
      <c r="D6575" t="s">
        <v>156</v>
      </c>
      <c r="E6575" t="s">
        <v>2185</v>
      </c>
      <c r="F6575" t="s">
        <v>1525</v>
      </c>
    </row>
    <row r="6576" spans="1:6" ht="15">
      <c r="A6576" s="233">
        <v>45870</v>
      </c>
      <c r="B6576" t="s">
        <v>2525</v>
      </c>
      <c r="C6576">
        <v>80</v>
      </c>
      <c r="D6576" t="s">
        <v>158</v>
      </c>
      <c r="E6576" t="s">
        <v>2115</v>
      </c>
      <c r="F6576" t="s">
        <v>1534</v>
      </c>
    </row>
    <row r="6577" spans="1:6" ht="15">
      <c r="A6577" s="233">
        <v>45870</v>
      </c>
      <c r="B6577" t="s">
        <v>2524</v>
      </c>
      <c r="C6577">
        <v>145.2063745598432</v>
      </c>
      <c r="D6577" t="s">
        <v>158</v>
      </c>
      <c r="E6577" t="s">
        <v>2157</v>
      </c>
      <c r="F6577" t="s">
        <v>1534</v>
      </c>
    </row>
    <row r="6578" spans="1:6" ht="15">
      <c r="A6578" s="233">
        <v>45870</v>
      </c>
      <c r="B6578" t="s">
        <v>2525</v>
      </c>
      <c r="C6578">
        <v>45</v>
      </c>
      <c r="D6578" t="s">
        <v>160</v>
      </c>
      <c r="E6578" t="s">
        <v>2138</v>
      </c>
      <c r="F6578" t="s">
        <v>1544</v>
      </c>
    </row>
    <row r="6579" spans="1:6" ht="15">
      <c r="A6579" s="233">
        <v>45870</v>
      </c>
      <c r="B6579" t="s">
        <v>2524</v>
      </c>
      <c r="C6579">
        <v>93.615427822505154</v>
      </c>
      <c r="D6579" t="s">
        <v>160</v>
      </c>
      <c r="E6579" t="s">
        <v>2557</v>
      </c>
      <c r="F6579" t="s">
        <v>1544</v>
      </c>
    </row>
    <row r="6580" spans="1:6" ht="15">
      <c r="A6580" s="233">
        <v>45870</v>
      </c>
      <c r="B6580" t="s">
        <v>2525</v>
      </c>
      <c r="C6580">
        <v>35</v>
      </c>
      <c r="D6580" t="s">
        <v>162</v>
      </c>
      <c r="E6580" t="s">
        <v>2205</v>
      </c>
      <c r="F6580" t="s">
        <v>1509</v>
      </c>
    </row>
    <row r="6581" spans="1:6" ht="15">
      <c r="A6581" s="233">
        <v>45870</v>
      </c>
      <c r="B6581" t="s">
        <v>2524</v>
      </c>
      <c r="C6581">
        <v>121.1491865697473</v>
      </c>
      <c r="D6581" t="s">
        <v>162</v>
      </c>
      <c r="E6581" t="s">
        <v>2563</v>
      </c>
      <c r="F6581" t="s">
        <v>1509</v>
      </c>
    </row>
    <row r="6582" spans="1:6" ht="15">
      <c r="A6582" s="233">
        <v>45870</v>
      </c>
      <c r="B6582" t="s">
        <v>2524</v>
      </c>
      <c r="C6582">
        <v>115.4689965744198</v>
      </c>
      <c r="D6582" t="s">
        <v>164</v>
      </c>
      <c r="E6582" t="s">
        <v>2143</v>
      </c>
      <c r="F6582" t="s">
        <v>1578</v>
      </c>
    </row>
    <row r="6583" spans="1:6" ht="15">
      <c r="A6583" s="233">
        <v>45870</v>
      </c>
      <c r="B6583" t="s">
        <v>2525</v>
      </c>
      <c r="C6583">
        <v>30</v>
      </c>
      <c r="D6583" t="s">
        <v>164</v>
      </c>
      <c r="E6583" t="s">
        <v>2133</v>
      </c>
      <c r="F6583" t="s">
        <v>1578</v>
      </c>
    </row>
    <row r="6584" spans="1:6" ht="15">
      <c r="A6584" s="233">
        <v>45870</v>
      </c>
      <c r="B6584" t="s">
        <v>2524</v>
      </c>
      <c r="C6584">
        <v>172.39397770371221</v>
      </c>
      <c r="D6584" t="s">
        <v>166</v>
      </c>
      <c r="E6584" t="s">
        <v>2216</v>
      </c>
      <c r="F6584" t="s">
        <v>1525</v>
      </c>
    </row>
    <row r="6585" spans="1:6" ht="15">
      <c r="A6585" s="233">
        <v>45870</v>
      </c>
      <c r="B6585" t="s">
        <v>2525</v>
      </c>
      <c r="C6585">
        <v>75</v>
      </c>
      <c r="D6585" t="s">
        <v>166</v>
      </c>
      <c r="E6585" t="s">
        <v>2147</v>
      </c>
      <c r="F6585" t="s">
        <v>1525</v>
      </c>
    </row>
    <row r="6586" spans="1:6" ht="15">
      <c r="A6586" s="233">
        <v>45870</v>
      </c>
      <c r="B6586" t="s">
        <v>2525</v>
      </c>
      <c r="C6586">
        <v>90</v>
      </c>
      <c r="D6586" t="s">
        <v>168</v>
      </c>
      <c r="E6586" t="s">
        <v>2193</v>
      </c>
      <c r="F6586" t="s">
        <v>1578</v>
      </c>
    </row>
    <row r="6587" spans="1:6" ht="15">
      <c r="A6587" s="233">
        <v>45870</v>
      </c>
      <c r="B6587" t="s">
        <v>2524</v>
      </c>
      <c r="C6587">
        <v>189.8573960003375</v>
      </c>
      <c r="D6587" t="s">
        <v>168</v>
      </c>
      <c r="E6587" t="s">
        <v>2202</v>
      </c>
      <c r="F6587" t="s">
        <v>1578</v>
      </c>
    </row>
    <row r="6588" spans="1:6" ht="15">
      <c r="A6588" s="233">
        <v>45870</v>
      </c>
      <c r="B6588" t="s">
        <v>2525</v>
      </c>
      <c r="C6588">
        <v>30</v>
      </c>
      <c r="D6588" t="s">
        <v>170</v>
      </c>
      <c r="E6588" t="s">
        <v>2133</v>
      </c>
      <c r="F6588" t="s">
        <v>1509</v>
      </c>
    </row>
    <row r="6589" spans="1:6" ht="15">
      <c r="A6589" s="233">
        <v>45870</v>
      </c>
      <c r="B6589" t="s">
        <v>2524</v>
      </c>
      <c r="C6589">
        <v>106.3528077141237</v>
      </c>
      <c r="D6589" t="s">
        <v>170</v>
      </c>
      <c r="E6589" t="s">
        <v>2539</v>
      </c>
      <c r="F6589" t="s">
        <v>1509</v>
      </c>
    </row>
    <row r="6590" spans="1:6" ht="15">
      <c r="A6590" s="233">
        <v>45870</v>
      </c>
      <c r="B6590" t="s">
        <v>2524</v>
      </c>
      <c r="C6590">
        <v>106.5012631049804</v>
      </c>
      <c r="D6590" t="s">
        <v>172</v>
      </c>
      <c r="E6590" t="s">
        <v>2526</v>
      </c>
      <c r="F6590" t="s">
        <v>1525</v>
      </c>
    </row>
    <row r="6591" spans="1:6" ht="15">
      <c r="A6591" s="233">
        <v>45870</v>
      </c>
      <c r="B6591" t="s">
        <v>2525</v>
      </c>
      <c r="C6591">
        <v>250</v>
      </c>
      <c r="D6591" t="s">
        <v>172</v>
      </c>
      <c r="E6591" t="s">
        <v>2581</v>
      </c>
      <c r="F6591" t="s">
        <v>1525</v>
      </c>
    </row>
    <row r="6592" spans="1:6" ht="15">
      <c r="A6592" s="233">
        <v>45870</v>
      </c>
      <c r="B6592" t="s">
        <v>2524</v>
      </c>
      <c r="C6592">
        <v>115.64035848511131</v>
      </c>
      <c r="D6592" t="s">
        <v>174</v>
      </c>
      <c r="E6592" t="s">
        <v>2194</v>
      </c>
      <c r="F6592" t="s">
        <v>1518</v>
      </c>
    </row>
    <row r="6593" spans="1:6" ht="15">
      <c r="A6593" s="233">
        <v>45870</v>
      </c>
      <c r="B6593" t="s">
        <v>2525</v>
      </c>
      <c r="C6593">
        <v>40</v>
      </c>
      <c r="D6593" t="s">
        <v>174</v>
      </c>
      <c r="E6593" t="s">
        <v>2185</v>
      </c>
      <c r="F6593" t="s">
        <v>1518</v>
      </c>
    </row>
    <row r="6594" spans="1:6" ht="15">
      <c r="A6594" s="233">
        <v>45870</v>
      </c>
      <c r="B6594" t="s">
        <v>2524</v>
      </c>
      <c r="C6594">
        <v>165.53761523964749</v>
      </c>
      <c r="D6594" t="s">
        <v>176</v>
      </c>
      <c r="E6594" t="s">
        <v>2582</v>
      </c>
      <c r="F6594" t="s">
        <v>1518</v>
      </c>
    </row>
    <row r="6595" spans="1:6" ht="15">
      <c r="A6595" s="233">
        <v>45870</v>
      </c>
      <c r="B6595" t="s">
        <v>2525</v>
      </c>
      <c r="C6595">
        <v>65</v>
      </c>
      <c r="D6595" t="s">
        <v>176</v>
      </c>
      <c r="E6595" t="s">
        <v>2209</v>
      </c>
      <c r="F6595" t="s">
        <v>1518</v>
      </c>
    </row>
    <row r="6596" spans="1:6" ht="15">
      <c r="A6596" s="233">
        <v>45870</v>
      </c>
      <c r="B6596" t="s">
        <v>2524</v>
      </c>
      <c r="C6596">
        <v>123.46216973869601</v>
      </c>
      <c r="D6596" t="s">
        <v>178</v>
      </c>
      <c r="E6596" t="s">
        <v>3427</v>
      </c>
      <c r="F6596" t="s">
        <v>1591</v>
      </c>
    </row>
    <row r="6597" spans="1:6" ht="15">
      <c r="A6597" s="233">
        <v>45870</v>
      </c>
      <c r="B6597" t="s">
        <v>2525</v>
      </c>
      <c r="C6597">
        <v>85</v>
      </c>
      <c r="D6597" t="s">
        <v>178</v>
      </c>
      <c r="E6597" t="s">
        <v>2183</v>
      </c>
      <c r="F6597" t="s">
        <v>1591</v>
      </c>
    </row>
    <row r="6598" spans="1:6" ht="15">
      <c r="A6598" s="233">
        <v>45870</v>
      </c>
      <c r="B6598" t="s">
        <v>2525</v>
      </c>
      <c r="C6598">
        <v>95</v>
      </c>
      <c r="D6598" t="s">
        <v>180</v>
      </c>
      <c r="E6598" t="s">
        <v>2258</v>
      </c>
      <c r="F6598" t="s">
        <v>1522</v>
      </c>
    </row>
    <row r="6599" spans="1:6" ht="15">
      <c r="A6599" s="233">
        <v>45870</v>
      </c>
      <c r="B6599" t="s">
        <v>2524</v>
      </c>
      <c r="C6599">
        <v>176.08897126969421</v>
      </c>
      <c r="D6599" t="s">
        <v>180</v>
      </c>
      <c r="E6599" t="s">
        <v>2569</v>
      </c>
      <c r="F6599" t="s">
        <v>1522</v>
      </c>
    </row>
    <row r="6600" spans="1:6" ht="15">
      <c r="A6600" s="233">
        <v>45870</v>
      </c>
      <c r="B6600" t="s">
        <v>2525</v>
      </c>
      <c r="C6600">
        <v>110</v>
      </c>
      <c r="D6600" t="s">
        <v>182</v>
      </c>
      <c r="E6600" t="s">
        <v>2123</v>
      </c>
      <c r="F6600" t="s">
        <v>1578</v>
      </c>
    </row>
    <row r="6601" spans="1:6" ht="15">
      <c r="A6601" s="233">
        <v>45870</v>
      </c>
      <c r="B6601" t="s">
        <v>2524</v>
      </c>
      <c r="C6601">
        <v>241.6414041562322</v>
      </c>
      <c r="D6601" t="s">
        <v>182</v>
      </c>
      <c r="E6601" t="s">
        <v>2132</v>
      </c>
      <c r="F6601" t="s">
        <v>1578</v>
      </c>
    </row>
    <row r="6602" spans="1:6" ht="15">
      <c r="A6602" s="233">
        <v>45870</v>
      </c>
      <c r="B6602" t="s">
        <v>2525</v>
      </c>
      <c r="C6602">
        <v>225</v>
      </c>
      <c r="D6602" t="s">
        <v>184</v>
      </c>
      <c r="E6602" t="s">
        <v>2564</v>
      </c>
      <c r="F6602" t="s">
        <v>1518</v>
      </c>
    </row>
    <row r="6603" spans="1:6" ht="15">
      <c r="A6603" s="233">
        <v>45870</v>
      </c>
      <c r="B6603" t="s">
        <v>2524</v>
      </c>
      <c r="C6603">
        <v>136.19607392117581</v>
      </c>
      <c r="D6603" t="s">
        <v>184</v>
      </c>
      <c r="E6603" t="s">
        <v>2231</v>
      </c>
      <c r="F6603" t="s">
        <v>1518</v>
      </c>
    </row>
    <row r="6604" spans="1:6" ht="15">
      <c r="A6604" s="233">
        <v>45870</v>
      </c>
      <c r="B6604" t="s">
        <v>2524</v>
      </c>
      <c r="C6604">
        <v>158.73375813510509</v>
      </c>
      <c r="D6604" t="s">
        <v>186</v>
      </c>
      <c r="E6604" t="s">
        <v>2527</v>
      </c>
      <c r="F6604" t="s">
        <v>1578</v>
      </c>
    </row>
    <row r="6605" spans="1:6" ht="15">
      <c r="A6605" s="233">
        <v>45870</v>
      </c>
      <c r="B6605" t="s">
        <v>2525</v>
      </c>
      <c r="C6605">
        <v>140</v>
      </c>
      <c r="D6605" t="s">
        <v>186</v>
      </c>
      <c r="E6605" t="s">
        <v>2131</v>
      </c>
      <c r="F6605" t="s">
        <v>1578</v>
      </c>
    </row>
    <row r="6606" spans="1:6" ht="15">
      <c r="A6606" s="233">
        <v>45870</v>
      </c>
      <c r="B6606" t="s">
        <v>2524</v>
      </c>
      <c r="C6606">
        <v>140.4422654614167</v>
      </c>
      <c r="D6606" t="s">
        <v>188</v>
      </c>
      <c r="E6606" t="s">
        <v>2131</v>
      </c>
      <c r="F6606" t="s">
        <v>1591</v>
      </c>
    </row>
    <row r="6607" spans="1:6" ht="15">
      <c r="A6607" s="233">
        <v>45870</v>
      </c>
      <c r="B6607" t="s">
        <v>2525</v>
      </c>
      <c r="C6607">
        <v>55</v>
      </c>
      <c r="D6607" t="s">
        <v>188</v>
      </c>
      <c r="E6607" t="s">
        <v>2150</v>
      </c>
      <c r="F6607" t="s">
        <v>1591</v>
      </c>
    </row>
    <row r="6608" spans="1:6" ht="15">
      <c r="A6608" s="233">
        <v>45870</v>
      </c>
      <c r="B6608" t="s">
        <v>2524</v>
      </c>
      <c r="C6608">
        <v>113.733603405509</v>
      </c>
      <c r="D6608" t="s">
        <v>190</v>
      </c>
      <c r="E6608" t="s">
        <v>2988</v>
      </c>
      <c r="F6608" t="s">
        <v>1591</v>
      </c>
    </row>
    <row r="6609" spans="1:6" ht="15">
      <c r="A6609" s="233">
        <v>45870</v>
      </c>
      <c r="B6609" t="s">
        <v>2525</v>
      </c>
      <c r="C6609">
        <v>210</v>
      </c>
      <c r="D6609" t="s">
        <v>190</v>
      </c>
      <c r="E6609" t="s">
        <v>2167</v>
      </c>
      <c r="F6609" t="s">
        <v>1591</v>
      </c>
    </row>
    <row r="6610" spans="1:6" ht="15">
      <c r="A6610" s="233">
        <v>45870</v>
      </c>
      <c r="B6610" t="s">
        <v>2525</v>
      </c>
      <c r="C6610">
        <v>45</v>
      </c>
      <c r="D6610" t="s">
        <v>192</v>
      </c>
      <c r="E6610" t="s">
        <v>2138</v>
      </c>
      <c r="F6610" t="s">
        <v>1534</v>
      </c>
    </row>
    <row r="6611" spans="1:6" ht="15">
      <c r="A6611" s="233">
        <v>45870</v>
      </c>
      <c r="B6611" t="s">
        <v>2524</v>
      </c>
      <c r="C6611">
        <v>113.745513371417</v>
      </c>
      <c r="D6611" t="s">
        <v>192</v>
      </c>
      <c r="E6611" t="s">
        <v>2988</v>
      </c>
      <c r="F6611" t="s">
        <v>1534</v>
      </c>
    </row>
    <row r="6612" spans="1:6" ht="15">
      <c r="A6612" s="233">
        <v>45870</v>
      </c>
      <c r="B6612" t="s">
        <v>2524</v>
      </c>
      <c r="C6612">
        <v>146.42961735440969</v>
      </c>
      <c r="D6612" t="s">
        <v>194</v>
      </c>
      <c r="E6612" t="s">
        <v>2175</v>
      </c>
      <c r="F6612" t="s">
        <v>1544</v>
      </c>
    </row>
    <row r="6613" spans="1:6" ht="15">
      <c r="A6613" s="233">
        <v>45870</v>
      </c>
      <c r="B6613" t="s">
        <v>2525</v>
      </c>
      <c r="C6613">
        <v>205</v>
      </c>
      <c r="D6613" t="s">
        <v>194</v>
      </c>
      <c r="E6613" t="s">
        <v>2146</v>
      </c>
      <c r="F6613" t="s">
        <v>1544</v>
      </c>
    </row>
    <row r="6614" spans="1:6" ht="15">
      <c r="A6614" s="233">
        <v>45870</v>
      </c>
      <c r="B6614" t="s">
        <v>2525</v>
      </c>
      <c r="C6614">
        <v>40</v>
      </c>
      <c r="D6614" t="s">
        <v>196</v>
      </c>
      <c r="E6614" t="s">
        <v>2185</v>
      </c>
      <c r="F6614" t="s">
        <v>1525</v>
      </c>
    </row>
    <row r="6615" spans="1:6" ht="15">
      <c r="A6615" s="233">
        <v>45870</v>
      </c>
      <c r="B6615" t="s">
        <v>2524</v>
      </c>
      <c r="C6615">
        <v>124.3471773190749</v>
      </c>
      <c r="D6615" t="s">
        <v>196</v>
      </c>
      <c r="E6615" t="s">
        <v>2204</v>
      </c>
      <c r="F6615" t="s">
        <v>1525</v>
      </c>
    </row>
    <row r="6616" spans="1:6" ht="15">
      <c r="A6616" s="233">
        <v>45870</v>
      </c>
      <c r="B6616" t="s">
        <v>2525</v>
      </c>
      <c r="C6616">
        <v>40</v>
      </c>
      <c r="D6616" t="s">
        <v>198</v>
      </c>
      <c r="E6616" t="s">
        <v>2185</v>
      </c>
      <c r="F6616" t="s">
        <v>1522</v>
      </c>
    </row>
    <row r="6617" spans="1:6" ht="15">
      <c r="A6617" s="233">
        <v>45870</v>
      </c>
      <c r="B6617" t="s">
        <v>2524</v>
      </c>
      <c r="C6617">
        <v>77.913477083698552</v>
      </c>
      <c r="D6617" t="s">
        <v>198</v>
      </c>
      <c r="E6617" t="s">
        <v>2604</v>
      </c>
      <c r="F6617" t="s">
        <v>1522</v>
      </c>
    </row>
    <row r="6618" spans="1:6" ht="15">
      <c r="A6618" s="233">
        <v>45870</v>
      </c>
      <c r="B6618" t="s">
        <v>2525</v>
      </c>
      <c r="C6618">
        <v>45</v>
      </c>
      <c r="D6618" t="s">
        <v>200</v>
      </c>
      <c r="E6618" t="s">
        <v>2138</v>
      </c>
      <c r="F6618" t="s">
        <v>1544</v>
      </c>
    </row>
    <row r="6619" spans="1:6" ht="15">
      <c r="A6619" s="233">
        <v>45870</v>
      </c>
      <c r="B6619" t="s">
        <v>2524</v>
      </c>
      <c r="C6619">
        <v>140.80100125156449</v>
      </c>
      <c r="D6619" t="s">
        <v>200</v>
      </c>
      <c r="E6619" t="s">
        <v>2220</v>
      </c>
      <c r="F6619" t="s">
        <v>1544</v>
      </c>
    </row>
    <row r="6620" spans="1:6" ht="15">
      <c r="A6620" s="233">
        <v>45870</v>
      </c>
      <c r="B6620" t="s">
        <v>2524</v>
      </c>
      <c r="C6620">
        <v>157.46614477887249</v>
      </c>
      <c r="D6620" t="s">
        <v>202</v>
      </c>
      <c r="E6620" t="s">
        <v>2235</v>
      </c>
      <c r="F6620" t="s">
        <v>1544</v>
      </c>
    </row>
    <row r="6621" spans="1:6" ht="15">
      <c r="A6621" s="233">
        <v>45870</v>
      </c>
      <c r="B6621" t="s">
        <v>2525</v>
      </c>
      <c r="C6621">
        <v>35</v>
      </c>
      <c r="D6621" t="s">
        <v>202</v>
      </c>
      <c r="E6621" t="s">
        <v>2205</v>
      </c>
      <c r="F6621" t="s">
        <v>1544</v>
      </c>
    </row>
    <row r="6622" spans="1:6" ht="15">
      <c r="A6622" s="233">
        <v>45870</v>
      </c>
      <c r="B6622" t="s">
        <v>2524</v>
      </c>
      <c r="C6622">
        <v>123.872757903082</v>
      </c>
      <c r="D6622" t="s">
        <v>204</v>
      </c>
      <c r="E6622" t="s">
        <v>2204</v>
      </c>
      <c r="F6622" t="s">
        <v>1509</v>
      </c>
    </row>
    <row r="6623" spans="1:6" ht="15">
      <c r="A6623" s="233">
        <v>45870</v>
      </c>
      <c r="B6623" t="s">
        <v>2525</v>
      </c>
      <c r="C6623">
        <v>50</v>
      </c>
      <c r="D6623" t="s">
        <v>204</v>
      </c>
      <c r="E6623" t="s">
        <v>2191</v>
      </c>
      <c r="F6623" t="s">
        <v>1509</v>
      </c>
    </row>
    <row r="6624" spans="1:6" ht="15">
      <c r="A6624" s="233">
        <v>45870</v>
      </c>
      <c r="B6624" t="s">
        <v>2524</v>
      </c>
      <c r="C6624">
        <v>134.39254569346551</v>
      </c>
      <c r="D6624" t="s">
        <v>206</v>
      </c>
      <c r="E6624" t="s">
        <v>2262</v>
      </c>
      <c r="F6624" t="s">
        <v>1578</v>
      </c>
    </row>
    <row r="6625" spans="1:6" ht="15">
      <c r="A6625" s="233">
        <v>45870</v>
      </c>
      <c r="B6625" t="s">
        <v>2525</v>
      </c>
      <c r="C6625">
        <v>45</v>
      </c>
      <c r="D6625" t="s">
        <v>206</v>
      </c>
      <c r="E6625" t="s">
        <v>2138</v>
      </c>
      <c r="F6625" t="s">
        <v>1578</v>
      </c>
    </row>
    <row r="6626" spans="1:6" ht="15">
      <c r="A6626" s="233">
        <v>45870</v>
      </c>
      <c r="B6626" t="s">
        <v>2524</v>
      </c>
      <c r="C6626">
        <v>179.71604864314381</v>
      </c>
      <c r="D6626" t="s">
        <v>208</v>
      </c>
      <c r="E6626" t="s">
        <v>2177</v>
      </c>
      <c r="F6626" t="s">
        <v>1509</v>
      </c>
    </row>
    <row r="6627" spans="1:6" ht="15">
      <c r="A6627" s="233">
        <v>45870</v>
      </c>
      <c r="B6627" t="s">
        <v>2525</v>
      </c>
      <c r="C6627">
        <v>60</v>
      </c>
      <c r="D6627" t="s">
        <v>208</v>
      </c>
      <c r="E6627" t="s">
        <v>2113</v>
      </c>
      <c r="F6627" t="s">
        <v>1509</v>
      </c>
    </row>
    <row r="6628" spans="1:6" ht="15">
      <c r="A6628" s="233">
        <v>45870</v>
      </c>
      <c r="B6628" t="s">
        <v>2525</v>
      </c>
      <c r="C6628">
        <v>60</v>
      </c>
      <c r="D6628" t="s">
        <v>210</v>
      </c>
      <c r="E6628" t="s">
        <v>2113</v>
      </c>
      <c r="F6628" t="s">
        <v>1534</v>
      </c>
    </row>
    <row r="6629" spans="1:6" ht="15">
      <c r="A6629" s="233">
        <v>45870</v>
      </c>
      <c r="B6629" t="s">
        <v>2524</v>
      </c>
      <c r="C6629">
        <v>155.56131708581799</v>
      </c>
      <c r="D6629" t="s">
        <v>210</v>
      </c>
      <c r="E6629" t="s">
        <v>2575</v>
      </c>
      <c r="F6629" t="s">
        <v>1534</v>
      </c>
    </row>
    <row r="6630" spans="1:6" ht="15">
      <c r="A6630" s="233">
        <v>45870</v>
      </c>
      <c r="B6630" t="s">
        <v>2524</v>
      </c>
      <c r="C6630">
        <v>119.57981492724031</v>
      </c>
      <c r="D6630" t="s">
        <v>212</v>
      </c>
      <c r="E6630" t="s">
        <v>2233</v>
      </c>
      <c r="F6630" t="s">
        <v>1518</v>
      </c>
    </row>
    <row r="6631" spans="1:6" ht="15">
      <c r="A6631" s="233">
        <v>45870</v>
      </c>
      <c r="B6631" t="s">
        <v>2525</v>
      </c>
      <c r="C6631">
        <v>65</v>
      </c>
      <c r="D6631" t="s">
        <v>212</v>
      </c>
      <c r="E6631" t="s">
        <v>2209</v>
      </c>
      <c r="F6631" t="s">
        <v>1518</v>
      </c>
    </row>
    <row r="6632" spans="1:6" ht="15">
      <c r="A6632" s="233">
        <v>45870</v>
      </c>
      <c r="B6632" t="s">
        <v>2525</v>
      </c>
      <c r="C6632">
        <v>10</v>
      </c>
      <c r="D6632" t="s">
        <v>214</v>
      </c>
      <c r="E6632" t="s">
        <v>2129</v>
      </c>
      <c r="F6632" t="s">
        <v>1591</v>
      </c>
    </row>
    <row r="6633" spans="1:6" ht="15">
      <c r="A6633" s="233">
        <v>45870</v>
      </c>
      <c r="B6633" t="s">
        <v>2524</v>
      </c>
      <c r="C6633">
        <v>91.332541784637868</v>
      </c>
      <c r="D6633" t="s">
        <v>214</v>
      </c>
      <c r="E6633" t="s">
        <v>2574</v>
      </c>
      <c r="F6633" t="s">
        <v>1591</v>
      </c>
    </row>
    <row r="6634" spans="1:6" ht="15">
      <c r="A6634" s="233">
        <v>45870</v>
      </c>
      <c r="B6634" t="s">
        <v>2525</v>
      </c>
      <c r="C6634">
        <v>65</v>
      </c>
      <c r="D6634" t="s">
        <v>216</v>
      </c>
      <c r="E6634" t="s">
        <v>2209</v>
      </c>
      <c r="F6634" t="s">
        <v>1534</v>
      </c>
    </row>
    <row r="6635" spans="1:6" ht="15">
      <c r="A6635" s="233">
        <v>45870</v>
      </c>
      <c r="B6635" t="s">
        <v>2524</v>
      </c>
      <c r="C6635">
        <v>175.9419662191425</v>
      </c>
      <c r="D6635" t="s">
        <v>216</v>
      </c>
      <c r="E6635" t="s">
        <v>2569</v>
      </c>
      <c r="F6635" t="s">
        <v>1534</v>
      </c>
    </row>
    <row r="6636" spans="1:6" ht="15">
      <c r="A6636" s="233">
        <v>45870</v>
      </c>
      <c r="B6636" t="s">
        <v>2524</v>
      </c>
      <c r="C6636">
        <v>165.8827891727328</v>
      </c>
      <c r="D6636" t="s">
        <v>218</v>
      </c>
      <c r="E6636" t="s">
        <v>2582</v>
      </c>
      <c r="F6636" t="s">
        <v>1531</v>
      </c>
    </row>
    <row r="6637" spans="1:6" ht="15">
      <c r="A6637" s="233">
        <v>45870</v>
      </c>
      <c r="B6637" t="s">
        <v>2525</v>
      </c>
      <c r="C6637">
        <v>85</v>
      </c>
      <c r="D6637" t="s">
        <v>218</v>
      </c>
      <c r="E6637" t="s">
        <v>2183</v>
      </c>
      <c r="F6637" t="s">
        <v>1531</v>
      </c>
    </row>
    <row r="6638" spans="1:6" ht="15">
      <c r="A6638" s="233">
        <v>45870</v>
      </c>
      <c r="B6638" t="s">
        <v>2525</v>
      </c>
      <c r="C6638">
        <v>125</v>
      </c>
      <c r="D6638" t="s">
        <v>220</v>
      </c>
      <c r="E6638" t="s">
        <v>2144</v>
      </c>
      <c r="F6638" t="s">
        <v>1534</v>
      </c>
    </row>
    <row r="6639" spans="1:6" ht="15">
      <c r="A6639" s="233">
        <v>45870</v>
      </c>
      <c r="B6639" t="s">
        <v>2524</v>
      </c>
      <c r="C6639">
        <v>184.19462741110769</v>
      </c>
      <c r="D6639" t="s">
        <v>220</v>
      </c>
      <c r="E6639" t="s">
        <v>2211</v>
      </c>
      <c r="F6639" t="s">
        <v>1534</v>
      </c>
    </row>
    <row r="6640" spans="1:6" ht="15">
      <c r="A6640" s="233">
        <v>45870</v>
      </c>
      <c r="B6640" t="s">
        <v>2525</v>
      </c>
      <c r="C6640">
        <v>25</v>
      </c>
      <c r="D6640" t="s">
        <v>222</v>
      </c>
      <c r="E6640" t="s">
        <v>2173</v>
      </c>
      <c r="F6640" t="s">
        <v>1518</v>
      </c>
    </row>
    <row r="6641" spans="1:6" ht="15">
      <c r="A6641" s="233">
        <v>45870</v>
      </c>
      <c r="B6641" t="s">
        <v>2524</v>
      </c>
      <c r="C6641">
        <v>25.572569838688231</v>
      </c>
      <c r="D6641" t="s">
        <v>222</v>
      </c>
      <c r="E6641" t="s">
        <v>2580</v>
      </c>
      <c r="F6641" t="s">
        <v>1518</v>
      </c>
    </row>
    <row r="6642" spans="1:6" ht="15">
      <c r="A6642" s="233">
        <v>45870</v>
      </c>
      <c r="B6642" t="s">
        <v>2524</v>
      </c>
      <c r="C6642">
        <v>136.68048658253221</v>
      </c>
      <c r="D6642" t="s">
        <v>224</v>
      </c>
      <c r="E6642" t="s">
        <v>2264</v>
      </c>
      <c r="F6642" t="s">
        <v>1531</v>
      </c>
    </row>
    <row r="6643" spans="1:6" ht="15">
      <c r="A6643" s="233">
        <v>45870</v>
      </c>
      <c r="B6643" t="s">
        <v>2525</v>
      </c>
      <c r="C6643">
        <v>120</v>
      </c>
      <c r="D6643" t="s">
        <v>224</v>
      </c>
      <c r="E6643" t="s">
        <v>2233</v>
      </c>
      <c r="F6643" t="s">
        <v>1531</v>
      </c>
    </row>
    <row r="6644" spans="1:6" ht="15">
      <c r="A6644" s="233">
        <v>45870</v>
      </c>
      <c r="B6644" t="s">
        <v>2524</v>
      </c>
      <c r="C6644">
        <v>91.754343038903841</v>
      </c>
      <c r="D6644" t="s">
        <v>226</v>
      </c>
      <c r="E6644" t="s">
        <v>2577</v>
      </c>
      <c r="F6644" t="s">
        <v>1544</v>
      </c>
    </row>
    <row r="6645" spans="1:6" ht="15">
      <c r="A6645" s="233">
        <v>45870</v>
      </c>
      <c r="B6645" t="s">
        <v>2525</v>
      </c>
      <c r="C6645">
        <v>15</v>
      </c>
      <c r="D6645" t="s">
        <v>226</v>
      </c>
      <c r="E6645" t="s">
        <v>2317</v>
      </c>
      <c r="F6645" t="s">
        <v>1544</v>
      </c>
    </row>
    <row r="6646" spans="1:6" ht="15">
      <c r="A6646" s="233">
        <v>45870</v>
      </c>
      <c r="B6646" t="s">
        <v>2525</v>
      </c>
      <c r="C6646">
        <v>80</v>
      </c>
      <c r="D6646" t="s">
        <v>228</v>
      </c>
      <c r="E6646" t="s">
        <v>2115</v>
      </c>
      <c r="F6646" t="s">
        <v>1531</v>
      </c>
    </row>
    <row r="6647" spans="1:6" ht="15">
      <c r="A6647" s="233">
        <v>45870</v>
      </c>
      <c r="B6647" t="s">
        <v>2524</v>
      </c>
      <c r="C6647">
        <v>170.12227538543331</v>
      </c>
      <c r="D6647" t="s">
        <v>228</v>
      </c>
      <c r="E6647" t="s">
        <v>2162</v>
      </c>
      <c r="F6647" t="s">
        <v>1531</v>
      </c>
    </row>
    <row r="6648" spans="1:6" ht="15">
      <c r="A6648" s="233">
        <v>45870</v>
      </c>
      <c r="B6648" t="s">
        <v>2525</v>
      </c>
      <c r="C6648">
        <v>225</v>
      </c>
      <c r="D6648" t="s">
        <v>230</v>
      </c>
      <c r="E6648" t="s">
        <v>2564</v>
      </c>
      <c r="F6648" t="s">
        <v>1522</v>
      </c>
    </row>
    <row r="6649" spans="1:6" ht="15">
      <c r="A6649" s="233">
        <v>45870</v>
      </c>
      <c r="B6649" t="s">
        <v>2524</v>
      </c>
      <c r="C6649">
        <v>150.42117930204569</v>
      </c>
      <c r="D6649" t="s">
        <v>230</v>
      </c>
      <c r="E6649" t="s">
        <v>2217</v>
      </c>
      <c r="F6649" t="s">
        <v>1522</v>
      </c>
    </row>
    <row r="6650" spans="1:6" ht="15">
      <c r="A6650" s="233">
        <v>45870</v>
      </c>
      <c r="B6650" t="s">
        <v>2525</v>
      </c>
      <c r="C6650">
        <v>85</v>
      </c>
      <c r="D6650" t="s">
        <v>232</v>
      </c>
      <c r="E6650" t="s">
        <v>2183</v>
      </c>
      <c r="F6650" t="s">
        <v>1522</v>
      </c>
    </row>
    <row r="6651" spans="1:6" ht="15">
      <c r="A6651" s="233">
        <v>45870</v>
      </c>
      <c r="B6651" t="s">
        <v>2524</v>
      </c>
      <c r="C6651">
        <v>148.85643234912959</v>
      </c>
      <c r="D6651" t="s">
        <v>232</v>
      </c>
      <c r="E6651" t="s">
        <v>2199</v>
      </c>
      <c r="F6651" t="s">
        <v>1522</v>
      </c>
    </row>
    <row r="6652" spans="1:6" ht="15">
      <c r="A6652" s="233">
        <v>45870</v>
      </c>
      <c r="B6652" t="s">
        <v>2525</v>
      </c>
      <c r="C6652">
        <v>40</v>
      </c>
      <c r="D6652" t="s">
        <v>234</v>
      </c>
      <c r="E6652" t="s">
        <v>2185</v>
      </c>
      <c r="F6652" t="s">
        <v>1578</v>
      </c>
    </row>
    <row r="6653" spans="1:6" ht="15">
      <c r="A6653" s="233">
        <v>45870</v>
      </c>
      <c r="B6653" t="s">
        <v>2524</v>
      </c>
      <c r="C6653">
        <v>122.929407787578</v>
      </c>
      <c r="D6653" t="s">
        <v>234</v>
      </c>
      <c r="E6653" t="s">
        <v>3427</v>
      </c>
      <c r="F6653" t="s">
        <v>1578</v>
      </c>
    </row>
    <row r="6654" spans="1:6" ht="15">
      <c r="A6654" s="233">
        <v>45870</v>
      </c>
      <c r="B6654" t="s">
        <v>2525</v>
      </c>
      <c r="C6654">
        <v>55</v>
      </c>
      <c r="D6654" t="s">
        <v>236</v>
      </c>
      <c r="E6654" t="s">
        <v>2150</v>
      </c>
      <c r="F6654" t="s">
        <v>1544</v>
      </c>
    </row>
    <row r="6655" spans="1:6" ht="15">
      <c r="A6655" s="233">
        <v>45870</v>
      </c>
      <c r="B6655" t="s">
        <v>2524</v>
      </c>
      <c r="C6655">
        <v>154.68991702995359</v>
      </c>
      <c r="D6655" t="s">
        <v>236</v>
      </c>
      <c r="E6655" t="s">
        <v>2140</v>
      </c>
      <c r="F6655" t="s">
        <v>1544</v>
      </c>
    </row>
    <row r="6656" spans="1:6" ht="15">
      <c r="A6656" s="233">
        <v>45870</v>
      </c>
      <c r="B6656" t="s">
        <v>2524</v>
      </c>
      <c r="C6656">
        <v>139.6297020302159</v>
      </c>
      <c r="D6656" t="s">
        <v>238</v>
      </c>
      <c r="E6656" t="s">
        <v>2131</v>
      </c>
      <c r="F6656" t="s">
        <v>1525</v>
      </c>
    </row>
    <row r="6657" spans="1:6" ht="15">
      <c r="A6657" s="233">
        <v>45870</v>
      </c>
      <c r="B6657" t="s">
        <v>2525</v>
      </c>
      <c r="C6657">
        <v>50</v>
      </c>
      <c r="D6657" t="s">
        <v>238</v>
      </c>
      <c r="E6657" t="s">
        <v>2191</v>
      </c>
      <c r="F6657" t="s">
        <v>1525</v>
      </c>
    </row>
    <row r="6658" spans="1:6" ht="15">
      <c r="A6658" s="233">
        <v>45870</v>
      </c>
      <c r="B6658" t="s">
        <v>2525</v>
      </c>
      <c r="C6658">
        <v>30</v>
      </c>
      <c r="D6658" t="s">
        <v>240</v>
      </c>
      <c r="E6658" t="s">
        <v>2133</v>
      </c>
      <c r="F6658" t="s">
        <v>1509</v>
      </c>
    </row>
    <row r="6659" spans="1:6" ht="15">
      <c r="A6659" s="233">
        <v>45870</v>
      </c>
      <c r="B6659" t="s">
        <v>2524</v>
      </c>
      <c r="C6659">
        <v>104.5952165120982</v>
      </c>
      <c r="D6659" t="s">
        <v>240</v>
      </c>
      <c r="E6659" t="s">
        <v>2137</v>
      </c>
      <c r="F6659" t="s">
        <v>1509</v>
      </c>
    </row>
    <row r="6660" spans="1:6" ht="15">
      <c r="A6660" s="233">
        <v>45870</v>
      </c>
      <c r="B6660" t="s">
        <v>2525</v>
      </c>
      <c r="C6660">
        <v>45</v>
      </c>
      <c r="D6660" t="s">
        <v>242</v>
      </c>
      <c r="E6660" t="s">
        <v>2138</v>
      </c>
      <c r="F6660" t="s">
        <v>1534</v>
      </c>
    </row>
    <row r="6661" spans="1:6" ht="15">
      <c r="A6661" s="233">
        <v>45870</v>
      </c>
      <c r="B6661" t="s">
        <v>2524</v>
      </c>
      <c r="C6661">
        <v>115.9166430540172</v>
      </c>
      <c r="D6661" t="s">
        <v>242</v>
      </c>
      <c r="E6661" t="s">
        <v>2194</v>
      </c>
      <c r="F6661" t="s">
        <v>1534</v>
      </c>
    </row>
    <row r="6662" spans="1:6" ht="15">
      <c r="A6662" s="233">
        <v>45870</v>
      </c>
      <c r="B6662" t="s">
        <v>2524</v>
      </c>
      <c r="C6662">
        <v>139.08477338942271</v>
      </c>
      <c r="D6662" t="s">
        <v>244</v>
      </c>
      <c r="E6662" t="s">
        <v>3428</v>
      </c>
      <c r="F6662" t="s">
        <v>1531</v>
      </c>
    </row>
    <row r="6663" spans="1:6" ht="15">
      <c r="A6663" s="233">
        <v>45870</v>
      </c>
      <c r="B6663" t="s">
        <v>2525</v>
      </c>
      <c r="C6663">
        <v>285</v>
      </c>
      <c r="D6663" t="s">
        <v>244</v>
      </c>
      <c r="E6663" t="s">
        <v>2159</v>
      </c>
      <c r="F6663" t="s">
        <v>1531</v>
      </c>
    </row>
    <row r="6664" spans="1:6" ht="15">
      <c r="A6664" s="233">
        <v>45870</v>
      </c>
      <c r="B6664" t="s">
        <v>2525</v>
      </c>
      <c r="C6664">
        <v>120</v>
      </c>
      <c r="D6664" t="s">
        <v>246</v>
      </c>
      <c r="E6664" t="s">
        <v>2233</v>
      </c>
      <c r="F6664" t="s">
        <v>1534</v>
      </c>
    </row>
    <row r="6665" spans="1:6" ht="15">
      <c r="A6665" s="233">
        <v>45870</v>
      </c>
      <c r="B6665" t="s">
        <v>2524</v>
      </c>
      <c r="C6665">
        <v>195.96635910835309</v>
      </c>
      <c r="D6665" t="s">
        <v>246</v>
      </c>
      <c r="E6665" t="s">
        <v>2180</v>
      </c>
      <c r="F6665" t="s">
        <v>1534</v>
      </c>
    </row>
    <row r="6666" spans="1:6" ht="15">
      <c r="A6666" s="233">
        <v>45870</v>
      </c>
      <c r="B6666" t="s">
        <v>2525</v>
      </c>
      <c r="C6666">
        <v>50</v>
      </c>
      <c r="D6666" t="s">
        <v>248</v>
      </c>
      <c r="E6666" t="s">
        <v>2191</v>
      </c>
      <c r="F6666" t="s">
        <v>1578</v>
      </c>
    </row>
    <row r="6667" spans="1:6" ht="15">
      <c r="A6667" s="233">
        <v>45870</v>
      </c>
      <c r="B6667" t="s">
        <v>2524</v>
      </c>
      <c r="C6667">
        <v>124.0479321209715</v>
      </c>
      <c r="D6667" t="s">
        <v>248</v>
      </c>
      <c r="E6667" t="s">
        <v>2204</v>
      </c>
      <c r="F6667" t="s">
        <v>1578</v>
      </c>
    </row>
    <row r="6668" spans="1:6" ht="15">
      <c r="A6668" s="233">
        <v>45870</v>
      </c>
      <c r="B6668" t="s">
        <v>2525</v>
      </c>
      <c r="C6668">
        <v>65</v>
      </c>
      <c r="D6668" t="s">
        <v>250</v>
      </c>
      <c r="E6668" t="s">
        <v>2209</v>
      </c>
      <c r="F6668" t="s">
        <v>1531</v>
      </c>
    </row>
    <row r="6669" spans="1:6" ht="15">
      <c r="A6669" s="233">
        <v>45870</v>
      </c>
      <c r="B6669" t="s">
        <v>2524</v>
      </c>
      <c r="C6669">
        <v>141.21225287855751</v>
      </c>
      <c r="D6669" t="s">
        <v>250</v>
      </c>
      <c r="E6669" t="s">
        <v>2220</v>
      </c>
      <c r="F6669" t="s">
        <v>1531</v>
      </c>
    </row>
    <row r="6670" spans="1:6" ht="15">
      <c r="A6670" s="233">
        <v>45870</v>
      </c>
      <c r="B6670" t="s">
        <v>2524</v>
      </c>
      <c r="C6670">
        <v>102.3407158601868</v>
      </c>
      <c r="D6670" t="s">
        <v>252</v>
      </c>
      <c r="E6670" t="s">
        <v>2257</v>
      </c>
      <c r="F6670" t="s">
        <v>1525</v>
      </c>
    </row>
    <row r="6671" spans="1:6" ht="15">
      <c r="A6671" s="233">
        <v>45870</v>
      </c>
      <c r="B6671" t="s">
        <v>2525</v>
      </c>
      <c r="C6671">
        <v>195</v>
      </c>
      <c r="D6671" t="s">
        <v>252</v>
      </c>
      <c r="E6671" t="s">
        <v>2135</v>
      </c>
      <c r="F6671" t="s">
        <v>1525</v>
      </c>
    </row>
    <row r="6672" spans="1:6" ht="15">
      <c r="A6672" s="233">
        <v>45870</v>
      </c>
      <c r="B6672" t="s">
        <v>2524</v>
      </c>
      <c r="C6672">
        <v>133.6786698972345</v>
      </c>
      <c r="D6672" t="s">
        <v>254</v>
      </c>
      <c r="E6672" t="s">
        <v>2262</v>
      </c>
      <c r="F6672" t="s">
        <v>1578</v>
      </c>
    </row>
    <row r="6673" spans="1:6" ht="15">
      <c r="A6673" s="233">
        <v>45870</v>
      </c>
      <c r="B6673" t="s">
        <v>2525</v>
      </c>
      <c r="C6673">
        <v>80</v>
      </c>
      <c r="D6673" t="s">
        <v>254</v>
      </c>
      <c r="E6673" t="s">
        <v>2115</v>
      </c>
      <c r="F6673" t="s">
        <v>1578</v>
      </c>
    </row>
    <row r="6674" spans="1:6" ht="15">
      <c r="A6674" s="233">
        <v>45870</v>
      </c>
      <c r="B6674" t="s">
        <v>2525</v>
      </c>
      <c r="C6674">
        <v>355</v>
      </c>
      <c r="D6674" t="s">
        <v>256</v>
      </c>
      <c r="E6674" t="s">
        <v>2366</v>
      </c>
      <c r="F6674" t="s">
        <v>1544</v>
      </c>
    </row>
    <row r="6675" spans="1:6" ht="15">
      <c r="A6675" s="233">
        <v>45870</v>
      </c>
      <c r="B6675" t="s">
        <v>2524</v>
      </c>
      <c r="C6675">
        <v>148.39710228531541</v>
      </c>
      <c r="D6675" t="s">
        <v>256</v>
      </c>
      <c r="E6675" t="s">
        <v>2139</v>
      </c>
      <c r="F6675" t="s">
        <v>1544</v>
      </c>
    </row>
    <row r="6676" spans="1:6" ht="15">
      <c r="A6676" s="233">
        <v>45870</v>
      </c>
      <c r="B6676" t="s">
        <v>2525</v>
      </c>
      <c r="C6676">
        <v>40</v>
      </c>
      <c r="D6676" t="s">
        <v>258</v>
      </c>
      <c r="E6676" t="s">
        <v>2185</v>
      </c>
      <c r="F6676" t="s">
        <v>1509</v>
      </c>
    </row>
    <row r="6677" spans="1:6" ht="15">
      <c r="A6677" s="233">
        <v>45870</v>
      </c>
      <c r="B6677" t="s">
        <v>2524</v>
      </c>
      <c r="C6677">
        <v>121.61751292186079</v>
      </c>
      <c r="D6677" t="s">
        <v>258</v>
      </c>
      <c r="E6677" t="s">
        <v>2536</v>
      </c>
      <c r="F6677" t="s">
        <v>1509</v>
      </c>
    </row>
    <row r="6678" spans="1:6" ht="15">
      <c r="A6678" s="233">
        <v>45870</v>
      </c>
      <c r="B6678" t="s">
        <v>2525</v>
      </c>
      <c r="C6678">
        <v>50</v>
      </c>
      <c r="D6678" t="s">
        <v>260</v>
      </c>
      <c r="E6678" t="s">
        <v>2191</v>
      </c>
      <c r="F6678" t="s">
        <v>1522</v>
      </c>
    </row>
    <row r="6679" spans="1:6" ht="15">
      <c r="A6679" s="233">
        <v>45870</v>
      </c>
      <c r="B6679" t="s">
        <v>2524</v>
      </c>
      <c r="C6679">
        <v>125.7292295312814</v>
      </c>
      <c r="D6679" t="s">
        <v>260</v>
      </c>
      <c r="E6679" t="s">
        <v>2535</v>
      </c>
      <c r="F6679" t="s">
        <v>1522</v>
      </c>
    </row>
    <row r="6680" spans="1:6" ht="15">
      <c r="A6680" s="233">
        <v>45870</v>
      </c>
      <c r="B6680" t="s">
        <v>2524</v>
      </c>
      <c r="C6680">
        <v>165.99871943845011</v>
      </c>
      <c r="D6680" t="s">
        <v>262</v>
      </c>
      <c r="E6680" t="s">
        <v>2582</v>
      </c>
      <c r="F6680" t="s">
        <v>1534</v>
      </c>
    </row>
    <row r="6681" spans="1:6" ht="15">
      <c r="A6681" s="233">
        <v>45870</v>
      </c>
      <c r="B6681" t="s">
        <v>2525</v>
      </c>
      <c r="C6681">
        <v>70</v>
      </c>
      <c r="D6681" t="s">
        <v>262</v>
      </c>
      <c r="E6681" t="s">
        <v>2127</v>
      </c>
      <c r="F6681" t="s">
        <v>1534</v>
      </c>
    </row>
    <row r="6682" spans="1:6" ht="15">
      <c r="A6682" s="233">
        <v>45870</v>
      </c>
      <c r="B6682" t="s">
        <v>2525</v>
      </c>
      <c r="C6682">
        <v>35</v>
      </c>
      <c r="D6682" t="s">
        <v>264</v>
      </c>
      <c r="E6682" t="s">
        <v>2205</v>
      </c>
      <c r="F6682" t="s">
        <v>1531</v>
      </c>
    </row>
    <row r="6683" spans="1:6" ht="15">
      <c r="A6683" s="233">
        <v>45870</v>
      </c>
      <c r="B6683" t="s">
        <v>2524</v>
      </c>
      <c r="C6683">
        <v>100.0171457964223</v>
      </c>
      <c r="D6683" t="s">
        <v>264</v>
      </c>
      <c r="E6683" t="s">
        <v>2121</v>
      </c>
      <c r="F6683" t="s">
        <v>1531</v>
      </c>
    </row>
    <row r="6684" spans="1:6" ht="15">
      <c r="A6684" s="233">
        <v>45870</v>
      </c>
      <c r="B6684" t="s">
        <v>2524</v>
      </c>
      <c r="C6684">
        <v>101.97422091695221</v>
      </c>
      <c r="D6684" t="s">
        <v>266</v>
      </c>
      <c r="E6684" t="s">
        <v>2257</v>
      </c>
      <c r="F6684" t="s">
        <v>1525</v>
      </c>
    </row>
    <row r="6685" spans="1:6" ht="15">
      <c r="A6685" s="233">
        <v>45870</v>
      </c>
      <c r="B6685" t="s">
        <v>2525</v>
      </c>
      <c r="C6685">
        <v>25</v>
      </c>
      <c r="D6685" t="s">
        <v>266</v>
      </c>
      <c r="E6685" t="s">
        <v>2173</v>
      </c>
      <c r="F6685" t="s">
        <v>1525</v>
      </c>
    </row>
    <row r="6686" spans="1:6" ht="15">
      <c r="A6686" s="233">
        <v>45870</v>
      </c>
      <c r="B6686" t="s">
        <v>2524</v>
      </c>
      <c r="C6686">
        <v>156.92838834545171</v>
      </c>
      <c r="D6686" t="s">
        <v>268</v>
      </c>
      <c r="E6686" t="s">
        <v>2235</v>
      </c>
      <c r="F6686" t="s">
        <v>1522</v>
      </c>
    </row>
    <row r="6687" spans="1:6" ht="15">
      <c r="A6687" s="233">
        <v>45870</v>
      </c>
      <c r="B6687" t="s">
        <v>2525</v>
      </c>
      <c r="C6687">
        <v>60</v>
      </c>
      <c r="D6687" t="s">
        <v>268</v>
      </c>
      <c r="E6687" t="s">
        <v>2113</v>
      </c>
      <c r="F6687" t="s">
        <v>1522</v>
      </c>
    </row>
    <row r="6688" spans="1:6" ht="15">
      <c r="A6688" s="233">
        <v>45870</v>
      </c>
      <c r="B6688" t="s">
        <v>2525</v>
      </c>
      <c r="C6688">
        <v>20</v>
      </c>
      <c r="D6688" t="s">
        <v>270</v>
      </c>
      <c r="E6688" t="s">
        <v>2118</v>
      </c>
      <c r="F6688" t="s">
        <v>1509</v>
      </c>
    </row>
    <row r="6689" spans="1:6" ht="15">
      <c r="A6689" s="233">
        <v>45870</v>
      </c>
      <c r="B6689" t="s">
        <v>2524</v>
      </c>
      <c r="C6689">
        <v>102.2547164987985</v>
      </c>
      <c r="D6689" t="s">
        <v>270</v>
      </c>
      <c r="E6689" t="s">
        <v>2257</v>
      </c>
      <c r="F6689" t="s">
        <v>1509</v>
      </c>
    </row>
    <row r="6690" spans="1:6" ht="15">
      <c r="A6690" s="233">
        <v>45870</v>
      </c>
      <c r="B6690" t="s">
        <v>2525</v>
      </c>
      <c r="C6690">
        <v>60</v>
      </c>
      <c r="D6690" t="s">
        <v>272</v>
      </c>
      <c r="E6690" t="s">
        <v>2113</v>
      </c>
      <c r="F6690" t="s">
        <v>1534</v>
      </c>
    </row>
    <row r="6691" spans="1:6" ht="15">
      <c r="A6691" s="233">
        <v>45870</v>
      </c>
      <c r="B6691" t="s">
        <v>2524</v>
      </c>
      <c r="C6691">
        <v>141.1266611784076</v>
      </c>
      <c r="D6691" t="s">
        <v>272</v>
      </c>
      <c r="E6691" t="s">
        <v>2220</v>
      </c>
      <c r="F6691" t="s">
        <v>1534</v>
      </c>
    </row>
    <row r="6692" spans="1:6" ht="15">
      <c r="A6692" s="233">
        <v>45870</v>
      </c>
      <c r="B6692" t="s">
        <v>2525</v>
      </c>
      <c r="C6692">
        <v>90</v>
      </c>
      <c r="D6692" t="s">
        <v>274</v>
      </c>
      <c r="E6692" t="s">
        <v>2193</v>
      </c>
      <c r="F6692" t="s">
        <v>1518</v>
      </c>
    </row>
    <row r="6693" spans="1:6" ht="15">
      <c r="A6693" s="233">
        <v>45870</v>
      </c>
      <c r="B6693" t="s">
        <v>2524</v>
      </c>
      <c r="C6693">
        <v>128.1667877130773</v>
      </c>
      <c r="D6693" t="s">
        <v>274</v>
      </c>
      <c r="E6693" t="s">
        <v>2983</v>
      </c>
      <c r="F6693" t="s">
        <v>1518</v>
      </c>
    </row>
    <row r="6694" spans="1:6" ht="15">
      <c r="A6694" s="233">
        <v>45870</v>
      </c>
      <c r="B6694" t="s">
        <v>2524</v>
      </c>
      <c r="C6694">
        <v>108.7214359136554</v>
      </c>
      <c r="D6694" t="s">
        <v>276</v>
      </c>
      <c r="E6694" t="s">
        <v>2565</v>
      </c>
      <c r="F6694" t="s">
        <v>1531</v>
      </c>
    </row>
    <row r="6695" spans="1:6" ht="15">
      <c r="A6695" s="233">
        <v>45870</v>
      </c>
      <c r="B6695" t="s">
        <v>2525</v>
      </c>
      <c r="C6695">
        <v>55</v>
      </c>
      <c r="D6695" t="s">
        <v>276</v>
      </c>
      <c r="E6695" t="s">
        <v>2150</v>
      </c>
      <c r="F6695" t="s">
        <v>1531</v>
      </c>
    </row>
    <row r="6696" spans="1:6" ht="15">
      <c r="A6696" s="233">
        <v>45870</v>
      </c>
      <c r="B6696" t="s">
        <v>2525</v>
      </c>
      <c r="C6696">
        <v>40</v>
      </c>
      <c r="D6696" t="s">
        <v>278</v>
      </c>
      <c r="E6696" t="s">
        <v>2185</v>
      </c>
      <c r="F6696" t="s">
        <v>1509</v>
      </c>
    </row>
    <row r="6697" spans="1:6" ht="15">
      <c r="A6697" s="233">
        <v>45870</v>
      </c>
      <c r="B6697" t="s">
        <v>2524</v>
      </c>
      <c r="C6697">
        <v>133.03621911065289</v>
      </c>
      <c r="D6697" t="s">
        <v>278</v>
      </c>
      <c r="E6697" t="s">
        <v>2532</v>
      </c>
      <c r="F6697" t="s">
        <v>1509</v>
      </c>
    </row>
    <row r="6698" spans="1:6" ht="15">
      <c r="A6698" s="233">
        <v>45870</v>
      </c>
      <c r="B6698" t="s">
        <v>2525</v>
      </c>
      <c r="C6698">
        <v>60</v>
      </c>
      <c r="D6698" t="s">
        <v>280</v>
      </c>
      <c r="E6698" t="s">
        <v>2113</v>
      </c>
      <c r="F6698" t="s">
        <v>1509</v>
      </c>
    </row>
    <row r="6699" spans="1:6" ht="15">
      <c r="A6699" s="233">
        <v>45870</v>
      </c>
      <c r="B6699" t="s">
        <v>2524</v>
      </c>
      <c r="C6699">
        <v>178.8322255670472</v>
      </c>
      <c r="D6699" t="s">
        <v>280</v>
      </c>
      <c r="E6699" t="s">
        <v>2227</v>
      </c>
      <c r="F6699" t="s">
        <v>1509</v>
      </c>
    </row>
    <row r="6700" spans="1:6" ht="15">
      <c r="A6700" s="233">
        <v>45870</v>
      </c>
      <c r="B6700" t="s">
        <v>2525</v>
      </c>
      <c r="C6700">
        <v>65</v>
      </c>
      <c r="D6700" t="s">
        <v>282</v>
      </c>
      <c r="E6700" t="s">
        <v>2209</v>
      </c>
      <c r="F6700" t="s">
        <v>1534</v>
      </c>
    </row>
    <row r="6701" spans="1:6" ht="15">
      <c r="A6701" s="233">
        <v>45870</v>
      </c>
      <c r="B6701" t="s">
        <v>2524</v>
      </c>
      <c r="C6701">
        <v>152.2783179102729</v>
      </c>
      <c r="D6701" t="s">
        <v>282</v>
      </c>
      <c r="E6701" t="s">
        <v>2206</v>
      </c>
      <c r="F6701" t="s">
        <v>1534</v>
      </c>
    </row>
    <row r="6702" spans="1:6" ht="15">
      <c r="A6702" s="233">
        <v>45870</v>
      </c>
      <c r="B6702" t="s">
        <v>2524</v>
      </c>
      <c r="C6702">
        <v>134.5036431272481</v>
      </c>
      <c r="D6702" t="s">
        <v>284</v>
      </c>
      <c r="E6702" t="s">
        <v>2165</v>
      </c>
      <c r="F6702" t="s">
        <v>1531</v>
      </c>
    </row>
    <row r="6703" spans="1:6" ht="15">
      <c r="A6703" s="233">
        <v>45870</v>
      </c>
      <c r="B6703" t="s">
        <v>2525</v>
      </c>
      <c r="C6703">
        <v>175</v>
      </c>
      <c r="D6703" t="s">
        <v>284</v>
      </c>
      <c r="E6703" t="s">
        <v>2154</v>
      </c>
      <c r="F6703" t="s">
        <v>1531</v>
      </c>
    </row>
    <row r="6704" spans="1:6" ht="15">
      <c r="A6704" s="233">
        <v>45870</v>
      </c>
      <c r="B6704" t="s">
        <v>2525</v>
      </c>
      <c r="C6704">
        <v>35</v>
      </c>
      <c r="D6704" t="s">
        <v>286</v>
      </c>
      <c r="E6704" t="s">
        <v>2205</v>
      </c>
      <c r="F6704" t="s">
        <v>1544</v>
      </c>
    </row>
    <row r="6705" spans="1:6" ht="15">
      <c r="A6705" s="233">
        <v>45870</v>
      </c>
      <c r="B6705" t="s">
        <v>2524</v>
      </c>
      <c r="C6705">
        <v>104.2877149071839</v>
      </c>
      <c r="D6705" t="s">
        <v>286</v>
      </c>
      <c r="E6705" t="s">
        <v>2559</v>
      </c>
      <c r="F6705" t="s">
        <v>1544</v>
      </c>
    </row>
    <row r="6706" spans="1:6" ht="15">
      <c r="A6706" s="233">
        <v>45870</v>
      </c>
      <c r="B6706" t="s">
        <v>2525</v>
      </c>
      <c r="C6706">
        <v>100</v>
      </c>
      <c r="D6706" t="s">
        <v>288</v>
      </c>
      <c r="E6706" t="s">
        <v>2121</v>
      </c>
      <c r="F6706" t="s">
        <v>1591</v>
      </c>
    </row>
    <row r="6707" spans="1:6" ht="15">
      <c r="A6707" s="233">
        <v>45870</v>
      </c>
      <c r="B6707" t="s">
        <v>2524</v>
      </c>
      <c r="C6707">
        <v>129.91062149241321</v>
      </c>
      <c r="D6707" t="s">
        <v>288</v>
      </c>
      <c r="E6707" t="s">
        <v>2179</v>
      </c>
      <c r="F6707" t="s">
        <v>1591</v>
      </c>
    </row>
    <row r="6708" spans="1:6" ht="15">
      <c r="A6708" s="233">
        <v>45870</v>
      </c>
      <c r="B6708" t="s">
        <v>2524</v>
      </c>
      <c r="C6708">
        <v>162.0494321224248</v>
      </c>
      <c r="D6708" t="s">
        <v>290</v>
      </c>
      <c r="E6708" t="s">
        <v>2981</v>
      </c>
      <c r="F6708" t="s">
        <v>1544</v>
      </c>
    </row>
    <row r="6709" spans="1:6" ht="15">
      <c r="A6709" s="233">
        <v>45870</v>
      </c>
      <c r="B6709" t="s">
        <v>2525</v>
      </c>
      <c r="C6709">
        <v>345</v>
      </c>
      <c r="D6709" t="s">
        <v>290</v>
      </c>
      <c r="E6709" t="s">
        <v>2252</v>
      </c>
      <c r="F6709" t="s">
        <v>1544</v>
      </c>
    </row>
    <row r="6710" spans="1:6" ht="15">
      <c r="A6710" s="233">
        <v>45870</v>
      </c>
      <c r="B6710" t="s">
        <v>2524</v>
      </c>
      <c r="C6710">
        <v>131.9360675512666</v>
      </c>
      <c r="D6710" t="s">
        <v>292</v>
      </c>
      <c r="E6710" t="s">
        <v>2114</v>
      </c>
      <c r="F6710" t="s">
        <v>1509</v>
      </c>
    </row>
    <row r="6711" spans="1:6" ht="15">
      <c r="A6711" s="233">
        <v>45870</v>
      </c>
      <c r="B6711" t="s">
        <v>2525</v>
      </c>
      <c r="C6711">
        <v>35</v>
      </c>
      <c r="D6711" t="s">
        <v>292</v>
      </c>
      <c r="E6711" t="s">
        <v>2205</v>
      </c>
      <c r="F6711" t="s">
        <v>1509</v>
      </c>
    </row>
    <row r="6712" spans="1:6" ht="15">
      <c r="A6712" s="233">
        <v>45870</v>
      </c>
      <c r="B6712" t="s">
        <v>2525</v>
      </c>
      <c r="C6712">
        <v>20</v>
      </c>
      <c r="D6712" t="s">
        <v>296</v>
      </c>
      <c r="E6712" t="s">
        <v>2118</v>
      </c>
      <c r="F6712" t="s">
        <v>1534</v>
      </c>
    </row>
    <row r="6713" spans="1:6" ht="15">
      <c r="A6713" s="233">
        <v>45870</v>
      </c>
      <c r="B6713" t="s">
        <v>2524</v>
      </c>
      <c r="C6713">
        <v>32.709134025676683</v>
      </c>
      <c r="D6713" t="s">
        <v>296</v>
      </c>
      <c r="E6713" t="s">
        <v>2128</v>
      </c>
      <c r="F6713" t="s">
        <v>1534</v>
      </c>
    </row>
    <row r="6714" spans="1:6" ht="15">
      <c r="A6714" s="233">
        <v>45870</v>
      </c>
      <c r="B6714" t="s">
        <v>2525</v>
      </c>
      <c r="C6714">
        <v>110</v>
      </c>
      <c r="D6714" t="s">
        <v>294</v>
      </c>
      <c r="E6714" t="s">
        <v>2123</v>
      </c>
      <c r="F6714" t="s">
        <v>1534</v>
      </c>
    </row>
    <row r="6715" spans="1:6" ht="15">
      <c r="A6715" s="233">
        <v>45870</v>
      </c>
      <c r="B6715" t="s">
        <v>2524</v>
      </c>
      <c r="C6715">
        <v>165.44587663753819</v>
      </c>
      <c r="D6715" t="s">
        <v>294</v>
      </c>
      <c r="E6715" t="s">
        <v>2153</v>
      </c>
      <c r="F6715" t="s">
        <v>1534</v>
      </c>
    </row>
    <row r="6716" spans="1:6" ht="15">
      <c r="A6716" s="233">
        <v>45870</v>
      </c>
      <c r="B6716" t="s">
        <v>2525</v>
      </c>
      <c r="C6716">
        <v>180</v>
      </c>
      <c r="D6716" t="s">
        <v>298</v>
      </c>
      <c r="E6716" t="s">
        <v>2177</v>
      </c>
      <c r="F6716" t="s">
        <v>1522</v>
      </c>
    </row>
    <row r="6717" spans="1:6" ht="15">
      <c r="A6717" s="233">
        <v>45870</v>
      </c>
      <c r="B6717" t="s">
        <v>2524</v>
      </c>
      <c r="C6717">
        <v>149.811487211925</v>
      </c>
      <c r="D6717" t="s">
        <v>298</v>
      </c>
      <c r="E6717" t="s">
        <v>2217</v>
      </c>
      <c r="F6717" t="s">
        <v>1522</v>
      </c>
    </row>
    <row r="6718" spans="1:6" ht="15">
      <c r="A6718" s="233">
        <v>45870</v>
      </c>
      <c r="B6718" t="s">
        <v>2525</v>
      </c>
      <c r="C6718">
        <v>35</v>
      </c>
      <c r="D6718" t="s">
        <v>300</v>
      </c>
      <c r="E6718" t="s">
        <v>2205</v>
      </c>
      <c r="F6718" t="s">
        <v>1544</v>
      </c>
    </row>
    <row r="6719" spans="1:6" ht="15">
      <c r="A6719" s="233">
        <v>45870</v>
      </c>
      <c r="B6719" t="s">
        <v>2524</v>
      </c>
      <c r="C6719">
        <v>116.787346925156</v>
      </c>
      <c r="D6719" t="s">
        <v>300</v>
      </c>
      <c r="E6719" t="s">
        <v>2555</v>
      </c>
      <c r="F6719" t="s">
        <v>1544</v>
      </c>
    </row>
    <row r="6720" spans="1:6" ht="15">
      <c r="A6720" s="233">
        <v>45870</v>
      </c>
      <c r="B6720" t="s">
        <v>2525</v>
      </c>
      <c r="C6720">
        <v>110</v>
      </c>
      <c r="D6720" t="s">
        <v>302</v>
      </c>
      <c r="E6720" t="s">
        <v>2123</v>
      </c>
      <c r="F6720" t="s">
        <v>1534</v>
      </c>
    </row>
    <row r="6721" spans="1:6" ht="15">
      <c r="A6721" s="233">
        <v>45870</v>
      </c>
      <c r="B6721" t="s">
        <v>2524</v>
      </c>
      <c r="C6721">
        <v>148.42000161912731</v>
      </c>
      <c r="D6721" t="s">
        <v>302</v>
      </c>
      <c r="E6721" t="s">
        <v>2139</v>
      </c>
      <c r="F6721" t="s">
        <v>1534</v>
      </c>
    </row>
    <row r="6722" spans="1:6" ht="15">
      <c r="A6722" s="233">
        <v>45870</v>
      </c>
      <c r="B6722" t="s">
        <v>2525</v>
      </c>
      <c r="C6722">
        <v>35</v>
      </c>
      <c r="D6722" t="s">
        <v>304</v>
      </c>
      <c r="E6722" t="s">
        <v>2205</v>
      </c>
      <c r="F6722" t="s">
        <v>1544</v>
      </c>
    </row>
    <row r="6723" spans="1:6" ht="15">
      <c r="A6723" s="233">
        <v>45870</v>
      </c>
      <c r="B6723" t="s">
        <v>2524</v>
      </c>
      <c r="C6723">
        <v>107.6293858974753</v>
      </c>
      <c r="D6723" t="s">
        <v>304</v>
      </c>
      <c r="E6723" t="s">
        <v>2550</v>
      </c>
      <c r="F6723" t="s">
        <v>1544</v>
      </c>
    </row>
    <row r="6724" spans="1:6" ht="15">
      <c r="A6724" s="233">
        <v>45870</v>
      </c>
      <c r="B6724" t="s">
        <v>2525</v>
      </c>
      <c r="C6724">
        <v>50</v>
      </c>
      <c r="D6724" t="s">
        <v>306</v>
      </c>
      <c r="E6724" t="s">
        <v>2191</v>
      </c>
      <c r="F6724" t="s">
        <v>1531</v>
      </c>
    </row>
    <row r="6725" spans="1:6" ht="15">
      <c r="A6725" s="233">
        <v>45870</v>
      </c>
      <c r="B6725" t="s">
        <v>2524</v>
      </c>
      <c r="C6725">
        <v>110.845082912122</v>
      </c>
      <c r="D6725" t="s">
        <v>306</v>
      </c>
      <c r="E6725" t="s">
        <v>2551</v>
      </c>
      <c r="F6725" t="s">
        <v>1531</v>
      </c>
    </row>
    <row r="6726" spans="1:6" ht="15">
      <c r="A6726" s="233">
        <v>45870</v>
      </c>
      <c r="B6726" t="s">
        <v>2524</v>
      </c>
      <c r="C6726">
        <v>158.02021284635629</v>
      </c>
      <c r="D6726" t="s">
        <v>308</v>
      </c>
      <c r="E6726" t="s">
        <v>2186</v>
      </c>
      <c r="F6726" t="s">
        <v>1531</v>
      </c>
    </row>
    <row r="6727" spans="1:6" ht="15">
      <c r="A6727" s="233">
        <v>45870</v>
      </c>
      <c r="B6727" t="s">
        <v>2525</v>
      </c>
      <c r="C6727">
        <v>230</v>
      </c>
      <c r="D6727" t="s">
        <v>308</v>
      </c>
      <c r="E6727" t="s">
        <v>2584</v>
      </c>
      <c r="F6727" t="s">
        <v>1531</v>
      </c>
    </row>
    <row r="6728" spans="1:6" ht="15">
      <c r="A6728" s="233">
        <v>45870</v>
      </c>
      <c r="B6728" t="s">
        <v>2524</v>
      </c>
      <c r="C6728">
        <v>174.0514197622955</v>
      </c>
      <c r="D6728" t="s">
        <v>310</v>
      </c>
      <c r="E6728" t="s">
        <v>2152</v>
      </c>
      <c r="F6728" t="s">
        <v>1518</v>
      </c>
    </row>
    <row r="6729" spans="1:6" ht="15">
      <c r="A6729" s="233">
        <v>45870</v>
      </c>
      <c r="B6729" t="s">
        <v>2525</v>
      </c>
      <c r="C6729">
        <v>70</v>
      </c>
      <c r="D6729" t="s">
        <v>310</v>
      </c>
      <c r="E6729" t="s">
        <v>2127</v>
      </c>
      <c r="F6729" t="s">
        <v>1518</v>
      </c>
    </row>
    <row r="6730" spans="1:6" ht="15">
      <c r="A6730" s="233">
        <v>45870</v>
      </c>
      <c r="B6730" t="s">
        <v>2525</v>
      </c>
      <c r="C6730">
        <v>15220</v>
      </c>
      <c r="D6730" t="s">
        <v>1772</v>
      </c>
      <c r="E6730" t="s">
        <v>3429</v>
      </c>
      <c r="F6730" t="s">
        <v>1772</v>
      </c>
    </row>
    <row r="6731" spans="1:6" ht="15">
      <c r="A6731" s="233">
        <v>45870</v>
      </c>
      <c r="B6731" t="s">
        <v>2524</v>
      </c>
      <c r="C6731">
        <v>138.60188039586589</v>
      </c>
      <c r="D6731" t="s">
        <v>1772</v>
      </c>
      <c r="E6731" t="s">
        <v>3428</v>
      </c>
      <c r="F6731" t="s">
        <v>1772</v>
      </c>
    </row>
    <row r="6732" spans="1:6" ht="15">
      <c r="A6732" s="233">
        <v>45870</v>
      </c>
      <c r="B6732" t="s">
        <v>2588</v>
      </c>
      <c r="C6732">
        <v>325</v>
      </c>
      <c r="D6732" t="s">
        <v>3</v>
      </c>
      <c r="E6732" t="s">
        <v>2237</v>
      </c>
      <c r="F6732" t="s">
        <v>1509</v>
      </c>
    </row>
    <row r="6733" spans="1:6" ht="15">
      <c r="A6733" s="233">
        <v>45870</v>
      </c>
      <c r="B6733" t="s">
        <v>2590</v>
      </c>
      <c r="C6733">
        <v>76.470588235294116</v>
      </c>
      <c r="D6733" t="s">
        <v>3</v>
      </c>
      <c r="E6733" t="s">
        <v>2556</v>
      </c>
      <c r="F6733" t="s">
        <v>1509</v>
      </c>
    </row>
    <row r="6734" spans="1:6" ht="15">
      <c r="A6734" s="233">
        <v>45870</v>
      </c>
      <c r="B6734" t="s">
        <v>2588</v>
      </c>
      <c r="C6734">
        <v>725</v>
      </c>
      <c r="D6734" t="s">
        <v>7</v>
      </c>
      <c r="E6734" t="s">
        <v>2420</v>
      </c>
      <c r="F6734" t="s">
        <v>1509</v>
      </c>
    </row>
    <row r="6735" spans="1:6" ht="15">
      <c r="A6735" s="233">
        <v>45870</v>
      </c>
      <c r="B6735" t="s">
        <v>2590</v>
      </c>
      <c r="C6735">
        <v>76.719576719576722</v>
      </c>
      <c r="D6735" t="s">
        <v>7</v>
      </c>
      <c r="E6735" t="s">
        <v>2533</v>
      </c>
      <c r="F6735" t="s">
        <v>1509</v>
      </c>
    </row>
    <row r="6736" spans="1:6" ht="15">
      <c r="A6736" s="233">
        <v>45870</v>
      </c>
      <c r="B6736" t="s">
        <v>2588</v>
      </c>
      <c r="C6736">
        <v>1030</v>
      </c>
      <c r="D6736" t="s">
        <v>11</v>
      </c>
      <c r="E6736" t="s">
        <v>3430</v>
      </c>
      <c r="F6736" t="s">
        <v>1518</v>
      </c>
    </row>
    <row r="6737" spans="1:6" ht="15">
      <c r="A6737" s="233">
        <v>45870</v>
      </c>
      <c r="B6737" t="s">
        <v>2590</v>
      </c>
      <c r="C6737">
        <v>84.773662551440339</v>
      </c>
      <c r="D6737" t="s">
        <v>11</v>
      </c>
      <c r="E6737" t="s">
        <v>2183</v>
      </c>
      <c r="F6737" t="s">
        <v>1518</v>
      </c>
    </row>
    <row r="6738" spans="1:6" ht="15">
      <c r="A6738" s="233">
        <v>45870</v>
      </c>
      <c r="B6738" t="s">
        <v>2588</v>
      </c>
      <c r="C6738">
        <v>515</v>
      </c>
      <c r="D6738" t="s">
        <v>14</v>
      </c>
      <c r="E6738" t="s">
        <v>2632</v>
      </c>
      <c r="F6738" t="s">
        <v>1522</v>
      </c>
    </row>
    <row r="6739" spans="1:6" ht="15">
      <c r="A6739" s="233">
        <v>45870</v>
      </c>
      <c r="B6739" t="s">
        <v>2590</v>
      </c>
      <c r="C6739">
        <v>78.030303030303031</v>
      </c>
      <c r="D6739" t="s">
        <v>14</v>
      </c>
      <c r="E6739" t="s">
        <v>2604</v>
      </c>
      <c r="F6739" t="s">
        <v>1522</v>
      </c>
    </row>
    <row r="6740" spans="1:6" ht="15">
      <c r="A6740" s="233">
        <v>45870</v>
      </c>
      <c r="B6740" t="s">
        <v>2588</v>
      </c>
      <c r="C6740">
        <v>460</v>
      </c>
      <c r="D6740" t="s">
        <v>16</v>
      </c>
      <c r="E6740" t="s">
        <v>3008</v>
      </c>
      <c r="F6740" t="s">
        <v>1525</v>
      </c>
    </row>
    <row r="6741" spans="1:6" ht="15">
      <c r="A6741" s="233">
        <v>45870</v>
      </c>
      <c r="B6741" t="s">
        <v>2590</v>
      </c>
      <c r="C6741">
        <v>86.79245283018868</v>
      </c>
      <c r="D6741" t="s">
        <v>16</v>
      </c>
      <c r="E6741" t="s">
        <v>2567</v>
      </c>
      <c r="F6741" t="s">
        <v>1525</v>
      </c>
    </row>
    <row r="6742" spans="1:6" ht="15">
      <c r="A6742" s="233">
        <v>45870</v>
      </c>
      <c r="B6742" t="s">
        <v>2588</v>
      </c>
      <c r="C6742">
        <v>645</v>
      </c>
      <c r="D6742" t="s">
        <v>18</v>
      </c>
      <c r="E6742" t="s">
        <v>3022</v>
      </c>
      <c r="F6742" t="s">
        <v>1509</v>
      </c>
    </row>
    <row r="6743" spans="1:6" ht="15">
      <c r="A6743" s="233">
        <v>45870</v>
      </c>
      <c r="B6743" t="s">
        <v>2590</v>
      </c>
      <c r="C6743">
        <v>88.356164383561648</v>
      </c>
      <c r="D6743" t="s">
        <v>18</v>
      </c>
      <c r="E6743" t="s">
        <v>2571</v>
      </c>
      <c r="F6743" t="s">
        <v>1509</v>
      </c>
    </row>
    <row r="6744" spans="1:6" ht="15">
      <c r="A6744" s="233">
        <v>45870</v>
      </c>
      <c r="B6744" t="s">
        <v>2588</v>
      </c>
      <c r="C6744">
        <v>2785</v>
      </c>
      <c r="D6744" t="s">
        <v>20</v>
      </c>
      <c r="E6744" t="s">
        <v>3431</v>
      </c>
      <c r="F6744" t="s">
        <v>1531</v>
      </c>
    </row>
    <row r="6745" spans="1:6" ht="15">
      <c r="A6745" s="233">
        <v>45870</v>
      </c>
      <c r="B6745" t="s">
        <v>2590</v>
      </c>
      <c r="C6745">
        <v>83.885542168674704</v>
      </c>
      <c r="D6745" t="s">
        <v>20</v>
      </c>
      <c r="E6745" t="s">
        <v>2537</v>
      </c>
      <c r="F6745" t="s">
        <v>1531</v>
      </c>
    </row>
    <row r="6746" spans="1:6" ht="15">
      <c r="A6746" s="233">
        <v>45870</v>
      </c>
      <c r="B6746" t="s">
        <v>2588</v>
      </c>
      <c r="C6746">
        <v>295</v>
      </c>
      <c r="D6746" t="s">
        <v>22</v>
      </c>
      <c r="E6746" t="s">
        <v>2226</v>
      </c>
      <c r="F6746" t="s">
        <v>1534</v>
      </c>
    </row>
    <row r="6747" spans="1:6" ht="15">
      <c r="A6747" s="233">
        <v>45870</v>
      </c>
      <c r="B6747" t="s">
        <v>2590</v>
      </c>
      <c r="C6747">
        <v>81.944444444444443</v>
      </c>
      <c r="D6747" t="s">
        <v>22</v>
      </c>
      <c r="E6747" t="s">
        <v>2583</v>
      </c>
      <c r="F6747" t="s">
        <v>1534</v>
      </c>
    </row>
    <row r="6748" spans="1:6" ht="15">
      <c r="A6748" s="233">
        <v>45870</v>
      </c>
      <c r="B6748" t="s">
        <v>2588</v>
      </c>
      <c r="C6748">
        <v>355</v>
      </c>
      <c r="D6748" t="s">
        <v>24</v>
      </c>
      <c r="E6748" t="s">
        <v>2366</v>
      </c>
      <c r="F6748" t="s">
        <v>1534</v>
      </c>
    </row>
    <row r="6749" spans="1:6" ht="15">
      <c r="A6749" s="233">
        <v>45870</v>
      </c>
      <c r="B6749" t="s">
        <v>2590</v>
      </c>
      <c r="C6749">
        <v>80.681818181818173</v>
      </c>
      <c r="D6749" t="s">
        <v>24</v>
      </c>
      <c r="E6749" t="s">
        <v>2591</v>
      </c>
      <c r="F6749" t="s">
        <v>1534</v>
      </c>
    </row>
    <row r="6750" spans="1:6" ht="15">
      <c r="A6750" s="233">
        <v>45870</v>
      </c>
      <c r="B6750" t="s">
        <v>2588</v>
      </c>
      <c r="C6750">
        <v>705</v>
      </c>
      <c r="D6750" t="s">
        <v>26</v>
      </c>
      <c r="E6750" t="s">
        <v>2408</v>
      </c>
      <c r="F6750" t="s">
        <v>1534</v>
      </c>
    </row>
    <row r="6751" spans="1:6" ht="15">
      <c r="A6751" s="233">
        <v>45870</v>
      </c>
      <c r="B6751" t="s">
        <v>2590</v>
      </c>
      <c r="C6751">
        <v>81.502890173410407</v>
      </c>
      <c r="D6751" t="s">
        <v>26</v>
      </c>
      <c r="E6751" t="s">
        <v>2583</v>
      </c>
      <c r="F6751" t="s">
        <v>1534</v>
      </c>
    </row>
    <row r="6752" spans="1:6" ht="15">
      <c r="A6752" s="233">
        <v>45870</v>
      </c>
      <c r="B6752" t="s">
        <v>2588</v>
      </c>
      <c r="C6752">
        <v>1355</v>
      </c>
      <c r="D6752" t="s">
        <v>28</v>
      </c>
      <c r="E6752" t="s">
        <v>2630</v>
      </c>
      <c r="F6752" t="s">
        <v>1522</v>
      </c>
    </row>
    <row r="6753" spans="1:6" ht="15">
      <c r="A6753" s="233">
        <v>45870</v>
      </c>
      <c r="B6753" t="s">
        <v>2590</v>
      </c>
      <c r="C6753">
        <v>85.488958990536275</v>
      </c>
      <c r="D6753" t="s">
        <v>28</v>
      </c>
      <c r="E6753" t="s">
        <v>2183</v>
      </c>
      <c r="F6753" t="s">
        <v>1522</v>
      </c>
    </row>
    <row r="6754" spans="1:6" ht="15">
      <c r="A6754" s="233">
        <v>45870</v>
      </c>
      <c r="B6754" t="s">
        <v>2588</v>
      </c>
      <c r="C6754">
        <v>240</v>
      </c>
      <c r="D6754" t="s">
        <v>30</v>
      </c>
      <c r="E6754" t="s">
        <v>2148</v>
      </c>
      <c r="F6754" t="s">
        <v>1544</v>
      </c>
    </row>
    <row r="6755" spans="1:6" ht="15">
      <c r="A6755" s="233">
        <v>45870</v>
      </c>
      <c r="B6755" t="s">
        <v>2590</v>
      </c>
      <c r="C6755">
        <v>81.355932203389841</v>
      </c>
      <c r="D6755" t="s">
        <v>30</v>
      </c>
      <c r="E6755" t="s">
        <v>2591</v>
      </c>
      <c r="F6755" t="s">
        <v>1544</v>
      </c>
    </row>
    <row r="6756" spans="1:6" ht="15">
      <c r="A6756" s="233">
        <v>45870</v>
      </c>
      <c r="B6756" t="s">
        <v>2588</v>
      </c>
      <c r="C6756">
        <v>1245</v>
      </c>
      <c r="D6756" t="s">
        <v>32</v>
      </c>
      <c r="E6756" t="s">
        <v>2835</v>
      </c>
      <c r="F6756" t="s">
        <v>1518</v>
      </c>
    </row>
    <row r="6757" spans="1:6" ht="15">
      <c r="A6757" s="233">
        <v>45870</v>
      </c>
      <c r="B6757" t="s">
        <v>2590</v>
      </c>
      <c r="C6757">
        <v>85.567010309278345</v>
      </c>
      <c r="D6757" t="s">
        <v>32</v>
      </c>
      <c r="E6757" t="s">
        <v>2595</v>
      </c>
      <c r="F6757" t="s">
        <v>1518</v>
      </c>
    </row>
    <row r="6758" spans="1:6" ht="15">
      <c r="A6758" s="233">
        <v>45870</v>
      </c>
      <c r="B6758" t="s">
        <v>2588</v>
      </c>
      <c r="C6758">
        <v>675</v>
      </c>
      <c r="D6758" t="s">
        <v>34</v>
      </c>
      <c r="E6758" t="s">
        <v>2364</v>
      </c>
      <c r="F6758" t="s">
        <v>1509</v>
      </c>
    </row>
    <row r="6759" spans="1:6" ht="15">
      <c r="A6759" s="233">
        <v>45870</v>
      </c>
      <c r="B6759" t="s">
        <v>2590</v>
      </c>
      <c r="C6759">
        <v>86.538461538461547</v>
      </c>
      <c r="D6759" t="s">
        <v>34</v>
      </c>
      <c r="E6759" t="s">
        <v>2567</v>
      </c>
      <c r="F6759" t="s">
        <v>1509</v>
      </c>
    </row>
    <row r="6760" spans="1:6" ht="15">
      <c r="A6760" s="233">
        <v>45870</v>
      </c>
      <c r="B6760" t="s">
        <v>2588</v>
      </c>
      <c r="C6760">
        <v>450</v>
      </c>
      <c r="D6760" t="s">
        <v>36</v>
      </c>
      <c r="E6760" t="s">
        <v>2643</v>
      </c>
      <c r="F6760" t="s">
        <v>1544</v>
      </c>
    </row>
    <row r="6761" spans="1:6" ht="15">
      <c r="A6761" s="233">
        <v>45870</v>
      </c>
      <c r="B6761" t="s">
        <v>2590</v>
      </c>
      <c r="C6761">
        <v>80.357142857142861</v>
      </c>
      <c r="D6761" t="s">
        <v>36</v>
      </c>
      <c r="E6761" t="s">
        <v>2115</v>
      </c>
      <c r="F6761" t="s">
        <v>1544</v>
      </c>
    </row>
    <row r="6762" spans="1:6" ht="15">
      <c r="A6762" s="233">
        <v>45870</v>
      </c>
      <c r="B6762" t="s">
        <v>2588</v>
      </c>
      <c r="C6762">
        <v>910</v>
      </c>
      <c r="D6762" t="s">
        <v>1497</v>
      </c>
      <c r="E6762" t="s">
        <v>3018</v>
      </c>
      <c r="F6762" t="s">
        <v>1522</v>
      </c>
    </row>
    <row r="6763" spans="1:6" ht="15">
      <c r="A6763" s="233">
        <v>45870</v>
      </c>
      <c r="B6763" t="s">
        <v>2590</v>
      </c>
      <c r="C6763">
        <v>84.259259259259252</v>
      </c>
      <c r="D6763" t="s">
        <v>1497</v>
      </c>
      <c r="E6763" t="s">
        <v>2537</v>
      </c>
      <c r="F6763" t="s">
        <v>1522</v>
      </c>
    </row>
    <row r="6764" spans="1:6" ht="15">
      <c r="A6764" s="233">
        <v>45870</v>
      </c>
      <c r="B6764" t="s">
        <v>2588</v>
      </c>
      <c r="C6764">
        <v>675</v>
      </c>
      <c r="D6764" t="s">
        <v>40</v>
      </c>
      <c r="E6764" t="s">
        <v>2364</v>
      </c>
      <c r="F6764" t="s">
        <v>1509</v>
      </c>
    </row>
    <row r="6765" spans="1:6" ht="15">
      <c r="A6765" s="233">
        <v>45870</v>
      </c>
      <c r="B6765" t="s">
        <v>2590</v>
      </c>
      <c r="C6765">
        <v>80.357142857142861</v>
      </c>
      <c r="D6765" t="s">
        <v>40</v>
      </c>
      <c r="E6765" t="s">
        <v>2115</v>
      </c>
      <c r="F6765" t="s">
        <v>1509</v>
      </c>
    </row>
    <row r="6766" spans="1:6" ht="15">
      <c r="A6766" s="233">
        <v>45870</v>
      </c>
      <c r="B6766" t="s">
        <v>2588</v>
      </c>
      <c r="C6766">
        <v>1075</v>
      </c>
      <c r="D6766" t="s">
        <v>42</v>
      </c>
      <c r="E6766" t="s">
        <v>2658</v>
      </c>
      <c r="F6766" t="s">
        <v>1544</v>
      </c>
    </row>
    <row r="6767" spans="1:6" ht="15">
      <c r="A6767" s="233">
        <v>45870</v>
      </c>
      <c r="B6767" t="s">
        <v>2590</v>
      </c>
      <c r="C6767">
        <v>79.044117647058826</v>
      </c>
      <c r="D6767" t="s">
        <v>42</v>
      </c>
      <c r="E6767" t="s">
        <v>2562</v>
      </c>
      <c r="F6767" t="s">
        <v>1544</v>
      </c>
    </row>
    <row r="6768" spans="1:6" ht="15">
      <c r="A6768" s="233">
        <v>45870</v>
      </c>
      <c r="B6768" t="s">
        <v>2588</v>
      </c>
      <c r="C6768">
        <v>365</v>
      </c>
      <c r="D6768" t="s">
        <v>44</v>
      </c>
      <c r="E6768" t="s">
        <v>2553</v>
      </c>
      <c r="F6768" t="s">
        <v>1534</v>
      </c>
    </row>
    <row r="6769" spans="1:6" ht="15">
      <c r="A6769" s="233">
        <v>45870</v>
      </c>
      <c r="B6769" t="s">
        <v>2590</v>
      </c>
      <c r="C6769">
        <v>77.659574468085097</v>
      </c>
      <c r="D6769" t="s">
        <v>44</v>
      </c>
      <c r="E6769" t="s">
        <v>2604</v>
      </c>
      <c r="F6769" t="s">
        <v>1534</v>
      </c>
    </row>
    <row r="6770" spans="1:6" ht="15">
      <c r="A6770" s="233">
        <v>45870</v>
      </c>
      <c r="B6770" t="s">
        <v>2588</v>
      </c>
      <c r="C6770">
        <v>585</v>
      </c>
      <c r="D6770" t="s">
        <v>46</v>
      </c>
      <c r="E6770" t="s">
        <v>2176</v>
      </c>
      <c r="F6770" t="s">
        <v>1518</v>
      </c>
    </row>
    <row r="6771" spans="1:6" ht="15">
      <c r="A6771" s="233">
        <v>45870</v>
      </c>
      <c r="B6771" t="s">
        <v>2590</v>
      </c>
      <c r="C6771">
        <v>82.978723404255319</v>
      </c>
      <c r="D6771" t="s">
        <v>46</v>
      </c>
      <c r="E6771" t="s">
        <v>2548</v>
      </c>
      <c r="F6771" t="s">
        <v>1518</v>
      </c>
    </row>
    <row r="6772" spans="1:6" ht="15">
      <c r="A6772" s="233">
        <v>45870</v>
      </c>
      <c r="B6772" t="s">
        <v>2588</v>
      </c>
      <c r="C6772">
        <v>1755</v>
      </c>
      <c r="D6772" t="s">
        <v>48</v>
      </c>
      <c r="E6772" t="s">
        <v>3418</v>
      </c>
      <c r="F6772" t="s">
        <v>1525</v>
      </c>
    </row>
    <row r="6773" spans="1:6" ht="15">
      <c r="A6773" s="233">
        <v>45870</v>
      </c>
      <c r="B6773" t="s">
        <v>2590</v>
      </c>
      <c r="C6773">
        <v>82.201405152224822</v>
      </c>
      <c r="D6773" t="s">
        <v>48</v>
      </c>
      <c r="E6773" t="s">
        <v>2583</v>
      </c>
      <c r="F6773" t="s">
        <v>1525</v>
      </c>
    </row>
    <row r="6774" spans="1:6" ht="15">
      <c r="A6774" s="233">
        <v>45870</v>
      </c>
      <c r="B6774" t="s">
        <v>2588</v>
      </c>
      <c r="C6774">
        <v>375</v>
      </c>
      <c r="D6774" t="s">
        <v>50</v>
      </c>
      <c r="E6774" t="s">
        <v>2891</v>
      </c>
      <c r="F6774" t="s">
        <v>1509</v>
      </c>
    </row>
    <row r="6775" spans="1:6" ht="15">
      <c r="A6775" s="233">
        <v>45870</v>
      </c>
      <c r="B6775" t="s">
        <v>2590</v>
      </c>
      <c r="C6775">
        <v>81.521739130434781</v>
      </c>
      <c r="D6775" t="s">
        <v>50</v>
      </c>
      <c r="E6775" t="s">
        <v>2583</v>
      </c>
      <c r="F6775" t="s">
        <v>1509</v>
      </c>
    </row>
    <row r="6776" spans="1:6" ht="15">
      <c r="A6776" s="233">
        <v>45870</v>
      </c>
      <c r="B6776" t="s">
        <v>2588</v>
      </c>
      <c r="C6776">
        <v>730</v>
      </c>
      <c r="D6776" t="s">
        <v>52</v>
      </c>
      <c r="E6776" t="s">
        <v>2608</v>
      </c>
      <c r="F6776" t="s">
        <v>1525</v>
      </c>
    </row>
    <row r="6777" spans="1:6" ht="15">
      <c r="A6777" s="233">
        <v>45870</v>
      </c>
      <c r="B6777" t="s">
        <v>2590</v>
      </c>
      <c r="C6777">
        <v>84.393063583815035</v>
      </c>
      <c r="D6777" t="s">
        <v>52</v>
      </c>
      <c r="E6777" t="s">
        <v>2537</v>
      </c>
      <c r="F6777" t="s">
        <v>1525</v>
      </c>
    </row>
    <row r="6778" spans="1:6" ht="15">
      <c r="A6778" s="233">
        <v>45870</v>
      </c>
      <c r="B6778" t="s">
        <v>2588</v>
      </c>
      <c r="C6778">
        <v>990</v>
      </c>
      <c r="D6778" t="s">
        <v>54</v>
      </c>
      <c r="E6778" t="s">
        <v>3391</v>
      </c>
      <c r="F6778" t="s">
        <v>1534</v>
      </c>
    </row>
    <row r="6779" spans="1:6" ht="15">
      <c r="A6779" s="233">
        <v>45870</v>
      </c>
      <c r="B6779" t="s">
        <v>2590</v>
      </c>
      <c r="C6779">
        <v>75.862068965517238</v>
      </c>
      <c r="D6779" t="s">
        <v>54</v>
      </c>
      <c r="E6779" t="s">
        <v>2556</v>
      </c>
      <c r="F6779" t="s">
        <v>1534</v>
      </c>
    </row>
    <row r="6780" spans="1:6" ht="15">
      <c r="A6780" s="233">
        <v>45870</v>
      </c>
      <c r="B6780" t="s">
        <v>2588</v>
      </c>
      <c r="C6780">
        <v>1005</v>
      </c>
      <c r="D6780" t="s">
        <v>56</v>
      </c>
      <c r="E6780" t="s">
        <v>2414</v>
      </c>
      <c r="F6780" t="s">
        <v>1534</v>
      </c>
    </row>
    <row r="6781" spans="1:6" ht="15">
      <c r="A6781" s="233">
        <v>45870</v>
      </c>
      <c r="B6781" t="s">
        <v>2590</v>
      </c>
      <c r="C6781">
        <v>80.079681274900395</v>
      </c>
      <c r="D6781" t="s">
        <v>56</v>
      </c>
      <c r="E6781" t="s">
        <v>2115</v>
      </c>
      <c r="F6781" t="s">
        <v>1534</v>
      </c>
    </row>
    <row r="6782" spans="1:6" ht="15">
      <c r="A6782" s="233">
        <v>45870</v>
      </c>
      <c r="B6782" t="s">
        <v>2588</v>
      </c>
      <c r="C6782">
        <v>20</v>
      </c>
      <c r="D6782" t="s">
        <v>58</v>
      </c>
      <c r="E6782" t="s">
        <v>2118</v>
      </c>
      <c r="F6782" t="s">
        <v>1509</v>
      </c>
    </row>
    <row r="6783" spans="1:6" ht="15">
      <c r="A6783" s="233">
        <v>45870</v>
      </c>
      <c r="B6783" t="s">
        <v>2590</v>
      </c>
      <c r="C6783">
        <v>80</v>
      </c>
      <c r="D6783" t="s">
        <v>58</v>
      </c>
      <c r="E6783" t="s">
        <v>2115</v>
      </c>
      <c r="F6783" t="s">
        <v>1509</v>
      </c>
    </row>
    <row r="6784" spans="1:6" ht="15">
      <c r="A6784" s="233">
        <v>45870</v>
      </c>
      <c r="B6784" t="s">
        <v>2588</v>
      </c>
      <c r="C6784">
        <v>1535</v>
      </c>
      <c r="D6784" t="s">
        <v>1498</v>
      </c>
      <c r="E6784" t="s">
        <v>3432</v>
      </c>
      <c r="F6784" t="s">
        <v>1522</v>
      </c>
    </row>
    <row r="6785" spans="1:6" ht="15">
      <c r="A6785" s="233">
        <v>45870</v>
      </c>
      <c r="B6785" t="s">
        <v>2590</v>
      </c>
      <c r="C6785">
        <v>77.329974811083119</v>
      </c>
      <c r="D6785" t="s">
        <v>1498</v>
      </c>
      <c r="E6785" t="s">
        <v>2533</v>
      </c>
      <c r="F6785" t="s">
        <v>1522</v>
      </c>
    </row>
    <row r="6786" spans="1:6" ht="15">
      <c r="A6786" s="233">
        <v>45870</v>
      </c>
      <c r="B6786" t="s">
        <v>2588</v>
      </c>
      <c r="C6786">
        <v>1550</v>
      </c>
      <c r="D6786" t="s">
        <v>62</v>
      </c>
      <c r="E6786" t="s">
        <v>2400</v>
      </c>
      <c r="F6786" t="s">
        <v>1578</v>
      </c>
    </row>
    <row r="6787" spans="1:6" ht="15">
      <c r="A6787" s="233">
        <v>45870</v>
      </c>
      <c r="B6787" t="s">
        <v>2590</v>
      </c>
      <c r="C6787">
        <v>80.519480519480524</v>
      </c>
      <c r="D6787" t="s">
        <v>62</v>
      </c>
      <c r="E6787" t="s">
        <v>2591</v>
      </c>
      <c r="F6787" t="s">
        <v>1578</v>
      </c>
    </row>
    <row r="6788" spans="1:6" ht="15">
      <c r="A6788" s="233">
        <v>45870</v>
      </c>
      <c r="B6788" t="s">
        <v>2588</v>
      </c>
      <c r="C6788">
        <v>820</v>
      </c>
      <c r="D6788" t="s">
        <v>64</v>
      </c>
      <c r="E6788" t="s">
        <v>3433</v>
      </c>
      <c r="F6788" t="s">
        <v>1531</v>
      </c>
    </row>
    <row r="6789" spans="1:6" ht="15">
      <c r="A6789" s="233">
        <v>45870</v>
      </c>
      <c r="B6789" t="s">
        <v>2590</v>
      </c>
      <c r="C6789">
        <v>82</v>
      </c>
      <c r="D6789" t="s">
        <v>64</v>
      </c>
      <c r="E6789" t="s">
        <v>2583</v>
      </c>
      <c r="F6789" t="s">
        <v>1531</v>
      </c>
    </row>
    <row r="6790" spans="1:6" ht="15">
      <c r="A6790" s="233">
        <v>45870</v>
      </c>
      <c r="B6790" t="s">
        <v>2588</v>
      </c>
      <c r="C6790">
        <v>655</v>
      </c>
      <c r="D6790" t="s">
        <v>66</v>
      </c>
      <c r="E6790" t="s">
        <v>2488</v>
      </c>
      <c r="F6790" t="s">
        <v>1509</v>
      </c>
    </row>
    <row r="6791" spans="1:6" ht="15">
      <c r="A6791" s="233">
        <v>45870</v>
      </c>
      <c r="B6791" t="s">
        <v>2590</v>
      </c>
      <c r="C6791">
        <v>81.366459627329192</v>
      </c>
      <c r="D6791" t="s">
        <v>66</v>
      </c>
      <c r="E6791" t="s">
        <v>2591</v>
      </c>
      <c r="F6791" t="s">
        <v>1509</v>
      </c>
    </row>
    <row r="6792" spans="1:6" ht="15">
      <c r="A6792" s="233">
        <v>45870</v>
      </c>
      <c r="B6792" t="s">
        <v>2588</v>
      </c>
      <c r="C6792">
        <v>825</v>
      </c>
      <c r="D6792" t="s">
        <v>68</v>
      </c>
      <c r="E6792" t="s">
        <v>2618</v>
      </c>
      <c r="F6792" t="s">
        <v>1578</v>
      </c>
    </row>
    <row r="6793" spans="1:6" ht="15">
      <c r="A6793" s="233">
        <v>45870</v>
      </c>
      <c r="B6793" t="s">
        <v>2590</v>
      </c>
      <c r="C6793">
        <v>77.830188679245282</v>
      </c>
      <c r="D6793" t="s">
        <v>68</v>
      </c>
      <c r="E6793" t="s">
        <v>2604</v>
      </c>
      <c r="F6793" t="s">
        <v>1578</v>
      </c>
    </row>
    <row r="6794" spans="1:6" ht="15">
      <c r="A6794" s="233">
        <v>45870</v>
      </c>
      <c r="B6794" t="s">
        <v>2588</v>
      </c>
      <c r="C6794">
        <v>360</v>
      </c>
      <c r="D6794" t="s">
        <v>70</v>
      </c>
      <c r="E6794" t="s">
        <v>2491</v>
      </c>
      <c r="F6794" t="s">
        <v>1578</v>
      </c>
    </row>
    <row r="6795" spans="1:6" ht="15">
      <c r="A6795" s="233">
        <v>45870</v>
      </c>
      <c r="B6795" t="s">
        <v>2590</v>
      </c>
      <c r="C6795">
        <v>82.758620689655174</v>
      </c>
      <c r="D6795" t="s">
        <v>70</v>
      </c>
      <c r="E6795" t="s">
        <v>2548</v>
      </c>
      <c r="F6795" t="s">
        <v>1578</v>
      </c>
    </row>
    <row r="6796" spans="1:6" ht="15">
      <c r="A6796" s="233">
        <v>45870</v>
      </c>
      <c r="B6796" t="s">
        <v>2588</v>
      </c>
      <c r="C6796">
        <v>750</v>
      </c>
      <c r="D6796" t="s">
        <v>72</v>
      </c>
      <c r="E6796" t="s">
        <v>2654</v>
      </c>
      <c r="F6796" t="s">
        <v>1591</v>
      </c>
    </row>
    <row r="6797" spans="1:6" ht="15">
      <c r="A6797" s="233">
        <v>45870</v>
      </c>
      <c r="B6797" t="s">
        <v>2590</v>
      </c>
      <c r="C6797">
        <v>86.206896551724128</v>
      </c>
      <c r="D6797" t="s">
        <v>72</v>
      </c>
      <c r="E6797" t="s">
        <v>2595</v>
      </c>
      <c r="F6797" t="s">
        <v>1591</v>
      </c>
    </row>
    <row r="6798" spans="1:6" ht="15">
      <c r="A6798" s="233">
        <v>45870</v>
      </c>
      <c r="B6798" t="s">
        <v>2588</v>
      </c>
      <c r="C6798">
        <v>2555</v>
      </c>
      <c r="D6798" t="s">
        <v>74</v>
      </c>
      <c r="E6798" t="s">
        <v>3434</v>
      </c>
      <c r="F6798" t="s">
        <v>1591</v>
      </c>
    </row>
    <row r="6799" spans="1:6" ht="15">
      <c r="A6799" s="233">
        <v>45870</v>
      </c>
      <c r="B6799" t="s">
        <v>2590</v>
      </c>
      <c r="C6799">
        <v>82.686084142394819</v>
      </c>
      <c r="D6799" t="s">
        <v>74</v>
      </c>
      <c r="E6799" t="s">
        <v>2548</v>
      </c>
      <c r="F6799" t="s">
        <v>1591</v>
      </c>
    </row>
    <row r="6800" spans="1:6" ht="15">
      <c r="A6800" s="233">
        <v>45870</v>
      </c>
      <c r="B6800" t="s">
        <v>2588</v>
      </c>
      <c r="C6800">
        <v>2975</v>
      </c>
      <c r="D6800" t="s">
        <v>76</v>
      </c>
      <c r="E6800" t="s">
        <v>3435</v>
      </c>
      <c r="F6800" t="s">
        <v>1522</v>
      </c>
    </row>
    <row r="6801" spans="1:6" ht="15">
      <c r="A6801" s="233">
        <v>45870</v>
      </c>
      <c r="B6801" t="s">
        <v>2590</v>
      </c>
      <c r="C6801">
        <v>85.365853658536579</v>
      </c>
      <c r="D6801" t="s">
        <v>76</v>
      </c>
      <c r="E6801" t="s">
        <v>2183</v>
      </c>
      <c r="F6801" t="s">
        <v>1522</v>
      </c>
    </row>
    <row r="6802" spans="1:6" ht="15">
      <c r="A6802" s="233">
        <v>45870</v>
      </c>
      <c r="B6802" t="s">
        <v>2588</v>
      </c>
      <c r="C6802">
        <v>825</v>
      </c>
      <c r="D6802" t="s">
        <v>78</v>
      </c>
      <c r="E6802" t="s">
        <v>2618</v>
      </c>
      <c r="F6802" t="s">
        <v>1518</v>
      </c>
    </row>
    <row r="6803" spans="1:6" ht="15">
      <c r="A6803" s="233">
        <v>45870</v>
      </c>
      <c r="B6803" t="s">
        <v>2590</v>
      </c>
      <c r="C6803">
        <v>82.5</v>
      </c>
      <c r="D6803" t="s">
        <v>78</v>
      </c>
      <c r="E6803" t="s">
        <v>2548</v>
      </c>
      <c r="F6803" t="s">
        <v>1518</v>
      </c>
    </row>
    <row r="6804" spans="1:6" ht="15">
      <c r="A6804" s="233">
        <v>45870</v>
      </c>
      <c r="B6804" t="s">
        <v>2588</v>
      </c>
      <c r="C6804">
        <v>1320</v>
      </c>
      <c r="D6804" t="s">
        <v>80</v>
      </c>
      <c r="E6804" t="s">
        <v>2504</v>
      </c>
      <c r="F6804" t="s">
        <v>1522</v>
      </c>
    </row>
    <row r="6805" spans="1:6" ht="15">
      <c r="A6805" s="233">
        <v>45870</v>
      </c>
      <c r="B6805" t="s">
        <v>2590</v>
      </c>
      <c r="C6805">
        <v>80.243161094224931</v>
      </c>
      <c r="D6805" t="s">
        <v>80</v>
      </c>
      <c r="E6805" t="s">
        <v>2115</v>
      </c>
      <c r="F6805" t="s">
        <v>1522</v>
      </c>
    </row>
    <row r="6806" spans="1:6" ht="15">
      <c r="A6806" s="233">
        <v>45870</v>
      </c>
      <c r="B6806" t="s">
        <v>2588</v>
      </c>
      <c r="C6806">
        <v>865</v>
      </c>
      <c r="D6806" t="s">
        <v>82</v>
      </c>
      <c r="E6806" t="s">
        <v>2395</v>
      </c>
      <c r="F6806" t="s">
        <v>1531</v>
      </c>
    </row>
    <row r="6807" spans="1:6" ht="15">
      <c r="A6807" s="233">
        <v>45870</v>
      </c>
      <c r="B6807" t="s">
        <v>2590</v>
      </c>
      <c r="C6807">
        <v>84.390243902439025</v>
      </c>
      <c r="D6807" t="s">
        <v>82</v>
      </c>
      <c r="E6807" t="s">
        <v>2537</v>
      </c>
      <c r="F6807" t="s">
        <v>1531</v>
      </c>
    </row>
    <row r="6808" spans="1:6" ht="15">
      <c r="A6808" s="233">
        <v>45870</v>
      </c>
      <c r="B6808" t="s">
        <v>2588</v>
      </c>
      <c r="C6808">
        <v>700</v>
      </c>
      <c r="D6808" t="s">
        <v>84</v>
      </c>
      <c r="E6808" t="s">
        <v>2369</v>
      </c>
      <c r="F6808" t="s">
        <v>1509</v>
      </c>
    </row>
    <row r="6809" spans="1:6" ht="15">
      <c r="A6809" s="233">
        <v>45870</v>
      </c>
      <c r="B6809" t="s">
        <v>2590</v>
      </c>
      <c r="C6809">
        <v>80.924855491329481</v>
      </c>
      <c r="D6809" t="s">
        <v>84</v>
      </c>
      <c r="E6809" t="s">
        <v>2591</v>
      </c>
      <c r="F6809" t="s">
        <v>1509</v>
      </c>
    </row>
    <row r="6810" spans="1:6" ht="15">
      <c r="A6810" s="233">
        <v>45870</v>
      </c>
      <c r="B6810" t="s">
        <v>2588</v>
      </c>
      <c r="C6810">
        <v>1175</v>
      </c>
      <c r="D6810" t="s">
        <v>86</v>
      </c>
      <c r="E6810" t="s">
        <v>2447</v>
      </c>
      <c r="F6810" t="s">
        <v>1518</v>
      </c>
    </row>
    <row r="6811" spans="1:6" ht="15">
      <c r="A6811" s="233">
        <v>45870</v>
      </c>
      <c r="B6811" t="s">
        <v>2590</v>
      </c>
      <c r="C6811">
        <v>87.68656716417911</v>
      </c>
      <c r="D6811" t="s">
        <v>86</v>
      </c>
      <c r="E6811" t="s">
        <v>2571</v>
      </c>
      <c r="F6811" t="s">
        <v>1518</v>
      </c>
    </row>
    <row r="6812" spans="1:6" ht="15">
      <c r="A6812" s="233">
        <v>45870</v>
      </c>
      <c r="B6812" t="s">
        <v>2588</v>
      </c>
      <c r="C6812">
        <v>1620</v>
      </c>
      <c r="D6812" t="s">
        <v>88</v>
      </c>
      <c r="E6812" t="s">
        <v>2466</v>
      </c>
      <c r="F6812" t="s">
        <v>1544</v>
      </c>
    </row>
    <row r="6813" spans="1:6" ht="15">
      <c r="A6813" s="233">
        <v>45870</v>
      </c>
      <c r="B6813" t="s">
        <v>2590</v>
      </c>
      <c r="C6813">
        <v>78.832116788321173</v>
      </c>
      <c r="D6813" t="s">
        <v>88</v>
      </c>
      <c r="E6813" t="s">
        <v>2562</v>
      </c>
      <c r="F6813" t="s">
        <v>1544</v>
      </c>
    </row>
    <row r="6814" spans="1:6" ht="15">
      <c r="A6814" s="233">
        <v>45870</v>
      </c>
      <c r="B6814" t="s">
        <v>2588</v>
      </c>
      <c r="C6814">
        <v>585</v>
      </c>
      <c r="D6814" t="s">
        <v>90</v>
      </c>
      <c r="E6814" t="s">
        <v>2176</v>
      </c>
      <c r="F6814" t="s">
        <v>1509</v>
      </c>
    </row>
    <row r="6815" spans="1:6" ht="15">
      <c r="A6815" s="233">
        <v>45870</v>
      </c>
      <c r="B6815" t="s">
        <v>2590</v>
      </c>
      <c r="C6815">
        <v>79.591836734693871</v>
      </c>
      <c r="D6815" t="s">
        <v>90</v>
      </c>
      <c r="E6815" t="s">
        <v>2115</v>
      </c>
      <c r="F6815" t="s">
        <v>1509</v>
      </c>
    </row>
    <row r="6816" spans="1:6" ht="15">
      <c r="A6816" s="233">
        <v>45870</v>
      </c>
      <c r="B6816" t="s">
        <v>2588</v>
      </c>
      <c r="C6816">
        <v>4125</v>
      </c>
      <c r="D6816" t="s">
        <v>92</v>
      </c>
      <c r="E6816" t="s">
        <v>3436</v>
      </c>
      <c r="F6816" t="s">
        <v>1525</v>
      </c>
    </row>
    <row r="6817" spans="1:6" ht="15">
      <c r="A6817" s="233">
        <v>45870</v>
      </c>
      <c r="B6817" t="s">
        <v>2590</v>
      </c>
      <c r="C6817">
        <v>82.5</v>
      </c>
      <c r="D6817" t="s">
        <v>92</v>
      </c>
      <c r="E6817" t="s">
        <v>2548</v>
      </c>
      <c r="F6817" t="s">
        <v>1525</v>
      </c>
    </row>
    <row r="6818" spans="1:6" ht="15">
      <c r="A6818" s="233">
        <v>45870</v>
      </c>
      <c r="B6818" t="s">
        <v>2588</v>
      </c>
      <c r="C6818">
        <v>740</v>
      </c>
      <c r="D6818" t="s">
        <v>94</v>
      </c>
      <c r="E6818" t="s">
        <v>2375</v>
      </c>
      <c r="F6818" t="s">
        <v>1578</v>
      </c>
    </row>
    <row r="6819" spans="1:6" ht="15">
      <c r="A6819" s="233">
        <v>45870</v>
      </c>
      <c r="B6819" t="s">
        <v>2590</v>
      </c>
      <c r="C6819">
        <v>84.090909090909093</v>
      </c>
      <c r="D6819" t="s">
        <v>94</v>
      </c>
      <c r="E6819" t="s">
        <v>2537</v>
      </c>
      <c r="F6819" t="s">
        <v>1578</v>
      </c>
    </row>
    <row r="6820" spans="1:6" ht="15">
      <c r="A6820" s="233">
        <v>45870</v>
      </c>
      <c r="B6820" t="s">
        <v>2588</v>
      </c>
      <c r="C6820">
        <v>1880</v>
      </c>
      <c r="D6820" t="s">
        <v>96</v>
      </c>
      <c r="E6820" t="s">
        <v>3437</v>
      </c>
      <c r="F6820" t="s">
        <v>1522</v>
      </c>
    </row>
    <row r="6821" spans="1:6" ht="15">
      <c r="A6821" s="233">
        <v>45870</v>
      </c>
      <c r="B6821" t="s">
        <v>2590</v>
      </c>
      <c r="C6821">
        <v>84.684684684684683</v>
      </c>
      <c r="D6821" t="s">
        <v>96</v>
      </c>
      <c r="E6821" t="s">
        <v>2183</v>
      </c>
      <c r="F6821" t="s">
        <v>1522</v>
      </c>
    </row>
    <row r="6822" spans="1:6" ht="15">
      <c r="A6822" s="233">
        <v>45870</v>
      </c>
      <c r="B6822" t="s">
        <v>2588</v>
      </c>
      <c r="C6822">
        <v>540</v>
      </c>
      <c r="D6822" t="s">
        <v>98</v>
      </c>
      <c r="E6822" t="s">
        <v>2437</v>
      </c>
      <c r="F6822" t="s">
        <v>1509</v>
      </c>
    </row>
    <row r="6823" spans="1:6" ht="15">
      <c r="A6823" s="233">
        <v>45870</v>
      </c>
      <c r="B6823" t="s">
        <v>2590</v>
      </c>
      <c r="C6823">
        <v>86.4</v>
      </c>
      <c r="D6823" t="s">
        <v>98</v>
      </c>
      <c r="E6823" t="s">
        <v>2595</v>
      </c>
      <c r="F6823" t="s">
        <v>1509</v>
      </c>
    </row>
    <row r="6824" spans="1:6" ht="15">
      <c r="A6824" s="233">
        <v>45870</v>
      </c>
      <c r="B6824" t="s">
        <v>2588</v>
      </c>
      <c r="C6824">
        <v>330</v>
      </c>
      <c r="D6824" t="s">
        <v>100</v>
      </c>
      <c r="E6824" t="s">
        <v>2221</v>
      </c>
      <c r="F6824" t="s">
        <v>1509</v>
      </c>
    </row>
    <row r="6825" spans="1:6" ht="15">
      <c r="A6825" s="233">
        <v>45870</v>
      </c>
      <c r="B6825" t="s">
        <v>2590</v>
      </c>
      <c r="C6825">
        <v>81.481481481481481</v>
      </c>
      <c r="D6825" t="s">
        <v>100</v>
      </c>
      <c r="E6825" t="s">
        <v>2591</v>
      </c>
      <c r="F6825" t="s">
        <v>1509</v>
      </c>
    </row>
    <row r="6826" spans="1:6" ht="15">
      <c r="A6826" s="233">
        <v>45870</v>
      </c>
      <c r="B6826" t="s">
        <v>2588</v>
      </c>
      <c r="C6826">
        <v>370</v>
      </c>
      <c r="D6826" t="s">
        <v>102</v>
      </c>
      <c r="E6826" t="s">
        <v>2996</v>
      </c>
      <c r="F6826" t="s">
        <v>1534</v>
      </c>
    </row>
    <row r="6827" spans="1:6" ht="15">
      <c r="A6827" s="233">
        <v>45870</v>
      </c>
      <c r="B6827" t="s">
        <v>2590</v>
      </c>
      <c r="C6827">
        <v>84.090909090909093</v>
      </c>
      <c r="D6827" t="s">
        <v>102</v>
      </c>
      <c r="E6827" t="s">
        <v>2537</v>
      </c>
      <c r="F6827" t="s">
        <v>1534</v>
      </c>
    </row>
    <row r="6828" spans="1:6" ht="15">
      <c r="A6828" s="233">
        <v>45870</v>
      </c>
      <c r="B6828" t="s">
        <v>2588</v>
      </c>
      <c r="C6828">
        <v>375</v>
      </c>
      <c r="D6828" t="s">
        <v>104</v>
      </c>
      <c r="E6828" t="s">
        <v>2891</v>
      </c>
      <c r="F6828" t="s">
        <v>1509</v>
      </c>
    </row>
    <row r="6829" spans="1:6" ht="15">
      <c r="A6829" s="233">
        <v>45870</v>
      </c>
      <c r="B6829" t="s">
        <v>2590</v>
      </c>
      <c r="C6829">
        <v>85.227272727272734</v>
      </c>
      <c r="D6829" t="s">
        <v>104</v>
      </c>
      <c r="E6829" t="s">
        <v>2183</v>
      </c>
      <c r="F6829" t="s">
        <v>1509</v>
      </c>
    </row>
    <row r="6830" spans="1:6" ht="15">
      <c r="A6830" s="233">
        <v>45870</v>
      </c>
      <c r="B6830" t="s">
        <v>2588</v>
      </c>
      <c r="C6830">
        <v>4405</v>
      </c>
      <c r="D6830" t="s">
        <v>106</v>
      </c>
      <c r="E6830" t="s">
        <v>3438</v>
      </c>
      <c r="F6830" t="s">
        <v>1544</v>
      </c>
    </row>
    <row r="6831" spans="1:6" ht="15">
      <c r="A6831" s="233">
        <v>45870</v>
      </c>
      <c r="B6831" t="s">
        <v>2590</v>
      </c>
      <c r="C6831">
        <v>83.19169027384325</v>
      </c>
      <c r="D6831" t="s">
        <v>106</v>
      </c>
      <c r="E6831" t="s">
        <v>2548</v>
      </c>
      <c r="F6831" t="s">
        <v>1544</v>
      </c>
    </row>
    <row r="6832" spans="1:6" ht="15">
      <c r="A6832" s="233">
        <v>45870</v>
      </c>
      <c r="B6832" t="s">
        <v>2588</v>
      </c>
      <c r="C6832">
        <v>345</v>
      </c>
      <c r="D6832" t="s">
        <v>108</v>
      </c>
      <c r="E6832" t="s">
        <v>2252</v>
      </c>
      <c r="F6832" t="s">
        <v>1509</v>
      </c>
    </row>
    <row r="6833" spans="1:6" ht="15">
      <c r="A6833" s="233">
        <v>45870</v>
      </c>
      <c r="B6833" t="s">
        <v>2590</v>
      </c>
      <c r="C6833">
        <v>78.409090909090907</v>
      </c>
      <c r="D6833" t="s">
        <v>108</v>
      </c>
      <c r="E6833" t="s">
        <v>2604</v>
      </c>
      <c r="F6833" t="s">
        <v>1509</v>
      </c>
    </row>
    <row r="6834" spans="1:6" ht="15">
      <c r="A6834" s="233">
        <v>45870</v>
      </c>
      <c r="B6834" t="s">
        <v>2588</v>
      </c>
      <c r="C6834">
        <v>525</v>
      </c>
      <c r="D6834" t="s">
        <v>110</v>
      </c>
      <c r="E6834" t="s">
        <v>2362</v>
      </c>
      <c r="F6834" t="s">
        <v>1509</v>
      </c>
    </row>
    <row r="6835" spans="1:6" ht="15">
      <c r="A6835" s="233">
        <v>45870</v>
      </c>
      <c r="B6835" t="s">
        <v>2590</v>
      </c>
      <c r="C6835">
        <v>86.776859504132233</v>
      </c>
      <c r="D6835" t="s">
        <v>110</v>
      </c>
      <c r="E6835" t="s">
        <v>2567</v>
      </c>
      <c r="F6835" t="s">
        <v>1509</v>
      </c>
    </row>
    <row r="6836" spans="1:6" ht="15">
      <c r="A6836" s="233">
        <v>45870</v>
      </c>
      <c r="B6836" t="s">
        <v>2588</v>
      </c>
      <c r="C6836">
        <v>320</v>
      </c>
      <c r="D6836" t="s">
        <v>112</v>
      </c>
      <c r="E6836" t="s">
        <v>2597</v>
      </c>
      <c r="F6836" t="s">
        <v>1578</v>
      </c>
    </row>
    <row r="6837" spans="1:6" ht="15">
      <c r="A6837" s="233">
        <v>45870</v>
      </c>
      <c r="B6837" t="s">
        <v>2590</v>
      </c>
      <c r="C6837">
        <v>83.116883116883116</v>
      </c>
      <c r="D6837" t="s">
        <v>112</v>
      </c>
      <c r="E6837" t="s">
        <v>2548</v>
      </c>
      <c r="F6837" t="s">
        <v>1578</v>
      </c>
    </row>
    <row r="6838" spans="1:6" ht="15">
      <c r="A6838" s="233">
        <v>45870</v>
      </c>
      <c r="B6838" t="s">
        <v>2588</v>
      </c>
      <c r="C6838">
        <v>685</v>
      </c>
      <c r="D6838" t="s">
        <v>114</v>
      </c>
      <c r="E6838" t="s">
        <v>2433</v>
      </c>
      <c r="F6838" t="s">
        <v>1509</v>
      </c>
    </row>
    <row r="6839" spans="1:6" ht="15">
      <c r="A6839" s="233">
        <v>45870</v>
      </c>
      <c r="B6839" t="s">
        <v>2590</v>
      </c>
      <c r="C6839">
        <v>76.536312849162016</v>
      </c>
      <c r="D6839" t="s">
        <v>114</v>
      </c>
      <c r="E6839" t="s">
        <v>2533</v>
      </c>
      <c r="F6839" t="s">
        <v>1509</v>
      </c>
    </row>
    <row r="6840" spans="1:6" ht="15">
      <c r="A6840" s="233">
        <v>45870</v>
      </c>
      <c r="B6840" t="s">
        <v>2588</v>
      </c>
      <c r="C6840">
        <v>495</v>
      </c>
      <c r="D6840" t="s">
        <v>872</v>
      </c>
      <c r="E6840" t="s">
        <v>3013</v>
      </c>
      <c r="F6840" t="s">
        <v>1531</v>
      </c>
    </row>
    <row r="6841" spans="1:6" ht="15">
      <c r="A6841" s="233">
        <v>45870</v>
      </c>
      <c r="B6841" t="s">
        <v>2590</v>
      </c>
      <c r="C6841">
        <v>77.34375</v>
      </c>
      <c r="D6841" t="s">
        <v>872</v>
      </c>
      <c r="E6841" t="s">
        <v>2533</v>
      </c>
      <c r="F6841" t="s">
        <v>1531</v>
      </c>
    </row>
    <row r="6842" spans="1:6" ht="15">
      <c r="A6842" s="233">
        <v>45870</v>
      </c>
      <c r="B6842" t="s">
        <v>2588</v>
      </c>
      <c r="C6842">
        <v>2900</v>
      </c>
      <c r="D6842" t="s">
        <v>118</v>
      </c>
      <c r="E6842" t="s">
        <v>3439</v>
      </c>
      <c r="F6842" t="s">
        <v>1525</v>
      </c>
    </row>
    <row r="6843" spans="1:6" ht="15">
      <c r="A6843" s="233">
        <v>45870</v>
      </c>
      <c r="B6843" t="s">
        <v>2590</v>
      </c>
      <c r="C6843">
        <v>84.302325581395351</v>
      </c>
      <c r="D6843" t="s">
        <v>118</v>
      </c>
      <c r="E6843" t="s">
        <v>2537</v>
      </c>
      <c r="F6843" t="s">
        <v>1525</v>
      </c>
    </row>
    <row r="6844" spans="1:6" ht="15">
      <c r="A6844" s="233">
        <v>45870</v>
      </c>
      <c r="B6844" t="s">
        <v>2588</v>
      </c>
      <c r="C6844">
        <v>650</v>
      </c>
      <c r="D6844" t="s">
        <v>120</v>
      </c>
      <c r="E6844" t="s">
        <v>2883</v>
      </c>
      <c r="F6844" t="s">
        <v>1509</v>
      </c>
    </row>
    <row r="6845" spans="1:6" ht="15">
      <c r="A6845" s="233">
        <v>45870</v>
      </c>
      <c r="B6845" t="s">
        <v>2590</v>
      </c>
      <c r="C6845">
        <v>83.870967741935488</v>
      </c>
      <c r="D6845" t="s">
        <v>120</v>
      </c>
      <c r="E6845" t="s">
        <v>2537</v>
      </c>
      <c r="F6845" t="s">
        <v>1509</v>
      </c>
    </row>
    <row r="6846" spans="1:6" ht="15">
      <c r="A6846" s="233">
        <v>45870</v>
      </c>
      <c r="B6846" t="s">
        <v>2588</v>
      </c>
      <c r="C6846">
        <v>575</v>
      </c>
      <c r="D6846" t="s">
        <v>122</v>
      </c>
      <c r="E6846" t="s">
        <v>3440</v>
      </c>
      <c r="F6846" t="s">
        <v>1509</v>
      </c>
    </row>
    <row r="6847" spans="1:6" ht="15">
      <c r="A6847" s="233">
        <v>45870</v>
      </c>
      <c r="B6847" t="s">
        <v>2590</v>
      </c>
      <c r="C6847">
        <v>80.419580419580413</v>
      </c>
      <c r="D6847" t="s">
        <v>122</v>
      </c>
      <c r="E6847" t="s">
        <v>2115</v>
      </c>
      <c r="F6847" t="s">
        <v>1509</v>
      </c>
    </row>
    <row r="6848" spans="1:6" ht="15">
      <c r="A6848" s="233">
        <v>45870</v>
      </c>
      <c r="B6848" t="s">
        <v>2588</v>
      </c>
      <c r="C6848">
        <v>505</v>
      </c>
      <c r="D6848" t="s">
        <v>124</v>
      </c>
      <c r="E6848" t="s">
        <v>2594</v>
      </c>
      <c r="F6848" t="s">
        <v>1544</v>
      </c>
    </row>
    <row r="6849" spans="1:6" ht="15">
      <c r="A6849" s="233">
        <v>45870</v>
      </c>
      <c r="B6849" t="s">
        <v>2590</v>
      </c>
      <c r="C6849">
        <v>80.800000000000011</v>
      </c>
      <c r="D6849" t="s">
        <v>124</v>
      </c>
      <c r="E6849" t="s">
        <v>2591</v>
      </c>
      <c r="F6849" t="s">
        <v>1544</v>
      </c>
    </row>
    <row r="6850" spans="1:6" ht="15">
      <c r="A6850" s="233">
        <v>45870</v>
      </c>
      <c r="B6850" t="s">
        <v>2588</v>
      </c>
      <c r="C6850">
        <v>350</v>
      </c>
      <c r="D6850" t="s">
        <v>126</v>
      </c>
      <c r="E6850" t="s">
        <v>2210</v>
      </c>
      <c r="F6850" t="s">
        <v>1509</v>
      </c>
    </row>
    <row r="6851" spans="1:6" ht="15">
      <c r="A6851" s="233">
        <v>45870</v>
      </c>
      <c r="B6851" t="s">
        <v>2590</v>
      </c>
      <c r="C6851">
        <v>81.395348837209298</v>
      </c>
      <c r="D6851" t="s">
        <v>126</v>
      </c>
      <c r="E6851" t="s">
        <v>2591</v>
      </c>
      <c r="F6851" t="s">
        <v>1509</v>
      </c>
    </row>
    <row r="6852" spans="1:6" ht="15">
      <c r="A6852" s="233">
        <v>45870</v>
      </c>
      <c r="B6852" t="s">
        <v>2588</v>
      </c>
      <c r="C6852">
        <v>280</v>
      </c>
      <c r="D6852" t="s">
        <v>128</v>
      </c>
      <c r="E6852" t="s">
        <v>2232</v>
      </c>
      <c r="F6852" t="s">
        <v>1509</v>
      </c>
    </row>
    <row r="6853" spans="1:6" ht="15">
      <c r="A6853" s="233">
        <v>45870</v>
      </c>
      <c r="B6853" t="s">
        <v>2590</v>
      </c>
      <c r="C6853">
        <v>81.159420289855078</v>
      </c>
      <c r="D6853" t="s">
        <v>128</v>
      </c>
      <c r="E6853" t="s">
        <v>2591</v>
      </c>
      <c r="F6853" t="s">
        <v>1509</v>
      </c>
    </row>
    <row r="6854" spans="1:6" ht="15">
      <c r="A6854" s="233">
        <v>45870</v>
      </c>
      <c r="B6854" t="s">
        <v>2588</v>
      </c>
      <c r="C6854">
        <v>3260</v>
      </c>
      <c r="D6854" t="s">
        <v>130</v>
      </c>
      <c r="E6854" t="s">
        <v>3441</v>
      </c>
      <c r="F6854" t="s">
        <v>1544</v>
      </c>
    </row>
    <row r="6855" spans="1:6" ht="15">
      <c r="A6855" s="233">
        <v>45870</v>
      </c>
      <c r="B6855" t="s">
        <v>2590</v>
      </c>
      <c r="C6855">
        <v>78.365384615384613</v>
      </c>
      <c r="D6855" t="s">
        <v>130</v>
      </c>
      <c r="E6855" t="s">
        <v>2604</v>
      </c>
      <c r="F6855" t="s">
        <v>1544</v>
      </c>
    </row>
    <row r="6856" spans="1:6" ht="15">
      <c r="A6856" s="233">
        <v>45870</v>
      </c>
      <c r="B6856" t="s">
        <v>2588</v>
      </c>
      <c r="C6856">
        <v>690</v>
      </c>
      <c r="D6856" t="s">
        <v>1499</v>
      </c>
      <c r="E6856" t="s">
        <v>2649</v>
      </c>
      <c r="F6856" t="s">
        <v>1518</v>
      </c>
    </row>
    <row r="6857" spans="1:6" ht="15">
      <c r="A6857" s="233">
        <v>45870</v>
      </c>
      <c r="B6857" t="s">
        <v>2590</v>
      </c>
      <c r="C6857">
        <v>90.196078431372555</v>
      </c>
      <c r="D6857" t="s">
        <v>1499</v>
      </c>
      <c r="E6857" t="s">
        <v>2193</v>
      </c>
      <c r="F6857" t="s">
        <v>1518</v>
      </c>
    </row>
    <row r="6858" spans="1:6" ht="15">
      <c r="A6858" s="233">
        <v>45870</v>
      </c>
      <c r="B6858" t="s">
        <v>2588</v>
      </c>
      <c r="C6858">
        <v>335</v>
      </c>
      <c r="D6858" t="s">
        <v>134</v>
      </c>
      <c r="E6858" t="s">
        <v>2655</v>
      </c>
      <c r="F6858" t="s">
        <v>1509</v>
      </c>
    </row>
    <row r="6859" spans="1:6" ht="15">
      <c r="A6859" s="233">
        <v>45870</v>
      </c>
      <c r="B6859" t="s">
        <v>2590</v>
      </c>
      <c r="C6859">
        <v>76.13636363636364</v>
      </c>
      <c r="D6859" t="s">
        <v>134</v>
      </c>
      <c r="E6859" t="s">
        <v>2556</v>
      </c>
      <c r="F6859" t="s">
        <v>1509</v>
      </c>
    </row>
    <row r="6860" spans="1:6" ht="15">
      <c r="A6860" s="233">
        <v>45870</v>
      </c>
      <c r="B6860" t="s">
        <v>2588</v>
      </c>
      <c r="C6860">
        <v>1150</v>
      </c>
      <c r="D6860" t="s">
        <v>136</v>
      </c>
      <c r="E6860" t="s">
        <v>3413</v>
      </c>
      <c r="F6860" t="s">
        <v>1518</v>
      </c>
    </row>
    <row r="6861" spans="1:6" ht="15">
      <c r="A6861" s="233">
        <v>45870</v>
      </c>
      <c r="B6861" t="s">
        <v>2590</v>
      </c>
      <c r="C6861">
        <v>85.18518518518519</v>
      </c>
      <c r="D6861" t="s">
        <v>136</v>
      </c>
      <c r="E6861" t="s">
        <v>2183</v>
      </c>
      <c r="F6861" t="s">
        <v>1518</v>
      </c>
    </row>
    <row r="6862" spans="1:6" ht="15">
      <c r="A6862" s="233">
        <v>45870</v>
      </c>
      <c r="B6862" t="s">
        <v>2588</v>
      </c>
      <c r="C6862">
        <v>475</v>
      </c>
      <c r="D6862" t="s">
        <v>138</v>
      </c>
      <c r="E6862" t="s">
        <v>2355</v>
      </c>
      <c r="F6862" t="s">
        <v>1534</v>
      </c>
    </row>
    <row r="6863" spans="1:6" ht="15">
      <c r="A6863" s="233">
        <v>45870</v>
      </c>
      <c r="B6863" t="s">
        <v>2590</v>
      </c>
      <c r="C6863">
        <v>84.821428571428569</v>
      </c>
      <c r="D6863" t="s">
        <v>138</v>
      </c>
      <c r="E6863" t="s">
        <v>2183</v>
      </c>
      <c r="F6863" t="s">
        <v>1534</v>
      </c>
    </row>
    <row r="6864" spans="1:6" ht="15">
      <c r="A6864" s="233">
        <v>45870</v>
      </c>
      <c r="B6864" t="s">
        <v>2588</v>
      </c>
      <c r="C6864">
        <v>430</v>
      </c>
      <c r="D6864" t="s">
        <v>140</v>
      </c>
      <c r="E6864" t="s">
        <v>3067</v>
      </c>
      <c r="F6864" t="s">
        <v>1509</v>
      </c>
    </row>
    <row r="6865" spans="1:6" ht="15">
      <c r="A6865" s="233">
        <v>45870</v>
      </c>
      <c r="B6865" t="s">
        <v>2590</v>
      </c>
      <c r="C6865">
        <v>84.313725490196077</v>
      </c>
      <c r="D6865" t="s">
        <v>140</v>
      </c>
      <c r="E6865" t="s">
        <v>2537</v>
      </c>
      <c r="F6865" t="s">
        <v>1509</v>
      </c>
    </row>
    <row r="6866" spans="1:6" ht="15">
      <c r="A6866" s="233">
        <v>45870</v>
      </c>
      <c r="B6866" t="s">
        <v>2588</v>
      </c>
      <c r="C6866">
        <v>3405</v>
      </c>
      <c r="D6866" t="s">
        <v>142</v>
      </c>
      <c r="E6866" t="s">
        <v>3442</v>
      </c>
      <c r="F6866" t="s">
        <v>1534</v>
      </c>
    </row>
    <row r="6867" spans="1:6" ht="15">
      <c r="A6867" s="233">
        <v>45870</v>
      </c>
      <c r="B6867" t="s">
        <v>2590</v>
      </c>
      <c r="C6867">
        <v>83.86699507389163</v>
      </c>
      <c r="D6867" t="s">
        <v>142</v>
      </c>
      <c r="E6867" t="s">
        <v>2537</v>
      </c>
      <c r="F6867" t="s">
        <v>1534</v>
      </c>
    </row>
    <row r="6868" spans="1:6" ht="15">
      <c r="A6868" s="233">
        <v>45870</v>
      </c>
      <c r="B6868" t="s">
        <v>2588</v>
      </c>
      <c r="C6868">
        <v>1525</v>
      </c>
      <c r="D6868" t="s">
        <v>144</v>
      </c>
      <c r="E6868" t="s">
        <v>2910</v>
      </c>
      <c r="F6868" t="s">
        <v>1518</v>
      </c>
    </row>
    <row r="6869" spans="1:6" ht="15">
      <c r="A6869" s="233">
        <v>45870</v>
      </c>
      <c r="B6869" t="s">
        <v>2590</v>
      </c>
      <c r="C6869">
        <v>76.633165829145739</v>
      </c>
      <c r="D6869" t="s">
        <v>144</v>
      </c>
      <c r="E6869" t="s">
        <v>2533</v>
      </c>
      <c r="F6869" t="s">
        <v>1518</v>
      </c>
    </row>
    <row r="6870" spans="1:6" ht="15">
      <c r="A6870" s="233">
        <v>45870</v>
      </c>
      <c r="B6870" t="s">
        <v>2588</v>
      </c>
      <c r="C6870">
        <v>530</v>
      </c>
      <c r="D6870" t="s">
        <v>146</v>
      </c>
      <c r="E6870" t="s">
        <v>2468</v>
      </c>
      <c r="F6870" t="s">
        <v>1591</v>
      </c>
    </row>
    <row r="6871" spans="1:6" ht="15">
      <c r="A6871" s="233">
        <v>45870</v>
      </c>
      <c r="B6871" t="s">
        <v>2590</v>
      </c>
      <c r="C6871">
        <v>69.73684210526315</v>
      </c>
      <c r="D6871" t="s">
        <v>146</v>
      </c>
      <c r="E6871" t="s">
        <v>2127</v>
      </c>
      <c r="F6871" t="s">
        <v>1591</v>
      </c>
    </row>
    <row r="6872" spans="1:6" ht="15">
      <c r="A6872" s="233">
        <v>45870</v>
      </c>
      <c r="B6872" t="s">
        <v>2588</v>
      </c>
      <c r="C6872">
        <v>1705</v>
      </c>
      <c r="D6872" t="s">
        <v>148</v>
      </c>
      <c r="E6872" t="s">
        <v>3443</v>
      </c>
      <c r="F6872" t="s">
        <v>1591</v>
      </c>
    </row>
    <row r="6873" spans="1:6" ht="15">
      <c r="A6873" s="233">
        <v>45870</v>
      </c>
      <c r="B6873" t="s">
        <v>2590</v>
      </c>
      <c r="C6873">
        <v>74.61706783369803</v>
      </c>
      <c r="D6873" t="s">
        <v>148</v>
      </c>
      <c r="E6873" t="s">
        <v>2147</v>
      </c>
      <c r="F6873" t="s">
        <v>1591</v>
      </c>
    </row>
    <row r="6874" spans="1:6" ht="15">
      <c r="A6874" s="233">
        <v>45870</v>
      </c>
      <c r="B6874" t="s">
        <v>2588</v>
      </c>
      <c r="C6874">
        <v>485</v>
      </c>
      <c r="D6874" t="s">
        <v>150</v>
      </c>
      <c r="E6874" t="s">
        <v>2636</v>
      </c>
      <c r="F6874" t="s">
        <v>1509</v>
      </c>
    </row>
    <row r="6875" spans="1:6" ht="15">
      <c r="A6875" s="233">
        <v>45870</v>
      </c>
      <c r="B6875" t="s">
        <v>2590</v>
      </c>
      <c r="C6875">
        <v>86.607142857142861</v>
      </c>
      <c r="D6875" t="s">
        <v>150</v>
      </c>
      <c r="E6875" t="s">
        <v>2567</v>
      </c>
      <c r="F6875" t="s">
        <v>1509</v>
      </c>
    </row>
    <row r="6876" spans="1:6" ht="15">
      <c r="A6876" s="233">
        <v>45870</v>
      </c>
      <c r="B6876" t="s">
        <v>2588</v>
      </c>
      <c r="C6876">
        <v>2230</v>
      </c>
      <c r="D6876" t="s">
        <v>152</v>
      </c>
      <c r="E6876" t="s">
        <v>3444</v>
      </c>
      <c r="F6876" t="s">
        <v>1591</v>
      </c>
    </row>
    <row r="6877" spans="1:6" ht="15">
      <c r="A6877" s="233">
        <v>45870</v>
      </c>
      <c r="B6877" t="s">
        <v>2590</v>
      </c>
      <c r="C6877">
        <v>81.834862385321102</v>
      </c>
      <c r="D6877" t="s">
        <v>152</v>
      </c>
      <c r="E6877" t="s">
        <v>2583</v>
      </c>
      <c r="F6877" t="s">
        <v>1591</v>
      </c>
    </row>
    <row r="6878" spans="1:6" ht="15">
      <c r="A6878" s="233">
        <v>45870</v>
      </c>
      <c r="B6878" t="s">
        <v>2588</v>
      </c>
      <c r="C6878">
        <v>1300</v>
      </c>
      <c r="D6878" t="s">
        <v>154</v>
      </c>
      <c r="E6878" t="s">
        <v>2274</v>
      </c>
      <c r="F6878" t="s">
        <v>1534</v>
      </c>
    </row>
    <row r="6879" spans="1:6" ht="15">
      <c r="A6879" s="233">
        <v>45870</v>
      </c>
      <c r="B6879" t="s">
        <v>2590</v>
      </c>
      <c r="C6879">
        <v>84.415584415584405</v>
      </c>
      <c r="D6879" t="s">
        <v>154</v>
      </c>
      <c r="E6879" t="s">
        <v>2537</v>
      </c>
      <c r="F6879" t="s">
        <v>1534</v>
      </c>
    </row>
    <row r="6880" spans="1:6" ht="15">
      <c r="A6880" s="233">
        <v>45870</v>
      </c>
      <c r="B6880" t="s">
        <v>2588</v>
      </c>
      <c r="C6880">
        <v>450</v>
      </c>
      <c r="D6880" t="s">
        <v>156</v>
      </c>
      <c r="E6880" t="s">
        <v>2643</v>
      </c>
      <c r="F6880" t="s">
        <v>1525</v>
      </c>
    </row>
    <row r="6881" spans="1:6" ht="15">
      <c r="A6881" s="233">
        <v>45870</v>
      </c>
      <c r="B6881" t="s">
        <v>2590</v>
      </c>
      <c r="C6881">
        <v>83.333333333333343</v>
      </c>
      <c r="D6881" t="s">
        <v>156</v>
      </c>
      <c r="E6881" t="s">
        <v>2548</v>
      </c>
      <c r="F6881" t="s">
        <v>1525</v>
      </c>
    </row>
    <row r="6882" spans="1:6" ht="15">
      <c r="A6882" s="233">
        <v>45870</v>
      </c>
      <c r="B6882" t="s">
        <v>2588</v>
      </c>
      <c r="C6882">
        <v>950</v>
      </c>
      <c r="D6882" t="s">
        <v>158</v>
      </c>
      <c r="E6882" t="s">
        <v>3445</v>
      </c>
      <c r="F6882" t="s">
        <v>1534</v>
      </c>
    </row>
    <row r="6883" spans="1:6" ht="15">
      <c r="A6883" s="233">
        <v>45870</v>
      </c>
      <c r="B6883" t="s">
        <v>2590</v>
      </c>
      <c r="C6883">
        <v>79.831932773109244</v>
      </c>
      <c r="D6883" t="s">
        <v>158</v>
      </c>
      <c r="E6883" t="s">
        <v>2115</v>
      </c>
      <c r="F6883" t="s">
        <v>1534</v>
      </c>
    </row>
    <row r="6884" spans="1:6" ht="15">
      <c r="A6884" s="233">
        <v>45870</v>
      </c>
      <c r="B6884" t="s">
        <v>2588</v>
      </c>
      <c r="C6884">
        <v>475</v>
      </c>
      <c r="D6884" t="s">
        <v>160</v>
      </c>
      <c r="E6884" t="s">
        <v>2355</v>
      </c>
      <c r="F6884" t="s">
        <v>1544</v>
      </c>
    </row>
    <row r="6885" spans="1:6" ht="15">
      <c r="A6885" s="233">
        <v>45870</v>
      </c>
      <c r="B6885" t="s">
        <v>2590</v>
      </c>
      <c r="C6885">
        <v>75.396825396825392</v>
      </c>
      <c r="D6885" t="s">
        <v>160</v>
      </c>
      <c r="E6885" t="s">
        <v>2147</v>
      </c>
      <c r="F6885" t="s">
        <v>1544</v>
      </c>
    </row>
    <row r="6886" spans="1:6" ht="15">
      <c r="A6886" s="233">
        <v>45870</v>
      </c>
      <c r="B6886" t="s">
        <v>2588</v>
      </c>
      <c r="C6886">
        <v>395</v>
      </c>
      <c r="D6886" t="s">
        <v>162</v>
      </c>
      <c r="E6886" t="s">
        <v>2589</v>
      </c>
      <c r="F6886" t="s">
        <v>1509</v>
      </c>
    </row>
    <row r="6887" spans="1:6" ht="15">
      <c r="A6887" s="233">
        <v>45870</v>
      </c>
      <c r="B6887" t="s">
        <v>2590</v>
      </c>
      <c r="C6887">
        <v>86.813186813186817</v>
      </c>
      <c r="D6887" t="s">
        <v>162</v>
      </c>
      <c r="E6887" t="s">
        <v>2567</v>
      </c>
      <c r="F6887" t="s">
        <v>1509</v>
      </c>
    </row>
    <row r="6888" spans="1:6" ht="15">
      <c r="A6888" s="233">
        <v>45870</v>
      </c>
      <c r="B6888" t="s">
        <v>2588</v>
      </c>
      <c r="C6888">
        <v>350</v>
      </c>
      <c r="D6888" t="s">
        <v>164</v>
      </c>
      <c r="E6888" t="s">
        <v>2210</v>
      </c>
      <c r="F6888" t="s">
        <v>1578</v>
      </c>
    </row>
    <row r="6889" spans="1:6" ht="15">
      <c r="A6889" s="233">
        <v>45870</v>
      </c>
      <c r="B6889" t="s">
        <v>2590</v>
      </c>
      <c r="C6889">
        <v>74.468085106382972</v>
      </c>
      <c r="D6889" t="s">
        <v>164</v>
      </c>
      <c r="E6889" t="s">
        <v>2628</v>
      </c>
      <c r="F6889" t="s">
        <v>1578</v>
      </c>
    </row>
    <row r="6890" spans="1:6" ht="15">
      <c r="A6890" s="233">
        <v>45870</v>
      </c>
      <c r="B6890" t="s">
        <v>2588</v>
      </c>
      <c r="C6890">
        <v>665</v>
      </c>
      <c r="D6890" t="s">
        <v>166</v>
      </c>
      <c r="E6890" t="s">
        <v>2600</v>
      </c>
      <c r="F6890" t="s">
        <v>1525</v>
      </c>
    </row>
    <row r="6891" spans="1:6" ht="15">
      <c r="A6891" s="233">
        <v>45870</v>
      </c>
      <c r="B6891" t="s">
        <v>2590</v>
      </c>
      <c r="C6891">
        <v>84.713375796178354</v>
      </c>
      <c r="D6891" t="s">
        <v>166</v>
      </c>
      <c r="E6891" t="s">
        <v>2183</v>
      </c>
      <c r="F6891" t="s">
        <v>1525</v>
      </c>
    </row>
    <row r="6892" spans="1:6" ht="15">
      <c r="A6892" s="233">
        <v>45870</v>
      </c>
      <c r="B6892" t="s">
        <v>2588</v>
      </c>
      <c r="C6892">
        <v>790</v>
      </c>
      <c r="D6892" t="s">
        <v>168</v>
      </c>
      <c r="E6892" t="s">
        <v>2294</v>
      </c>
      <c r="F6892" t="s">
        <v>1578</v>
      </c>
    </row>
    <row r="6893" spans="1:6" ht="15">
      <c r="A6893" s="233">
        <v>45870</v>
      </c>
      <c r="B6893" t="s">
        <v>2590</v>
      </c>
      <c r="C6893">
        <v>82.291666666666657</v>
      </c>
      <c r="D6893" t="s">
        <v>168</v>
      </c>
      <c r="E6893" t="s">
        <v>2583</v>
      </c>
      <c r="F6893" t="s">
        <v>1578</v>
      </c>
    </row>
    <row r="6894" spans="1:6" ht="15">
      <c r="A6894" s="233">
        <v>45870</v>
      </c>
      <c r="B6894" t="s">
        <v>2588</v>
      </c>
      <c r="C6894">
        <v>390</v>
      </c>
      <c r="D6894" t="s">
        <v>170</v>
      </c>
      <c r="E6894" t="s">
        <v>2166</v>
      </c>
      <c r="F6894" t="s">
        <v>1509</v>
      </c>
    </row>
    <row r="6895" spans="1:6" ht="15">
      <c r="A6895" s="233">
        <v>45870</v>
      </c>
      <c r="B6895" t="s">
        <v>2590</v>
      </c>
      <c r="C6895">
        <v>87.640449438202253</v>
      </c>
      <c r="D6895" t="s">
        <v>170</v>
      </c>
      <c r="E6895" t="s">
        <v>2571</v>
      </c>
      <c r="F6895" t="s">
        <v>1509</v>
      </c>
    </row>
    <row r="6896" spans="1:6" ht="15">
      <c r="A6896" s="233">
        <v>45870</v>
      </c>
      <c r="B6896" t="s">
        <v>2588</v>
      </c>
      <c r="C6896">
        <v>2660</v>
      </c>
      <c r="D6896" t="s">
        <v>172</v>
      </c>
      <c r="E6896" t="s">
        <v>3446</v>
      </c>
      <c r="F6896" t="s">
        <v>1525</v>
      </c>
    </row>
    <row r="6897" spans="1:6" ht="15">
      <c r="A6897" s="233">
        <v>45870</v>
      </c>
      <c r="B6897" t="s">
        <v>2590</v>
      </c>
      <c r="C6897">
        <v>81.345565749235476</v>
      </c>
      <c r="D6897" t="s">
        <v>172</v>
      </c>
      <c r="E6897" t="s">
        <v>2591</v>
      </c>
      <c r="F6897" t="s">
        <v>1525</v>
      </c>
    </row>
    <row r="6898" spans="1:6" ht="15">
      <c r="A6898" s="233">
        <v>45870</v>
      </c>
      <c r="B6898" t="s">
        <v>2588</v>
      </c>
      <c r="C6898">
        <v>445</v>
      </c>
      <c r="D6898" t="s">
        <v>174</v>
      </c>
      <c r="E6898" t="s">
        <v>2644</v>
      </c>
      <c r="F6898" t="s">
        <v>1518</v>
      </c>
    </row>
    <row r="6899" spans="1:6" ht="15">
      <c r="A6899" s="233">
        <v>45870</v>
      </c>
      <c r="B6899" t="s">
        <v>2590</v>
      </c>
      <c r="C6899">
        <v>88.118811881188122</v>
      </c>
      <c r="D6899" t="s">
        <v>174</v>
      </c>
      <c r="E6899" t="s">
        <v>2571</v>
      </c>
      <c r="F6899" t="s">
        <v>1518</v>
      </c>
    </row>
    <row r="6900" spans="1:6" ht="15">
      <c r="A6900" s="233">
        <v>45870</v>
      </c>
      <c r="B6900" t="s">
        <v>2588</v>
      </c>
      <c r="C6900">
        <v>620</v>
      </c>
      <c r="D6900" t="s">
        <v>176</v>
      </c>
      <c r="E6900" t="s">
        <v>2605</v>
      </c>
      <c r="F6900" t="s">
        <v>1518</v>
      </c>
    </row>
    <row r="6901" spans="1:6" ht="15">
      <c r="A6901" s="233">
        <v>45870</v>
      </c>
      <c r="B6901" t="s">
        <v>2590</v>
      </c>
      <c r="C6901">
        <v>91.17647058823529</v>
      </c>
      <c r="D6901" t="s">
        <v>176</v>
      </c>
      <c r="E6901" t="s">
        <v>2574</v>
      </c>
      <c r="F6901" t="s">
        <v>1518</v>
      </c>
    </row>
    <row r="6902" spans="1:6" ht="15">
      <c r="A6902" s="233">
        <v>45870</v>
      </c>
      <c r="B6902" t="s">
        <v>2588</v>
      </c>
      <c r="C6902">
        <v>910</v>
      </c>
      <c r="D6902" t="s">
        <v>178</v>
      </c>
      <c r="E6902" t="s">
        <v>3018</v>
      </c>
      <c r="F6902" t="s">
        <v>1591</v>
      </c>
    </row>
    <row r="6903" spans="1:6" ht="15">
      <c r="A6903" s="233">
        <v>45870</v>
      </c>
      <c r="B6903" t="s">
        <v>2590</v>
      </c>
      <c r="C6903">
        <v>81.981981981981974</v>
      </c>
      <c r="D6903" t="s">
        <v>178</v>
      </c>
      <c r="E6903" t="s">
        <v>2583</v>
      </c>
      <c r="F6903" t="s">
        <v>1591</v>
      </c>
    </row>
    <row r="6904" spans="1:6" ht="15">
      <c r="A6904" s="233">
        <v>45870</v>
      </c>
      <c r="B6904" t="s">
        <v>2588</v>
      </c>
      <c r="C6904">
        <v>700</v>
      </c>
      <c r="D6904" t="s">
        <v>180</v>
      </c>
      <c r="E6904" t="s">
        <v>2369</v>
      </c>
      <c r="F6904" t="s">
        <v>1522</v>
      </c>
    </row>
    <row r="6905" spans="1:6" ht="15">
      <c r="A6905" s="233">
        <v>45870</v>
      </c>
      <c r="B6905" t="s">
        <v>2590</v>
      </c>
      <c r="C6905">
        <v>83.832335329341305</v>
      </c>
      <c r="D6905" t="s">
        <v>180</v>
      </c>
      <c r="E6905" t="s">
        <v>2537</v>
      </c>
      <c r="F6905" t="s">
        <v>1522</v>
      </c>
    </row>
    <row r="6906" spans="1:6" ht="15">
      <c r="A6906" s="233">
        <v>45870</v>
      </c>
      <c r="B6906" t="s">
        <v>2588</v>
      </c>
      <c r="C6906">
        <v>655</v>
      </c>
      <c r="D6906" t="s">
        <v>182</v>
      </c>
      <c r="E6906" t="s">
        <v>2488</v>
      </c>
      <c r="F6906" t="s">
        <v>1578</v>
      </c>
    </row>
    <row r="6907" spans="1:6" ht="15">
      <c r="A6907" s="233">
        <v>45870</v>
      </c>
      <c r="B6907" t="s">
        <v>2590</v>
      </c>
      <c r="C6907">
        <v>74.857142857142861</v>
      </c>
      <c r="D6907" t="s">
        <v>182</v>
      </c>
      <c r="E6907" t="s">
        <v>2147</v>
      </c>
      <c r="F6907" t="s">
        <v>1578</v>
      </c>
    </row>
    <row r="6908" spans="1:6" ht="15">
      <c r="A6908" s="233">
        <v>45870</v>
      </c>
      <c r="B6908" t="s">
        <v>2588</v>
      </c>
      <c r="C6908">
        <v>2000</v>
      </c>
      <c r="D6908" t="s">
        <v>184</v>
      </c>
      <c r="E6908" t="s">
        <v>3011</v>
      </c>
      <c r="F6908" t="s">
        <v>1518</v>
      </c>
    </row>
    <row r="6909" spans="1:6" ht="15">
      <c r="A6909" s="233">
        <v>45870</v>
      </c>
      <c r="B6909" t="s">
        <v>2590</v>
      </c>
      <c r="C6909">
        <v>83.333333333333343</v>
      </c>
      <c r="D6909" t="s">
        <v>184</v>
      </c>
      <c r="E6909" t="s">
        <v>2548</v>
      </c>
      <c r="F6909" t="s">
        <v>1518</v>
      </c>
    </row>
    <row r="6910" spans="1:6" ht="15">
      <c r="A6910" s="233">
        <v>45870</v>
      </c>
      <c r="B6910" t="s">
        <v>2588</v>
      </c>
      <c r="C6910">
        <v>1145</v>
      </c>
      <c r="D6910" t="s">
        <v>186</v>
      </c>
      <c r="E6910" t="s">
        <v>3447</v>
      </c>
      <c r="F6910" t="s">
        <v>1578</v>
      </c>
    </row>
    <row r="6911" spans="1:6" ht="15">
      <c r="A6911" s="233">
        <v>45870</v>
      </c>
      <c r="B6911" t="s">
        <v>2590</v>
      </c>
      <c r="C6911">
        <v>73.162939297124595</v>
      </c>
      <c r="D6911" t="s">
        <v>186</v>
      </c>
      <c r="E6911" t="s">
        <v>2568</v>
      </c>
      <c r="F6911" t="s">
        <v>1578</v>
      </c>
    </row>
    <row r="6912" spans="1:6" ht="15">
      <c r="A6912" s="233">
        <v>45870</v>
      </c>
      <c r="B6912" t="s">
        <v>2588</v>
      </c>
      <c r="C6912">
        <v>615</v>
      </c>
      <c r="D6912" t="s">
        <v>188</v>
      </c>
      <c r="E6912" t="s">
        <v>2499</v>
      </c>
      <c r="F6912" t="s">
        <v>1591</v>
      </c>
    </row>
    <row r="6913" spans="1:6" ht="15">
      <c r="A6913" s="233">
        <v>45870</v>
      </c>
      <c r="B6913" t="s">
        <v>2590</v>
      </c>
      <c r="C6913">
        <v>77.358490566037744</v>
      </c>
      <c r="D6913" t="s">
        <v>188</v>
      </c>
      <c r="E6913" t="s">
        <v>2533</v>
      </c>
      <c r="F6913" t="s">
        <v>1591</v>
      </c>
    </row>
    <row r="6914" spans="1:6" ht="15">
      <c r="A6914" s="233">
        <v>45870</v>
      </c>
      <c r="B6914" t="s">
        <v>2588</v>
      </c>
      <c r="C6914">
        <v>2385</v>
      </c>
      <c r="D6914" t="s">
        <v>190</v>
      </c>
      <c r="E6914" t="s">
        <v>3448</v>
      </c>
      <c r="F6914" t="s">
        <v>1591</v>
      </c>
    </row>
    <row r="6915" spans="1:6" ht="15">
      <c r="A6915" s="233">
        <v>45870</v>
      </c>
      <c r="B6915" t="s">
        <v>2590</v>
      </c>
      <c r="C6915">
        <v>80.303030303030297</v>
      </c>
      <c r="D6915" t="s">
        <v>190</v>
      </c>
      <c r="E6915" t="s">
        <v>2115</v>
      </c>
      <c r="F6915" t="s">
        <v>1591</v>
      </c>
    </row>
    <row r="6916" spans="1:6" ht="15">
      <c r="A6916" s="233">
        <v>45870</v>
      </c>
      <c r="B6916" t="s">
        <v>2588</v>
      </c>
      <c r="C6916">
        <v>490</v>
      </c>
      <c r="D6916" t="s">
        <v>192</v>
      </c>
      <c r="E6916" t="s">
        <v>2270</v>
      </c>
      <c r="F6916" t="s">
        <v>1534</v>
      </c>
    </row>
    <row r="6917" spans="1:6" ht="15">
      <c r="A6917" s="233">
        <v>45870</v>
      </c>
      <c r="B6917" t="s">
        <v>2590</v>
      </c>
      <c r="C6917">
        <v>78.400000000000006</v>
      </c>
      <c r="D6917" t="s">
        <v>192</v>
      </c>
      <c r="E6917" t="s">
        <v>2604</v>
      </c>
      <c r="F6917" t="s">
        <v>1534</v>
      </c>
    </row>
    <row r="6918" spans="1:6" ht="15">
      <c r="A6918" s="233">
        <v>45870</v>
      </c>
      <c r="B6918" t="s">
        <v>2588</v>
      </c>
      <c r="C6918">
        <v>1530</v>
      </c>
      <c r="D6918" t="s">
        <v>194</v>
      </c>
      <c r="E6918" t="s">
        <v>3341</v>
      </c>
      <c r="F6918" t="s">
        <v>1544</v>
      </c>
    </row>
    <row r="6919" spans="1:6" ht="15">
      <c r="A6919" s="233">
        <v>45870</v>
      </c>
      <c r="B6919" t="s">
        <v>2590</v>
      </c>
      <c r="C6919">
        <v>79.895561357702348</v>
      </c>
      <c r="D6919" t="s">
        <v>194</v>
      </c>
      <c r="E6919" t="s">
        <v>2115</v>
      </c>
      <c r="F6919" t="s">
        <v>1544</v>
      </c>
    </row>
    <row r="6920" spans="1:6" ht="15">
      <c r="A6920" s="233">
        <v>45870</v>
      </c>
      <c r="B6920" t="s">
        <v>2588</v>
      </c>
      <c r="C6920">
        <v>430</v>
      </c>
      <c r="D6920" t="s">
        <v>196</v>
      </c>
      <c r="E6920" t="s">
        <v>3067</v>
      </c>
      <c r="F6920" t="s">
        <v>1525</v>
      </c>
    </row>
    <row r="6921" spans="1:6" ht="15">
      <c r="A6921" s="233">
        <v>45870</v>
      </c>
      <c r="B6921" t="s">
        <v>2590</v>
      </c>
      <c r="C6921">
        <v>83.495145631067956</v>
      </c>
      <c r="D6921" t="s">
        <v>196</v>
      </c>
      <c r="E6921" t="s">
        <v>2548</v>
      </c>
      <c r="F6921" t="s">
        <v>1525</v>
      </c>
    </row>
    <row r="6922" spans="1:6" ht="15">
      <c r="A6922" s="233">
        <v>45870</v>
      </c>
      <c r="B6922" t="s">
        <v>2588</v>
      </c>
      <c r="C6922">
        <v>760</v>
      </c>
      <c r="D6922" t="s">
        <v>198</v>
      </c>
      <c r="E6922" t="s">
        <v>2598</v>
      </c>
      <c r="F6922" t="s">
        <v>1522</v>
      </c>
    </row>
    <row r="6923" spans="1:6" ht="15">
      <c r="A6923" s="233">
        <v>45870</v>
      </c>
      <c r="B6923" t="s">
        <v>2590</v>
      </c>
      <c r="C6923">
        <v>84.916201117318437</v>
      </c>
      <c r="D6923" t="s">
        <v>198</v>
      </c>
      <c r="E6923" t="s">
        <v>2183</v>
      </c>
      <c r="F6923" t="s">
        <v>1522</v>
      </c>
    </row>
    <row r="6924" spans="1:6" ht="15">
      <c r="A6924" s="233">
        <v>45870</v>
      </c>
      <c r="B6924" t="s">
        <v>2588</v>
      </c>
      <c r="C6924">
        <v>450</v>
      </c>
      <c r="D6924" t="s">
        <v>200</v>
      </c>
      <c r="E6924" t="s">
        <v>2643</v>
      </c>
      <c r="F6924" t="s">
        <v>1544</v>
      </c>
    </row>
    <row r="6925" spans="1:6" ht="15">
      <c r="A6925" s="233">
        <v>45870</v>
      </c>
      <c r="B6925" t="s">
        <v>2590</v>
      </c>
      <c r="C6925">
        <v>75.630252100840337</v>
      </c>
      <c r="D6925" t="s">
        <v>200</v>
      </c>
      <c r="E6925" t="s">
        <v>2556</v>
      </c>
      <c r="F6925" t="s">
        <v>1544</v>
      </c>
    </row>
    <row r="6926" spans="1:6" ht="15">
      <c r="A6926" s="233">
        <v>45870</v>
      </c>
      <c r="B6926" t="s">
        <v>2588</v>
      </c>
      <c r="C6926">
        <v>255</v>
      </c>
      <c r="D6926" t="s">
        <v>202</v>
      </c>
      <c r="E6926" t="s">
        <v>2244</v>
      </c>
      <c r="F6926" t="s">
        <v>1544</v>
      </c>
    </row>
    <row r="6927" spans="1:6" ht="15">
      <c r="A6927" s="233">
        <v>45870</v>
      </c>
      <c r="B6927" t="s">
        <v>2590</v>
      </c>
      <c r="C6927">
        <v>78.461538461538467</v>
      </c>
      <c r="D6927" t="s">
        <v>202</v>
      </c>
      <c r="E6927" t="s">
        <v>2604</v>
      </c>
      <c r="F6927" t="s">
        <v>1544</v>
      </c>
    </row>
    <row r="6928" spans="1:6" ht="15">
      <c r="A6928" s="233">
        <v>45870</v>
      </c>
      <c r="B6928" t="s">
        <v>2588</v>
      </c>
      <c r="C6928">
        <v>535</v>
      </c>
      <c r="D6928" t="s">
        <v>204</v>
      </c>
      <c r="E6928" t="s">
        <v>2389</v>
      </c>
      <c r="F6928" t="s">
        <v>1509</v>
      </c>
    </row>
    <row r="6929" spans="1:6" ht="15">
      <c r="A6929" s="233">
        <v>45870</v>
      </c>
      <c r="B6929" t="s">
        <v>2590</v>
      </c>
      <c r="C6929">
        <v>79.259259259259267</v>
      </c>
      <c r="D6929" t="s">
        <v>204</v>
      </c>
      <c r="E6929" t="s">
        <v>2562</v>
      </c>
      <c r="F6929" t="s">
        <v>1509</v>
      </c>
    </row>
    <row r="6930" spans="1:6" ht="15">
      <c r="A6930" s="233">
        <v>45870</v>
      </c>
      <c r="B6930" t="s">
        <v>2588</v>
      </c>
      <c r="C6930">
        <v>410</v>
      </c>
      <c r="D6930" t="s">
        <v>206</v>
      </c>
      <c r="E6930" t="s">
        <v>2228</v>
      </c>
      <c r="F6930" t="s">
        <v>1578</v>
      </c>
    </row>
    <row r="6931" spans="1:6" ht="15">
      <c r="A6931" s="233">
        <v>45870</v>
      </c>
      <c r="B6931" t="s">
        <v>2590</v>
      </c>
      <c r="C6931">
        <v>75.925925925925924</v>
      </c>
      <c r="D6931" t="s">
        <v>206</v>
      </c>
      <c r="E6931" t="s">
        <v>2556</v>
      </c>
      <c r="F6931" t="s">
        <v>1578</v>
      </c>
    </row>
    <row r="6932" spans="1:6" ht="15">
      <c r="A6932" s="233">
        <v>45870</v>
      </c>
      <c r="B6932" t="s">
        <v>2588</v>
      </c>
      <c r="C6932">
        <v>390</v>
      </c>
      <c r="D6932" t="s">
        <v>208</v>
      </c>
      <c r="E6932" t="s">
        <v>2166</v>
      </c>
      <c r="F6932" t="s">
        <v>1509</v>
      </c>
    </row>
    <row r="6933" spans="1:6" ht="15">
      <c r="A6933" s="233">
        <v>45870</v>
      </c>
      <c r="B6933" t="s">
        <v>2590</v>
      </c>
      <c r="C6933">
        <v>77.227722772277232</v>
      </c>
      <c r="D6933" t="s">
        <v>208</v>
      </c>
      <c r="E6933" t="s">
        <v>2533</v>
      </c>
      <c r="F6933" t="s">
        <v>1509</v>
      </c>
    </row>
    <row r="6934" spans="1:6" ht="15">
      <c r="A6934" s="233">
        <v>45870</v>
      </c>
      <c r="B6934" t="s">
        <v>2588</v>
      </c>
      <c r="C6934">
        <v>500</v>
      </c>
      <c r="D6934" t="s">
        <v>210</v>
      </c>
      <c r="E6934" t="s">
        <v>2124</v>
      </c>
      <c r="F6934" t="s">
        <v>1534</v>
      </c>
    </row>
    <row r="6935" spans="1:6" ht="15">
      <c r="A6935" s="233">
        <v>45870</v>
      </c>
      <c r="B6935" t="s">
        <v>2590</v>
      </c>
      <c r="C6935">
        <v>80.645161290322577</v>
      </c>
      <c r="D6935" t="s">
        <v>210</v>
      </c>
      <c r="E6935" t="s">
        <v>2591</v>
      </c>
      <c r="F6935" t="s">
        <v>1534</v>
      </c>
    </row>
    <row r="6936" spans="1:6" ht="15">
      <c r="A6936" s="233">
        <v>45870</v>
      </c>
      <c r="B6936" t="s">
        <v>2588</v>
      </c>
      <c r="C6936">
        <v>855</v>
      </c>
      <c r="D6936" t="s">
        <v>212</v>
      </c>
      <c r="E6936" t="s">
        <v>3010</v>
      </c>
      <c r="F6936" t="s">
        <v>1518</v>
      </c>
    </row>
    <row r="6937" spans="1:6" ht="15">
      <c r="A6937" s="233">
        <v>45870</v>
      </c>
      <c r="B6937" t="s">
        <v>2590</v>
      </c>
      <c r="C6937">
        <v>81.428571428571431</v>
      </c>
      <c r="D6937" t="s">
        <v>212</v>
      </c>
      <c r="E6937" t="s">
        <v>2591</v>
      </c>
      <c r="F6937" t="s">
        <v>1518</v>
      </c>
    </row>
    <row r="6938" spans="1:6" ht="15">
      <c r="A6938" s="233">
        <v>45870</v>
      </c>
      <c r="B6938" t="s">
        <v>2588</v>
      </c>
      <c r="C6938">
        <v>95</v>
      </c>
      <c r="D6938" t="s">
        <v>214</v>
      </c>
      <c r="E6938" t="s">
        <v>2258</v>
      </c>
      <c r="F6938" t="s">
        <v>1591</v>
      </c>
    </row>
    <row r="6939" spans="1:6" ht="15">
      <c r="A6939" s="233">
        <v>45870</v>
      </c>
      <c r="B6939" t="s">
        <v>2590</v>
      </c>
      <c r="C6939">
        <v>70.370370370370367</v>
      </c>
      <c r="D6939" t="s">
        <v>214</v>
      </c>
      <c r="E6939" t="s">
        <v>2127</v>
      </c>
      <c r="F6939" t="s">
        <v>1591</v>
      </c>
    </row>
    <row r="6940" spans="1:6" ht="15">
      <c r="A6940" s="233">
        <v>45870</v>
      </c>
      <c r="B6940" t="s">
        <v>2588</v>
      </c>
      <c r="C6940">
        <v>500</v>
      </c>
      <c r="D6940" t="s">
        <v>216</v>
      </c>
      <c r="E6940" t="s">
        <v>2124</v>
      </c>
      <c r="F6940" t="s">
        <v>1534</v>
      </c>
    </row>
    <row r="6941" spans="1:6" ht="15">
      <c r="A6941" s="233">
        <v>45870</v>
      </c>
      <c r="B6941" t="s">
        <v>2590</v>
      </c>
      <c r="C6941">
        <v>80</v>
      </c>
      <c r="D6941" t="s">
        <v>216</v>
      </c>
      <c r="E6941" t="s">
        <v>2115</v>
      </c>
      <c r="F6941" t="s">
        <v>1534</v>
      </c>
    </row>
    <row r="6942" spans="1:6" ht="15">
      <c r="A6942" s="233">
        <v>45870</v>
      </c>
      <c r="B6942" t="s">
        <v>2588</v>
      </c>
      <c r="C6942">
        <v>835</v>
      </c>
      <c r="D6942" t="s">
        <v>218</v>
      </c>
      <c r="E6942" t="s">
        <v>3019</v>
      </c>
      <c r="F6942" t="s">
        <v>1531</v>
      </c>
    </row>
    <row r="6943" spans="1:6" ht="15">
      <c r="A6943" s="233">
        <v>45870</v>
      </c>
      <c r="B6943" t="s">
        <v>2590</v>
      </c>
      <c r="C6943">
        <v>84.343434343434339</v>
      </c>
      <c r="D6943" t="s">
        <v>218</v>
      </c>
      <c r="E6943" t="s">
        <v>2537</v>
      </c>
      <c r="F6943" t="s">
        <v>1531</v>
      </c>
    </row>
    <row r="6944" spans="1:6" ht="15">
      <c r="A6944" s="233">
        <v>45870</v>
      </c>
      <c r="B6944" t="s">
        <v>2588</v>
      </c>
      <c r="C6944">
        <v>820</v>
      </c>
      <c r="D6944" t="s">
        <v>220</v>
      </c>
      <c r="E6944" t="s">
        <v>3433</v>
      </c>
      <c r="F6944" t="s">
        <v>1534</v>
      </c>
    </row>
    <row r="6945" spans="1:6" ht="15">
      <c r="A6945" s="233">
        <v>45870</v>
      </c>
      <c r="B6945" t="s">
        <v>2590</v>
      </c>
      <c r="C6945">
        <v>82.412060301507537</v>
      </c>
      <c r="D6945" t="s">
        <v>220</v>
      </c>
      <c r="E6945" t="s">
        <v>2583</v>
      </c>
      <c r="F6945" t="s">
        <v>1534</v>
      </c>
    </row>
    <row r="6946" spans="1:6" ht="15">
      <c r="A6946" s="233">
        <v>45870</v>
      </c>
      <c r="B6946" t="s">
        <v>2588</v>
      </c>
      <c r="C6946">
        <v>1535</v>
      </c>
      <c r="D6946" t="s">
        <v>222</v>
      </c>
      <c r="E6946" t="s">
        <v>3432</v>
      </c>
      <c r="F6946" t="s">
        <v>1518</v>
      </c>
    </row>
    <row r="6947" spans="1:6" ht="15">
      <c r="A6947" s="233">
        <v>45870</v>
      </c>
      <c r="B6947" t="s">
        <v>2590</v>
      </c>
      <c r="C6947">
        <v>81.86666666666666</v>
      </c>
      <c r="D6947" t="s">
        <v>222</v>
      </c>
      <c r="E6947" t="s">
        <v>2583</v>
      </c>
      <c r="F6947" t="s">
        <v>1518</v>
      </c>
    </row>
    <row r="6948" spans="1:6" ht="15">
      <c r="A6948" s="233">
        <v>45870</v>
      </c>
      <c r="B6948" t="s">
        <v>2588</v>
      </c>
      <c r="C6948">
        <v>1095</v>
      </c>
      <c r="D6948" t="s">
        <v>224</v>
      </c>
      <c r="E6948" t="s">
        <v>2511</v>
      </c>
      <c r="F6948" t="s">
        <v>1531</v>
      </c>
    </row>
    <row r="6949" spans="1:6" ht="15">
      <c r="A6949" s="233">
        <v>45870</v>
      </c>
      <c r="B6949" t="s">
        <v>2590</v>
      </c>
      <c r="C6949">
        <v>76.306620209059233</v>
      </c>
      <c r="D6949" t="s">
        <v>224</v>
      </c>
      <c r="E6949" t="s">
        <v>2556</v>
      </c>
      <c r="F6949" t="s">
        <v>1531</v>
      </c>
    </row>
    <row r="6950" spans="1:6" ht="15">
      <c r="A6950" s="233">
        <v>45870</v>
      </c>
      <c r="B6950" t="s">
        <v>2588</v>
      </c>
      <c r="C6950">
        <v>255</v>
      </c>
      <c r="D6950" t="s">
        <v>226</v>
      </c>
      <c r="E6950" t="s">
        <v>2244</v>
      </c>
      <c r="F6950" t="s">
        <v>1544</v>
      </c>
    </row>
    <row r="6951" spans="1:6" ht="15">
      <c r="A6951" s="233">
        <v>45870</v>
      </c>
      <c r="B6951" t="s">
        <v>2590</v>
      </c>
      <c r="C6951">
        <v>80.952380952380949</v>
      </c>
      <c r="D6951" t="s">
        <v>226</v>
      </c>
      <c r="E6951" t="s">
        <v>2591</v>
      </c>
      <c r="F6951" t="s">
        <v>1544</v>
      </c>
    </row>
    <row r="6952" spans="1:6" ht="15">
      <c r="A6952" s="233">
        <v>45870</v>
      </c>
      <c r="B6952" t="s">
        <v>2588</v>
      </c>
      <c r="C6952">
        <v>695</v>
      </c>
      <c r="D6952" t="s">
        <v>228</v>
      </c>
      <c r="E6952" t="s">
        <v>2376</v>
      </c>
      <c r="F6952" t="s">
        <v>1531</v>
      </c>
    </row>
    <row r="6953" spans="1:6" ht="15">
      <c r="A6953" s="233">
        <v>45870</v>
      </c>
      <c r="B6953" t="s">
        <v>2590</v>
      </c>
      <c r="C6953">
        <v>81.764705882352942</v>
      </c>
      <c r="D6953" t="s">
        <v>228</v>
      </c>
      <c r="E6953" t="s">
        <v>2583</v>
      </c>
      <c r="F6953" t="s">
        <v>1531</v>
      </c>
    </row>
    <row r="6954" spans="1:6" ht="15">
      <c r="A6954" s="233">
        <v>45870</v>
      </c>
      <c r="B6954" t="s">
        <v>2588</v>
      </c>
      <c r="C6954">
        <v>1840</v>
      </c>
      <c r="D6954" t="s">
        <v>230</v>
      </c>
      <c r="E6954" t="s">
        <v>2979</v>
      </c>
      <c r="F6954" t="s">
        <v>1522</v>
      </c>
    </row>
    <row r="6955" spans="1:6" ht="15">
      <c r="A6955" s="233">
        <v>45870</v>
      </c>
      <c r="B6955" t="s">
        <v>2590</v>
      </c>
      <c r="C6955">
        <v>81.057268722466958</v>
      </c>
      <c r="D6955" t="s">
        <v>230</v>
      </c>
      <c r="E6955" t="s">
        <v>2591</v>
      </c>
      <c r="F6955" t="s">
        <v>1522</v>
      </c>
    </row>
    <row r="6956" spans="1:6" ht="15">
      <c r="A6956" s="233">
        <v>45870</v>
      </c>
      <c r="B6956" t="s">
        <v>2588</v>
      </c>
      <c r="C6956">
        <v>815</v>
      </c>
      <c r="D6956" t="s">
        <v>232</v>
      </c>
      <c r="E6956" t="s">
        <v>2465</v>
      </c>
      <c r="F6956" t="s">
        <v>1522</v>
      </c>
    </row>
    <row r="6957" spans="1:6" ht="15">
      <c r="A6957" s="233">
        <v>45870</v>
      </c>
      <c r="B6957" t="s">
        <v>2590</v>
      </c>
      <c r="C6957">
        <v>85.340314136125656</v>
      </c>
      <c r="D6957" t="s">
        <v>232</v>
      </c>
      <c r="E6957" t="s">
        <v>2183</v>
      </c>
      <c r="F6957" t="s">
        <v>1522</v>
      </c>
    </row>
    <row r="6958" spans="1:6" ht="15">
      <c r="A6958" s="233">
        <v>45870</v>
      </c>
      <c r="B6958" t="s">
        <v>2588</v>
      </c>
      <c r="C6958">
        <v>480</v>
      </c>
      <c r="D6958" t="s">
        <v>234</v>
      </c>
      <c r="E6958" t="s">
        <v>2357</v>
      </c>
      <c r="F6958" t="s">
        <v>1578</v>
      </c>
    </row>
    <row r="6959" spans="1:6" ht="15">
      <c r="A6959" s="233">
        <v>45870</v>
      </c>
      <c r="B6959" t="s">
        <v>2590</v>
      </c>
      <c r="C6959">
        <v>77.41935483870968</v>
      </c>
      <c r="D6959" t="s">
        <v>234</v>
      </c>
      <c r="E6959" t="s">
        <v>2533</v>
      </c>
      <c r="F6959" t="s">
        <v>1578</v>
      </c>
    </row>
    <row r="6960" spans="1:6" ht="15">
      <c r="A6960" s="233">
        <v>45870</v>
      </c>
      <c r="B6960" t="s">
        <v>2588</v>
      </c>
      <c r="C6960">
        <v>595</v>
      </c>
      <c r="D6960" t="s">
        <v>236</v>
      </c>
      <c r="E6960" t="s">
        <v>2624</v>
      </c>
      <c r="F6960" t="s">
        <v>1544</v>
      </c>
    </row>
    <row r="6961" spans="1:6" ht="15">
      <c r="A6961" s="233">
        <v>45870</v>
      </c>
      <c r="B6961" t="s">
        <v>2590</v>
      </c>
      <c r="C6961">
        <v>85.611510791366911</v>
      </c>
      <c r="D6961" t="s">
        <v>236</v>
      </c>
      <c r="E6961" t="s">
        <v>2595</v>
      </c>
      <c r="F6961" t="s">
        <v>1544</v>
      </c>
    </row>
    <row r="6962" spans="1:6" ht="15">
      <c r="A6962" s="233">
        <v>45870</v>
      </c>
      <c r="B6962" t="s">
        <v>2588</v>
      </c>
      <c r="C6962">
        <v>465</v>
      </c>
      <c r="D6962" t="s">
        <v>238</v>
      </c>
      <c r="E6962" t="s">
        <v>2497</v>
      </c>
      <c r="F6962" t="s">
        <v>1525</v>
      </c>
    </row>
    <row r="6963" spans="1:6" ht="15">
      <c r="A6963" s="233">
        <v>45870</v>
      </c>
      <c r="B6963" t="s">
        <v>2590</v>
      </c>
      <c r="C6963">
        <v>86.111111111111114</v>
      </c>
      <c r="D6963" t="s">
        <v>238</v>
      </c>
      <c r="E6963" t="s">
        <v>2595</v>
      </c>
      <c r="F6963" t="s">
        <v>1525</v>
      </c>
    </row>
    <row r="6964" spans="1:6" ht="15">
      <c r="A6964" s="233">
        <v>45870</v>
      </c>
      <c r="B6964" t="s">
        <v>2588</v>
      </c>
      <c r="C6964">
        <v>445</v>
      </c>
      <c r="D6964" t="s">
        <v>240</v>
      </c>
      <c r="E6964" t="s">
        <v>2644</v>
      </c>
      <c r="F6964" t="s">
        <v>1509</v>
      </c>
    </row>
    <row r="6965" spans="1:6" ht="15">
      <c r="A6965" s="233">
        <v>45870</v>
      </c>
      <c r="B6965" t="s">
        <v>2590</v>
      </c>
      <c r="C6965">
        <v>85.576923076923066</v>
      </c>
      <c r="D6965" t="s">
        <v>240</v>
      </c>
      <c r="E6965" t="s">
        <v>2595</v>
      </c>
      <c r="F6965" t="s">
        <v>1509</v>
      </c>
    </row>
    <row r="6966" spans="1:6" ht="15">
      <c r="A6966" s="233">
        <v>45870</v>
      </c>
      <c r="B6966" t="s">
        <v>2588</v>
      </c>
      <c r="C6966">
        <v>535</v>
      </c>
      <c r="D6966" t="s">
        <v>242</v>
      </c>
      <c r="E6966" t="s">
        <v>2389</v>
      </c>
      <c r="F6966" t="s">
        <v>1534</v>
      </c>
    </row>
    <row r="6967" spans="1:6" ht="15">
      <c r="A6967" s="233">
        <v>45870</v>
      </c>
      <c r="B6967" t="s">
        <v>2590</v>
      </c>
      <c r="C6967">
        <v>83.59375</v>
      </c>
      <c r="D6967" t="s">
        <v>242</v>
      </c>
      <c r="E6967" t="s">
        <v>2537</v>
      </c>
      <c r="F6967" t="s">
        <v>1534</v>
      </c>
    </row>
    <row r="6968" spans="1:6" ht="15">
      <c r="A6968" s="233">
        <v>45870</v>
      </c>
      <c r="B6968" t="s">
        <v>2588</v>
      </c>
      <c r="C6968">
        <v>3020</v>
      </c>
      <c r="D6968" t="s">
        <v>244</v>
      </c>
      <c r="E6968" t="s">
        <v>3449</v>
      </c>
      <c r="F6968" t="s">
        <v>1531</v>
      </c>
    </row>
    <row r="6969" spans="1:6" ht="15">
      <c r="A6969" s="233">
        <v>45870</v>
      </c>
      <c r="B6969" t="s">
        <v>2590</v>
      </c>
      <c r="C6969">
        <v>83.081155433287478</v>
      </c>
      <c r="D6969" t="s">
        <v>244</v>
      </c>
      <c r="E6969" t="s">
        <v>2548</v>
      </c>
      <c r="F6969" t="s">
        <v>1531</v>
      </c>
    </row>
    <row r="6970" spans="1:6" ht="15">
      <c r="A6970" s="233">
        <v>45870</v>
      </c>
      <c r="B6970" t="s">
        <v>2588</v>
      </c>
      <c r="C6970">
        <v>935</v>
      </c>
      <c r="D6970" t="s">
        <v>246</v>
      </c>
      <c r="E6970" t="s">
        <v>3450</v>
      </c>
      <c r="F6970" t="s">
        <v>1534</v>
      </c>
    </row>
    <row r="6971" spans="1:6" ht="15">
      <c r="A6971" s="233">
        <v>45870</v>
      </c>
      <c r="B6971" t="s">
        <v>2590</v>
      </c>
      <c r="C6971">
        <v>83.482142857142861</v>
      </c>
      <c r="D6971" t="s">
        <v>246</v>
      </c>
      <c r="E6971" t="s">
        <v>2548</v>
      </c>
      <c r="F6971" t="s">
        <v>1534</v>
      </c>
    </row>
    <row r="6972" spans="1:6" ht="15">
      <c r="A6972" s="233">
        <v>45870</v>
      </c>
      <c r="B6972" t="s">
        <v>2588</v>
      </c>
      <c r="C6972">
        <v>610</v>
      </c>
      <c r="D6972" t="s">
        <v>248</v>
      </c>
      <c r="E6972" t="s">
        <v>2640</v>
      </c>
      <c r="F6972" t="s">
        <v>1578</v>
      </c>
    </row>
    <row r="6973" spans="1:6" ht="15">
      <c r="A6973" s="233">
        <v>45870</v>
      </c>
      <c r="B6973" t="s">
        <v>2590</v>
      </c>
      <c r="C6973">
        <v>85.314685314685306</v>
      </c>
      <c r="D6973" t="s">
        <v>248</v>
      </c>
      <c r="E6973" t="s">
        <v>2183</v>
      </c>
      <c r="F6973" t="s">
        <v>1578</v>
      </c>
    </row>
    <row r="6974" spans="1:6" ht="15">
      <c r="A6974" s="233">
        <v>45870</v>
      </c>
      <c r="B6974" t="s">
        <v>2588</v>
      </c>
      <c r="C6974">
        <v>845</v>
      </c>
      <c r="D6974" t="s">
        <v>250</v>
      </c>
      <c r="E6974" t="s">
        <v>2872</v>
      </c>
      <c r="F6974" t="s">
        <v>1531</v>
      </c>
    </row>
    <row r="6975" spans="1:6" ht="15">
      <c r="A6975" s="233">
        <v>45870</v>
      </c>
      <c r="B6975" t="s">
        <v>2590</v>
      </c>
      <c r="C6975">
        <v>81.642512077294683</v>
      </c>
      <c r="D6975" t="s">
        <v>250</v>
      </c>
      <c r="E6975" t="s">
        <v>2583</v>
      </c>
      <c r="F6975" t="s">
        <v>1531</v>
      </c>
    </row>
    <row r="6976" spans="1:6" ht="15">
      <c r="A6976" s="233">
        <v>45870</v>
      </c>
      <c r="B6976" t="s">
        <v>2588</v>
      </c>
      <c r="C6976">
        <v>2420</v>
      </c>
      <c r="D6976" t="s">
        <v>252</v>
      </c>
      <c r="E6976" t="s">
        <v>3451</v>
      </c>
      <c r="F6976" t="s">
        <v>1525</v>
      </c>
    </row>
    <row r="6977" spans="1:6" ht="15">
      <c r="A6977" s="233">
        <v>45870</v>
      </c>
      <c r="B6977" t="s">
        <v>2590</v>
      </c>
      <c r="C6977">
        <v>85.361552028218696</v>
      </c>
      <c r="D6977" t="s">
        <v>252</v>
      </c>
      <c r="E6977" t="s">
        <v>2183</v>
      </c>
      <c r="F6977" t="s">
        <v>1525</v>
      </c>
    </row>
    <row r="6978" spans="1:6" ht="15">
      <c r="A6978" s="233">
        <v>45870</v>
      </c>
      <c r="B6978" t="s">
        <v>2588</v>
      </c>
      <c r="C6978">
        <v>935</v>
      </c>
      <c r="D6978" t="s">
        <v>254</v>
      </c>
      <c r="E6978" t="s">
        <v>3450</v>
      </c>
      <c r="F6978" t="s">
        <v>1578</v>
      </c>
    </row>
    <row r="6979" spans="1:6" ht="15">
      <c r="A6979" s="233">
        <v>45870</v>
      </c>
      <c r="B6979" t="s">
        <v>2590</v>
      </c>
      <c r="C6979">
        <v>83.482142857142861</v>
      </c>
      <c r="D6979" t="s">
        <v>254</v>
      </c>
      <c r="E6979" t="s">
        <v>2548</v>
      </c>
      <c r="F6979" t="s">
        <v>1578</v>
      </c>
    </row>
    <row r="6980" spans="1:6" ht="15">
      <c r="A6980" s="233">
        <v>45870</v>
      </c>
      <c r="B6980" t="s">
        <v>2588</v>
      </c>
      <c r="C6980">
        <v>2755</v>
      </c>
      <c r="D6980" t="s">
        <v>256</v>
      </c>
      <c r="E6980" t="s">
        <v>3452</v>
      </c>
      <c r="F6980" t="s">
        <v>1544</v>
      </c>
    </row>
    <row r="6981" spans="1:6" ht="15">
      <c r="A6981" s="233">
        <v>45870</v>
      </c>
      <c r="B6981" t="s">
        <v>2590</v>
      </c>
      <c r="C6981">
        <v>80.555555555555557</v>
      </c>
      <c r="D6981" t="s">
        <v>256</v>
      </c>
      <c r="E6981" t="s">
        <v>2591</v>
      </c>
      <c r="F6981" t="s">
        <v>1544</v>
      </c>
    </row>
    <row r="6982" spans="1:6" ht="15">
      <c r="A6982" s="233">
        <v>45870</v>
      </c>
      <c r="B6982" t="s">
        <v>2588</v>
      </c>
      <c r="C6982">
        <v>395</v>
      </c>
      <c r="D6982" t="s">
        <v>258</v>
      </c>
      <c r="E6982" t="s">
        <v>2589</v>
      </c>
      <c r="F6982" t="s">
        <v>1509</v>
      </c>
    </row>
    <row r="6983" spans="1:6" ht="15">
      <c r="A6983" s="233">
        <v>45870</v>
      </c>
      <c r="B6983" t="s">
        <v>2590</v>
      </c>
      <c r="C6983">
        <v>80.612244897959187</v>
      </c>
      <c r="D6983" t="s">
        <v>258</v>
      </c>
      <c r="E6983" t="s">
        <v>2591</v>
      </c>
      <c r="F6983" t="s">
        <v>1509</v>
      </c>
    </row>
    <row r="6984" spans="1:6" ht="15">
      <c r="A6984" s="233">
        <v>45870</v>
      </c>
      <c r="B6984" t="s">
        <v>2588</v>
      </c>
      <c r="C6984">
        <v>525</v>
      </c>
      <c r="D6984" t="s">
        <v>260</v>
      </c>
      <c r="E6984" t="s">
        <v>2362</v>
      </c>
      <c r="F6984" t="s">
        <v>1522</v>
      </c>
    </row>
    <row r="6985" spans="1:6" ht="15">
      <c r="A6985" s="233">
        <v>45870</v>
      </c>
      <c r="B6985" t="s">
        <v>2590</v>
      </c>
      <c r="C6985">
        <v>79.545454545454547</v>
      </c>
      <c r="D6985" t="s">
        <v>260</v>
      </c>
      <c r="E6985" t="s">
        <v>2115</v>
      </c>
      <c r="F6985" t="s">
        <v>1522</v>
      </c>
    </row>
    <row r="6986" spans="1:6" ht="15">
      <c r="A6986" s="233">
        <v>45870</v>
      </c>
      <c r="B6986" t="s">
        <v>2588</v>
      </c>
      <c r="C6986">
        <v>710</v>
      </c>
      <c r="D6986" t="s">
        <v>262</v>
      </c>
      <c r="E6986" t="s">
        <v>2450</v>
      </c>
      <c r="F6986" t="s">
        <v>1534</v>
      </c>
    </row>
    <row r="6987" spans="1:6" ht="15">
      <c r="A6987" s="233">
        <v>45870</v>
      </c>
      <c r="B6987" t="s">
        <v>2590</v>
      </c>
      <c r="C6987">
        <v>84.023668639053255</v>
      </c>
      <c r="D6987" t="s">
        <v>262</v>
      </c>
      <c r="E6987" t="s">
        <v>2537</v>
      </c>
      <c r="F6987" t="s">
        <v>1534</v>
      </c>
    </row>
    <row r="6988" spans="1:6" ht="15">
      <c r="A6988" s="233">
        <v>45870</v>
      </c>
      <c r="B6988" t="s">
        <v>2588</v>
      </c>
      <c r="C6988">
        <v>565</v>
      </c>
      <c r="D6988" t="s">
        <v>264</v>
      </c>
      <c r="E6988" t="s">
        <v>2399</v>
      </c>
      <c r="F6988" t="s">
        <v>1531</v>
      </c>
    </row>
    <row r="6989" spans="1:6" ht="15">
      <c r="A6989" s="233">
        <v>45870</v>
      </c>
      <c r="B6989" t="s">
        <v>2590</v>
      </c>
      <c r="C6989">
        <v>81.294964028776988</v>
      </c>
      <c r="D6989" t="s">
        <v>264</v>
      </c>
      <c r="E6989" t="s">
        <v>2591</v>
      </c>
      <c r="F6989" t="s">
        <v>1531</v>
      </c>
    </row>
    <row r="6990" spans="1:6" ht="15">
      <c r="A6990" s="233">
        <v>45870</v>
      </c>
      <c r="B6990" t="s">
        <v>2588</v>
      </c>
      <c r="C6990">
        <v>300</v>
      </c>
      <c r="D6990" t="s">
        <v>266</v>
      </c>
      <c r="E6990" t="s">
        <v>2111</v>
      </c>
      <c r="F6990" t="s">
        <v>1525</v>
      </c>
    </row>
    <row r="6991" spans="1:6" ht="15">
      <c r="A6991" s="233">
        <v>45870</v>
      </c>
      <c r="B6991" t="s">
        <v>2590</v>
      </c>
      <c r="C6991">
        <v>80</v>
      </c>
      <c r="D6991" t="s">
        <v>266</v>
      </c>
      <c r="E6991" t="s">
        <v>2115</v>
      </c>
      <c r="F6991" t="s">
        <v>1525</v>
      </c>
    </row>
    <row r="6992" spans="1:6" ht="15">
      <c r="A6992" s="233">
        <v>45870</v>
      </c>
      <c r="B6992" t="s">
        <v>2588</v>
      </c>
      <c r="C6992">
        <v>545</v>
      </c>
      <c r="D6992" t="s">
        <v>268</v>
      </c>
      <c r="E6992" t="s">
        <v>2417</v>
      </c>
      <c r="F6992" t="s">
        <v>1522</v>
      </c>
    </row>
    <row r="6993" spans="1:6" ht="15">
      <c r="A6993" s="233">
        <v>45870</v>
      </c>
      <c r="B6993" t="s">
        <v>2590</v>
      </c>
      <c r="C6993">
        <v>83.206106870229007</v>
      </c>
      <c r="D6993" t="s">
        <v>268</v>
      </c>
      <c r="E6993" t="s">
        <v>2548</v>
      </c>
      <c r="F6993" t="s">
        <v>1522</v>
      </c>
    </row>
    <row r="6994" spans="1:6" ht="15">
      <c r="A6994" s="233">
        <v>45870</v>
      </c>
      <c r="B6994" t="s">
        <v>2588</v>
      </c>
      <c r="C6994">
        <v>295</v>
      </c>
      <c r="D6994" t="s">
        <v>270</v>
      </c>
      <c r="E6994" t="s">
        <v>2226</v>
      </c>
      <c r="F6994" t="s">
        <v>1509</v>
      </c>
    </row>
    <row r="6995" spans="1:6" ht="15">
      <c r="A6995" s="233">
        <v>45870</v>
      </c>
      <c r="B6995" t="s">
        <v>2590</v>
      </c>
      <c r="C6995">
        <v>86.764705882352942</v>
      </c>
      <c r="D6995" t="s">
        <v>270</v>
      </c>
      <c r="E6995" t="s">
        <v>2567</v>
      </c>
      <c r="F6995" t="s">
        <v>1509</v>
      </c>
    </row>
    <row r="6996" spans="1:6" ht="15">
      <c r="A6996" s="233">
        <v>45870</v>
      </c>
      <c r="B6996" t="s">
        <v>2588</v>
      </c>
      <c r="C6996">
        <v>575</v>
      </c>
      <c r="D6996" t="s">
        <v>272</v>
      </c>
      <c r="E6996" t="s">
        <v>3440</v>
      </c>
      <c r="F6996" t="s">
        <v>1534</v>
      </c>
    </row>
    <row r="6997" spans="1:6" ht="15">
      <c r="A6997" s="233">
        <v>45870</v>
      </c>
      <c r="B6997" t="s">
        <v>2590</v>
      </c>
      <c r="C6997">
        <v>80.985915492957744</v>
      </c>
      <c r="D6997" t="s">
        <v>272</v>
      </c>
      <c r="E6997" t="s">
        <v>2591</v>
      </c>
      <c r="F6997" t="s">
        <v>1534</v>
      </c>
    </row>
    <row r="6998" spans="1:6" ht="15">
      <c r="A6998" s="233">
        <v>45870</v>
      </c>
      <c r="B6998" t="s">
        <v>2588</v>
      </c>
      <c r="C6998">
        <v>1025</v>
      </c>
      <c r="D6998" t="s">
        <v>274</v>
      </c>
      <c r="E6998" t="s">
        <v>2601</v>
      </c>
      <c r="F6998" t="s">
        <v>1518</v>
      </c>
    </row>
    <row r="6999" spans="1:6" ht="15">
      <c r="A6999" s="233">
        <v>45870</v>
      </c>
      <c r="B6999" t="s">
        <v>2590</v>
      </c>
      <c r="C6999">
        <v>82</v>
      </c>
      <c r="D6999" t="s">
        <v>274</v>
      </c>
      <c r="E6999" t="s">
        <v>2583</v>
      </c>
      <c r="F6999" t="s">
        <v>1518</v>
      </c>
    </row>
    <row r="7000" spans="1:6" ht="15">
      <c r="A7000" s="233">
        <v>45870</v>
      </c>
      <c r="B7000" t="s">
        <v>2588</v>
      </c>
      <c r="C7000">
        <v>845</v>
      </c>
      <c r="D7000" t="s">
        <v>276</v>
      </c>
      <c r="E7000" t="s">
        <v>2872</v>
      </c>
      <c r="F7000" t="s">
        <v>1531</v>
      </c>
    </row>
    <row r="7001" spans="1:6" ht="15">
      <c r="A7001" s="233">
        <v>45870</v>
      </c>
      <c r="B7001" t="s">
        <v>2590</v>
      </c>
      <c r="C7001">
        <v>87.564766839378237</v>
      </c>
      <c r="D7001" t="s">
        <v>276</v>
      </c>
      <c r="E7001" t="s">
        <v>2571</v>
      </c>
      <c r="F7001" t="s">
        <v>1531</v>
      </c>
    </row>
    <row r="7002" spans="1:6" ht="15">
      <c r="A7002" s="233">
        <v>45870</v>
      </c>
      <c r="B7002" t="s">
        <v>2588</v>
      </c>
      <c r="C7002">
        <v>380</v>
      </c>
      <c r="D7002" t="s">
        <v>278</v>
      </c>
      <c r="E7002" t="s">
        <v>2633</v>
      </c>
      <c r="F7002" t="s">
        <v>1509</v>
      </c>
    </row>
    <row r="7003" spans="1:6" ht="15">
      <c r="A7003" s="233">
        <v>45870</v>
      </c>
      <c r="B7003" t="s">
        <v>2590</v>
      </c>
      <c r="C7003">
        <v>81.72043010752688</v>
      </c>
      <c r="D7003" t="s">
        <v>278</v>
      </c>
      <c r="E7003" t="s">
        <v>2583</v>
      </c>
      <c r="F7003" t="s">
        <v>1509</v>
      </c>
    </row>
    <row r="7004" spans="1:6" ht="15">
      <c r="A7004" s="233">
        <v>45870</v>
      </c>
      <c r="B7004" t="s">
        <v>2588</v>
      </c>
      <c r="C7004">
        <v>490</v>
      </c>
      <c r="D7004" t="s">
        <v>280</v>
      </c>
      <c r="E7004" t="s">
        <v>2270</v>
      </c>
      <c r="F7004" t="s">
        <v>1509</v>
      </c>
    </row>
    <row r="7005" spans="1:6" ht="15">
      <c r="A7005" s="233">
        <v>45870</v>
      </c>
      <c r="B7005" t="s">
        <v>2590</v>
      </c>
      <c r="C7005">
        <v>83.760683760683762</v>
      </c>
      <c r="D7005" t="s">
        <v>280</v>
      </c>
      <c r="E7005" t="s">
        <v>2537</v>
      </c>
      <c r="F7005" t="s">
        <v>1509</v>
      </c>
    </row>
    <row r="7006" spans="1:6" ht="15">
      <c r="A7006" s="233">
        <v>45870</v>
      </c>
      <c r="B7006" t="s">
        <v>2588</v>
      </c>
      <c r="C7006">
        <v>595</v>
      </c>
      <c r="D7006" t="s">
        <v>282</v>
      </c>
      <c r="E7006" t="s">
        <v>2624</v>
      </c>
      <c r="F7006" t="s">
        <v>1534</v>
      </c>
    </row>
    <row r="7007" spans="1:6" ht="15">
      <c r="A7007" s="233">
        <v>45870</v>
      </c>
      <c r="B7007" t="s">
        <v>2590</v>
      </c>
      <c r="C7007">
        <v>87.5</v>
      </c>
      <c r="D7007" t="s">
        <v>282</v>
      </c>
      <c r="E7007" t="s">
        <v>2571</v>
      </c>
      <c r="F7007" t="s">
        <v>1534</v>
      </c>
    </row>
    <row r="7008" spans="1:6" ht="15">
      <c r="A7008" s="233">
        <v>45870</v>
      </c>
      <c r="B7008" t="s">
        <v>2588</v>
      </c>
      <c r="C7008">
        <v>1750</v>
      </c>
      <c r="D7008" t="s">
        <v>284</v>
      </c>
      <c r="E7008" t="s">
        <v>3453</v>
      </c>
      <c r="F7008" t="s">
        <v>1531</v>
      </c>
    </row>
    <row r="7009" spans="1:6" ht="15">
      <c r="A7009" s="233">
        <v>45870</v>
      </c>
      <c r="B7009" t="s">
        <v>2590</v>
      </c>
      <c r="C7009">
        <v>86.419753086419746</v>
      </c>
      <c r="D7009" t="s">
        <v>284</v>
      </c>
      <c r="E7009" t="s">
        <v>2595</v>
      </c>
      <c r="F7009" t="s">
        <v>1531</v>
      </c>
    </row>
    <row r="7010" spans="1:6" ht="15">
      <c r="A7010" s="233">
        <v>45870</v>
      </c>
      <c r="B7010" t="s">
        <v>2588</v>
      </c>
      <c r="C7010">
        <v>315</v>
      </c>
      <c r="D7010" t="s">
        <v>286</v>
      </c>
      <c r="E7010" t="s">
        <v>2178</v>
      </c>
      <c r="F7010" t="s">
        <v>1544</v>
      </c>
    </row>
    <row r="7011" spans="1:6" ht="15">
      <c r="A7011" s="233">
        <v>45870</v>
      </c>
      <c r="B7011" t="s">
        <v>2590</v>
      </c>
      <c r="C7011">
        <v>79.74683544303798</v>
      </c>
      <c r="D7011" t="s">
        <v>286</v>
      </c>
      <c r="E7011" t="s">
        <v>2115</v>
      </c>
      <c r="F7011" t="s">
        <v>1544</v>
      </c>
    </row>
    <row r="7012" spans="1:6" ht="15">
      <c r="A7012" s="233">
        <v>45870</v>
      </c>
      <c r="B7012" t="s">
        <v>2588</v>
      </c>
      <c r="C7012">
        <v>965</v>
      </c>
      <c r="D7012" t="s">
        <v>288</v>
      </c>
      <c r="E7012" t="s">
        <v>3409</v>
      </c>
      <c r="F7012" t="s">
        <v>1591</v>
      </c>
    </row>
    <row r="7013" spans="1:6" ht="15">
      <c r="A7013" s="233">
        <v>45870</v>
      </c>
      <c r="B7013" t="s">
        <v>2590</v>
      </c>
      <c r="C7013">
        <v>83.913043478260875</v>
      </c>
      <c r="D7013" t="s">
        <v>288</v>
      </c>
      <c r="E7013" t="s">
        <v>2537</v>
      </c>
      <c r="F7013" t="s">
        <v>1591</v>
      </c>
    </row>
    <row r="7014" spans="1:6" ht="15">
      <c r="A7014" s="233">
        <v>45870</v>
      </c>
      <c r="B7014" t="s">
        <v>2588</v>
      </c>
      <c r="C7014">
        <v>2500</v>
      </c>
      <c r="D7014" t="s">
        <v>290</v>
      </c>
      <c r="E7014" t="s">
        <v>3454</v>
      </c>
      <c r="F7014" t="s">
        <v>1544</v>
      </c>
    </row>
    <row r="7015" spans="1:6" ht="15">
      <c r="A7015" s="233">
        <v>45870</v>
      </c>
      <c r="B7015" t="s">
        <v>2590</v>
      </c>
      <c r="C7015">
        <v>79.87220447284345</v>
      </c>
      <c r="D7015" t="s">
        <v>290</v>
      </c>
      <c r="E7015" t="s">
        <v>2115</v>
      </c>
      <c r="F7015" t="s">
        <v>1544</v>
      </c>
    </row>
    <row r="7016" spans="1:6" ht="15">
      <c r="A7016" s="233">
        <v>45870</v>
      </c>
      <c r="B7016" t="s">
        <v>2588</v>
      </c>
      <c r="C7016">
        <v>375</v>
      </c>
      <c r="D7016" t="s">
        <v>292</v>
      </c>
      <c r="E7016" t="s">
        <v>2891</v>
      </c>
      <c r="F7016" t="s">
        <v>1509</v>
      </c>
    </row>
    <row r="7017" spans="1:6" ht="15">
      <c r="A7017" s="233">
        <v>45870</v>
      </c>
      <c r="B7017" t="s">
        <v>2590</v>
      </c>
      <c r="C7017">
        <v>85.227272727272734</v>
      </c>
      <c r="D7017" t="s">
        <v>292</v>
      </c>
      <c r="E7017" t="s">
        <v>2183</v>
      </c>
      <c r="F7017" t="s">
        <v>1509</v>
      </c>
    </row>
    <row r="7018" spans="1:6" ht="15">
      <c r="A7018" s="233">
        <v>45870</v>
      </c>
      <c r="B7018" t="s">
        <v>2588</v>
      </c>
      <c r="C7018">
        <v>675</v>
      </c>
      <c r="D7018" t="s">
        <v>296</v>
      </c>
      <c r="E7018" t="s">
        <v>2364</v>
      </c>
      <c r="F7018" t="s">
        <v>1534</v>
      </c>
    </row>
    <row r="7019" spans="1:6" ht="15">
      <c r="A7019" s="233">
        <v>45870</v>
      </c>
      <c r="B7019" t="s">
        <v>2590</v>
      </c>
      <c r="C7019">
        <v>87.096774193548384</v>
      </c>
      <c r="D7019" t="s">
        <v>296</v>
      </c>
      <c r="E7019" t="s">
        <v>2567</v>
      </c>
      <c r="F7019" t="s">
        <v>1534</v>
      </c>
    </row>
    <row r="7020" spans="1:6" ht="15">
      <c r="A7020" s="233">
        <v>45870</v>
      </c>
      <c r="B7020" t="s">
        <v>2588</v>
      </c>
      <c r="C7020">
        <v>855</v>
      </c>
      <c r="D7020" t="s">
        <v>294</v>
      </c>
      <c r="E7020" t="s">
        <v>3010</v>
      </c>
      <c r="F7020" t="s">
        <v>1534</v>
      </c>
    </row>
    <row r="7021" spans="1:6" ht="15">
      <c r="A7021" s="233">
        <v>45870</v>
      </c>
      <c r="B7021" t="s">
        <v>2590</v>
      </c>
      <c r="C7021">
        <v>78.801843317972356</v>
      </c>
      <c r="D7021" t="s">
        <v>294</v>
      </c>
      <c r="E7021" t="s">
        <v>2562</v>
      </c>
      <c r="F7021" t="s">
        <v>1534</v>
      </c>
    </row>
    <row r="7022" spans="1:6" ht="15">
      <c r="A7022" s="233">
        <v>45870</v>
      </c>
      <c r="B7022" t="s">
        <v>2588</v>
      </c>
      <c r="C7022">
        <v>1405</v>
      </c>
      <c r="D7022" t="s">
        <v>298</v>
      </c>
      <c r="E7022" t="s">
        <v>3455</v>
      </c>
      <c r="F7022" t="s">
        <v>1522</v>
      </c>
    </row>
    <row r="7023" spans="1:6" ht="15">
      <c r="A7023" s="233">
        <v>45870</v>
      </c>
      <c r="B7023" t="s">
        <v>2590</v>
      </c>
      <c r="C7023">
        <v>80.056980056980052</v>
      </c>
      <c r="D7023" t="s">
        <v>298</v>
      </c>
      <c r="E7023" t="s">
        <v>2115</v>
      </c>
      <c r="F7023" t="s">
        <v>1522</v>
      </c>
    </row>
    <row r="7024" spans="1:6" ht="15">
      <c r="A7024" s="233">
        <v>45870</v>
      </c>
      <c r="B7024" t="s">
        <v>2588</v>
      </c>
      <c r="C7024">
        <v>320</v>
      </c>
      <c r="D7024" t="s">
        <v>300</v>
      </c>
      <c r="E7024" t="s">
        <v>2597</v>
      </c>
      <c r="F7024" t="s">
        <v>1544</v>
      </c>
    </row>
    <row r="7025" spans="1:6" ht="15">
      <c r="A7025" s="233">
        <v>45870</v>
      </c>
      <c r="B7025" t="s">
        <v>2590</v>
      </c>
      <c r="C7025">
        <v>76.19047619047619</v>
      </c>
      <c r="D7025" t="s">
        <v>300</v>
      </c>
      <c r="E7025" t="s">
        <v>2556</v>
      </c>
      <c r="F7025" t="s">
        <v>1544</v>
      </c>
    </row>
    <row r="7026" spans="1:6" ht="15">
      <c r="A7026" s="233">
        <v>45870</v>
      </c>
      <c r="B7026" t="s">
        <v>2588</v>
      </c>
      <c r="C7026">
        <v>995</v>
      </c>
      <c r="D7026" t="s">
        <v>302</v>
      </c>
      <c r="E7026" t="s">
        <v>2645</v>
      </c>
      <c r="F7026" t="s">
        <v>1534</v>
      </c>
    </row>
    <row r="7027" spans="1:6" ht="15">
      <c r="A7027" s="233">
        <v>45870</v>
      </c>
      <c r="B7027" t="s">
        <v>2590</v>
      </c>
      <c r="C7027">
        <v>83.966244725738392</v>
      </c>
      <c r="D7027" t="s">
        <v>302</v>
      </c>
      <c r="E7027" t="s">
        <v>2537</v>
      </c>
      <c r="F7027" t="s">
        <v>1534</v>
      </c>
    </row>
    <row r="7028" spans="1:6" ht="15">
      <c r="A7028" s="233">
        <v>45870</v>
      </c>
      <c r="B7028" t="s">
        <v>2588</v>
      </c>
      <c r="C7028">
        <v>295</v>
      </c>
      <c r="D7028" t="s">
        <v>304</v>
      </c>
      <c r="E7028" t="s">
        <v>2226</v>
      </c>
      <c r="F7028" t="s">
        <v>1544</v>
      </c>
    </row>
    <row r="7029" spans="1:6" ht="15">
      <c r="A7029" s="233">
        <v>45870</v>
      </c>
      <c r="B7029" t="s">
        <v>2590</v>
      </c>
      <c r="C7029">
        <v>78.666666666666657</v>
      </c>
      <c r="D7029" t="s">
        <v>304</v>
      </c>
      <c r="E7029" t="s">
        <v>2562</v>
      </c>
      <c r="F7029" t="s">
        <v>1544</v>
      </c>
    </row>
    <row r="7030" spans="1:6" ht="15">
      <c r="A7030" s="233">
        <v>45870</v>
      </c>
      <c r="B7030" t="s">
        <v>2588</v>
      </c>
      <c r="C7030">
        <v>795</v>
      </c>
      <c r="D7030" t="s">
        <v>306</v>
      </c>
      <c r="E7030" t="s">
        <v>2412</v>
      </c>
      <c r="F7030" t="s">
        <v>1531</v>
      </c>
    </row>
    <row r="7031" spans="1:6" ht="15">
      <c r="A7031" s="233">
        <v>45870</v>
      </c>
      <c r="B7031" t="s">
        <v>2590</v>
      </c>
      <c r="C7031">
        <v>83.246073298429323</v>
      </c>
      <c r="D7031" t="s">
        <v>306</v>
      </c>
      <c r="E7031" t="s">
        <v>2548</v>
      </c>
      <c r="F7031" t="s">
        <v>1531</v>
      </c>
    </row>
    <row r="7032" spans="1:6" ht="15">
      <c r="A7032" s="233">
        <v>45870</v>
      </c>
      <c r="B7032" t="s">
        <v>2588</v>
      </c>
      <c r="C7032">
        <v>1675</v>
      </c>
      <c r="D7032" t="s">
        <v>308</v>
      </c>
      <c r="E7032" t="s">
        <v>2931</v>
      </c>
      <c r="F7032" t="s">
        <v>1531</v>
      </c>
    </row>
    <row r="7033" spans="1:6" ht="15">
      <c r="A7033" s="233">
        <v>45870</v>
      </c>
      <c r="B7033" t="s">
        <v>2590</v>
      </c>
      <c r="C7033">
        <v>76.309794988610477</v>
      </c>
      <c r="D7033" t="s">
        <v>308</v>
      </c>
      <c r="E7033" t="s">
        <v>2556</v>
      </c>
      <c r="F7033" t="s">
        <v>1531</v>
      </c>
    </row>
    <row r="7034" spans="1:6" ht="15">
      <c r="A7034" s="233">
        <v>45870</v>
      </c>
      <c r="B7034" t="s">
        <v>2588</v>
      </c>
      <c r="C7034">
        <v>630</v>
      </c>
      <c r="D7034" t="s">
        <v>310</v>
      </c>
      <c r="E7034" t="s">
        <v>2616</v>
      </c>
      <c r="F7034" t="s">
        <v>1518</v>
      </c>
    </row>
    <row r="7035" spans="1:6" ht="15">
      <c r="A7035" s="233">
        <v>45870</v>
      </c>
      <c r="B7035" t="s">
        <v>2590</v>
      </c>
      <c r="C7035">
        <v>90.647482014388487</v>
      </c>
      <c r="D7035" t="s">
        <v>310</v>
      </c>
      <c r="E7035" t="s">
        <v>2574</v>
      </c>
      <c r="F7035" t="s">
        <v>1518</v>
      </c>
    </row>
    <row r="7036" spans="1:6" ht="15">
      <c r="A7036" s="233">
        <v>45870</v>
      </c>
      <c r="B7036" t="s">
        <v>2588</v>
      </c>
      <c r="C7036">
        <v>143845</v>
      </c>
      <c r="D7036" t="s">
        <v>1772</v>
      </c>
      <c r="E7036" t="s">
        <v>3456</v>
      </c>
      <c r="F7036" t="s">
        <v>1772</v>
      </c>
    </row>
    <row r="7037" spans="1:6" ht="15">
      <c r="A7037" s="233">
        <v>45870</v>
      </c>
      <c r="B7037" t="s">
        <v>2590</v>
      </c>
      <c r="C7037">
        <v>81.885976147781292</v>
      </c>
      <c r="D7037" t="s">
        <v>1772</v>
      </c>
      <c r="E7037" t="s">
        <v>2583</v>
      </c>
      <c r="F7037" t="s">
        <v>1772</v>
      </c>
    </row>
    <row r="7038" spans="1:6" ht="15">
      <c r="A7038" s="233">
        <v>45839</v>
      </c>
      <c r="B7038" t="s">
        <v>1507</v>
      </c>
      <c r="C7038">
        <v>0.37610881135422819</v>
      </c>
      <c r="D7038" t="s">
        <v>3</v>
      </c>
      <c r="E7038" t="s">
        <v>1945</v>
      </c>
      <c r="F7038" t="s">
        <v>1509</v>
      </c>
    </row>
    <row r="7039" spans="1:6" ht="15">
      <c r="A7039" s="233">
        <v>45839</v>
      </c>
      <c r="B7039" t="s">
        <v>1510</v>
      </c>
      <c r="C7039">
        <v>8.8333333333333339</v>
      </c>
      <c r="D7039" t="s">
        <v>3</v>
      </c>
      <c r="E7039" t="s">
        <v>3457</v>
      </c>
      <c r="F7039" t="s">
        <v>1509</v>
      </c>
    </row>
    <row r="7040" spans="1:6" ht="15">
      <c r="A7040" s="233">
        <v>45839</v>
      </c>
      <c r="B7040" t="s">
        <v>1512</v>
      </c>
      <c r="C7040">
        <v>0.95742164399763452</v>
      </c>
      <c r="D7040" t="s">
        <v>3</v>
      </c>
      <c r="E7040" t="s">
        <v>1513</v>
      </c>
      <c r="F7040" t="s">
        <v>1509</v>
      </c>
    </row>
    <row r="7041" spans="1:6" ht="15">
      <c r="A7041" s="233">
        <v>45839</v>
      </c>
      <c r="B7041" t="s">
        <v>1507</v>
      </c>
      <c r="C7041">
        <v>0.370253164556962</v>
      </c>
      <c r="D7041" t="s">
        <v>7</v>
      </c>
      <c r="E7041" t="s">
        <v>1533</v>
      </c>
      <c r="F7041" t="s">
        <v>1509</v>
      </c>
    </row>
    <row r="7042" spans="1:6" ht="15">
      <c r="A7042" s="233">
        <v>45839</v>
      </c>
      <c r="B7042" t="s">
        <v>1510</v>
      </c>
      <c r="C7042">
        <v>3.8152173913043481</v>
      </c>
      <c r="D7042" t="s">
        <v>7</v>
      </c>
      <c r="E7042" t="s">
        <v>3458</v>
      </c>
      <c r="F7042" t="s">
        <v>1509</v>
      </c>
    </row>
    <row r="7043" spans="1:6" ht="15">
      <c r="A7043" s="233">
        <v>45839</v>
      </c>
      <c r="B7043" t="s">
        <v>1512</v>
      </c>
      <c r="C7043">
        <v>0.90295358649789026</v>
      </c>
      <c r="D7043" t="s">
        <v>7</v>
      </c>
      <c r="E7043" t="s">
        <v>1580</v>
      </c>
      <c r="F7043" t="s">
        <v>1509</v>
      </c>
    </row>
    <row r="7044" spans="1:6" ht="15">
      <c r="A7044" s="233">
        <v>45839</v>
      </c>
      <c r="B7044" t="s">
        <v>1507</v>
      </c>
      <c r="C7044">
        <v>2.1045473863153421</v>
      </c>
      <c r="D7044" t="s">
        <v>11</v>
      </c>
      <c r="E7044" t="s">
        <v>3459</v>
      </c>
      <c r="F7044" t="s">
        <v>1518</v>
      </c>
    </row>
    <row r="7045" spans="1:6" ht="15">
      <c r="A7045" s="233">
        <v>45839</v>
      </c>
      <c r="B7045" t="s">
        <v>1510</v>
      </c>
      <c r="C7045">
        <v>5.1799163179916317</v>
      </c>
      <c r="D7045" t="s">
        <v>11</v>
      </c>
      <c r="E7045" t="s">
        <v>1528</v>
      </c>
      <c r="F7045" t="s">
        <v>1518</v>
      </c>
    </row>
    <row r="7046" spans="1:6" ht="15">
      <c r="A7046" s="233">
        <v>45839</v>
      </c>
      <c r="B7046" t="s">
        <v>1512</v>
      </c>
      <c r="C7046">
        <v>0.59371015724606879</v>
      </c>
      <c r="D7046" t="s">
        <v>11</v>
      </c>
      <c r="E7046" t="s">
        <v>3460</v>
      </c>
      <c r="F7046" t="s">
        <v>1518</v>
      </c>
    </row>
    <row r="7047" spans="1:6" ht="15">
      <c r="A7047" s="233">
        <v>45839</v>
      </c>
      <c r="B7047" t="s">
        <v>1507</v>
      </c>
      <c r="C7047">
        <v>0.78057553956834536</v>
      </c>
      <c r="D7047" t="s">
        <v>14</v>
      </c>
      <c r="E7047" t="s">
        <v>1642</v>
      </c>
      <c r="F7047" t="s">
        <v>1522</v>
      </c>
    </row>
    <row r="7048" spans="1:6" ht="15">
      <c r="A7048" s="233">
        <v>45839</v>
      </c>
      <c r="B7048" t="s">
        <v>1510</v>
      </c>
      <c r="C7048">
        <v>5.166666666666667</v>
      </c>
      <c r="D7048" t="s">
        <v>14</v>
      </c>
      <c r="E7048" t="s">
        <v>2069</v>
      </c>
      <c r="F7048" t="s">
        <v>1522</v>
      </c>
    </row>
    <row r="7049" spans="1:6" ht="15">
      <c r="A7049" s="233">
        <v>45839</v>
      </c>
      <c r="B7049" t="s">
        <v>1512</v>
      </c>
      <c r="C7049">
        <v>0.84892086330935257</v>
      </c>
      <c r="D7049" t="s">
        <v>14</v>
      </c>
      <c r="E7049" t="s">
        <v>1542</v>
      </c>
      <c r="F7049" t="s">
        <v>1522</v>
      </c>
    </row>
    <row r="7050" spans="1:6" ht="15">
      <c r="A7050" s="233">
        <v>45839</v>
      </c>
      <c r="B7050" t="s">
        <v>1507</v>
      </c>
      <c r="C7050">
        <v>0.62407031778228528</v>
      </c>
      <c r="D7050" t="s">
        <v>16</v>
      </c>
      <c r="E7050" t="s">
        <v>1735</v>
      </c>
      <c r="F7050" t="s">
        <v>1525</v>
      </c>
    </row>
    <row r="7051" spans="1:6" ht="15">
      <c r="A7051" s="233">
        <v>45839</v>
      </c>
      <c r="B7051" t="s">
        <v>1510</v>
      </c>
      <c r="C7051">
        <v>5.1853932584269664</v>
      </c>
      <c r="D7051" t="s">
        <v>16</v>
      </c>
      <c r="E7051" t="s">
        <v>1739</v>
      </c>
      <c r="F7051" t="s">
        <v>1525</v>
      </c>
    </row>
    <row r="7052" spans="1:6" ht="15">
      <c r="A7052" s="233">
        <v>45839</v>
      </c>
      <c r="B7052" t="s">
        <v>1512</v>
      </c>
      <c r="C7052">
        <v>0.87964841108857339</v>
      </c>
      <c r="D7052" t="s">
        <v>16</v>
      </c>
      <c r="E7052" t="s">
        <v>1516</v>
      </c>
      <c r="F7052" t="s">
        <v>1525</v>
      </c>
    </row>
    <row r="7053" spans="1:6" ht="15">
      <c r="A7053" s="233">
        <v>45839</v>
      </c>
      <c r="B7053" t="s">
        <v>1507</v>
      </c>
      <c r="C7053">
        <v>0.64570361145703614</v>
      </c>
      <c r="D7053" t="s">
        <v>18</v>
      </c>
      <c r="E7053" t="s">
        <v>1682</v>
      </c>
      <c r="F7053" t="s">
        <v>1509</v>
      </c>
    </row>
    <row r="7054" spans="1:6" ht="15">
      <c r="A7054" s="233">
        <v>45839</v>
      </c>
      <c r="B7054" t="s">
        <v>1510</v>
      </c>
      <c r="C7054">
        <v>7.102739726027397</v>
      </c>
      <c r="D7054" t="s">
        <v>18</v>
      </c>
      <c r="E7054" t="s">
        <v>3461</v>
      </c>
      <c r="F7054" t="s">
        <v>1509</v>
      </c>
    </row>
    <row r="7055" spans="1:6" ht="15">
      <c r="A7055" s="233">
        <v>45839</v>
      </c>
      <c r="B7055" t="s">
        <v>1512</v>
      </c>
      <c r="C7055">
        <v>0.90909090909090906</v>
      </c>
      <c r="D7055" t="s">
        <v>18</v>
      </c>
      <c r="E7055" t="s">
        <v>1673</v>
      </c>
      <c r="F7055" t="s">
        <v>1509</v>
      </c>
    </row>
    <row r="7056" spans="1:6" ht="15">
      <c r="A7056" s="233">
        <v>45839</v>
      </c>
      <c r="B7056" t="s">
        <v>1507</v>
      </c>
      <c r="C7056">
        <v>0.82038457263532294</v>
      </c>
      <c r="D7056" t="s">
        <v>20</v>
      </c>
      <c r="E7056" t="s">
        <v>1990</v>
      </c>
      <c r="F7056" t="s">
        <v>1531</v>
      </c>
    </row>
    <row r="7057" spans="1:6" ht="15">
      <c r="A7057" s="233">
        <v>45839</v>
      </c>
      <c r="B7057" t="s">
        <v>1510</v>
      </c>
      <c r="C7057">
        <v>5.6559386973180077</v>
      </c>
      <c r="D7057" t="s">
        <v>20</v>
      </c>
      <c r="E7057" t="s">
        <v>2748</v>
      </c>
      <c r="F7057" t="s">
        <v>1531</v>
      </c>
    </row>
    <row r="7058" spans="1:6" ht="15">
      <c r="A7058" s="233">
        <v>45839</v>
      </c>
      <c r="B7058" t="s">
        <v>1512</v>
      </c>
      <c r="C7058">
        <v>0.85495165055018341</v>
      </c>
      <c r="D7058" t="s">
        <v>20</v>
      </c>
      <c r="E7058" t="s">
        <v>1542</v>
      </c>
      <c r="F7058" t="s">
        <v>1531</v>
      </c>
    </row>
    <row r="7059" spans="1:6" ht="15">
      <c r="A7059" s="233">
        <v>45839</v>
      </c>
      <c r="B7059" t="s">
        <v>1507</v>
      </c>
      <c r="C7059">
        <v>0.45006016847172081</v>
      </c>
      <c r="D7059" t="s">
        <v>22</v>
      </c>
      <c r="E7059" t="s">
        <v>1648</v>
      </c>
      <c r="F7059" t="s">
        <v>1534</v>
      </c>
    </row>
    <row r="7060" spans="1:6" ht="15">
      <c r="A7060" s="233">
        <v>45839</v>
      </c>
      <c r="B7060" t="s">
        <v>1510</v>
      </c>
      <c r="C7060">
        <v>3.495327102803738</v>
      </c>
      <c r="D7060" t="s">
        <v>22</v>
      </c>
      <c r="E7060" t="s">
        <v>1574</v>
      </c>
      <c r="F7060" t="s">
        <v>1534</v>
      </c>
    </row>
    <row r="7061" spans="1:6" ht="15">
      <c r="A7061" s="233">
        <v>45839</v>
      </c>
      <c r="B7061" t="s">
        <v>1512</v>
      </c>
      <c r="C7061">
        <v>0.87123947051744888</v>
      </c>
      <c r="D7061" t="s">
        <v>22</v>
      </c>
      <c r="E7061" t="s">
        <v>1524</v>
      </c>
      <c r="F7061" t="s">
        <v>1534</v>
      </c>
    </row>
    <row r="7062" spans="1:6" ht="15">
      <c r="A7062" s="233">
        <v>45839</v>
      </c>
      <c r="B7062" t="s">
        <v>1507</v>
      </c>
      <c r="C7062">
        <v>7.6271186440677971E-2</v>
      </c>
      <c r="D7062" t="s">
        <v>24</v>
      </c>
      <c r="E7062" t="s">
        <v>2729</v>
      </c>
      <c r="F7062" t="s">
        <v>1534</v>
      </c>
    </row>
    <row r="7063" spans="1:6" ht="15">
      <c r="A7063" s="233">
        <v>45839</v>
      </c>
      <c r="B7063" t="s">
        <v>1510</v>
      </c>
      <c r="C7063">
        <v>2.25</v>
      </c>
      <c r="D7063" t="s">
        <v>24</v>
      </c>
      <c r="E7063" t="s">
        <v>3462</v>
      </c>
      <c r="F7063" t="s">
        <v>1534</v>
      </c>
    </row>
    <row r="7064" spans="1:6" ht="15">
      <c r="A7064" s="233">
        <v>45839</v>
      </c>
      <c r="B7064" t="s">
        <v>1512</v>
      </c>
      <c r="C7064">
        <v>0.96610169491525422</v>
      </c>
      <c r="D7064" t="s">
        <v>24</v>
      </c>
      <c r="E7064" t="s">
        <v>1610</v>
      </c>
      <c r="F7064" t="s">
        <v>1534</v>
      </c>
    </row>
    <row r="7065" spans="1:6" ht="15">
      <c r="A7065" s="233">
        <v>45839</v>
      </c>
      <c r="B7065" t="s">
        <v>1507</v>
      </c>
      <c r="C7065">
        <v>0.45</v>
      </c>
      <c r="D7065" t="s">
        <v>26</v>
      </c>
      <c r="E7065" t="s">
        <v>1648</v>
      </c>
      <c r="F7065" t="s">
        <v>1534</v>
      </c>
    </row>
    <row r="7066" spans="1:6" ht="15">
      <c r="A7066" s="233">
        <v>45839</v>
      </c>
      <c r="B7066" t="s">
        <v>1510</v>
      </c>
      <c r="C7066">
        <v>6.1071428571428568</v>
      </c>
      <c r="D7066" t="s">
        <v>26</v>
      </c>
      <c r="E7066" t="s">
        <v>1964</v>
      </c>
      <c r="F7066" t="s">
        <v>1534</v>
      </c>
    </row>
    <row r="7067" spans="1:6" ht="15">
      <c r="A7067" s="233">
        <v>45839</v>
      </c>
      <c r="B7067" t="s">
        <v>1512</v>
      </c>
      <c r="C7067">
        <v>0.9263157894736842</v>
      </c>
      <c r="D7067" t="s">
        <v>26</v>
      </c>
      <c r="E7067" t="s">
        <v>1539</v>
      </c>
      <c r="F7067" t="s">
        <v>1534</v>
      </c>
    </row>
    <row r="7068" spans="1:6" ht="15">
      <c r="A7068" s="233">
        <v>45839</v>
      </c>
      <c r="B7068" t="s">
        <v>1507</v>
      </c>
      <c r="C7068">
        <v>1.1347003154574129</v>
      </c>
      <c r="D7068" t="s">
        <v>28</v>
      </c>
      <c r="E7068" t="s">
        <v>1540</v>
      </c>
      <c r="F7068" t="s">
        <v>1522</v>
      </c>
    </row>
    <row r="7069" spans="1:6" ht="15">
      <c r="A7069" s="233">
        <v>45839</v>
      </c>
      <c r="B7069" t="s">
        <v>1510</v>
      </c>
      <c r="C7069">
        <v>8.6052631578947363</v>
      </c>
      <c r="D7069" t="s">
        <v>28</v>
      </c>
      <c r="E7069" t="s">
        <v>2716</v>
      </c>
      <c r="F7069" t="s">
        <v>1522</v>
      </c>
    </row>
    <row r="7070" spans="1:6" ht="15">
      <c r="A7070" s="233">
        <v>45839</v>
      </c>
      <c r="B7070" t="s">
        <v>1512</v>
      </c>
      <c r="C7070">
        <v>0.86813880126182963</v>
      </c>
      <c r="D7070" t="s">
        <v>28</v>
      </c>
      <c r="E7070" t="s">
        <v>1524</v>
      </c>
      <c r="F7070" t="s">
        <v>1522</v>
      </c>
    </row>
    <row r="7071" spans="1:6" ht="15">
      <c r="A7071" s="233">
        <v>45839</v>
      </c>
      <c r="B7071" t="s">
        <v>1507</v>
      </c>
      <c r="C7071">
        <v>0.86760925449871462</v>
      </c>
      <c r="D7071" t="s">
        <v>30</v>
      </c>
      <c r="E7071" t="s">
        <v>1546</v>
      </c>
      <c r="F7071" t="s">
        <v>1544</v>
      </c>
    </row>
    <row r="7072" spans="1:6" ht="15">
      <c r="A7072" s="233">
        <v>45839</v>
      </c>
      <c r="B7072" t="s">
        <v>1510</v>
      </c>
      <c r="C7072">
        <v>4.6232876712328768</v>
      </c>
      <c r="D7072" t="s">
        <v>30</v>
      </c>
      <c r="E7072" t="s">
        <v>3280</v>
      </c>
      <c r="F7072" t="s">
        <v>1544</v>
      </c>
    </row>
    <row r="7073" spans="1:6" ht="15">
      <c r="A7073" s="233">
        <v>45839</v>
      </c>
      <c r="B7073" t="s">
        <v>1512</v>
      </c>
      <c r="C7073">
        <v>0.81233933161953731</v>
      </c>
      <c r="D7073" t="s">
        <v>30</v>
      </c>
      <c r="E7073" t="s">
        <v>1547</v>
      </c>
      <c r="F7073" t="s">
        <v>1544</v>
      </c>
    </row>
    <row r="7074" spans="1:6" ht="15">
      <c r="A7074" s="233">
        <v>45839</v>
      </c>
      <c r="B7074" t="s">
        <v>1507</v>
      </c>
      <c r="C7074">
        <v>0.77486224088165834</v>
      </c>
      <c r="D7074" t="s">
        <v>32</v>
      </c>
      <c r="E7074" t="s">
        <v>1703</v>
      </c>
      <c r="F7074" t="s">
        <v>1518</v>
      </c>
    </row>
    <row r="7075" spans="1:6" ht="15">
      <c r="A7075" s="233">
        <v>45839</v>
      </c>
      <c r="B7075" t="s">
        <v>1510</v>
      </c>
      <c r="C7075">
        <v>4.3172514619883042</v>
      </c>
      <c r="D7075" t="s">
        <v>32</v>
      </c>
      <c r="E7075" t="s">
        <v>3463</v>
      </c>
      <c r="F7075" t="s">
        <v>1518</v>
      </c>
    </row>
    <row r="7076" spans="1:6" ht="15">
      <c r="A7076" s="233">
        <v>45839</v>
      </c>
      <c r="B7076" t="s">
        <v>1512</v>
      </c>
      <c r="C7076">
        <v>0.82051954867488852</v>
      </c>
      <c r="D7076" t="s">
        <v>32</v>
      </c>
      <c r="E7076" t="s">
        <v>1632</v>
      </c>
      <c r="F7076" t="s">
        <v>1518</v>
      </c>
    </row>
    <row r="7077" spans="1:6" ht="15">
      <c r="A7077" s="233">
        <v>45839</v>
      </c>
      <c r="B7077" t="s">
        <v>1507</v>
      </c>
      <c r="C7077">
        <v>0.76894293732460239</v>
      </c>
      <c r="D7077" t="s">
        <v>34</v>
      </c>
      <c r="E7077" t="s">
        <v>1703</v>
      </c>
      <c r="F7077" t="s">
        <v>1509</v>
      </c>
    </row>
    <row r="7078" spans="1:6" ht="15">
      <c r="A7078" s="233">
        <v>45839</v>
      </c>
      <c r="B7078" t="s">
        <v>1510</v>
      </c>
      <c r="C7078">
        <v>6</v>
      </c>
      <c r="D7078" t="s">
        <v>34</v>
      </c>
      <c r="E7078" t="s">
        <v>3464</v>
      </c>
      <c r="F7078" t="s">
        <v>1509</v>
      </c>
    </row>
    <row r="7079" spans="1:6" ht="15">
      <c r="A7079" s="233">
        <v>45839</v>
      </c>
      <c r="B7079" t="s">
        <v>1512</v>
      </c>
      <c r="C7079">
        <v>0.87184284377923293</v>
      </c>
      <c r="D7079" t="s">
        <v>34</v>
      </c>
      <c r="E7079" t="s">
        <v>1524</v>
      </c>
      <c r="F7079" t="s">
        <v>1509</v>
      </c>
    </row>
    <row r="7080" spans="1:6" ht="15">
      <c r="A7080" s="233">
        <v>45839</v>
      </c>
      <c r="B7080" t="s">
        <v>1507</v>
      </c>
      <c r="C7080">
        <v>1.68976279650437</v>
      </c>
      <c r="D7080" t="s">
        <v>36</v>
      </c>
      <c r="E7080" t="s">
        <v>1606</v>
      </c>
      <c r="F7080" t="s">
        <v>1544</v>
      </c>
    </row>
    <row r="7081" spans="1:6" ht="15">
      <c r="A7081" s="233">
        <v>45839</v>
      </c>
      <c r="B7081" t="s">
        <v>1510</v>
      </c>
      <c r="C7081">
        <v>9.6678571428571427</v>
      </c>
      <c r="D7081" t="s">
        <v>36</v>
      </c>
      <c r="E7081" t="s">
        <v>3465</v>
      </c>
      <c r="F7081" t="s">
        <v>1544</v>
      </c>
    </row>
    <row r="7082" spans="1:6" ht="15">
      <c r="A7082" s="233">
        <v>45839</v>
      </c>
      <c r="B7082" t="s">
        <v>1512</v>
      </c>
      <c r="C7082">
        <v>0.82521847690387018</v>
      </c>
      <c r="D7082" t="s">
        <v>36</v>
      </c>
      <c r="E7082" t="s">
        <v>1582</v>
      </c>
      <c r="F7082" t="s">
        <v>1544</v>
      </c>
    </row>
    <row r="7083" spans="1:6" ht="15">
      <c r="A7083" s="233">
        <v>45839</v>
      </c>
      <c r="B7083" t="s">
        <v>1507</v>
      </c>
      <c r="C7083">
        <v>1.533457249070632</v>
      </c>
      <c r="D7083" t="s">
        <v>1497</v>
      </c>
      <c r="E7083" t="s">
        <v>1955</v>
      </c>
      <c r="F7083" t="s">
        <v>1522</v>
      </c>
    </row>
    <row r="7084" spans="1:6" ht="15">
      <c r="A7084" s="233">
        <v>45839</v>
      </c>
      <c r="B7084" t="s">
        <v>1510</v>
      </c>
      <c r="C7084">
        <v>10.549872122762149</v>
      </c>
      <c r="D7084" t="s">
        <v>1497</v>
      </c>
      <c r="E7084" t="s">
        <v>3466</v>
      </c>
      <c r="F7084" t="s">
        <v>1522</v>
      </c>
    </row>
    <row r="7085" spans="1:6" ht="15">
      <c r="A7085" s="233">
        <v>45839</v>
      </c>
      <c r="B7085" t="s">
        <v>1512</v>
      </c>
      <c r="C7085">
        <v>0.85464684014869885</v>
      </c>
      <c r="D7085" t="s">
        <v>1497</v>
      </c>
      <c r="E7085" t="s">
        <v>1542</v>
      </c>
      <c r="F7085" t="s">
        <v>1522</v>
      </c>
    </row>
    <row r="7086" spans="1:6" ht="15">
      <c r="A7086" s="233">
        <v>45839</v>
      </c>
      <c r="B7086" t="s">
        <v>1507</v>
      </c>
      <c r="C7086">
        <v>0.79617486338797816</v>
      </c>
      <c r="D7086" t="s">
        <v>40</v>
      </c>
      <c r="E7086" t="s">
        <v>1581</v>
      </c>
      <c r="F7086" t="s">
        <v>1509</v>
      </c>
    </row>
    <row r="7087" spans="1:6" ht="15">
      <c r="A7087" s="233">
        <v>45839</v>
      </c>
      <c r="B7087" t="s">
        <v>1510</v>
      </c>
      <c r="C7087">
        <v>7.1421568627450984</v>
      </c>
      <c r="D7087" t="s">
        <v>40</v>
      </c>
      <c r="E7087" t="s">
        <v>2096</v>
      </c>
      <c r="F7087" t="s">
        <v>1509</v>
      </c>
    </row>
    <row r="7088" spans="1:6" ht="15">
      <c r="A7088" s="233">
        <v>45839</v>
      </c>
      <c r="B7088" t="s">
        <v>1512</v>
      </c>
      <c r="C7088">
        <v>0.88852459016393448</v>
      </c>
      <c r="D7088" t="s">
        <v>40</v>
      </c>
      <c r="E7088" t="s">
        <v>1576</v>
      </c>
      <c r="F7088" t="s">
        <v>1509</v>
      </c>
    </row>
    <row r="7089" spans="1:6" ht="15">
      <c r="A7089" s="233">
        <v>45839</v>
      </c>
      <c r="B7089" t="s">
        <v>1507</v>
      </c>
      <c r="C7089">
        <v>0.8579013116801999</v>
      </c>
      <c r="D7089" t="s">
        <v>42</v>
      </c>
      <c r="E7089" t="s">
        <v>1967</v>
      </c>
      <c r="F7089" t="s">
        <v>1544</v>
      </c>
    </row>
    <row r="7090" spans="1:6" ht="15">
      <c r="A7090" s="233">
        <v>45839</v>
      </c>
      <c r="B7090" t="s">
        <v>1510</v>
      </c>
      <c r="C7090">
        <v>6.6513317191283292</v>
      </c>
      <c r="D7090" t="s">
        <v>42</v>
      </c>
      <c r="E7090" t="s">
        <v>3208</v>
      </c>
      <c r="F7090" t="s">
        <v>1544</v>
      </c>
    </row>
    <row r="7091" spans="1:6" ht="15">
      <c r="A7091" s="233">
        <v>45839</v>
      </c>
      <c r="B7091" t="s">
        <v>1512</v>
      </c>
      <c r="C7091">
        <v>0.87101811367895066</v>
      </c>
      <c r="D7091" t="s">
        <v>42</v>
      </c>
      <c r="E7091" t="s">
        <v>1524</v>
      </c>
      <c r="F7091" t="s">
        <v>1544</v>
      </c>
    </row>
    <row r="7092" spans="1:6" ht="15">
      <c r="A7092" s="233">
        <v>45839</v>
      </c>
      <c r="B7092" t="s">
        <v>1507</v>
      </c>
      <c r="C7092">
        <v>0.90012642225031603</v>
      </c>
      <c r="D7092" t="s">
        <v>44</v>
      </c>
      <c r="E7092" t="s">
        <v>1717</v>
      </c>
      <c r="F7092" t="s">
        <v>1534</v>
      </c>
    </row>
    <row r="7093" spans="1:6" ht="15">
      <c r="A7093" s="233">
        <v>45839</v>
      </c>
      <c r="B7093" t="s">
        <v>1510</v>
      </c>
      <c r="C7093">
        <v>8.1839080459770113</v>
      </c>
      <c r="D7093" t="s">
        <v>44</v>
      </c>
      <c r="E7093" t="s">
        <v>3467</v>
      </c>
      <c r="F7093" t="s">
        <v>1534</v>
      </c>
    </row>
    <row r="7094" spans="1:6" ht="15">
      <c r="A7094" s="233">
        <v>45839</v>
      </c>
      <c r="B7094" t="s">
        <v>1512</v>
      </c>
      <c r="C7094">
        <v>0.89001264222503162</v>
      </c>
      <c r="D7094" t="s">
        <v>44</v>
      </c>
      <c r="E7094" t="s">
        <v>1576</v>
      </c>
      <c r="F7094" t="s">
        <v>1534</v>
      </c>
    </row>
    <row r="7095" spans="1:6" ht="15">
      <c r="A7095" s="233">
        <v>45839</v>
      </c>
      <c r="B7095" t="s">
        <v>1507</v>
      </c>
      <c r="C7095">
        <v>0.98984034833091439</v>
      </c>
      <c r="D7095" t="s">
        <v>46</v>
      </c>
      <c r="E7095" t="s">
        <v>2670</v>
      </c>
      <c r="F7095" t="s">
        <v>1518</v>
      </c>
    </row>
    <row r="7096" spans="1:6" ht="15">
      <c r="A7096" s="233">
        <v>45839</v>
      </c>
      <c r="B7096" t="s">
        <v>1510</v>
      </c>
      <c r="C7096">
        <v>13.64</v>
      </c>
      <c r="D7096" t="s">
        <v>46</v>
      </c>
      <c r="E7096" t="s">
        <v>3468</v>
      </c>
      <c r="F7096" t="s">
        <v>1518</v>
      </c>
    </row>
    <row r="7097" spans="1:6" ht="15">
      <c r="A7097" s="233">
        <v>45839</v>
      </c>
      <c r="B7097" t="s">
        <v>1512</v>
      </c>
      <c r="C7097">
        <v>0.92743105950653115</v>
      </c>
      <c r="D7097" t="s">
        <v>46</v>
      </c>
      <c r="E7097" t="s">
        <v>1539</v>
      </c>
      <c r="F7097" t="s">
        <v>1518</v>
      </c>
    </row>
    <row r="7098" spans="1:6" ht="15">
      <c r="A7098" s="233">
        <v>45839</v>
      </c>
      <c r="B7098" t="s">
        <v>1507</v>
      </c>
      <c r="C7098">
        <v>0.83990610328638493</v>
      </c>
      <c r="D7098" t="s">
        <v>48</v>
      </c>
      <c r="E7098" t="s">
        <v>1690</v>
      </c>
      <c r="F7098" t="s">
        <v>1525</v>
      </c>
    </row>
    <row r="7099" spans="1:6" ht="15">
      <c r="A7099" s="233">
        <v>45839</v>
      </c>
      <c r="B7099" t="s">
        <v>1510</v>
      </c>
      <c r="C7099">
        <v>4.3369696969696969</v>
      </c>
      <c r="D7099" t="s">
        <v>48</v>
      </c>
      <c r="E7099" t="s">
        <v>2758</v>
      </c>
      <c r="F7099" t="s">
        <v>1525</v>
      </c>
    </row>
    <row r="7100" spans="1:6" ht="15">
      <c r="A7100" s="233">
        <v>45839</v>
      </c>
      <c r="B7100" t="s">
        <v>1512</v>
      </c>
      <c r="C7100">
        <v>0.80633802816901412</v>
      </c>
      <c r="D7100" t="s">
        <v>48</v>
      </c>
      <c r="E7100" t="s">
        <v>1547</v>
      </c>
      <c r="F7100" t="s">
        <v>1525</v>
      </c>
    </row>
    <row r="7101" spans="1:6" ht="15">
      <c r="A7101" s="233">
        <v>45839</v>
      </c>
      <c r="B7101" t="s">
        <v>1507</v>
      </c>
      <c r="C7101">
        <v>0.63719234275296266</v>
      </c>
      <c r="D7101" t="s">
        <v>50</v>
      </c>
      <c r="E7101" t="s">
        <v>1748</v>
      </c>
      <c r="F7101" t="s">
        <v>1509</v>
      </c>
    </row>
    <row r="7102" spans="1:6" ht="15">
      <c r="A7102" s="233">
        <v>45839</v>
      </c>
      <c r="B7102" t="s">
        <v>1510</v>
      </c>
      <c r="C7102">
        <v>5.0652173913043477</v>
      </c>
      <c r="D7102" t="s">
        <v>50</v>
      </c>
      <c r="E7102" t="s">
        <v>3469</v>
      </c>
      <c r="F7102" t="s">
        <v>1509</v>
      </c>
    </row>
    <row r="7103" spans="1:6" ht="15">
      <c r="A7103" s="233">
        <v>45839</v>
      </c>
      <c r="B7103" t="s">
        <v>1512</v>
      </c>
      <c r="C7103">
        <v>0.87420237010027346</v>
      </c>
      <c r="D7103" t="s">
        <v>50</v>
      </c>
      <c r="E7103" t="s">
        <v>1524</v>
      </c>
      <c r="F7103" t="s">
        <v>1509</v>
      </c>
    </row>
    <row r="7104" spans="1:6" ht="15">
      <c r="A7104" s="233">
        <v>45839</v>
      </c>
      <c r="B7104" t="s">
        <v>1507</v>
      </c>
      <c r="C7104">
        <v>0.81209899175068745</v>
      </c>
      <c r="D7104" t="s">
        <v>52</v>
      </c>
      <c r="E7104" t="s">
        <v>1617</v>
      </c>
      <c r="F7104" t="s">
        <v>1525</v>
      </c>
    </row>
    <row r="7105" spans="1:6" ht="15">
      <c r="A7105" s="233">
        <v>45839</v>
      </c>
      <c r="B7105" t="s">
        <v>1510</v>
      </c>
      <c r="C7105">
        <v>5.1066282420749278</v>
      </c>
      <c r="D7105" t="s">
        <v>52</v>
      </c>
      <c r="E7105" t="s">
        <v>1941</v>
      </c>
      <c r="F7105" t="s">
        <v>1525</v>
      </c>
    </row>
    <row r="7106" spans="1:6" ht="15">
      <c r="A7106" s="233">
        <v>45839</v>
      </c>
      <c r="B7106" t="s">
        <v>1512</v>
      </c>
      <c r="C7106">
        <v>0.84097158570119157</v>
      </c>
      <c r="D7106" t="s">
        <v>52</v>
      </c>
      <c r="E7106" t="s">
        <v>1568</v>
      </c>
      <c r="F7106" t="s">
        <v>1525</v>
      </c>
    </row>
    <row r="7107" spans="1:6" ht="15">
      <c r="A7107" s="233">
        <v>45839</v>
      </c>
      <c r="B7107" t="s">
        <v>1507</v>
      </c>
      <c r="C7107">
        <v>0.73273657289002558</v>
      </c>
      <c r="D7107" t="s">
        <v>54</v>
      </c>
      <c r="E7107" t="s">
        <v>1658</v>
      </c>
      <c r="F7107" t="s">
        <v>1534</v>
      </c>
    </row>
    <row r="7108" spans="1:6" ht="15">
      <c r="A7108" s="233">
        <v>45839</v>
      </c>
      <c r="B7108" t="s">
        <v>1510</v>
      </c>
      <c r="C7108">
        <v>7.8493150684931514</v>
      </c>
      <c r="D7108" t="s">
        <v>54</v>
      </c>
      <c r="E7108" t="s">
        <v>1587</v>
      </c>
      <c r="F7108" t="s">
        <v>1534</v>
      </c>
    </row>
    <row r="7109" spans="1:6" ht="15">
      <c r="A7109" s="233">
        <v>45839</v>
      </c>
      <c r="B7109" t="s">
        <v>1512</v>
      </c>
      <c r="C7109">
        <v>0.90664961636828645</v>
      </c>
      <c r="D7109" t="s">
        <v>54</v>
      </c>
      <c r="E7109" t="s">
        <v>1673</v>
      </c>
      <c r="F7109" t="s">
        <v>1534</v>
      </c>
    </row>
    <row r="7110" spans="1:6" ht="15">
      <c r="A7110" s="233">
        <v>45839</v>
      </c>
      <c r="B7110" t="s">
        <v>1507</v>
      </c>
      <c r="C7110">
        <v>0.63224181360201515</v>
      </c>
      <c r="D7110" t="s">
        <v>56</v>
      </c>
      <c r="E7110" t="s">
        <v>1656</v>
      </c>
      <c r="F7110" t="s">
        <v>1534</v>
      </c>
    </row>
    <row r="7111" spans="1:6" ht="15">
      <c r="A7111" s="233">
        <v>45839</v>
      </c>
      <c r="B7111" t="s">
        <v>1510</v>
      </c>
      <c r="C7111">
        <v>8.6551724137931032</v>
      </c>
      <c r="D7111" t="s">
        <v>56</v>
      </c>
      <c r="E7111" t="s">
        <v>3470</v>
      </c>
      <c r="F7111" t="s">
        <v>1534</v>
      </c>
    </row>
    <row r="7112" spans="1:6" ht="15">
      <c r="A7112" s="233">
        <v>45839</v>
      </c>
      <c r="B7112" t="s">
        <v>1512</v>
      </c>
      <c r="C7112">
        <v>0.92695214105793455</v>
      </c>
      <c r="D7112" t="s">
        <v>56</v>
      </c>
      <c r="E7112" t="s">
        <v>1539</v>
      </c>
      <c r="F7112" t="s">
        <v>1534</v>
      </c>
    </row>
    <row r="7113" spans="1:6" ht="15">
      <c r="A7113" s="233">
        <v>45839</v>
      </c>
      <c r="B7113" t="s">
        <v>1507</v>
      </c>
      <c r="C7113">
        <v>1.216216216216216</v>
      </c>
      <c r="D7113" t="s">
        <v>58</v>
      </c>
      <c r="E7113" t="s">
        <v>3471</v>
      </c>
      <c r="F7113" t="s">
        <v>1509</v>
      </c>
    </row>
    <row r="7114" spans="1:6" ht="15">
      <c r="A7114" s="233">
        <v>45839</v>
      </c>
      <c r="B7114" t="s">
        <v>1510</v>
      </c>
      <c r="C7114">
        <v>7.5</v>
      </c>
      <c r="D7114" t="s">
        <v>58</v>
      </c>
      <c r="E7114" t="s">
        <v>1541</v>
      </c>
      <c r="F7114" t="s">
        <v>1509</v>
      </c>
    </row>
    <row r="7115" spans="1:6" ht="15">
      <c r="A7115" s="233">
        <v>45839</v>
      </c>
      <c r="B7115" t="s">
        <v>1512</v>
      </c>
      <c r="C7115">
        <v>0.83783783783783783</v>
      </c>
      <c r="D7115" t="s">
        <v>58</v>
      </c>
      <c r="E7115" t="s">
        <v>1568</v>
      </c>
      <c r="F7115" t="s">
        <v>1509</v>
      </c>
    </row>
    <row r="7116" spans="1:6" ht="15">
      <c r="A7116" s="233">
        <v>45839</v>
      </c>
      <c r="B7116" t="s">
        <v>1507</v>
      </c>
      <c r="C7116">
        <v>0.56183745583038869</v>
      </c>
      <c r="D7116" t="s">
        <v>1498</v>
      </c>
      <c r="E7116" t="s">
        <v>1548</v>
      </c>
      <c r="F7116" t="s">
        <v>1522</v>
      </c>
    </row>
    <row r="7117" spans="1:6" ht="15">
      <c r="A7117" s="233">
        <v>45839</v>
      </c>
      <c r="B7117" t="s">
        <v>1510</v>
      </c>
      <c r="C7117">
        <v>5.1408775981524251</v>
      </c>
      <c r="D7117" t="s">
        <v>1498</v>
      </c>
      <c r="E7117" t="s">
        <v>3270</v>
      </c>
      <c r="F7117" t="s">
        <v>1522</v>
      </c>
    </row>
    <row r="7118" spans="1:6" ht="15">
      <c r="A7118" s="233">
        <v>45839</v>
      </c>
      <c r="B7118" t="s">
        <v>1512</v>
      </c>
      <c r="C7118">
        <v>0.89071176173649669</v>
      </c>
      <c r="D7118" t="s">
        <v>1498</v>
      </c>
      <c r="E7118" t="s">
        <v>1576</v>
      </c>
      <c r="F7118" t="s">
        <v>1522</v>
      </c>
    </row>
    <row r="7119" spans="1:6" ht="15">
      <c r="A7119" s="233">
        <v>45839</v>
      </c>
      <c r="B7119" t="s">
        <v>1507</v>
      </c>
      <c r="C7119">
        <v>0.43021914648212228</v>
      </c>
      <c r="D7119" t="s">
        <v>62</v>
      </c>
      <c r="E7119" t="s">
        <v>1619</v>
      </c>
      <c r="F7119" t="s">
        <v>1578</v>
      </c>
    </row>
    <row r="7120" spans="1:6" ht="15">
      <c r="A7120" s="233">
        <v>45839</v>
      </c>
      <c r="B7120" t="s">
        <v>1510</v>
      </c>
      <c r="C7120">
        <v>4.2386363636363633</v>
      </c>
      <c r="D7120" t="s">
        <v>62</v>
      </c>
      <c r="E7120" t="s">
        <v>3472</v>
      </c>
      <c r="F7120" t="s">
        <v>1578</v>
      </c>
    </row>
    <row r="7121" spans="1:6" ht="15">
      <c r="A7121" s="233">
        <v>45839</v>
      </c>
      <c r="B7121" t="s">
        <v>1512</v>
      </c>
      <c r="C7121">
        <v>0.89850057670126871</v>
      </c>
      <c r="D7121" t="s">
        <v>62</v>
      </c>
      <c r="E7121" t="s">
        <v>1580</v>
      </c>
      <c r="F7121" t="s">
        <v>1578</v>
      </c>
    </row>
    <row r="7122" spans="1:6" ht="15">
      <c r="A7122" s="233">
        <v>45839</v>
      </c>
      <c r="B7122" t="s">
        <v>1507</v>
      </c>
      <c r="C7122">
        <v>0.87514495554696559</v>
      </c>
      <c r="D7122" t="s">
        <v>64</v>
      </c>
      <c r="E7122" t="s">
        <v>1740</v>
      </c>
      <c r="F7122" t="s">
        <v>1531</v>
      </c>
    </row>
    <row r="7123" spans="1:6" ht="15">
      <c r="A7123" s="233">
        <v>45839</v>
      </c>
      <c r="B7123" t="s">
        <v>1510</v>
      </c>
      <c r="C7123">
        <v>4.5370741482965933</v>
      </c>
      <c r="D7123" t="s">
        <v>64</v>
      </c>
      <c r="E7123" t="s">
        <v>3473</v>
      </c>
      <c r="F7123" t="s">
        <v>1531</v>
      </c>
    </row>
    <row r="7124" spans="1:6" ht="15">
      <c r="A7124" s="233">
        <v>45839</v>
      </c>
      <c r="B7124" t="s">
        <v>1512</v>
      </c>
      <c r="C7124">
        <v>0.80711248550444536</v>
      </c>
      <c r="D7124" t="s">
        <v>64</v>
      </c>
      <c r="E7124" t="s">
        <v>1547</v>
      </c>
      <c r="F7124" t="s">
        <v>1531</v>
      </c>
    </row>
    <row r="7125" spans="1:6" ht="15">
      <c r="A7125" s="233">
        <v>45839</v>
      </c>
      <c r="B7125" t="s">
        <v>1507</v>
      </c>
      <c r="C7125">
        <v>0.90927835051546391</v>
      </c>
      <c r="D7125" t="s">
        <v>66</v>
      </c>
      <c r="E7125" t="s">
        <v>1566</v>
      </c>
      <c r="F7125" t="s">
        <v>1509</v>
      </c>
    </row>
    <row r="7126" spans="1:6" ht="15">
      <c r="A7126" s="233">
        <v>45839</v>
      </c>
      <c r="B7126" t="s">
        <v>1510</v>
      </c>
      <c r="C7126">
        <v>8.82</v>
      </c>
      <c r="D7126" t="s">
        <v>66</v>
      </c>
      <c r="E7126" t="s">
        <v>3474</v>
      </c>
      <c r="F7126" t="s">
        <v>1509</v>
      </c>
    </row>
    <row r="7127" spans="1:6" ht="15">
      <c r="A7127" s="233">
        <v>45839</v>
      </c>
      <c r="B7127" t="s">
        <v>1512</v>
      </c>
      <c r="C7127">
        <v>0.89690721649484539</v>
      </c>
      <c r="D7127" t="s">
        <v>66</v>
      </c>
      <c r="E7127" t="s">
        <v>1580</v>
      </c>
      <c r="F7127" t="s">
        <v>1509</v>
      </c>
    </row>
    <row r="7128" spans="1:6" ht="15">
      <c r="A7128" s="233">
        <v>45839</v>
      </c>
      <c r="B7128" t="s">
        <v>1507</v>
      </c>
      <c r="C7128">
        <v>1.2061281337047349</v>
      </c>
      <c r="D7128" t="s">
        <v>68</v>
      </c>
      <c r="E7128" t="s">
        <v>1992</v>
      </c>
      <c r="F7128" t="s">
        <v>1578</v>
      </c>
    </row>
    <row r="7129" spans="1:6" ht="15">
      <c r="A7129" s="233">
        <v>45839</v>
      </c>
      <c r="B7129" t="s">
        <v>1510</v>
      </c>
      <c r="C7129">
        <v>30.928571428571431</v>
      </c>
      <c r="D7129" t="s">
        <v>68</v>
      </c>
      <c r="E7129" t="s">
        <v>3475</v>
      </c>
      <c r="F7129" t="s">
        <v>1578</v>
      </c>
    </row>
    <row r="7130" spans="1:6" ht="15">
      <c r="A7130" s="233">
        <v>45839</v>
      </c>
      <c r="B7130" t="s">
        <v>1512</v>
      </c>
      <c r="C7130">
        <v>0.96100278551532037</v>
      </c>
      <c r="D7130" t="s">
        <v>68</v>
      </c>
      <c r="E7130" t="s">
        <v>1513</v>
      </c>
      <c r="F7130" t="s">
        <v>1578</v>
      </c>
    </row>
    <row r="7131" spans="1:6" ht="15">
      <c r="A7131" s="233">
        <v>45839</v>
      </c>
      <c r="B7131" t="s">
        <v>1507</v>
      </c>
      <c r="C7131">
        <v>0.35722041259500542</v>
      </c>
      <c r="D7131" t="s">
        <v>70</v>
      </c>
      <c r="E7131" t="s">
        <v>2045</v>
      </c>
      <c r="F7131" t="s">
        <v>1578</v>
      </c>
    </row>
    <row r="7132" spans="1:6" ht="15">
      <c r="A7132" s="233">
        <v>45839</v>
      </c>
      <c r="B7132" t="s">
        <v>1510</v>
      </c>
      <c r="C7132">
        <v>4.1645569620253156</v>
      </c>
      <c r="D7132" t="s">
        <v>70</v>
      </c>
      <c r="E7132" t="s">
        <v>3286</v>
      </c>
      <c r="F7132" t="s">
        <v>1578</v>
      </c>
    </row>
    <row r="7133" spans="1:6" ht="15">
      <c r="A7133" s="233">
        <v>45839</v>
      </c>
      <c r="B7133" t="s">
        <v>1512</v>
      </c>
      <c r="C7133">
        <v>0.91422366992399562</v>
      </c>
      <c r="D7133" t="s">
        <v>70</v>
      </c>
      <c r="E7133" t="s">
        <v>1673</v>
      </c>
      <c r="F7133" t="s">
        <v>1578</v>
      </c>
    </row>
    <row r="7134" spans="1:6" ht="15">
      <c r="A7134" s="233">
        <v>45839</v>
      </c>
      <c r="B7134" t="s">
        <v>1507</v>
      </c>
      <c r="C7134">
        <v>0.66998428496595075</v>
      </c>
      <c r="D7134" t="s">
        <v>72</v>
      </c>
      <c r="E7134" t="s">
        <v>1637</v>
      </c>
      <c r="F7134" t="s">
        <v>1591</v>
      </c>
    </row>
    <row r="7135" spans="1:6" ht="15">
      <c r="A7135" s="233">
        <v>45839</v>
      </c>
      <c r="B7135" t="s">
        <v>1510</v>
      </c>
      <c r="C7135">
        <v>4.1661237785016283</v>
      </c>
      <c r="D7135" t="s">
        <v>72</v>
      </c>
      <c r="E7135" t="s">
        <v>3228</v>
      </c>
      <c r="F7135" t="s">
        <v>1591</v>
      </c>
    </row>
    <row r="7136" spans="1:6" ht="15">
      <c r="A7136" s="233">
        <v>45839</v>
      </c>
      <c r="B7136" t="s">
        <v>1512</v>
      </c>
      <c r="C7136">
        <v>0.83918281822943952</v>
      </c>
      <c r="D7136" t="s">
        <v>72</v>
      </c>
      <c r="E7136" t="s">
        <v>1568</v>
      </c>
      <c r="F7136" t="s">
        <v>1591</v>
      </c>
    </row>
    <row r="7137" spans="1:6" ht="15">
      <c r="A7137" s="233">
        <v>45839</v>
      </c>
      <c r="B7137" t="s">
        <v>1507</v>
      </c>
      <c r="C7137">
        <v>0.63196570728720147</v>
      </c>
      <c r="D7137" t="s">
        <v>74</v>
      </c>
      <c r="E7137" t="s">
        <v>1656</v>
      </c>
      <c r="F7137" t="s">
        <v>1591</v>
      </c>
    </row>
    <row r="7138" spans="1:6" ht="15">
      <c r="A7138" s="233">
        <v>45839</v>
      </c>
      <c r="B7138" t="s">
        <v>1510</v>
      </c>
      <c r="C7138">
        <v>4.2762430939226519</v>
      </c>
      <c r="D7138" t="s">
        <v>74</v>
      </c>
      <c r="E7138" t="s">
        <v>2095</v>
      </c>
      <c r="F7138" t="s">
        <v>1591</v>
      </c>
    </row>
    <row r="7139" spans="1:6" ht="15">
      <c r="A7139" s="233">
        <v>45839</v>
      </c>
      <c r="B7139" t="s">
        <v>1512</v>
      </c>
      <c r="C7139">
        <v>0.85221473770157175</v>
      </c>
      <c r="D7139" t="s">
        <v>74</v>
      </c>
      <c r="E7139" t="s">
        <v>1542</v>
      </c>
      <c r="F7139" t="s">
        <v>1591</v>
      </c>
    </row>
    <row r="7140" spans="1:6" ht="15">
      <c r="A7140" s="233">
        <v>45839</v>
      </c>
      <c r="B7140" t="s">
        <v>1507</v>
      </c>
      <c r="C7140">
        <v>0.88131487889273352</v>
      </c>
      <c r="D7140" t="s">
        <v>76</v>
      </c>
      <c r="E7140" t="s">
        <v>1740</v>
      </c>
      <c r="F7140" t="s">
        <v>1522</v>
      </c>
    </row>
    <row r="7141" spans="1:6" ht="15">
      <c r="A7141" s="233">
        <v>45839</v>
      </c>
      <c r="B7141" t="s">
        <v>1510</v>
      </c>
      <c r="C7141">
        <v>5.7559322033898308</v>
      </c>
      <c r="D7141" t="s">
        <v>76</v>
      </c>
      <c r="E7141" t="s">
        <v>3476</v>
      </c>
      <c r="F7141" t="s">
        <v>1522</v>
      </c>
    </row>
    <row r="7142" spans="1:6" ht="15">
      <c r="A7142" s="233">
        <v>45839</v>
      </c>
      <c r="B7142" t="s">
        <v>1512</v>
      </c>
      <c r="C7142">
        <v>0.84688581314878897</v>
      </c>
      <c r="D7142" t="s">
        <v>76</v>
      </c>
      <c r="E7142" t="s">
        <v>1542</v>
      </c>
      <c r="F7142" t="s">
        <v>1522</v>
      </c>
    </row>
    <row r="7143" spans="1:6" ht="15">
      <c r="A7143" s="233">
        <v>45839</v>
      </c>
      <c r="B7143" t="s">
        <v>1507</v>
      </c>
      <c r="C7143">
        <v>0.28216503992901509</v>
      </c>
      <c r="D7143" t="s">
        <v>78</v>
      </c>
      <c r="E7143" t="s">
        <v>2697</v>
      </c>
      <c r="F7143" t="s">
        <v>1518</v>
      </c>
    </row>
    <row r="7144" spans="1:6" ht="15">
      <c r="A7144" s="233">
        <v>45839</v>
      </c>
      <c r="B7144" t="s">
        <v>1510</v>
      </c>
      <c r="C7144">
        <v>2.683544303797468</v>
      </c>
      <c r="D7144" t="s">
        <v>78</v>
      </c>
      <c r="E7144" t="s">
        <v>1940</v>
      </c>
      <c r="F7144" t="s">
        <v>1518</v>
      </c>
    </row>
    <row r="7145" spans="1:6" ht="15">
      <c r="A7145" s="233">
        <v>45839</v>
      </c>
      <c r="B7145" t="s">
        <v>1512</v>
      </c>
      <c r="C7145">
        <v>0.89485359361135763</v>
      </c>
      <c r="D7145" t="s">
        <v>78</v>
      </c>
      <c r="E7145" t="s">
        <v>1576</v>
      </c>
      <c r="F7145" t="s">
        <v>1518</v>
      </c>
    </row>
    <row r="7146" spans="1:6" ht="15">
      <c r="A7146" s="233">
        <v>45839</v>
      </c>
      <c r="B7146" t="s">
        <v>1507</v>
      </c>
      <c r="C7146">
        <v>1.258897418004187</v>
      </c>
      <c r="D7146" t="s">
        <v>80</v>
      </c>
      <c r="E7146" t="s">
        <v>2055</v>
      </c>
      <c r="F7146" t="s">
        <v>1522</v>
      </c>
    </row>
    <row r="7147" spans="1:6" ht="15">
      <c r="A7147" s="233">
        <v>45839</v>
      </c>
      <c r="B7147" t="s">
        <v>1510</v>
      </c>
      <c r="C7147">
        <v>10.48837209302326</v>
      </c>
      <c r="D7147" t="s">
        <v>80</v>
      </c>
      <c r="E7147" t="s">
        <v>3477</v>
      </c>
      <c r="F7147" t="s">
        <v>1522</v>
      </c>
    </row>
    <row r="7148" spans="1:6" ht="15">
      <c r="A7148" s="233">
        <v>45839</v>
      </c>
      <c r="B7148" t="s">
        <v>1512</v>
      </c>
      <c r="C7148">
        <v>0.87997208653175152</v>
      </c>
      <c r="D7148" t="s">
        <v>80</v>
      </c>
      <c r="E7148" t="s">
        <v>1516</v>
      </c>
      <c r="F7148" t="s">
        <v>1522</v>
      </c>
    </row>
    <row r="7149" spans="1:6" ht="15">
      <c r="A7149" s="233">
        <v>45839</v>
      </c>
      <c r="B7149" t="s">
        <v>1507</v>
      </c>
      <c r="C7149">
        <v>0.72205306655067425</v>
      </c>
      <c r="D7149" t="s">
        <v>82</v>
      </c>
      <c r="E7149" t="s">
        <v>1688</v>
      </c>
      <c r="F7149" t="s">
        <v>1531</v>
      </c>
    </row>
    <row r="7150" spans="1:6" ht="15">
      <c r="A7150" s="233">
        <v>45839</v>
      </c>
      <c r="B7150" t="s">
        <v>1510</v>
      </c>
      <c r="C7150">
        <v>8.6010362694300522</v>
      </c>
      <c r="D7150" t="s">
        <v>82</v>
      </c>
      <c r="E7150" t="s">
        <v>1693</v>
      </c>
      <c r="F7150" t="s">
        <v>1531</v>
      </c>
    </row>
    <row r="7151" spans="1:6" ht="15">
      <c r="A7151" s="233">
        <v>45839</v>
      </c>
      <c r="B7151" t="s">
        <v>1512</v>
      </c>
      <c r="C7151">
        <v>0.91605045672031316</v>
      </c>
      <c r="D7151" t="s">
        <v>82</v>
      </c>
      <c r="E7151" t="s">
        <v>1590</v>
      </c>
      <c r="F7151" t="s">
        <v>1531</v>
      </c>
    </row>
    <row r="7152" spans="1:6" ht="15">
      <c r="A7152" s="233">
        <v>45839</v>
      </c>
      <c r="B7152" t="s">
        <v>1507</v>
      </c>
      <c r="C7152">
        <v>1.0060606060606061</v>
      </c>
      <c r="D7152" t="s">
        <v>84</v>
      </c>
      <c r="E7152" t="s">
        <v>1652</v>
      </c>
      <c r="F7152" t="s">
        <v>1509</v>
      </c>
    </row>
    <row r="7153" spans="1:6" ht="15">
      <c r="A7153" s="233">
        <v>45839</v>
      </c>
      <c r="B7153" t="s">
        <v>1510</v>
      </c>
      <c r="C7153">
        <v>8.9729729729729737</v>
      </c>
      <c r="D7153" t="s">
        <v>84</v>
      </c>
      <c r="E7153" t="s">
        <v>3478</v>
      </c>
      <c r="F7153" t="s">
        <v>1509</v>
      </c>
    </row>
    <row r="7154" spans="1:6" ht="15">
      <c r="A7154" s="233">
        <v>45839</v>
      </c>
      <c r="B7154" t="s">
        <v>1512</v>
      </c>
      <c r="C7154">
        <v>0.88787878787878793</v>
      </c>
      <c r="D7154" t="s">
        <v>84</v>
      </c>
      <c r="E7154" t="s">
        <v>1576</v>
      </c>
      <c r="F7154" t="s">
        <v>1509</v>
      </c>
    </row>
    <row r="7155" spans="1:6" ht="15">
      <c r="A7155" s="233">
        <v>45839</v>
      </c>
      <c r="B7155" t="s">
        <v>1507</v>
      </c>
      <c r="C7155">
        <v>0.67410207939508504</v>
      </c>
      <c r="D7155" t="s">
        <v>86</v>
      </c>
      <c r="E7155" t="s">
        <v>1637</v>
      </c>
      <c r="F7155" t="s">
        <v>1518</v>
      </c>
    </row>
    <row r="7156" spans="1:6" ht="15">
      <c r="A7156" s="233">
        <v>45839</v>
      </c>
      <c r="B7156" t="s">
        <v>1510</v>
      </c>
      <c r="C7156">
        <v>4.2151300236406621</v>
      </c>
      <c r="D7156" t="s">
        <v>86</v>
      </c>
      <c r="E7156" t="s">
        <v>1756</v>
      </c>
      <c r="F7156" t="s">
        <v>1518</v>
      </c>
    </row>
    <row r="7157" spans="1:6" ht="15">
      <c r="A7157" s="233">
        <v>45839</v>
      </c>
      <c r="B7157" t="s">
        <v>1512</v>
      </c>
      <c r="C7157">
        <v>0.84007561436672962</v>
      </c>
      <c r="D7157" t="s">
        <v>86</v>
      </c>
      <c r="E7157" t="s">
        <v>1568</v>
      </c>
      <c r="F7157" t="s">
        <v>1518</v>
      </c>
    </row>
    <row r="7158" spans="1:6" ht="15">
      <c r="A7158" s="233">
        <v>45839</v>
      </c>
      <c r="B7158" t="s">
        <v>1507</v>
      </c>
      <c r="C7158">
        <v>1.8145881152767149</v>
      </c>
      <c r="D7158" t="s">
        <v>88</v>
      </c>
      <c r="E7158" t="s">
        <v>3479</v>
      </c>
      <c r="F7158" t="s">
        <v>1544</v>
      </c>
    </row>
    <row r="7159" spans="1:6" ht="15">
      <c r="A7159" s="233">
        <v>45839</v>
      </c>
      <c r="B7159" t="s">
        <v>1510</v>
      </c>
      <c r="C7159">
        <v>10.478645066273931</v>
      </c>
      <c r="D7159" t="s">
        <v>88</v>
      </c>
      <c r="E7159" t="s">
        <v>3480</v>
      </c>
      <c r="F7159" t="s">
        <v>1544</v>
      </c>
    </row>
    <row r="7160" spans="1:6" ht="15">
      <c r="A7160" s="233">
        <v>45839</v>
      </c>
      <c r="B7160" t="s">
        <v>1512</v>
      </c>
      <c r="C7160">
        <v>0.82682989033409848</v>
      </c>
      <c r="D7160" t="s">
        <v>88</v>
      </c>
      <c r="E7160" t="s">
        <v>1582</v>
      </c>
      <c r="F7160" t="s">
        <v>1544</v>
      </c>
    </row>
    <row r="7161" spans="1:6" ht="15">
      <c r="A7161" s="233">
        <v>45839</v>
      </c>
      <c r="B7161" t="s">
        <v>1507</v>
      </c>
      <c r="C7161">
        <v>0.19452533488642981</v>
      </c>
      <c r="D7161" t="s">
        <v>90</v>
      </c>
      <c r="E7161" t="s">
        <v>3481</v>
      </c>
      <c r="F7161" t="s">
        <v>1509</v>
      </c>
    </row>
    <row r="7162" spans="1:6" ht="15">
      <c r="A7162" s="233">
        <v>45839</v>
      </c>
      <c r="B7162" t="s">
        <v>1510</v>
      </c>
      <c r="C7162">
        <v>4.9117647058823533</v>
      </c>
      <c r="D7162" t="s">
        <v>90</v>
      </c>
      <c r="E7162" t="s">
        <v>1655</v>
      </c>
      <c r="F7162" t="s">
        <v>1509</v>
      </c>
    </row>
    <row r="7163" spans="1:6" ht="15">
      <c r="A7163" s="233">
        <v>45839</v>
      </c>
      <c r="B7163" t="s">
        <v>1512</v>
      </c>
      <c r="C7163">
        <v>0.96039603960396036</v>
      </c>
      <c r="D7163" t="s">
        <v>90</v>
      </c>
      <c r="E7163" t="s">
        <v>1513</v>
      </c>
      <c r="F7163" t="s">
        <v>1509</v>
      </c>
    </row>
    <row r="7164" spans="1:6" ht="15">
      <c r="A7164" s="233">
        <v>45839</v>
      </c>
      <c r="B7164" t="s">
        <v>1507</v>
      </c>
      <c r="C7164">
        <v>0.49393258426966291</v>
      </c>
      <c r="D7164" t="s">
        <v>92</v>
      </c>
      <c r="E7164" t="s">
        <v>2002</v>
      </c>
      <c r="F7164" t="s">
        <v>1525</v>
      </c>
    </row>
    <row r="7165" spans="1:6" ht="15">
      <c r="A7165" s="233">
        <v>45839</v>
      </c>
      <c r="B7165" t="s">
        <v>1510</v>
      </c>
      <c r="C7165">
        <v>5.6358974358974363</v>
      </c>
      <c r="D7165" t="s">
        <v>92</v>
      </c>
      <c r="E7165" t="s">
        <v>1948</v>
      </c>
      <c r="F7165" t="s">
        <v>1525</v>
      </c>
    </row>
    <row r="7166" spans="1:6" ht="15">
      <c r="A7166" s="233">
        <v>45839</v>
      </c>
      <c r="B7166" t="s">
        <v>1512</v>
      </c>
      <c r="C7166">
        <v>0.91235955056179774</v>
      </c>
      <c r="D7166" t="s">
        <v>92</v>
      </c>
      <c r="E7166" t="s">
        <v>1673</v>
      </c>
      <c r="F7166" t="s">
        <v>1525</v>
      </c>
    </row>
    <row r="7167" spans="1:6" ht="15">
      <c r="A7167" s="233">
        <v>45839</v>
      </c>
      <c r="B7167" t="s">
        <v>1507</v>
      </c>
      <c r="C7167">
        <v>1.0357575757575761</v>
      </c>
      <c r="D7167" t="s">
        <v>94</v>
      </c>
      <c r="E7167" t="s">
        <v>3241</v>
      </c>
      <c r="F7167" t="s">
        <v>1578</v>
      </c>
    </row>
    <row r="7168" spans="1:6" ht="15">
      <c r="A7168" s="233">
        <v>45839</v>
      </c>
      <c r="B7168" t="s">
        <v>1510</v>
      </c>
      <c r="C7168">
        <v>3.7726269315673289</v>
      </c>
      <c r="D7168" t="s">
        <v>94</v>
      </c>
      <c r="E7168" t="s">
        <v>2732</v>
      </c>
      <c r="F7168" t="s">
        <v>1578</v>
      </c>
    </row>
    <row r="7169" spans="1:6" ht="15">
      <c r="A7169" s="233">
        <v>45839</v>
      </c>
      <c r="B7169" t="s">
        <v>1512</v>
      </c>
      <c r="C7169">
        <v>0.72545454545454546</v>
      </c>
      <c r="D7169" t="s">
        <v>94</v>
      </c>
      <c r="E7169" t="s">
        <v>2104</v>
      </c>
      <c r="F7169" t="s">
        <v>1578</v>
      </c>
    </row>
    <row r="7170" spans="1:6" ht="15">
      <c r="A7170" s="233">
        <v>45839</v>
      </c>
      <c r="B7170" t="s">
        <v>1507</v>
      </c>
      <c r="C7170">
        <v>0.70849700227413681</v>
      </c>
      <c r="D7170" t="s">
        <v>96</v>
      </c>
      <c r="E7170" t="s">
        <v>1527</v>
      </c>
      <c r="F7170" t="s">
        <v>1522</v>
      </c>
    </row>
    <row r="7171" spans="1:6" ht="15">
      <c r="A7171" s="233">
        <v>45839</v>
      </c>
      <c r="B7171" t="s">
        <v>1510</v>
      </c>
      <c r="C7171">
        <v>8.1595238095238098</v>
      </c>
      <c r="D7171" t="s">
        <v>96</v>
      </c>
      <c r="E7171" t="s">
        <v>3269</v>
      </c>
      <c r="F7171" t="s">
        <v>1522</v>
      </c>
    </row>
    <row r="7172" spans="1:6" ht="15">
      <c r="A7172" s="233">
        <v>45839</v>
      </c>
      <c r="B7172" t="s">
        <v>1512</v>
      </c>
      <c r="C7172">
        <v>0.91316931982633864</v>
      </c>
      <c r="D7172" t="s">
        <v>96</v>
      </c>
      <c r="E7172" t="s">
        <v>1673</v>
      </c>
      <c r="F7172" t="s">
        <v>1522</v>
      </c>
    </row>
    <row r="7173" spans="1:6" ht="15">
      <c r="A7173" s="233">
        <v>45839</v>
      </c>
      <c r="B7173" t="s">
        <v>1507</v>
      </c>
      <c r="C7173">
        <v>0.5803900896151819</v>
      </c>
      <c r="D7173" t="s">
        <v>98</v>
      </c>
      <c r="E7173" t="s">
        <v>1745</v>
      </c>
      <c r="F7173" t="s">
        <v>1509</v>
      </c>
    </row>
    <row r="7174" spans="1:6" ht="15">
      <c r="A7174" s="233">
        <v>45839</v>
      </c>
      <c r="B7174" t="s">
        <v>1510</v>
      </c>
      <c r="C7174">
        <v>6.9683544303797467</v>
      </c>
      <c r="D7174" t="s">
        <v>98</v>
      </c>
      <c r="E7174" t="s">
        <v>3482</v>
      </c>
      <c r="F7174" t="s">
        <v>1509</v>
      </c>
    </row>
    <row r="7175" spans="1:6" ht="15">
      <c r="A7175" s="233">
        <v>45839</v>
      </c>
      <c r="B7175" t="s">
        <v>1512</v>
      </c>
      <c r="C7175">
        <v>0.91671059567738533</v>
      </c>
      <c r="D7175" t="s">
        <v>98</v>
      </c>
      <c r="E7175" t="s">
        <v>1590</v>
      </c>
      <c r="F7175" t="s">
        <v>1509</v>
      </c>
    </row>
    <row r="7176" spans="1:6" ht="15">
      <c r="A7176" s="233">
        <v>45839</v>
      </c>
      <c r="B7176" t="s">
        <v>1507</v>
      </c>
      <c r="C7176">
        <v>0.61815208503679475</v>
      </c>
      <c r="D7176" t="s">
        <v>100</v>
      </c>
      <c r="E7176" t="s">
        <v>1735</v>
      </c>
      <c r="F7176" t="s">
        <v>1509</v>
      </c>
    </row>
    <row r="7177" spans="1:6" ht="15">
      <c r="A7177" s="233">
        <v>45839</v>
      </c>
      <c r="B7177" t="s">
        <v>1510</v>
      </c>
      <c r="C7177">
        <v>5.4388489208633093</v>
      </c>
      <c r="D7177" t="s">
        <v>100</v>
      </c>
      <c r="E7177" t="s">
        <v>3483</v>
      </c>
      <c r="F7177" t="s">
        <v>1509</v>
      </c>
    </row>
    <row r="7178" spans="1:6" ht="15">
      <c r="A7178" s="233">
        <v>45839</v>
      </c>
      <c r="B7178" t="s">
        <v>1512</v>
      </c>
      <c r="C7178">
        <v>0.88634505314799672</v>
      </c>
      <c r="D7178" t="s">
        <v>100</v>
      </c>
      <c r="E7178" t="s">
        <v>1576</v>
      </c>
      <c r="F7178" t="s">
        <v>1509</v>
      </c>
    </row>
    <row r="7179" spans="1:6" ht="15">
      <c r="A7179" s="233">
        <v>45839</v>
      </c>
      <c r="B7179" t="s">
        <v>1507</v>
      </c>
      <c r="C7179">
        <v>0.92293054234062799</v>
      </c>
      <c r="D7179" t="s">
        <v>102</v>
      </c>
      <c r="E7179" t="s">
        <v>1743</v>
      </c>
      <c r="F7179" t="s">
        <v>1534</v>
      </c>
    </row>
    <row r="7180" spans="1:6" ht="15">
      <c r="A7180" s="233">
        <v>45839</v>
      </c>
      <c r="B7180" t="s">
        <v>1510</v>
      </c>
      <c r="C7180">
        <v>12.125</v>
      </c>
      <c r="D7180" t="s">
        <v>102</v>
      </c>
      <c r="E7180" t="s">
        <v>3484</v>
      </c>
      <c r="F7180" t="s">
        <v>1534</v>
      </c>
    </row>
    <row r="7181" spans="1:6" ht="15">
      <c r="A7181" s="233">
        <v>45839</v>
      </c>
      <c r="B7181" t="s">
        <v>1512</v>
      </c>
      <c r="C7181">
        <v>0.92388201712654616</v>
      </c>
      <c r="D7181" t="s">
        <v>102</v>
      </c>
      <c r="E7181" t="s">
        <v>1590</v>
      </c>
      <c r="F7181" t="s">
        <v>1534</v>
      </c>
    </row>
    <row r="7182" spans="1:6" ht="15">
      <c r="A7182" s="233">
        <v>45839</v>
      </c>
      <c r="B7182" t="s">
        <v>1507</v>
      </c>
      <c r="C7182">
        <v>1.164888457807953</v>
      </c>
      <c r="D7182" t="s">
        <v>104</v>
      </c>
      <c r="E7182" t="s">
        <v>1742</v>
      </c>
      <c r="F7182" t="s">
        <v>1509</v>
      </c>
    </row>
    <row r="7183" spans="1:6" ht="15">
      <c r="A7183" s="233">
        <v>45839</v>
      </c>
      <c r="B7183" t="s">
        <v>1510</v>
      </c>
      <c r="C7183">
        <v>7.0647058823529409</v>
      </c>
      <c r="D7183" t="s">
        <v>104</v>
      </c>
      <c r="E7183" t="s">
        <v>3485</v>
      </c>
      <c r="F7183" t="s">
        <v>1509</v>
      </c>
    </row>
    <row r="7184" spans="1:6" ht="15">
      <c r="A7184" s="233">
        <v>45839</v>
      </c>
      <c r="B7184" t="s">
        <v>1512</v>
      </c>
      <c r="C7184">
        <v>0.83511154219204653</v>
      </c>
      <c r="D7184" t="s">
        <v>104</v>
      </c>
      <c r="E7184" t="s">
        <v>1568</v>
      </c>
      <c r="F7184" t="s">
        <v>1509</v>
      </c>
    </row>
    <row r="7185" spans="1:6" ht="15">
      <c r="A7185" s="233">
        <v>45839</v>
      </c>
      <c r="B7185" t="s">
        <v>1507</v>
      </c>
      <c r="C7185">
        <v>1.465285279387214</v>
      </c>
      <c r="D7185" t="s">
        <v>106</v>
      </c>
      <c r="E7185" t="s">
        <v>3486</v>
      </c>
      <c r="F7185" t="s">
        <v>1544</v>
      </c>
    </row>
    <row r="7186" spans="1:6" ht="15">
      <c r="A7186" s="233">
        <v>45839</v>
      </c>
      <c r="B7186" t="s">
        <v>1510</v>
      </c>
      <c r="C7186">
        <v>7.7592303692147686</v>
      </c>
      <c r="D7186" t="s">
        <v>106</v>
      </c>
      <c r="E7186" t="s">
        <v>1558</v>
      </c>
      <c r="F7186" t="s">
        <v>1544</v>
      </c>
    </row>
    <row r="7187" spans="1:6" ht="15">
      <c r="A7187" s="233">
        <v>45839</v>
      </c>
      <c r="B7187" t="s">
        <v>1512</v>
      </c>
      <c r="C7187">
        <v>0.81115584798193063</v>
      </c>
      <c r="D7187" t="s">
        <v>106</v>
      </c>
      <c r="E7187" t="s">
        <v>1547</v>
      </c>
      <c r="F7187" t="s">
        <v>1544</v>
      </c>
    </row>
    <row r="7188" spans="1:6" ht="15">
      <c r="A7188" s="233">
        <v>45839</v>
      </c>
      <c r="B7188" t="s">
        <v>1507</v>
      </c>
      <c r="C7188">
        <v>0.48537549407114622</v>
      </c>
      <c r="D7188" t="s">
        <v>108</v>
      </c>
      <c r="E7188" t="s">
        <v>2002</v>
      </c>
      <c r="F7188" t="s">
        <v>1509</v>
      </c>
    </row>
    <row r="7189" spans="1:6" ht="15">
      <c r="A7189" s="233">
        <v>45839</v>
      </c>
      <c r="B7189" t="s">
        <v>1510</v>
      </c>
      <c r="C7189">
        <v>6.2653061224489797</v>
      </c>
      <c r="D7189" t="s">
        <v>108</v>
      </c>
      <c r="E7189" t="s">
        <v>1635</v>
      </c>
      <c r="F7189" t="s">
        <v>1509</v>
      </c>
    </row>
    <row r="7190" spans="1:6" ht="15">
      <c r="A7190" s="233">
        <v>45839</v>
      </c>
      <c r="B7190" t="s">
        <v>1512</v>
      </c>
      <c r="C7190">
        <v>0.92252964426877471</v>
      </c>
      <c r="D7190" t="s">
        <v>108</v>
      </c>
      <c r="E7190" t="s">
        <v>1590</v>
      </c>
      <c r="F7190" t="s">
        <v>1509</v>
      </c>
    </row>
    <row r="7191" spans="1:6" ht="15">
      <c r="A7191" s="233">
        <v>45839</v>
      </c>
      <c r="B7191" t="s">
        <v>1507</v>
      </c>
      <c r="C7191">
        <v>0.51704545454545459</v>
      </c>
      <c r="D7191" t="s">
        <v>110</v>
      </c>
      <c r="E7191" t="s">
        <v>1583</v>
      </c>
      <c r="F7191" t="s">
        <v>1509</v>
      </c>
    </row>
    <row r="7192" spans="1:6" ht="15">
      <c r="A7192" s="233">
        <v>45839</v>
      </c>
      <c r="B7192" t="s">
        <v>1510</v>
      </c>
      <c r="C7192">
        <v>5.3529411764705879</v>
      </c>
      <c r="D7192" t="s">
        <v>110</v>
      </c>
      <c r="E7192" t="s">
        <v>3487</v>
      </c>
      <c r="F7192" t="s">
        <v>1509</v>
      </c>
    </row>
    <row r="7193" spans="1:6" ht="15">
      <c r="A7193" s="233">
        <v>45839</v>
      </c>
      <c r="B7193" t="s">
        <v>1512</v>
      </c>
      <c r="C7193">
        <v>0.90340909090909094</v>
      </c>
      <c r="D7193" t="s">
        <v>110</v>
      </c>
      <c r="E7193" t="s">
        <v>1580</v>
      </c>
      <c r="F7193" t="s">
        <v>1509</v>
      </c>
    </row>
    <row r="7194" spans="1:6" ht="15">
      <c r="A7194" s="233">
        <v>45839</v>
      </c>
      <c r="B7194" t="s">
        <v>1507</v>
      </c>
      <c r="C7194">
        <v>0.53163017031630166</v>
      </c>
      <c r="D7194" t="s">
        <v>112</v>
      </c>
      <c r="E7194" t="s">
        <v>1514</v>
      </c>
      <c r="F7194" t="s">
        <v>1578</v>
      </c>
    </row>
    <row r="7195" spans="1:6" ht="15">
      <c r="A7195" s="233">
        <v>45839</v>
      </c>
      <c r="B7195" t="s">
        <v>1510</v>
      </c>
      <c r="C7195">
        <v>3.2132352941176472</v>
      </c>
      <c r="D7195" t="s">
        <v>112</v>
      </c>
      <c r="E7195" t="s">
        <v>1746</v>
      </c>
      <c r="F7195" t="s">
        <v>1578</v>
      </c>
    </row>
    <row r="7196" spans="1:6" ht="15">
      <c r="A7196" s="233">
        <v>45839</v>
      </c>
      <c r="B7196" t="s">
        <v>1512</v>
      </c>
      <c r="C7196">
        <v>0.83454987834549876</v>
      </c>
      <c r="D7196" t="s">
        <v>112</v>
      </c>
      <c r="E7196" t="s">
        <v>1582</v>
      </c>
      <c r="F7196" t="s">
        <v>1578</v>
      </c>
    </row>
    <row r="7197" spans="1:6" ht="15">
      <c r="A7197" s="233">
        <v>45839</v>
      </c>
      <c r="B7197" t="s">
        <v>1507</v>
      </c>
      <c r="C7197">
        <v>0.56851757514009171</v>
      </c>
      <c r="D7197" t="s">
        <v>114</v>
      </c>
      <c r="E7197" t="s">
        <v>2016</v>
      </c>
      <c r="F7197" t="s">
        <v>1509</v>
      </c>
    </row>
    <row r="7198" spans="1:6" ht="15">
      <c r="A7198" s="233">
        <v>45839</v>
      </c>
      <c r="B7198" t="s">
        <v>1510</v>
      </c>
      <c r="C7198">
        <v>11.16</v>
      </c>
      <c r="D7198" t="s">
        <v>114</v>
      </c>
      <c r="E7198" t="s">
        <v>3488</v>
      </c>
      <c r="F7198" t="s">
        <v>1509</v>
      </c>
    </row>
    <row r="7199" spans="1:6" ht="15">
      <c r="A7199" s="233">
        <v>45839</v>
      </c>
      <c r="B7199" t="s">
        <v>1512</v>
      </c>
      <c r="C7199">
        <v>0.94905756495160465</v>
      </c>
      <c r="D7199" t="s">
        <v>114</v>
      </c>
      <c r="E7199" t="s">
        <v>1630</v>
      </c>
      <c r="F7199" t="s">
        <v>1509</v>
      </c>
    </row>
    <row r="7200" spans="1:6" ht="15">
      <c r="A7200" s="233">
        <v>45839</v>
      </c>
      <c r="B7200" t="s">
        <v>1507</v>
      </c>
      <c r="C7200">
        <v>0.93377483443708609</v>
      </c>
      <c r="D7200" t="s">
        <v>872</v>
      </c>
      <c r="E7200" t="s">
        <v>1962</v>
      </c>
      <c r="F7200" t="s">
        <v>1531</v>
      </c>
    </row>
    <row r="7201" spans="1:6" ht="15">
      <c r="A7201" s="233">
        <v>45839</v>
      </c>
      <c r="B7201" t="s">
        <v>1510</v>
      </c>
      <c r="C7201">
        <v>6.1601941747572813</v>
      </c>
      <c r="D7201" t="s">
        <v>872</v>
      </c>
      <c r="E7201" t="s">
        <v>3282</v>
      </c>
      <c r="F7201" t="s">
        <v>1531</v>
      </c>
    </row>
    <row r="7202" spans="1:6" ht="15">
      <c r="A7202" s="233">
        <v>45839</v>
      </c>
      <c r="B7202" t="s">
        <v>1512</v>
      </c>
      <c r="C7202">
        <v>0.84841795437821932</v>
      </c>
      <c r="D7202" t="s">
        <v>872</v>
      </c>
      <c r="E7202" t="s">
        <v>1542</v>
      </c>
      <c r="F7202" t="s">
        <v>1531</v>
      </c>
    </row>
    <row r="7203" spans="1:6" ht="15">
      <c r="A7203" s="233">
        <v>45839</v>
      </c>
      <c r="B7203" t="s">
        <v>1507</v>
      </c>
      <c r="C7203">
        <v>0.41652867680264938</v>
      </c>
      <c r="D7203" t="s">
        <v>118</v>
      </c>
      <c r="E7203" t="s">
        <v>1530</v>
      </c>
      <c r="F7203" t="s">
        <v>1525</v>
      </c>
    </row>
    <row r="7204" spans="1:6" ht="15">
      <c r="A7204" s="233">
        <v>45839</v>
      </c>
      <c r="B7204" t="s">
        <v>1510</v>
      </c>
      <c r="C7204">
        <v>2.803444782168186</v>
      </c>
      <c r="D7204" t="s">
        <v>118</v>
      </c>
      <c r="E7204" t="s">
        <v>3489</v>
      </c>
      <c r="F7204" t="s">
        <v>1525</v>
      </c>
    </row>
    <row r="7205" spans="1:6" ht="15">
      <c r="A7205" s="233">
        <v>45839</v>
      </c>
      <c r="B7205" t="s">
        <v>1512</v>
      </c>
      <c r="C7205">
        <v>0.85142255005268708</v>
      </c>
      <c r="D7205" t="s">
        <v>118</v>
      </c>
      <c r="E7205" t="s">
        <v>1542</v>
      </c>
      <c r="F7205" t="s">
        <v>1525</v>
      </c>
    </row>
    <row r="7206" spans="1:6" ht="15">
      <c r="A7206" s="233">
        <v>45839</v>
      </c>
      <c r="B7206" t="s">
        <v>1507</v>
      </c>
      <c r="C7206">
        <v>0.48702374378796243</v>
      </c>
      <c r="D7206" t="s">
        <v>120</v>
      </c>
      <c r="E7206" t="s">
        <v>2002</v>
      </c>
      <c r="F7206" t="s">
        <v>1509</v>
      </c>
    </row>
    <row r="7207" spans="1:6" ht="15">
      <c r="A7207" s="233">
        <v>45839</v>
      </c>
      <c r="B7207" t="s">
        <v>1510</v>
      </c>
      <c r="C7207">
        <v>4.4545454545454541</v>
      </c>
      <c r="D7207" t="s">
        <v>120</v>
      </c>
      <c r="E7207" t="s">
        <v>1687</v>
      </c>
      <c r="F7207" t="s">
        <v>1509</v>
      </c>
    </row>
    <row r="7208" spans="1:6" ht="15">
      <c r="A7208" s="233">
        <v>45839</v>
      </c>
      <c r="B7208" t="s">
        <v>1512</v>
      </c>
      <c r="C7208">
        <v>0.89066813914964105</v>
      </c>
      <c r="D7208" t="s">
        <v>120</v>
      </c>
      <c r="E7208" t="s">
        <v>1576</v>
      </c>
      <c r="F7208" t="s">
        <v>1509</v>
      </c>
    </row>
    <row r="7209" spans="1:6" ht="15">
      <c r="A7209" s="233">
        <v>45839</v>
      </c>
      <c r="B7209" t="s">
        <v>1507</v>
      </c>
      <c r="C7209">
        <v>0.6470588235294118</v>
      </c>
      <c r="D7209" t="s">
        <v>122</v>
      </c>
      <c r="E7209" t="s">
        <v>1682</v>
      </c>
      <c r="F7209" t="s">
        <v>1509</v>
      </c>
    </row>
    <row r="7210" spans="1:6" ht="15">
      <c r="A7210" s="233">
        <v>45839</v>
      </c>
      <c r="B7210" t="s">
        <v>1510</v>
      </c>
      <c r="C7210">
        <v>5.2512562814070352</v>
      </c>
      <c r="D7210" t="s">
        <v>122</v>
      </c>
      <c r="E7210" t="s">
        <v>3490</v>
      </c>
      <c r="F7210" t="s">
        <v>1509</v>
      </c>
    </row>
    <row r="7211" spans="1:6" ht="15">
      <c r="A7211" s="233">
        <v>45839</v>
      </c>
      <c r="B7211" t="s">
        <v>1512</v>
      </c>
      <c r="C7211">
        <v>0.87678018575851391</v>
      </c>
      <c r="D7211" t="s">
        <v>122</v>
      </c>
      <c r="E7211" t="s">
        <v>1516</v>
      </c>
      <c r="F7211" t="s">
        <v>1509</v>
      </c>
    </row>
    <row r="7212" spans="1:6" ht="15">
      <c r="A7212" s="233">
        <v>45839</v>
      </c>
      <c r="B7212" t="s">
        <v>1507</v>
      </c>
      <c r="C7212">
        <v>1.5766488413547239</v>
      </c>
      <c r="D7212" t="s">
        <v>124</v>
      </c>
      <c r="E7212" t="s">
        <v>1721</v>
      </c>
      <c r="F7212" t="s">
        <v>1544</v>
      </c>
    </row>
    <row r="7213" spans="1:6" ht="15">
      <c r="A7213" s="233">
        <v>45839</v>
      </c>
      <c r="B7213" t="s">
        <v>1510</v>
      </c>
      <c r="C7213">
        <v>6.5518518518518523</v>
      </c>
      <c r="D7213" t="s">
        <v>124</v>
      </c>
      <c r="E7213" t="s">
        <v>2712</v>
      </c>
      <c r="F7213" t="s">
        <v>1544</v>
      </c>
    </row>
    <row r="7214" spans="1:6" ht="15">
      <c r="A7214" s="233">
        <v>45839</v>
      </c>
      <c r="B7214" t="s">
        <v>1512</v>
      </c>
      <c r="C7214">
        <v>0.75935828877005351</v>
      </c>
      <c r="D7214" t="s">
        <v>124</v>
      </c>
      <c r="E7214" t="s">
        <v>1757</v>
      </c>
      <c r="F7214" t="s">
        <v>1544</v>
      </c>
    </row>
    <row r="7215" spans="1:6" ht="15">
      <c r="A7215" s="233">
        <v>45839</v>
      </c>
      <c r="B7215" t="s">
        <v>1507</v>
      </c>
      <c r="C7215">
        <v>0.8105560791705938</v>
      </c>
      <c r="D7215" t="s">
        <v>126</v>
      </c>
      <c r="E7215" t="s">
        <v>1617</v>
      </c>
      <c r="F7215" t="s">
        <v>1509</v>
      </c>
    </row>
    <row r="7216" spans="1:6" ht="15">
      <c r="A7216" s="233">
        <v>45839</v>
      </c>
      <c r="B7216" t="s">
        <v>1510</v>
      </c>
      <c r="C7216">
        <v>5.0292397660818713</v>
      </c>
      <c r="D7216" t="s">
        <v>126</v>
      </c>
      <c r="E7216" t="s">
        <v>1589</v>
      </c>
      <c r="F7216" t="s">
        <v>1509</v>
      </c>
    </row>
    <row r="7217" spans="1:6" ht="15">
      <c r="A7217" s="233">
        <v>45839</v>
      </c>
      <c r="B7217" t="s">
        <v>1512</v>
      </c>
      <c r="C7217">
        <v>0.83883129123468425</v>
      </c>
      <c r="D7217" t="s">
        <v>126</v>
      </c>
      <c r="E7217" t="s">
        <v>1568</v>
      </c>
      <c r="F7217" t="s">
        <v>1509</v>
      </c>
    </row>
    <row r="7218" spans="1:6" ht="15">
      <c r="A7218" s="233">
        <v>45839</v>
      </c>
      <c r="B7218" t="s">
        <v>1507</v>
      </c>
      <c r="C7218">
        <v>1.134034165571616</v>
      </c>
      <c r="D7218" t="s">
        <v>128</v>
      </c>
      <c r="E7218" t="s">
        <v>1540</v>
      </c>
      <c r="F7218" t="s">
        <v>1509</v>
      </c>
    </row>
    <row r="7219" spans="1:6" ht="15">
      <c r="A7219" s="233">
        <v>45839</v>
      </c>
      <c r="B7219" t="s">
        <v>1510</v>
      </c>
      <c r="C7219">
        <v>8.065420560747663</v>
      </c>
      <c r="D7219" t="s">
        <v>128</v>
      </c>
      <c r="E7219" t="s">
        <v>3491</v>
      </c>
      <c r="F7219" t="s">
        <v>1509</v>
      </c>
    </row>
    <row r="7220" spans="1:6" ht="15">
      <c r="A7220" s="233">
        <v>45839</v>
      </c>
      <c r="B7220" t="s">
        <v>1512</v>
      </c>
      <c r="C7220">
        <v>0.85939553219448095</v>
      </c>
      <c r="D7220" t="s">
        <v>128</v>
      </c>
      <c r="E7220" t="s">
        <v>1529</v>
      </c>
      <c r="F7220" t="s">
        <v>1509</v>
      </c>
    </row>
    <row r="7221" spans="1:6" ht="15">
      <c r="A7221" s="233">
        <v>45839</v>
      </c>
      <c r="B7221" t="s">
        <v>1507</v>
      </c>
      <c r="C7221">
        <v>0.94872058370157231</v>
      </c>
      <c r="D7221" t="s">
        <v>130</v>
      </c>
      <c r="E7221" t="s">
        <v>1645</v>
      </c>
      <c r="F7221" t="s">
        <v>1544</v>
      </c>
    </row>
    <row r="7222" spans="1:6" ht="15">
      <c r="A7222" s="233">
        <v>45839</v>
      </c>
      <c r="B7222" t="s">
        <v>1510</v>
      </c>
      <c r="C7222">
        <v>6.1098610191925884</v>
      </c>
      <c r="D7222" t="s">
        <v>130</v>
      </c>
      <c r="E7222" t="s">
        <v>1964</v>
      </c>
      <c r="F7222" t="s">
        <v>1544</v>
      </c>
    </row>
    <row r="7223" spans="1:6" ht="15">
      <c r="A7223" s="233">
        <v>45839</v>
      </c>
      <c r="B7223" t="s">
        <v>1512</v>
      </c>
      <c r="C7223">
        <v>0.84472305004624393</v>
      </c>
      <c r="D7223" t="s">
        <v>130</v>
      </c>
      <c r="E7223" t="s">
        <v>1568</v>
      </c>
      <c r="F7223" t="s">
        <v>1544</v>
      </c>
    </row>
    <row r="7224" spans="1:6" ht="15">
      <c r="A7224" s="233">
        <v>45839</v>
      </c>
      <c r="B7224" t="s">
        <v>1507</v>
      </c>
      <c r="C7224">
        <v>0.75138959070237499</v>
      </c>
      <c r="D7224" t="s">
        <v>1499</v>
      </c>
      <c r="E7224" t="s">
        <v>1615</v>
      </c>
      <c r="F7224" t="s">
        <v>1518</v>
      </c>
    </row>
    <row r="7225" spans="1:6" ht="15">
      <c r="A7225" s="233">
        <v>45839</v>
      </c>
      <c r="B7225" t="s">
        <v>1510</v>
      </c>
      <c r="C7225">
        <v>4.7356687898089174</v>
      </c>
      <c r="D7225" t="s">
        <v>1499</v>
      </c>
      <c r="E7225" t="s">
        <v>3272</v>
      </c>
      <c r="F7225" t="s">
        <v>1518</v>
      </c>
    </row>
    <row r="7226" spans="1:6" ht="15">
      <c r="A7226" s="233">
        <v>45839</v>
      </c>
      <c r="B7226" t="s">
        <v>1512</v>
      </c>
      <c r="C7226">
        <v>0.84133400707427997</v>
      </c>
      <c r="D7226" t="s">
        <v>1499</v>
      </c>
      <c r="E7226" t="s">
        <v>1568</v>
      </c>
      <c r="F7226" t="s">
        <v>1518</v>
      </c>
    </row>
    <row r="7227" spans="1:6" ht="15">
      <c r="A7227" s="233">
        <v>45839</v>
      </c>
      <c r="B7227" t="s">
        <v>1507</v>
      </c>
      <c r="C7227">
        <v>0.47776365946632782</v>
      </c>
      <c r="D7227" t="s">
        <v>134</v>
      </c>
      <c r="E7227" t="s">
        <v>2733</v>
      </c>
      <c r="F7227" t="s">
        <v>1509</v>
      </c>
    </row>
    <row r="7228" spans="1:6" ht="15">
      <c r="A7228" s="233">
        <v>45839</v>
      </c>
      <c r="B7228" t="s">
        <v>1510</v>
      </c>
      <c r="C7228">
        <v>3.5809523809523811</v>
      </c>
      <c r="D7228" t="s">
        <v>134</v>
      </c>
      <c r="E7228" t="s">
        <v>3492</v>
      </c>
      <c r="F7228" t="s">
        <v>1509</v>
      </c>
    </row>
    <row r="7229" spans="1:6" ht="15">
      <c r="A7229" s="233">
        <v>45839</v>
      </c>
      <c r="B7229" t="s">
        <v>1512</v>
      </c>
      <c r="C7229">
        <v>0.8665819567979669</v>
      </c>
      <c r="D7229" t="s">
        <v>134</v>
      </c>
      <c r="E7229" t="s">
        <v>1524</v>
      </c>
      <c r="F7229" t="s">
        <v>1509</v>
      </c>
    </row>
    <row r="7230" spans="1:6" ht="15">
      <c r="A7230" s="233">
        <v>45839</v>
      </c>
      <c r="B7230" t="s">
        <v>1507</v>
      </c>
      <c r="C7230">
        <v>1.098039215686275</v>
      </c>
      <c r="D7230" t="s">
        <v>136</v>
      </c>
      <c r="E7230" t="s">
        <v>1723</v>
      </c>
      <c r="F7230" t="s">
        <v>1518</v>
      </c>
    </row>
    <row r="7231" spans="1:6" ht="15">
      <c r="A7231" s="233">
        <v>45839</v>
      </c>
      <c r="B7231" t="s">
        <v>1510</v>
      </c>
      <c r="C7231">
        <v>7.3888888888888893</v>
      </c>
      <c r="D7231" t="s">
        <v>136</v>
      </c>
      <c r="E7231" t="s">
        <v>3243</v>
      </c>
      <c r="F7231" t="s">
        <v>1518</v>
      </c>
    </row>
    <row r="7232" spans="1:6" ht="15">
      <c r="A7232" s="233">
        <v>45839</v>
      </c>
      <c r="B7232" t="s">
        <v>1512</v>
      </c>
      <c r="C7232">
        <v>0.85139318885448922</v>
      </c>
      <c r="D7232" t="s">
        <v>136</v>
      </c>
      <c r="E7232" t="s">
        <v>1542</v>
      </c>
      <c r="F7232" t="s">
        <v>1518</v>
      </c>
    </row>
    <row r="7233" spans="1:6" ht="15">
      <c r="A7233" s="233">
        <v>45839</v>
      </c>
      <c r="B7233" t="s">
        <v>1507</v>
      </c>
      <c r="C7233">
        <v>0.34875690607734811</v>
      </c>
      <c r="D7233" t="s">
        <v>138</v>
      </c>
      <c r="E7233" t="s">
        <v>1701</v>
      </c>
      <c r="F7233" t="s">
        <v>1534</v>
      </c>
    </row>
    <row r="7234" spans="1:6" ht="15">
      <c r="A7234" s="233">
        <v>45839</v>
      </c>
      <c r="B7234" t="s">
        <v>1510</v>
      </c>
      <c r="C7234">
        <v>5.9411764705882364</v>
      </c>
      <c r="D7234" t="s">
        <v>138</v>
      </c>
      <c r="E7234" t="s">
        <v>3493</v>
      </c>
      <c r="F7234" t="s">
        <v>1534</v>
      </c>
    </row>
    <row r="7235" spans="1:6" ht="15">
      <c r="A7235" s="233">
        <v>45839</v>
      </c>
      <c r="B7235" t="s">
        <v>1512</v>
      </c>
      <c r="C7235">
        <v>0.94129834254143652</v>
      </c>
      <c r="D7235" t="s">
        <v>138</v>
      </c>
      <c r="E7235" t="s">
        <v>1585</v>
      </c>
      <c r="F7235" t="s">
        <v>1534</v>
      </c>
    </row>
    <row r="7236" spans="1:6" ht="15">
      <c r="A7236" s="233">
        <v>45839</v>
      </c>
      <c r="B7236" t="s">
        <v>1507</v>
      </c>
      <c r="C7236">
        <v>1.1810827629122591</v>
      </c>
      <c r="D7236" t="s">
        <v>140</v>
      </c>
      <c r="E7236" t="s">
        <v>2077</v>
      </c>
      <c r="F7236" t="s">
        <v>1509</v>
      </c>
    </row>
    <row r="7237" spans="1:6" ht="15">
      <c r="A7237" s="233">
        <v>45839</v>
      </c>
      <c r="B7237" t="s">
        <v>1510</v>
      </c>
      <c r="C7237">
        <v>9.8854166666666661</v>
      </c>
      <c r="D7237" t="s">
        <v>140</v>
      </c>
      <c r="E7237" t="s">
        <v>3494</v>
      </c>
      <c r="F7237" t="s">
        <v>1509</v>
      </c>
    </row>
    <row r="7238" spans="1:6" ht="15">
      <c r="A7238" s="233">
        <v>45839</v>
      </c>
      <c r="B7238" t="s">
        <v>1512</v>
      </c>
      <c r="C7238">
        <v>0.88052271313005603</v>
      </c>
      <c r="D7238" t="s">
        <v>140</v>
      </c>
      <c r="E7238" t="s">
        <v>1516</v>
      </c>
      <c r="F7238" t="s">
        <v>1509</v>
      </c>
    </row>
    <row r="7239" spans="1:6" ht="15">
      <c r="A7239" s="233">
        <v>45839</v>
      </c>
      <c r="B7239" t="s">
        <v>1507</v>
      </c>
      <c r="C7239">
        <v>0.70078740157480313</v>
      </c>
      <c r="D7239" t="s">
        <v>142</v>
      </c>
      <c r="E7239" t="s">
        <v>1729</v>
      </c>
      <c r="F7239" t="s">
        <v>1534</v>
      </c>
    </row>
    <row r="7240" spans="1:6" ht="15">
      <c r="A7240" s="233">
        <v>45839</v>
      </c>
      <c r="B7240" t="s">
        <v>1510</v>
      </c>
      <c r="C7240">
        <v>4.6798892988929888</v>
      </c>
      <c r="D7240" t="s">
        <v>142</v>
      </c>
      <c r="E7240" t="s">
        <v>2699</v>
      </c>
      <c r="F7240" t="s">
        <v>1534</v>
      </c>
    </row>
    <row r="7241" spans="1:6" ht="15">
      <c r="A7241" s="233">
        <v>45839</v>
      </c>
      <c r="B7241" t="s">
        <v>1512</v>
      </c>
      <c r="C7241">
        <v>0.85025556016024306</v>
      </c>
      <c r="D7241" t="s">
        <v>142</v>
      </c>
      <c r="E7241" t="s">
        <v>1542</v>
      </c>
      <c r="F7241" t="s">
        <v>1534</v>
      </c>
    </row>
    <row r="7242" spans="1:6" ht="15">
      <c r="A7242" s="233">
        <v>45839</v>
      </c>
      <c r="B7242" t="s">
        <v>1507</v>
      </c>
      <c r="C7242">
        <v>1.4836814621409919</v>
      </c>
      <c r="D7242" t="s">
        <v>144</v>
      </c>
      <c r="E7242" t="s">
        <v>1696</v>
      </c>
      <c r="F7242" t="s">
        <v>1518</v>
      </c>
    </row>
    <row r="7243" spans="1:6" ht="15">
      <c r="A7243" s="233">
        <v>45839</v>
      </c>
      <c r="B7243" t="s">
        <v>1510</v>
      </c>
      <c r="C7243">
        <v>7.9290697674418604</v>
      </c>
      <c r="D7243" t="s">
        <v>144</v>
      </c>
      <c r="E7243" t="s">
        <v>1706</v>
      </c>
      <c r="F7243" t="s">
        <v>1518</v>
      </c>
    </row>
    <row r="7244" spans="1:6" ht="15">
      <c r="A7244" s="233">
        <v>45839</v>
      </c>
      <c r="B7244" t="s">
        <v>1512</v>
      </c>
      <c r="C7244">
        <v>0.81288076588337688</v>
      </c>
      <c r="D7244" t="s">
        <v>144</v>
      </c>
      <c r="E7244" t="s">
        <v>1547</v>
      </c>
      <c r="F7244" t="s">
        <v>1518</v>
      </c>
    </row>
    <row r="7245" spans="1:6" ht="15">
      <c r="A7245" s="233">
        <v>45839</v>
      </c>
      <c r="B7245" t="s">
        <v>1507</v>
      </c>
      <c r="C7245">
        <v>0.54139715394566623</v>
      </c>
      <c r="D7245" t="s">
        <v>146</v>
      </c>
      <c r="E7245" t="s">
        <v>2057</v>
      </c>
      <c r="F7245" t="s">
        <v>1591</v>
      </c>
    </row>
    <row r="7246" spans="1:6" ht="15">
      <c r="A7246" s="233">
        <v>45839</v>
      </c>
      <c r="B7246" t="s">
        <v>1510</v>
      </c>
      <c r="C7246">
        <v>3.7035398230088501</v>
      </c>
      <c r="D7246" t="s">
        <v>146</v>
      </c>
      <c r="E7246" t="s">
        <v>1681</v>
      </c>
      <c r="F7246" t="s">
        <v>1591</v>
      </c>
    </row>
    <row r="7247" spans="1:6" ht="15">
      <c r="A7247" s="233">
        <v>45839</v>
      </c>
      <c r="B7247" t="s">
        <v>1512</v>
      </c>
      <c r="C7247">
        <v>0.85381630012936616</v>
      </c>
      <c r="D7247" t="s">
        <v>146</v>
      </c>
      <c r="E7247" t="s">
        <v>1542</v>
      </c>
      <c r="F7247" t="s">
        <v>1591</v>
      </c>
    </row>
    <row r="7248" spans="1:6" ht="15">
      <c r="A7248" s="233">
        <v>45839</v>
      </c>
      <c r="B7248" t="s">
        <v>1507</v>
      </c>
      <c r="C7248">
        <v>0.73489051094890512</v>
      </c>
      <c r="D7248" t="s">
        <v>148</v>
      </c>
      <c r="E7248" t="s">
        <v>1658</v>
      </c>
      <c r="F7248" t="s">
        <v>1591</v>
      </c>
    </row>
    <row r="7249" spans="1:6" ht="15">
      <c r="A7249" s="233">
        <v>45839</v>
      </c>
      <c r="B7249" t="s">
        <v>1510</v>
      </c>
      <c r="C7249">
        <v>3.908385093167702</v>
      </c>
      <c r="D7249" t="s">
        <v>148</v>
      </c>
      <c r="E7249" t="s">
        <v>3495</v>
      </c>
      <c r="F7249" t="s">
        <v>1591</v>
      </c>
    </row>
    <row r="7250" spans="1:6" ht="15">
      <c r="A7250" s="233">
        <v>45839</v>
      </c>
      <c r="B7250" t="s">
        <v>1512</v>
      </c>
      <c r="C7250">
        <v>0.81197080291970802</v>
      </c>
      <c r="D7250" t="s">
        <v>148</v>
      </c>
      <c r="E7250" t="s">
        <v>1547</v>
      </c>
      <c r="F7250" t="s">
        <v>1591</v>
      </c>
    </row>
    <row r="7251" spans="1:6" ht="15">
      <c r="A7251" s="233">
        <v>45839</v>
      </c>
      <c r="B7251" t="s">
        <v>1507</v>
      </c>
      <c r="C7251">
        <v>0.7825044937088077</v>
      </c>
      <c r="D7251" t="s">
        <v>150</v>
      </c>
      <c r="E7251" t="s">
        <v>1642</v>
      </c>
      <c r="F7251" t="s">
        <v>1509</v>
      </c>
    </row>
    <row r="7252" spans="1:6" ht="15">
      <c r="A7252" s="233">
        <v>45839</v>
      </c>
      <c r="B7252" t="s">
        <v>1510</v>
      </c>
      <c r="C7252">
        <v>8.706666666666667</v>
      </c>
      <c r="D7252" t="s">
        <v>150</v>
      </c>
      <c r="E7252" t="s">
        <v>3496</v>
      </c>
      <c r="F7252" t="s">
        <v>1509</v>
      </c>
    </row>
    <row r="7253" spans="1:6" ht="15">
      <c r="A7253" s="233">
        <v>45839</v>
      </c>
      <c r="B7253" t="s">
        <v>1512</v>
      </c>
      <c r="C7253">
        <v>0.91012582384661478</v>
      </c>
      <c r="D7253" t="s">
        <v>150</v>
      </c>
      <c r="E7253" t="s">
        <v>1673</v>
      </c>
      <c r="F7253" t="s">
        <v>1509</v>
      </c>
    </row>
    <row r="7254" spans="1:6" ht="15">
      <c r="A7254" s="233">
        <v>45839</v>
      </c>
      <c r="B7254" t="s">
        <v>1507</v>
      </c>
      <c r="C7254">
        <v>0.83132756675441899</v>
      </c>
      <c r="D7254" t="s">
        <v>152</v>
      </c>
      <c r="E7254" t="s">
        <v>2019</v>
      </c>
      <c r="F7254" t="s">
        <v>1591</v>
      </c>
    </row>
    <row r="7255" spans="1:6" ht="15">
      <c r="A7255" s="233">
        <v>45839</v>
      </c>
      <c r="B7255" t="s">
        <v>1510</v>
      </c>
      <c r="C7255">
        <v>4.5066258919469933</v>
      </c>
      <c r="D7255" t="s">
        <v>152</v>
      </c>
      <c r="E7255" t="s">
        <v>1730</v>
      </c>
      <c r="F7255" t="s">
        <v>1591</v>
      </c>
    </row>
    <row r="7256" spans="1:6" ht="15">
      <c r="A7256" s="233">
        <v>45839</v>
      </c>
      <c r="B7256" t="s">
        <v>1512</v>
      </c>
      <c r="C7256">
        <v>0.81553215494546816</v>
      </c>
      <c r="D7256" t="s">
        <v>152</v>
      </c>
      <c r="E7256" t="s">
        <v>1632</v>
      </c>
      <c r="F7256" t="s">
        <v>1591</v>
      </c>
    </row>
    <row r="7257" spans="1:6" ht="15">
      <c r="A7257" s="233">
        <v>45839</v>
      </c>
      <c r="B7257" t="s">
        <v>1507</v>
      </c>
      <c r="C7257">
        <v>1.3256840247131509</v>
      </c>
      <c r="D7257" t="s">
        <v>154</v>
      </c>
      <c r="E7257" t="s">
        <v>1554</v>
      </c>
      <c r="F7257" t="s">
        <v>1534</v>
      </c>
    </row>
    <row r="7258" spans="1:6" ht="15">
      <c r="A7258" s="233">
        <v>45839</v>
      </c>
      <c r="B7258" t="s">
        <v>1510</v>
      </c>
      <c r="C7258">
        <v>8.5340909090909083</v>
      </c>
      <c r="D7258" t="s">
        <v>154</v>
      </c>
      <c r="E7258" t="s">
        <v>3497</v>
      </c>
      <c r="F7258" t="s">
        <v>1534</v>
      </c>
    </row>
    <row r="7259" spans="1:6" ht="15">
      <c r="A7259" s="233">
        <v>45839</v>
      </c>
      <c r="B7259" t="s">
        <v>1512</v>
      </c>
      <c r="C7259">
        <v>0.84466019417475735</v>
      </c>
      <c r="D7259" t="s">
        <v>154</v>
      </c>
      <c r="E7259" t="s">
        <v>1568</v>
      </c>
      <c r="F7259" t="s">
        <v>1534</v>
      </c>
    </row>
    <row r="7260" spans="1:6" ht="15">
      <c r="A7260" s="233">
        <v>45839</v>
      </c>
      <c r="B7260" t="s">
        <v>1507</v>
      </c>
      <c r="C7260">
        <v>1.020847343644923</v>
      </c>
      <c r="D7260" t="s">
        <v>156</v>
      </c>
      <c r="E7260" t="s">
        <v>1622</v>
      </c>
      <c r="F7260" t="s">
        <v>1525</v>
      </c>
    </row>
    <row r="7261" spans="1:6" ht="15">
      <c r="A7261" s="233">
        <v>45839</v>
      </c>
      <c r="B7261" t="s">
        <v>1510</v>
      </c>
      <c r="C7261">
        <v>6.1707317073170733</v>
      </c>
      <c r="D7261" t="s">
        <v>156</v>
      </c>
      <c r="E7261" t="s">
        <v>1716</v>
      </c>
      <c r="F7261" t="s">
        <v>1525</v>
      </c>
    </row>
    <row r="7262" spans="1:6" ht="15">
      <c r="A7262" s="233">
        <v>45839</v>
      </c>
      <c r="B7262" t="s">
        <v>1512</v>
      </c>
      <c r="C7262">
        <v>0.83456624075319441</v>
      </c>
      <c r="D7262" t="s">
        <v>156</v>
      </c>
      <c r="E7262" t="s">
        <v>1582</v>
      </c>
      <c r="F7262" t="s">
        <v>1525</v>
      </c>
    </row>
    <row r="7263" spans="1:6" ht="15">
      <c r="A7263" s="233">
        <v>45839</v>
      </c>
      <c r="B7263" t="s">
        <v>1507</v>
      </c>
      <c r="C7263">
        <v>0.88177339901477836</v>
      </c>
      <c r="D7263" t="s">
        <v>158</v>
      </c>
      <c r="E7263" t="s">
        <v>1740</v>
      </c>
      <c r="F7263" t="s">
        <v>1534</v>
      </c>
    </row>
    <row r="7264" spans="1:6" ht="15">
      <c r="A7264" s="233">
        <v>45839</v>
      </c>
      <c r="B7264" t="s">
        <v>1510</v>
      </c>
      <c r="C7264">
        <v>8.0630630630630638</v>
      </c>
      <c r="D7264" t="s">
        <v>158</v>
      </c>
      <c r="E7264" t="s">
        <v>1653</v>
      </c>
      <c r="F7264" t="s">
        <v>1534</v>
      </c>
    </row>
    <row r="7265" spans="1:6" ht="15">
      <c r="A7265" s="233">
        <v>45839</v>
      </c>
      <c r="B7265" t="s">
        <v>1512</v>
      </c>
      <c r="C7265">
        <v>0.89064039408866991</v>
      </c>
      <c r="D7265" t="s">
        <v>158</v>
      </c>
      <c r="E7265" t="s">
        <v>1576</v>
      </c>
      <c r="F7265" t="s">
        <v>1534</v>
      </c>
    </row>
    <row r="7266" spans="1:6" ht="15">
      <c r="A7266" s="233">
        <v>45839</v>
      </c>
      <c r="B7266" t="s">
        <v>1507</v>
      </c>
      <c r="C7266">
        <v>1.4245742092457421</v>
      </c>
      <c r="D7266" t="s">
        <v>160</v>
      </c>
      <c r="E7266" t="s">
        <v>1759</v>
      </c>
      <c r="F7266" t="s">
        <v>1544</v>
      </c>
    </row>
    <row r="7267" spans="1:6" ht="15">
      <c r="A7267" s="233">
        <v>45839</v>
      </c>
      <c r="B7267" t="s">
        <v>1510</v>
      </c>
      <c r="C7267">
        <v>7.1840490797546011</v>
      </c>
      <c r="D7267" t="s">
        <v>160</v>
      </c>
      <c r="E7267" t="s">
        <v>1665</v>
      </c>
      <c r="F7267" t="s">
        <v>1544</v>
      </c>
    </row>
    <row r="7268" spans="1:6" ht="15">
      <c r="A7268" s="233">
        <v>45839</v>
      </c>
      <c r="B7268" t="s">
        <v>1512</v>
      </c>
      <c r="C7268">
        <v>0.80170316301703159</v>
      </c>
      <c r="D7268" t="s">
        <v>160</v>
      </c>
      <c r="E7268" t="s">
        <v>1603</v>
      </c>
      <c r="F7268" t="s">
        <v>1544</v>
      </c>
    </row>
    <row r="7269" spans="1:6" ht="15">
      <c r="A7269" s="233">
        <v>45839</v>
      </c>
      <c r="B7269" t="s">
        <v>1507</v>
      </c>
      <c r="C7269">
        <v>0.56091676718938477</v>
      </c>
      <c r="D7269" t="s">
        <v>162</v>
      </c>
      <c r="E7269" t="s">
        <v>1548</v>
      </c>
      <c r="F7269" t="s">
        <v>1509</v>
      </c>
    </row>
    <row r="7270" spans="1:6" ht="15">
      <c r="A7270" s="233">
        <v>45839</v>
      </c>
      <c r="B7270" t="s">
        <v>1510</v>
      </c>
      <c r="C7270">
        <v>4.0434782608695654</v>
      </c>
      <c r="D7270" t="s">
        <v>162</v>
      </c>
      <c r="E7270" t="s">
        <v>2757</v>
      </c>
      <c r="F7270" t="s">
        <v>1509</v>
      </c>
    </row>
    <row r="7271" spans="1:6" ht="15">
      <c r="A7271" s="233">
        <v>45839</v>
      </c>
      <c r="B7271" t="s">
        <v>1512</v>
      </c>
      <c r="C7271">
        <v>0.86127864897466822</v>
      </c>
      <c r="D7271" t="s">
        <v>162</v>
      </c>
      <c r="E7271" t="s">
        <v>1529</v>
      </c>
      <c r="F7271" t="s">
        <v>1509</v>
      </c>
    </row>
    <row r="7272" spans="1:6" ht="15">
      <c r="A7272" s="233">
        <v>45839</v>
      </c>
      <c r="B7272" t="s">
        <v>1507</v>
      </c>
      <c r="C7272">
        <v>0.44135021097046412</v>
      </c>
      <c r="D7272" t="s">
        <v>164</v>
      </c>
      <c r="E7272" t="s">
        <v>1626</v>
      </c>
      <c r="F7272" t="s">
        <v>1578</v>
      </c>
    </row>
    <row r="7273" spans="1:6" ht="15">
      <c r="A7273" s="233">
        <v>45839</v>
      </c>
      <c r="B7273" t="s">
        <v>1510</v>
      </c>
      <c r="C7273">
        <v>5.5638297872340434</v>
      </c>
      <c r="D7273" t="s">
        <v>164</v>
      </c>
      <c r="E7273" t="s">
        <v>3498</v>
      </c>
      <c r="F7273" t="s">
        <v>1578</v>
      </c>
    </row>
    <row r="7274" spans="1:6" ht="15">
      <c r="A7274" s="233">
        <v>45839</v>
      </c>
      <c r="B7274" t="s">
        <v>1512</v>
      </c>
      <c r="C7274">
        <v>0.92067510548523201</v>
      </c>
      <c r="D7274" t="s">
        <v>164</v>
      </c>
      <c r="E7274" t="s">
        <v>1590</v>
      </c>
      <c r="F7274" t="s">
        <v>1578</v>
      </c>
    </row>
    <row r="7275" spans="1:6" ht="15">
      <c r="A7275" s="233">
        <v>45839</v>
      </c>
      <c r="B7275" t="s">
        <v>1507</v>
      </c>
      <c r="C7275">
        <v>1.3410942956926659</v>
      </c>
      <c r="D7275" t="s">
        <v>166</v>
      </c>
      <c r="E7275" t="s">
        <v>2680</v>
      </c>
      <c r="F7275" t="s">
        <v>1525</v>
      </c>
    </row>
    <row r="7276" spans="1:6" ht="15">
      <c r="A7276" s="233">
        <v>45839</v>
      </c>
      <c r="B7276" t="s">
        <v>1510</v>
      </c>
      <c r="C7276">
        <v>11.755102040816331</v>
      </c>
      <c r="D7276" t="s">
        <v>166</v>
      </c>
      <c r="E7276" t="s">
        <v>3499</v>
      </c>
      <c r="F7276" t="s">
        <v>1525</v>
      </c>
    </row>
    <row r="7277" spans="1:6" ht="15">
      <c r="A7277" s="233">
        <v>45839</v>
      </c>
      <c r="B7277" t="s">
        <v>1512</v>
      </c>
      <c r="C7277">
        <v>0.88591385331781136</v>
      </c>
      <c r="D7277" t="s">
        <v>166</v>
      </c>
      <c r="E7277" t="s">
        <v>1576</v>
      </c>
      <c r="F7277" t="s">
        <v>1525</v>
      </c>
    </row>
    <row r="7278" spans="1:6" ht="15">
      <c r="A7278" s="233">
        <v>45839</v>
      </c>
      <c r="B7278" t="s">
        <v>1507</v>
      </c>
      <c r="C7278">
        <v>0.71944692239072261</v>
      </c>
      <c r="D7278" t="s">
        <v>168</v>
      </c>
      <c r="E7278" t="s">
        <v>1688</v>
      </c>
      <c r="F7278" t="s">
        <v>1578</v>
      </c>
    </row>
    <row r="7279" spans="1:6" ht="15">
      <c r="A7279" s="233">
        <v>45839</v>
      </c>
      <c r="B7279" t="s">
        <v>1510</v>
      </c>
      <c r="C7279">
        <v>8.9611111111111104</v>
      </c>
      <c r="D7279" t="s">
        <v>168</v>
      </c>
      <c r="E7279" t="s">
        <v>1674</v>
      </c>
      <c r="F7279" t="s">
        <v>1578</v>
      </c>
    </row>
    <row r="7280" spans="1:6" ht="15">
      <c r="A7280" s="233">
        <v>45839</v>
      </c>
      <c r="B7280" t="s">
        <v>1512</v>
      </c>
      <c r="C7280">
        <v>0.91971454058876001</v>
      </c>
      <c r="D7280" t="s">
        <v>168</v>
      </c>
      <c r="E7280" t="s">
        <v>1590</v>
      </c>
      <c r="F7280" t="s">
        <v>1578</v>
      </c>
    </row>
    <row r="7281" spans="1:6" ht="15">
      <c r="A7281" s="233">
        <v>45839</v>
      </c>
      <c r="B7281" t="s">
        <v>1507</v>
      </c>
      <c r="C7281">
        <v>0.42659574468085099</v>
      </c>
      <c r="D7281" t="s">
        <v>170</v>
      </c>
      <c r="E7281" t="s">
        <v>1619</v>
      </c>
      <c r="F7281" t="s">
        <v>1509</v>
      </c>
    </row>
    <row r="7282" spans="1:6" ht="15">
      <c r="A7282" s="233">
        <v>45839</v>
      </c>
      <c r="B7282" t="s">
        <v>1510</v>
      </c>
      <c r="C7282">
        <v>5.2077922077922079</v>
      </c>
      <c r="D7282" t="s">
        <v>170</v>
      </c>
      <c r="E7282" t="s">
        <v>2056</v>
      </c>
      <c r="F7282" t="s">
        <v>1509</v>
      </c>
    </row>
    <row r="7283" spans="1:6" ht="15">
      <c r="A7283" s="233">
        <v>45839</v>
      </c>
      <c r="B7283" t="s">
        <v>1512</v>
      </c>
      <c r="C7283">
        <v>0.91808510638297869</v>
      </c>
      <c r="D7283" t="s">
        <v>170</v>
      </c>
      <c r="E7283" t="s">
        <v>1590</v>
      </c>
      <c r="F7283" t="s">
        <v>1509</v>
      </c>
    </row>
    <row r="7284" spans="1:6" ht="15">
      <c r="A7284" s="233">
        <v>45839</v>
      </c>
      <c r="B7284" t="s">
        <v>1507</v>
      </c>
      <c r="C7284">
        <v>0.77577216205375055</v>
      </c>
      <c r="D7284" t="s">
        <v>172</v>
      </c>
      <c r="E7284" t="s">
        <v>1642</v>
      </c>
      <c r="F7284" t="s">
        <v>1525</v>
      </c>
    </row>
    <row r="7285" spans="1:6" ht="15">
      <c r="A7285" s="233">
        <v>45839</v>
      </c>
      <c r="B7285" t="s">
        <v>1510</v>
      </c>
      <c r="C7285">
        <v>4.8410513141426783</v>
      </c>
      <c r="D7285" t="s">
        <v>172</v>
      </c>
      <c r="E7285" t="s">
        <v>1715</v>
      </c>
      <c r="F7285" t="s">
        <v>1525</v>
      </c>
    </row>
    <row r="7286" spans="1:6" ht="15">
      <c r="A7286" s="233">
        <v>45839</v>
      </c>
      <c r="B7286" t="s">
        <v>1512</v>
      </c>
      <c r="C7286">
        <v>0.83975130365022066</v>
      </c>
      <c r="D7286" t="s">
        <v>172</v>
      </c>
      <c r="E7286" t="s">
        <v>1568</v>
      </c>
      <c r="F7286" t="s">
        <v>1525</v>
      </c>
    </row>
    <row r="7287" spans="1:6" ht="15">
      <c r="A7287" s="233">
        <v>45839</v>
      </c>
      <c r="B7287" t="s">
        <v>1507</v>
      </c>
      <c r="C7287">
        <v>0.31031543052003407</v>
      </c>
      <c r="D7287" t="s">
        <v>174</v>
      </c>
      <c r="E7287" t="s">
        <v>2027</v>
      </c>
      <c r="F7287" t="s">
        <v>1518</v>
      </c>
    </row>
    <row r="7288" spans="1:6" ht="15">
      <c r="A7288" s="233">
        <v>45839</v>
      </c>
      <c r="B7288" t="s">
        <v>1510</v>
      </c>
      <c r="C7288">
        <v>2.7575757575757578</v>
      </c>
      <c r="D7288" t="s">
        <v>174</v>
      </c>
      <c r="E7288" t="s">
        <v>3500</v>
      </c>
      <c r="F7288" t="s">
        <v>1518</v>
      </c>
    </row>
    <row r="7289" spans="1:6" ht="15">
      <c r="A7289" s="233">
        <v>45839</v>
      </c>
      <c r="B7289" t="s">
        <v>1512</v>
      </c>
      <c r="C7289">
        <v>0.88746803069053715</v>
      </c>
      <c r="D7289" t="s">
        <v>174</v>
      </c>
      <c r="E7289" t="s">
        <v>1576</v>
      </c>
      <c r="F7289" t="s">
        <v>1518</v>
      </c>
    </row>
    <row r="7290" spans="1:6" ht="15">
      <c r="A7290" s="233">
        <v>45839</v>
      </c>
      <c r="B7290" t="s">
        <v>1507</v>
      </c>
      <c r="C7290">
        <v>0.69855471438403305</v>
      </c>
      <c r="D7290" t="s">
        <v>176</v>
      </c>
      <c r="E7290" t="s">
        <v>1729</v>
      </c>
      <c r="F7290" t="s">
        <v>1518</v>
      </c>
    </row>
    <row r="7291" spans="1:6" ht="15">
      <c r="A7291" s="233">
        <v>45839</v>
      </c>
      <c r="B7291" t="s">
        <v>1510</v>
      </c>
      <c r="C7291">
        <v>5.0247524752475243</v>
      </c>
      <c r="D7291" t="s">
        <v>176</v>
      </c>
      <c r="E7291" t="s">
        <v>2015</v>
      </c>
      <c r="F7291" t="s">
        <v>1518</v>
      </c>
    </row>
    <row r="7292" spans="1:6" ht="15">
      <c r="A7292" s="233">
        <v>45839</v>
      </c>
      <c r="B7292" t="s">
        <v>1512</v>
      </c>
      <c r="C7292">
        <v>0.86097728836889198</v>
      </c>
      <c r="D7292" t="s">
        <v>176</v>
      </c>
      <c r="E7292" t="s">
        <v>1529</v>
      </c>
      <c r="F7292" t="s">
        <v>1518</v>
      </c>
    </row>
    <row r="7293" spans="1:6" ht="15">
      <c r="A7293" s="233">
        <v>45839</v>
      </c>
      <c r="B7293" t="s">
        <v>1507</v>
      </c>
      <c r="C7293">
        <v>1.017873941674506</v>
      </c>
      <c r="D7293" t="s">
        <v>178</v>
      </c>
      <c r="E7293" t="s">
        <v>1622</v>
      </c>
      <c r="F7293" t="s">
        <v>1591</v>
      </c>
    </row>
    <row r="7294" spans="1:6" ht="15">
      <c r="A7294" s="233">
        <v>45839</v>
      </c>
      <c r="B7294" t="s">
        <v>1510</v>
      </c>
      <c r="C7294">
        <v>6.1303116147308776</v>
      </c>
      <c r="D7294" t="s">
        <v>178</v>
      </c>
      <c r="E7294" t="s">
        <v>3501</v>
      </c>
      <c r="F7294" t="s">
        <v>1591</v>
      </c>
    </row>
    <row r="7295" spans="1:6" ht="15">
      <c r="A7295" s="233">
        <v>45839</v>
      </c>
      <c r="B7295" t="s">
        <v>1512</v>
      </c>
      <c r="C7295">
        <v>0.83396048918156163</v>
      </c>
      <c r="D7295" t="s">
        <v>178</v>
      </c>
      <c r="E7295" t="s">
        <v>1582</v>
      </c>
      <c r="F7295" t="s">
        <v>1591</v>
      </c>
    </row>
    <row r="7296" spans="1:6" ht="15">
      <c r="A7296" s="233">
        <v>45839</v>
      </c>
      <c r="B7296" t="s">
        <v>1507</v>
      </c>
      <c r="C7296">
        <v>1.2610229276895939</v>
      </c>
      <c r="D7296" t="s">
        <v>180</v>
      </c>
      <c r="E7296" t="s">
        <v>2055</v>
      </c>
      <c r="F7296" t="s">
        <v>1522</v>
      </c>
    </row>
    <row r="7297" spans="1:6" ht="15">
      <c r="A7297" s="233">
        <v>45839</v>
      </c>
      <c r="B7297" t="s">
        <v>1510</v>
      </c>
      <c r="C7297">
        <v>8.4117647058823533</v>
      </c>
      <c r="D7297" t="s">
        <v>180</v>
      </c>
      <c r="E7297" t="s">
        <v>3502</v>
      </c>
      <c r="F7297" t="s">
        <v>1522</v>
      </c>
    </row>
    <row r="7298" spans="1:6" ht="15">
      <c r="A7298" s="233">
        <v>45839</v>
      </c>
      <c r="B7298" t="s">
        <v>1512</v>
      </c>
      <c r="C7298">
        <v>0.85008818342151682</v>
      </c>
      <c r="D7298" t="s">
        <v>180</v>
      </c>
      <c r="E7298" t="s">
        <v>1542</v>
      </c>
      <c r="F7298" t="s">
        <v>1522</v>
      </c>
    </row>
    <row r="7299" spans="1:6" ht="15">
      <c r="A7299" s="233">
        <v>45839</v>
      </c>
      <c r="B7299" t="s">
        <v>1507</v>
      </c>
      <c r="C7299">
        <v>0.26124460874922978</v>
      </c>
      <c r="D7299" t="s">
        <v>182</v>
      </c>
      <c r="E7299" t="s">
        <v>3225</v>
      </c>
      <c r="F7299" t="s">
        <v>1578</v>
      </c>
    </row>
    <row r="7300" spans="1:6" ht="15">
      <c r="A7300" s="233">
        <v>45839</v>
      </c>
      <c r="B7300" t="s">
        <v>1510</v>
      </c>
      <c r="C7300">
        <v>6.9508196721311473</v>
      </c>
      <c r="D7300" t="s">
        <v>182</v>
      </c>
      <c r="E7300" t="s">
        <v>1704</v>
      </c>
      <c r="F7300" t="s">
        <v>1578</v>
      </c>
    </row>
    <row r="7301" spans="1:6" ht="15">
      <c r="A7301" s="233">
        <v>45839</v>
      </c>
      <c r="B7301" t="s">
        <v>1512</v>
      </c>
      <c r="C7301">
        <v>0.96241528034504009</v>
      </c>
      <c r="D7301" t="s">
        <v>182</v>
      </c>
      <c r="E7301" t="s">
        <v>1513</v>
      </c>
      <c r="F7301" t="s">
        <v>1578</v>
      </c>
    </row>
    <row r="7302" spans="1:6" ht="15">
      <c r="A7302" s="233">
        <v>45839</v>
      </c>
      <c r="B7302" t="s">
        <v>1507</v>
      </c>
      <c r="C7302">
        <v>0.55457413249211351</v>
      </c>
      <c r="D7302" t="s">
        <v>184</v>
      </c>
      <c r="E7302" t="s">
        <v>1947</v>
      </c>
      <c r="F7302" t="s">
        <v>1518</v>
      </c>
    </row>
    <row r="7303" spans="1:6" ht="15">
      <c r="A7303" s="233">
        <v>45839</v>
      </c>
      <c r="B7303" t="s">
        <v>1510</v>
      </c>
      <c r="C7303">
        <v>4.7089285714285714</v>
      </c>
      <c r="D7303" t="s">
        <v>184</v>
      </c>
      <c r="E7303" t="s">
        <v>3240</v>
      </c>
      <c r="F7303" t="s">
        <v>1518</v>
      </c>
    </row>
    <row r="7304" spans="1:6" ht="15">
      <c r="A7304" s="233">
        <v>45839</v>
      </c>
      <c r="B7304" t="s">
        <v>1512</v>
      </c>
      <c r="C7304">
        <v>0.88222923238696105</v>
      </c>
      <c r="D7304" t="s">
        <v>184</v>
      </c>
      <c r="E7304" t="s">
        <v>1516</v>
      </c>
      <c r="F7304" t="s">
        <v>1518</v>
      </c>
    </row>
    <row r="7305" spans="1:6" ht="15">
      <c r="A7305" s="233">
        <v>45839</v>
      </c>
      <c r="B7305" t="s">
        <v>1507</v>
      </c>
      <c r="C7305">
        <v>0.57920420420420415</v>
      </c>
      <c r="D7305" t="s">
        <v>186</v>
      </c>
      <c r="E7305" t="s">
        <v>1745</v>
      </c>
      <c r="F7305" t="s">
        <v>1578</v>
      </c>
    </row>
    <row r="7306" spans="1:6" ht="15">
      <c r="A7306" s="233">
        <v>45839</v>
      </c>
      <c r="B7306" t="s">
        <v>1510</v>
      </c>
      <c r="C7306">
        <v>10.425675675675681</v>
      </c>
      <c r="D7306" t="s">
        <v>186</v>
      </c>
      <c r="E7306" t="s">
        <v>3503</v>
      </c>
      <c r="F7306" t="s">
        <v>1578</v>
      </c>
    </row>
    <row r="7307" spans="1:6" ht="15">
      <c r="A7307" s="233">
        <v>45839</v>
      </c>
      <c r="B7307" t="s">
        <v>1512</v>
      </c>
      <c r="C7307">
        <v>0.94444444444444442</v>
      </c>
      <c r="D7307" t="s">
        <v>186</v>
      </c>
      <c r="E7307" t="s">
        <v>1585</v>
      </c>
      <c r="F7307" t="s">
        <v>1578</v>
      </c>
    </row>
    <row r="7308" spans="1:6" ht="15">
      <c r="A7308" s="233">
        <v>45839</v>
      </c>
      <c r="B7308" t="s">
        <v>1507</v>
      </c>
      <c r="C7308">
        <v>0.64809656453110487</v>
      </c>
      <c r="D7308" t="s">
        <v>188</v>
      </c>
      <c r="E7308" t="s">
        <v>1682</v>
      </c>
      <c r="F7308" t="s">
        <v>1591</v>
      </c>
    </row>
    <row r="7309" spans="1:6" ht="15">
      <c r="A7309" s="233">
        <v>45839</v>
      </c>
      <c r="B7309" t="s">
        <v>1510</v>
      </c>
      <c r="C7309">
        <v>3.6640419947506562</v>
      </c>
      <c r="D7309" t="s">
        <v>188</v>
      </c>
      <c r="E7309" t="s">
        <v>1736</v>
      </c>
      <c r="F7309" t="s">
        <v>1591</v>
      </c>
    </row>
    <row r="7310" spans="1:6" ht="15">
      <c r="A7310" s="233">
        <v>45839</v>
      </c>
      <c r="B7310" t="s">
        <v>1512</v>
      </c>
      <c r="C7310">
        <v>0.82311977715877438</v>
      </c>
      <c r="D7310" t="s">
        <v>188</v>
      </c>
      <c r="E7310" t="s">
        <v>1632</v>
      </c>
      <c r="F7310" t="s">
        <v>1591</v>
      </c>
    </row>
    <row r="7311" spans="1:6" ht="15">
      <c r="A7311" s="233">
        <v>45839</v>
      </c>
      <c r="B7311" t="s">
        <v>1507</v>
      </c>
      <c r="C7311">
        <v>0.68388260370552545</v>
      </c>
      <c r="D7311" t="s">
        <v>190</v>
      </c>
      <c r="E7311" t="s">
        <v>1573</v>
      </c>
      <c r="F7311" t="s">
        <v>1591</v>
      </c>
    </row>
    <row r="7312" spans="1:6" ht="15">
      <c r="A7312" s="233">
        <v>45839</v>
      </c>
      <c r="B7312" t="s">
        <v>1510</v>
      </c>
      <c r="C7312">
        <v>3.8056569343065689</v>
      </c>
      <c r="D7312" t="s">
        <v>190</v>
      </c>
      <c r="E7312" t="s">
        <v>3504</v>
      </c>
      <c r="F7312" t="s">
        <v>1591</v>
      </c>
    </row>
    <row r="7313" spans="1:6" ht="15">
      <c r="A7313" s="233">
        <v>45839</v>
      </c>
      <c r="B7313" t="s">
        <v>1512</v>
      </c>
      <c r="C7313">
        <v>0.82029840957534028</v>
      </c>
      <c r="D7313" t="s">
        <v>190</v>
      </c>
      <c r="E7313" t="s">
        <v>1632</v>
      </c>
      <c r="F7313" t="s">
        <v>1591</v>
      </c>
    </row>
    <row r="7314" spans="1:6" ht="15">
      <c r="A7314" s="233">
        <v>45839</v>
      </c>
      <c r="B7314" t="s">
        <v>1507</v>
      </c>
      <c r="C7314">
        <v>0.30564430244941432</v>
      </c>
      <c r="D7314" t="s">
        <v>192</v>
      </c>
      <c r="E7314" t="s">
        <v>2027</v>
      </c>
      <c r="F7314" t="s">
        <v>1534</v>
      </c>
    </row>
    <row r="7315" spans="1:6" ht="15">
      <c r="A7315" s="233">
        <v>45839</v>
      </c>
      <c r="B7315" t="s">
        <v>1510</v>
      </c>
      <c r="C7315">
        <v>6.5227272727272716</v>
      </c>
      <c r="D7315" t="s">
        <v>192</v>
      </c>
      <c r="E7315" t="s">
        <v>3505</v>
      </c>
      <c r="F7315" t="s">
        <v>1534</v>
      </c>
    </row>
    <row r="7316" spans="1:6" ht="15">
      <c r="A7316" s="233">
        <v>45839</v>
      </c>
      <c r="B7316" t="s">
        <v>1512</v>
      </c>
      <c r="C7316">
        <v>0.95314164004259849</v>
      </c>
      <c r="D7316" t="s">
        <v>192</v>
      </c>
      <c r="E7316" t="s">
        <v>1630</v>
      </c>
      <c r="F7316" t="s">
        <v>1534</v>
      </c>
    </row>
    <row r="7317" spans="1:6" ht="15">
      <c r="A7317" s="233">
        <v>45839</v>
      </c>
      <c r="B7317" t="s">
        <v>1507</v>
      </c>
      <c r="C7317">
        <v>0.72616291307093239</v>
      </c>
      <c r="D7317" t="s">
        <v>194</v>
      </c>
      <c r="E7317" t="s">
        <v>1658</v>
      </c>
      <c r="F7317" t="s">
        <v>1544</v>
      </c>
    </row>
    <row r="7318" spans="1:6" ht="15">
      <c r="A7318" s="233">
        <v>45839</v>
      </c>
      <c r="B7318" t="s">
        <v>1510</v>
      </c>
      <c r="C7318">
        <v>5.5915721231766611</v>
      </c>
      <c r="D7318" t="s">
        <v>194</v>
      </c>
      <c r="E7318" t="s">
        <v>2693</v>
      </c>
      <c r="F7318" t="s">
        <v>1544</v>
      </c>
    </row>
    <row r="7319" spans="1:6" ht="15">
      <c r="A7319" s="233">
        <v>45839</v>
      </c>
      <c r="B7319" t="s">
        <v>1512</v>
      </c>
      <c r="C7319">
        <v>0.87013260366238687</v>
      </c>
      <c r="D7319" t="s">
        <v>194</v>
      </c>
      <c r="E7319" t="s">
        <v>1524</v>
      </c>
      <c r="F7319" t="s">
        <v>1544</v>
      </c>
    </row>
    <row r="7320" spans="1:6" ht="15">
      <c r="A7320" s="233">
        <v>45839</v>
      </c>
      <c r="B7320" t="s">
        <v>1507</v>
      </c>
      <c r="C7320">
        <v>0.41806263656227238</v>
      </c>
      <c r="D7320" t="s">
        <v>196</v>
      </c>
      <c r="E7320" t="s">
        <v>1530</v>
      </c>
      <c r="F7320" t="s">
        <v>1525</v>
      </c>
    </row>
    <row r="7321" spans="1:6" ht="15">
      <c r="A7321" s="233">
        <v>45839</v>
      </c>
      <c r="B7321" t="s">
        <v>1510</v>
      </c>
      <c r="C7321">
        <v>3.6100628930817611</v>
      </c>
      <c r="D7321" t="s">
        <v>196</v>
      </c>
      <c r="E7321" t="s">
        <v>3506</v>
      </c>
      <c r="F7321" t="s">
        <v>1525</v>
      </c>
    </row>
    <row r="7322" spans="1:6" ht="15">
      <c r="A7322" s="233">
        <v>45839</v>
      </c>
      <c r="B7322" t="s">
        <v>1512</v>
      </c>
      <c r="C7322">
        <v>0.88419519300801164</v>
      </c>
      <c r="D7322" t="s">
        <v>196</v>
      </c>
      <c r="E7322" t="s">
        <v>1516</v>
      </c>
      <c r="F7322" t="s">
        <v>1525</v>
      </c>
    </row>
    <row r="7323" spans="1:6" ht="15">
      <c r="A7323" s="233">
        <v>45839</v>
      </c>
      <c r="B7323" t="s">
        <v>1507</v>
      </c>
      <c r="C7323">
        <v>0.67687235044747995</v>
      </c>
      <c r="D7323" t="s">
        <v>198</v>
      </c>
      <c r="E7323" t="s">
        <v>1573</v>
      </c>
      <c r="F7323" t="s">
        <v>1522</v>
      </c>
    </row>
    <row r="7324" spans="1:6" ht="15">
      <c r="A7324" s="233">
        <v>45839</v>
      </c>
      <c r="B7324" t="s">
        <v>1510</v>
      </c>
      <c r="C7324">
        <v>4.1773255813953476</v>
      </c>
      <c r="D7324" t="s">
        <v>198</v>
      </c>
      <c r="E7324" t="s">
        <v>2741</v>
      </c>
      <c r="F7324" t="s">
        <v>1522</v>
      </c>
    </row>
    <row r="7325" spans="1:6" ht="15">
      <c r="A7325" s="233">
        <v>45839</v>
      </c>
      <c r="B7325" t="s">
        <v>1512</v>
      </c>
      <c r="C7325">
        <v>0.83796514366462549</v>
      </c>
      <c r="D7325" t="s">
        <v>198</v>
      </c>
      <c r="E7325" t="s">
        <v>1568</v>
      </c>
      <c r="F7325" t="s">
        <v>1522</v>
      </c>
    </row>
    <row r="7326" spans="1:6" ht="15">
      <c r="A7326" s="233">
        <v>45839</v>
      </c>
      <c r="B7326" t="s">
        <v>1507</v>
      </c>
      <c r="C7326">
        <v>1.230026338893766</v>
      </c>
      <c r="D7326" t="s">
        <v>200</v>
      </c>
      <c r="E7326" t="s">
        <v>1669</v>
      </c>
      <c r="F7326" t="s">
        <v>1544</v>
      </c>
    </row>
    <row r="7327" spans="1:6" ht="15">
      <c r="A7327" s="233">
        <v>45839</v>
      </c>
      <c r="B7327" t="s">
        <v>1510</v>
      </c>
      <c r="C7327">
        <v>5.9364406779661021</v>
      </c>
      <c r="D7327" t="s">
        <v>200</v>
      </c>
      <c r="E7327" t="s">
        <v>3493</v>
      </c>
      <c r="F7327" t="s">
        <v>1544</v>
      </c>
    </row>
    <row r="7328" spans="1:6" ht="15">
      <c r="A7328" s="233">
        <v>45839</v>
      </c>
      <c r="B7328" t="s">
        <v>1512</v>
      </c>
      <c r="C7328">
        <v>0.79280070237050038</v>
      </c>
      <c r="D7328" t="s">
        <v>200</v>
      </c>
      <c r="E7328" t="s">
        <v>1561</v>
      </c>
      <c r="F7328" t="s">
        <v>1544</v>
      </c>
    </row>
    <row r="7329" spans="1:6" ht="15">
      <c r="A7329" s="233">
        <v>45839</v>
      </c>
      <c r="B7329" t="s">
        <v>1507</v>
      </c>
      <c r="C7329">
        <v>0.91847826086956519</v>
      </c>
      <c r="D7329" t="s">
        <v>202</v>
      </c>
      <c r="E7329" t="s">
        <v>1743</v>
      </c>
      <c r="F7329" t="s">
        <v>1544</v>
      </c>
    </row>
    <row r="7330" spans="1:6" ht="15">
      <c r="A7330" s="233">
        <v>45839</v>
      </c>
      <c r="B7330" t="s">
        <v>1510</v>
      </c>
      <c r="C7330">
        <v>3.9075144508670521</v>
      </c>
      <c r="D7330" t="s">
        <v>202</v>
      </c>
      <c r="E7330" t="s">
        <v>3495</v>
      </c>
      <c r="F7330" t="s">
        <v>1544</v>
      </c>
    </row>
    <row r="7331" spans="1:6" ht="15">
      <c r="A7331" s="233">
        <v>45839</v>
      </c>
      <c r="B7331" t="s">
        <v>1512</v>
      </c>
      <c r="C7331">
        <v>0.76494565217391308</v>
      </c>
      <c r="D7331" t="s">
        <v>202</v>
      </c>
      <c r="E7331" t="s">
        <v>1757</v>
      </c>
      <c r="F7331" t="s">
        <v>1544</v>
      </c>
    </row>
    <row r="7332" spans="1:6" ht="15">
      <c r="A7332" s="233">
        <v>45839</v>
      </c>
      <c r="B7332" t="s">
        <v>1507</v>
      </c>
      <c r="C7332">
        <v>0.32884515794924912</v>
      </c>
      <c r="D7332" t="s">
        <v>204</v>
      </c>
      <c r="E7332" t="s">
        <v>2689</v>
      </c>
      <c r="F7332" t="s">
        <v>1509</v>
      </c>
    </row>
    <row r="7333" spans="1:6" ht="15">
      <c r="A7333" s="233">
        <v>45839</v>
      </c>
      <c r="B7333" t="s">
        <v>1510</v>
      </c>
      <c r="C7333">
        <v>8.037974683544304</v>
      </c>
      <c r="D7333" t="s">
        <v>204</v>
      </c>
      <c r="E7333" t="s">
        <v>2085</v>
      </c>
      <c r="F7333" t="s">
        <v>1509</v>
      </c>
    </row>
    <row r="7334" spans="1:6" ht="15">
      <c r="A7334" s="233">
        <v>45839</v>
      </c>
      <c r="B7334" t="s">
        <v>1512</v>
      </c>
      <c r="C7334">
        <v>0.95908855515277058</v>
      </c>
      <c r="D7334" t="s">
        <v>204</v>
      </c>
      <c r="E7334" t="s">
        <v>1513</v>
      </c>
      <c r="F7334" t="s">
        <v>1509</v>
      </c>
    </row>
    <row r="7335" spans="1:6" ht="15">
      <c r="A7335" s="233">
        <v>45839</v>
      </c>
      <c r="B7335" t="s">
        <v>1507</v>
      </c>
      <c r="C7335">
        <v>0.81204379562043794</v>
      </c>
      <c r="D7335" t="s">
        <v>206</v>
      </c>
      <c r="E7335" t="s">
        <v>1617</v>
      </c>
      <c r="F7335" t="s">
        <v>1578</v>
      </c>
    </row>
    <row r="7336" spans="1:6" ht="15">
      <c r="A7336" s="233">
        <v>45839</v>
      </c>
      <c r="B7336" t="s">
        <v>1510</v>
      </c>
      <c r="C7336">
        <v>7.4789915966386564</v>
      </c>
      <c r="D7336" t="s">
        <v>206</v>
      </c>
      <c r="E7336" t="s">
        <v>3507</v>
      </c>
      <c r="F7336" t="s">
        <v>1578</v>
      </c>
    </row>
    <row r="7337" spans="1:6" ht="15">
      <c r="A7337" s="233">
        <v>45839</v>
      </c>
      <c r="B7337" t="s">
        <v>1512</v>
      </c>
      <c r="C7337">
        <v>0.89142335766423353</v>
      </c>
      <c r="D7337" t="s">
        <v>206</v>
      </c>
      <c r="E7337" t="s">
        <v>1576</v>
      </c>
      <c r="F7337" t="s">
        <v>1578</v>
      </c>
    </row>
    <row r="7338" spans="1:6" ht="15">
      <c r="A7338" s="233">
        <v>45839</v>
      </c>
      <c r="B7338" t="s">
        <v>1507</v>
      </c>
      <c r="C7338">
        <v>0.63245033112582782</v>
      </c>
      <c r="D7338" t="s">
        <v>208</v>
      </c>
      <c r="E7338" t="s">
        <v>1656</v>
      </c>
      <c r="F7338" t="s">
        <v>1509</v>
      </c>
    </row>
    <row r="7339" spans="1:6" ht="15">
      <c r="A7339" s="233">
        <v>45839</v>
      </c>
      <c r="B7339" t="s">
        <v>1510</v>
      </c>
      <c r="C7339">
        <v>4.8151260504201678</v>
      </c>
      <c r="D7339" t="s">
        <v>208</v>
      </c>
      <c r="E7339" t="s">
        <v>1602</v>
      </c>
      <c r="F7339" t="s">
        <v>1509</v>
      </c>
    </row>
    <row r="7340" spans="1:6" ht="15">
      <c r="A7340" s="233">
        <v>45839</v>
      </c>
      <c r="B7340" t="s">
        <v>1512</v>
      </c>
      <c r="C7340">
        <v>0.86865342163355408</v>
      </c>
      <c r="D7340" t="s">
        <v>208</v>
      </c>
      <c r="E7340" t="s">
        <v>1524</v>
      </c>
      <c r="F7340" t="s">
        <v>1509</v>
      </c>
    </row>
    <row r="7341" spans="1:6" ht="15">
      <c r="A7341" s="233">
        <v>45839</v>
      </c>
      <c r="B7341" t="s">
        <v>1507</v>
      </c>
      <c r="C7341">
        <v>0.50137488542621444</v>
      </c>
      <c r="D7341" t="s">
        <v>210</v>
      </c>
      <c r="E7341" t="s">
        <v>1671</v>
      </c>
      <c r="F7341" t="s">
        <v>1534</v>
      </c>
    </row>
    <row r="7342" spans="1:6" ht="15">
      <c r="A7342" s="233">
        <v>45839</v>
      </c>
      <c r="B7342" t="s">
        <v>1510</v>
      </c>
      <c r="C7342">
        <v>6.924050632911392</v>
      </c>
      <c r="D7342" t="s">
        <v>210</v>
      </c>
      <c r="E7342" t="s">
        <v>2703</v>
      </c>
      <c r="F7342" t="s">
        <v>1534</v>
      </c>
    </row>
    <row r="7343" spans="1:6" ht="15">
      <c r="A7343" s="233">
        <v>45839</v>
      </c>
      <c r="B7343" t="s">
        <v>1512</v>
      </c>
      <c r="C7343">
        <v>0.92758936755270394</v>
      </c>
      <c r="D7343" t="s">
        <v>210</v>
      </c>
      <c r="E7343" t="s">
        <v>1539</v>
      </c>
      <c r="F7343" t="s">
        <v>1534</v>
      </c>
    </row>
    <row r="7344" spans="1:6" ht="15">
      <c r="A7344" s="233">
        <v>45839</v>
      </c>
      <c r="B7344" t="s">
        <v>1507</v>
      </c>
      <c r="C7344">
        <v>0.71682513435303841</v>
      </c>
      <c r="D7344" t="s">
        <v>212</v>
      </c>
      <c r="E7344" t="s">
        <v>1688</v>
      </c>
      <c r="F7344" t="s">
        <v>1518</v>
      </c>
    </row>
    <row r="7345" spans="1:6" ht="15">
      <c r="A7345" s="233">
        <v>45839</v>
      </c>
      <c r="B7345" t="s">
        <v>1510</v>
      </c>
      <c r="C7345">
        <v>3.7860262008733629</v>
      </c>
      <c r="D7345" t="s">
        <v>212</v>
      </c>
      <c r="E7345" t="s">
        <v>2079</v>
      </c>
      <c r="F7345" t="s">
        <v>1518</v>
      </c>
    </row>
    <row r="7346" spans="1:6" ht="15">
      <c r="A7346" s="233">
        <v>45839</v>
      </c>
      <c r="B7346" t="s">
        <v>1512</v>
      </c>
      <c r="C7346">
        <v>0.81066556428276149</v>
      </c>
      <c r="D7346" t="s">
        <v>212</v>
      </c>
      <c r="E7346" t="s">
        <v>1547</v>
      </c>
      <c r="F7346" t="s">
        <v>1518</v>
      </c>
    </row>
    <row r="7347" spans="1:6" ht="15">
      <c r="A7347" s="233">
        <v>45839</v>
      </c>
      <c r="B7347" t="s">
        <v>1507</v>
      </c>
      <c r="C7347">
        <v>0.48184818481848191</v>
      </c>
      <c r="D7347" t="s">
        <v>214</v>
      </c>
      <c r="E7347" t="s">
        <v>2733</v>
      </c>
      <c r="F7347" t="s">
        <v>1591</v>
      </c>
    </row>
    <row r="7348" spans="1:6" ht="15">
      <c r="A7348" s="233">
        <v>45839</v>
      </c>
      <c r="B7348" t="s">
        <v>1510</v>
      </c>
      <c r="C7348">
        <v>3.7435897435897441</v>
      </c>
      <c r="D7348" t="s">
        <v>214</v>
      </c>
      <c r="E7348" t="s">
        <v>3508</v>
      </c>
      <c r="F7348" t="s">
        <v>1591</v>
      </c>
    </row>
    <row r="7349" spans="1:6" ht="15">
      <c r="A7349" s="233">
        <v>45839</v>
      </c>
      <c r="B7349" t="s">
        <v>1512</v>
      </c>
      <c r="C7349">
        <v>0.87128712871287128</v>
      </c>
      <c r="D7349" t="s">
        <v>214</v>
      </c>
      <c r="E7349" t="s">
        <v>1524</v>
      </c>
      <c r="F7349" t="s">
        <v>1591</v>
      </c>
    </row>
    <row r="7350" spans="1:6" ht="15">
      <c r="A7350" s="233">
        <v>45839</v>
      </c>
      <c r="B7350" t="s">
        <v>1507</v>
      </c>
      <c r="C7350">
        <v>1.547355473554735</v>
      </c>
      <c r="D7350" t="s">
        <v>216</v>
      </c>
      <c r="E7350" t="s">
        <v>2772</v>
      </c>
      <c r="F7350" t="s">
        <v>1534</v>
      </c>
    </row>
    <row r="7351" spans="1:6" ht="15">
      <c r="A7351" s="233">
        <v>45839</v>
      </c>
      <c r="B7351" t="s">
        <v>1510</v>
      </c>
      <c r="C7351">
        <v>8.5578231292517</v>
      </c>
      <c r="D7351" t="s">
        <v>216</v>
      </c>
      <c r="E7351" t="s">
        <v>3509</v>
      </c>
      <c r="F7351" t="s">
        <v>1534</v>
      </c>
    </row>
    <row r="7352" spans="1:6" ht="15">
      <c r="A7352" s="233">
        <v>45839</v>
      </c>
      <c r="B7352" t="s">
        <v>1512</v>
      </c>
      <c r="C7352">
        <v>0.81918819188191883</v>
      </c>
      <c r="D7352" t="s">
        <v>216</v>
      </c>
      <c r="E7352" t="s">
        <v>1632</v>
      </c>
      <c r="F7352" t="s">
        <v>1534</v>
      </c>
    </row>
    <row r="7353" spans="1:6" ht="15">
      <c r="A7353" s="233">
        <v>45839</v>
      </c>
      <c r="B7353" t="s">
        <v>1507</v>
      </c>
      <c r="C7353">
        <v>0.6452830188679245</v>
      </c>
      <c r="D7353" t="s">
        <v>218</v>
      </c>
      <c r="E7353" t="s">
        <v>1682</v>
      </c>
      <c r="F7353" t="s">
        <v>1531</v>
      </c>
    </row>
    <row r="7354" spans="1:6" ht="15">
      <c r="A7354" s="233">
        <v>45839</v>
      </c>
      <c r="B7354" t="s">
        <v>1510</v>
      </c>
      <c r="C7354">
        <v>5.457446808510638</v>
      </c>
      <c r="D7354" t="s">
        <v>218</v>
      </c>
      <c r="E7354" t="s">
        <v>1750</v>
      </c>
      <c r="F7354" t="s">
        <v>1531</v>
      </c>
    </row>
    <row r="7355" spans="1:6" ht="15">
      <c r="A7355" s="233">
        <v>45839</v>
      </c>
      <c r="B7355" t="s">
        <v>1512</v>
      </c>
      <c r="C7355">
        <v>0.8817610062893082</v>
      </c>
      <c r="D7355" t="s">
        <v>218</v>
      </c>
      <c r="E7355" t="s">
        <v>1516</v>
      </c>
      <c r="F7355" t="s">
        <v>1531</v>
      </c>
    </row>
    <row r="7356" spans="1:6" ht="15">
      <c r="A7356" s="233">
        <v>45839</v>
      </c>
      <c r="B7356" t="s">
        <v>1507</v>
      </c>
      <c r="C7356">
        <v>1.215429403202329</v>
      </c>
      <c r="D7356" t="s">
        <v>220</v>
      </c>
      <c r="E7356" t="s">
        <v>3471</v>
      </c>
      <c r="F7356" t="s">
        <v>1534</v>
      </c>
    </row>
    <row r="7357" spans="1:6" ht="15">
      <c r="A7357" s="233">
        <v>45839</v>
      </c>
      <c r="B7357" t="s">
        <v>1510</v>
      </c>
      <c r="C7357">
        <v>7.036516853932584</v>
      </c>
      <c r="D7357" t="s">
        <v>220</v>
      </c>
      <c r="E7357" t="s">
        <v>3510</v>
      </c>
      <c r="F7357" t="s">
        <v>1534</v>
      </c>
    </row>
    <row r="7358" spans="1:6" ht="15">
      <c r="A7358" s="233">
        <v>45839</v>
      </c>
      <c r="B7358" t="s">
        <v>1512</v>
      </c>
      <c r="C7358">
        <v>0.82726831635128573</v>
      </c>
      <c r="D7358" t="s">
        <v>220</v>
      </c>
      <c r="E7358" t="s">
        <v>1582</v>
      </c>
      <c r="F7358" t="s">
        <v>1534</v>
      </c>
    </row>
    <row r="7359" spans="1:6" ht="15">
      <c r="A7359" s="233">
        <v>45839</v>
      </c>
      <c r="B7359" t="s">
        <v>1507</v>
      </c>
      <c r="C7359">
        <v>0.88386308068459662</v>
      </c>
      <c r="D7359" t="s">
        <v>222</v>
      </c>
      <c r="E7359" t="s">
        <v>1740</v>
      </c>
      <c r="F7359" t="s">
        <v>1518</v>
      </c>
    </row>
    <row r="7360" spans="1:6" ht="15">
      <c r="A7360" s="233">
        <v>45839</v>
      </c>
      <c r="B7360" t="s">
        <v>1510</v>
      </c>
      <c r="C7360">
        <v>4.7378768020969853</v>
      </c>
      <c r="D7360" t="s">
        <v>222</v>
      </c>
      <c r="E7360" t="s">
        <v>3272</v>
      </c>
      <c r="F7360" t="s">
        <v>1518</v>
      </c>
    </row>
    <row r="7361" spans="1:6" ht="15">
      <c r="A7361" s="233">
        <v>45839</v>
      </c>
      <c r="B7361" t="s">
        <v>1512</v>
      </c>
      <c r="C7361">
        <v>0.81344743276283615</v>
      </c>
      <c r="D7361" t="s">
        <v>222</v>
      </c>
      <c r="E7361" t="s">
        <v>1547</v>
      </c>
      <c r="F7361" t="s">
        <v>1518</v>
      </c>
    </row>
    <row r="7362" spans="1:6" ht="15">
      <c r="A7362" s="233">
        <v>45839</v>
      </c>
      <c r="B7362" t="s">
        <v>1507</v>
      </c>
      <c r="C7362">
        <v>0.38606798153587912</v>
      </c>
      <c r="D7362" t="s">
        <v>224</v>
      </c>
      <c r="E7362" t="s">
        <v>1999</v>
      </c>
      <c r="F7362" t="s">
        <v>1531</v>
      </c>
    </row>
    <row r="7363" spans="1:6" ht="15">
      <c r="A7363" s="233">
        <v>45839</v>
      </c>
      <c r="B7363" t="s">
        <v>1510</v>
      </c>
      <c r="C7363">
        <v>3.898305084745763</v>
      </c>
      <c r="D7363" t="s">
        <v>224</v>
      </c>
      <c r="E7363" t="s">
        <v>1636</v>
      </c>
      <c r="F7363" t="s">
        <v>1531</v>
      </c>
    </row>
    <row r="7364" spans="1:6" ht="15">
      <c r="A7364" s="233">
        <v>45839</v>
      </c>
      <c r="B7364" t="s">
        <v>1512</v>
      </c>
      <c r="C7364">
        <v>0.90096516995383968</v>
      </c>
      <c r="D7364" t="s">
        <v>224</v>
      </c>
      <c r="E7364" t="s">
        <v>1580</v>
      </c>
      <c r="F7364" t="s">
        <v>1531</v>
      </c>
    </row>
    <row r="7365" spans="1:6" ht="15">
      <c r="A7365" s="233">
        <v>45839</v>
      </c>
      <c r="B7365" t="s">
        <v>1507</v>
      </c>
      <c r="C7365">
        <v>0.50830140485312902</v>
      </c>
      <c r="D7365" t="s">
        <v>226</v>
      </c>
      <c r="E7365" t="s">
        <v>1719</v>
      </c>
      <c r="F7365" t="s">
        <v>1544</v>
      </c>
    </row>
    <row r="7366" spans="1:6" ht="15">
      <c r="A7366" s="233">
        <v>45839</v>
      </c>
      <c r="B7366" t="s">
        <v>1510</v>
      </c>
      <c r="C7366">
        <v>3.98</v>
      </c>
      <c r="D7366" t="s">
        <v>226</v>
      </c>
      <c r="E7366" t="s">
        <v>3511</v>
      </c>
      <c r="F7366" t="s">
        <v>1544</v>
      </c>
    </row>
    <row r="7367" spans="1:6" ht="15">
      <c r="A7367" s="233">
        <v>45839</v>
      </c>
      <c r="B7367" t="s">
        <v>1512</v>
      </c>
      <c r="C7367">
        <v>0.8722860791826309</v>
      </c>
      <c r="D7367" t="s">
        <v>226</v>
      </c>
      <c r="E7367" t="s">
        <v>1524</v>
      </c>
      <c r="F7367" t="s">
        <v>1544</v>
      </c>
    </row>
    <row r="7368" spans="1:6" ht="15">
      <c r="A7368" s="233">
        <v>45839</v>
      </c>
      <c r="B7368" t="s">
        <v>1507</v>
      </c>
      <c r="C7368">
        <v>1.0447941888619849</v>
      </c>
      <c r="D7368" t="s">
        <v>228</v>
      </c>
      <c r="E7368" t="s">
        <v>3241</v>
      </c>
      <c r="F7368" t="s">
        <v>1531</v>
      </c>
    </row>
    <row r="7369" spans="1:6" ht="15">
      <c r="A7369" s="233">
        <v>45839</v>
      </c>
      <c r="B7369" t="s">
        <v>1510</v>
      </c>
      <c r="C7369">
        <v>7.0448979591836736</v>
      </c>
      <c r="D7369" t="s">
        <v>228</v>
      </c>
      <c r="E7369" t="s">
        <v>3510</v>
      </c>
      <c r="F7369" t="s">
        <v>1531</v>
      </c>
    </row>
    <row r="7370" spans="1:6" ht="15">
      <c r="A7370" s="233">
        <v>45839</v>
      </c>
      <c r="B7370" t="s">
        <v>1512</v>
      </c>
      <c r="C7370">
        <v>0.85169491525423724</v>
      </c>
      <c r="D7370" t="s">
        <v>228</v>
      </c>
      <c r="E7370" t="s">
        <v>1542</v>
      </c>
      <c r="F7370" t="s">
        <v>1531</v>
      </c>
    </row>
    <row r="7371" spans="1:6" ht="15">
      <c r="A7371" s="233">
        <v>45839</v>
      </c>
      <c r="B7371" t="s">
        <v>1507</v>
      </c>
      <c r="C7371">
        <v>1.70832298136646</v>
      </c>
      <c r="D7371" t="s">
        <v>230</v>
      </c>
      <c r="E7371" t="s">
        <v>3512</v>
      </c>
      <c r="F7371" t="s">
        <v>1522</v>
      </c>
    </row>
    <row r="7372" spans="1:6" ht="15">
      <c r="A7372" s="233">
        <v>45839</v>
      </c>
      <c r="B7372" t="s">
        <v>1510</v>
      </c>
      <c r="C7372">
        <v>9.616783216783217</v>
      </c>
      <c r="D7372" t="s">
        <v>230</v>
      </c>
      <c r="E7372" t="s">
        <v>3513</v>
      </c>
      <c r="F7372" t="s">
        <v>1522</v>
      </c>
    </row>
    <row r="7373" spans="1:6" ht="15">
      <c r="A7373" s="233">
        <v>45839</v>
      </c>
      <c r="B7373" t="s">
        <v>1512</v>
      </c>
      <c r="C7373">
        <v>0.82236024844720501</v>
      </c>
      <c r="D7373" t="s">
        <v>230</v>
      </c>
      <c r="E7373" t="s">
        <v>1632</v>
      </c>
      <c r="F7373" t="s">
        <v>1522</v>
      </c>
    </row>
    <row r="7374" spans="1:6" ht="15">
      <c r="A7374" s="233">
        <v>45839</v>
      </c>
      <c r="B7374" t="s">
        <v>1507</v>
      </c>
      <c r="C7374">
        <v>1.409994900560938</v>
      </c>
      <c r="D7374" t="s">
        <v>232</v>
      </c>
      <c r="E7374" t="s">
        <v>3265</v>
      </c>
      <c r="F7374" t="s">
        <v>1522</v>
      </c>
    </row>
    <row r="7375" spans="1:6" ht="15">
      <c r="A7375" s="233">
        <v>45839</v>
      </c>
      <c r="B7375" t="s">
        <v>1510</v>
      </c>
      <c r="C7375">
        <v>8.2291666666666661</v>
      </c>
      <c r="D7375" t="s">
        <v>232</v>
      </c>
      <c r="E7375" t="s">
        <v>3514</v>
      </c>
      <c r="F7375" t="s">
        <v>1522</v>
      </c>
    </row>
    <row r="7376" spans="1:6" ht="15">
      <c r="A7376" s="233">
        <v>45839</v>
      </c>
      <c r="B7376" t="s">
        <v>1512</v>
      </c>
      <c r="C7376">
        <v>0.82865884752677199</v>
      </c>
      <c r="D7376" t="s">
        <v>232</v>
      </c>
      <c r="E7376" t="s">
        <v>1582</v>
      </c>
      <c r="F7376" t="s">
        <v>1522</v>
      </c>
    </row>
    <row r="7377" spans="1:6" ht="15">
      <c r="A7377" s="233">
        <v>45839</v>
      </c>
      <c r="B7377" t="s">
        <v>1507</v>
      </c>
      <c r="C7377">
        <v>1.2999171499585751</v>
      </c>
      <c r="D7377" t="s">
        <v>234</v>
      </c>
      <c r="E7377" t="s">
        <v>2759</v>
      </c>
      <c r="F7377" t="s">
        <v>1578</v>
      </c>
    </row>
    <row r="7378" spans="1:6" ht="15">
      <c r="A7378" s="233">
        <v>45839</v>
      </c>
      <c r="B7378" t="s">
        <v>1510</v>
      </c>
      <c r="C7378">
        <v>6.1529411764705886</v>
      </c>
      <c r="D7378" t="s">
        <v>234</v>
      </c>
      <c r="E7378" t="s">
        <v>2714</v>
      </c>
      <c r="F7378" t="s">
        <v>1578</v>
      </c>
    </row>
    <row r="7379" spans="1:6" ht="15">
      <c r="A7379" s="233">
        <v>45839</v>
      </c>
      <c r="B7379" t="s">
        <v>1512</v>
      </c>
      <c r="C7379">
        <v>0.78873239436619724</v>
      </c>
      <c r="D7379" t="s">
        <v>234</v>
      </c>
      <c r="E7379" t="s">
        <v>1561</v>
      </c>
      <c r="F7379" t="s">
        <v>1578</v>
      </c>
    </row>
    <row r="7380" spans="1:6" ht="15">
      <c r="A7380" s="233">
        <v>45839</v>
      </c>
      <c r="B7380" t="s">
        <v>1507</v>
      </c>
      <c r="C7380">
        <v>1.4069834001144821</v>
      </c>
      <c r="D7380" t="s">
        <v>236</v>
      </c>
      <c r="E7380" t="s">
        <v>3265</v>
      </c>
      <c r="F7380" t="s">
        <v>1544</v>
      </c>
    </row>
    <row r="7381" spans="1:6" ht="15">
      <c r="A7381" s="233">
        <v>45839</v>
      </c>
      <c r="B7381" t="s">
        <v>1510</v>
      </c>
      <c r="C7381">
        <v>7.3373134328358196</v>
      </c>
      <c r="D7381" t="s">
        <v>236</v>
      </c>
      <c r="E7381" t="s">
        <v>1625</v>
      </c>
      <c r="F7381" t="s">
        <v>1544</v>
      </c>
    </row>
    <row r="7382" spans="1:6" ht="15">
      <c r="A7382" s="233">
        <v>45839</v>
      </c>
      <c r="B7382" t="s">
        <v>1512</v>
      </c>
      <c r="C7382">
        <v>0.80824270177447055</v>
      </c>
      <c r="D7382" t="s">
        <v>236</v>
      </c>
      <c r="E7382" t="s">
        <v>1547</v>
      </c>
      <c r="F7382" t="s">
        <v>1544</v>
      </c>
    </row>
    <row r="7383" spans="1:6" ht="15">
      <c r="A7383" s="233">
        <v>45839</v>
      </c>
      <c r="B7383" t="s">
        <v>1507</v>
      </c>
      <c r="C7383">
        <v>0.2121212121212121</v>
      </c>
      <c r="D7383" t="s">
        <v>238</v>
      </c>
      <c r="E7383" t="s">
        <v>3515</v>
      </c>
      <c r="F7383" t="s">
        <v>1525</v>
      </c>
    </row>
    <row r="7384" spans="1:6" ht="15">
      <c r="A7384" s="233">
        <v>45839</v>
      </c>
      <c r="B7384" t="s">
        <v>1510</v>
      </c>
      <c r="C7384">
        <v>4.666666666666667</v>
      </c>
      <c r="D7384" t="s">
        <v>238</v>
      </c>
      <c r="E7384" t="s">
        <v>2776</v>
      </c>
      <c r="F7384" t="s">
        <v>1525</v>
      </c>
    </row>
    <row r="7385" spans="1:6" ht="15">
      <c r="A7385" s="233">
        <v>45839</v>
      </c>
      <c r="B7385" t="s">
        <v>1512</v>
      </c>
      <c r="C7385">
        <v>0.95454545454545459</v>
      </c>
      <c r="D7385" t="s">
        <v>238</v>
      </c>
      <c r="E7385" t="s">
        <v>1630</v>
      </c>
      <c r="F7385" t="s">
        <v>1525</v>
      </c>
    </row>
    <row r="7386" spans="1:6" ht="15">
      <c r="A7386" s="233">
        <v>45839</v>
      </c>
      <c r="B7386" t="s">
        <v>1507</v>
      </c>
      <c r="C7386">
        <v>1.2669517409896149</v>
      </c>
      <c r="D7386" t="s">
        <v>240</v>
      </c>
      <c r="E7386" t="s">
        <v>2715</v>
      </c>
      <c r="F7386" t="s">
        <v>1509</v>
      </c>
    </row>
    <row r="7387" spans="1:6" ht="15">
      <c r="A7387" s="233">
        <v>45839</v>
      </c>
      <c r="B7387" t="s">
        <v>1510</v>
      </c>
      <c r="C7387">
        <v>11.458563535911599</v>
      </c>
      <c r="D7387" t="s">
        <v>240</v>
      </c>
      <c r="E7387" t="s">
        <v>3516</v>
      </c>
      <c r="F7387" t="s">
        <v>1509</v>
      </c>
    </row>
    <row r="7388" spans="1:6" ht="15">
      <c r="A7388" s="233">
        <v>45839</v>
      </c>
      <c r="B7388" t="s">
        <v>1512</v>
      </c>
      <c r="C7388">
        <v>0.88943188759926695</v>
      </c>
      <c r="D7388" t="s">
        <v>240</v>
      </c>
      <c r="E7388" t="s">
        <v>1576</v>
      </c>
      <c r="F7388" t="s">
        <v>1509</v>
      </c>
    </row>
    <row r="7389" spans="1:6" ht="15">
      <c r="A7389" s="233">
        <v>45839</v>
      </c>
      <c r="B7389" t="s">
        <v>1507</v>
      </c>
      <c r="C7389">
        <v>0.37256176853055922</v>
      </c>
      <c r="D7389" t="s">
        <v>242</v>
      </c>
      <c r="E7389" t="s">
        <v>1533</v>
      </c>
      <c r="F7389" t="s">
        <v>1534</v>
      </c>
    </row>
    <row r="7390" spans="1:6" ht="15">
      <c r="A7390" s="233">
        <v>45839</v>
      </c>
      <c r="B7390" t="s">
        <v>1510</v>
      </c>
      <c r="C7390">
        <v>11.9375</v>
      </c>
      <c r="D7390" t="s">
        <v>242</v>
      </c>
      <c r="E7390" t="s">
        <v>3517</v>
      </c>
      <c r="F7390" t="s">
        <v>1534</v>
      </c>
    </row>
    <row r="7391" spans="1:6" ht="15">
      <c r="A7391" s="233">
        <v>45839</v>
      </c>
      <c r="B7391" t="s">
        <v>1512</v>
      </c>
      <c r="C7391">
        <v>0.96879063719115732</v>
      </c>
      <c r="D7391" t="s">
        <v>242</v>
      </c>
      <c r="E7391" t="s">
        <v>1610</v>
      </c>
      <c r="F7391" t="s">
        <v>1534</v>
      </c>
    </row>
    <row r="7392" spans="1:6" ht="15">
      <c r="A7392" s="233">
        <v>45839</v>
      </c>
      <c r="B7392" t="s">
        <v>1507</v>
      </c>
      <c r="C7392">
        <v>0.81603630862329801</v>
      </c>
      <c r="D7392" t="s">
        <v>244</v>
      </c>
      <c r="E7392" t="s">
        <v>1990</v>
      </c>
      <c r="F7392" t="s">
        <v>1531</v>
      </c>
    </row>
    <row r="7393" spans="1:6" ht="15">
      <c r="A7393" s="233">
        <v>45839</v>
      </c>
      <c r="B7393" t="s">
        <v>1510</v>
      </c>
      <c r="C7393">
        <v>5.4872838250254334</v>
      </c>
      <c r="D7393" t="s">
        <v>244</v>
      </c>
      <c r="E7393" t="s">
        <v>3518</v>
      </c>
      <c r="F7393" t="s">
        <v>1531</v>
      </c>
    </row>
    <row r="7394" spans="1:6" ht="15">
      <c r="A7394" s="233">
        <v>45839</v>
      </c>
      <c r="B7394" t="s">
        <v>1512</v>
      </c>
      <c r="C7394">
        <v>0.851285930408472</v>
      </c>
      <c r="D7394" t="s">
        <v>244</v>
      </c>
      <c r="E7394" t="s">
        <v>1542</v>
      </c>
      <c r="F7394" t="s">
        <v>1531</v>
      </c>
    </row>
    <row r="7395" spans="1:6" ht="15">
      <c r="A7395" s="233">
        <v>45839</v>
      </c>
      <c r="B7395" t="s">
        <v>1507</v>
      </c>
      <c r="C7395">
        <v>0.60346283783783783</v>
      </c>
      <c r="D7395" t="s">
        <v>246</v>
      </c>
      <c r="E7395" t="s">
        <v>1686</v>
      </c>
      <c r="F7395" t="s">
        <v>1534</v>
      </c>
    </row>
    <row r="7396" spans="1:6" ht="15">
      <c r="A7396" s="233">
        <v>45839</v>
      </c>
      <c r="B7396" t="s">
        <v>1510</v>
      </c>
      <c r="C7396">
        <v>3.702072538860103</v>
      </c>
      <c r="D7396" t="s">
        <v>246</v>
      </c>
      <c r="E7396" t="s">
        <v>1681</v>
      </c>
      <c r="F7396" t="s">
        <v>1534</v>
      </c>
    </row>
    <row r="7397" spans="1:6" ht="15">
      <c r="A7397" s="233">
        <v>45839</v>
      </c>
      <c r="B7397" t="s">
        <v>1512</v>
      </c>
      <c r="C7397">
        <v>0.8369932432432432</v>
      </c>
      <c r="D7397" t="s">
        <v>246</v>
      </c>
      <c r="E7397" t="s">
        <v>1568</v>
      </c>
      <c r="F7397" t="s">
        <v>1534</v>
      </c>
    </row>
    <row r="7398" spans="1:6" ht="15">
      <c r="A7398" s="233">
        <v>45839</v>
      </c>
      <c r="B7398" t="s">
        <v>1507</v>
      </c>
      <c r="C7398">
        <v>0.62468513853904284</v>
      </c>
      <c r="D7398" t="s">
        <v>248</v>
      </c>
      <c r="E7398" t="s">
        <v>1735</v>
      </c>
      <c r="F7398" t="s">
        <v>1578</v>
      </c>
    </row>
    <row r="7399" spans="1:6" ht="15">
      <c r="A7399" s="233">
        <v>45839</v>
      </c>
      <c r="B7399" t="s">
        <v>1510</v>
      </c>
      <c r="C7399">
        <v>3.4325259515570941</v>
      </c>
      <c r="D7399" t="s">
        <v>248</v>
      </c>
      <c r="E7399" t="s">
        <v>3519</v>
      </c>
      <c r="F7399" t="s">
        <v>1578</v>
      </c>
    </row>
    <row r="7400" spans="1:6" ht="15">
      <c r="A7400" s="233">
        <v>45839</v>
      </c>
      <c r="B7400" t="s">
        <v>1512</v>
      </c>
      <c r="C7400">
        <v>0.81801007556675065</v>
      </c>
      <c r="D7400" t="s">
        <v>248</v>
      </c>
      <c r="E7400" t="s">
        <v>1632</v>
      </c>
      <c r="F7400" t="s">
        <v>1578</v>
      </c>
    </row>
    <row r="7401" spans="1:6" ht="15">
      <c r="A7401" s="233">
        <v>45839</v>
      </c>
      <c r="B7401" t="s">
        <v>1507</v>
      </c>
      <c r="C7401">
        <v>0.37339055793991421</v>
      </c>
      <c r="D7401" t="s">
        <v>250</v>
      </c>
      <c r="E7401" t="s">
        <v>1533</v>
      </c>
      <c r="F7401" t="s">
        <v>1531</v>
      </c>
    </row>
    <row r="7402" spans="1:6" ht="15">
      <c r="A7402" s="233">
        <v>45839</v>
      </c>
      <c r="B7402" t="s">
        <v>1510</v>
      </c>
      <c r="C7402">
        <v>3.4342105263157889</v>
      </c>
      <c r="D7402" t="s">
        <v>250</v>
      </c>
      <c r="E7402" t="s">
        <v>3519</v>
      </c>
      <c r="F7402" t="s">
        <v>1531</v>
      </c>
    </row>
    <row r="7403" spans="1:6" ht="15">
      <c r="A7403" s="233">
        <v>45839</v>
      </c>
      <c r="B7403" t="s">
        <v>1512</v>
      </c>
      <c r="C7403">
        <v>0.89127324749642345</v>
      </c>
      <c r="D7403" t="s">
        <v>250</v>
      </c>
      <c r="E7403" t="s">
        <v>1576</v>
      </c>
      <c r="F7403" t="s">
        <v>1531</v>
      </c>
    </row>
    <row r="7404" spans="1:6" ht="15">
      <c r="A7404" s="233">
        <v>45839</v>
      </c>
      <c r="B7404" t="s">
        <v>1507</v>
      </c>
      <c r="C7404">
        <v>0.50317052270779772</v>
      </c>
      <c r="D7404" t="s">
        <v>252</v>
      </c>
      <c r="E7404" t="s">
        <v>1671</v>
      </c>
      <c r="F7404" t="s">
        <v>1525</v>
      </c>
    </row>
    <row r="7405" spans="1:6" ht="15">
      <c r="A7405" s="233">
        <v>45839</v>
      </c>
      <c r="B7405" t="s">
        <v>1510</v>
      </c>
      <c r="C7405">
        <v>4.5875000000000004</v>
      </c>
      <c r="D7405" t="s">
        <v>252</v>
      </c>
      <c r="E7405" t="s">
        <v>1545</v>
      </c>
      <c r="F7405" t="s">
        <v>1525</v>
      </c>
    </row>
    <row r="7406" spans="1:6" ht="15">
      <c r="A7406" s="233">
        <v>45839</v>
      </c>
      <c r="B7406" t="s">
        <v>1512</v>
      </c>
      <c r="C7406">
        <v>0.89031705227077973</v>
      </c>
      <c r="D7406" t="s">
        <v>252</v>
      </c>
      <c r="E7406" t="s">
        <v>1576</v>
      </c>
      <c r="F7406" t="s">
        <v>1525</v>
      </c>
    </row>
    <row r="7407" spans="1:6" ht="15">
      <c r="A7407" s="233">
        <v>45839</v>
      </c>
      <c r="B7407" t="s">
        <v>1507</v>
      </c>
      <c r="C7407">
        <v>0.98698968147151189</v>
      </c>
      <c r="D7407" t="s">
        <v>254</v>
      </c>
      <c r="E7407" t="s">
        <v>2670</v>
      </c>
      <c r="F7407" t="s">
        <v>1578</v>
      </c>
    </row>
    <row r="7408" spans="1:6" ht="15">
      <c r="A7408" s="233">
        <v>45839</v>
      </c>
      <c r="B7408" t="s">
        <v>1510</v>
      </c>
      <c r="C7408">
        <v>6.0439560439560438</v>
      </c>
      <c r="D7408" t="s">
        <v>254</v>
      </c>
      <c r="E7408" t="s">
        <v>2074</v>
      </c>
      <c r="F7408" t="s">
        <v>1578</v>
      </c>
    </row>
    <row r="7409" spans="1:6" ht="15">
      <c r="A7409" s="233">
        <v>45839</v>
      </c>
      <c r="B7409" t="s">
        <v>1512</v>
      </c>
      <c r="C7409">
        <v>0.83669807088380443</v>
      </c>
      <c r="D7409" t="s">
        <v>254</v>
      </c>
      <c r="E7409" t="s">
        <v>1568</v>
      </c>
      <c r="F7409" t="s">
        <v>1578</v>
      </c>
    </row>
    <row r="7410" spans="1:6" ht="15">
      <c r="A7410" s="233">
        <v>45839</v>
      </c>
      <c r="B7410" t="s">
        <v>1507</v>
      </c>
      <c r="C7410">
        <v>0.88514789175582131</v>
      </c>
      <c r="D7410" t="s">
        <v>256</v>
      </c>
      <c r="E7410" t="s">
        <v>1965</v>
      </c>
      <c r="F7410" t="s">
        <v>1544</v>
      </c>
    </row>
    <row r="7411" spans="1:6" ht="15">
      <c r="A7411" s="233">
        <v>45839</v>
      </c>
      <c r="B7411" t="s">
        <v>1510</v>
      </c>
      <c r="C7411">
        <v>5.3377609108159394</v>
      </c>
      <c r="D7411" t="s">
        <v>256</v>
      </c>
      <c r="E7411" t="s">
        <v>2058</v>
      </c>
      <c r="F7411" t="s">
        <v>1544</v>
      </c>
    </row>
    <row r="7412" spans="1:6" ht="15">
      <c r="A7412" s="233">
        <v>45839</v>
      </c>
      <c r="B7412" t="s">
        <v>1512</v>
      </c>
      <c r="C7412">
        <v>0.83417243549402142</v>
      </c>
      <c r="D7412" t="s">
        <v>256</v>
      </c>
      <c r="E7412" t="s">
        <v>1582</v>
      </c>
      <c r="F7412" t="s">
        <v>1544</v>
      </c>
    </row>
    <row r="7413" spans="1:6" ht="15">
      <c r="A7413" s="233">
        <v>45839</v>
      </c>
      <c r="B7413" t="s">
        <v>1507</v>
      </c>
      <c r="C7413">
        <v>0.51111111111111107</v>
      </c>
      <c r="D7413" t="s">
        <v>258</v>
      </c>
      <c r="E7413" t="s">
        <v>1719</v>
      </c>
      <c r="F7413" t="s">
        <v>1509</v>
      </c>
    </row>
    <row r="7414" spans="1:6" ht="15">
      <c r="A7414" s="233">
        <v>45839</v>
      </c>
      <c r="B7414" t="s">
        <v>1510</v>
      </c>
      <c r="C7414">
        <v>3.914893617021276</v>
      </c>
      <c r="D7414" t="s">
        <v>258</v>
      </c>
      <c r="E7414" t="s">
        <v>3495</v>
      </c>
      <c r="F7414" t="s">
        <v>1509</v>
      </c>
    </row>
    <row r="7415" spans="1:6" ht="15">
      <c r="A7415" s="233">
        <v>45839</v>
      </c>
      <c r="B7415" t="s">
        <v>1512</v>
      </c>
      <c r="C7415">
        <v>0.86944444444444446</v>
      </c>
      <c r="D7415" t="s">
        <v>258</v>
      </c>
      <c r="E7415" t="s">
        <v>1524</v>
      </c>
      <c r="F7415" t="s">
        <v>1509</v>
      </c>
    </row>
    <row r="7416" spans="1:6" ht="15">
      <c r="A7416" s="233">
        <v>45839</v>
      </c>
      <c r="B7416" t="s">
        <v>1507</v>
      </c>
      <c r="C7416">
        <v>0.62618914381645219</v>
      </c>
      <c r="D7416" t="s">
        <v>260</v>
      </c>
      <c r="E7416" t="s">
        <v>1656</v>
      </c>
      <c r="F7416" t="s">
        <v>1522</v>
      </c>
    </row>
    <row r="7417" spans="1:6" ht="15">
      <c r="A7417" s="233">
        <v>45839</v>
      </c>
      <c r="B7417" t="s">
        <v>1510</v>
      </c>
      <c r="C7417">
        <v>4.0989010989010994</v>
      </c>
      <c r="D7417" t="s">
        <v>260</v>
      </c>
      <c r="E7417" t="s">
        <v>1980</v>
      </c>
      <c r="F7417" t="s">
        <v>1522</v>
      </c>
    </row>
    <row r="7418" spans="1:6" ht="15">
      <c r="A7418" s="233">
        <v>45839</v>
      </c>
      <c r="B7418" t="s">
        <v>1512</v>
      </c>
      <c r="C7418">
        <v>0.84722999440402913</v>
      </c>
      <c r="D7418" t="s">
        <v>260</v>
      </c>
      <c r="E7418" t="s">
        <v>1542</v>
      </c>
      <c r="F7418" t="s">
        <v>1522</v>
      </c>
    </row>
    <row r="7419" spans="1:6" ht="15">
      <c r="A7419" s="233">
        <v>45839</v>
      </c>
      <c r="B7419" t="s">
        <v>1507</v>
      </c>
      <c r="C7419">
        <v>0.4518167456556082</v>
      </c>
      <c r="D7419" t="s">
        <v>262</v>
      </c>
      <c r="E7419" t="s">
        <v>1648</v>
      </c>
      <c r="F7419" t="s">
        <v>1534</v>
      </c>
    </row>
    <row r="7420" spans="1:6" ht="15">
      <c r="A7420" s="233">
        <v>45839</v>
      </c>
      <c r="B7420" t="s">
        <v>1510</v>
      </c>
      <c r="C7420">
        <v>8.1714285714285708</v>
      </c>
      <c r="D7420" t="s">
        <v>262</v>
      </c>
      <c r="E7420" t="s">
        <v>3520</v>
      </c>
      <c r="F7420" t="s">
        <v>1534</v>
      </c>
    </row>
    <row r="7421" spans="1:6" ht="15">
      <c r="A7421" s="233">
        <v>45839</v>
      </c>
      <c r="B7421" t="s">
        <v>1512</v>
      </c>
      <c r="C7421">
        <v>0.94470774091627174</v>
      </c>
      <c r="D7421" t="s">
        <v>262</v>
      </c>
      <c r="E7421" t="s">
        <v>1585</v>
      </c>
      <c r="F7421" t="s">
        <v>1534</v>
      </c>
    </row>
    <row r="7422" spans="1:6" ht="15">
      <c r="A7422" s="233">
        <v>45839</v>
      </c>
      <c r="B7422" t="s">
        <v>1507</v>
      </c>
      <c r="C7422">
        <v>0.23537508602890569</v>
      </c>
      <c r="D7422" t="s">
        <v>264</v>
      </c>
      <c r="E7422" t="s">
        <v>1538</v>
      </c>
      <c r="F7422" t="s">
        <v>1531</v>
      </c>
    </row>
    <row r="7423" spans="1:6" ht="15">
      <c r="A7423" s="233">
        <v>45839</v>
      </c>
      <c r="B7423" t="s">
        <v>1510</v>
      </c>
      <c r="C7423">
        <v>2.9230769230769229</v>
      </c>
      <c r="D7423" t="s">
        <v>264</v>
      </c>
      <c r="E7423" t="s">
        <v>3521</v>
      </c>
      <c r="F7423" t="s">
        <v>1531</v>
      </c>
    </row>
    <row r="7424" spans="1:6" ht="15">
      <c r="A7424" s="233">
        <v>45839</v>
      </c>
      <c r="B7424" t="s">
        <v>1512</v>
      </c>
      <c r="C7424">
        <v>0.91947694425326909</v>
      </c>
      <c r="D7424" t="s">
        <v>264</v>
      </c>
      <c r="E7424" t="s">
        <v>1590</v>
      </c>
      <c r="F7424" t="s">
        <v>1531</v>
      </c>
    </row>
    <row r="7425" spans="1:6" ht="15">
      <c r="A7425" s="233">
        <v>45839</v>
      </c>
      <c r="B7425" t="s">
        <v>1507</v>
      </c>
      <c r="C7425">
        <v>3.1847133757961783E-2</v>
      </c>
      <c r="D7425" t="s">
        <v>266</v>
      </c>
      <c r="E7425" t="s">
        <v>3522</v>
      </c>
      <c r="F7425" t="s">
        <v>1525</v>
      </c>
    </row>
    <row r="7426" spans="1:6" ht="15">
      <c r="A7426" s="233">
        <v>45839</v>
      </c>
      <c r="B7426" t="s">
        <v>1510</v>
      </c>
      <c r="C7426">
        <v>1</v>
      </c>
      <c r="D7426" t="s">
        <v>266</v>
      </c>
      <c r="E7426" t="s">
        <v>2008</v>
      </c>
      <c r="F7426" t="s">
        <v>1525</v>
      </c>
    </row>
    <row r="7427" spans="1:6" ht="15">
      <c r="A7427" s="233">
        <v>45839</v>
      </c>
      <c r="B7427" t="s">
        <v>1512</v>
      </c>
      <c r="C7427">
        <v>0.96815286624203822</v>
      </c>
      <c r="D7427" t="s">
        <v>266</v>
      </c>
      <c r="E7427" t="s">
        <v>1610</v>
      </c>
      <c r="F7427" t="s">
        <v>1525</v>
      </c>
    </row>
    <row r="7428" spans="1:6" ht="15">
      <c r="A7428" s="233">
        <v>45839</v>
      </c>
      <c r="B7428" t="s">
        <v>1507</v>
      </c>
      <c r="C7428">
        <v>0.6875</v>
      </c>
      <c r="D7428" t="s">
        <v>268</v>
      </c>
      <c r="E7428" t="s">
        <v>1734</v>
      </c>
      <c r="F7428" t="s">
        <v>1522</v>
      </c>
    </row>
    <row r="7429" spans="1:6" ht="15">
      <c r="A7429" s="233">
        <v>45839</v>
      </c>
      <c r="B7429" t="s">
        <v>1510</v>
      </c>
      <c r="C7429">
        <v>6.1875</v>
      </c>
      <c r="D7429" t="s">
        <v>268</v>
      </c>
      <c r="E7429" t="s">
        <v>3523</v>
      </c>
      <c r="F7429" t="s">
        <v>1522</v>
      </c>
    </row>
    <row r="7430" spans="1:6" ht="15">
      <c r="A7430" s="233">
        <v>45839</v>
      </c>
      <c r="B7430" t="s">
        <v>1512</v>
      </c>
      <c r="C7430">
        <v>0.88888888888888884</v>
      </c>
      <c r="D7430" t="s">
        <v>268</v>
      </c>
      <c r="E7430" t="s">
        <v>1576</v>
      </c>
      <c r="F7430" t="s">
        <v>1522</v>
      </c>
    </row>
    <row r="7431" spans="1:6" ht="15">
      <c r="A7431" s="233">
        <v>45839</v>
      </c>
      <c r="B7431" t="s">
        <v>1507</v>
      </c>
      <c r="C7431">
        <v>0.91195891415994135</v>
      </c>
      <c r="D7431" t="s">
        <v>270</v>
      </c>
      <c r="E7431" t="s">
        <v>1566</v>
      </c>
      <c r="F7431" t="s">
        <v>1509</v>
      </c>
    </row>
    <row r="7432" spans="1:6" ht="15">
      <c r="A7432" s="233">
        <v>45839</v>
      </c>
      <c r="B7432" t="s">
        <v>1510</v>
      </c>
      <c r="C7432">
        <v>6.7554347826086953</v>
      </c>
      <c r="D7432" t="s">
        <v>270</v>
      </c>
      <c r="E7432" t="s">
        <v>3524</v>
      </c>
      <c r="F7432" t="s">
        <v>1509</v>
      </c>
    </row>
    <row r="7433" spans="1:6" ht="15">
      <c r="A7433" s="233">
        <v>45839</v>
      </c>
      <c r="B7433" t="s">
        <v>1512</v>
      </c>
      <c r="C7433">
        <v>0.86500366837857667</v>
      </c>
      <c r="D7433" t="s">
        <v>270</v>
      </c>
      <c r="E7433" t="s">
        <v>1524</v>
      </c>
      <c r="F7433" t="s">
        <v>1509</v>
      </c>
    </row>
    <row r="7434" spans="1:6" ht="15">
      <c r="A7434" s="233">
        <v>45839</v>
      </c>
      <c r="B7434" t="s">
        <v>1507</v>
      </c>
      <c r="C7434">
        <v>1.283366206443129</v>
      </c>
      <c r="D7434" t="s">
        <v>272</v>
      </c>
      <c r="E7434" t="s">
        <v>2751</v>
      </c>
      <c r="F7434" t="s">
        <v>1534</v>
      </c>
    </row>
    <row r="7435" spans="1:6" ht="15">
      <c r="A7435" s="233">
        <v>45839</v>
      </c>
      <c r="B7435" t="s">
        <v>1510</v>
      </c>
      <c r="C7435">
        <v>6.662116040955631</v>
      </c>
      <c r="D7435" t="s">
        <v>272</v>
      </c>
      <c r="E7435" t="s">
        <v>3203</v>
      </c>
      <c r="F7435" t="s">
        <v>1534</v>
      </c>
    </row>
    <row r="7436" spans="1:6" ht="15">
      <c r="A7436" s="233">
        <v>45839</v>
      </c>
      <c r="B7436" t="s">
        <v>1512</v>
      </c>
      <c r="C7436">
        <v>0.80736357659434588</v>
      </c>
      <c r="D7436" t="s">
        <v>272</v>
      </c>
      <c r="E7436" t="s">
        <v>1547</v>
      </c>
      <c r="F7436" t="s">
        <v>1534</v>
      </c>
    </row>
    <row r="7437" spans="1:6" ht="15">
      <c r="A7437" s="233">
        <v>45839</v>
      </c>
      <c r="B7437" t="s">
        <v>1507</v>
      </c>
      <c r="C7437">
        <v>0.73892405063291144</v>
      </c>
      <c r="D7437" t="s">
        <v>274</v>
      </c>
      <c r="E7437" t="s">
        <v>1643</v>
      </c>
      <c r="F7437" t="s">
        <v>1518</v>
      </c>
    </row>
    <row r="7438" spans="1:6" ht="15">
      <c r="A7438" s="233">
        <v>45839</v>
      </c>
      <c r="B7438" t="s">
        <v>1510</v>
      </c>
      <c r="C7438">
        <v>5.3678160919540234</v>
      </c>
      <c r="D7438" t="s">
        <v>274</v>
      </c>
      <c r="E7438" t="s">
        <v>3525</v>
      </c>
      <c r="F7438" t="s">
        <v>1518</v>
      </c>
    </row>
    <row r="7439" spans="1:6" ht="15">
      <c r="A7439" s="233">
        <v>45839</v>
      </c>
      <c r="B7439" t="s">
        <v>1512</v>
      </c>
      <c r="C7439">
        <v>0.86234177215189867</v>
      </c>
      <c r="D7439" t="s">
        <v>274</v>
      </c>
      <c r="E7439" t="s">
        <v>1529</v>
      </c>
      <c r="F7439" t="s">
        <v>1518</v>
      </c>
    </row>
    <row r="7440" spans="1:6" ht="15">
      <c r="A7440" s="233">
        <v>45839</v>
      </c>
      <c r="B7440" t="s">
        <v>1507</v>
      </c>
      <c r="C7440">
        <v>0.38837405223251897</v>
      </c>
      <c r="D7440" t="s">
        <v>276</v>
      </c>
      <c r="E7440" t="s">
        <v>1999</v>
      </c>
      <c r="F7440" t="s">
        <v>1531</v>
      </c>
    </row>
    <row r="7441" spans="1:6" ht="15">
      <c r="A7441" s="233">
        <v>45839</v>
      </c>
      <c r="B7441" t="s">
        <v>1510</v>
      </c>
      <c r="C7441">
        <v>5.1508379888268152</v>
      </c>
      <c r="D7441" t="s">
        <v>276</v>
      </c>
      <c r="E7441" t="s">
        <v>2073</v>
      </c>
      <c r="F7441" t="s">
        <v>1531</v>
      </c>
    </row>
    <row r="7442" spans="1:6" ht="15">
      <c r="A7442" s="233">
        <v>45839</v>
      </c>
      <c r="B7442" t="s">
        <v>1512</v>
      </c>
      <c r="C7442">
        <v>0.9245998315080034</v>
      </c>
      <c r="D7442" t="s">
        <v>276</v>
      </c>
      <c r="E7442" t="s">
        <v>1590</v>
      </c>
      <c r="F7442" t="s">
        <v>1531</v>
      </c>
    </row>
    <row r="7443" spans="1:6" ht="15">
      <c r="A7443" s="233">
        <v>45839</v>
      </c>
      <c r="B7443" t="s">
        <v>1507</v>
      </c>
      <c r="C7443">
        <v>0.2004643962848297</v>
      </c>
      <c r="D7443" t="s">
        <v>278</v>
      </c>
      <c r="E7443" t="s">
        <v>3195</v>
      </c>
      <c r="F7443" t="s">
        <v>1509</v>
      </c>
    </row>
    <row r="7444" spans="1:6" ht="15">
      <c r="A7444" s="233">
        <v>45839</v>
      </c>
      <c r="B7444" t="s">
        <v>1510</v>
      </c>
      <c r="C7444">
        <v>4.17741935483871</v>
      </c>
      <c r="D7444" t="s">
        <v>278</v>
      </c>
      <c r="E7444" t="s">
        <v>2741</v>
      </c>
      <c r="F7444" t="s">
        <v>1509</v>
      </c>
    </row>
    <row r="7445" spans="1:6" ht="15">
      <c r="A7445" s="233">
        <v>45839</v>
      </c>
      <c r="B7445" t="s">
        <v>1512</v>
      </c>
      <c r="C7445">
        <v>0.95201238390092879</v>
      </c>
      <c r="D7445" t="s">
        <v>278</v>
      </c>
      <c r="E7445" t="s">
        <v>1630</v>
      </c>
      <c r="F7445" t="s">
        <v>1509</v>
      </c>
    </row>
    <row r="7446" spans="1:6" ht="15">
      <c r="A7446" s="233">
        <v>45839</v>
      </c>
      <c r="B7446" t="s">
        <v>1507</v>
      </c>
      <c r="C7446">
        <v>1.2908129543952409</v>
      </c>
      <c r="D7446" t="s">
        <v>280</v>
      </c>
      <c r="E7446" t="s">
        <v>1650</v>
      </c>
      <c r="F7446" t="s">
        <v>1509</v>
      </c>
    </row>
    <row r="7447" spans="1:6" ht="15">
      <c r="A7447" s="233">
        <v>45839</v>
      </c>
      <c r="B7447" t="s">
        <v>1510</v>
      </c>
      <c r="C7447">
        <v>9.8140703517587937</v>
      </c>
      <c r="D7447" t="s">
        <v>280</v>
      </c>
      <c r="E7447" t="s">
        <v>3526</v>
      </c>
      <c r="F7447" t="s">
        <v>1509</v>
      </c>
    </row>
    <row r="7448" spans="1:6" ht="15">
      <c r="A7448" s="233">
        <v>45839</v>
      </c>
      <c r="B7448" t="s">
        <v>1512</v>
      </c>
      <c r="C7448">
        <v>0.86847323198942494</v>
      </c>
      <c r="D7448" t="s">
        <v>280</v>
      </c>
      <c r="E7448" t="s">
        <v>1524</v>
      </c>
      <c r="F7448" t="s">
        <v>1509</v>
      </c>
    </row>
    <row r="7449" spans="1:6" ht="15">
      <c r="A7449" s="233">
        <v>45839</v>
      </c>
      <c r="B7449" t="s">
        <v>1507</v>
      </c>
      <c r="C7449">
        <v>1.6283367556468169</v>
      </c>
      <c r="D7449" t="s">
        <v>282</v>
      </c>
      <c r="E7449" t="s">
        <v>3527</v>
      </c>
      <c r="F7449" t="s">
        <v>1534</v>
      </c>
    </row>
    <row r="7450" spans="1:6" ht="15">
      <c r="A7450" s="233">
        <v>45839</v>
      </c>
      <c r="B7450" t="s">
        <v>1510</v>
      </c>
      <c r="C7450">
        <v>8.7785977859778601</v>
      </c>
      <c r="D7450" t="s">
        <v>282</v>
      </c>
      <c r="E7450" t="s">
        <v>3528</v>
      </c>
      <c r="F7450" t="s">
        <v>1534</v>
      </c>
    </row>
    <row r="7451" spans="1:6" ht="15">
      <c r="A7451" s="233">
        <v>45839</v>
      </c>
      <c r="B7451" t="s">
        <v>1512</v>
      </c>
      <c r="C7451">
        <v>0.81451060917180018</v>
      </c>
      <c r="D7451" t="s">
        <v>282</v>
      </c>
      <c r="E7451" t="s">
        <v>1547</v>
      </c>
      <c r="F7451" t="s">
        <v>1534</v>
      </c>
    </row>
    <row r="7452" spans="1:6" ht="15">
      <c r="A7452" s="233">
        <v>45839</v>
      </c>
      <c r="B7452" t="s">
        <v>1507</v>
      </c>
      <c r="C7452">
        <v>1.1273614943748671</v>
      </c>
      <c r="D7452" t="s">
        <v>284</v>
      </c>
      <c r="E7452" t="s">
        <v>1540</v>
      </c>
      <c r="F7452" t="s">
        <v>1531</v>
      </c>
    </row>
    <row r="7453" spans="1:6" ht="15">
      <c r="A7453" s="233">
        <v>45839</v>
      </c>
      <c r="B7453" t="s">
        <v>1510</v>
      </c>
      <c r="C7453">
        <v>5.6560170394036211</v>
      </c>
      <c r="D7453" t="s">
        <v>284</v>
      </c>
      <c r="E7453" t="s">
        <v>2748</v>
      </c>
      <c r="F7453" t="s">
        <v>1531</v>
      </c>
    </row>
    <row r="7454" spans="1:6" ht="15">
      <c r="A7454" s="233">
        <v>45839</v>
      </c>
      <c r="B7454" t="s">
        <v>1512</v>
      </c>
      <c r="C7454">
        <v>0.80067926130333267</v>
      </c>
      <c r="D7454" t="s">
        <v>284</v>
      </c>
      <c r="E7454" t="s">
        <v>1603</v>
      </c>
      <c r="F7454" t="s">
        <v>1531</v>
      </c>
    </row>
    <row r="7455" spans="1:6" ht="15">
      <c r="A7455" s="233">
        <v>45839</v>
      </c>
      <c r="B7455" t="s">
        <v>1507</v>
      </c>
      <c r="C7455">
        <v>1.2925764192139739</v>
      </c>
      <c r="D7455" t="s">
        <v>286</v>
      </c>
      <c r="E7455" t="s">
        <v>1650</v>
      </c>
      <c r="F7455" t="s">
        <v>1544</v>
      </c>
    </row>
    <row r="7456" spans="1:6" ht="15">
      <c r="A7456" s="233">
        <v>45839</v>
      </c>
      <c r="B7456" t="s">
        <v>1510</v>
      </c>
      <c r="C7456">
        <v>5.4562211981566824</v>
      </c>
      <c r="D7456" t="s">
        <v>286</v>
      </c>
      <c r="E7456" t="s">
        <v>1750</v>
      </c>
      <c r="F7456" t="s">
        <v>1544</v>
      </c>
    </row>
    <row r="7457" spans="1:6" ht="15">
      <c r="A7457" s="233">
        <v>45839</v>
      </c>
      <c r="B7457" t="s">
        <v>1512</v>
      </c>
      <c r="C7457">
        <v>0.76310043668122274</v>
      </c>
      <c r="D7457" t="s">
        <v>286</v>
      </c>
      <c r="E7457" t="s">
        <v>1757</v>
      </c>
      <c r="F7457" t="s">
        <v>1544</v>
      </c>
    </row>
    <row r="7458" spans="1:6" ht="15">
      <c r="A7458" s="233">
        <v>45839</v>
      </c>
      <c r="B7458" t="s">
        <v>1507</v>
      </c>
      <c r="C7458">
        <v>1.069018404907975</v>
      </c>
      <c r="D7458" t="s">
        <v>288</v>
      </c>
      <c r="E7458" t="s">
        <v>1660</v>
      </c>
      <c r="F7458" t="s">
        <v>1591</v>
      </c>
    </row>
    <row r="7459" spans="1:6" ht="15">
      <c r="A7459" s="233">
        <v>45839</v>
      </c>
      <c r="B7459" t="s">
        <v>1510</v>
      </c>
      <c r="C7459">
        <v>9.4189189189189193</v>
      </c>
      <c r="D7459" t="s">
        <v>288</v>
      </c>
      <c r="E7459" t="s">
        <v>3529</v>
      </c>
      <c r="F7459" t="s">
        <v>1591</v>
      </c>
    </row>
    <row r="7460" spans="1:6" ht="15">
      <c r="A7460" s="233">
        <v>45839</v>
      </c>
      <c r="B7460" t="s">
        <v>1512</v>
      </c>
      <c r="C7460">
        <v>0.88650306748466257</v>
      </c>
      <c r="D7460" t="s">
        <v>288</v>
      </c>
      <c r="E7460" t="s">
        <v>1576</v>
      </c>
      <c r="F7460" t="s">
        <v>1591</v>
      </c>
    </row>
    <row r="7461" spans="1:6" ht="15">
      <c r="A7461" s="233">
        <v>45839</v>
      </c>
      <c r="B7461" t="s">
        <v>1507</v>
      </c>
      <c r="C7461">
        <v>1.3449432816743889</v>
      </c>
      <c r="D7461" t="s">
        <v>290</v>
      </c>
      <c r="E7461" t="s">
        <v>2680</v>
      </c>
      <c r="F7461" t="s">
        <v>1544</v>
      </c>
    </row>
    <row r="7462" spans="1:6" ht="15">
      <c r="A7462" s="233">
        <v>45839</v>
      </c>
      <c r="B7462" t="s">
        <v>1510</v>
      </c>
      <c r="C7462">
        <v>10.29095354523227</v>
      </c>
      <c r="D7462" t="s">
        <v>290</v>
      </c>
      <c r="E7462" t="s">
        <v>1977</v>
      </c>
      <c r="F7462" t="s">
        <v>1544</v>
      </c>
    </row>
    <row r="7463" spans="1:6" ht="15">
      <c r="A7463" s="233">
        <v>45839</v>
      </c>
      <c r="B7463" t="s">
        <v>1512</v>
      </c>
      <c r="C7463">
        <v>0.86930819619747557</v>
      </c>
      <c r="D7463" t="s">
        <v>290</v>
      </c>
      <c r="E7463" t="s">
        <v>1524</v>
      </c>
      <c r="F7463" t="s">
        <v>1544</v>
      </c>
    </row>
    <row r="7464" spans="1:6" ht="15">
      <c r="A7464" s="233">
        <v>45839</v>
      </c>
      <c r="B7464" t="s">
        <v>1507</v>
      </c>
      <c r="C7464">
        <v>0.97684210526315784</v>
      </c>
      <c r="D7464" t="s">
        <v>292</v>
      </c>
      <c r="E7464" t="s">
        <v>1536</v>
      </c>
      <c r="F7464" t="s">
        <v>1509</v>
      </c>
    </row>
    <row r="7465" spans="1:6" ht="15">
      <c r="A7465" s="233">
        <v>45839</v>
      </c>
      <c r="B7465" t="s">
        <v>1510</v>
      </c>
      <c r="C7465">
        <v>7.3070866141732287</v>
      </c>
      <c r="D7465" t="s">
        <v>292</v>
      </c>
      <c r="E7465" t="s">
        <v>2698</v>
      </c>
      <c r="F7465" t="s">
        <v>1509</v>
      </c>
    </row>
    <row r="7466" spans="1:6" ht="15">
      <c r="A7466" s="233">
        <v>45839</v>
      </c>
      <c r="B7466" t="s">
        <v>1512</v>
      </c>
      <c r="C7466">
        <v>0.86631578947368415</v>
      </c>
      <c r="D7466" t="s">
        <v>292</v>
      </c>
      <c r="E7466" t="s">
        <v>1524</v>
      </c>
      <c r="F7466" t="s">
        <v>1509</v>
      </c>
    </row>
    <row r="7467" spans="1:6" ht="15">
      <c r="A7467" s="233">
        <v>45839</v>
      </c>
      <c r="B7467" t="s">
        <v>1507</v>
      </c>
      <c r="C7467">
        <v>1.775811209439528</v>
      </c>
      <c r="D7467" t="s">
        <v>296</v>
      </c>
      <c r="E7467" t="s">
        <v>1981</v>
      </c>
      <c r="F7467" t="s">
        <v>1534</v>
      </c>
    </row>
    <row r="7468" spans="1:6" ht="15">
      <c r="A7468" s="233">
        <v>45839</v>
      </c>
      <c r="B7468" t="s">
        <v>1510</v>
      </c>
      <c r="C7468">
        <v>9.7489878542510127</v>
      </c>
      <c r="D7468" t="s">
        <v>296</v>
      </c>
      <c r="E7468" t="s">
        <v>3530</v>
      </c>
      <c r="F7468" t="s">
        <v>1534</v>
      </c>
    </row>
    <row r="7469" spans="1:6" ht="15">
      <c r="A7469" s="233">
        <v>45839</v>
      </c>
      <c r="B7469" t="s">
        <v>1512</v>
      </c>
      <c r="C7469">
        <v>0.81784660766961648</v>
      </c>
      <c r="D7469" t="s">
        <v>296</v>
      </c>
      <c r="E7469" t="s">
        <v>1632</v>
      </c>
      <c r="F7469" t="s">
        <v>1534</v>
      </c>
    </row>
    <row r="7470" spans="1:6" ht="15">
      <c r="A7470" s="233">
        <v>45839</v>
      </c>
      <c r="B7470" t="s">
        <v>1507</v>
      </c>
      <c r="C7470">
        <v>0.59724950884086447</v>
      </c>
      <c r="D7470" t="s">
        <v>294</v>
      </c>
      <c r="E7470" t="s">
        <v>1686</v>
      </c>
      <c r="F7470" t="s">
        <v>1534</v>
      </c>
    </row>
    <row r="7471" spans="1:6" ht="15">
      <c r="A7471" s="233">
        <v>45839</v>
      </c>
      <c r="B7471" t="s">
        <v>1510</v>
      </c>
      <c r="C7471">
        <v>7.0697674418604652</v>
      </c>
      <c r="D7471" t="s">
        <v>294</v>
      </c>
      <c r="E7471" t="s">
        <v>3531</v>
      </c>
      <c r="F7471" t="s">
        <v>1534</v>
      </c>
    </row>
    <row r="7472" spans="1:6" ht="15">
      <c r="A7472" s="233">
        <v>45839</v>
      </c>
      <c r="B7472" t="s">
        <v>1512</v>
      </c>
      <c r="C7472">
        <v>0.91552062868369355</v>
      </c>
      <c r="D7472" t="s">
        <v>294</v>
      </c>
      <c r="E7472" t="s">
        <v>1590</v>
      </c>
      <c r="F7472" t="s">
        <v>1534</v>
      </c>
    </row>
    <row r="7473" spans="1:6" ht="15">
      <c r="A7473" s="233">
        <v>45839</v>
      </c>
      <c r="B7473" t="s">
        <v>1507</v>
      </c>
      <c r="C7473">
        <v>2.0857368629000401</v>
      </c>
      <c r="D7473" t="s">
        <v>298</v>
      </c>
      <c r="E7473" t="s">
        <v>3532</v>
      </c>
      <c r="F7473" t="s">
        <v>1522</v>
      </c>
    </row>
    <row r="7474" spans="1:6" ht="15">
      <c r="A7474" s="233">
        <v>45839</v>
      </c>
      <c r="B7474" t="s">
        <v>1510</v>
      </c>
      <c r="C7474">
        <v>11.576754385964909</v>
      </c>
      <c r="D7474" t="s">
        <v>298</v>
      </c>
      <c r="E7474" t="s">
        <v>3533</v>
      </c>
      <c r="F7474" t="s">
        <v>1522</v>
      </c>
    </row>
    <row r="7475" spans="1:6" ht="15">
      <c r="A7475" s="233">
        <v>45839</v>
      </c>
      <c r="B7475" t="s">
        <v>1512</v>
      </c>
      <c r="C7475">
        <v>0.81983405768470963</v>
      </c>
      <c r="D7475" t="s">
        <v>298</v>
      </c>
      <c r="E7475" t="s">
        <v>1632</v>
      </c>
      <c r="F7475" t="s">
        <v>1522</v>
      </c>
    </row>
    <row r="7476" spans="1:6" ht="15">
      <c r="A7476" s="233">
        <v>45839</v>
      </c>
      <c r="B7476" t="s">
        <v>1507</v>
      </c>
      <c r="C7476">
        <v>0.42496847414880201</v>
      </c>
      <c r="D7476" t="s">
        <v>300</v>
      </c>
      <c r="E7476" t="s">
        <v>1530</v>
      </c>
      <c r="F7476" t="s">
        <v>1544</v>
      </c>
    </row>
    <row r="7477" spans="1:6" ht="15">
      <c r="A7477" s="233">
        <v>45839</v>
      </c>
      <c r="B7477" t="s">
        <v>1510</v>
      </c>
      <c r="C7477">
        <v>3.240384615384615</v>
      </c>
      <c r="D7477" t="s">
        <v>300</v>
      </c>
      <c r="E7477" t="s">
        <v>3534</v>
      </c>
      <c r="F7477" t="s">
        <v>1544</v>
      </c>
    </row>
    <row r="7478" spans="1:6" ht="15">
      <c r="A7478" s="233">
        <v>45839</v>
      </c>
      <c r="B7478" t="s">
        <v>1512</v>
      </c>
      <c r="C7478">
        <v>0.86885245901639341</v>
      </c>
      <c r="D7478" t="s">
        <v>300</v>
      </c>
      <c r="E7478" t="s">
        <v>1524</v>
      </c>
      <c r="F7478" t="s">
        <v>1544</v>
      </c>
    </row>
    <row r="7479" spans="1:6" ht="15">
      <c r="A7479" s="233">
        <v>45839</v>
      </c>
      <c r="B7479" t="s">
        <v>1507</v>
      </c>
      <c r="C7479">
        <v>0.29126213592233008</v>
      </c>
      <c r="D7479" t="s">
        <v>302</v>
      </c>
      <c r="E7479" t="s">
        <v>1597</v>
      </c>
      <c r="F7479" t="s">
        <v>1534</v>
      </c>
    </row>
    <row r="7480" spans="1:6" ht="15">
      <c r="A7480" s="233">
        <v>45839</v>
      </c>
      <c r="B7480" t="s">
        <v>1510</v>
      </c>
      <c r="C7480">
        <v>8.1818181818181817</v>
      </c>
      <c r="D7480" t="s">
        <v>302</v>
      </c>
      <c r="E7480" t="s">
        <v>3467</v>
      </c>
      <c r="F7480" t="s">
        <v>1534</v>
      </c>
    </row>
    <row r="7481" spans="1:6" ht="15">
      <c r="A7481" s="233">
        <v>45839</v>
      </c>
      <c r="B7481" t="s">
        <v>1512</v>
      </c>
      <c r="C7481">
        <v>0.96440129449838186</v>
      </c>
      <c r="D7481" t="s">
        <v>302</v>
      </c>
      <c r="E7481" t="s">
        <v>1513</v>
      </c>
      <c r="F7481" t="s">
        <v>1534</v>
      </c>
    </row>
    <row r="7482" spans="1:6" ht="15">
      <c r="A7482" s="233">
        <v>45839</v>
      </c>
      <c r="B7482" t="s">
        <v>1507</v>
      </c>
      <c r="C7482">
        <v>0.92679900744416877</v>
      </c>
      <c r="D7482" t="s">
        <v>304</v>
      </c>
      <c r="E7482" t="s">
        <v>1962</v>
      </c>
      <c r="F7482" t="s">
        <v>1544</v>
      </c>
    </row>
    <row r="7483" spans="1:6" ht="15">
      <c r="A7483" s="233">
        <v>45839</v>
      </c>
      <c r="B7483" t="s">
        <v>1510</v>
      </c>
      <c r="C7483">
        <v>3.507042253521127</v>
      </c>
      <c r="D7483" t="s">
        <v>304</v>
      </c>
      <c r="E7483" t="s">
        <v>2080</v>
      </c>
      <c r="F7483" t="s">
        <v>1544</v>
      </c>
    </row>
    <row r="7484" spans="1:6" ht="15">
      <c r="A7484" s="233">
        <v>45839</v>
      </c>
      <c r="B7484" t="s">
        <v>1512</v>
      </c>
      <c r="C7484">
        <v>0.73573200992555832</v>
      </c>
      <c r="D7484" t="s">
        <v>304</v>
      </c>
      <c r="E7484" t="s">
        <v>3263</v>
      </c>
      <c r="F7484" t="s">
        <v>1544</v>
      </c>
    </row>
    <row r="7485" spans="1:6" ht="15">
      <c r="A7485" s="233">
        <v>45839</v>
      </c>
      <c r="B7485" t="s">
        <v>1507</v>
      </c>
      <c r="C7485">
        <v>0.57038312526904866</v>
      </c>
      <c r="D7485" t="s">
        <v>306</v>
      </c>
      <c r="E7485" t="s">
        <v>2016</v>
      </c>
      <c r="F7485" t="s">
        <v>1531</v>
      </c>
    </row>
    <row r="7486" spans="1:6" ht="15">
      <c r="A7486" s="233">
        <v>45839</v>
      </c>
      <c r="B7486" t="s">
        <v>1510</v>
      </c>
      <c r="C7486">
        <v>5.2579365079365079</v>
      </c>
      <c r="D7486" t="s">
        <v>306</v>
      </c>
      <c r="E7486" t="s">
        <v>3535</v>
      </c>
      <c r="F7486" t="s">
        <v>1531</v>
      </c>
    </row>
    <row r="7487" spans="1:6" ht="15">
      <c r="A7487" s="233">
        <v>45839</v>
      </c>
      <c r="B7487" t="s">
        <v>1512</v>
      </c>
      <c r="C7487">
        <v>0.89151958674128284</v>
      </c>
      <c r="D7487" t="s">
        <v>306</v>
      </c>
      <c r="E7487" t="s">
        <v>1576</v>
      </c>
      <c r="F7487" t="s">
        <v>1531</v>
      </c>
    </row>
    <row r="7488" spans="1:6" ht="15">
      <c r="A7488" s="233">
        <v>45839</v>
      </c>
      <c r="B7488" t="s">
        <v>1507</v>
      </c>
      <c r="C7488">
        <v>0.71372549019607845</v>
      </c>
      <c r="D7488" t="s">
        <v>308</v>
      </c>
      <c r="E7488" t="s">
        <v>1527</v>
      </c>
      <c r="F7488" t="s">
        <v>1531</v>
      </c>
    </row>
    <row r="7489" spans="1:6" ht="15">
      <c r="A7489" s="233">
        <v>45839</v>
      </c>
      <c r="B7489" t="s">
        <v>1510</v>
      </c>
      <c r="C7489">
        <v>7.054263565891473</v>
      </c>
      <c r="D7489" t="s">
        <v>308</v>
      </c>
      <c r="E7489" t="s">
        <v>3239</v>
      </c>
      <c r="F7489" t="s">
        <v>1531</v>
      </c>
    </row>
    <row r="7490" spans="1:6" ht="15">
      <c r="A7490" s="233">
        <v>45839</v>
      </c>
      <c r="B7490" t="s">
        <v>1512</v>
      </c>
      <c r="C7490">
        <v>0.89882352941176469</v>
      </c>
      <c r="D7490" t="s">
        <v>308</v>
      </c>
      <c r="E7490" t="s">
        <v>1580</v>
      </c>
      <c r="F7490" t="s">
        <v>1531</v>
      </c>
    </row>
    <row r="7491" spans="1:6" ht="15">
      <c r="A7491" s="233">
        <v>45839</v>
      </c>
      <c r="B7491" t="s">
        <v>1507</v>
      </c>
      <c r="C7491">
        <v>0.58386411889596601</v>
      </c>
      <c r="D7491" t="s">
        <v>310</v>
      </c>
      <c r="E7491" t="s">
        <v>1745</v>
      </c>
      <c r="F7491" t="s">
        <v>1518</v>
      </c>
    </row>
    <row r="7492" spans="1:6" ht="15">
      <c r="A7492" s="233">
        <v>45839</v>
      </c>
      <c r="B7492" t="s">
        <v>1510</v>
      </c>
      <c r="C7492">
        <v>4.2091836734693882</v>
      </c>
      <c r="D7492" t="s">
        <v>310</v>
      </c>
      <c r="E7492" t="s">
        <v>1683</v>
      </c>
      <c r="F7492" t="s">
        <v>1518</v>
      </c>
    </row>
    <row r="7493" spans="1:6" ht="15">
      <c r="A7493" s="233">
        <v>45839</v>
      </c>
      <c r="B7493" t="s">
        <v>1512</v>
      </c>
      <c r="C7493">
        <v>0.86128803963198863</v>
      </c>
      <c r="D7493" t="s">
        <v>310</v>
      </c>
      <c r="E7493" t="s">
        <v>1529</v>
      </c>
      <c r="F7493" t="s">
        <v>1518</v>
      </c>
    </row>
    <row r="7494" spans="1:6" ht="15">
      <c r="A7494" s="233">
        <v>45839</v>
      </c>
      <c r="B7494" t="s">
        <v>1771</v>
      </c>
      <c r="C7494">
        <v>0.92537313399999999</v>
      </c>
      <c r="D7494" t="s">
        <v>1772</v>
      </c>
      <c r="E7494" t="s">
        <v>1539</v>
      </c>
      <c r="F7494" t="s">
        <v>1772</v>
      </c>
    </row>
    <row r="7495" spans="1:6" ht="15">
      <c r="A7495" s="233">
        <v>45839</v>
      </c>
      <c r="B7495" t="s">
        <v>1512</v>
      </c>
      <c r="C7495">
        <v>0.85914668999999999</v>
      </c>
      <c r="D7495" t="s">
        <v>1772</v>
      </c>
      <c r="E7495" t="s">
        <v>1529</v>
      </c>
      <c r="F7495" t="s">
        <v>1772</v>
      </c>
    </row>
    <row r="7496" spans="1:6" ht="15">
      <c r="A7496" s="233">
        <v>45839</v>
      </c>
      <c r="B7496" t="s">
        <v>1507</v>
      </c>
      <c r="C7496">
        <v>0.85835451399999996</v>
      </c>
      <c r="D7496" t="s">
        <v>1772</v>
      </c>
      <c r="E7496" t="s">
        <v>1967</v>
      </c>
      <c r="F7496" t="s">
        <v>1772</v>
      </c>
    </row>
    <row r="7497" spans="1:6" ht="15">
      <c r="A7497" s="233">
        <v>45839</v>
      </c>
      <c r="B7497" t="s">
        <v>1510</v>
      </c>
      <c r="C7497">
        <v>6.0939605319999997</v>
      </c>
      <c r="D7497" t="s">
        <v>1772</v>
      </c>
      <c r="E7497" t="s">
        <v>2679</v>
      </c>
      <c r="F7497" t="s">
        <v>1772</v>
      </c>
    </row>
    <row r="7498" spans="1:6" ht="15">
      <c r="A7498" s="233">
        <v>45839</v>
      </c>
      <c r="B7498" t="s">
        <v>1774</v>
      </c>
      <c r="C7498">
        <v>0.85914668999999999</v>
      </c>
      <c r="D7498" t="s">
        <v>1772</v>
      </c>
      <c r="E7498" t="s">
        <v>1529</v>
      </c>
      <c r="F7498" t="s">
        <v>1772</v>
      </c>
    </row>
    <row r="7499" spans="1:6" ht="15">
      <c r="A7499" s="233">
        <v>45839</v>
      </c>
      <c r="B7499" t="s">
        <v>1771</v>
      </c>
      <c r="C7499">
        <v>0.98199767700000007</v>
      </c>
      <c r="D7499" t="s">
        <v>3</v>
      </c>
      <c r="E7499" t="s">
        <v>1777</v>
      </c>
      <c r="F7499" t="s">
        <v>1509</v>
      </c>
    </row>
    <row r="7500" spans="1:6" ht="15">
      <c r="A7500" s="233">
        <v>45839</v>
      </c>
      <c r="B7500" t="s">
        <v>1771</v>
      </c>
      <c r="C7500">
        <v>0.92623351200000004</v>
      </c>
      <c r="D7500" t="s">
        <v>7</v>
      </c>
      <c r="E7500" t="s">
        <v>1539</v>
      </c>
      <c r="F7500" t="s">
        <v>1509</v>
      </c>
    </row>
    <row r="7501" spans="1:6" ht="15">
      <c r="A7501" s="233">
        <v>45839</v>
      </c>
      <c r="B7501" t="s">
        <v>1771</v>
      </c>
      <c r="C7501">
        <v>0.99957519099999992</v>
      </c>
      <c r="D7501" t="s">
        <v>11</v>
      </c>
      <c r="E7501" t="s">
        <v>1775</v>
      </c>
      <c r="F7501" t="s">
        <v>1518</v>
      </c>
    </row>
    <row r="7502" spans="1:6" ht="15">
      <c r="A7502" s="233">
        <v>45839</v>
      </c>
      <c r="B7502" t="s">
        <v>1771</v>
      </c>
      <c r="C7502">
        <v>1</v>
      </c>
      <c r="D7502" t="s">
        <v>14</v>
      </c>
      <c r="E7502" t="s">
        <v>1775</v>
      </c>
      <c r="F7502" t="s">
        <v>1522</v>
      </c>
    </row>
    <row r="7503" spans="1:6" ht="15">
      <c r="A7503" s="233">
        <v>45839</v>
      </c>
      <c r="B7503" t="s">
        <v>1771</v>
      </c>
      <c r="C7503">
        <v>0.99528936700000004</v>
      </c>
      <c r="D7503" t="s">
        <v>16</v>
      </c>
      <c r="E7503" t="s">
        <v>1775</v>
      </c>
      <c r="F7503" t="s">
        <v>1525</v>
      </c>
    </row>
    <row r="7504" spans="1:6" ht="15">
      <c r="A7504" s="233">
        <v>45839</v>
      </c>
      <c r="B7504" t="s">
        <v>1771</v>
      </c>
      <c r="C7504">
        <v>0.99689633799999999</v>
      </c>
      <c r="D7504" t="s">
        <v>18</v>
      </c>
      <c r="E7504" t="s">
        <v>1775</v>
      </c>
      <c r="F7504" t="s">
        <v>1509</v>
      </c>
    </row>
    <row r="7505" spans="1:6" ht="15">
      <c r="A7505" s="233">
        <v>45839</v>
      </c>
      <c r="B7505" t="s">
        <v>1771</v>
      </c>
      <c r="C7505">
        <v>0.99988886399999999</v>
      </c>
      <c r="D7505" t="s">
        <v>20</v>
      </c>
      <c r="E7505" t="s">
        <v>1775</v>
      </c>
      <c r="F7505" t="s">
        <v>1531</v>
      </c>
    </row>
    <row r="7506" spans="1:6" ht="15">
      <c r="A7506" s="233">
        <v>45839</v>
      </c>
      <c r="B7506" t="s">
        <v>1771</v>
      </c>
      <c r="C7506">
        <v>0.97079439299999992</v>
      </c>
      <c r="D7506" t="s">
        <v>22</v>
      </c>
      <c r="E7506" t="s">
        <v>1610</v>
      </c>
      <c r="F7506" t="s">
        <v>1534</v>
      </c>
    </row>
    <row r="7507" spans="1:6" ht="15">
      <c r="A7507" s="233">
        <v>45839</v>
      </c>
      <c r="B7507" t="s">
        <v>1771</v>
      </c>
      <c r="C7507">
        <v>0.58706467699999998</v>
      </c>
      <c r="D7507" t="s">
        <v>24</v>
      </c>
      <c r="E7507" t="s">
        <v>3460</v>
      </c>
      <c r="F7507" t="s">
        <v>1534</v>
      </c>
    </row>
    <row r="7508" spans="1:6" ht="15">
      <c r="A7508" s="233">
        <v>45839</v>
      </c>
      <c r="B7508" t="s">
        <v>1771</v>
      </c>
      <c r="C7508">
        <v>0.18464528699999999</v>
      </c>
      <c r="D7508" t="s">
        <v>26</v>
      </c>
      <c r="E7508" t="s">
        <v>1778</v>
      </c>
      <c r="F7508" t="s">
        <v>1534</v>
      </c>
    </row>
    <row r="7509" spans="1:6" ht="15">
      <c r="A7509" s="233">
        <v>45839</v>
      </c>
      <c r="B7509" t="s">
        <v>1771</v>
      </c>
      <c r="C7509">
        <v>0.99936948299999984</v>
      </c>
      <c r="D7509" t="s">
        <v>28</v>
      </c>
      <c r="E7509" t="s">
        <v>1775</v>
      </c>
      <c r="F7509" t="s">
        <v>1522</v>
      </c>
    </row>
    <row r="7510" spans="1:6" ht="15">
      <c r="A7510" s="233">
        <v>45839</v>
      </c>
      <c r="B7510" t="s">
        <v>1771</v>
      </c>
      <c r="C7510">
        <v>0.99615877100000005</v>
      </c>
      <c r="D7510" t="s">
        <v>30</v>
      </c>
      <c r="E7510" t="s">
        <v>1775</v>
      </c>
      <c r="F7510" t="s">
        <v>1544</v>
      </c>
    </row>
    <row r="7511" spans="1:6" ht="15">
      <c r="A7511" s="233">
        <v>45839</v>
      </c>
      <c r="B7511" t="s">
        <v>1771</v>
      </c>
      <c r="C7511">
        <v>0.99868972700000003</v>
      </c>
      <c r="D7511" t="s">
        <v>32</v>
      </c>
      <c r="E7511" t="s">
        <v>1775</v>
      </c>
      <c r="F7511" t="s">
        <v>1518</v>
      </c>
    </row>
    <row r="7512" spans="1:6" ht="15">
      <c r="A7512" s="233">
        <v>45839</v>
      </c>
      <c r="B7512" t="s">
        <v>1771</v>
      </c>
      <c r="C7512">
        <v>0.49929939299999998</v>
      </c>
      <c r="D7512" t="s">
        <v>34</v>
      </c>
      <c r="E7512" t="s">
        <v>3536</v>
      </c>
      <c r="F7512" t="s">
        <v>1509</v>
      </c>
    </row>
    <row r="7513" spans="1:6" ht="15">
      <c r="A7513" s="233">
        <v>45839</v>
      </c>
      <c r="B7513" t="s">
        <v>1771</v>
      </c>
      <c r="C7513">
        <v>0.99564947199999998</v>
      </c>
      <c r="D7513" t="s">
        <v>36</v>
      </c>
      <c r="E7513" t="s">
        <v>1775</v>
      </c>
      <c r="F7513" t="s">
        <v>1544</v>
      </c>
    </row>
    <row r="7514" spans="1:6" ht="15">
      <c r="A7514" s="233">
        <v>45839</v>
      </c>
      <c r="B7514" t="s">
        <v>1771</v>
      </c>
      <c r="C7514">
        <v>0.99851521899999995</v>
      </c>
      <c r="D7514" t="s">
        <v>1497</v>
      </c>
      <c r="E7514" t="s">
        <v>1775</v>
      </c>
      <c r="F7514" t="s">
        <v>1522</v>
      </c>
    </row>
    <row r="7515" spans="1:6" ht="15">
      <c r="A7515" s="233">
        <v>45839</v>
      </c>
      <c r="B7515" t="s">
        <v>1771</v>
      </c>
      <c r="C7515">
        <v>0.99618943900000001</v>
      </c>
      <c r="D7515" t="s">
        <v>40</v>
      </c>
      <c r="E7515" t="s">
        <v>1775</v>
      </c>
      <c r="F7515" t="s">
        <v>1509</v>
      </c>
    </row>
    <row r="7516" spans="1:6" ht="15">
      <c r="A7516" s="233">
        <v>45839</v>
      </c>
      <c r="B7516" t="s">
        <v>1771</v>
      </c>
      <c r="C7516">
        <v>0.99471885699999996</v>
      </c>
      <c r="D7516" t="s">
        <v>42</v>
      </c>
      <c r="E7516" t="s">
        <v>1776</v>
      </c>
      <c r="F7516" t="s">
        <v>1544</v>
      </c>
    </row>
    <row r="7517" spans="1:6" ht="15">
      <c r="A7517" s="233">
        <v>45839</v>
      </c>
      <c r="B7517" t="s">
        <v>1771</v>
      </c>
      <c r="C7517">
        <v>0.93058823499999987</v>
      </c>
      <c r="D7517" t="s">
        <v>44</v>
      </c>
      <c r="E7517" t="s">
        <v>1539</v>
      </c>
      <c r="F7517" t="s">
        <v>1534</v>
      </c>
    </row>
    <row r="7518" spans="1:6" ht="15">
      <c r="A7518" s="233">
        <v>45839</v>
      </c>
      <c r="B7518" t="s">
        <v>1771</v>
      </c>
      <c r="C7518">
        <v>0.99927483699999997</v>
      </c>
      <c r="D7518" t="s">
        <v>46</v>
      </c>
      <c r="E7518" t="s">
        <v>1775</v>
      </c>
      <c r="F7518" t="s">
        <v>1518</v>
      </c>
    </row>
    <row r="7519" spans="1:6" ht="15">
      <c r="A7519" s="233">
        <v>45839</v>
      </c>
      <c r="B7519" t="s">
        <v>1771</v>
      </c>
      <c r="C7519">
        <v>0.93894644000000005</v>
      </c>
      <c r="D7519" t="s">
        <v>48</v>
      </c>
      <c r="E7519" t="s">
        <v>1585</v>
      </c>
      <c r="F7519" t="s">
        <v>1525</v>
      </c>
    </row>
    <row r="7520" spans="1:6" ht="15">
      <c r="A7520" s="233">
        <v>45839</v>
      </c>
      <c r="B7520" t="s">
        <v>1771</v>
      </c>
      <c r="C7520">
        <v>0.99365942000000007</v>
      </c>
      <c r="D7520" t="s">
        <v>50</v>
      </c>
      <c r="E7520" t="s">
        <v>1776</v>
      </c>
      <c r="F7520" t="s">
        <v>1509</v>
      </c>
    </row>
    <row r="7521" spans="1:6" ht="15">
      <c r="A7521" s="233">
        <v>45839</v>
      </c>
      <c r="B7521" t="s">
        <v>1771</v>
      </c>
      <c r="C7521">
        <v>0.99498403999999985</v>
      </c>
      <c r="D7521" t="s">
        <v>52</v>
      </c>
      <c r="E7521" t="s">
        <v>1776</v>
      </c>
      <c r="F7521" t="s">
        <v>1525</v>
      </c>
    </row>
    <row r="7522" spans="1:6" ht="15">
      <c r="A7522" s="233">
        <v>45839</v>
      </c>
      <c r="B7522" t="s">
        <v>1771</v>
      </c>
      <c r="C7522">
        <v>0.88662131499999997</v>
      </c>
      <c r="D7522" t="s">
        <v>54</v>
      </c>
      <c r="E7522" t="s">
        <v>1576</v>
      </c>
      <c r="F7522" t="s">
        <v>1534</v>
      </c>
    </row>
    <row r="7523" spans="1:6" ht="15">
      <c r="A7523" s="233">
        <v>45839</v>
      </c>
      <c r="B7523" t="s">
        <v>1771</v>
      </c>
      <c r="C7523">
        <v>0.86492374699999997</v>
      </c>
      <c r="D7523" t="s">
        <v>56</v>
      </c>
      <c r="E7523" t="s">
        <v>1529</v>
      </c>
      <c r="F7523" t="s">
        <v>1534</v>
      </c>
    </row>
    <row r="7524" spans="1:6" ht="15">
      <c r="A7524" s="233">
        <v>45839</v>
      </c>
      <c r="B7524" t="s">
        <v>1771</v>
      </c>
      <c r="C7524">
        <v>0.94871794899999995</v>
      </c>
      <c r="D7524" t="s">
        <v>58</v>
      </c>
      <c r="E7524" t="s">
        <v>1630</v>
      </c>
      <c r="F7524" t="s">
        <v>1509</v>
      </c>
    </row>
    <row r="7525" spans="1:6" ht="15">
      <c r="A7525" s="233">
        <v>45839</v>
      </c>
      <c r="B7525" t="s">
        <v>1771</v>
      </c>
      <c r="C7525">
        <v>0.9982363359202423</v>
      </c>
      <c r="D7525" t="s">
        <v>1498</v>
      </c>
      <c r="E7525" t="s">
        <v>1775</v>
      </c>
      <c r="F7525" t="s">
        <v>1522</v>
      </c>
    </row>
    <row r="7526" spans="1:6" ht="15">
      <c r="A7526" s="233">
        <v>45839</v>
      </c>
      <c r="B7526" t="s">
        <v>1771</v>
      </c>
      <c r="C7526">
        <v>0.99792817700000003</v>
      </c>
      <c r="D7526" t="s">
        <v>62</v>
      </c>
      <c r="E7526" t="s">
        <v>1775</v>
      </c>
      <c r="F7526" t="s">
        <v>1578</v>
      </c>
    </row>
    <row r="7527" spans="1:6" ht="15">
      <c r="A7527" s="233">
        <v>45839</v>
      </c>
      <c r="B7527" t="s">
        <v>1771</v>
      </c>
      <c r="C7527">
        <v>0.99884169899999997</v>
      </c>
      <c r="D7527" t="s">
        <v>64</v>
      </c>
      <c r="E7527" t="s">
        <v>1775</v>
      </c>
      <c r="F7527" t="s">
        <v>1531</v>
      </c>
    </row>
    <row r="7528" spans="1:6" ht="15">
      <c r="A7528" s="233">
        <v>45839</v>
      </c>
      <c r="B7528" t="s">
        <v>1771</v>
      </c>
      <c r="C7528">
        <v>0.96039604000000001</v>
      </c>
      <c r="D7528" t="s">
        <v>66</v>
      </c>
      <c r="E7528" t="s">
        <v>1513</v>
      </c>
      <c r="F7528" t="s">
        <v>1509</v>
      </c>
    </row>
    <row r="7529" spans="1:6" ht="15">
      <c r="A7529" s="233">
        <v>45839</v>
      </c>
      <c r="B7529" t="s">
        <v>1771</v>
      </c>
      <c r="C7529">
        <v>0.17087101399999999</v>
      </c>
      <c r="D7529" t="s">
        <v>68</v>
      </c>
      <c r="E7529" t="s">
        <v>2779</v>
      </c>
      <c r="F7529" t="s">
        <v>1578</v>
      </c>
    </row>
    <row r="7530" spans="1:6" ht="15">
      <c r="A7530" s="233">
        <v>45839</v>
      </c>
      <c r="B7530" t="s">
        <v>1771</v>
      </c>
      <c r="C7530">
        <v>0.99891540099999998</v>
      </c>
      <c r="D7530" t="s">
        <v>70</v>
      </c>
      <c r="E7530" t="s">
        <v>1775</v>
      </c>
      <c r="F7530" t="s">
        <v>1578</v>
      </c>
    </row>
    <row r="7531" spans="1:6" ht="15">
      <c r="A7531" s="233">
        <v>45839</v>
      </c>
      <c r="B7531" t="s">
        <v>1771</v>
      </c>
      <c r="C7531">
        <v>0.99947644000000002</v>
      </c>
      <c r="D7531" t="s">
        <v>72</v>
      </c>
      <c r="E7531" t="s">
        <v>1775</v>
      </c>
      <c r="F7531" t="s">
        <v>1591</v>
      </c>
    </row>
    <row r="7532" spans="1:6" ht="15">
      <c r="A7532" s="233">
        <v>45839</v>
      </c>
      <c r="B7532" t="s">
        <v>1771</v>
      </c>
      <c r="C7532">
        <v>0.99775967399999987</v>
      </c>
      <c r="D7532" t="s">
        <v>74</v>
      </c>
      <c r="E7532" t="s">
        <v>1775</v>
      </c>
      <c r="F7532" t="s">
        <v>1591</v>
      </c>
    </row>
    <row r="7533" spans="1:6" ht="15">
      <c r="A7533" s="233">
        <v>45839</v>
      </c>
      <c r="B7533" t="s">
        <v>1771</v>
      </c>
      <c r="C7533">
        <v>0.84812912699999998</v>
      </c>
      <c r="D7533" t="s">
        <v>76</v>
      </c>
      <c r="E7533" t="s">
        <v>1542</v>
      </c>
      <c r="F7533" t="s">
        <v>1522</v>
      </c>
    </row>
    <row r="7534" spans="1:6" ht="15">
      <c r="A7534" s="233">
        <v>45839</v>
      </c>
      <c r="B7534" t="s">
        <v>1771</v>
      </c>
      <c r="C7534">
        <v>0.99955654100000002</v>
      </c>
      <c r="D7534" t="s">
        <v>78</v>
      </c>
      <c r="E7534" t="s">
        <v>1775</v>
      </c>
      <c r="F7534" t="s">
        <v>1518</v>
      </c>
    </row>
    <row r="7535" spans="1:6" ht="15">
      <c r="A7535" s="233">
        <v>45839</v>
      </c>
      <c r="B7535" t="s">
        <v>1771</v>
      </c>
      <c r="C7535">
        <v>0.99895433899999997</v>
      </c>
      <c r="D7535" t="s">
        <v>80</v>
      </c>
      <c r="E7535" t="s">
        <v>1775</v>
      </c>
      <c r="F7535" t="s">
        <v>1522</v>
      </c>
    </row>
    <row r="7536" spans="1:6" ht="15">
      <c r="A7536" s="233">
        <v>45839</v>
      </c>
      <c r="B7536" t="s">
        <v>1771</v>
      </c>
      <c r="C7536">
        <v>0.99956521700000001</v>
      </c>
      <c r="D7536" t="s">
        <v>82</v>
      </c>
      <c r="E7536" t="s">
        <v>1775</v>
      </c>
      <c r="F7536" t="s">
        <v>1531</v>
      </c>
    </row>
    <row r="7537" spans="1:6" ht="15">
      <c r="A7537" s="233">
        <v>45839</v>
      </c>
      <c r="B7537" t="s">
        <v>1771</v>
      </c>
      <c r="C7537">
        <v>0.46852815899999989</v>
      </c>
      <c r="D7537" t="s">
        <v>84</v>
      </c>
      <c r="E7537" t="s">
        <v>2102</v>
      </c>
      <c r="F7537" t="s">
        <v>1509</v>
      </c>
    </row>
    <row r="7538" spans="1:6" ht="15">
      <c r="A7538" s="233">
        <v>45839</v>
      </c>
      <c r="B7538" t="s">
        <v>1771</v>
      </c>
      <c r="C7538">
        <v>0.999622071</v>
      </c>
      <c r="D7538" t="s">
        <v>86</v>
      </c>
      <c r="E7538" t="s">
        <v>1775</v>
      </c>
      <c r="F7538" t="s">
        <v>1518</v>
      </c>
    </row>
    <row r="7539" spans="1:6" ht="15">
      <c r="A7539" s="233">
        <v>45839</v>
      </c>
      <c r="B7539" t="s">
        <v>1771</v>
      </c>
      <c r="C7539">
        <v>0.99923547400000001</v>
      </c>
      <c r="D7539" t="s">
        <v>88</v>
      </c>
      <c r="E7539" t="s">
        <v>1775</v>
      </c>
      <c r="F7539" t="s">
        <v>1544</v>
      </c>
    </row>
    <row r="7540" spans="1:6" ht="15">
      <c r="A7540" s="233">
        <v>45839</v>
      </c>
      <c r="B7540" t="s">
        <v>1771</v>
      </c>
      <c r="C7540">
        <v>0.99420961200000002</v>
      </c>
      <c r="D7540" t="s">
        <v>90</v>
      </c>
      <c r="E7540" t="s">
        <v>1776</v>
      </c>
      <c r="F7540" t="s">
        <v>1509</v>
      </c>
    </row>
    <row r="7541" spans="1:6" ht="15">
      <c r="A7541" s="233">
        <v>45839</v>
      </c>
      <c r="B7541" t="s">
        <v>1771</v>
      </c>
      <c r="C7541">
        <v>0.42393064699999999</v>
      </c>
      <c r="D7541" t="s">
        <v>92</v>
      </c>
      <c r="E7541" t="s">
        <v>3292</v>
      </c>
      <c r="F7541" t="s">
        <v>1525</v>
      </c>
    </row>
    <row r="7542" spans="1:6" ht="15">
      <c r="A7542" s="233">
        <v>45839</v>
      </c>
      <c r="B7542" t="s">
        <v>1771</v>
      </c>
      <c r="C7542">
        <v>0.99939430600000001</v>
      </c>
      <c r="D7542" t="s">
        <v>94</v>
      </c>
      <c r="E7542" t="s">
        <v>1775</v>
      </c>
      <c r="F7542" t="s">
        <v>1578</v>
      </c>
    </row>
    <row r="7543" spans="1:6" ht="15">
      <c r="A7543" s="233">
        <v>45839</v>
      </c>
      <c r="B7543" t="s">
        <v>1771</v>
      </c>
      <c r="C7543">
        <v>0.9987610979999999</v>
      </c>
      <c r="D7543" t="s">
        <v>96</v>
      </c>
      <c r="E7543" t="s">
        <v>1775</v>
      </c>
      <c r="F7543" t="s">
        <v>1522</v>
      </c>
    </row>
    <row r="7544" spans="1:6" ht="15">
      <c r="A7544" s="233">
        <v>45839</v>
      </c>
      <c r="B7544" t="s">
        <v>1771</v>
      </c>
      <c r="C7544">
        <v>0.99684708399999999</v>
      </c>
      <c r="D7544" t="s">
        <v>98</v>
      </c>
      <c r="E7544" t="s">
        <v>1775</v>
      </c>
      <c r="F7544" t="s">
        <v>1509</v>
      </c>
    </row>
    <row r="7545" spans="1:6" ht="15">
      <c r="A7545" s="233">
        <v>45839</v>
      </c>
      <c r="B7545" t="s">
        <v>1771</v>
      </c>
      <c r="C7545">
        <v>0.99269480499999996</v>
      </c>
      <c r="D7545" t="s">
        <v>100</v>
      </c>
      <c r="E7545" t="s">
        <v>1776</v>
      </c>
      <c r="F7545" t="s">
        <v>1509</v>
      </c>
    </row>
    <row r="7546" spans="1:6" ht="15">
      <c r="A7546" s="233">
        <v>45839</v>
      </c>
      <c r="B7546" t="s">
        <v>1771</v>
      </c>
      <c r="C7546">
        <v>0.99810066500000005</v>
      </c>
      <c r="D7546" t="s">
        <v>102</v>
      </c>
      <c r="E7546" t="s">
        <v>1775</v>
      </c>
      <c r="F7546" t="s">
        <v>1534</v>
      </c>
    </row>
    <row r="7547" spans="1:6" ht="15">
      <c r="A7547" s="233">
        <v>45839</v>
      </c>
      <c r="B7547" t="s">
        <v>1771</v>
      </c>
      <c r="C7547">
        <v>0.98284080100000004</v>
      </c>
      <c r="D7547" t="s">
        <v>104</v>
      </c>
      <c r="E7547" t="s">
        <v>1777</v>
      </c>
      <c r="F7547" t="s">
        <v>1509</v>
      </c>
    </row>
    <row r="7548" spans="1:6" ht="15">
      <c r="A7548" s="233">
        <v>45839</v>
      </c>
      <c r="B7548" t="s">
        <v>1771</v>
      </c>
      <c r="C7548">
        <v>0.99882295200000015</v>
      </c>
      <c r="D7548" t="s">
        <v>106</v>
      </c>
      <c r="E7548" t="s">
        <v>1775</v>
      </c>
      <c r="F7548" t="s">
        <v>1544</v>
      </c>
    </row>
    <row r="7549" spans="1:6" ht="15">
      <c r="A7549" s="233">
        <v>45839</v>
      </c>
      <c r="B7549" t="s">
        <v>1771</v>
      </c>
      <c r="C7549">
        <v>0.99449685499999996</v>
      </c>
      <c r="D7549" t="s">
        <v>108</v>
      </c>
      <c r="E7549" t="s">
        <v>1776</v>
      </c>
      <c r="F7549" t="s">
        <v>1509</v>
      </c>
    </row>
    <row r="7550" spans="1:6" ht="15">
      <c r="A7550" s="233">
        <v>45839</v>
      </c>
      <c r="B7550" t="s">
        <v>1771</v>
      </c>
      <c r="C7550">
        <v>0.23687752400000001</v>
      </c>
      <c r="D7550" t="s">
        <v>110</v>
      </c>
      <c r="E7550" t="s">
        <v>1786</v>
      </c>
      <c r="F7550" t="s">
        <v>1509</v>
      </c>
    </row>
    <row r="7551" spans="1:6" ht="15">
      <c r="A7551" s="233">
        <v>45839</v>
      </c>
      <c r="B7551" t="s">
        <v>1771</v>
      </c>
      <c r="C7551">
        <v>0.99878493300000004</v>
      </c>
      <c r="D7551" t="s">
        <v>112</v>
      </c>
      <c r="E7551" t="s">
        <v>1775</v>
      </c>
      <c r="F7551" t="s">
        <v>1578</v>
      </c>
    </row>
    <row r="7552" spans="1:6" ht="15">
      <c r="A7552" s="233">
        <v>45839</v>
      </c>
      <c r="B7552" t="s">
        <v>1771</v>
      </c>
      <c r="C7552">
        <v>0.97467725900000002</v>
      </c>
      <c r="D7552" t="s">
        <v>114</v>
      </c>
      <c r="E7552" t="s">
        <v>1610</v>
      </c>
      <c r="F7552" t="s">
        <v>1509</v>
      </c>
    </row>
    <row r="7553" spans="1:6" ht="15">
      <c r="A7553" s="233">
        <v>45839</v>
      </c>
      <c r="B7553" t="s">
        <v>1771</v>
      </c>
      <c r="C7553">
        <v>0.99853049199999999</v>
      </c>
      <c r="D7553" t="s">
        <v>872</v>
      </c>
      <c r="E7553" t="s">
        <v>1775</v>
      </c>
      <c r="F7553" t="s">
        <v>1531</v>
      </c>
    </row>
    <row r="7554" spans="1:6" ht="15">
      <c r="A7554" s="233">
        <v>45839</v>
      </c>
      <c r="B7554" t="s">
        <v>1771</v>
      </c>
      <c r="C7554">
        <v>0.8935969869999999</v>
      </c>
      <c r="D7554" t="s">
        <v>118</v>
      </c>
      <c r="E7554" t="s">
        <v>1576</v>
      </c>
      <c r="F7554" t="s">
        <v>1525</v>
      </c>
    </row>
    <row r="7555" spans="1:6" ht="15">
      <c r="A7555" s="233">
        <v>45839</v>
      </c>
      <c r="B7555" t="s">
        <v>1771</v>
      </c>
      <c r="C7555">
        <v>0.87614900799999995</v>
      </c>
      <c r="D7555" t="s">
        <v>120</v>
      </c>
      <c r="E7555" t="s">
        <v>1516</v>
      </c>
      <c r="F7555" t="s">
        <v>1509</v>
      </c>
    </row>
    <row r="7556" spans="1:6" ht="15">
      <c r="A7556" s="233">
        <v>45839</v>
      </c>
      <c r="B7556" t="s">
        <v>1771</v>
      </c>
      <c r="C7556">
        <v>0.96706586800000005</v>
      </c>
      <c r="D7556" t="s">
        <v>122</v>
      </c>
      <c r="E7556" t="s">
        <v>1610</v>
      </c>
      <c r="F7556" t="s">
        <v>1509</v>
      </c>
    </row>
    <row r="7557" spans="1:6" ht="15">
      <c r="A7557" s="233">
        <v>45839</v>
      </c>
      <c r="B7557" t="s">
        <v>1771</v>
      </c>
      <c r="C7557">
        <v>0.99910952799999997</v>
      </c>
      <c r="D7557" t="s">
        <v>124</v>
      </c>
      <c r="E7557" t="s">
        <v>1775</v>
      </c>
      <c r="F7557" t="s">
        <v>1544</v>
      </c>
    </row>
    <row r="7558" spans="1:6" ht="15">
      <c r="A7558" s="233">
        <v>45839</v>
      </c>
      <c r="B7558" t="s">
        <v>1771</v>
      </c>
      <c r="C7558">
        <v>0.99437675699999994</v>
      </c>
      <c r="D7558" t="s">
        <v>126</v>
      </c>
      <c r="E7558" t="s">
        <v>1776</v>
      </c>
      <c r="F7558" t="s">
        <v>1509</v>
      </c>
    </row>
    <row r="7559" spans="1:6" ht="15">
      <c r="A7559" s="233">
        <v>45839</v>
      </c>
      <c r="B7559" t="s">
        <v>1771</v>
      </c>
      <c r="C7559">
        <v>0.98702983100000008</v>
      </c>
      <c r="D7559" t="s">
        <v>128</v>
      </c>
      <c r="E7559" t="s">
        <v>1776</v>
      </c>
      <c r="F7559" t="s">
        <v>1509</v>
      </c>
    </row>
    <row r="7560" spans="1:6" ht="15">
      <c r="A7560" s="233">
        <v>45839</v>
      </c>
      <c r="B7560" t="s">
        <v>1771</v>
      </c>
      <c r="C7560">
        <v>0.99702868899999997</v>
      </c>
      <c r="D7560" t="s">
        <v>130</v>
      </c>
      <c r="E7560" t="s">
        <v>1775</v>
      </c>
      <c r="F7560" t="s">
        <v>1544</v>
      </c>
    </row>
    <row r="7561" spans="1:6" ht="15">
      <c r="A7561" s="233">
        <v>45839</v>
      </c>
      <c r="B7561" t="s">
        <v>1771</v>
      </c>
      <c r="C7561">
        <v>0.99949494900000002</v>
      </c>
      <c r="D7561" t="s">
        <v>1499</v>
      </c>
      <c r="E7561" t="s">
        <v>1775</v>
      </c>
      <c r="F7561" t="s">
        <v>1518</v>
      </c>
    </row>
    <row r="7562" spans="1:6" ht="15">
      <c r="A7562" s="233">
        <v>45839</v>
      </c>
      <c r="B7562" t="s">
        <v>1771</v>
      </c>
      <c r="C7562">
        <v>0.97160493800000003</v>
      </c>
      <c r="D7562" t="s">
        <v>134</v>
      </c>
      <c r="E7562" t="s">
        <v>1610</v>
      </c>
      <c r="F7562" t="s">
        <v>1509</v>
      </c>
    </row>
    <row r="7563" spans="1:6" ht="15">
      <c r="A7563" s="233">
        <v>45839</v>
      </c>
      <c r="B7563" t="s">
        <v>1771</v>
      </c>
      <c r="C7563">
        <v>0.99828296699999997</v>
      </c>
      <c r="D7563" t="s">
        <v>136</v>
      </c>
      <c r="E7563" t="s">
        <v>1775</v>
      </c>
      <c r="F7563" t="s">
        <v>1518</v>
      </c>
    </row>
    <row r="7564" spans="1:6" ht="15">
      <c r="A7564" s="233">
        <v>45839</v>
      </c>
      <c r="B7564" t="s">
        <v>1771</v>
      </c>
      <c r="C7564">
        <v>0.99793246000000002</v>
      </c>
      <c r="D7564" t="s">
        <v>138</v>
      </c>
      <c r="E7564" t="s">
        <v>1775</v>
      </c>
      <c r="F7564" t="s">
        <v>1534</v>
      </c>
    </row>
    <row r="7565" spans="1:6" ht="15">
      <c r="A7565" s="233">
        <v>45839</v>
      </c>
      <c r="B7565" t="s">
        <v>1771</v>
      </c>
      <c r="C7565">
        <v>0.99566294899999996</v>
      </c>
      <c r="D7565" t="s">
        <v>140</v>
      </c>
      <c r="E7565" t="s">
        <v>1775</v>
      </c>
      <c r="F7565" t="s">
        <v>1509</v>
      </c>
    </row>
    <row r="7566" spans="1:6" ht="15">
      <c r="A7566" s="233">
        <v>45839</v>
      </c>
      <c r="B7566" t="s">
        <v>1771</v>
      </c>
      <c r="C7566">
        <v>0.95918908199999997</v>
      </c>
      <c r="D7566" t="s">
        <v>142</v>
      </c>
      <c r="E7566" t="s">
        <v>1513</v>
      </c>
      <c r="F7566" t="s">
        <v>1534</v>
      </c>
    </row>
    <row r="7567" spans="1:6" ht="15">
      <c r="A7567" s="233">
        <v>45839</v>
      </c>
      <c r="B7567" t="s">
        <v>1771</v>
      </c>
      <c r="C7567">
        <v>0.99847925299999996</v>
      </c>
      <c r="D7567" t="s">
        <v>144</v>
      </c>
      <c r="E7567" t="s">
        <v>1775</v>
      </c>
      <c r="F7567" t="s">
        <v>1518</v>
      </c>
    </row>
    <row r="7568" spans="1:6" ht="15">
      <c r="A7568" s="233">
        <v>45839</v>
      </c>
      <c r="B7568" t="s">
        <v>1771</v>
      </c>
      <c r="C7568">
        <v>0.99870800999999987</v>
      </c>
      <c r="D7568" t="s">
        <v>146</v>
      </c>
      <c r="E7568" t="s">
        <v>1775</v>
      </c>
      <c r="F7568" t="s">
        <v>1591</v>
      </c>
    </row>
    <row r="7569" spans="1:6" ht="15">
      <c r="A7569" s="233">
        <v>45839</v>
      </c>
      <c r="B7569" t="s">
        <v>1771</v>
      </c>
      <c r="C7569">
        <v>0.99825123900000001</v>
      </c>
      <c r="D7569" t="s">
        <v>148</v>
      </c>
      <c r="E7569" t="s">
        <v>1775</v>
      </c>
      <c r="F7569" t="s">
        <v>1591</v>
      </c>
    </row>
    <row r="7570" spans="1:6" ht="15">
      <c r="A7570" s="233">
        <v>45839</v>
      </c>
      <c r="B7570" t="s">
        <v>1771</v>
      </c>
      <c r="C7570">
        <v>0.9976090849999999</v>
      </c>
      <c r="D7570" t="s">
        <v>150</v>
      </c>
      <c r="E7570" t="s">
        <v>1775</v>
      </c>
      <c r="F7570" t="s">
        <v>1509</v>
      </c>
    </row>
    <row r="7571" spans="1:6" ht="15">
      <c r="A7571" s="233">
        <v>45839</v>
      </c>
      <c r="B7571" t="s">
        <v>1771</v>
      </c>
      <c r="C7571">
        <v>0.97667584900000004</v>
      </c>
      <c r="D7571" t="s">
        <v>152</v>
      </c>
      <c r="E7571" t="s">
        <v>1777</v>
      </c>
      <c r="F7571" t="s">
        <v>1591</v>
      </c>
    </row>
    <row r="7572" spans="1:6" ht="15">
      <c r="A7572" s="233">
        <v>45839</v>
      </c>
      <c r="B7572" t="s">
        <v>1771</v>
      </c>
      <c r="C7572">
        <v>0.99853113999999998</v>
      </c>
      <c r="D7572" t="s">
        <v>154</v>
      </c>
      <c r="E7572" t="s">
        <v>1775</v>
      </c>
      <c r="F7572" t="s">
        <v>1534</v>
      </c>
    </row>
    <row r="7573" spans="1:6" ht="15">
      <c r="A7573" s="233">
        <v>45839</v>
      </c>
      <c r="B7573" t="s">
        <v>1771</v>
      </c>
      <c r="C7573">
        <v>0.99598124600000004</v>
      </c>
      <c r="D7573" t="s">
        <v>156</v>
      </c>
      <c r="E7573" t="s">
        <v>1775</v>
      </c>
      <c r="F7573" t="s">
        <v>1525</v>
      </c>
    </row>
    <row r="7574" spans="1:6" ht="15">
      <c r="A7574" s="233">
        <v>45839</v>
      </c>
      <c r="B7574" t="s">
        <v>1771</v>
      </c>
      <c r="C7574">
        <v>0.99803343200000005</v>
      </c>
      <c r="D7574" t="s">
        <v>158</v>
      </c>
      <c r="E7574" t="s">
        <v>1775</v>
      </c>
      <c r="F7574" t="s">
        <v>1534</v>
      </c>
    </row>
    <row r="7575" spans="1:6" ht="15">
      <c r="A7575" s="233">
        <v>45839</v>
      </c>
      <c r="B7575" t="s">
        <v>1771</v>
      </c>
      <c r="C7575">
        <v>0.99817850599999991</v>
      </c>
      <c r="D7575" t="s">
        <v>160</v>
      </c>
      <c r="E7575" t="s">
        <v>1775</v>
      </c>
      <c r="F7575" t="s">
        <v>1544</v>
      </c>
    </row>
    <row r="7576" spans="1:6" ht="15">
      <c r="A7576" s="233">
        <v>45839</v>
      </c>
      <c r="B7576" t="s">
        <v>1771</v>
      </c>
      <c r="C7576">
        <v>0.82899999999999996</v>
      </c>
      <c r="D7576" t="s">
        <v>162</v>
      </c>
      <c r="E7576" t="s">
        <v>1582</v>
      </c>
      <c r="F7576" t="s">
        <v>1509</v>
      </c>
    </row>
    <row r="7577" spans="1:6" ht="15">
      <c r="A7577" s="233">
        <v>45839</v>
      </c>
      <c r="B7577" t="s">
        <v>1771</v>
      </c>
      <c r="C7577">
        <v>0.99915682999999988</v>
      </c>
      <c r="D7577" t="s">
        <v>164</v>
      </c>
      <c r="E7577" t="s">
        <v>1775</v>
      </c>
      <c r="F7577" t="s">
        <v>1578</v>
      </c>
    </row>
    <row r="7578" spans="1:6" ht="15">
      <c r="A7578" s="233">
        <v>45839</v>
      </c>
      <c r="B7578" t="s">
        <v>1771</v>
      </c>
      <c r="C7578">
        <v>0.98622273199999999</v>
      </c>
      <c r="D7578" t="s">
        <v>166</v>
      </c>
      <c r="E7578" t="s">
        <v>1776</v>
      </c>
      <c r="F7578" t="s">
        <v>1525</v>
      </c>
    </row>
    <row r="7579" spans="1:6" ht="15">
      <c r="A7579" s="233">
        <v>45839</v>
      </c>
      <c r="B7579" t="s">
        <v>1771</v>
      </c>
      <c r="C7579">
        <v>1</v>
      </c>
      <c r="D7579" t="s">
        <v>168</v>
      </c>
      <c r="E7579" t="s">
        <v>1775</v>
      </c>
      <c r="F7579" t="s">
        <v>1578</v>
      </c>
    </row>
    <row r="7580" spans="1:6" ht="15">
      <c r="A7580" s="233">
        <v>45839</v>
      </c>
      <c r="B7580" t="s">
        <v>1771</v>
      </c>
      <c r="C7580">
        <v>0.98895318300000001</v>
      </c>
      <c r="D7580" t="s">
        <v>170</v>
      </c>
      <c r="E7580" t="s">
        <v>1776</v>
      </c>
      <c r="F7580" t="s">
        <v>1509</v>
      </c>
    </row>
    <row r="7581" spans="1:6" ht="15">
      <c r="A7581" s="233">
        <v>45839</v>
      </c>
      <c r="B7581" t="s">
        <v>1771</v>
      </c>
      <c r="C7581">
        <v>0.80186555199999998</v>
      </c>
      <c r="D7581" t="s">
        <v>172</v>
      </c>
      <c r="E7581" t="s">
        <v>1603</v>
      </c>
      <c r="F7581" t="s">
        <v>1525</v>
      </c>
    </row>
    <row r="7582" spans="1:6" ht="15">
      <c r="A7582" s="233">
        <v>45839</v>
      </c>
      <c r="B7582" t="s">
        <v>1771</v>
      </c>
      <c r="C7582">
        <v>0.99829787199999998</v>
      </c>
      <c r="D7582" t="s">
        <v>174</v>
      </c>
      <c r="E7582" t="s">
        <v>1775</v>
      </c>
      <c r="F7582" t="s">
        <v>1518</v>
      </c>
    </row>
    <row r="7583" spans="1:6" ht="15">
      <c r="A7583" s="233">
        <v>45839</v>
      </c>
      <c r="B7583" t="s">
        <v>1771</v>
      </c>
      <c r="C7583">
        <v>0.99931224200000002</v>
      </c>
      <c r="D7583" t="s">
        <v>176</v>
      </c>
      <c r="E7583" t="s">
        <v>1775</v>
      </c>
      <c r="F7583" t="s">
        <v>1518</v>
      </c>
    </row>
    <row r="7584" spans="1:6" ht="15">
      <c r="A7584" s="233">
        <v>45839</v>
      </c>
      <c r="B7584" t="s">
        <v>1771</v>
      </c>
      <c r="C7584">
        <v>0.85864297300000003</v>
      </c>
      <c r="D7584" t="s">
        <v>178</v>
      </c>
      <c r="E7584" t="s">
        <v>1529</v>
      </c>
      <c r="F7584" t="s">
        <v>1591</v>
      </c>
    </row>
    <row r="7585" spans="1:6" ht="15">
      <c r="A7585" s="233">
        <v>45839</v>
      </c>
      <c r="B7585" t="s">
        <v>1771</v>
      </c>
      <c r="C7585">
        <v>0.99882560200000003</v>
      </c>
      <c r="D7585" t="s">
        <v>180</v>
      </c>
      <c r="E7585" t="s">
        <v>1775</v>
      </c>
      <c r="F7585" t="s">
        <v>1522</v>
      </c>
    </row>
    <row r="7586" spans="1:6" ht="15">
      <c r="A7586" s="233">
        <v>45839</v>
      </c>
      <c r="B7586" t="s">
        <v>1771</v>
      </c>
      <c r="C7586">
        <v>0.99938423600000004</v>
      </c>
      <c r="D7586" t="s">
        <v>182</v>
      </c>
      <c r="E7586" t="s">
        <v>1775</v>
      </c>
      <c r="F7586" t="s">
        <v>1578</v>
      </c>
    </row>
    <row r="7587" spans="1:6" ht="15">
      <c r="A7587" s="233">
        <v>45839</v>
      </c>
      <c r="B7587" t="s">
        <v>1771</v>
      </c>
      <c r="C7587">
        <v>0.99853002899999999</v>
      </c>
      <c r="D7587" t="s">
        <v>184</v>
      </c>
      <c r="E7587" t="s">
        <v>1775</v>
      </c>
      <c r="F7587" t="s">
        <v>1518</v>
      </c>
    </row>
    <row r="7588" spans="1:6" ht="15">
      <c r="A7588" s="233">
        <v>45839</v>
      </c>
      <c r="B7588" t="s">
        <v>1771</v>
      </c>
      <c r="C7588">
        <v>0.99440089600000003</v>
      </c>
      <c r="D7588" t="s">
        <v>186</v>
      </c>
      <c r="E7588" t="s">
        <v>1776</v>
      </c>
      <c r="F7588" t="s">
        <v>1578</v>
      </c>
    </row>
    <row r="7589" spans="1:6" ht="15">
      <c r="A7589" s="233">
        <v>45839</v>
      </c>
      <c r="B7589" t="s">
        <v>1771</v>
      </c>
      <c r="C7589">
        <v>0.99814643199999997</v>
      </c>
      <c r="D7589" t="s">
        <v>188</v>
      </c>
      <c r="E7589" t="s">
        <v>1775</v>
      </c>
      <c r="F7589" t="s">
        <v>1591</v>
      </c>
    </row>
    <row r="7590" spans="1:6" ht="15">
      <c r="A7590" s="233">
        <v>45839</v>
      </c>
      <c r="B7590" t="s">
        <v>1771</v>
      </c>
      <c r="C7590">
        <v>0.99885358700000004</v>
      </c>
      <c r="D7590" t="s">
        <v>190</v>
      </c>
      <c r="E7590" t="s">
        <v>1775</v>
      </c>
      <c r="F7590" t="s">
        <v>1591</v>
      </c>
    </row>
    <row r="7591" spans="1:6" ht="15">
      <c r="A7591" s="233">
        <v>45839</v>
      </c>
      <c r="B7591" t="s">
        <v>1771</v>
      </c>
      <c r="C7591">
        <v>0.99260042299999995</v>
      </c>
      <c r="D7591" t="s">
        <v>192</v>
      </c>
      <c r="E7591" t="s">
        <v>1776</v>
      </c>
      <c r="F7591" t="s">
        <v>1534</v>
      </c>
    </row>
    <row r="7592" spans="1:6" ht="15">
      <c r="A7592" s="233">
        <v>45839</v>
      </c>
      <c r="B7592" t="s">
        <v>1771</v>
      </c>
      <c r="C7592">
        <v>0.99894869600000014</v>
      </c>
      <c r="D7592" t="s">
        <v>194</v>
      </c>
      <c r="E7592" t="s">
        <v>1775</v>
      </c>
      <c r="F7592" t="s">
        <v>1544</v>
      </c>
    </row>
    <row r="7593" spans="1:6" ht="15">
      <c r="A7593" s="233">
        <v>45839</v>
      </c>
      <c r="B7593" t="s">
        <v>1771</v>
      </c>
      <c r="C7593">
        <v>0.99854545500000003</v>
      </c>
      <c r="D7593" t="s">
        <v>196</v>
      </c>
      <c r="E7593" t="s">
        <v>1775</v>
      </c>
      <c r="F7593" t="s">
        <v>1525</v>
      </c>
    </row>
    <row r="7594" spans="1:6" ht="15">
      <c r="A7594" s="233">
        <v>45839</v>
      </c>
      <c r="B7594" t="s">
        <v>1771</v>
      </c>
      <c r="C7594">
        <v>0.99765037599999995</v>
      </c>
      <c r="D7594" t="s">
        <v>198</v>
      </c>
      <c r="E7594" t="s">
        <v>1775</v>
      </c>
      <c r="F7594" t="s">
        <v>1522</v>
      </c>
    </row>
    <row r="7595" spans="1:6" ht="15">
      <c r="A7595" s="233">
        <v>45839</v>
      </c>
      <c r="B7595" t="s">
        <v>1771</v>
      </c>
      <c r="C7595">
        <v>0.99737302999999999</v>
      </c>
      <c r="D7595" t="s">
        <v>200</v>
      </c>
      <c r="E7595" t="s">
        <v>1775</v>
      </c>
      <c r="F7595" t="s">
        <v>1544</v>
      </c>
    </row>
    <row r="7596" spans="1:6" ht="15">
      <c r="A7596" s="233">
        <v>45839</v>
      </c>
      <c r="B7596" t="s">
        <v>1771</v>
      </c>
      <c r="C7596">
        <v>1</v>
      </c>
      <c r="D7596" t="s">
        <v>202</v>
      </c>
      <c r="E7596" t="s">
        <v>1775</v>
      </c>
      <c r="F7596" t="s">
        <v>1544</v>
      </c>
    </row>
    <row r="7597" spans="1:6" ht="15">
      <c r="A7597" s="233">
        <v>45839</v>
      </c>
      <c r="B7597" t="s">
        <v>1771</v>
      </c>
      <c r="C7597">
        <v>0.987218814</v>
      </c>
      <c r="D7597" t="s">
        <v>204</v>
      </c>
      <c r="E7597" t="s">
        <v>1776</v>
      </c>
      <c r="F7597" t="s">
        <v>1509</v>
      </c>
    </row>
    <row r="7598" spans="1:6" ht="15">
      <c r="A7598" s="233">
        <v>45839</v>
      </c>
      <c r="B7598" t="s">
        <v>1771</v>
      </c>
      <c r="C7598">
        <v>0.999088423</v>
      </c>
      <c r="D7598" t="s">
        <v>206</v>
      </c>
      <c r="E7598" t="s">
        <v>1775</v>
      </c>
      <c r="F7598" t="s">
        <v>1578</v>
      </c>
    </row>
    <row r="7599" spans="1:6" ht="15">
      <c r="A7599" s="233">
        <v>45839</v>
      </c>
      <c r="B7599" t="s">
        <v>1771</v>
      </c>
      <c r="C7599">
        <v>0.99779735700000005</v>
      </c>
      <c r="D7599" t="s">
        <v>208</v>
      </c>
      <c r="E7599" t="s">
        <v>1775</v>
      </c>
      <c r="F7599" t="s">
        <v>1509</v>
      </c>
    </row>
    <row r="7600" spans="1:6" ht="15">
      <c r="A7600" s="233">
        <v>45839</v>
      </c>
      <c r="B7600" t="s">
        <v>1771</v>
      </c>
      <c r="C7600">
        <v>0.99272065500000006</v>
      </c>
      <c r="D7600" t="s">
        <v>210</v>
      </c>
      <c r="E7600" t="s">
        <v>1776</v>
      </c>
      <c r="F7600" t="s">
        <v>1534</v>
      </c>
    </row>
    <row r="7601" spans="1:6" ht="15">
      <c r="A7601" s="233">
        <v>45839</v>
      </c>
      <c r="B7601" t="s">
        <v>1771</v>
      </c>
      <c r="C7601">
        <v>1</v>
      </c>
      <c r="D7601" t="s">
        <v>212</v>
      </c>
      <c r="E7601" t="s">
        <v>1775</v>
      </c>
      <c r="F7601" t="s">
        <v>1518</v>
      </c>
    </row>
    <row r="7602" spans="1:6" ht="15">
      <c r="A7602" s="233">
        <v>45839</v>
      </c>
      <c r="B7602" t="s">
        <v>1771</v>
      </c>
      <c r="C7602">
        <v>0.99671052599999987</v>
      </c>
      <c r="D7602" t="s">
        <v>214</v>
      </c>
      <c r="E7602" t="s">
        <v>1775</v>
      </c>
      <c r="F7602" t="s">
        <v>1591</v>
      </c>
    </row>
    <row r="7603" spans="1:6" ht="15">
      <c r="A7603" s="233">
        <v>45839</v>
      </c>
      <c r="B7603" t="s">
        <v>1771</v>
      </c>
      <c r="C7603">
        <v>0.92333901200000001</v>
      </c>
      <c r="D7603" t="s">
        <v>216</v>
      </c>
      <c r="E7603" t="s">
        <v>1590</v>
      </c>
      <c r="F7603" t="s">
        <v>1534</v>
      </c>
    </row>
    <row r="7604" spans="1:6" ht="15">
      <c r="A7604" s="233">
        <v>45839</v>
      </c>
      <c r="B7604" t="s">
        <v>1771</v>
      </c>
      <c r="C7604">
        <v>0.99790794999999988</v>
      </c>
      <c r="D7604" t="s">
        <v>218</v>
      </c>
      <c r="E7604" t="s">
        <v>1775</v>
      </c>
      <c r="F7604" t="s">
        <v>1531</v>
      </c>
    </row>
    <row r="7605" spans="1:6" ht="15">
      <c r="A7605" s="233">
        <v>45839</v>
      </c>
      <c r="B7605" t="s">
        <v>1771</v>
      </c>
      <c r="C7605">
        <v>0.98659645799999995</v>
      </c>
      <c r="D7605" t="s">
        <v>220</v>
      </c>
      <c r="E7605" t="s">
        <v>1776</v>
      </c>
      <c r="F7605" t="s">
        <v>1534</v>
      </c>
    </row>
    <row r="7606" spans="1:6" ht="15">
      <c r="A7606" s="233">
        <v>45839</v>
      </c>
      <c r="B7606" t="s">
        <v>1771</v>
      </c>
      <c r="C7606">
        <v>0.99975556099999996</v>
      </c>
      <c r="D7606" t="s">
        <v>222</v>
      </c>
      <c r="E7606" t="s">
        <v>1775</v>
      </c>
      <c r="F7606" t="s">
        <v>1518</v>
      </c>
    </row>
    <row r="7607" spans="1:6" ht="15">
      <c r="A7607" s="233">
        <v>45839</v>
      </c>
      <c r="B7607" t="s">
        <v>1771</v>
      </c>
      <c r="C7607">
        <v>0.99916142600000013</v>
      </c>
      <c r="D7607" t="s">
        <v>224</v>
      </c>
      <c r="E7607" t="s">
        <v>1775</v>
      </c>
      <c r="F7607" t="s">
        <v>1531</v>
      </c>
    </row>
    <row r="7608" spans="1:6" ht="15">
      <c r="A7608" s="233">
        <v>45839</v>
      </c>
      <c r="B7608" t="s">
        <v>1771</v>
      </c>
      <c r="C7608">
        <v>0.98863636399999999</v>
      </c>
      <c r="D7608" t="s">
        <v>226</v>
      </c>
      <c r="E7608" t="s">
        <v>1776</v>
      </c>
      <c r="F7608" t="s">
        <v>1544</v>
      </c>
    </row>
    <row r="7609" spans="1:6" ht="15">
      <c r="A7609" s="233">
        <v>45839</v>
      </c>
      <c r="B7609" t="s">
        <v>1771</v>
      </c>
      <c r="C7609">
        <v>0.99939503900000004</v>
      </c>
      <c r="D7609" t="s">
        <v>228</v>
      </c>
      <c r="E7609" t="s">
        <v>1775</v>
      </c>
      <c r="F7609" t="s">
        <v>1531</v>
      </c>
    </row>
    <row r="7610" spans="1:6" ht="15">
      <c r="A7610" s="233">
        <v>45839</v>
      </c>
      <c r="B7610" t="s">
        <v>1771</v>
      </c>
      <c r="C7610">
        <v>0.99900719800000004</v>
      </c>
      <c r="D7610" t="s">
        <v>230</v>
      </c>
      <c r="E7610" t="s">
        <v>1775</v>
      </c>
      <c r="F7610" t="s">
        <v>1522</v>
      </c>
    </row>
    <row r="7611" spans="1:6" ht="15">
      <c r="A7611" s="233">
        <v>45839</v>
      </c>
      <c r="B7611" t="s">
        <v>1771</v>
      </c>
      <c r="C7611">
        <v>0.99949031600000005</v>
      </c>
      <c r="D7611" t="s">
        <v>232</v>
      </c>
      <c r="E7611" t="s">
        <v>1775</v>
      </c>
      <c r="F7611" t="s">
        <v>1522</v>
      </c>
    </row>
    <row r="7612" spans="1:6" ht="15">
      <c r="A7612" s="233">
        <v>45839</v>
      </c>
      <c r="B7612" t="s">
        <v>1771</v>
      </c>
      <c r="C7612">
        <v>0.99917218500000016</v>
      </c>
      <c r="D7612" t="s">
        <v>234</v>
      </c>
      <c r="E7612" t="s">
        <v>1775</v>
      </c>
      <c r="F7612" t="s">
        <v>1578</v>
      </c>
    </row>
    <row r="7613" spans="1:6" ht="15">
      <c r="A7613" s="233">
        <v>45839</v>
      </c>
      <c r="B7613" t="s">
        <v>1771</v>
      </c>
      <c r="C7613">
        <v>0.99942791799999997</v>
      </c>
      <c r="D7613" t="s">
        <v>236</v>
      </c>
      <c r="E7613" t="s">
        <v>1775</v>
      </c>
      <c r="F7613" t="s">
        <v>1544</v>
      </c>
    </row>
    <row r="7614" spans="1:6" ht="15">
      <c r="A7614" s="233">
        <v>45839</v>
      </c>
      <c r="B7614" t="s">
        <v>1771</v>
      </c>
      <c r="C7614">
        <v>5.3571428999999997E-2</v>
      </c>
      <c r="D7614" t="s">
        <v>238</v>
      </c>
      <c r="E7614" t="s">
        <v>2105</v>
      </c>
      <c r="F7614" t="s">
        <v>1525</v>
      </c>
    </row>
    <row r="7615" spans="1:6" ht="15">
      <c r="A7615" s="233">
        <v>45839</v>
      </c>
      <c r="B7615" t="s">
        <v>1771</v>
      </c>
      <c r="C7615">
        <v>0.99817073199999995</v>
      </c>
      <c r="D7615" t="s">
        <v>240</v>
      </c>
      <c r="E7615" t="s">
        <v>1775</v>
      </c>
      <c r="F7615" t="s">
        <v>1509</v>
      </c>
    </row>
    <row r="7616" spans="1:6" ht="15">
      <c r="A7616" s="233">
        <v>45839</v>
      </c>
      <c r="B7616" t="s">
        <v>1771</v>
      </c>
      <c r="C7616">
        <v>0.98274760400000005</v>
      </c>
      <c r="D7616" t="s">
        <v>242</v>
      </c>
      <c r="E7616" t="s">
        <v>1777</v>
      </c>
      <c r="F7616" t="s">
        <v>1534</v>
      </c>
    </row>
    <row r="7617" spans="1:6" ht="15">
      <c r="A7617" s="233">
        <v>45839</v>
      </c>
      <c r="B7617" t="s">
        <v>1771</v>
      </c>
      <c r="C7617">
        <v>0.99848942600000001</v>
      </c>
      <c r="D7617" t="s">
        <v>244</v>
      </c>
      <c r="E7617" t="s">
        <v>1775</v>
      </c>
      <c r="F7617" t="s">
        <v>1531</v>
      </c>
    </row>
    <row r="7618" spans="1:6" ht="15">
      <c r="A7618" s="233">
        <v>45839</v>
      </c>
      <c r="B7618" t="s">
        <v>1771</v>
      </c>
      <c r="C7618">
        <v>0.99789296199999988</v>
      </c>
      <c r="D7618" t="s">
        <v>246</v>
      </c>
      <c r="E7618" t="s">
        <v>1775</v>
      </c>
      <c r="F7618" t="s">
        <v>1534</v>
      </c>
    </row>
    <row r="7619" spans="1:6" ht="15">
      <c r="A7619" s="233">
        <v>45839</v>
      </c>
      <c r="B7619" t="s">
        <v>1771</v>
      </c>
      <c r="C7619">
        <v>0.99937067300000004</v>
      </c>
      <c r="D7619" t="s">
        <v>248</v>
      </c>
      <c r="E7619" t="s">
        <v>1775</v>
      </c>
      <c r="F7619" t="s">
        <v>1578</v>
      </c>
    </row>
    <row r="7620" spans="1:6" ht="15">
      <c r="A7620" s="233">
        <v>45839</v>
      </c>
      <c r="B7620" t="s">
        <v>1771</v>
      </c>
      <c r="C7620">
        <v>0.99857142899999984</v>
      </c>
      <c r="D7620" t="s">
        <v>250</v>
      </c>
      <c r="E7620" t="s">
        <v>1775</v>
      </c>
      <c r="F7620" t="s">
        <v>1531</v>
      </c>
    </row>
    <row r="7621" spans="1:6" ht="15">
      <c r="A7621" s="233">
        <v>45839</v>
      </c>
      <c r="B7621" t="s">
        <v>1771</v>
      </c>
      <c r="C7621">
        <v>0.99522428800000007</v>
      </c>
      <c r="D7621" t="s">
        <v>252</v>
      </c>
      <c r="E7621" t="s">
        <v>1775</v>
      </c>
      <c r="F7621" t="s">
        <v>1525</v>
      </c>
    </row>
    <row r="7622" spans="1:6" ht="15">
      <c r="A7622" s="233">
        <v>45839</v>
      </c>
      <c r="B7622" t="s">
        <v>1771</v>
      </c>
      <c r="C7622">
        <v>0.99955156999999994</v>
      </c>
      <c r="D7622" t="s">
        <v>254</v>
      </c>
      <c r="E7622" t="s">
        <v>1775</v>
      </c>
      <c r="F7622" t="s">
        <v>1578</v>
      </c>
    </row>
    <row r="7623" spans="1:6" ht="15">
      <c r="A7623" s="233">
        <v>45839</v>
      </c>
      <c r="B7623" t="s">
        <v>1771</v>
      </c>
      <c r="C7623">
        <v>0.89990089200000001</v>
      </c>
      <c r="D7623" t="s">
        <v>256</v>
      </c>
      <c r="E7623" t="s">
        <v>1580</v>
      </c>
      <c r="F7623" t="s">
        <v>1544</v>
      </c>
    </row>
    <row r="7624" spans="1:6" ht="15">
      <c r="A7624" s="233">
        <v>45839</v>
      </c>
      <c r="B7624" t="s">
        <v>1771</v>
      </c>
      <c r="C7624">
        <v>0.36437247</v>
      </c>
      <c r="D7624" t="s">
        <v>258</v>
      </c>
      <c r="E7624" t="s">
        <v>3294</v>
      </c>
      <c r="F7624" t="s">
        <v>1509</v>
      </c>
    </row>
    <row r="7625" spans="1:6" ht="15">
      <c r="A7625" s="233">
        <v>45839</v>
      </c>
      <c r="B7625" t="s">
        <v>1771</v>
      </c>
      <c r="C7625">
        <v>1</v>
      </c>
      <c r="D7625" t="s">
        <v>260</v>
      </c>
      <c r="E7625" t="s">
        <v>1775</v>
      </c>
      <c r="F7625" t="s">
        <v>1522</v>
      </c>
    </row>
    <row r="7626" spans="1:6" ht="15">
      <c r="A7626" s="233">
        <v>45839</v>
      </c>
      <c r="B7626" t="s">
        <v>1771</v>
      </c>
      <c r="C7626">
        <v>0.9963273869999999</v>
      </c>
      <c r="D7626" t="s">
        <v>262</v>
      </c>
      <c r="E7626" t="s">
        <v>1775</v>
      </c>
      <c r="F7626" t="s">
        <v>1534</v>
      </c>
    </row>
    <row r="7627" spans="1:6" ht="15">
      <c r="A7627" s="233">
        <v>45839</v>
      </c>
      <c r="B7627" t="s">
        <v>1771</v>
      </c>
      <c r="C7627">
        <v>1</v>
      </c>
      <c r="D7627" t="s">
        <v>264</v>
      </c>
      <c r="E7627" t="s">
        <v>1775</v>
      </c>
      <c r="F7627" t="s">
        <v>1531</v>
      </c>
    </row>
    <row r="7628" spans="1:6" ht="15">
      <c r="A7628" s="233">
        <v>45839</v>
      </c>
      <c r="B7628" t="s">
        <v>1771</v>
      </c>
      <c r="C7628">
        <v>0.164915966</v>
      </c>
      <c r="D7628" t="s">
        <v>266</v>
      </c>
      <c r="E7628" t="s">
        <v>3537</v>
      </c>
      <c r="F7628" t="s">
        <v>1525</v>
      </c>
    </row>
    <row r="7629" spans="1:6" ht="15">
      <c r="A7629" s="233">
        <v>45839</v>
      </c>
      <c r="B7629" t="s">
        <v>1771</v>
      </c>
      <c r="C7629">
        <v>0.108270677</v>
      </c>
      <c r="D7629" t="s">
        <v>268</v>
      </c>
      <c r="E7629" t="s">
        <v>2778</v>
      </c>
      <c r="F7629" t="s">
        <v>1522</v>
      </c>
    </row>
    <row r="7630" spans="1:6" ht="15">
      <c r="A7630" s="233">
        <v>45839</v>
      </c>
      <c r="B7630" t="s">
        <v>1771</v>
      </c>
      <c r="C7630">
        <v>0.99416484299999996</v>
      </c>
      <c r="D7630" t="s">
        <v>270</v>
      </c>
      <c r="E7630" t="s">
        <v>1776</v>
      </c>
      <c r="F7630" t="s">
        <v>1509</v>
      </c>
    </row>
    <row r="7631" spans="1:6" ht="15">
      <c r="A7631" s="233">
        <v>45839</v>
      </c>
      <c r="B7631" t="s">
        <v>1771</v>
      </c>
      <c r="C7631">
        <v>0.99672346000000001</v>
      </c>
      <c r="D7631" t="s">
        <v>272</v>
      </c>
      <c r="E7631" t="s">
        <v>1775</v>
      </c>
      <c r="F7631" t="s">
        <v>1534</v>
      </c>
    </row>
    <row r="7632" spans="1:6" ht="15">
      <c r="A7632" s="233">
        <v>45839</v>
      </c>
      <c r="B7632" t="s">
        <v>1771</v>
      </c>
      <c r="C7632">
        <v>0.9996045870000001</v>
      </c>
      <c r="D7632" t="s">
        <v>274</v>
      </c>
      <c r="E7632" t="s">
        <v>1775</v>
      </c>
      <c r="F7632" t="s">
        <v>1518</v>
      </c>
    </row>
    <row r="7633" spans="1:6" ht="15">
      <c r="A7633" s="233">
        <v>45839</v>
      </c>
      <c r="B7633" t="s">
        <v>1771</v>
      </c>
      <c r="C7633">
        <v>0.99873790500000015</v>
      </c>
      <c r="D7633" t="s">
        <v>276</v>
      </c>
      <c r="E7633" t="s">
        <v>1775</v>
      </c>
      <c r="F7633" t="s">
        <v>1531</v>
      </c>
    </row>
    <row r="7634" spans="1:6" ht="15">
      <c r="A7634" s="233">
        <v>45839</v>
      </c>
      <c r="B7634" t="s">
        <v>1771</v>
      </c>
      <c r="C7634">
        <v>0.99308224399999989</v>
      </c>
      <c r="D7634" t="s">
        <v>278</v>
      </c>
      <c r="E7634" t="s">
        <v>1776</v>
      </c>
      <c r="F7634" t="s">
        <v>1509</v>
      </c>
    </row>
    <row r="7635" spans="1:6" ht="15">
      <c r="A7635" s="233">
        <v>45839</v>
      </c>
      <c r="B7635" t="s">
        <v>1771</v>
      </c>
      <c r="C7635">
        <v>0.99408672799999998</v>
      </c>
      <c r="D7635" t="s">
        <v>280</v>
      </c>
      <c r="E7635" t="s">
        <v>1776</v>
      </c>
      <c r="F7635" t="s">
        <v>1509</v>
      </c>
    </row>
    <row r="7636" spans="1:6" ht="15">
      <c r="A7636" s="233">
        <v>45839</v>
      </c>
      <c r="B7636" t="s">
        <v>1771</v>
      </c>
      <c r="C7636">
        <v>0.99523160799999988</v>
      </c>
      <c r="D7636" t="s">
        <v>282</v>
      </c>
      <c r="E7636" t="s">
        <v>1775</v>
      </c>
      <c r="F7636" t="s">
        <v>1534</v>
      </c>
    </row>
    <row r="7637" spans="1:6" ht="15">
      <c r="A7637" s="233">
        <v>45839</v>
      </c>
      <c r="B7637" t="s">
        <v>1771</v>
      </c>
      <c r="C7637">
        <v>0.99809322</v>
      </c>
      <c r="D7637" t="s">
        <v>284</v>
      </c>
      <c r="E7637" t="s">
        <v>1775</v>
      </c>
      <c r="F7637" t="s">
        <v>1531</v>
      </c>
    </row>
    <row r="7638" spans="1:6" ht="15">
      <c r="A7638" s="233">
        <v>45839</v>
      </c>
      <c r="B7638" t="s">
        <v>1771</v>
      </c>
      <c r="C7638">
        <v>0.99890948700000004</v>
      </c>
      <c r="D7638" t="s">
        <v>286</v>
      </c>
      <c r="E7638" t="s">
        <v>1775</v>
      </c>
      <c r="F7638" t="s">
        <v>1544</v>
      </c>
    </row>
    <row r="7639" spans="1:6" ht="15">
      <c r="A7639" s="233">
        <v>45839</v>
      </c>
      <c r="B7639" t="s">
        <v>1771</v>
      </c>
      <c r="C7639">
        <v>0.25770750999999997</v>
      </c>
      <c r="D7639" t="s">
        <v>288</v>
      </c>
      <c r="E7639" t="s">
        <v>2783</v>
      </c>
      <c r="F7639" t="s">
        <v>1591</v>
      </c>
    </row>
    <row r="7640" spans="1:6" ht="15">
      <c r="A7640" s="233">
        <v>45839</v>
      </c>
      <c r="B7640" t="s">
        <v>1771</v>
      </c>
      <c r="C7640">
        <v>0.99554636600000013</v>
      </c>
      <c r="D7640" t="s">
        <v>290</v>
      </c>
      <c r="E7640" t="s">
        <v>1775</v>
      </c>
      <c r="F7640" t="s">
        <v>1544</v>
      </c>
    </row>
    <row r="7641" spans="1:6" ht="15">
      <c r="A7641" s="233">
        <v>45839</v>
      </c>
      <c r="B7641" t="s">
        <v>1771</v>
      </c>
      <c r="C7641">
        <v>0.98039215700000004</v>
      </c>
      <c r="D7641" t="s">
        <v>292</v>
      </c>
      <c r="E7641" t="s">
        <v>1777</v>
      </c>
      <c r="F7641" t="s">
        <v>1509</v>
      </c>
    </row>
    <row r="7642" spans="1:6" ht="15">
      <c r="A7642" s="233">
        <v>45839</v>
      </c>
      <c r="B7642" t="s">
        <v>1771</v>
      </c>
      <c r="C7642">
        <v>0.82885085599999997</v>
      </c>
      <c r="D7642" t="s">
        <v>296</v>
      </c>
      <c r="E7642" t="s">
        <v>1582</v>
      </c>
      <c r="F7642" t="s">
        <v>1534</v>
      </c>
    </row>
    <row r="7643" spans="1:6" ht="15">
      <c r="A7643" s="233">
        <v>45839</v>
      </c>
      <c r="B7643" t="s">
        <v>1771</v>
      </c>
      <c r="C7643">
        <v>0.24601256599999999</v>
      </c>
      <c r="D7643" t="s">
        <v>294</v>
      </c>
      <c r="E7643" t="s">
        <v>2103</v>
      </c>
      <c r="F7643" t="s">
        <v>1534</v>
      </c>
    </row>
    <row r="7644" spans="1:6" ht="15">
      <c r="A7644" s="233">
        <v>45839</v>
      </c>
      <c r="B7644" t="s">
        <v>1771</v>
      </c>
      <c r="C7644">
        <v>0.99842209100000012</v>
      </c>
      <c r="D7644" t="s">
        <v>298</v>
      </c>
      <c r="E7644" t="s">
        <v>1775</v>
      </c>
      <c r="F7644" t="s">
        <v>1522</v>
      </c>
    </row>
    <row r="7645" spans="1:6" ht="15">
      <c r="A7645" s="233">
        <v>45839</v>
      </c>
      <c r="B7645" t="s">
        <v>1771</v>
      </c>
      <c r="C7645">
        <v>0.99373433600000005</v>
      </c>
      <c r="D7645" t="s">
        <v>300</v>
      </c>
      <c r="E7645" t="s">
        <v>1776</v>
      </c>
      <c r="F7645" t="s">
        <v>1544</v>
      </c>
    </row>
    <row r="7646" spans="1:6" ht="15">
      <c r="A7646" s="233">
        <v>45839</v>
      </c>
      <c r="B7646" t="s">
        <v>1771</v>
      </c>
      <c r="C7646">
        <v>0.74100719400000004</v>
      </c>
      <c r="D7646" t="s">
        <v>302</v>
      </c>
      <c r="E7646" t="s">
        <v>3263</v>
      </c>
      <c r="F7646" t="s">
        <v>1534</v>
      </c>
    </row>
    <row r="7647" spans="1:6" ht="15">
      <c r="A7647" s="233">
        <v>45839</v>
      </c>
      <c r="B7647" t="s">
        <v>1771</v>
      </c>
      <c r="C7647">
        <v>0.99876084300000001</v>
      </c>
      <c r="D7647" t="s">
        <v>304</v>
      </c>
      <c r="E7647" t="s">
        <v>1775</v>
      </c>
      <c r="F7647" t="s">
        <v>1544</v>
      </c>
    </row>
    <row r="7648" spans="1:6" ht="15">
      <c r="A7648" s="233">
        <v>45839</v>
      </c>
      <c r="B7648" t="s">
        <v>1771</v>
      </c>
      <c r="C7648">
        <v>0.99956970700000003</v>
      </c>
      <c r="D7648" t="s">
        <v>306</v>
      </c>
      <c r="E7648" t="s">
        <v>1775</v>
      </c>
      <c r="F7648" t="s">
        <v>1531</v>
      </c>
    </row>
    <row r="7649" spans="1:6" ht="15">
      <c r="A7649" s="233">
        <v>45839</v>
      </c>
      <c r="B7649" t="s">
        <v>1771</v>
      </c>
      <c r="C7649">
        <v>0.99895534100000005</v>
      </c>
      <c r="D7649" t="s">
        <v>308</v>
      </c>
      <c r="E7649" t="s">
        <v>1775</v>
      </c>
      <c r="F7649" t="s">
        <v>1531</v>
      </c>
    </row>
    <row r="7650" spans="1:6" ht="15">
      <c r="A7650" s="233">
        <v>45839</v>
      </c>
      <c r="B7650" t="s">
        <v>1771</v>
      </c>
      <c r="C7650">
        <v>1</v>
      </c>
      <c r="D7650" t="s">
        <v>310</v>
      </c>
      <c r="E7650" t="s">
        <v>1775</v>
      </c>
      <c r="F7650" t="s">
        <v>1518</v>
      </c>
    </row>
    <row r="7651" spans="1:6" ht="15">
      <c r="A7651" s="233">
        <v>45839</v>
      </c>
      <c r="B7651" t="s">
        <v>1495</v>
      </c>
      <c r="C7651">
        <v>20012</v>
      </c>
      <c r="D7651" t="s">
        <v>3</v>
      </c>
      <c r="E7651" t="s">
        <v>1788</v>
      </c>
      <c r="F7651" t="s">
        <v>1509</v>
      </c>
    </row>
    <row r="7652" spans="1:6" ht="15">
      <c r="A7652" s="233">
        <v>45839</v>
      </c>
      <c r="B7652" t="s">
        <v>2110</v>
      </c>
      <c r="C7652">
        <v>249.8500899460324</v>
      </c>
      <c r="D7652" t="s">
        <v>3</v>
      </c>
      <c r="E7652" t="s">
        <v>2581</v>
      </c>
      <c r="F7652" t="s">
        <v>1509</v>
      </c>
    </row>
    <row r="7653" spans="1:6" ht="15">
      <c r="A7653" s="233">
        <v>45839</v>
      </c>
      <c r="B7653" t="s">
        <v>2112</v>
      </c>
      <c r="C7653">
        <v>50</v>
      </c>
      <c r="D7653" t="s">
        <v>3</v>
      </c>
      <c r="E7653" t="s">
        <v>2191</v>
      </c>
      <c r="F7653" t="s">
        <v>1509</v>
      </c>
    </row>
    <row r="7654" spans="1:6" ht="15">
      <c r="A7654" s="233">
        <v>45839</v>
      </c>
      <c r="B7654" t="s">
        <v>2110</v>
      </c>
      <c r="C7654">
        <v>115.4011012562234</v>
      </c>
      <c r="D7654" t="s">
        <v>7</v>
      </c>
      <c r="E7654" t="s">
        <v>2143</v>
      </c>
      <c r="F7654" t="s">
        <v>1509</v>
      </c>
    </row>
    <row r="7655" spans="1:6" ht="15">
      <c r="A7655" s="233">
        <v>45839</v>
      </c>
      <c r="B7655" t="s">
        <v>1495</v>
      </c>
      <c r="C7655">
        <v>60658</v>
      </c>
      <c r="D7655" t="s">
        <v>7</v>
      </c>
      <c r="E7655" t="s">
        <v>1789</v>
      </c>
      <c r="F7655" t="s">
        <v>1509</v>
      </c>
    </row>
    <row r="7656" spans="1:6" ht="15">
      <c r="A7656" s="233">
        <v>45839</v>
      </c>
      <c r="B7656" t="s">
        <v>2112</v>
      </c>
      <c r="C7656">
        <v>70</v>
      </c>
      <c r="D7656" t="s">
        <v>7</v>
      </c>
      <c r="E7656" t="s">
        <v>2127</v>
      </c>
      <c r="F7656" t="s">
        <v>1509</v>
      </c>
    </row>
    <row r="7657" spans="1:6" ht="15">
      <c r="A7657" s="233">
        <v>45839</v>
      </c>
      <c r="B7657" t="s">
        <v>1495</v>
      </c>
      <c r="C7657">
        <v>50538</v>
      </c>
      <c r="D7657" t="s">
        <v>11</v>
      </c>
      <c r="E7657" t="s">
        <v>1790</v>
      </c>
      <c r="F7657" t="s">
        <v>1518</v>
      </c>
    </row>
    <row r="7658" spans="1:6" ht="15">
      <c r="A7658" s="233">
        <v>45839</v>
      </c>
      <c r="B7658" t="s">
        <v>2112</v>
      </c>
      <c r="C7658">
        <v>155</v>
      </c>
      <c r="D7658" t="s">
        <v>11</v>
      </c>
      <c r="E7658" t="s">
        <v>2140</v>
      </c>
      <c r="F7658" t="s">
        <v>1518</v>
      </c>
    </row>
    <row r="7659" spans="1:6" ht="15">
      <c r="A7659" s="233">
        <v>45839</v>
      </c>
      <c r="B7659" t="s">
        <v>2110</v>
      </c>
      <c r="C7659">
        <v>306.69990897938192</v>
      </c>
      <c r="D7659" t="s">
        <v>11</v>
      </c>
      <c r="E7659" t="s">
        <v>3538</v>
      </c>
      <c r="F7659" t="s">
        <v>1518</v>
      </c>
    </row>
    <row r="7660" spans="1:6" ht="15">
      <c r="A7660" s="233">
        <v>45839</v>
      </c>
      <c r="B7660" t="s">
        <v>1495</v>
      </c>
      <c r="C7660">
        <v>39084</v>
      </c>
      <c r="D7660" t="s">
        <v>14</v>
      </c>
      <c r="E7660" t="s">
        <v>1791</v>
      </c>
      <c r="F7660" t="s">
        <v>1522</v>
      </c>
    </row>
    <row r="7661" spans="1:6" ht="15">
      <c r="A7661" s="233">
        <v>45839</v>
      </c>
      <c r="B7661" t="s">
        <v>2110</v>
      </c>
      <c r="C7661">
        <v>166.30846382151259</v>
      </c>
      <c r="D7661" t="s">
        <v>14</v>
      </c>
      <c r="E7661" t="s">
        <v>2582</v>
      </c>
      <c r="F7661" t="s">
        <v>1522</v>
      </c>
    </row>
    <row r="7662" spans="1:6" ht="15">
      <c r="A7662" s="233">
        <v>45839</v>
      </c>
      <c r="B7662" t="s">
        <v>2112</v>
      </c>
      <c r="C7662">
        <v>65</v>
      </c>
      <c r="D7662" t="s">
        <v>14</v>
      </c>
      <c r="E7662" t="s">
        <v>2209</v>
      </c>
      <c r="F7662" t="s">
        <v>1522</v>
      </c>
    </row>
    <row r="7663" spans="1:6" ht="15">
      <c r="A7663" s="233">
        <v>45839</v>
      </c>
      <c r="B7663" t="s">
        <v>2110</v>
      </c>
      <c r="C7663">
        <v>239.59986822007249</v>
      </c>
      <c r="D7663" t="s">
        <v>16</v>
      </c>
      <c r="E7663" t="s">
        <v>2148</v>
      </c>
      <c r="F7663" t="s">
        <v>1525</v>
      </c>
    </row>
    <row r="7664" spans="1:6" ht="15">
      <c r="A7664" s="233">
        <v>45839</v>
      </c>
      <c r="B7664" t="s">
        <v>1495</v>
      </c>
      <c r="C7664">
        <v>33389</v>
      </c>
      <c r="D7664" t="s">
        <v>16</v>
      </c>
      <c r="E7664" t="s">
        <v>1792</v>
      </c>
      <c r="F7664" t="s">
        <v>1525</v>
      </c>
    </row>
    <row r="7665" spans="1:6" ht="15">
      <c r="A7665" s="233">
        <v>45839</v>
      </c>
      <c r="B7665" t="s">
        <v>2112</v>
      </c>
      <c r="C7665">
        <v>80</v>
      </c>
      <c r="D7665" t="s">
        <v>16</v>
      </c>
      <c r="E7665" t="s">
        <v>2115</v>
      </c>
      <c r="F7665" t="s">
        <v>1525</v>
      </c>
    </row>
    <row r="7666" spans="1:6" ht="15">
      <c r="A7666" s="233">
        <v>45839</v>
      </c>
      <c r="B7666" t="s">
        <v>2110</v>
      </c>
      <c r="C7666">
        <v>176.67428329132409</v>
      </c>
      <c r="D7666" t="s">
        <v>18</v>
      </c>
      <c r="E7666" t="s">
        <v>2786</v>
      </c>
      <c r="F7666" t="s">
        <v>1509</v>
      </c>
    </row>
    <row r="7667" spans="1:6" ht="15">
      <c r="A7667" s="233">
        <v>45839</v>
      </c>
      <c r="B7667" t="s">
        <v>1495</v>
      </c>
      <c r="C7667">
        <v>42451</v>
      </c>
      <c r="D7667" t="s">
        <v>18</v>
      </c>
      <c r="E7667" t="s">
        <v>1793</v>
      </c>
      <c r="F7667" t="s">
        <v>1509</v>
      </c>
    </row>
    <row r="7668" spans="1:6" ht="15">
      <c r="A7668" s="233">
        <v>45839</v>
      </c>
      <c r="B7668" t="s">
        <v>2112</v>
      </c>
      <c r="C7668">
        <v>75</v>
      </c>
      <c r="D7668" t="s">
        <v>18</v>
      </c>
      <c r="E7668" t="s">
        <v>2147</v>
      </c>
      <c r="F7668" t="s">
        <v>1509</v>
      </c>
    </row>
    <row r="7669" spans="1:6" ht="15">
      <c r="A7669" s="233">
        <v>45839</v>
      </c>
      <c r="B7669" t="s">
        <v>1495</v>
      </c>
      <c r="C7669">
        <v>154406</v>
      </c>
      <c r="D7669" t="s">
        <v>20</v>
      </c>
      <c r="E7669" t="s">
        <v>1794</v>
      </c>
      <c r="F7669" t="s">
        <v>1531</v>
      </c>
    </row>
    <row r="7670" spans="1:6" ht="15">
      <c r="A7670" s="233">
        <v>45839</v>
      </c>
      <c r="B7670" t="s">
        <v>2112</v>
      </c>
      <c r="C7670">
        <v>490</v>
      </c>
      <c r="D7670" t="s">
        <v>20</v>
      </c>
      <c r="E7670" t="s">
        <v>2270</v>
      </c>
      <c r="F7670" t="s">
        <v>1531</v>
      </c>
    </row>
    <row r="7671" spans="1:6" ht="15">
      <c r="A7671" s="233">
        <v>45839</v>
      </c>
      <c r="B7671" t="s">
        <v>2110</v>
      </c>
      <c r="C7671">
        <v>317.3451808867531</v>
      </c>
      <c r="D7671" t="s">
        <v>20</v>
      </c>
      <c r="E7671" t="s">
        <v>3539</v>
      </c>
      <c r="F7671" t="s">
        <v>1531</v>
      </c>
    </row>
    <row r="7672" spans="1:6" ht="15">
      <c r="A7672" s="233">
        <v>45839</v>
      </c>
      <c r="B7672" t="s">
        <v>2110</v>
      </c>
      <c r="C7672">
        <v>280.47464940668817</v>
      </c>
      <c r="D7672" t="s">
        <v>22</v>
      </c>
      <c r="E7672" t="s">
        <v>2232</v>
      </c>
      <c r="F7672" t="s">
        <v>1534</v>
      </c>
    </row>
    <row r="7673" spans="1:6" ht="15">
      <c r="A7673" s="233">
        <v>45839</v>
      </c>
      <c r="B7673" t="s">
        <v>1495</v>
      </c>
      <c r="C7673">
        <v>23175</v>
      </c>
      <c r="D7673" t="s">
        <v>22</v>
      </c>
      <c r="E7673" t="s">
        <v>1795</v>
      </c>
      <c r="F7673" t="s">
        <v>1534</v>
      </c>
    </row>
    <row r="7674" spans="1:6" ht="15">
      <c r="A7674" s="233">
        <v>45839</v>
      </c>
      <c r="B7674" t="s">
        <v>2112</v>
      </c>
      <c r="C7674">
        <v>65</v>
      </c>
      <c r="D7674" t="s">
        <v>22</v>
      </c>
      <c r="E7674" t="s">
        <v>2209</v>
      </c>
      <c r="F7674" t="s">
        <v>1534</v>
      </c>
    </row>
    <row r="7675" spans="1:6" ht="15">
      <c r="A7675" s="233">
        <v>45839</v>
      </c>
      <c r="B7675" t="s">
        <v>1495</v>
      </c>
      <c r="C7675">
        <v>29985</v>
      </c>
      <c r="D7675" t="s">
        <v>24</v>
      </c>
      <c r="E7675" t="s">
        <v>1796</v>
      </c>
      <c r="F7675" t="s">
        <v>1534</v>
      </c>
    </row>
    <row r="7676" spans="1:6" ht="15">
      <c r="A7676" s="233">
        <v>45839</v>
      </c>
      <c r="B7676" t="s">
        <v>2110</v>
      </c>
      <c r="C7676">
        <v>100.0500250125062</v>
      </c>
      <c r="D7676" t="s">
        <v>24</v>
      </c>
      <c r="E7676" t="s">
        <v>2121</v>
      </c>
      <c r="F7676" t="s">
        <v>1534</v>
      </c>
    </row>
    <row r="7677" spans="1:6" ht="15">
      <c r="A7677" s="233">
        <v>45839</v>
      </c>
      <c r="B7677" t="s">
        <v>2112</v>
      </c>
      <c r="C7677">
        <v>30</v>
      </c>
      <c r="D7677" t="s">
        <v>24</v>
      </c>
      <c r="E7677" t="s">
        <v>2133</v>
      </c>
      <c r="F7677" t="s">
        <v>1534</v>
      </c>
    </row>
    <row r="7678" spans="1:6" ht="15">
      <c r="A7678" s="233">
        <v>45839</v>
      </c>
      <c r="B7678" t="s">
        <v>2112</v>
      </c>
      <c r="C7678">
        <v>130</v>
      </c>
      <c r="D7678" t="s">
        <v>26</v>
      </c>
      <c r="E7678" t="s">
        <v>2179</v>
      </c>
      <c r="F7678" t="s">
        <v>1534</v>
      </c>
    </row>
    <row r="7679" spans="1:6" ht="15">
      <c r="A7679" s="233">
        <v>45839</v>
      </c>
      <c r="B7679" t="s">
        <v>1495</v>
      </c>
      <c r="C7679">
        <v>52356</v>
      </c>
      <c r="D7679" t="s">
        <v>26</v>
      </c>
      <c r="E7679" t="s">
        <v>1797</v>
      </c>
      <c r="F7679" t="s">
        <v>1534</v>
      </c>
    </row>
    <row r="7680" spans="1:6" ht="15">
      <c r="A7680" s="233">
        <v>45839</v>
      </c>
      <c r="B7680" t="s">
        <v>2110</v>
      </c>
      <c r="C7680">
        <v>248.30009932003969</v>
      </c>
      <c r="D7680" t="s">
        <v>26</v>
      </c>
      <c r="E7680" t="s">
        <v>2219</v>
      </c>
      <c r="F7680" t="s">
        <v>1534</v>
      </c>
    </row>
    <row r="7681" spans="1:6" ht="15">
      <c r="A7681" s="233">
        <v>45839</v>
      </c>
      <c r="B7681" t="s">
        <v>1495</v>
      </c>
      <c r="C7681">
        <v>88851</v>
      </c>
      <c r="D7681" t="s">
        <v>28</v>
      </c>
      <c r="E7681" t="s">
        <v>1798</v>
      </c>
      <c r="F7681" t="s">
        <v>1522</v>
      </c>
    </row>
    <row r="7682" spans="1:6" ht="15">
      <c r="A7682" s="233">
        <v>45839</v>
      </c>
      <c r="B7682" t="s">
        <v>2112</v>
      </c>
      <c r="C7682">
        <v>215</v>
      </c>
      <c r="D7682" t="s">
        <v>28</v>
      </c>
      <c r="E7682" t="s">
        <v>2117</v>
      </c>
      <c r="F7682" t="s">
        <v>1522</v>
      </c>
    </row>
    <row r="7683" spans="1:6" ht="15">
      <c r="A7683" s="233">
        <v>45839</v>
      </c>
      <c r="B7683" t="s">
        <v>2110</v>
      </c>
      <c r="C7683">
        <v>241.97814318353201</v>
      </c>
      <c r="D7683" t="s">
        <v>28</v>
      </c>
      <c r="E7683" t="s">
        <v>2132</v>
      </c>
      <c r="F7683" t="s">
        <v>1522</v>
      </c>
    </row>
    <row r="7684" spans="1:6" ht="15">
      <c r="A7684" s="233">
        <v>45839</v>
      </c>
      <c r="B7684" t="s">
        <v>2110</v>
      </c>
      <c r="C7684">
        <v>191.55253328225271</v>
      </c>
      <c r="D7684" t="s">
        <v>30</v>
      </c>
      <c r="E7684" t="s">
        <v>2142</v>
      </c>
      <c r="F7684" t="s">
        <v>1544</v>
      </c>
    </row>
    <row r="7685" spans="1:6" ht="15">
      <c r="A7685" s="233">
        <v>45839</v>
      </c>
      <c r="B7685" t="s">
        <v>1495</v>
      </c>
      <c r="C7685">
        <v>20882</v>
      </c>
      <c r="D7685" t="s">
        <v>30</v>
      </c>
      <c r="E7685" t="s">
        <v>1799</v>
      </c>
      <c r="F7685" t="s">
        <v>1544</v>
      </c>
    </row>
    <row r="7686" spans="1:6" ht="15">
      <c r="A7686" s="233">
        <v>45839</v>
      </c>
      <c r="B7686" t="s">
        <v>2112</v>
      </c>
      <c r="C7686">
        <v>40</v>
      </c>
      <c r="D7686" t="s">
        <v>30</v>
      </c>
      <c r="E7686" t="s">
        <v>2185</v>
      </c>
      <c r="F7686" t="s">
        <v>1544</v>
      </c>
    </row>
    <row r="7687" spans="1:6" ht="15">
      <c r="A7687" s="233">
        <v>45839</v>
      </c>
      <c r="B7687" t="s">
        <v>2110</v>
      </c>
      <c r="C7687">
        <v>262.86615541104271</v>
      </c>
      <c r="D7687" t="s">
        <v>32</v>
      </c>
      <c r="E7687" t="s">
        <v>2170</v>
      </c>
      <c r="F7687" t="s">
        <v>1518</v>
      </c>
    </row>
    <row r="7688" spans="1:6" ht="15">
      <c r="A7688" s="233">
        <v>45839</v>
      </c>
      <c r="B7688" t="s">
        <v>1495</v>
      </c>
      <c r="C7688">
        <v>87497</v>
      </c>
      <c r="D7688" t="s">
        <v>32</v>
      </c>
      <c r="E7688" t="s">
        <v>1800</v>
      </c>
      <c r="F7688" t="s">
        <v>1518</v>
      </c>
    </row>
    <row r="7689" spans="1:6" ht="15">
      <c r="A7689" s="233">
        <v>45839</v>
      </c>
      <c r="B7689" t="s">
        <v>2112</v>
      </c>
      <c r="C7689">
        <v>230</v>
      </c>
      <c r="D7689" t="s">
        <v>32</v>
      </c>
      <c r="E7689" t="s">
        <v>2584</v>
      </c>
      <c r="F7689" t="s">
        <v>1518</v>
      </c>
    </row>
    <row r="7690" spans="1:6" ht="15">
      <c r="A7690" s="233">
        <v>45839</v>
      </c>
      <c r="B7690" t="s">
        <v>2110</v>
      </c>
      <c r="C7690">
        <v>69.853540410273126</v>
      </c>
      <c r="D7690" t="s">
        <v>34</v>
      </c>
      <c r="E7690" t="s">
        <v>2127</v>
      </c>
      <c r="F7690" t="s">
        <v>1509</v>
      </c>
    </row>
    <row r="7691" spans="1:6" ht="15">
      <c r="A7691" s="233">
        <v>45839</v>
      </c>
      <c r="B7691" t="s">
        <v>2112</v>
      </c>
      <c r="C7691">
        <v>30</v>
      </c>
      <c r="D7691" t="s">
        <v>34</v>
      </c>
      <c r="E7691" t="s">
        <v>2133</v>
      </c>
      <c r="F7691" t="s">
        <v>1509</v>
      </c>
    </row>
    <row r="7692" spans="1:6" ht="15">
      <c r="A7692" s="233">
        <v>45839</v>
      </c>
      <c r="B7692" t="s">
        <v>1495</v>
      </c>
      <c r="C7692">
        <v>42947</v>
      </c>
      <c r="D7692" t="s">
        <v>34</v>
      </c>
      <c r="E7692" t="s">
        <v>1801</v>
      </c>
      <c r="F7692" t="s">
        <v>1509</v>
      </c>
    </row>
    <row r="7693" spans="1:6" ht="15">
      <c r="A7693" s="233">
        <v>45839</v>
      </c>
      <c r="B7693" t="s">
        <v>1495</v>
      </c>
      <c r="C7693">
        <v>40523</v>
      </c>
      <c r="D7693" t="s">
        <v>36</v>
      </c>
      <c r="E7693" t="s">
        <v>1936</v>
      </c>
      <c r="F7693" t="s">
        <v>1544</v>
      </c>
    </row>
    <row r="7694" spans="1:6" ht="15">
      <c r="A7694" s="233">
        <v>45839</v>
      </c>
      <c r="B7694" t="s">
        <v>2112</v>
      </c>
      <c r="C7694">
        <v>55</v>
      </c>
      <c r="D7694" t="s">
        <v>36</v>
      </c>
      <c r="E7694" t="s">
        <v>2150</v>
      </c>
      <c r="F7694" t="s">
        <v>1544</v>
      </c>
    </row>
    <row r="7695" spans="1:6" ht="15">
      <c r="A7695" s="233">
        <v>45839</v>
      </c>
      <c r="B7695" t="s">
        <v>2110</v>
      </c>
      <c r="C7695">
        <v>135.7253905189645</v>
      </c>
      <c r="D7695" t="s">
        <v>36</v>
      </c>
      <c r="E7695" t="s">
        <v>2231</v>
      </c>
      <c r="F7695" t="s">
        <v>1544</v>
      </c>
    </row>
    <row r="7696" spans="1:6" ht="15">
      <c r="A7696" s="233">
        <v>45839</v>
      </c>
      <c r="B7696" t="s">
        <v>2112</v>
      </c>
      <c r="C7696">
        <v>155</v>
      </c>
      <c r="D7696" t="s">
        <v>1497</v>
      </c>
      <c r="E7696" t="s">
        <v>2140</v>
      </c>
      <c r="F7696" t="s">
        <v>1522</v>
      </c>
    </row>
    <row r="7697" spans="1:6" ht="15">
      <c r="A7697" s="233">
        <v>45839</v>
      </c>
      <c r="B7697" t="s">
        <v>1495</v>
      </c>
      <c r="C7697">
        <v>62286</v>
      </c>
      <c r="D7697" t="s">
        <v>1497</v>
      </c>
      <c r="E7697" t="s">
        <v>1802</v>
      </c>
      <c r="F7697" t="s">
        <v>1522</v>
      </c>
    </row>
    <row r="7698" spans="1:6" ht="15">
      <c r="A7698" s="233">
        <v>45839</v>
      </c>
      <c r="B7698" t="s">
        <v>2110</v>
      </c>
      <c r="C7698">
        <v>248.8520694859198</v>
      </c>
      <c r="D7698" t="s">
        <v>1497</v>
      </c>
      <c r="E7698" t="s">
        <v>2141</v>
      </c>
      <c r="F7698" t="s">
        <v>1522</v>
      </c>
    </row>
    <row r="7699" spans="1:6" ht="15">
      <c r="A7699" s="233">
        <v>45839</v>
      </c>
      <c r="B7699" t="s">
        <v>2110</v>
      </c>
      <c r="C7699">
        <v>91.691117631368371</v>
      </c>
      <c r="D7699" t="s">
        <v>40</v>
      </c>
      <c r="E7699" t="s">
        <v>2577</v>
      </c>
      <c r="F7699" t="s">
        <v>1509</v>
      </c>
    </row>
    <row r="7700" spans="1:6" ht="15">
      <c r="A7700" s="233">
        <v>45839</v>
      </c>
      <c r="B7700" t="s">
        <v>2112</v>
      </c>
      <c r="C7700">
        <v>55</v>
      </c>
      <c r="D7700" t="s">
        <v>40</v>
      </c>
      <c r="E7700" t="s">
        <v>2150</v>
      </c>
      <c r="F7700" t="s">
        <v>1509</v>
      </c>
    </row>
    <row r="7701" spans="1:6" ht="15">
      <c r="A7701" s="233">
        <v>45839</v>
      </c>
      <c r="B7701" t="s">
        <v>1495</v>
      </c>
      <c r="C7701">
        <v>59984</v>
      </c>
      <c r="D7701" t="s">
        <v>40</v>
      </c>
      <c r="E7701" t="s">
        <v>1803</v>
      </c>
      <c r="F7701" t="s">
        <v>1509</v>
      </c>
    </row>
    <row r="7702" spans="1:6" ht="15">
      <c r="A7702" s="233">
        <v>45839</v>
      </c>
      <c r="B7702" t="s">
        <v>1495</v>
      </c>
      <c r="C7702">
        <v>110535</v>
      </c>
      <c r="D7702" t="s">
        <v>42</v>
      </c>
      <c r="E7702" t="s">
        <v>1804</v>
      </c>
      <c r="F7702" t="s">
        <v>1544</v>
      </c>
    </row>
    <row r="7703" spans="1:6" ht="15">
      <c r="A7703" s="233">
        <v>45839</v>
      </c>
      <c r="B7703" t="s">
        <v>2112</v>
      </c>
      <c r="C7703">
        <v>140</v>
      </c>
      <c r="D7703" t="s">
        <v>42</v>
      </c>
      <c r="E7703" t="s">
        <v>2131</v>
      </c>
      <c r="F7703" t="s">
        <v>1544</v>
      </c>
    </row>
    <row r="7704" spans="1:6" ht="15">
      <c r="A7704" s="233">
        <v>45839</v>
      </c>
      <c r="B7704" t="s">
        <v>2110</v>
      </c>
      <c r="C7704">
        <v>126.6567150676256</v>
      </c>
      <c r="D7704" t="s">
        <v>42</v>
      </c>
      <c r="E7704" t="s">
        <v>2984</v>
      </c>
      <c r="F7704" t="s">
        <v>1544</v>
      </c>
    </row>
    <row r="7705" spans="1:6" ht="15">
      <c r="A7705" s="233">
        <v>45839</v>
      </c>
      <c r="B7705" t="s">
        <v>2110</v>
      </c>
      <c r="C7705">
        <v>136.98630136986301</v>
      </c>
      <c r="D7705" t="s">
        <v>44</v>
      </c>
      <c r="E7705" t="s">
        <v>2264</v>
      </c>
      <c r="F7705" t="s">
        <v>1534</v>
      </c>
    </row>
    <row r="7706" spans="1:6" ht="15">
      <c r="A7706" s="233">
        <v>45839</v>
      </c>
      <c r="B7706" t="s">
        <v>2112</v>
      </c>
      <c r="C7706">
        <v>50</v>
      </c>
      <c r="D7706" t="s">
        <v>44</v>
      </c>
      <c r="E7706" t="s">
        <v>2191</v>
      </c>
      <c r="F7706" t="s">
        <v>1534</v>
      </c>
    </row>
    <row r="7707" spans="1:6" ht="15">
      <c r="A7707" s="233">
        <v>45839</v>
      </c>
      <c r="B7707" t="s">
        <v>1495</v>
      </c>
      <c r="C7707">
        <v>36500</v>
      </c>
      <c r="D7707" t="s">
        <v>44</v>
      </c>
      <c r="E7707" t="s">
        <v>1805</v>
      </c>
      <c r="F7707" t="s">
        <v>1534</v>
      </c>
    </row>
    <row r="7708" spans="1:6" ht="15">
      <c r="A7708" s="233">
        <v>45839</v>
      </c>
      <c r="B7708" t="s">
        <v>2110</v>
      </c>
      <c r="C7708">
        <v>230.07992249939451</v>
      </c>
      <c r="D7708" t="s">
        <v>46</v>
      </c>
      <c r="E7708" t="s">
        <v>2584</v>
      </c>
      <c r="F7708" t="s">
        <v>1518</v>
      </c>
    </row>
    <row r="7709" spans="1:6" ht="15">
      <c r="A7709" s="233">
        <v>45839</v>
      </c>
      <c r="B7709" t="s">
        <v>2112</v>
      </c>
      <c r="C7709">
        <v>95</v>
      </c>
      <c r="D7709" t="s">
        <v>46</v>
      </c>
      <c r="E7709" t="s">
        <v>2258</v>
      </c>
      <c r="F7709" t="s">
        <v>1518</v>
      </c>
    </row>
    <row r="7710" spans="1:6" ht="15">
      <c r="A7710" s="233">
        <v>45839</v>
      </c>
      <c r="B7710" t="s">
        <v>1495</v>
      </c>
      <c r="C7710">
        <v>41290</v>
      </c>
      <c r="D7710" t="s">
        <v>46</v>
      </c>
      <c r="E7710" t="s">
        <v>1806</v>
      </c>
      <c r="F7710" t="s">
        <v>1518</v>
      </c>
    </row>
    <row r="7711" spans="1:6" ht="15">
      <c r="A7711" s="233">
        <v>45839</v>
      </c>
      <c r="B7711" t="s">
        <v>2112</v>
      </c>
      <c r="C7711">
        <v>270</v>
      </c>
      <c r="D7711" t="s">
        <v>48</v>
      </c>
      <c r="E7711" t="s">
        <v>2987</v>
      </c>
      <c r="F7711" t="s">
        <v>1525</v>
      </c>
    </row>
    <row r="7712" spans="1:6" ht="15">
      <c r="A7712" s="233">
        <v>45839</v>
      </c>
      <c r="B7712" t="s">
        <v>1495</v>
      </c>
      <c r="C7712">
        <v>134730</v>
      </c>
      <c r="D7712" t="s">
        <v>48</v>
      </c>
      <c r="E7712" t="s">
        <v>1807</v>
      </c>
      <c r="F7712" t="s">
        <v>1525</v>
      </c>
    </row>
    <row r="7713" spans="1:6" ht="15">
      <c r="A7713" s="233">
        <v>45839</v>
      </c>
      <c r="B7713" t="s">
        <v>2110</v>
      </c>
      <c r="C7713">
        <v>200.40080160320639</v>
      </c>
      <c r="D7713" t="s">
        <v>48</v>
      </c>
      <c r="E7713" t="s">
        <v>2208</v>
      </c>
      <c r="F7713" t="s">
        <v>1525</v>
      </c>
    </row>
    <row r="7714" spans="1:6" ht="15">
      <c r="A7714" s="233">
        <v>45839</v>
      </c>
      <c r="B7714" t="s">
        <v>2110</v>
      </c>
      <c r="C7714">
        <v>152.02189115232591</v>
      </c>
      <c r="D7714" t="s">
        <v>50</v>
      </c>
      <c r="E7714" t="s">
        <v>2206</v>
      </c>
      <c r="F7714" t="s">
        <v>1509</v>
      </c>
    </row>
    <row r="7715" spans="1:6" ht="15">
      <c r="A7715" s="233">
        <v>45839</v>
      </c>
      <c r="B7715" t="s">
        <v>2112</v>
      </c>
      <c r="C7715">
        <v>40</v>
      </c>
      <c r="D7715" t="s">
        <v>50</v>
      </c>
      <c r="E7715" t="s">
        <v>2185</v>
      </c>
      <c r="F7715" t="s">
        <v>1509</v>
      </c>
    </row>
    <row r="7716" spans="1:6" ht="15">
      <c r="A7716" s="233">
        <v>45839</v>
      </c>
      <c r="B7716" t="s">
        <v>1495</v>
      </c>
      <c r="C7716">
        <v>26312</v>
      </c>
      <c r="D7716" t="s">
        <v>50</v>
      </c>
      <c r="E7716" t="s">
        <v>1808</v>
      </c>
      <c r="F7716" t="s">
        <v>1509</v>
      </c>
    </row>
    <row r="7717" spans="1:6" ht="15">
      <c r="A7717" s="233">
        <v>45839</v>
      </c>
      <c r="B7717" t="s">
        <v>2110</v>
      </c>
      <c r="C7717">
        <v>182.7485380116959</v>
      </c>
      <c r="D7717" t="s">
        <v>52</v>
      </c>
      <c r="E7717" t="s">
        <v>2792</v>
      </c>
      <c r="F7717" t="s">
        <v>1525</v>
      </c>
    </row>
    <row r="7718" spans="1:6" ht="15">
      <c r="A7718" s="233">
        <v>45839</v>
      </c>
      <c r="B7718" t="s">
        <v>2112</v>
      </c>
      <c r="C7718">
        <v>105</v>
      </c>
      <c r="D7718" t="s">
        <v>52</v>
      </c>
      <c r="E7718" t="s">
        <v>2137</v>
      </c>
      <c r="F7718" t="s">
        <v>1525</v>
      </c>
    </row>
    <row r="7719" spans="1:6" ht="15">
      <c r="A7719" s="233">
        <v>45839</v>
      </c>
      <c r="B7719" t="s">
        <v>1495</v>
      </c>
      <c r="C7719">
        <v>57456</v>
      </c>
      <c r="D7719" t="s">
        <v>52</v>
      </c>
      <c r="E7719" t="s">
        <v>1809</v>
      </c>
      <c r="F7719" t="s">
        <v>1525</v>
      </c>
    </row>
    <row r="7720" spans="1:6" ht="15">
      <c r="A7720" s="233">
        <v>45839</v>
      </c>
      <c r="B7720" t="s">
        <v>2110</v>
      </c>
      <c r="C7720">
        <v>163.30744998050849</v>
      </c>
      <c r="D7720" t="s">
        <v>54</v>
      </c>
      <c r="E7720" t="s">
        <v>2818</v>
      </c>
      <c r="F7720" t="s">
        <v>1534</v>
      </c>
    </row>
    <row r="7721" spans="1:6" ht="15">
      <c r="A7721" s="233">
        <v>45839</v>
      </c>
      <c r="B7721" t="s">
        <v>2112</v>
      </c>
      <c r="C7721">
        <v>155</v>
      </c>
      <c r="D7721" t="s">
        <v>54</v>
      </c>
      <c r="E7721" t="s">
        <v>2140</v>
      </c>
      <c r="F7721" t="s">
        <v>1534</v>
      </c>
    </row>
    <row r="7722" spans="1:6" ht="15">
      <c r="A7722" s="233">
        <v>45839</v>
      </c>
      <c r="B7722" t="s">
        <v>1495</v>
      </c>
      <c r="C7722">
        <v>94913</v>
      </c>
      <c r="D7722" t="s">
        <v>54</v>
      </c>
      <c r="E7722" t="s">
        <v>1810</v>
      </c>
      <c r="F7722" t="s">
        <v>1534</v>
      </c>
    </row>
    <row r="7723" spans="1:6" ht="15">
      <c r="A7723" s="233">
        <v>45839</v>
      </c>
      <c r="B7723" t="s">
        <v>2112</v>
      </c>
      <c r="C7723">
        <v>175</v>
      </c>
      <c r="D7723" t="s">
        <v>56</v>
      </c>
      <c r="E7723" t="s">
        <v>2154</v>
      </c>
      <c r="F7723" t="s">
        <v>1534</v>
      </c>
    </row>
    <row r="7724" spans="1:6" ht="15">
      <c r="A7724" s="233">
        <v>45839</v>
      </c>
      <c r="B7724" t="s">
        <v>2110</v>
      </c>
      <c r="C7724">
        <v>217.97889964251459</v>
      </c>
      <c r="D7724" t="s">
        <v>56</v>
      </c>
      <c r="E7724" t="s">
        <v>2155</v>
      </c>
      <c r="F7724" t="s">
        <v>1534</v>
      </c>
    </row>
    <row r="7725" spans="1:6" ht="15">
      <c r="A7725" s="233">
        <v>45839</v>
      </c>
      <c r="B7725" t="s">
        <v>1495</v>
      </c>
      <c r="C7725">
        <v>80283</v>
      </c>
      <c r="D7725" t="s">
        <v>56</v>
      </c>
      <c r="E7725" t="s">
        <v>1811</v>
      </c>
      <c r="F7725" t="s">
        <v>1534</v>
      </c>
    </row>
    <row r="7726" spans="1:6" ht="15">
      <c r="A7726" s="233">
        <v>45839</v>
      </c>
      <c r="B7726" t="s">
        <v>2112</v>
      </c>
      <c r="C7726">
        <v>0</v>
      </c>
      <c r="D7726" t="s">
        <v>58</v>
      </c>
      <c r="E7726" t="s">
        <v>2156</v>
      </c>
      <c r="F7726" t="s">
        <v>1509</v>
      </c>
    </row>
    <row r="7727" spans="1:6" ht="15">
      <c r="A7727" s="233">
        <v>45839</v>
      </c>
      <c r="B7727" t="s">
        <v>1495</v>
      </c>
      <c r="C7727">
        <v>1399</v>
      </c>
      <c r="D7727" t="s">
        <v>58</v>
      </c>
      <c r="E7727" t="s">
        <v>1812</v>
      </c>
      <c r="F7727" t="s">
        <v>1509</v>
      </c>
    </row>
    <row r="7728" spans="1:6" ht="15">
      <c r="A7728" s="233">
        <v>45839</v>
      </c>
      <c r="B7728" t="s">
        <v>2110</v>
      </c>
      <c r="C7728">
        <v>0</v>
      </c>
      <c r="D7728" t="s">
        <v>58</v>
      </c>
      <c r="E7728" t="s">
        <v>2156</v>
      </c>
      <c r="F7728" t="s">
        <v>1509</v>
      </c>
    </row>
    <row r="7729" spans="1:6" ht="15">
      <c r="A7729" s="233">
        <v>45839</v>
      </c>
      <c r="B7729" t="s">
        <v>2110</v>
      </c>
      <c r="C7729">
        <v>144.5447497404765</v>
      </c>
      <c r="D7729" t="s">
        <v>1498</v>
      </c>
      <c r="E7729" t="s">
        <v>2157</v>
      </c>
      <c r="F7729" t="s">
        <v>1522</v>
      </c>
    </row>
    <row r="7730" spans="1:6" ht="15">
      <c r="A7730" s="233">
        <v>45839</v>
      </c>
      <c r="B7730" t="s">
        <v>1495</v>
      </c>
      <c r="C7730">
        <v>152202</v>
      </c>
      <c r="D7730" t="s">
        <v>1498</v>
      </c>
      <c r="E7730" t="s">
        <v>1813</v>
      </c>
      <c r="F7730" t="s">
        <v>1522</v>
      </c>
    </row>
    <row r="7731" spans="1:6" ht="15">
      <c r="A7731" s="233">
        <v>45839</v>
      </c>
      <c r="B7731" t="s">
        <v>2112</v>
      </c>
      <c r="C7731">
        <v>220</v>
      </c>
      <c r="D7731" t="s">
        <v>1498</v>
      </c>
      <c r="E7731" t="s">
        <v>2158</v>
      </c>
      <c r="F7731" t="s">
        <v>1522</v>
      </c>
    </row>
    <row r="7732" spans="1:6" ht="15">
      <c r="A7732" s="233">
        <v>45839</v>
      </c>
      <c r="B7732" t="s">
        <v>2110</v>
      </c>
      <c r="C7732">
        <v>208.08914708930001</v>
      </c>
      <c r="D7732" t="s">
        <v>62</v>
      </c>
      <c r="E7732" t="s">
        <v>2806</v>
      </c>
      <c r="F7732" t="s">
        <v>1578</v>
      </c>
    </row>
    <row r="7733" spans="1:6" ht="15">
      <c r="A7733" s="233">
        <v>45839</v>
      </c>
      <c r="B7733" t="s">
        <v>1495</v>
      </c>
      <c r="C7733">
        <v>117738</v>
      </c>
      <c r="D7733" t="s">
        <v>62</v>
      </c>
      <c r="E7733" t="s">
        <v>1814</v>
      </c>
      <c r="F7733" t="s">
        <v>1578</v>
      </c>
    </row>
    <row r="7734" spans="1:6" ht="15">
      <c r="A7734" s="233">
        <v>45839</v>
      </c>
      <c r="B7734" t="s">
        <v>2112</v>
      </c>
      <c r="C7734">
        <v>245</v>
      </c>
      <c r="D7734" t="s">
        <v>62</v>
      </c>
      <c r="E7734" t="s">
        <v>2243</v>
      </c>
      <c r="F7734" t="s">
        <v>1578</v>
      </c>
    </row>
    <row r="7735" spans="1:6" ht="15">
      <c r="A7735" s="233">
        <v>45839</v>
      </c>
      <c r="B7735" t="s">
        <v>2110</v>
      </c>
      <c r="C7735">
        <v>282.65107212475641</v>
      </c>
      <c r="D7735" t="s">
        <v>64</v>
      </c>
      <c r="E7735" t="s">
        <v>3540</v>
      </c>
      <c r="F7735" t="s">
        <v>1531</v>
      </c>
    </row>
    <row r="7736" spans="1:6" ht="15">
      <c r="A7736" s="233">
        <v>45839</v>
      </c>
      <c r="B7736" t="s">
        <v>1495</v>
      </c>
      <c r="C7736">
        <v>51300</v>
      </c>
      <c r="D7736" t="s">
        <v>64</v>
      </c>
      <c r="E7736" t="s">
        <v>1815</v>
      </c>
      <c r="F7736" t="s">
        <v>1531</v>
      </c>
    </row>
    <row r="7737" spans="1:6" ht="15">
      <c r="A7737" s="233">
        <v>45839</v>
      </c>
      <c r="B7737" t="s">
        <v>2112</v>
      </c>
      <c r="C7737">
        <v>145</v>
      </c>
      <c r="D7737" t="s">
        <v>64</v>
      </c>
      <c r="E7737" t="s">
        <v>2157</v>
      </c>
      <c r="F7737" t="s">
        <v>1531</v>
      </c>
    </row>
    <row r="7738" spans="1:6" ht="15">
      <c r="A7738" s="233">
        <v>45839</v>
      </c>
      <c r="B7738" t="s">
        <v>2110</v>
      </c>
      <c r="C7738">
        <v>149.82197623999721</v>
      </c>
      <c r="D7738" t="s">
        <v>66</v>
      </c>
      <c r="E7738" t="s">
        <v>2217</v>
      </c>
      <c r="F7738" t="s">
        <v>1509</v>
      </c>
    </row>
    <row r="7739" spans="1:6" ht="15">
      <c r="A7739" s="233">
        <v>45839</v>
      </c>
      <c r="B7739" t="s">
        <v>1495</v>
      </c>
      <c r="C7739">
        <v>56734</v>
      </c>
      <c r="D7739" t="s">
        <v>66</v>
      </c>
      <c r="E7739" t="s">
        <v>1816</v>
      </c>
      <c r="F7739" t="s">
        <v>1509</v>
      </c>
    </row>
    <row r="7740" spans="1:6" ht="15">
      <c r="A7740" s="233">
        <v>45839</v>
      </c>
      <c r="B7740" t="s">
        <v>2112</v>
      </c>
      <c r="C7740">
        <v>85</v>
      </c>
      <c r="D7740" t="s">
        <v>66</v>
      </c>
      <c r="E7740" t="s">
        <v>2183</v>
      </c>
      <c r="F7740" t="s">
        <v>1509</v>
      </c>
    </row>
    <row r="7741" spans="1:6" ht="15">
      <c r="A7741" s="233">
        <v>45839</v>
      </c>
      <c r="B7741" t="s">
        <v>1495</v>
      </c>
      <c r="C7741">
        <v>67351</v>
      </c>
      <c r="D7741" t="s">
        <v>68</v>
      </c>
      <c r="E7741" t="s">
        <v>1817</v>
      </c>
      <c r="F7741" t="s">
        <v>1578</v>
      </c>
    </row>
    <row r="7742" spans="1:6" ht="15">
      <c r="A7742" s="233">
        <v>45839</v>
      </c>
      <c r="B7742" t="s">
        <v>2110</v>
      </c>
      <c r="C7742">
        <v>244.98522664845359</v>
      </c>
      <c r="D7742" t="s">
        <v>68</v>
      </c>
      <c r="E7742" t="s">
        <v>2243</v>
      </c>
      <c r="F7742" t="s">
        <v>1578</v>
      </c>
    </row>
    <row r="7743" spans="1:6" ht="15">
      <c r="A7743" s="233">
        <v>45839</v>
      </c>
      <c r="B7743" t="s">
        <v>2112</v>
      </c>
      <c r="C7743">
        <v>165</v>
      </c>
      <c r="D7743" t="s">
        <v>68</v>
      </c>
      <c r="E7743" t="s">
        <v>2153</v>
      </c>
      <c r="F7743" t="s">
        <v>1578</v>
      </c>
    </row>
    <row r="7744" spans="1:6" ht="15">
      <c r="A7744" s="233">
        <v>45839</v>
      </c>
      <c r="B7744" t="s">
        <v>2112</v>
      </c>
      <c r="C7744">
        <v>55</v>
      </c>
      <c r="D7744" t="s">
        <v>70</v>
      </c>
      <c r="E7744" t="s">
        <v>2150</v>
      </c>
      <c r="F7744" t="s">
        <v>1578</v>
      </c>
    </row>
    <row r="7745" spans="1:6" ht="15">
      <c r="A7745" s="233">
        <v>45839</v>
      </c>
      <c r="B7745" t="s">
        <v>2110</v>
      </c>
      <c r="C7745">
        <v>231.12156994579149</v>
      </c>
      <c r="D7745" t="s">
        <v>70</v>
      </c>
      <c r="E7745" t="s">
        <v>2201</v>
      </c>
      <c r="F7745" t="s">
        <v>1578</v>
      </c>
    </row>
    <row r="7746" spans="1:6" ht="15">
      <c r="A7746" s="233">
        <v>45839</v>
      </c>
      <c r="B7746" t="s">
        <v>1495</v>
      </c>
      <c r="C7746">
        <v>23797</v>
      </c>
      <c r="D7746" t="s">
        <v>70</v>
      </c>
      <c r="E7746" t="s">
        <v>1818</v>
      </c>
      <c r="F7746" t="s">
        <v>1578</v>
      </c>
    </row>
    <row r="7747" spans="1:6" ht="15">
      <c r="A7747" s="233">
        <v>45839</v>
      </c>
      <c r="B7747" t="s">
        <v>2110</v>
      </c>
      <c r="C7747">
        <v>314.48660062448062</v>
      </c>
      <c r="D7747" t="s">
        <v>72</v>
      </c>
      <c r="E7747" t="s">
        <v>2787</v>
      </c>
      <c r="F7747" t="s">
        <v>1591</v>
      </c>
    </row>
    <row r="7748" spans="1:6" ht="15">
      <c r="A7748" s="233">
        <v>45839</v>
      </c>
      <c r="B7748" t="s">
        <v>2112</v>
      </c>
      <c r="C7748">
        <v>140</v>
      </c>
      <c r="D7748" t="s">
        <v>72</v>
      </c>
      <c r="E7748" t="s">
        <v>2131</v>
      </c>
      <c r="F7748" t="s">
        <v>1591</v>
      </c>
    </row>
    <row r="7749" spans="1:6" ht="15">
      <c r="A7749" s="233">
        <v>45839</v>
      </c>
      <c r="B7749" t="s">
        <v>1495</v>
      </c>
      <c r="C7749">
        <v>44517</v>
      </c>
      <c r="D7749" t="s">
        <v>72</v>
      </c>
      <c r="E7749" t="s">
        <v>1819</v>
      </c>
      <c r="F7749" t="s">
        <v>1591</v>
      </c>
    </row>
    <row r="7750" spans="1:6" ht="15">
      <c r="A7750" s="233">
        <v>45839</v>
      </c>
      <c r="B7750" t="s">
        <v>2110</v>
      </c>
      <c r="C7750">
        <v>223.09429093645849</v>
      </c>
      <c r="D7750" t="s">
        <v>74</v>
      </c>
      <c r="E7750" t="s">
        <v>2136</v>
      </c>
      <c r="F7750" t="s">
        <v>1591</v>
      </c>
    </row>
    <row r="7751" spans="1:6" ht="15">
      <c r="A7751" s="233">
        <v>45839</v>
      </c>
      <c r="B7751" t="s">
        <v>2112</v>
      </c>
      <c r="C7751">
        <v>415</v>
      </c>
      <c r="D7751" t="s">
        <v>74</v>
      </c>
      <c r="E7751" t="s">
        <v>2195</v>
      </c>
      <c r="F7751" t="s">
        <v>1591</v>
      </c>
    </row>
    <row r="7752" spans="1:6" ht="15">
      <c r="A7752" s="233">
        <v>45839</v>
      </c>
      <c r="B7752" t="s">
        <v>1495</v>
      </c>
      <c r="C7752">
        <v>186020</v>
      </c>
      <c r="D7752" t="s">
        <v>74</v>
      </c>
      <c r="E7752" t="s">
        <v>1820</v>
      </c>
      <c r="F7752" t="s">
        <v>1591</v>
      </c>
    </row>
    <row r="7753" spans="1:6" ht="15">
      <c r="A7753" s="233">
        <v>45839</v>
      </c>
      <c r="B7753" t="s">
        <v>1495</v>
      </c>
      <c r="C7753">
        <v>221728</v>
      </c>
      <c r="D7753" t="s">
        <v>76</v>
      </c>
      <c r="E7753" t="s">
        <v>1821</v>
      </c>
      <c r="F7753" t="s">
        <v>1522</v>
      </c>
    </row>
    <row r="7754" spans="1:6" ht="15">
      <c r="A7754" s="233">
        <v>45839</v>
      </c>
      <c r="B7754" t="s">
        <v>2110</v>
      </c>
      <c r="C7754">
        <v>196.1863183720595</v>
      </c>
      <c r="D7754" t="s">
        <v>76</v>
      </c>
      <c r="E7754" t="s">
        <v>2180</v>
      </c>
      <c r="F7754" t="s">
        <v>1522</v>
      </c>
    </row>
    <row r="7755" spans="1:6" ht="15">
      <c r="A7755" s="233">
        <v>45839</v>
      </c>
      <c r="B7755" t="s">
        <v>2112</v>
      </c>
      <c r="C7755">
        <v>435</v>
      </c>
      <c r="D7755" t="s">
        <v>76</v>
      </c>
      <c r="E7755" t="s">
        <v>2328</v>
      </c>
      <c r="F7755" t="s">
        <v>1522</v>
      </c>
    </row>
    <row r="7756" spans="1:6" ht="15">
      <c r="A7756" s="233">
        <v>45839</v>
      </c>
      <c r="B7756" t="s">
        <v>2110</v>
      </c>
      <c r="C7756">
        <v>207.36628862197131</v>
      </c>
      <c r="D7756" t="s">
        <v>78</v>
      </c>
      <c r="E7756" t="s">
        <v>3541</v>
      </c>
      <c r="F7756" t="s">
        <v>1518</v>
      </c>
    </row>
    <row r="7757" spans="1:6" ht="15">
      <c r="A7757" s="233">
        <v>45839</v>
      </c>
      <c r="B7757" t="s">
        <v>1495</v>
      </c>
      <c r="C7757">
        <v>62691</v>
      </c>
      <c r="D7757" t="s">
        <v>78</v>
      </c>
      <c r="E7757" t="s">
        <v>1822</v>
      </c>
      <c r="F7757" t="s">
        <v>1518</v>
      </c>
    </row>
    <row r="7758" spans="1:6" ht="15">
      <c r="A7758" s="233">
        <v>45839</v>
      </c>
      <c r="B7758" t="s">
        <v>2112</v>
      </c>
      <c r="C7758">
        <v>130</v>
      </c>
      <c r="D7758" t="s">
        <v>78</v>
      </c>
      <c r="E7758" t="s">
        <v>2179</v>
      </c>
      <c r="F7758" t="s">
        <v>1518</v>
      </c>
    </row>
    <row r="7759" spans="1:6" ht="15">
      <c r="A7759" s="233">
        <v>45839</v>
      </c>
      <c r="B7759" t="s">
        <v>2110</v>
      </c>
      <c r="C7759">
        <v>151.20205634796631</v>
      </c>
      <c r="D7759" t="s">
        <v>80</v>
      </c>
      <c r="E7759" t="s">
        <v>2585</v>
      </c>
      <c r="F7759" t="s">
        <v>1522</v>
      </c>
    </row>
    <row r="7760" spans="1:6" ht="15">
      <c r="A7760" s="233">
        <v>45839</v>
      </c>
      <c r="B7760" t="s">
        <v>1495</v>
      </c>
      <c r="C7760">
        <v>119046</v>
      </c>
      <c r="D7760" t="s">
        <v>80</v>
      </c>
      <c r="E7760" t="s">
        <v>1823</v>
      </c>
      <c r="F7760" t="s">
        <v>1522</v>
      </c>
    </row>
    <row r="7761" spans="1:6" ht="15">
      <c r="A7761" s="233">
        <v>45839</v>
      </c>
      <c r="B7761" t="s">
        <v>2112</v>
      </c>
      <c r="C7761">
        <v>180</v>
      </c>
      <c r="D7761" t="s">
        <v>80</v>
      </c>
      <c r="E7761" t="s">
        <v>2177</v>
      </c>
      <c r="F7761" t="s">
        <v>1522</v>
      </c>
    </row>
    <row r="7762" spans="1:6" ht="15">
      <c r="A7762" s="233">
        <v>45839</v>
      </c>
      <c r="B7762" t="s">
        <v>2112</v>
      </c>
      <c r="C7762">
        <v>120</v>
      </c>
      <c r="D7762" t="s">
        <v>82</v>
      </c>
      <c r="E7762" t="s">
        <v>2233</v>
      </c>
      <c r="F7762" t="s">
        <v>1531</v>
      </c>
    </row>
    <row r="7763" spans="1:6" ht="15">
      <c r="A7763" s="233">
        <v>45839</v>
      </c>
      <c r="B7763" t="s">
        <v>1495</v>
      </c>
      <c r="C7763">
        <v>67075</v>
      </c>
      <c r="D7763" t="s">
        <v>82</v>
      </c>
      <c r="E7763" t="s">
        <v>1824</v>
      </c>
      <c r="F7763" t="s">
        <v>1531</v>
      </c>
    </row>
    <row r="7764" spans="1:6" ht="15">
      <c r="A7764" s="233">
        <v>45839</v>
      </c>
      <c r="B7764" t="s">
        <v>2110</v>
      </c>
      <c r="C7764">
        <v>178.9042117033172</v>
      </c>
      <c r="D7764" t="s">
        <v>82</v>
      </c>
      <c r="E7764" t="s">
        <v>2227</v>
      </c>
      <c r="F7764" t="s">
        <v>1531</v>
      </c>
    </row>
    <row r="7765" spans="1:6" ht="15">
      <c r="A7765" s="233">
        <v>45839</v>
      </c>
      <c r="B7765" t="s">
        <v>2110</v>
      </c>
      <c r="C7765">
        <v>71.949840682495633</v>
      </c>
      <c r="D7765" t="s">
        <v>84</v>
      </c>
      <c r="E7765" t="s">
        <v>2529</v>
      </c>
      <c r="F7765" t="s">
        <v>1509</v>
      </c>
    </row>
    <row r="7766" spans="1:6" ht="15">
      <c r="A7766" s="233">
        <v>45839</v>
      </c>
      <c r="B7766" t="s">
        <v>2112</v>
      </c>
      <c r="C7766">
        <v>35</v>
      </c>
      <c r="D7766" t="s">
        <v>84</v>
      </c>
      <c r="E7766" t="s">
        <v>2205</v>
      </c>
      <c r="F7766" t="s">
        <v>1509</v>
      </c>
    </row>
    <row r="7767" spans="1:6" ht="15">
      <c r="A7767" s="233">
        <v>45839</v>
      </c>
      <c r="B7767" t="s">
        <v>1495</v>
      </c>
      <c r="C7767">
        <v>48645</v>
      </c>
      <c r="D7767" t="s">
        <v>84</v>
      </c>
      <c r="E7767" t="s">
        <v>1825</v>
      </c>
      <c r="F7767" t="s">
        <v>1509</v>
      </c>
    </row>
    <row r="7768" spans="1:6" ht="15">
      <c r="A7768" s="233">
        <v>45839</v>
      </c>
      <c r="B7768" t="s">
        <v>1495</v>
      </c>
      <c r="C7768">
        <v>96404</v>
      </c>
      <c r="D7768" t="s">
        <v>86</v>
      </c>
      <c r="E7768" t="s">
        <v>1826</v>
      </c>
      <c r="F7768" t="s">
        <v>1518</v>
      </c>
    </row>
    <row r="7769" spans="1:6" ht="15">
      <c r="A7769" s="233">
        <v>45839</v>
      </c>
      <c r="B7769" t="s">
        <v>2110</v>
      </c>
      <c r="C7769">
        <v>186.7142442222314</v>
      </c>
      <c r="D7769" t="s">
        <v>86</v>
      </c>
      <c r="E7769" t="s">
        <v>2798</v>
      </c>
      <c r="F7769" t="s">
        <v>1518</v>
      </c>
    </row>
    <row r="7770" spans="1:6" ht="15">
      <c r="A7770" s="233">
        <v>45839</v>
      </c>
      <c r="B7770" t="s">
        <v>2112</v>
      </c>
      <c r="C7770">
        <v>180</v>
      </c>
      <c r="D7770" t="s">
        <v>86</v>
      </c>
      <c r="E7770" t="s">
        <v>2177</v>
      </c>
      <c r="F7770" t="s">
        <v>1518</v>
      </c>
    </row>
    <row r="7771" spans="1:6" ht="15">
      <c r="A7771" s="233">
        <v>45839</v>
      </c>
      <c r="B7771" t="s">
        <v>2110</v>
      </c>
      <c r="C7771">
        <v>130.5089850416625</v>
      </c>
      <c r="D7771" t="s">
        <v>88</v>
      </c>
      <c r="E7771" t="s">
        <v>2547</v>
      </c>
      <c r="F7771" t="s">
        <v>1544</v>
      </c>
    </row>
    <row r="7772" spans="1:6" ht="15">
      <c r="A7772" s="233">
        <v>45839</v>
      </c>
      <c r="B7772" t="s">
        <v>1495</v>
      </c>
      <c r="C7772">
        <v>149415</v>
      </c>
      <c r="D7772" t="s">
        <v>88</v>
      </c>
      <c r="E7772" t="s">
        <v>1827</v>
      </c>
      <c r="F7772" t="s">
        <v>1544</v>
      </c>
    </row>
    <row r="7773" spans="1:6" ht="15">
      <c r="A7773" s="233">
        <v>45839</v>
      </c>
      <c r="B7773" t="s">
        <v>2112</v>
      </c>
      <c r="C7773">
        <v>195</v>
      </c>
      <c r="D7773" t="s">
        <v>88</v>
      </c>
      <c r="E7773" t="s">
        <v>2135</v>
      </c>
      <c r="F7773" t="s">
        <v>1544</v>
      </c>
    </row>
    <row r="7774" spans="1:6" ht="15">
      <c r="A7774" s="233">
        <v>45839</v>
      </c>
      <c r="B7774" t="s">
        <v>2112</v>
      </c>
      <c r="C7774">
        <v>85</v>
      </c>
      <c r="D7774" t="s">
        <v>90</v>
      </c>
      <c r="E7774" t="s">
        <v>2183</v>
      </c>
      <c r="F7774" t="s">
        <v>1509</v>
      </c>
    </row>
    <row r="7775" spans="1:6" ht="15">
      <c r="A7775" s="233">
        <v>45839</v>
      </c>
      <c r="B7775" t="s">
        <v>2110</v>
      </c>
      <c r="C7775">
        <v>176.9469367362658</v>
      </c>
      <c r="D7775" t="s">
        <v>90</v>
      </c>
      <c r="E7775" t="s">
        <v>2786</v>
      </c>
      <c r="F7775" t="s">
        <v>1509</v>
      </c>
    </row>
    <row r="7776" spans="1:6" ht="15">
      <c r="A7776" s="233">
        <v>45839</v>
      </c>
      <c r="B7776" t="s">
        <v>1495</v>
      </c>
      <c r="C7776">
        <v>48037</v>
      </c>
      <c r="D7776" t="s">
        <v>90</v>
      </c>
      <c r="E7776" t="s">
        <v>1828</v>
      </c>
      <c r="F7776" t="s">
        <v>1509</v>
      </c>
    </row>
    <row r="7777" spans="1:6" ht="15">
      <c r="A7777" s="233">
        <v>45839</v>
      </c>
      <c r="B7777" t="s">
        <v>2110</v>
      </c>
      <c r="C7777">
        <v>170.318019032655</v>
      </c>
      <c r="D7777" t="s">
        <v>92</v>
      </c>
      <c r="E7777" t="s">
        <v>2162</v>
      </c>
      <c r="F7777" t="s">
        <v>1525</v>
      </c>
    </row>
    <row r="7778" spans="1:6" ht="15">
      <c r="A7778" s="233">
        <v>45839</v>
      </c>
      <c r="B7778" t="s">
        <v>1495</v>
      </c>
      <c r="C7778">
        <v>325861</v>
      </c>
      <c r="D7778" t="s">
        <v>92</v>
      </c>
      <c r="E7778" t="s">
        <v>1829</v>
      </c>
      <c r="F7778" t="s">
        <v>1525</v>
      </c>
    </row>
    <row r="7779" spans="1:6" ht="15">
      <c r="A7779" s="233">
        <v>45839</v>
      </c>
      <c r="B7779" t="s">
        <v>2112</v>
      </c>
      <c r="C7779">
        <v>555</v>
      </c>
      <c r="D7779" t="s">
        <v>92</v>
      </c>
      <c r="E7779" t="s">
        <v>3003</v>
      </c>
      <c r="F7779" t="s">
        <v>1525</v>
      </c>
    </row>
    <row r="7780" spans="1:6" ht="15">
      <c r="A7780" s="233">
        <v>45839</v>
      </c>
      <c r="B7780" t="s">
        <v>2110</v>
      </c>
      <c r="C7780">
        <v>254.1080806369643</v>
      </c>
      <c r="D7780" t="s">
        <v>94</v>
      </c>
      <c r="E7780" t="s">
        <v>2190</v>
      </c>
      <c r="F7780" t="s">
        <v>1578</v>
      </c>
    </row>
    <row r="7781" spans="1:6" ht="15">
      <c r="A7781" s="233">
        <v>45839</v>
      </c>
      <c r="B7781" t="s">
        <v>1495</v>
      </c>
      <c r="C7781">
        <v>41321</v>
      </c>
      <c r="D7781" t="s">
        <v>94</v>
      </c>
      <c r="E7781" t="s">
        <v>1830</v>
      </c>
      <c r="F7781" t="s">
        <v>1578</v>
      </c>
    </row>
    <row r="7782" spans="1:6" ht="15">
      <c r="A7782" s="233">
        <v>45839</v>
      </c>
      <c r="B7782" t="s">
        <v>2112</v>
      </c>
      <c r="C7782">
        <v>105</v>
      </c>
      <c r="D7782" t="s">
        <v>94</v>
      </c>
      <c r="E7782" t="s">
        <v>2137</v>
      </c>
      <c r="F7782" t="s">
        <v>1578</v>
      </c>
    </row>
    <row r="7783" spans="1:6" ht="15">
      <c r="A7783" s="233">
        <v>45839</v>
      </c>
      <c r="B7783" t="s">
        <v>1495</v>
      </c>
      <c r="C7783">
        <v>148036</v>
      </c>
      <c r="D7783" t="s">
        <v>96</v>
      </c>
      <c r="E7783" t="s">
        <v>1831</v>
      </c>
      <c r="F7783" t="s">
        <v>1522</v>
      </c>
    </row>
    <row r="7784" spans="1:6" ht="15">
      <c r="A7784" s="233">
        <v>45839</v>
      </c>
      <c r="B7784" t="s">
        <v>2112</v>
      </c>
      <c r="C7784">
        <v>235</v>
      </c>
      <c r="D7784" t="s">
        <v>96</v>
      </c>
      <c r="E7784" t="s">
        <v>2203</v>
      </c>
      <c r="F7784" t="s">
        <v>1522</v>
      </c>
    </row>
    <row r="7785" spans="1:6" ht="15">
      <c r="A7785" s="233">
        <v>45839</v>
      </c>
      <c r="B7785" t="s">
        <v>2110</v>
      </c>
      <c r="C7785">
        <v>158.745170093761</v>
      </c>
      <c r="D7785" t="s">
        <v>96</v>
      </c>
      <c r="E7785" t="s">
        <v>2527</v>
      </c>
      <c r="F7785" t="s">
        <v>1522</v>
      </c>
    </row>
    <row r="7786" spans="1:6" ht="15">
      <c r="A7786" s="233">
        <v>45839</v>
      </c>
      <c r="B7786" t="s">
        <v>2110</v>
      </c>
      <c r="C7786">
        <v>248.1851461190048</v>
      </c>
      <c r="D7786" t="s">
        <v>98</v>
      </c>
      <c r="E7786" t="s">
        <v>2219</v>
      </c>
      <c r="F7786" t="s">
        <v>1509</v>
      </c>
    </row>
    <row r="7787" spans="1:6" ht="15">
      <c r="A7787" s="233">
        <v>45839</v>
      </c>
      <c r="B7787" t="s">
        <v>2112</v>
      </c>
      <c r="C7787">
        <v>80</v>
      </c>
      <c r="D7787" t="s">
        <v>98</v>
      </c>
      <c r="E7787" t="s">
        <v>2115</v>
      </c>
      <c r="F7787" t="s">
        <v>1509</v>
      </c>
    </row>
    <row r="7788" spans="1:6" ht="15">
      <c r="A7788" s="233">
        <v>45839</v>
      </c>
      <c r="B7788" t="s">
        <v>1495</v>
      </c>
      <c r="C7788">
        <v>32234</v>
      </c>
      <c r="D7788" t="s">
        <v>98</v>
      </c>
      <c r="E7788" t="s">
        <v>1832</v>
      </c>
      <c r="F7788" t="s">
        <v>1509</v>
      </c>
    </row>
    <row r="7789" spans="1:6" ht="15">
      <c r="A7789" s="233">
        <v>45839</v>
      </c>
      <c r="B7789" t="s">
        <v>1495</v>
      </c>
      <c r="C7789">
        <v>22600</v>
      </c>
      <c r="D7789" t="s">
        <v>100</v>
      </c>
      <c r="E7789" t="s">
        <v>1833</v>
      </c>
      <c r="F7789" t="s">
        <v>1509</v>
      </c>
    </row>
    <row r="7790" spans="1:6" ht="15">
      <c r="A7790" s="233">
        <v>45839</v>
      </c>
      <c r="B7790" t="s">
        <v>2110</v>
      </c>
      <c r="C7790">
        <v>154.86725663716811</v>
      </c>
      <c r="D7790" t="s">
        <v>100</v>
      </c>
      <c r="E7790" t="s">
        <v>2140</v>
      </c>
      <c r="F7790" t="s">
        <v>1509</v>
      </c>
    </row>
    <row r="7791" spans="1:6" ht="15">
      <c r="A7791" s="233">
        <v>45839</v>
      </c>
      <c r="B7791" t="s">
        <v>2112</v>
      </c>
      <c r="C7791">
        <v>35</v>
      </c>
      <c r="D7791" t="s">
        <v>100</v>
      </c>
      <c r="E7791" t="s">
        <v>2205</v>
      </c>
      <c r="F7791" t="s">
        <v>1509</v>
      </c>
    </row>
    <row r="7792" spans="1:6" ht="15">
      <c r="A7792" s="233">
        <v>45839</v>
      </c>
      <c r="B7792" t="s">
        <v>1495</v>
      </c>
      <c r="C7792">
        <v>25379</v>
      </c>
      <c r="D7792" t="s">
        <v>102</v>
      </c>
      <c r="E7792" t="s">
        <v>1834</v>
      </c>
      <c r="F7792" t="s">
        <v>1534</v>
      </c>
    </row>
    <row r="7793" spans="1:6" ht="15">
      <c r="A7793" s="233">
        <v>45839</v>
      </c>
      <c r="B7793" t="s">
        <v>2110</v>
      </c>
      <c r="C7793">
        <v>256.11726230347932</v>
      </c>
      <c r="D7793" t="s">
        <v>102</v>
      </c>
      <c r="E7793" t="s">
        <v>3153</v>
      </c>
      <c r="F7793" t="s">
        <v>1534</v>
      </c>
    </row>
    <row r="7794" spans="1:6" ht="15">
      <c r="A7794" s="233">
        <v>45839</v>
      </c>
      <c r="B7794" t="s">
        <v>2112</v>
      </c>
      <c r="C7794">
        <v>65</v>
      </c>
      <c r="D7794" t="s">
        <v>102</v>
      </c>
      <c r="E7794" t="s">
        <v>2209</v>
      </c>
      <c r="F7794" t="s">
        <v>1534</v>
      </c>
    </row>
    <row r="7795" spans="1:6" ht="15">
      <c r="A7795" s="233">
        <v>45839</v>
      </c>
      <c r="B7795" t="s">
        <v>1495</v>
      </c>
      <c r="C7795">
        <v>20499</v>
      </c>
      <c r="D7795" t="s">
        <v>104</v>
      </c>
      <c r="E7795" t="s">
        <v>1835</v>
      </c>
      <c r="F7795" t="s">
        <v>1509</v>
      </c>
    </row>
    <row r="7796" spans="1:6" ht="15">
      <c r="A7796" s="233">
        <v>45839</v>
      </c>
      <c r="B7796" t="s">
        <v>2112</v>
      </c>
      <c r="C7796">
        <v>0</v>
      </c>
      <c r="D7796" t="s">
        <v>104</v>
      </c>
      <c r="E7796" t="s">
        <v>2156</v>
      </c>
      <c r="F7796" t="s">
        <v>1509</v>
      </c>
    </row>
    <row r="7797" spans="1:6" ht="15">
      <c r="A7797" s="233">
        <v>45839</v>
      </c>
      <c r="B7797" t="s">
        <v>2110</v>
      </c>
      <c r="C7797">
        <v>0</v>
      </c>
      <c r="D7797" t="s">
        <v>104</v>
      </c>
      <c r="E7797" t="s">
        <v>2156</v>
      </c>
      <c r="F7797" t="s">
        <v>1509</v>
      </c>
    </row>
    <row r="7798" spans="1:6" ht="15">
      <c r="A7798" s="233">
        <v>45839</v>
      </c>
      <c r="B7798" t="s">
        <v>2112</v>
      </c>
      <c r="C7798">
        <v>555</v>
      </c>
      <c r="D7798" t="s">
        <v>106</v>
      </c>
      <c r="E7798" t="s">
        <v>3003</v>
      </c>
      <c r="F7798" t="s">
        <v>1544</v>
      </c>
    </row>
    <row r="7799" spans="1:6" ht="15">
      <c r="A7799" s="233">
        <v>45839</v>
      </c>
      <c r="B7799" t="s">
        <v>1495</v>
      </c>
      <c r="C7799">
        <v>324772</v>
      </c>
      <c r="D7799" t="s">
        <v>106</v>
      </c>
      <c r="E7799" t="s">
        <v>1836</v>
      </c>
      <c r="F7799" t="s">
        <v>1544</v>
      </c>
    </row>
    <row r="7800" spans="1:6" ht="15">
      <c r="A7800" s="233">
        <v>45839</v>
      </c>
      <c r="B7800" t="s">
        <v>2110</v>
      </c>
      <c r="C7800">
        <v>170.88911605680289</v>
      </c>
      <c r="D7800" t="s">
        <v>106</v>
      </c>
      <c r="E7800" t="s">
        <v>2172</v>
      </c>
      <c r="F7800" t="s">
        <v>1544</v>
      </c>
    </row>
    <row r="7801" spans="1:6" ht="15">
      <c r="A7801" s="233">
        <v>45839</v>
      </c>
      <c r="B7801" t="s">
        <v>2110</v>
      </c>
      <c r="C7801">
        <v>184.86773553830119</v>
      </c>
      <c r="D7801" t="s">
        <v>108</v>
      </c>
      <c r="E7801" t="s">
        <v>2171</v>
      </c>
      <c r="F7801" t="s">
        <v>1509</v>
      </c>
    </row>
    <row r="7802" spans="1:6" ht="15">
      <c r="A7802" s="233">
        <v>45839</v>
      </c>
      <c r="B7802" t="s">
        <v>1495</v>
      </c>
      <c r="C7802">
        <v>29751</v>
      </c>
      <c r="D7802" t="s">
        <v>108</v>
      </c>
      <c r="E7802" t="s">
        <v>1837</v>
      </c>
      <c r="F7802" t="s">
        <v>1509</v>
      </c>
    </row>
    <row r="7803" spans="1:6" ht="15">
      <c r="A7803" s="233">
        <v>45839</v>
      </c>
      <c r="B7803" t="s">
        <v>2112</v>
      </c>
      <c r="C7803">
        <v>55</v>
      </c>
      <c r="D7803" t="s">
        <v>108</v>
      </c>
      <c r="E7803" t="s">
        <v>2150</v>
      </c>
      <c r="F7803" t="s">
        <v>1509</v>
      </c>
    </row>
    <row r="7804" spans="1:6" ht="15">
      <c r="A7804" s="233">
        <v>45839</v>
      </c>
      <c r="B7804" t="s">
        <v>2110</v>
      </c>
      <c r="C7804">
        <v>70.444032216404068</v>
      </c>
      <c r="D7804" t="s">
        <v>110</v>
      </c>
      <c r="E7804" t="s">
        <v>2127</v>
      </c>
      <c r="F7804" t="s">
        <v>1509</v>
      </c>
    </row>
    <row r="7805" spans="1:6" ht="15">
      <c r="A7805" s="233">
        <v>45839</v>
      </c>
      <c r="B7805" t="s">
        <v>2112</v>
      </c>
      <c r="C7805">
        <v>30</v>
      </c>
      <c r="D7805" t="s">
        <v>110</v>
      </c>
      <c r="E7805" t="s">
        <v>2133</v>
      </c>
      <c r="F7805" t="s">
        <v>1509</v>
      </c>
    </row>
    <row r="7806" spans="1:6" ht="15">
      <c r="A7806" s="233">
        <v>45839</v>
      </c>
      <c r="B7806" t="s">
        <v>1495</v>
      </c>
      <c r="C7806">
        <v>42587</v>
      </c>
      <c r="D7806" t="s">
        <v>110</v>
      </c>
      <c r="E7806" t="s">
        <v>1838</v>
      </c>
      <c r="F7806" t="s">
        <v>1509</v>
      </c>
    </row>
    <row r="7807" spans="1:6" ht="15">
      <c r="A7807" s="233">
        <v>45839</v>
      </c>
      <c r="B7807" t="s">
        <v>2110</v>
      </c>
      <c r="C7807">
        <v>254.4788273615635</v>
      </c>
      <c r="D7807" t="s">
        <v>112</v>
      </c>
      <c r="E7807" t="s">
        <v>2190</v>
      </c>
      <c r="F7807" t="s">
        <v>1578</v>
      </c>
    </row>
    <row r="7808" spans="1:6" ht="15">
      <c r="A7808" s="233">
        <v>45839</v>
      </c>
      <c r="B7808" t="s">
        <v>1495</v>
      </c>
      <c r="C7808">
        <v>19648</v>
      </c>
      <c r="D7808" t="s">
        <v>112</v>
      </c>
      <c r="E7808" t="s">
        <v>1839</v>
      </c>
      <c r="F7808" t="s">
        <v>1578</v>
      </c>
    </row>
    <row r="7809" spans="1:6" ht="15">
      <c r="A7809" s="233">
        <v>45839</v>
      </c>
      <c r="B7809" t="s">
        <v>2112</v>
      </c>
      <c r="C7809">
        <v>50</v>
      </c>
      <c r="D7809" t="s">
        <v>112</v>
      </c>
      <c r="E7809" t="s">
        <v>2191</v>
      </c>
      <c r="F7809" t="s">
        <v>1578</v>
      </c>
    </row>
    <row r="7810" spans="1:6" ht="15">
      <c r="A7810" s="233">
        <v>45839</v>
      </c>
      <c r="B7810" t="s">
        <v>2110</v>
      </c>
      <c r="C7810">
        <v>146.72284055419311</v>
      </c>
      <c r="D7810" t="s">
        <v>114</v>
      </c>
      <c r="E7810" t="s">
        <v>2796</v>
      </c>
      <c r="F7810" t="s">
        <v>1509</v>
      </c>
    </row>
    <row r="7811" spans="1:6" ht="15">
      <c r="A7811" s="233">
        <v>45839</v>
      </c>
      <c r="B7811" t="s">
        <v>1495</v>
      </c>
      <c r="C7811">
        <v>47709</v>
      </c>
      <c r="D7811" t="s">
        <v>114</v>
      </c>
      <c r="E7811" t="s">
        <v>1840</v>
      </c>
      <c r="F7811" t="s">
        <v>1509</v>
      </c>
    </row>
    <row r="7812" spans="1:6" ht="15">
      <c r="A7812" s="233">
        <v>45839</v>
      </c>
      <c r="B7812" t="s">
        <v>2112</v>
      </c>
      <c r="C7812">
        <v>70</v>
      </c>
      <c r="D7812" t="s">
        <v>114</v>
      </c>
      <c r="E7812" t="s">
        <v>2127</v>
      </c>
      <c r="F7812" t="s">
        <v>1509</v>
      </c>
    </row>
    <row r="7813" spans="1:6" ht="15">
      <c r="A7813" s="233">
        <v>45839</v>
      </c>
      <c r="B7813" t="s">
        <v>2110</v>
      </c>
      <c r="C7813">
        <v>174.70300489168409</v>
      </c>
      <c r="D7813" t="s">
        <v>872</v>
      </c>
      <c r="E7813" t="s">
        <v>2154</v>
      </c>
      <c r="F7813" t="s">
        <v>1531</v>
      </c>
    </row>
    <row r="7814" spans="1:6" ht="15">
      <c r="A7814" s="233">
        <v>45839</v>
      </c>
      <c r="B7814" t="s">
        <v>2112</v>
      </c>
      <c r="C7814">
        <v>90</v>
      </c>
      <c r="D7814" t="s">
        <v>872</v>
      </c>
      <c r="E7814" t="s">
        <v>2193</v>
      </c>
      <c r="F7814" t="s">
        <v>1531</v>
      </c>
    </row>
    <row r="7815" spans="1:6" ht="15">
      <c r="A7815" s="233">
        <v>45839</v>
      </c>
      <c r="B7815" t="s">
        <v>1495</v>
      </c>
      <c r="C7815">
        <v>51516</v>
      </c>
      <c r="D7815" t="s">
        <v>872</v>
      </c>
      <c r="E7815" t="s">
        <v>1841</v>
      </c>
      <c r="F7815" t="s">
        <v>1531</v>
      </c>
    </row>
    <row r="7816" spans="1:6" ht="15">
      <c r="A7816" s="233">
        <v>45839</v>
      </c>
      <c r="B7816" t="s">
        <v>2110</v>
      </c>
      <c r="C7816">
        <v>157.18182238454071</v>
      </c>
      <c r="D7816" t="s">
        <v>118</v>
      </c>
      <c r="E7816" t="s">
        <v>2235</v>
      </c>
      <c r="F7816" t="s">
        <v>1525</v>
      </c>
    </row>
    <row r="7817" spans="1:6" ht="15">
      <c r="A7817" s="233">
        <v>45839</v>
      </c>
      <c r="B7817" t="s">
        <v>1495</v>
      </c>
      <c r="C7817">
        <v>216310</v>
      </c>
      <c r="D7817" t="s">
        <v>118</v>
      </c>
      <c r="E7817" t="s">
        <v>1842</v>
      </c>
      <c r="F7817" t="s">
        <v>1525</v>
      </c>
    </row>
    <row r="7818" spans="1:6" ht="15">
      <c r="A7818" s="233">
        <v>45839</v>
      </c>
      <c r="B7818" t="s">
        <v>2112</v>
      </c>
      <c r="C7818">
        <v>340</v>
      </c>
      <c r="D7818" t="s">
        <v>118</v>
      </c>
      <c r="E7818" t="s">
        <v>2542</v>
      </c>
      <c r="F7818" t="s">
        <v>1525</v>
      </c>
    </row>
    <row r="7819" spans="1:6" ht="15">
      <c r="A7819" s="233">
        <v>45839</v>
      </c>
      <c r="B7819" t="s">
        <v>1495</v>
      </c>
      <c r="C7819">
        <v>43198</v>
      </c>
      <c r="D7819" t="s">
        <v>120</v>
      </c>
      <c r="E7819" t="s">
        <v>1843</v>
      </c>
      <c r="F7819" t="s">
        <v>1509</v>
      </c>
    </row>
    <row r="7820" spans="1:6" ht="15">
      <c r="A7820" s="233">
        <v>45839</v>
      </c>
      <c r="B7820" t="s">
        <v>2110</v>
      </c>
      <c r="C7820">
        <v>0</v>
      </c>
      <c r="D7820" t="s">
        <v>120</v>
      </c>
      <c r="E7820" t="s">
        <v>2156</v>
      </c>
      <c r="F7820" t="s">
        <v>1509</v>
      </c>
    </row>
    <row r="7821" spans="1:6" ht="15">
      <c r="A7821" s="233">
        <v>45839</v>
      </c>
      <c r="B7821" t="s">
        <v>2112</v>
      </c>
      <c r="C7821">
        <v>0</v>
      </c>
      <c r="D7821" t="s">
        <v>120</v>
      </c>
      <c r="E7821" t="s">
        <v>2156</v>
      </c>
      <c r="F7821" t="s">
        <v>1509</v>
      </c>
    </row>
    <row r="7822" spans="1:6" ht="15">
      <c r="A7822" s="233">
        <v>45839</v>
      </c>
      <c r="B7822" t="s">
        <v>2110</v>
      </c>
      <c r="C7822">
        <v>0</v>
      </c>
      <c r="D7822" t="s">
        <v>122</v>
      </c>
      <c r="E7822" t="s">
        <v>2156</v>
      </c>
      <c r="F7822" t="s">
        <v>1509</v>
      </c>
    </row>
    <row r="7823" spans="1:6" ht="15">
      <c r="A7823" s="233">
        <v>45839</v>
      </c>
      <c r="B7823" t="s">
        <v>1495</v>
      </c>
      <c r="C7823">
        <v>36624</v>
      </c>
      <c r="D7823" t="s">
        <v>122</v>
      </c>
      <c r="E7823" t="s">
        <v>1844</v>
      </c>
      <c r="F7823" t="s">
        <v>1509</v>
      </c>
    </row>
    <row r="7824" spans="1:6" ht="15">
      <c r="A7824" s="233">
        <v>45839</v>
      </c>
      <c r="B7824" t="s">
        <v>2112</v>
      </c>
      <c r="C7824">
        <v>0</v>
      </c>
      <c r="D7824" t="s">
        <v>122</v>
      </c>
      <c r="E7824" t="s">
        <v>2156</v>
      </c>
      <c r="F7824" t="s">
        <v>1509</v>
      </c>
    </row>
    <row r="7825" spans="1:6" ht="15">
      <c r="A7825" s="233">
        <v>45839</v>
      </c>
      <c r="B7825" t="s">
        <v>2110</v>
      </c>
      <c r="C7825">
        <v>233.95643731137261</v>
      </c>
      <c r="D7825" t="s">
        <v>124</v>
      </c>
      <c r="E7825" t="s">
        <v>2234</v>
      </c>
      <c r="F7825" t="s">
        <v>1544</v>
      </c>
    </row>
    <row r="7826" spans="1:6" ht="15">
      <c r="A7826" s="233">
        <v>45839</v>
      </c>
      <c r="B7826" t="s">
        <v>1495</v>
      </c>
      <c r="C7826">
        <v>42743</v>
      </c>
      <c r="D7826" t="s">
        <v>124</v>
      </c>
      <c r="E7826" t="s">
        <v>1845</v>
      </c>
      <c r="F7826" t="s">
        <v>1544</v>
      </c>
    </row>
    <row r="7827" spans="1:6" ht="15">
      <c r="A7827" s="233">
        <v>45839</v>
      </c>
      <c r="B7827" t="s">
        <v>2112</v>
      </c>
      <c r="C7827">
        <v>100</v>
      </c>
      <c r="D7827" t="s">
        <v>124</v>
      </c>
      <c r="E7827" t="s">
        <v>2121</v>
      </c>
      <c r="F7827" t="s">
        <v>1544</v>
      </c>
    </row>
    <row r="7828" spans="1:6" ht="15">
      <c r="A7828" s="233">
        <v>45839</v>
      </c>
      <c r="B7828" t="s">
        <v>2110</v>
      </c>
      <c r="C7828">
        <v>254.27646786870091</v>
      </c>
      <c r="D7828" t="s">
        <v>126</v>
      </c>
      <c r="E7828" t="s">
        <v>2190</v>
      </c>
      <c r="F7828" t="s">
        <v>1509</v>
      </c>
    </row>
    <row r="7829" spans="1:6" ht="15">
      <c r="A7829" s="233">
        <v>45839</v>
      </c>
      <c r="B7829" t="s">
        <v>2112</v>
      </c>
      <c r="C7829">
        <v>55</v>
      </c>
      <c r="D7829" t="s">
        <v>126</v>
      </c>
      <c r="E7829" t="s">
        <v>2150</v>
      </c>
      <c r="F7829" t="s">
        <v>1509</v>
      </c>
    </row>
    <row r="7830" spans="1:6" ht="15">
      <c r="A7830" s="233">
        <v>45839</v>
      </c>
      <c r="B7830" t="s">
        <v>1495</v>
      </c>
      <c r="C7830">
        <v>21630</v>
      </c>
      <c r="D7830" t="s">
        <v>126</v>
      </c>
      <c r="E7830" t="s">
        <v>1846</v>
      </c>
      <c r="F7830" t="s">
        <v>1509</v>
      </c>
    </row>
    <row r="7831" spans="1:6" ht="15">
      <c r="A7831" s="233">
        <v>45839</v>
      </c>
      <c r="B7831" t="s">
        <v>2112</v>
      </c>
      <c r="C7831">
        <v>0</v>
      </c>
      <c r="D7831" t="s">
        <v>128</v>
      </c>
      <c r="E7831" t="s">
        <v>2156</v>
      </c>
      <c r="F7831" t="s">
        <v>1509</v>
      </c>
    </row>
    <row r="7832" spans="1:6" ht="15">
      <c r="A7832" s="233">
        <v>45839</v>
      </c>
      <c r="B7832" t="s">
        <v>1495</v>
      </c>
      <c r="C7832">
        <v>22314</v>
      </c>
      <c r="D7832" t="s">
        <v>128</v>
      </c>
      <c r="E7832" t="s">
        <v>1847</v>
      </c>
      <c r="F7832" t="s">
        <v>1509</v>
      </c>
    </row>
    <row r="7833" spans="1:6" ht="15">
      <c r="A7833" s="233">
        <v>45839</v>
      </c>
      <c r="B7833" t="s">
        <v>2110</v>
      </c>
      <c r="C7833">
        <v>0</v>
      </c>
      <c r="D7833" t="s">
        <v>128</v>
      </c>
      <c r="E7833" t="s">
        <v>2156</v>
      </c>
      <c r="F7833" t="s">
        <v>1509</v>
      </c>
    </row>
    <row r="7834" spans="1:6" ht="15">
      <c r="A7834" s="233">
        <v>45839</v>
      </c>
      <c r="B7834" t="s">
        <v>2110</v>
      </c>
      <c r="C7834">
        <v>156.26674286530701</v>
      </c>
      <c r="D7834" t="s">
        <v>130</v>
      </c>
      <c r="E7834" t="s">
        <v>2575</v>
      </c>
      <c r="F7834" t="s">
        <v>1544</v>
      </c>
    </row>
    <row r="7835" spans="1:6" ht="15">
      <c r="A7835" s="233">
        <v>45839</v>
      </c>
      <c r="B7835" t="s">
        <v>2112</v>
      </c>
      <c r="C7835">
        <v>525</v>
      </c>
      <c r="D7835" t="s">
        <v>130</v>
      </c>
      <c r="E7835" t="s">
        <v>2362</v>
      </c>
      <c r="F7835" t="s">
        <v>1544</v>
      </c>
    </row>
    <row r="7836" spans="1:6" ht="15">
      <c r="A7836" s="233">
        <v>45839</v>
      </c>
      <c r="B7836" t="s">
        <v>1495</v>
      </c>
      <c r="C7836">
        <v>335964</v>
      </c>
      <c r="D7836" t="s">
        <v>130</v>
      </c>
      <c r="E7836" t="s">
        <v>1848</v>
      </c>
      <c r="F7836" t="s">
        <v>1544</v>
      </c>
    </row>
    <row r="7837" spans="1:6" ht="15">
      <c r="A7837" s="233">
        <v>45839</v>
      </c>
      <c r="B7837" t="s">
        <v>1495</v>
      </c>
      <c r="C7837">
        <v>42699</v>
      </c>
      <c r="D7837" t="s">
        <v>1499</v>
      </c>
      <c r="E7837" t="s">
        <v>1849</v>
      </c>
      <c r="F7837" t="s">
        <v>1518</v>
      </c>
    </row>
    <row r="7838" spans="1:6" ht="15">
      <c r="A7838" s="233">
        <v>45839</v>
      </c>
      <c r="B7838" t="s">
        <v>2112</v>
      </c>
      <c r="C7838">
        <v>150</v>
      </c>
      <c r="D7838" t="s">
        <v>1499</v>
      </c>
      <c r="E7838" t="s">
        <v>2217</v>
      </c>
      <c r="F7838" t="s">
        <v>1518</v>
      </c>
    </row>
    <row r="7839" spans="1:6" ht="15">
      <c r="A7839" s="233">
        <v>45839</v>
      </c>
      <c r="B7839" t="s">
        <v>2110</v>
      </c>
      <c r="C7839">
        <v>351.29628328532277</v>
      </c>
      <c r="D7839" t="s">
        <v>1499</v>
      </c>
      <c r="E7839" t="s">
        <v>3542</v>
      </c>
      <c r="F7839" t="s">
        <v>1518</v>
      </c>
    </row>
    <row r="7840" spans="1:6" ht="15">
      <c r="A7840" s="233">
        <v>45839</v>
      </c>
      <c r="B7840" t="s">
        <v>1495</v>
      </c>
      <c r="C7840">
        <v>25926</v>
      </c>
      <c r="D7840" t="s">
        <v>134</v>
      </c>
      <c r="E7840" t="s">
        <v>1850</v>
      </c>
      <c r="F7840" t="s">
        <v>1509</v>
      </c>
    </row>
    <row r="7841" spans="1:6" ht="15">
      <c r="A7841" s="233">
        <v>45839</v>
      </c>
      <c r="B7841" t="s">
        <v>2110</v>
      </c>
      <c r="C7841">
        <v>173.5709326544781</v>
      </c>
      <c r="D7841" t="s">
        <v>134</v>
      </c>
      <c r="E7841" t="s">
        <v>2152</v>
      </c>
      <c r="F7841" t="s">
        <v>1509</v>
      </c>
    </row>
    <row r="7842" spans="1:6" ht="15">
      <c r="A7842" s="233">
        <v>45839</v>
      </c>
      <c r="B7842" t="s">
        <v>2112</v>
      </c>
      <c r="C7842">
        <v>45</v>
      </c>
      <c r="D7842" t="s">
        <v>134</v>
      </c>
      <c r="E7842" t="s">
        <v>2138</v>
      </c>
      <c r="F7842" t="s">
        <v>1509</v>
      </c>
    </row>
    <row r="7843" spans="1:6" ht="15">
      <c r="A7843" s="233">
        <v>45839</v>
      </c>
      <c r="B7843" t="s">
        <v>1495</v>
      </c>
      <c r="C7843">
        <v>80976</v>
      </c>
      <c r="D7843" t="s">
        <v>136</v>
      </c>
      <c r="E7843" t="s">
        <v>1851</v>
      </c>
      <c r="F7843" t="s">
        <v>1518</v>
      </c>
    </row>
    <row r="7844" spans="1:6" ht="15">
      <c r="A7844" s="233">
        <v>45839</v>
      </c>
      <c r="B7844" t="s">
        <v>2110</v>
      </c>
      <c r="C7844">
        <v>246.98676150958309</v>
      </c>
      <c r="D7844" t="s">
        <v>136</v>
      </c>
      <c r="E7844" t="s">
        <v>3086</v>
      </c>
      <c r="F7844" t="s">
        <v>1518</v>
      </c>
    </row>
    <row r="7845" spans="1:6" ht="15">
      <c r="A7845" s="233">
        <v>45839</v>
      </c>
      <c r="B7845" t="s">
        <v>2112</v>
      </c>
      <c r="C7845">
        <v>200</v>
      </c>
      <c r="D7845" t="s">
        <v>136</v>
      </c>
      <c r="E7845" t="s">
        <v>2208</v>
      </c>
      <c r="F7845" t="s">
        <v>1518</v>
      </c>
    </row>
    <row r="7846" spans="1:6" ht="15">
      <c r="A7846" s="233">
        <v>45839</v>
      </c>
      <c r="B7846" t="s">
        <v>2112</v>
      </c>
      <c r="C7846">
        <v>75</v>
      </c>
      <c r="D7846" t="s">
        <v>138</v>
      </c>
      <c r="E7846" t="s">
        <v>2147</v>
      </c>
      <c r="F7846" t="s">
        <v>1534</v>
      </c>
    </row>
    <row r="7847" spans="1:6" ht="15">
      <c r="A7847" s="233">
        <v>45839</v>
      </c>
      <c r="B7847" t="s">
        <v>1495</v>
      </c>
      <c r="C7847">
        <v>28160</v>
      </c>
      <c r="D7847" t="s">
        <v>138</v>
      </c>
      <c r="E7847" t="s">
        <v>1852</v>
      </c>
      <c r="F7847" t="s">
        <v>1534</v>
      </c>
    </row>
    <row r="7848" spans="1:6" ht="15">
      <c r="A7848" s="233">
        <v>45839</v>
      </c>
      <c r="B7848" t="s">
        <v>2110</v>
      </c>
      <c r="C7848">
        <v>266.33522727272731</v>
      </c>
      <c r="D7848" t="s">
        <v>138</v>
      </c>
      <c r="E7848" t="s">
        <v>2241</v>
      </c>
      <c r="F7848" t="s">
        <v>1534</v>
      </c>
    </row>
    <row r="7849" spans="1:6" ht="15">
      <c r="A7849" s="233">
        <v>45839</v>
      </c>
      <c r="B7849" t="s">
        <v>1495</v>
      </c>
      <c r="C7849">
        <v>30014</v>
      </c>
      <c r="D7849" t="s">
        <v>140</v>
      </c>
      <c r="E7849" t="s">
        <v>1853</v>
      </c>
      <c r="F7849" t="s">
        <v>1509</v>
      </c>
    </row>
    <row r="7850" spans="1:6" ht="15">
      <c r="A7850" s="233">
        <v>45839</v>
      </c>
      <c r="B7850" t="s">
        <v>2112</v>
      </c>
      <c r="C7850">
        <v>80</v>
      </c>
      <c r="D7850" t="s">
        <v>140</v>
      </c>
      <c r="E7850" t="s">
        <v>2115</v>
      </c>
      <c r="F7850" t="s">
        <v>1509</v>
      </c>
    </row>
    <row r="7851" spans="1:6" ht="15">
      <c r="A7851" s="233">
        <v>45839</v>
      </c>
      <c r="B7851" t="s">
        <v>2110</v>
      </c>
      <c r="C7851">
        <v>266.54228026920771</v>
      </c>
      <c r="D7851" t="s">
        <v>140</v>
      </c>
      <c r="E7851" t="s">
        <v>2130</v>
      </c>
      <c r="F7851" t="s">
        <v>1509</v>
      </c>
    </row>
    <row r="7852" spans="1:6" ht="15">
      <c r="A7852" s="233">
        <v>45839</v>
      </c>
      <c r="B7852" t="s">
        <v>2110</v>
      </c>
      <c r="C7852">
        <v>163.0992523090456</v>
      </c>
      <c r="D7852" t="s">
        <v>142</v>
      </c>
      <c r="E7852" t="s">
        <v>2818</v>
      </c>
      <c r="F7852" t="s">
        <v>1534</v>
      </c>
    </row>
    <row r="7853" spans="1:6" ht="15">
      <c r="A7853" s="233">
        <v>45839</v>
      </c>
      <c r="B7853" t="s">
        <v>2112</v>
      </c>
      <c r="C7853">
        <v>445</v>
      </c>
      <c r="D7853" t="s">
        <v>142</v>
      </c>
      <c r="E7853" t="s">
        <v>2644</v>
      </c>
      <c r="F7853" t="s">
        <v>1534</v>
      </c>
    </row>
    <row r="7854" spans="1:6" ht="15">
      <c r="A7854" s="233">
        <v>45839</v>
      </c>
      <c r="B7854" t="s">
        <v>1495</v>
      </c>
      <c r="C7854">
        <v>272840</v>
      </c>
      <c r="D7854" t="s">
        <v>142</v>
      </c>
      <c r="E7854" t="s">
        <v>1854</v>
      </c>
      <c r="F7854" t="s">
        <v>1534</v>
      </c>
    </row>
    <row r="7855" spans="1:6" ht="15">
      <c r="A7855" s="233">
        <v>45839</v>
      </c>
      <c r="B7855" t="s">
        <v>2110</v>
      </c>
      <c r="C7855">
        <v>200.99359095908071</v>
      </c>
      <c r="D7855" t="s">
        <v>144</v>
      </c>
      <c r="E7855" t="s">
        <v>2795</v>
      </c>
      <c r="F7855" t="s">
        <v>1518</v>
      </c>
    </row>
    <row r="7856" spans="1:6" ht="15">
      <c r="A7856" s="233">
        <v>45839</v>
      </c>
      <c r="B7856" t="s">
        <v>1495</v>
      </c>
      <c r="C7856">
        <v>131845</v>
      </c>
      <c r="D7856" t="s">
        <v>144</v>
      </c>
      <c r="E7856" t="s">
        <v>1855</v>
      </c>
      <c r="F7856" t="s">
        <v>1518</v>
      </c>
    </row>
    <row r="7857" spans="1:6" ht="15">
      <c r="A7857" s="233">
        <v>45839</v>
      </c>
      <c r="B7857" t="s">
        <v>2112</v>
      </c>
      <c r="C7857">
        <v>265</v>
      </c>
      <c r="D7857" t="s">
        <v>144</v>
      </c>
      <c r="E7857" t="s">
        <v>2184</v>
      </c>
      <c r="F7857" t="s">
        <v>1518</v>
      </c>
    </row>
    <row r="7858" spans="1:6" ht="15">
      <c r="A7858" s="233">
        <v>45839</v>
      </c>
      <c r="B7858" t="s">
        <v>1495</v>
      </c>
      <c r="C7858">
        <v>46623</v>
      </c>
      <c r="D7858" t="s">
        <v>146</v>
      </c>
      <c r="E7858" t="s">
        <v>1856</v>
      </c>
      <c r="F7858" t="s">
        <v>1591</v>
      </c>
    </row>
    <row r="7859" spans="1:6" ht="15">
      <c r="A7859" s="233">
        <v>45839</v>
      </c>
      <c r="B7859" t="s">
        <v>2112</v>
      </c>
      <c r="C7859">
        <v>105</v>
      </c>
      <c r="D7859" t="s">
        <v>146</v>
      </c>
      <c r="E7859" t="s">
        <v>2137</v>
      </c>
      <c r="F7859" t="s">
        <v>1591</v>
      </c>
    </row>
    <row r="7860" spans="1:6" ht="15">
      <c r="A7860" s="233">
        <v>45839</v>
      </c>
      <c r="B7860" t="s">
        <v>2110</v>
      </c>
      <c r="C7860">
        <v>225.21073290007081</v>
      </c>
      <c r="D7860" t="s">
        <v>146</v>
      </c>
      <c r="E7860" t="s">
        <v>2564</v>
      </c>
      <c r="F7860" t="s">
        <v>1591</v>
      </c>
    </row>
    <row r="7861" spans="1:6" ht="15">
      <c r="A7861" s="233">
        <v>45839</v>
      </c>
      <c r="B7861" t="s">
        <v>1495</v>
      </c>
      <c r="C7861">
        <v>157349</v>
      </c>
      <c r="D7861" t="s">
        <v>148</v>
      </c>
      <c r="E7861" t="s">
        <v>1857</v>
      </c>
      <c r="F7861" t="s">
        <v>1591</v>
      </c>
    </row>
    <row r="7862" spans="1:6" ht="15">
      <c r="A7862" s="233">
        <v>45839</v>
      </c>
      <c r="B7862" t="s">
        <v>2110</v>
      </c>
      <c r="C7862">
        <v>190.65898099129959</v>
      </c>
      <c r="D7862" t="s">
        <v>148</v>
      </c>
      <c r="E7862" t="s">
        <v>2804</v>
      </c>
      <c r="F7862" t="s">
        <v>1591</v>
      </c>
    </row>
    <row r="7863" spans="1:6" ht="15">
      <c r="A7863" s="233">
        <v>45839</v>
      </c>
      <c r="B7863" t="s">
        <v>2112</v>
      </c>
      <c r="C7863">
        <v>300</v>
      </c>
      <c r="D7863" t="s">
        <v>148</v>
      </c>
      <c r="E7863" t="s">
        <v>2111</v>
      </c>
      <c r="F7863" t="s">
        <v>1591</v>
      </c>
    </row>
    <row r="7864" spans="1:6" ht="15">
      <c r="A7864" s="233">
        <v>45839</v>
      </c>
      <c r="B7864" t="s">
        <v>1495</v>
      </c>
      <c r="C7864">
        <v>31107</v>
      </c>
      <c r="D7864" t="s">
        <v>150</v>
      </c>
      <c r="E7864" t="s">
        <v>1858</v>
      </c>
      <c r="F7864" t="s">
        <v>1509</v>
      </c>
    </row>
    <row r="7865" spans="1:6" ht="15">
      <c r="A7865" s="233">
        <v>45839</v>
      </c>
      <c r="B7865" t="s">
        <v>2110</v>
      </c>
      <c r="C7865">
        <v>176.8090783424953</v>
      </c>
      <c r="D7865" t="s">
        <v>150</v>
      </c>
      <c r="E7865" t="s">
        <v>2786</v>
      </c>
      <c r="F7865" t="s">
        <v>1509</v>
      </c>
    </row>
    <row r="7866" spans="1:6" ht="15">
      <c r="A7866" s="233">
        <v>45839</v>
      </c>
      <c r="B7866" t="s">
        <v>2112</v>
      </c>
      <c r="C7866">
        <v>55</v>
      </c>
      <c r="D7866" t="s">
        <v>150</v>
      </c>
      <c r="E7866" t="s">
        <v>2150</v>
      </c>
      <c r="F7866" t="s">
        <v>1509</v>
      </c>
    </row>
    <row r="7867" spans="1:6" ht="15">
      <c r="A7867" s="233">
        <v>45839</v>
      </c>
      <c r="B7867" t="s">
        <v>1495</v>
      </c>
      <c r="C7867">
        <v>190608</v>
      </c>
      <c r="D7867" t="s">
        <v>152</v>
      </c>
      <c r="E7867" t="s">
        <v>1859</v>
      </c>
      <c r="F7867" t="s">
        <v>1591</v>
      </c>
    </row>
    <row r="7868" spans="1:6" ht="15">
      <c r="A7868" s="233">
        <v>45839</v>
      </c>
      <c r="B7868" t="s">
        <v>2112</v>
      </c>
      <c r="C7868">
        <v>330</v>
      </c>
      <c r="D7868" t="s">
        <v>152</v>
      </c>
      <c r="E7868" t="s">
        <v>2221</v>
      </c>
      <c r="F7868" t="s">
        <v>1591</v>
      </c>
    </row>
    <row r="7869" spans="1:6" ht="15">
      <c r="A7869" s="233">
        <v>45839</v>
      </c>
      <c r="B7869" t="s">
        <v>2110</v>
      </c>
      <c r="C7869">
        <v>173.13019390581721</v>
      </c>
      <c r="D7869" t="s">
        <v>152</v>
      </c>
      <c r="E7869" t="s">
        <v>2222</v>
      </c>
      <c r="F7869" t="s">
        <v>1591</v>
      </c>
    </row>
    <row r="7870" spans="1:6" ht="15">
      <c r="A7870" s="233">
        <v>45839</v>
      </c>
      <c r="B7870" t="s">
        <v>2112</v>
      </c>
      <c r="C7870">
        <v>220</v>
      </c>
      <c r="D7870" t="s">
        <v>154</v>
      </c>
      <c r="E7870" t="s">
        <v>2158</v>
      </c>
      <c r="F7870" t="s">
        <v>1534</v>
      </c>
    </row>
    <row r="7871" spans="1:6" ht="15">
      <c r="A7871" s="233">
        <v>45839</v>
      </c>
      <c r="B7871" t="s">
        <v>1495</v>
      </c>
      <c r="C7871">
        <v>78032</v>
      </c>
      <c r="D7871" t="s">
        <v>154</v>
      </c>
      <c r="E7871" t="s">
        <v>1860</v>
      </c>
      <c r="F7871" t="s">
        <v>1534</v>
      </c>
    </row>
    <row r="7872" spans="1:6" ht="15">
      <c r="A7872" s="233">
        <v>45839</v>
      </c>
      <c r="B7872" t="s">
        <v>2110</v>
      </c>
      <c r="C7872">
        <v>281.93561615747387</v>
      </c>
      <c r="D7872" t="s">
        <v>154</v>
      </c>
      <c r="E7872" t="s">
        <v>2250</v>
      </c>
      <c r="F7872" t="s">
        <v>1534</v>
      </c>
    </row>
    <row r="7873" spans="1:6" ht="15">
      <c r="A7873" s="233">
        <v>45839</v>
      </c>
      <c r="B7873" t="s">
        <v>1495</v>
      </c>
      <c r="C7873">
        <v>27193</v>
      </c>
      <c r="D7873" t="s">
        <v>156</v>
      </c>
      <c r="E7873" t="s">
        <v>1861</v>
      </c>
      <c r="F7873" t="s">
        <v>1525</v>
      </c>
    </row>
    <row r="7874" spans="1:6" ht="15">
      <c r="A7874" s="233">
        <v>45839</v>
      </c>
      <c r="B7874" t="s">
        <v>2110</v>
      </c>
      <c r="C7874">
        <v>257.4191887618137</v>
      </c>
      <c r="D7874" t="s">
        <v>156</v>
      </c>
      <c r="E7874" t="s">
        <v>2213</v>
      </c>
      <c r="F7874" t="s">
        <v>1525</v>
      </c>
    </row>
    <row r="7875" spans="1:6" ht="15">
      <c r="A7875" s="233">
        <v>45839</v>
      </c>
      <c r="B7875" t="s">
        <v>2112</v>
      </c>
      <c r="C7875">
        <v>70</v>
      </c>
      <c r="D7875" t="s">
        <v>156</v>
      </c>
      <c r="E7875" t="s">
        <v>2127</v>
      </c>
      <c r="F7875" t="s">
        <v>1525</v>
      </c>
    </row>
    <row r="7876" spans="1:6" ht="15">
      <c r="A7876" s="233">
        <v>45839</v>
      </c>
      <c r="B7876" t="s">
        <v>2112</v>
      </c>
      <c r="C7876">
        <v>185</v>
      </c>
      <c r="D7876" t="s">
        <v>158</v>
      </c>
      <c r="E7876" t="s">
        <v>2171</v>
      </c>
      <c r="F7876" t="s">
        <v>1534</v>
      </c>
    </row>
    <row r="7877" spans="1:6" ht="15">
      <c r="A7877" s="233">
        <v>45839</v>
      </c>
      <c r="B7877" t="s">
        <v>2110</v>
      </c>
      <c r="C7877">
        <v>335.78974116963741</v>
      </c>
      <c r="D7877" t="s">
        <v>158</v>
      </c>
      <c r="E7877" t="s">
        <v>3300</v>
      </c>
      <c r="F7877" t="s">
        <v>1534</v>
      </c>
    </row>
    <row r="7878" spans="1:6" ht="15">
      <c r="A7878" s="233">
        <v>45839</v>
      </c>
      <c r="B7878" t="s">
        <v>1495</v>
      </c>
      <c r="C7878">
        <v>55094</v>
      </c>
      <c r="D7878" t="s">
        <v>158</v>
      </c>
      <c r="E7878" t="s">
        <v>1862</v>
      </c>
      <c r="F7878" t="s">
        <v>1534</v>
      </c>
    </row>
    <row r="7879" spans="1:6" ht="15">
      <c r="A7879" s="233">
        <v>45839</v>
      </c>
      <c r="B7879" t="s">
        <v>2112</v>
      </c>
      <c r="C7879">
        <v>80</v>
      </c>
      <c r="D7879" t="s">
        <v>160</v>
      </c>
      <c r="E7879" t="s">
        <v>2115</v>
      </c>
      <c r="F7879" t="s">
        <v>1544</v>
      </c>
    </row>
    <row r="7880" spans="1:6" ht="15">
      <c r="A7880" s="233">
        <v>45839</v>
      </c>
      <c r="B7880" t="s">
        <v>2110</v>
      </c>
      <c r="C7880">
        <v>166.42742724000911</v>
      </c>
      <c r="D7880" t="s">
        <v>160</v>
      </c>
      <c r="E7880" t="s">
        <v>2582</v>
      </c>
      <c r="F7880" t="s">
        <v>1544</v>
      </c>
    </row>
    <row r="7881" spans="1:6" ht="15">
      <c r="A7881" s="233">
        <v>45839</v>
      </c>
      <c r="B7881" t="s">
        <v>1495</v>
      </c>
      <c r="C7881">
        <v>48069</v>
      </c>
      <c r="D7881" t="s">
        <v>160</v>
      </c>
      <c r="E7881" t="s">
        <v>1863</v>
      </c>
      <c r="F7881" t="s">
        <v>1544</v>
      </c>
    </row>
    <row r="7882" spans="1:6" ht="15">
      <c r="A7882" s="233">
        <v>45839</v>
      </c>
      <c r="B7882" t="s">
        <v>2112</v>
      </c>
      <c r="C7882">
        <v>60</v>
      </c>
      <c r="D7882" t="s">
        <v>162</v>
      </c>
      <c r="E7882" t="s">
        <v>2113</v>
      </c>
      <c r="F7882" t="s">
        <v>1509</v>
      </c>
    </row>
    <row r="7883" spans="1:6" ht="15">
      <c r="A7883" s="233">
        <v>45839</v>
      </c>
      <c r="B7883" t="s">
        <v>1495</v>
      </c>
      <c r="C7883">
        <v>28890</v>
      </c>
      <c r="D7883" t="s">
        <v>162</v>
      </c>
      <c r="E7883" t="s">
        <v>1864</v>
      </c>
      <c r="F7883" t="s">
        <v>1509</v>
      </c>
    </row>
    <row r="7884" spans="1:6" ht="15">
      <c r="A7884" s="233">
        <v>45839</v>
      </c>
      <c r="B7884" t="s">
        <v>2110</v>
      </c>
      <c r="C7884">
        <v>207.6843198338525</v>
      </c>
      <c r="D7884" t="s">
        <v>162</v>
      </c>
      <c r="E7884" t="s">
        <v>2806</v>
      </c>
      <c r="F7884" t="s">
        <v>1509</v>
      </c>
    </row>
    <row r="7885" spans="1:6" ht="15">
      <c r="A7885" s="233">
        <v>45839</v>
      </c>
      <c r="B7885" t="s">
        <v>2110</v>
      </c>
      <c r="C7885">
        <v>250.18282591124279</v>
      </c>
      <c r="D7885" t="s">
        <v>164</v>
      </c>
      <c r="E7885" t="s">
        <v>2581</v>
      </c>
      <c r="F7885" t="s">
        <v>1578</v>
      </c>
    </row>
    <row r="7886" spans="1:6" ht="15">
      <c r="A7886" s="233">
        <v>45839</v>
      </c>
      <c r="B7886" t="s">
        <v>1495</v>
      </c>
      <c r="C7886">
        <v>25981</v>
      </c>
      <c r="D7886" t="s">
        <v>164</v>
      </c>
      <c r="E7886" t="s">
        <v>1865</v>
      </c>
      <c r="F7886" t="s">
        <v>1578</v>
      </c>
    </row>
    <row r="7887" spans="1:6" ht="15">
      <c r="A7887" s="233">
        <v>45839</v>
      </c>
      <c r="B7887" t="s">
        <v>2112</v>
      </c>
      <c r="C7887">
        <v>65</v>
      </c>
      <c r="D7887" t="s">
        <v>164</v>
      </c>
      <c r="E7887" t="s">
        <v>2209</v>
      </c>
      <c r="F7887" t="s">
        <v>1578</v>
      </c>
    </row>
    <row r="7888" spans="1:6" ht="15">
      <c r="A7888" s="233">
        <v>45839</v>
      </c>
      <c r="B7888" t="s">
        <v>2112</v>
      </c>
      <c r="C7888">
        <v>55</v>
      </c>
      <c r="D7888" t="s">
        <v>166</v>
      </c>
      <c r="E7888" t="s">
        <v>2150</v>
      </c>
      <c r="F7888" t="s">
        <v>1525</v>
      </c>
    </row>
    <row r="7889" spans="1:6" ht="15">
      <c r="A7889" s="233">
        <v>45839</v>
      </c>
      <c r="B7889" t="s">
        <v>2110</v>
      </c>
      <c r="C7889">
        <v>126.4222503160556</v>
      </c>
      <c r="D7889" t="s">
        <v>166</v>
      </c>
      <c r="E7889" t="s">
        <v>2535</v>
      </c>
      <c r="F7889" t="s">
        <v>1525</v>
      </c>
    </row>
    <row r="7890" spans="1:6" ht="15">
      <c r="A7890" s="233">
        <v>45839</v>
      </c>
      <c r="B7890" t="s">
        <v>1495</v>
      </c>
      <c r="C7890">
        <v>43505</v>
      </c>
      <c r="D7890" t="s">
        <v>166</v>
      </c>
      <c r="E7890" t="s">
        <v>1866</v>
      </c>
      <c r="F7890" t="s">
        <v>1525</v>
      </c>
    </row>
    <row r="7891" spans="1:6" ht="15">
      <c r="A7891" s="233">
        <v>45839</v>
      </c>
      <c r="B7891" t="s">
        <v>2110</v>
      </c>
      <c r="C7891">
        <v>274.23846088937643</v>
      </c>
      <c r="D7891" t="s">
        <v>168</v>
      </c>
      <c r="E7891" t="s">
        <v>2807</v>
      </c>
      <c r="F7891" t="s">
        <v>1578</v>
      </c>
    </row>
    <row r="7892" spans="1:6" ht="15">
      <c r="A7892" s="233">
        <v>45839</v>
      </c>
      <c r="B7892" t="s">
        <v>1495</v>
      </c>
      <c r="C7892">
        <v>47404</v>
      </c>
      <c r="D7892" t="s">
        <v>168</v>
      </c>
      <c r="E7892" t="s">
        <v>1867</v>
      </c>
      <c r="F7892" t="s">
        <v>1578</v>
      </c>
    </row>
    <row r="7893" spans="1:6" ht="15">
      <c r="A7893" s="233">
        <v>45839</v>
      </c>
      <c r="B7893" t="s">
        <v>2112</v>
      </c>
      <c r="C7893">
        <v>130</v>
      </c>
      <c r="D7893" t="s">
        <v>168</v>
      </c>
      <c r="E7893" t="s">
        <v>2179</v>
      </c>
      <c r="F7893" t="s">
        <v>1578</v>
      </c>
    </row>
    <row r="7894" spans="1:6" ht="15">
      <c r="A7894" s="233">
        <v>45839</v>
      </c>
      <c r="B7894" t="s">
        <v>2110</v>
      </c>
      <c r="C7894">
        <v>212.70561542824731</v>
      </c>
      <c r="D7894" t="s">
        <v>170</v>
      </c>
      <c r="E7894" t="s">
        <v>2808</v>
      </c>
      <c r="F7894" t="s">
        <v>1509</v>
      </c>
    </row>
    <row r="7895" spans="1:6" ht="15">
      <c r="A7895" s="233">
        <v>45839</v>
      </c>
      <c r="B7895" t="s">
        <v>1495</v>
      </c>
      <c r="C7895">
        <v>28208</v>
      </c>
      <c r="D7895" t="s">
        <v>170</v>
      </c>
      <c r="E7895" t="s">
        <v>1868</v>
      </c>
      <c r="F7895" t="s">
        <v>1509</v>
      </c>
    </row>
    <row r="7896" spans="1:6" ht="15">
      <c r="A7896" s="233">
        <v>45839</v>
      </c>
      <c r="B7896" t="s">
        <v>2112</v>
      </c>
      <c r="C7896">
        <v>60</v>
      </c>
      <c r="D7896" t="s">
        <v>170</v>
      </c>
      <c r="E7896" t="s">
        <v>2113</v>
      </c>
      <c r="F7896" t="s">
        <v>1509</v>
      </c>
    </row>
    <row r="7897" spans="1:6" ht="15">
      <c r="A7897" s="233">
        <v>45839</v>
      </c>
      <c r="B7897" t="s">
        <v>1495</v>
      </c>
      <c r="C7897">
        <v>234739</v>
      </c>
      <c r="D7897" t="s">
        <v>172</v>
      </c>
      <c r="E7897" t="s">
        <v>1869</v>
      </c>
      <c r="F7897" t="s">
        <v>1525</v>
      </c>
    </row>
    <row r="7898" spans="1:6" ht="15">
      <c r="A7898" s="233">
        <v>45839</v>
      </c>
      <c r="B7898" t="s">
        <v>2110</v>
      </c>
      <c r="C7898">
        <v>144.8417178227734</v>
      </c>
      <c r="D7898" t="s">
        <v>172</v>
      </c>
      <c r="E7898" t="s">
        <v>2157</v>
      </c>
      <c r="F7898" t="s">
        <v>1525</v>
      </c>
    </row>
    <row r="7899" spans="1:6" ht="15">
      <c r="A7899" s="233">
        <v>45839</v>
      </c>
      <c r="B7899" t="s">
        <v>2112</v>
      </c>
      <c r="C7899">
        <v>340</v>
      </c>
      <c r="D7899" t="s">
        <v>172</v>
      </c>
      <c r="E7899" t="s">
        <v>2542</v>
      </c>
      <c r="F7899" t="s">
        <v>1525</v>
      </c>
    </row>
    <row r="7900" spans="1:6" ht="15">
      <c r="A7900" s="233">
        <v>45839</v>
      </c>
      <c r="B7900" t="s">
        <v>2110</v>
      </c>
      <c r="C7900">
        <v>144.5504481063891</v>
      </c>
      <c r="D7900" t="s">
        <v>174</v>
      </c>
      <c r="E7900" t="s">
        <v>2157</v>
      </c>
      <c r="F7900" t="s">
        <v>1518</v>
      </c>
    </row>
    <row r="7901" spans="1:6" ht="15">
      <c r="A7901" s="233">
        <v>45839</v>
      </c>
      <c r="B7901" t="s">
        <v>1495</v>
      </c>
      <c r="C7901">
        <v>34590</v>
      </c>
      <c r="D7901" t="s">
        <v>174</v>
      </c>
      <c r="E7901" t="s">
        <v>1870</v>
      </c>
      <c r="F7901" t="s">
        <v>1518</v>
      </c>
    </row>
    <row r="7902" spans="1:6" ht="15">
      <c r="A7902" s="233">
        <v>45839</v>
      </c>
      <c r="B7902" t="s">
        <v>2112</v>
      </c>
      <c r="C7902">
        <v>50</v>
      </c>
      <c r="D7902" t="s">
        <v>174</v>
      </c>
      <c r="E7902" t="s">
        <v>2191</v>
      </c>
      <c r="F7902" t="s">
        <v>1518</v>
      </c>
    </row>
    <row r="7903" spans="1:6" ht="15">
      <c r="A7903" s="233">
        <v>45839</v>
      </c>
      <c r="B7903" t="s">
        <v>2110</v>
      </c>
      <c r="C7903">
        <v>216.47226608261599</v>
      </c>
      <c r="D7903" t="s">
        <v>176</v>
      </c>
      <c r="E7903" t="s">
        <v>2259</v>
      </c>
      <c r="F7903" t="s">
        <v>1518</v>
      </c>
    </row>
    <row r="7904" spans="1:6" ht="15">
      <c r="A7904" s="233">
        <v>45839</v>
      </c>
      <c r="B7904" t="s">
        <v>1495</v>
      </c>
      <c r="C7904">
        <v>39266</v>
      </c>
      <c r="D7904" t="s">
        <v>176</v>
      </c>
      <c r="E7904" t="s">
        <v>1871</v>
      </c>
      <c r="F7904" t="s">
        <v>1518</v>
      </c>
    </row>
    <row r="7905" spans="1:6" ht="15">
      <c r="A7905" s="233">
        <v>45839</v>
      </c>
      <c r="B7905" t="s">
        <v>2112</v>
      </c>
      <c r="C7905">
        <v>85</v>
      </c>
      <c r="D7905" t="s">
        <v>176</v>
      </c>
      <c r="E7905" t="s">
        <v>2183</v>
      </c>
      <c r="F7905" t="s">
        <v>1518</v>
      </c>
    </row>
    <row r="7906" spans="1:6" ht="15">
      <c r="A7906" s="233">
        <v>45839</v>
      </c>
      <c r="B7906" t="s">
        <v>2110</v>
      </c>
      <c r="C7906">
        <v>196.08697546734061</v>
      </c>
      <c r="D7906" t="s">
        <v>178</v>
      </c>
      <c r="E7906" t="s">
        <v>2180</v>
      </c>
      <c r="F7906" t="s">
        <v>1591</v>
      </c>
    </row>
    <row r="7907" spans="1:6" ht="15">
      <c r="A7907" s="233">
        <v>45839</v>
      </c>
      <c r="B7907" t="s">
        <v>1495</v>
      </c>
      <c r="C7907">
        <v>68847</v>
      </c>
      <c r="D7907" t="s">
        <v>178</v>
      </c>
      <c r="E7907" t="s">
        <v>1872</v>
      </c>
      <c r="F7907" t="s">
        <v>1591</v>
      </c>
    </row>
    <row r="7908" spans="1:6" ht="15">
      <c r="A7908" s="233">
        <v>45839</v>
      </c>
      <c r="B7908" t="s">
        <v>2112</v>
      </c>
      <c r="C7908">
        <v>135</v>
      </c>
      <c r="D7908" t="s">
        <v>178</v>
      </c>
      <c r="E7908" t="s">
        <v>2165</v>
      </c>
      <c r="F7908" t="s">
        <v>1591</v>
      </c>
    </row>
    <row r="7909" spans="1:6" ht="15">
      <c r="A7909" s="233">
        <v>45839</v>
      </c>
      <c r="B7909" t="s">
        <v>2110</v>
      </c>
      <c r="C7909">
        <v>213.16033364226129</v>
      </c>
      <c r="D7909" t="s">
        <v>180</v>
      </c>
      <c r="E7909" t="s">
        <v>2808</v>
      </c>
      <c r="F7909" t="s">
        <v>1522</v>
      </c>
    </row>
    <row r="7910" spans="1:6" ht="15">
      <c r="A7910" s="233">
        <v>45839</v>
      </c>
      <c r="B7910" t="s">
        <v>2112</v>
      </c>
      <c r="C7910">
        <v>115</v>
      </c>
      <c r="D7910" t="s">
        <v>180</v>
      </c>
      <c r="E7910" t="s">
        <v>2143</v>
      </c>
      <c r="F7910" t="s">
        <v>1522</v>
      </c>
    </row>
    <row r="7911" spans="1:6" ht="15">
      <c r="A7911" s="233">
        <v>45839</v>
      </c>
      <c r="B7911" t="s">
        <v>1495</v>
      </c>
      <c r="C7911">
        <v>53950</v>
      </c>
      <c r="D7911" t="s">
        <v>180</v>
      </c>
      <c r="E7911" t="s">
        <v>1873</v>
      </c>
      <c r="F7911" t="s">
        <v>1522</v>
      </c>
    </row>
    <row r="7912" spans="1:6" ht="15">
      <c r="A7912" s="233">
        <v>45839</v>
      </c>
      <c r="B7912" t="s">
        <v>2110</v>
      </c>
      <c r="C7912">
        <v>208.69030358947319</v>
      </c>
      <c r="D7912" t="s">
        <v>182</v>
      </c>
      <c r="E7912" t="s">
        <v>2151</v>
      </c>
      <c r="F7912" t="s">
        <v>1578</v>
      </c>
    </row>
    <row r="7913" spans="1:6" ht="15">
      <c r="A7913" s="233">
        <v>45839</v>
      </c>
      <c r="B7913" t="s">
        <v>1495</v>
      </c>
      <c r="C7913">
        <v>45522</v>
      </c>
      <c r="D7913" t="s">
        <v>182</v>
      </c>
      <c r="E7913" t="s">
        <v>1874</v>
      </c>
      <c r="F7913" t="s">
        <v>1578</v>
      </c>
    </row>
    <row r="7914" spans="1:6" ht="15">
      <c r="A7914" s="233">
        <v>45839</v>
      </c>
      <c r="B7914" t="s">
        <v>2112</v>
      </c>
      <c r="C7914">
        <v>95</v>
      </c>
      <c r="D7914" t="s">
        <v>182</v>
      </c>
      <c r="E7914" t="s">
        <v>2258</v>
      </c>
      <c r="F7914" t="s">
        <v>1578</v>
      </c>
    </row>
    <row r="7915" spans="1:6" ht="15">
      <c r="A7915" s="233">
        <v>45839</v>
      </c>
      <c r="B7915" t="s">
        <v>2110</v>
      </c>
      <c r="C7915">
        <v>175.5416063872932</v>
      </c>
      <c r="D7915" t="s">
        <v>184</v>
      </c>
      <c r="E7915" t="s">
        <v>2569</v>
      </c>
      <c r="F7915" t="s">
        <v>1518</v>
      </c>
    </row>
    <row r="7916" spans="1:6" ht="15">
      <c r="A7916" s="233">
        <v>45839</v>
      </c>
      <c r="B7916" t="s">
        <v>1495</v>
      </c>
      <c r="C7916">
        <v>165203</v>
      </c>
      <c r="D7916" t="s">
        <v>184</v>
      </c>
      <c r="E7916" t="s">
        <v>1875</v>
      </c>
      <c r="F7916" t="s">
        <v>1518</v>
      </c>
    </row>
    <row r="7917" spans="1:6" ht="15">
      <c r="A7917" s="233">
        <v>45839</v>
      </c>
      <c r="B7917" t="s">
        <v>2112</v>
      </c>
      <c r="C7917">
        <v>290</v>
      </c>
      <c r="D7917" t="s">
        <v>184</v>
      </c>
      <c r="E7917" t="s">
        <v>2181</v>
      </c>
      <c r="F7917" t="s">
        <v>1518</v>
      </c>
    </row>
    <row r="7918" spans="1:6" ht="15">
      <c r="A7918" s="233">
        <v>45839</v>
      </c>
      <c r="B7918" t="s">
        <v>2110</v>
      </c>
      <c r="C7918">
        <v>198.41719766888141</v>
      </c>
      <c r="D7918" t="s">
        <v>186</v>
      </c>
      <c r="E7918" t="s">
        <v>2225</v>
      </c>
      <c r="F7918" t="s">
        <v>1578</v>
      </c>
    </row>
    <row r="7919" spans="1:6" ht="15">
      <c r="A7919" s="233">
        <v>45839</v>
      </c>
      <c r="B7919" t="s">
        <v>1495</v>
      </c>
      <c r="C7919">
        <v>88198</v>
      </c>
      <c r="D7919" t="s">
        <v>186</v>
      </c>
      <c r="E7919" t="s">
        <v>1876</v>
      </c>
      <c r="F7919" t="s">
        <v>1578</v>
      </c>
    </row>
    <row r="7920" spans="1:6" ht="15">
      <c r="A7920" s="233">
        <v>45839</v>
      </c>
      <c r="B7920" t="s">
        <v>2112</v>
      </c>
      <c r="C7920">
        <v>175</v>
      </c>
      <c r="D7920" t="s">
        <v>186</v>
      </c>
      <c r="E7920" t="s">
        <v>2154</v>
      </c>
      <c r="F7920" t="s">
        <v>1578</v>
      </c>
    </row>
    <row r="7921" spans="1:6" ht="15">
      <c r="A7921" s="233">
        <v>45839</v>
      </c>
      <c r="B7921" t="s">
        <v>1495</v>
      </c>
      <c r="C7921">
        <v>39162</v>
      </c>
      <c r="D7921" t="s">
        <v>188</v>
      </c>
      <c r="E7921" t="s">
        <v>1877</v>
      </c>
      <c r="F7921" t="s">
        <v>1591</v>
      </c>
    </row>
    <row r="7922" spans="1:6" ht="15">
      <c r="A7922" s="233">
        <v>45839</v>
      </c>
      <c r="B7922" t="s">
        <v>2110</v>
      </c>
      <c r="C7922">
        <v>306.41948827945458</v>
      </c>
      <c r="D7922" t="s">
        <v>188</v>
      </c>
      <c r="E7922" t="s">
        <v>2814</v>
      </c>
      <c r="F7922" t="s">
        <v>1591</v>
      </c>
    </row>
    <row r="7923" spans="1:6" ht="15">
      <c r="A7923" s="233">
        <v>45839</v>
      </c>
      <c r="B7923" t="s">
        <v>2112</v>
      </c>
      <c r="C7923">
        <v>120</v>
      </c>
      <c r="D7923" t="s">
        <v>188</v>
      </c>
      <c r="E7923" t="s">
        <v>2233</v>
      </c>
      <c r="F7923" t="s">
        <v>1591</v>
      </c>
    </row>
    <row r="7924" spans="1:6" ht="15">
      <c r="A7924" s="233">
        <v>45839</v>
      </c>
      <c r="B7924" t="s">
        <v>1495</v>
      </c>
      <c r="C7924">
        <v>184642</v>
      </c>
      <c r="D7924" t="s">
        <v>190</v>
      </c>
      <c r="E7924" t="s">
        <v>1878</v>
      </c>
      <c r="F7924" t="s">
        <v>1591</v>
      </c>
    </row>
    <row r="7925" spans="1:6" ht="15">
      <c r="A7925" s="233">
        <v>45839</v>
      </c>
      <c r="B7925" t="s">
        <v>2112</v>
      </c>
      <c r="C7925">
        <v>370</v>
      </c>
      <c r="D7925" t="s">
        <v>190</v>
      </c>
      <c r="E7925" t="s">
        <v>2996</v>
      </c>
      <c r="F7925" t="s">
        <v>1591</v>
      </c>
    </row>
    <row r="7926" spans="1:6" ht="15">
      <c r="A7926" s="233">
        <v>45839</v>
      </c>
      <c r="B7926" t="s">
        <v>2110</v>
      </c>
      <c r="C7926">
        <v>200.38777742875399</v>
      </c>
      <c r="D7926" t="s">
        <v>190</v>
      </c>
      <c r="E7926" t="s">
        <v>2208</v>
      </c>
      <c r="F7926" t="s">
        <v>1591</v>
      </c>
    </row>
    <row r="7927" spans="1:6" ht="15">
      <c r="A7927" s="233">
        <v>45839</v>
      </c>
      <c r="B7927" t="s">
        <v>1495</v>
      </c>
      <c r="C7927">
        <v>39562</v>
      </c>
      <c r="D7927" t="s">
        <v>192</v>
      </c>
      <c r="E7927" t="s">
        <v>1879</v>
      </c>
      <c r="F7927" t="s">
        <v>1534</v>
      </c>
    </row>
    <row r="7928" spans="1:6" ht="15">
      <c r="A7928" s="233">
        <v>45839</v>
      </c>
      <c r="B7928" t="s">
        <v>2112</v>
      </c>
      <c r="C7928">
        <v>85</v>
      </c>
      <c r="D7928" t="s">
        <v>192</v>
      </c>
      <c r="E7928" t="s">
        <v>2183</v>
      </c>
      <c r="F7928" t="s">
        <v>1534</v>
      </c>
    </row>
    <row r="7929" spans="1:6" ht="15">
      <c r="A7929" s="233">
        <v>45839</v>
      </c>
      <c r="B7929" t="s">
        <v>2110</v>
      </c>
      <c r="C7929">
        <v>214.85263636823211</v>
      </c>
      <c r="D7929" t="s">
        <v>192</v>
      </c>
      <c r="E7929" t="s">
        <v>2117</v>
      </c>
      <c r="F7929" t="s">
        <v>1534</v>
      </c>
    </row>
    <row r="7930" spans="1:6" ht="15">
      <c r="A7930" s="233">
        <v>45839</v>
      </c>
      <c r="B7930" t="s">
        <v>2110</v>
      </c>
      <c r="C7930">
        <v>107.1436224544461</v>
      </c>
      <c r="D7930" t="s">
        <v>194</v>
      </c>
      <c r="E7930" t="s">
        <v>2526</v>
      </c>
      <c r="F7930" t="s">
        <v>1544</v>
      </c>
    </row>
    <row r="7931" spans="1:6" ht="15">
      <c r="A7931" s="233">
        <v>45839</v>
      </c>
      <c r="B7931" t="s">
        <v>2112</v>
      </c>
      <c r="C7931">
        <v>150</v>
      </c>
      <c r="D7931" t="s">
        <v>194</v>
      </c>
      <c r="E7931" t="s">
        <v>2217</v>
      </c>
      <c r="F7931" t="s">
        <v>1544</v>
      </c>
    </row>
    <row r="7932" spans="1:6" ht="15">
      <c r="A7932" s="233">
        <v>45839</v>
      </c>
      <c r="B7932" t="s">
        <v>1495</v>
      </c>
      <c r="C7932">
        <v>139999</v>
      </c>
      <c r="D7932" t="s">
        <v>194</v>
      </c>
      <c r="E7932" t="s">
        <v>1880</v>
      </c>
      <c r="F7932" t="s">
        <v>1544</v>
      </c>
    </row>
    <row r="7933" spans="1:6" ht="15">
      <c r="A7933" s="233">
        <v>45839</v>
      </c>
      <c r="B7933" t="s">
        <v>2110</v>
      </c>
      <c r="C7933">
        <v>233.15095747326541</v>
      </c>
      <c r="D7933" t="s">
        <v>196</v>
      </c>
      <c r="E7933" t="s">
        <v>2803</v>
      </c>
      <c r="F7933" t="s">
        <v>1525</v>
      </c>
    </row>
    <row r="7934" spans="1:6" ht="15">
      <c r="A7934" s="233">
        <v>45839</v>
      </c>
      <c r="B7934" t="s">
        <v>1495</v>
      </c>
      <c r="C7934">
        <v>32168</v>
      </c>
      <c r="D7934" t="s">
        <v>196</v>
      </c>
      <c r="E7934" t="s">
        <v>1881</v>
      </c>
      <c r="F7934" t="s">
        <v>1525</v>
      </c>
    </row>
    <row r="7935" spans="1:6" ht="15">
      <c r="A7935" s="233">
        <v>45839</v>
      </c>
      <c r="B7935" t="s">
        <v>2112</v>
      </c>
      <c r="C7935">
        <v>75</v>
      </c>
      <c r="D7935" t="s">
        <v>196</v>
      </c>
      <c r="E7935" t="s">
        <v>2147</v>
      </c>
      <c r="F7935" t="s">
        <v>1525</v>
      </c>
    </row>
    <row r="7936" spans="1:6" ht="15">
      <c r="A7936" s="233">
        <v>45839</v>
      </c>
      <c r="B7936" t="s">
        <v>1495</v>
      </c>
      <c r="C7936">
        <v>51339</v>
      </c>
      <c r="D7936" t="s">
        <v>198</v>
      </c>
      <c r="E7936" t="s">
        <v>1882</v>
      </c>
      <c r="F7936" t="s">
        <v>1522</v>
      </c>
    </row>
    <row r="7937" spans="1:6" ht="15">
      <c r="A7937" s="233">
        <v>45839</v>
      </c>
      <c r="B7937" t="s">
        <v>2110</v>
      </c>
      <c r="C7937">
        <v>146.08776953193481</v>
      </c>
      <c r="D7937" t="s">
        <v>198</v>
      </c>
      <c r="E7937" t="s">
        <v>2175</v>
      </c>
      <c r="F7937" t="s">
        <v>1522</v>
      </c>
    </row>
    <row r="7938" spans="1:6" ht="15">
      <c r="A7938" s="233">
        <v>45839</v>
      </c>
      <c r="B7938" t="s">
        <v>2112</v>
      </c>
      <c r="C7938">
        <v>75</v>
      </c>
      <c r="D7938" t="s">
        <v>198</v>
      </c>
      <c r="E7938" t="s">
        <v>2147</v>
      </c>
      <c r="F7938" t="s">
        <v>1522</v>
      </c>
    </row>
    <row r="7939" spans="1:6" ht="15">
      <c r="A7939" s="233">
        <v>45839</v>
      </c>
      <c r="B7939" t="s">
        <v>1495</v>
      </c>
      <c r="C7939">
        <v>31960</v>
      </c>
      <c r="D7939" t="s">
        <v>200</v>
      </c>
      <c r="E7939" t="s">
        <v>1883</v>
      </c>
      <c r="F7939" t="s">
        <v>1544</v>
      </c>
    </row>
    <row r="7940" spans="1:6" ht="15">
      <c r="A7940" s="233">
        <v>45839</v>
      </c>
      <c r="B7940" t="s">
        <v>2110</v>
      </c>
      <c r="C7940">
        <v>203.37922403003759</v>
      </c>
      <c r="D7940" t="s">
        <v>200</v>
      </c>
      <c r="E7940" t="s">
        <v>2223</v>
      </c>
      <c r="F7940" t="s">
        <v>1544</v>
      </c>
    </row>
    <row r="7941" spans="1:6" ht="15">
      <c r="A7941" s="233">
        <v>45839</v>
      </c>
      <c r="B7941" t="s">
        <v>2112</v>
      </c>
      <c r="C7941">
        <v>65</v>
      </c>
      <c r="D7941" t="s">
        <v>200</v>
      </c>
      <c r="E7941" t="s">
        <v>2209</v>
      </c>
      <c r="F7941" t="s">
        <v>1544</v>
      </c>
    </row>
    <row r="7942" spans="1:6" ht="15">
      <c r="A7942" s="233">
        <v>45839</v>
      </c>
      <c r="B7942" t="s">
        <v>2110</v>
      </c>
      <c r="C7942">
        <v>202.4564718585504</v>
      </c>
      <c r="D7942" t="s">
        <v>202</v>
      </c>
      <c r="E7942" t="s">
        <v>3543</v>
      </c>
      <c r="F7942" t="s">
        <v>1544</v>
      </c>
    </row>
    <row r="7943" spans="1:6" ht="15">
      <c r="A7943" s="233">
        <v>45839</v>
      </c>
      <c r="B7943" t="s">
        <v>1495</v>
      </c>
      <c r="C7943">
        <v>22227</v>
      </c>
      <c r="D7943" t="s">
        <v>202</v>
      </c>
      <c r="E7943" t="s">
        <v>1884</v>
      </c>
      <c r="F7943" t="s">
        <v>1544</v>
      </c>
    </row>
    <row r="7944" spans="1:6" ht="15">
      <c r="A7944" s="233">
        <v>45839</v>
      </c>
      <c r="B7944" t="s">
        <v>2112</v>
      </c>
      <c r="C7944">
        <v>45</v>
      </c>
      <c r="D7944" t="s">
        <v>202</v>
      </c>
      <c r="E7944" t="s">
        <v>2138</v>
      </c>
      <c r="F7944" t="s">
        <v>1544</v>
      </c>
    </row>
    <row r="7945" spans="1:6" ht="15">
      <c r="A7945" s="233">
        <v>45839</v>
      </c>
      <c r="B7945" t="s">
        <v>2110</v>
      </c>
      <c r="C7945">
        <v>235.3582400158557</v>
      </c>
      <c r="D7945" t="s">
        <v>204</v>
      </c>
      <c r="E7945" t="s">
        <v>2203</v>
      </c>
      <c r="F7945" t="s">
        <v>1509</v>
      </c>
    </row>
    <row r="7946" spans="1:6" ht="15">
      <c r="A7946" s="233">
        <v>45839</v>
      </c>
      <c r="B7946" t="s">
        <v>1495</v>
      </c>
      <c r="C7946">
        <v>40364</v>
      </c>
      <c r="D7946" t="s">
        <v>204</v>
      </c>
      <c r="E7946" t="s">
        <v>1885</v>
      </c>
      <c r="F7946" t="s">
        <v>1509</v>
      </c>
    </row>
    <row r="7947" spans="1:6" ht="15">
      <c r="A7947" s="233">
        <v>45839</v>
      </c>
      <c r="B7947" t="s">
        <v>2112</v>
      </c>
      <c r="C7947">
        <v>95</v>
      </c>
      <c r="D7947" t="s">
        <v>204</v>
      </c>
      <c r="E7947" t="s">
        <v>2258</v>
      </c>
      <c r="F7947" t="s">
        <v>1509</v>
      </c>
    </row>
    <row r="7948" spans="1:6" ht="15">
      <c r="A7948" s="233">
        <v>45839</v>
      </c>
      <c r="B7948" t="s">
        <v>1495</v>
      </c>
      <c r="C7948">
        <v>33484</v>
      </c>
      <c r="D7948" t="s">
        <v>206</v>
      </c>
      <c r="E7948" t="s">
        <v>1886</v>
      </c>
      <c r="F7948" t="s">
        <v>1578</v>
      </c>
    </row>
    <row r="7949" spans="1:6" ht="15">
      <c r="A7949" s="233">
        <v>45839</v>
      </c>
      <c r="B7949" t="s">
        <v>2110</v>
      </c>
      <c r="C7949">
        <v>194.12256600167251</v>
      </c>
      <c r="D7949" t="s">
        <v>206</v>
      </c>
      <c r="E7949" t="s">
        <v>2160</v>
      </c>
      <c r="F7949" t="s">
        <v>1578</v>
      </c>
    </row>
    <row r="7950" spans="1:6" ht="15">
      <c r="A7950" s="233">
        <v>45839</v>
      </c>
      <c r="B7950" t="s">
        <v>2112</v>
      </c>
      <c r="C7950">
        <v>65</v>
      </c>
      <c r="D7950" t="s">
        <v>206</v>
      </c>
      <c r="E7950" t="s">
        <v>2209</v>
      </c>
      <c r="F7950" t="s">
        <v>1578</v>
      </c>
    </row>
    <row r="7951" spans="1:6" ht="15">
      <c r="A7951" s="233">
        <v>45839</v>
      </c>
      <c r="B7951" t="s">
        <v>2112</v>
      </c>
      <c r="C7951">
        <v>30</v>
      </c>
      <c r="D7951" t="s">
        <v>208</v>
      </c>
      <c r="E7951" t="s">
        <v>2133</v>
      </c>
      <c r="F7951" t="s">
        <v>1509</v>
      </c>
    </row>
    <row r="7952" spans="1:6" ht="15">
      <c r="A7952" s="233">
        <v>45839</v>
      </c>
      <c r="B7952" t="s">
        <v>2110</v>
      </c>
      <c r="C7952">
        <v>89.858024321571918</v>
      </c>
      <c r="D7952" t="s">
        <v>208</v>
      </c>
      <c r="E7952" t="s">
        <v>2193</v>
      </c>
      <c r="F7952" t="s">
        <v>1509</v>
      </c>
    </row>
    <row r="7953" spans="1:6" ht="15">
      <c r="A7953" s="233">
        <v>45839</v>
      </c>
      <c r="B7953" t="s">
        <v>1495</v>
      </c>
      <c r="C7953">
        <v>33386</v>
      </c>
      <c r="D7953" t="s">
        <v>208</v>
      </c>
      <c r="E7953" t="s">
        <v>1887</v>
      </c>
      <c r="F7953" t="s">
        <v>1509</v>
      </c>
    </row>
    <row r="7954" spans="1:6" ht="15">
      <c r="A7954" s="233">
        <v>45839</v>
      </c>
      <c r="B7954" t="s">
        <v>2112</v>
      </c>
      <c r="C7954">
        <v>70</v>
      </c>
      <c r="D7954" t="s">
        <v>210</v>
      </c>
      <c r="E7954" t="s">
        <v>2127</v>
      </c>
      <c r="F7954" t="s">
        <v>1534</v>
      </c>
    </row>
    <row r="7955" spans="1:6" ht="15">
      <c r="A7955" s="233">
        <v>45839</v>
      </c>
      <c r="B7955" t="s">
        <v>2110</v>
      </c>
      <c r="C7955">
        <v>181.48820326678771</v>
      </c>
      <c r="D7955" t="s">
        <v>210</v>
      </c>
      <c r="E7955" t="s">
        <v>2578</v>
      </c>
      <c r="F7955" t="s">
        <v>1534</v>
      </c>
    </row>
    <row r="7956" spans="1:6" ht="15">
      <c r="A7956" s="233">
        <v>45839</v>
      </c>
      <c r="B7956" t="s">
        <v>1495</v>
      </c>
      <c r="C7956">
        <v>38570</v>
      </c>
      <c r="D7956" t="s">
        <v>210</v>
      </c>
      <c r="E7956" t="s">
        <v>1888</v>
      </c>
      <c r="F7956" t="s">
        <v>1534</v>
      </c>
    </row>
    <row r="7957" spans="1:6" ht="15">
      <c r="A7957" s="233">
        <v>45839</v>
      </c>
      <c r="B7957" t="s">
        <v>2110</v>
      </c>
      <c r="C7957">
        <v>257.55652445867139</v>
      </c>
      <c r="D7957" t="s">
        <v>212</v>
      </c>
      <c r="E7957" t="s">
        <v>2794</v>
      </c>
      <c r="F7957" t="s">
        <v>1518</v>
      </c>
    </row>
    <row r="7958" spans="1:6" ht="15">
      <c r="A7958" s="233">
        <v>45839</v>
      </c>
      <c r="B7958" t="s">
        <v>2112</v>
      </c>
      <c r="C7958">
        <v>140</v>
      </c>
      <c r="D7958" t="s">
        <v>212</v>
      </c>
      <c r="E7958" t="s">
        <v>2131</v>
      </c>
      <c r="F7958" t="s">
        <v>1518</v>
      </c>
    </row>
    <row r="7959" spans="1:6" ht="15">
      <c r="A7959" s="233">
        <v>45839</v>
      </c>
      <c r="B7959" t="s">
        <v>1495</v>
      </c>
      <c r="C7959">
        <v>54357</v>
      </c>
      <c r="D7959" t="s">
        <v>212</v>
      </c>
      <c r="E7959" t="s">
        <v>1889</v>
      </c>
      <c r="F7959" t="s">
        <v>1518</v>
      </c>
    </row>
    <row r="7960" spans="1:6" ht="15">
      <c r="A7960" s="233">
        <v>45839</v>
      </c>
      <c r="B7960" t="s">
        <v>2110</v>
      </c>
      <c r="C7960">
        <v>182.66508356927571</v>
      </c>
      <c r="D7960" t="s">
        <v>214</v>
      </c>
      <c r="E7960" t="s">
        <v>2792</v>
      </c>
      <c r="F7960" t="s">
        <v>1591</v>
      </c>
    </row>
    <row r="7961" spans="1:6" ht="15">
      <c r="A7961" s="233">
        <v>45839</v>
      </c>
      <c r="B7961" t="s">
        <v>1495</v>
      </c>
      <c r="C7961">
        <v>10949</v>
      </c>
      <c r="D7961" t="s">
        <v>214</v>
      </c>
      <c r="E7961" t="s">
        <v>1890</v>
      </c>
      <c r="F7961" t="s">
        <v>1591</v>
      </c>
    </row>
    <row r="7962" spans="1:6" ht="15">
      <c r="A7962" s="233">
        <v>45839</v>
      </c>
      <c r="B7962" t="s">
        <v>2112</v>
      </c>
      <c r="C7962">
        <v>20</v>
      </c>
      <c r="D7962" t="s">
        <v>214</v>
      </c>
      <c r="E7962" t="s">
        <v>2118</v>
      </c>
      <c r="F7962" t="s">
        <v>1591</v>
      </c>
    </row>
    <row r="7963" spans="1:6" ht="15">
      <c r="A7963" s="233">
        <v>45839</v>
      </c>
      <c r="B7963" t="s">
        <v>2110</v>
      </c>
      <c r="C7963">
        <v>230.07795582503249</v>
      </c>
      <c r="D7963" t="s">
        <v>216</v>
      </c>
      <c r="E7963" t="s">
        <v>2584</v>
      </c>
      <c r="F7963" t="s">
        <v>1534</v>
      </c>
    </row>
    <row r="7964" spans="1:6" ht="15">
      <c r="A7964" s="233">
        <v>45839</v>
      </c>
      <c r="B7964" t="s">
        <v>1495</v>
      </c>
      <c r="C7964">
        <v>36944</v>
      </c>
      <c r="D7964" t="s">
        <v>216</v>
      </c>
      <c r="E7964" t="s">
        <v>1891</v>
      </c>
      <c r="F7964" t="s">
        <v>1534</v>
      </c>
    </row>
    <row r="7965" spans="1:6" ht="15">
      <c r="A7965" s="233">
        <v>45839</v>
      </c>
      <c r="B7965" t="s">
        <v>2112</v>
      </c>
      <c r="C7965">
        <v>85</v>
      </c>
      <c r="D7965" t="s">
        <v>216</v>
      </c>
      <c r="E7965" t="s">
        <v>2183</v>
      </c>
      <c r="F7965" t="s">
        <v>1534</v>
      </c>
    </row>
    <row r="7966" spans="1:6" ht="15">
      <c r="A7966" s="233">
        <v>45839</v>
      </c>
      <c r="B7966" t="s">
        <v>2110</v>
      </c>
      <c r="C7966">
        <v>312.24995608984989</v>
      </c>
      <c r="D7966" t="s">
        <v>218</v>
      </c>
      <c r="E7966" t="s">
        <v>2239</v>
      </c>
      <c r="F7966" t="s">
        <v>1531</v>
      </c>
    </row>
    <row r="7967" spans="1:6" ht="15">
      <c r="A7967" s="233">
        <v>45839</v>
      </c>
      <c r="B7967" t="s">
        <v>1495</v>
      </c>
      <c r="C7967">
        <v>51241</v>
      </c>
      <c r="D7967" t="s">
        <v>218</v>
      </c>
      <c r="E7967" t="s">
        <v>1892</v>
      </c>
      <c r="F7967" t="s">
        <v>1531</v>
      </c>
    </row>
    <row r="7968" spans="1:6" ht="15">
      <c r="A7968" s="233">
        <v>45839</v>
      </c>
      <c r="B7968" t="s">
        <v>2112</v>
      </c>
      <c r="C7968">
        <v>160</v>
      </c>
      <c r="D7968" t="s">
        <v>218</v>
      </c>
      <c r="E7968" t="s">
        <v>2238</v>
      </c>
      <c r="F7968" t="s">
        <v>1531</v>
      </c>
    </row>
    <row r="7969" spans="1:6" ht="15">
      <c r="A7969" s="233">
        <v>45839</v>
      </c>
      <c r="B7969" t="s">
        <v>2112</v>
      </c>
      <c r="C7969">
        <v>135</v>
      </c>
      <c r="D7969" t="s">
        <v>220</v>
      </c>
      <c r="E7969" t="s">
        <v>2165</v>
      </c>
      <c r="F7969" t="s">
        <v>1534</v>
      </c>
    </row>
    <row r="7970" spans="1:6" ht="15">
      <c r="A7970" s="233">
        <v>45839</v>
      </c>
      <c r="B7970" t="s">
        <v>1495</v>
      </c>
      <c r="C7970">
        <v>67863</v>
      </c>
      <c r="D7970" t="s">
        <v>220</v>
      </c>
      <c r="E7970" t="s">
        <v>1893</v>
      </c>
      <c r="F7970" t="s">
        <v>1534</v>
      </c>
    </row>
    <row r="7971" spans="1:6" ht="15">
      <c r="A7971" s="233">
        <v>45839</v>
      </c>
      <c r="B7971" t="s">
        <v>2110</v>
      </c>
      <c r="C7971">
        <v>198.93019760399631</v>
      </c>
      <c r="D7971" t="s">
        <v>220</v>
      </c>
      <c r="E7971" t="s">
        <v>3544</v>
      </c>
      <c r="F7971" t="s">
        <v>1534</v>
      </c>
    </row>
    <row r="7972" spans="1:6" ht="15">
      <c r="A7972" s="233">
        <v>45839</v>
      </c>
      <c r="B7972" t="s">
        <v>2110</v>
      </c>
      <c r="C7972">
        <v>291.52729616104591</v>
      </c>
      <c r="D7972" t="s">
        <v>222</v>
      </c>
      <c r="E7972" t="s">
        <v>3034</v>
      </c>
      <c r="F7972" t="s">
        <v>1518</v>
      </c>
    </row>
    <row r="7973" spans="1:6" ht="15">
      <c r="A7973" s="233">
        <v>45839</v>
      </c>
      <c r="B7973" t="s">
        <v>1495</v>
      </c>
      <c r="C7973">
        <v>97761</v>
      </c>
      <c r="D7973" t="s">
        <v>222</v>
      </c>
      <c r="E7973" t="s">
        <v>1894</v>
      </c>
      <c r="F7973" t="s">
        <v>1518</v>
      </c>
    </row>
    <row r="7974" spans="1:6" ht="15">
      <c r="A7974" s="233">
        <v>45839</v>
      </c>
      <c r="B7974" t="s">
        <v>2112</v>
      </c>
      <c r="C7974">
        <v>285</v>
      </c>
      <c r="D7974" t="s">
        <v>222</v>
      </c>
      <c r="E7974" t="s">
        <v>2159</v>
      </c>
      <c r="F7974" t="s">
        <v>1518</v>
      </c>
    </row>
    <row r="7975" spans="1:6" ht="15">
      <c r="A7975" s="233">
        <v>45839</v>
      </c>
      <c r="B7975" t="s">
        <v>2110</v>
      </c>
      <c r="C7975">
        <v>74.035263565538287</v>
      </c>
      <c r="D7975" t="s">
        <v>224</v>
      </c>
      <c r="E7975" t="s">
        <v>2628</v>
      </c>
      <c r="F7975" t="s">
        <v>1531</v>
      </c>
    </row>
    <row r="7976" spans="1:6" ht="15">
      <c r="A7976" s="233">
        <v>45839</v>
      </c>
      <c r="B7976" t="s">
        <v>2112</v>
      </c>
      <c r="C7976">
        <v>65</v>
      </c>
      <c r="D7976" t="s">
        <v>224</v>
      </c>
      <c r="E7976" t="s">
        <v>2209</v>
      </c>
      <c r="F7976" t="s">
        <v>1531</v>
      </c>
    </row>
    <row r="7977" spans="1:6" ht="15">
      <c r="A7977" s="233">
        <v>45839</v>
      </c>
      <c r="B7977" t="s">
        <v>1495</v>
      </c>
      <c r="C7977">
        <v>87796</v>
      </c>
      <c r="D7977" t="s">
        <v>224</v>
      </c>
      <c r="E7977" t="s">
        <v>1895</v>
      </c>
      <c r="F7977" t="s">
        <v>1531</v>
      </c>
    </row>
    <row r="7978" spans="1:6" ht="15">
      <c r="A7978" s="233">
        <v>45839</v>
      </c>
      <c r="B7978" t="s">
        <v>2110</v>
      </c>
      <c r="C7978">
        <v>183.50868607780771</v>
      </c>
      <c r="D7978" t="s">
        <v>226</v>
      </c>
      <c r="E7978" t="s">
        <v>2211</v>
      </c>
      <c r="F7978" t="s">
        <v>1544</v>
      </c>
    </row>
    <row r="7979" spans="1:6" ht="15">
      <c r="A7979" s="233">
        <v>45839</v>
      </c>
      <c r="B7979" t="s">
        <v>1495</v>
      </c>
      <c r="C7979">
        <v>16348</v>
      </c>
      <c r="D7979" t="s">
        <v>226</v>
      </c>
      <c r="E7979" t="s">
        <v>1937</v>
      </c>
      <c r="F7979" t="s">
        <v>1544</v>
      </c>
    </row>
    <row r="7980" spans="1:6" ht="15">
      <c r="A7980" s="233">
        <v>45839</v>
      </c>
      <c r="B7980" t="s">
        <v>2112</v>
      </c>
      <c r="C7980">
        <v>30</v>
      </c>
      <c r="D7980" t="s">
        <v>226</v>
      </c>
      <c r="E7980" t="s">
        <v>2133</v>
      </c>
      <c r="F7980" t="s">
        <v>1544</v>
      </c>
    </row>
    <row r="7981" spans="1:6" ht="15">
      <c r="A7981" s="233">
        <v>45839</v>
      </c>
      <c r="B7981" t="s">
        <v>2110</v>
      </c>
      <c r="C7981">
        <v>233.91812865497079</v>
      </c>
      <c r="D7981" t="s">
        <v>228</v>
      </c>
      <c r="E7981" t="s">
        <v>2234</v>
      </c>
      <c r="F7981" t="s">
        <v>1531</v>
      </c>
    </row>
    <row r="7982" spans="1:6" ht="15">
      <c r="A7982" s="233">
        <v>45839</v>
      </c>
      <c r="B7982" t="s">
        <v>1495</v>
      </c>
      <c r="C7982">
        <v>47025</v>
      </c>
      <c r="D7982" t="s">
        <v>228</v>
      </c>
      <c r="E7982" t="s">
        <v>1896</v>
      </c>
      <c r="F7982" t="s">
        <v>1531</v>
      </c>
    </row>
    <row r="7983" spans="1:6" ht="15">
      <c r="A7983" s="233">
        <v>45839</v>
      </c>
      <c r="B7983" t="s">
        <v>2112</v>
      </c>
      <c r="C7983">
        <v>110</v>
      </c>
      <c r="D7983" t="s">
        <v>228</v>
      </c>
      <c r="E7983" t="s">
        <v>2123</v>
      </c>
      <c r="F7983" t="s">
        <v>1531</v>
      </c>
    </row>
    <row r="7984" spans="1:6" ht="15">
      <c r="A7984" s="233">
        <v>45839</v>
      </c>
      <c r="B7984" t="s">
        <v>1495</v>
      </c>
      <c r="C7984">
        <v>149580</v>
      </c>
      <c r="D7984" t="s">
        <v>230</v>
      </c>
      <c r="E7984" t="s">
        <v>1897</v>
      </c>
      <c r="F7984" t="s">
        <v>1522</v>
      </c>
    </row>
    <row r="7985" spans="1:6" ht="15">
      <c r="A7985" s="233">
        <v>45839</v>
      </c>
      <c r="B7985" t="s">
        <v>2112</v>
      </c>
      <c r="C7985">
        <v>265</v>
      </c>
      <c r="D7985" t="s">
        <v>230</v>
      </c>
      <c r="E7985" t="s">
        <v>2184</v>
      </c>
      <c r="F7985" t="s">
        <v>1522</v>
      </c>
    </row>
    <row r="7986" spans="1:6" ht="15">
      <c r="A7986" s="233">
        <v>45839</v>
      </c>
      <c r="B7986" t="s">
        <v>2110</v>
      </c>
      <c r="C7986">
        <v>177.1627222890761</v>
      </c>
      <c r="D7986" t="s">
        <v>230</v>
      </c>
      <c r="E7986" t="s">
        <v>2786</v>
      </c>
      <c r="F7986" t="s">
        <v>1522</v>
      </c>
    </row>
    <row r="7987" spans="1:6" ht="15">
      <c r="A7987" s="233">
        <v>45839</v>
      </c>
      <c r="B7987" t="s">
        <v>2112</v>
      </c>
      <c r="C7987">
        <v>110</v>
      </c>
      <c r="D7987" t="s">
        <v>232</v>
      </c>
      <c r="E7987" t="s">
        <v>2123</v>
      </c>
      <c r="F7987" t="s">
        <v>1522</v>
      </c>
    </row>
    <row r="7988" spans="1:6" ht="15">
      <c r="A7988" s="233">
        <v>45839</v>
      </c>
      <c r="B7988" t="s">
        <v>2110</v>
      </c>
      <c r="C7988">
        <v>192.6377359812266</v>
      </c>
      <c r="D7988" t="s">
        <v>232</v>
      </c>
      <c r="E7988" t="s">
        <v>2800</v>
      </c>
      <c r="F7988" t="s">
        <v>1522</v>
      </c>
    </row>
    <row r="7989" spans="1:6" ht="15">
      <c r="A7989" s="233">
        <v>45839</v>
      </c>
      <c r="B7989" t="s">
        <v>1495</v>
      </c>
      <c r="C7989">
        <v>57102</v>
      </c>
      <c r="D7989" t="s">
        <v>232</v>
      </c>
      <c r="E7989" t="s">
        <v>1898</v>
      </c>
      <c r="F7989" t="s">
        <v>1522</v>
      </c>
    </row>
    <row r="7990" spans="1:6" ht="15">
      <c r="A7990" s="233">
        <v>45839</v>
      </c>
      <c r="B7990" t="s">
        <v>1495</v>
      </c>
      <c r="C7990">
        <v>32539</v>
      </c>
      <c r="D7990" t="s">
        <v>234</v>
      </c>
      <c r="E7990" t="s">
        <v>1899</v>
      </c>
      <c r="F7990" t="s">
        <v>1578</v>
      </c>
    </row>
    <row r="7991" spans="1:6" ht="15">
      <c r="A7991" s="233">
        <v>45839</v>
      </c>
      <c r="B7991" t="s">
        <v>2110</v>
      </c>
      <c r="C7991">
        <v>245.85881557515589</v>
      </c>
      <c r="D7991" t="s">
        <v>234</v>
      </c>
      <c r="E7991" t="s">
        <v>3545</v>
      </c>
      <c r="F7991" t="s">
        <v>1578</v>
      </c>
    </row>
    <row r="7992" spans="1:6" ht="15">
      <c r="A7992" s="233">
        <v>45839</v>
      </c>
      <c r="B7992" t="s">
        <v>2112</v>
      </c>
      <c r="C7992">
        <v>80</v>
      </c>
      <c r="D7992" t="s">
        <v>234</v>
      </c>
      <c r="E7992" t="s">
        <v>2115</v>
      </c>
      <c r="F7992" t="s">
        <v>1578</v>
      </c>
    </row>
    <row r="7993" spans="1:6" ht="15">
      <c r="A7993" s="233">
        <v>45839</v>
      </c>
      <c r="B7993" t="s">
        <v>1495</v>
      </c>
      <c r="C7993">
        <v>35555</v>
      </c>
      <c r="D7993" t="s">
        <v>236</v>
      </c>
      <c r="E7993" t="s">
        <v>1900</v>
      </c>
      <c r="F7993" t="s">
        <v>1544</v>
      </c>
    </row>
    <row r="7994" spans="1:6" ht="15">
      <c r="A7994" s="233">
        <v>45839</v>
      </c>
      <c r="B7994" t="s">
        <v>2110</v>
      </c>
      <c r="C7994">
        <v>253.12895513992399</v>
      </c>
      <c r="D7994" t="s">
        <v>236</v>
      </c>
      <c r="E7994" t="s">
        <v>2801</v>
      </c>
      <c r="F7994" t="s">
        <v>1544</v>
      </c>
    </row>
    <row r="7995" spans="1:6" ht="15">
      <c r="A7995" s="233">
        <v>45839</v>
      </c>
      <c r="B7995" t="s">
        <v>2112</v>
      </c>
      <c r="C7995">
        <v>90</v>
      </c>
      <c r="D7995" t="s">
        <v>236</v>
      </c>
      <c r="E7995" t="s">
        <v>2193</v>
      </c>
      <c r="F7995" t="s">
        <v>1544</v>
      </c>
    </row>
    <row r="7996" spans="1:6" ht="15">
      <c r="A7996" s="233">
        <v>45839</v>
      </c>
      <c r="B7996" t="s">
        <v>2112</v>
      </c>
      <c r="C7996">
        <v>90</v>
      </c>
      <c r="D7996" t="s">
        <v>238</v>
      </c>
      <c r="E7996" t="s">
        <v>2193</v>
      </c>
      <c r="F7996" t="s">
        <v>1525</v>
      </c>
    </row>
    <row r="7997" spans="1:6" ht="15">
      <c r="A7997" s="233">
        <v>45839</v>
      </c>
      <c r="B7997" t="s">
        <v>2110</v>
      </c>
      <c r="C7997">
        <v>251.33346365438859</v>
      </c>
      <c r="D7997" t="s">
        <v>238</v>
      </c>
      <c r="E7997" t="s">
        <v>3303</v>
      </c>
      <c r="F7997" t="s">
        <v>1525</v>
      </c>
    </row>
    <row r="7998" spans="1:6" ht="15">
      <c r="A7998" s="233">
        <v>45839</v>
      </c>
      <c r="B7998" t="s">
        <v>1495</v>
      </c>
      <c r="C7998">
        <v>35809</v>
      </c>
      <c r="D7998" t="s">
        <v>238</v>
      </c>
      <c r="E7998" t="s">
        <v>1901</v>
      </c>
      <c r="F7998" t="s">
        <v>1525</v>
      </c>
    </row>
    <row r="7999" spans="1:6" ht="15">
      <c r="A7999" s="233">
        <v>45839</v>
      </c>
      <c r="B7999" t="s">
        <v>2110</v>
      </c>
      <c r="C7999">
        <v>278.92057736559508</v>
      </c>
      <c r="D7999" t="s">
        <v>240</v>
      </c>
      <c r="E7999" t="s">
        <v>2816</v>
      </c>
      <c r="F7999" t="s">
        <v>1509</v>
      </c>
    </row>
    <row r="8000" spans="1:6" ht="15">
      <c r="A8000" s="233">
        <v>45839</v>
      </c>
      <c r="B8000" t="s">
        <v>1495</v>
      </c>
      <c r="C8000">
        <v>28682</v>
      </c>
      <c r="D8000" t="s">
        <v>240</v>
      </c>
      <c r="E8000" t="s">
        <v>1902</v>
      </c>
      <c r="F8000" t="s">
        <v>1509</v>
      </c>
    </row>
    <row r="8001" spans="1:6" ht="15">
      <c r="A8001" s="233">
        <v>45839</v>
      </c>
      <c r="B8001" t="s">
        <v>2112</v>
      </c>
      <c r="C8001">
        <v>80</v>
      </c>
      <c r="D8001" t="s">
        <v>240</v>
      </c>
      <c r="E8001" t="s">
        <v>2115</v>
      </c>
      <c r="F8001" t="s">
        <v>1509</v>
      </c>
    </row>
    <row r="8002" spans="1:6" ht="15">
      <c r="A8002" s="233">
        <v>45839</v>
      </c>
      <c r="B8002" t="s">
        <v>2112</v>
      </c>
      <c r="C8002">
        <v>90</v>
      </c>
      <c r="D8002" t="s">
        <v>242</v>
      </c>
      <c r="E8002" t="s">
        <v>2193</v>
      </c>
      <c r="F8002" t="s">
        <v>1534</v>
      </c>
    </row>
    <row r="8003" spans="1:6" ht="15">
      <c r="A8003" s="233">
        <v>45839</v>
      </c>
      <c r="B8003" t="s">
        <v>2110</v>
      </c>
      <c r="C8003">
        <v>231.83328610803429</v>
      </c>
      <c r="D8003" t="s">
        <v>242</v>
      </c>
      <c r="E8003" t="s">
        <v>3089</v>
      </c>
      <c r="F8003" t="s">
        <v>1534</v>
      </c>
    </row>
    <row r="8004" spans="1:6" ht="15">
      <c r="A8004" s="233">
        <v>45839</v>
      </c>
      <c r="B8004" t="s">
        <v>1495</v>
      </c>
      <c r="C8004">
        <v>38821</v>
      </c>
      <c r="D8004" t="s">
        <v>242</v>
      </c>
      <c r="E8004" t="s">
        <v>1903</v>
      </c>
      <c r="F8004" t="s">
        <v>1534</v>
      </c>
    </row>
    <row r="8005" spans="1:6" ht="15">
      <c r="A8005" s="233">
        <v>45839</v>
      </c>
      <c r="B8005" t="s">
        <v>2110</v>
      </c>
      <c r="C8005">
        <v>175.68602954453399</v>
      </c>
      <c r="D8005" t="s">
        <v>244</v>
      </c>
      <c r="E8005" t="s">
        <v>2569</v>
      </c>
      <c r="F8005" t="s">
        <v>1531</v>
      </c>
    </row>
    <row r="8006" spans="1:6" ht="15">
      <c r="A8006" s="233">
        <v>45839</v>
      </c>
      <c r="B8006" t="s">
        <v>2112</v>
      </c>
      <c r="C8006">
        <v>360</v>
      </c>
      <c r="D8006" t="s">
        <v>244</v>
      </c>
      <c r="E8006" t="s">
        <v>2491</v>
      </c>
      <c r="F8006" t="s">
        <v>1531</v>
      </c>
    </row>
    <row r="8007" spans="1:6" ht="15">
      <c r="A8007" s="233">
        <v>45839</v>
      </c>
      <c r="B8007" t="s">
        <v>1495</v>
      </c>
      <c r="C8007">
        <v>204911</v>
      </c>
      <c r="D8007" t="s">
        <v>244</v>
      </c>
      <c r="E8007" t="s">
        <v>1904</v>
      </c>
      <c r="F8007" t="s">
        <v>1531</v>
      </c>
    </row>
    <row r="8008" spans="1:6" ht="15">
      <c r="A8008" s="233">
        <v>45839</v>
      </c>
      <c r="B8008" t="s">
        <v>2110</v>
      </c>
      <c r="C8008">
        <v>212.2968890340492</v>
      </c>
      <c r="D8008" t="s">
        <v>246</v>
      </c>
      <c r="E8008" t="s">
        <v>2168</v>
      </c>
      <c r="F8008" t="s">
        <v>1534</v>
      </c>
    </row>
    <row r="8009" spans="1:6" ht="15">
      <c r="A8009" s="233">
        <v>45839</v>
      </c>
      <c r="B8009" t="s">
        <v>1495</v>
      </c>
      <c r="C8009">
        <v>61235</v>
      </c>
      <c r="D8009" t="s">
        <v>246</v>
      </c>
      <c r="E8009" t="s">
        <v>1905</v>
      </c>
      <c r="F8009" t="s">
        <v>1534</v>
      </c>
    </row>
    <row r="8010" spans="1:6" ht="15">
      <c r="A8010" s="233">
        <v>45839</v>
      </c>
      <c r="B8010" t="s">
        <v>2112</v>
      </c>
      <c r="C8010">
        <v>130</v>
      </c>
      <c r="D8010" t="s">
        <v>246</v>
      </c>
      <c r="E8010" t="s">
        <v>2179</v>
      </c>
      <c r="F8010" t="s">
        <v>1534</v>
      </c>
    </row>
    <row r="8011" spans="1:6" ht="15">
      <c r="A8011" s="233">
        <v>45839</v>
      </c>
      <c r="B8011" t="s">
        <v>2110</v>
      </c>
      <c r="C8011">
        <v>186.0718981814573</v>
      </c>
      <c r="D8011" t="s">
        <v>248</v>
      </c>
      <c r="E8011" t="s">
        <v>2791</v>
      </c>
      <c r="F8011" t="s">
        <v>1578</v>
      </c>
    </row>
    <row r="8012" spans="1:6" ht="15">
      <c r="A8012" s="233">
        <v>45839</v>
      </c>
      <c r="B8012" t="s">
        <v>2112</v>
      </c>
      <c r="C8012">
        <v>75</v>
      </c>
      <c r="D8012" t="s">
        <v>248</v>
      </c>
      <c r="E8012" t="s">
        <v>2147</v>
      </c>
      <c r="F8012" t="s">
        <v>1578</v>
      </c>
    </row>
    <row r="8013" spans="1:6" ht="15">
      <c r="A8013" s="233">
        <v>45839</v>
      </c>
      <c r="B8013" t="s">
        <v>1495</v>
      </c>
      <c r="C8013">
        <v>40307</v>
      </c>
      <c r="D8013" t="s">
        <v>248</v>
      </c>
      <c r="E8013" t="s">
        <v>1906</v>
      </c>
      <c r="F8013" t="s">
        <v>1578</v>
      </c>
    </row>
    <row r="8014" spans="1:6" ht="15">
      <c r="A8014" s="233">
        <v>45839</v>
      </c>
      <c r="B8014" t="s">
        <v>2110</v>
      </c>
      <c r="C8014">
        <v>141.21225287855751</v>
      </c>
      <c r="D8014" t="s">
        <v>250</v>
      </c>
      <c r="E8014" t="s">
        <v>2220</v>
      </c>
      <c r="F8014" t="s">
        <v>1531</v>
      </c>
    </row>
    <row r="8015" spans="1:6" ht="15">
      <c r="A8015" s="233">
        <v>45839</v>
      </c>
      <c r="B8015" t="s">
        <v>1495</v>
      </c>
      <c r="C8015">
        <v>46030</v>
      </c>
      <c r="D8015" t="s">
        <v>250</v>
      </c>
      <c r="E8015" t="s">
        <v>1907</v>
      </c>
      <c r="F8015" t="s">
        <v>1531</v>
      </c>
    </row>
    <row r="8016" spans="1:6" ht="15">
      <c r="A8016" s="233">
        <v>45839</v>
      </c>
      <c r="B8016" t="s">
        <v>2112</v>
      </c>
      <c r="C8016">
        <v>65</v>
      </c>
      <c r="D8016" t="s">
        <v>250</v>
      </c>
      <c r="E8016" t="s">
        <v>2209</v>
      </c>
      <c r="F8016" t="s">
        <v>1531</v>
      </c>
    </row>
    <row r="8017" spans="1:6" ht="15">
      <c r="A8017" s="233">
        <v>45839</v>
      </c>
      <c r="B8017" t="s">
        <v>2110</v>
      </c>
      <c r="C8017">
        <v>186.31258528392991</v>
      </c>
      <c r="D8017" t="s">
        <v>252</v>
      </c>
      <c r="E8017" t="s">
        <v>2791</v>
      </c>
      <c r="F8017" t="s">
        <v>1525</v>
      </c>
    </row>
    <row r="8018" spans="1:6" ht="15">
      <c r="A8018" s="233">
        <v>45839</v>
      </c>
      <c r="B8018" t="s">
        <v>2112</v>
      </c>
      <c r="C8018">
        <v>355</v>
      </c>
      <c r="D8018" t="s">
        <v>252</v>
      </c>
      <c r="E8018" t="s">
        <v>2366</v>
      </c>
      <c r="F8018" t="s">
        <v>1525</v>
      </c>
    </row>
    <row r="8019" spans="1:6" ht="15">
      <c r="A8019" s="233">
        <v>45839</v>
      </c>
      <c r="B8019" t="s">
        <v>1495</v>
      </c>
      <c r="C8019">
        <v>190540</v>
      </c>
      <c r="D8019" t="s">
        <v>252</v>
      </c>
      <c r="E8019" t="s">
        <v>1908</v>
      </c>
      <c r="F8019" t="s">
        <v>1525</v>
      </c>
    </row>
    <row r="8020" spans="1:6" ht="15">
      <c r="A8020" s="233">
        <v>45839</v>
      </c>
      <c r="B8020" t="s">
        <v>2110</v>
      </c>
      <c r="C8020">
        <v>225.5827554515833</v>
      </c>
      <c r="D8020" t="s">
        <v>254</v>
      </c>
      <c r="E8020" t="s">
        <v>2254</v>
      </c>
      <c r="F8020" t="s">
        <v>1578</v>
      </c>
    </row>
    <row r="8021" spans="1:6" ht="15">
      <c r="A8021" s="233">
        <v>45839</v>
      </c>
      <c r="B8021" t="s">
        <v>1495</v>
      </c>
      <c r="C8021">
        <v>59845</v>
      </c>
      <c r="D8021" t="s">
        <v>254</v>
      </c>
      <c r="E8021" t="s">
        <v>1909</v>
      </c>
      <c r="F8021" t="s">
        <v>1578</v>
      </c>
    </row>
    <row r="8022" spans="1:6" ht="15">
      <c r="A8022" s="233">
        <v>45839</v>
      </c>
      <c r="B8022" t="s">
        <v>2112</v>
      </c>
      <c r="C8022">
        <v>135</v>
      </c>
      <c r="D8022" t="s">
        <v>254</v>
      </c>
      <c r="E8022" t="s">
        <v>2165</v>
      </c>
      <c r="F8022" t="s">
        <v>1578</v>
      </c>
    </row>
    <row r="8023" spans="1:6" ht="15">
      <c r="A8023" s="233">
        <v>45839</v>
      </c>
      <c r="B8023" t="s">
        <v>2110</v>
      </c>
      <c r="C8023">
        <v>133.7664020600026</v>
      </c>
      <c r="D8023" t="s">
        <v>256</v>
      </c>
      <c r="E8023" t="s">
        <v>2262</v>
      </c>
      <c r="F8023" t="s">
        <v>1544</v>
      </c>
    </row>
    <row r="8024" spans="1:6" ht="15">
      <c r="A8024" s="233">
        <v>45839</v>
      </c>
      <c r="B8024" t="s">
        <v>1495</v>
      </c>
      <c r="C8024">
        <v>239223</v>
      </c>
      <c r="D8024" t="s">
        <v>256</v>
      </c>
      <c r="E8024" t="s">
        <v>1910</v>
      </c>
      <c r="F8024" t="s">
        <v>1544</v>
      </c>
    </row>
    <row r="8025" spans="1:6" ht="15">
      <c r="A8025" s="233">
        <v>45839</v>
      </c>
      <c r="B8025" t="s">
        <v>2112</v>
      </c>
      <c r="C8025">
        <v>320</v>
      </c>
      <c r="D8025" t="s">
        <v>256</v>
      </c>
      <c r="E8025" t="s">
        <v>2597</v>
      </c>
      <c r="F8025" t="s">
        <v>1544</v>
      </c>
    </row>
    <row r="8026" spans="1:6" ht="15">
      <c r="A8026" s="233">
        <v>45839</v>
      </c>
      <c r="B8026" t="s">
        <v>2110</v>
      </c>
      <c r="C8026">
        <v>136.81970203709341</v>
      </c>
      <c r="D8026" t="s">
        <v>258</v>
      </c>
      <c r="E8026" t="s">
        <v>2264</v>
      </c>
      <c r="F8026" t="s">
        <v>1509</v>
      </c>
    </row>
    <row r="8027" spans="1:6" ht="15">
      <c r="A8027" s="233">
        <v>45839</v>
      </c>
      <c r="B8027" t="s">
        <v>1495</v>
      </c>
      <c r="C8027">
        <v>32890</v>
      </c>
      <c r="D8027" t="s">
        <v>258</v>
      </c>
      <c r="E8027" t="s">
        <v>1911</v>
      </c>
      <c r="F8027" t="s">
        <v>1509</v>
      </c>
    </row>
    <row r="8028" spans="1:6" ht="15">
      <c r="A8028" s="233">
        <v>45839</v>
      </c>
      <c r="B8028" t="s">
        <v>2112</v>
      </c>
      <c r="C8028">
        <v>45</v>
      </c>
      <c r="D8028" t="s">
        <v>258</v>
      </c>
      <c r="E8028" t="s">
        <v>2138</v>
      </c>
      <c r="F8028" t="s">
        <v>1509</v>
      </c>
    </row>
    <row r="8029" spans="1:6" ht="15">
      <c r="A8029" s="233">
        <v>45839</v>
      </c>
      <c r="B8029" t="s">
        <v>2112</v>
      </c>
      <c r="C8029">
        <v>95</v>
      </c>
      <c r="D8029" t="s">
        <v>260</v>
      </c>
      <c r="E8029" t="s">
        <v>2258</v>
      </c>
      <c r="F8029" t="s">
        <v>1522</v>
      </c>
    </row>
    <row r="8030" spans="1:6" ht="15">
      <c r="A8030" s="233">
        <v>45839</v>
      </c>
      <c r="B8030" t="s">
        <v>1495</v>
      </c>
      <c r="C8030">
        <v>39768</v>
      </c>
      <c r="D8030" t="s">
        <v>260</v>
      </c>
      <c r="E8030" t="s">
        <v>1912</v>
      </c>
      <c r="F8030" t="s">
        <v>1522</v>
      </c>
    </row>
    <row r="8031" spans="1:6" ht="15">
      <c r="A8031" s="233">
        <v>45839</v>
      </c>
      <c r="B8031" t="s">
        <v>2110</v>
      </c>
      <c r="C8031">
        <v>238.8855361094347</v>
      </c>
      <c r="D8031" t="s">
        <v>260</v>
      </c>
      <c r="E8031" t="s">
        <v>3302</v>
      </c>
      <c r="F8031" t="s">
        <v>1522</v>
      </c>
    </row>
    <row r="8032" spans="1:6" ht="15">
      <c r="A8032" s="233">
        <v>45839</v>
      </c>
      <c r="B8032" t="s">
        <v>2110</v>
      </c>
      <c r="C8032">
        <v>308.28333609997873</v>
      </c>
      <c r="D8032" t="s">
        <v>262</v>
      </c>
      <c r="E8032" t="s">
        <v>3301</v>
      </c>
      <c r="F8032" t="s">
        <v>1534</v>
      </c>
    </row>
    <row r="8033" spans="1:6" ht="15">
      <c r="A8033" s="233">
        <v>45839</v>
      </c>
      <c r="B8033" t="s">
        <v>1495</v>
      </c>
      <c r="C8033">
        <v>42169</v>
      </c>
      <c r="D8033" t="s">
        <v>262</v>
      </c>
      <c r="E8033" t="s">
        <v>1913</v>
      </c>
      <c r="F8033" t="s">
        <v>1534</v>
      </c>
    </row>
    <row r="8034" spans="1:6" ht="15">
      <c r="A8034" s="233">
        <v>45839</v>
      </c>
      <c r="B8034" t="s">
        <v>2112</v>
      </c>
      <c r="C8034">
        <v>130</v>
      </c>
      <c r="D8034" t="s">
        <v>262</v>
      </c>
      <c r="E8034" t="s">
        <v>2179</v>
      </c>
      <c r="F8034" t="s">
        <v>1534</v>
      </c>
    </row>
    <row r="8035" spans="1:6" ht="15">
      <c r="A8035" s="233">
        <v>45839</v>
      </c>
      <c r="B8035" t="s">
        <v>2110</v>
      </c>
      <c r="C8035">
        <v>71.440818426015895</v>
      </c>
      <c r="D8035" t="s">
        <v>264</v>
      </c>
      <c r="E8035" t="s">
        <v>2251</v>
      </c>
      <c r="F8035" t="s">
        <v>1531</v>
      </c>
    </row>
    <row r="8036" spans="1:6" ht="15">
      <c r="A8036" s="233">
        <v>45839</v>
      </c>
      <c r="B8036" t="s">
        <v>1495</v>
      </c>
      <c r="C8036">
        <v>34994</v>
      </c>
      <c r="D8036" t="s">
        <v>264</v>
      </c>
      <c r="E8036" t="s">
        <v>1938</v>
      </c>
      <c r="F8036" t="s">
        <v>1531</v>
      </c>
    </row>
    <row r="8037" spans="1:6" ht="15">
      <c r="A8037" s="233">
        <v>45839</v>
      </c>
      <c r="B8037" t="s">
        <v>2112</v>
      </c>
      <c r="C8037">
        <v>25</v>
      </c>
      <c r="D8037" t="s">
        <v>264</v>
      </c>
      <c r="E8037" t="s">
        <v>2173</v>
      </c>
      <c r="F8037" t="s">
        <v>1531</v>
      </c>
    </row>
    <row r="8038" spans="1:6" ht="15">
      <c r="A8038" s="233">
        <v>45839</v>
      </c>
      <c r="B8038" t="s">
        <v>2112</v>
      </c>
      <c r="C8038">
        <v>65</v>
      </c>
      <c r="D8038" t="s">
        <v>266</v>
      </c>
      <c r="E8038" t="s">
        <v>2209</v>
      </c>
      <c r="F8038" t="s">
        <v>1525</v>
      </c>
    </row>
    <row r="8039" spans="1:6" ht="15">
      <c r="A8039" s="233">
        <v>45839</v>
      </c>
      <c r="B8039" t="s">
        <v>2110</v>
      </c>
      <c r="C8039">
        <v>265.13297438407568</v>
      </c>
      <c r="D8039" t="s">
        <v>266</v>
      </c>
      <c r="E8039" t="s">
        <v>2184</v>
      </c>
      <c r="F8039" t="s">
        <v>1525</v>
      </c>
    </row>
    <row r="8040" spans="1:6" ht="15">
      <c r="A8040" s="233">
        <v>45839</v>
      </c>
      <c r="B8040" t="s">
        <v>1495</v>
      </c>
      <c r="C8040">
        <v>24516</v>
      </c>
      <c r="D8040" t="s">
        <v>266</v>
      </c>
      <c r="E8040" t="s">
        <v>1914</v>
      </c>
      <c r="F8040" t="s">
        <v>1525</v>
      </c>
    </row>
    <row r="8041" spans="1:6" ht="15">
      <c r="A8041" s="233">
        <v>45839</v>
      </c>
      <c r="B8041" t="s">
        <v>2112</v>
      </c>
      <c r="C8041">
        <v>90</v>
      </c>
      <c r="D8041" t="s">
        <v>268</v>
      </c>
      <c r="E8041" t="s">
        <v>2193</v>
      </c>
      <c r="F8041" t="s">
        <v>1522</v>
      </c>
    </row>
    <row r="8042" spans="1:6" ht="15">
      <c r="A8042" s="233">
        <v>45839</v>
      </c>
      <c r="B8042" t="s">
        <v>1495</v>
      </c>
      <c r="C8042">
        <v>38234</v>
      </c>
      <c r="D8042" t="s">
        <v>268</v>
      </c>
      <c r="E8042" t="s">
        <v>1915</v>
      </c>
      <c r="F8042" t="s">
        <v>1522</v>
      </c>
    </row>
    <row r="8043" spans="1:6" ht="15">
      <c r="A8043" s="233">
        <v>45839</v>
      </c>
      <c r="B8043" t="s">
        <v>2110</v>
      </c>
      <c r="C8043">
        <v>235.39258251817759</v>
      </c>
      <c r="D8043" t="s">
        <v>268</v>
      </c>
      <c r="E8043" t="s">
        <v>2203</v>
      </c>
      <c r="F8043" t="s">
        <v>1522</v>
      </c>
    </row>
    <row r="8044" spans="1:6" ht="15">
      <c r="A8044" s="233">
        <v>45839</v>
      </c>
      <c r="B8044" t="s">
        <v>2110</v>
      </c>
      <c r="C8044">
        <v>76.691037374098883</v>
      </c>
      <c r="D8044" t="s">
        <v>270</v>
      </c>
      <c r="E8044" t="s">
        <v>2533</v>
      </c>
      <c r="F8044" t="s">
        <v>1509</v>
      </c>
    </row>
    <row r="8045" spans="1:6" ht="15">
      <c r="A8045" s="233">
        <v>45839</v>
      </c>
      <c r="B8045" t="s">
        <v>1495</v>
      </c>
      <c r="C8045">
        <v>19559</v>
      </c>
      <c r="D8045" t="s">
        <v>270</v>
      </c>
      <c r="E8045" t="s">
        <v>1916</v>
      </c>
      <c r="F8045" t="s">
        <v>1509</v>
      </c>
    </row>
    <row r="8046" spans="1:6" ht="15">
      <c r="A8046" s="233">
        <v>45839</v>
      </c>
      <c r="B8046" t="s">
        <v>2112</v>
      </c>
      <c r="C8046">
        <v>15</v>
      </c>
      <c r="D8046" t="s">
        <v>270</v>
      </c>
      <c r="E8046" t="s">
        <v>2317</v>
      </c>
      <c r="F8046" t="s">
        <v>1509</v>
      </c>
    </row>
    <row r="8047" spans="1:6" ht="15">
      <c r="A8047" s="233">
        <v>45839</v>
      </c>
      <c r="B8047" t="s">
        <v>2110</v>
      </c>
      <c r="C8047">
        <v>223.45054686581199</v>
      </c>
      <c r="D8047" t="s">
        <v>272</v>
      </c>
      <c r="E8047" t="s">
        <v>2136</v>
      </c>
      <c r="F8047" t="s">
        <v>1534</v>
      </c>
    </row>
    <row r="8048" spans="1:6" ht="15">
      <c r="A8048" s="233">
        <v>45839</v>
      </c>
      <c r="B8048" t="s">
        <v>2112</v>
      </c>
      <c r="C8048">
        <v>95</v>
      </c>
      <c r="D8048" t="s">
        <v>272</v>
      </c>
      <c r="E8048" t="s">
        <v>2258</v>
      </c>
      <c r="F8048" t="s">
        <v>1534</v>
      </c>
    </row>
    <row r="8049" spans="1:6" ht="15">
      <c r="A8049" s="233">
        <v>45839</v>
      </c>
      <c r="B8049" t="s">
        <v>1495</v>
      </c>
      <c r="C8049">
        <v>42515</v>
      </c>
      <c r="D8049" t="s">
        <v>272</v>
      </c>
      <c r="E8049" t="s">
        <v>1917</v>
      </c>
      <c r="F8049" t="s">
        <v>1534</v>
      </c>
    </row>
    <row r="8050" spans="1:6" ht="15">
      <c r="A8050" s="233">
        <v>45839</v>
      </c>
      <c r="B8050" t="s">
        <v>2112</v>
      </c>
      <c r="C8050">
        <v>170</v>
      </c>
      <c r="D8050" t="s">
        <v>274</v>
      </c>
      <c r="E8050" t="s">
        <v>2162</v>
      </c>
      <c r="F8050" t="s">
        <v>1518</v>
      </c>
    </row>
    <row r="8051" spans="1:6" ht="15">
      <c r="A8051" s="233">
        <v>45839</v>
      </c>
      <c r="B8051" t="s">
        <v>2110</v>
      </c>
      <c r="C8051">
        <v>242.09282123581261</v>
      </c>
      <c r="D8051" t="s">
        <v>274</v>
      </c>
      <c r="E8051" t="s">
        <v>2132</v>
      </c>
      <c r="F8051" t="s">
        <v>1518</v>
      </c>
    </row>
    <row r="8052" spans="1:6" ht="15">
      <c r="A8052" s="233">
        <v>45839</v>
      </c>
      <c r="B8052" t="s">
        <v>1495</v>
      </c>
      <c r="C8052">
        <v>70221</v>
      </c>
      <c r="D8052" t="s">
        <v>274</v>
      </c>
      <c r="E8052" t="s">
        <v>1918</v>
      </c>
      <c r="F8052" t="s">
        <v>1518</v>
      </c>
    </row>
    <row r="8053" spans="1:6" ht="15">
      <c r="A8053" s="233">
        <v>45839</v>
      </c>
      <c r="B8053" t="s">
        <v>2110</v>
      </c>
      <c r="C8053">
        <v>336.04807464220772</v>
      </c>
      <c r="D8053" t="s">
        <v>276</v>
      </c>
      <c r="E8053" t="s">
        <v>3300</v>
      </c>
      <c r="F8053" t="s">
        <v>1531</v>
      </c>
    </row>
    <row r="8054" spans="1:6" ht="15">
      <c r="A8054" s="233">
        <v>45839</v>
      </c>
      <c r="B8054" t="s">
        <v>1495</v>
      </c>
      <c r="C8054">
        <v>50588</v>
      </c>
      <c r="D8054" t="s">
        <v>276</v>
      </c>
      <c r="E8054" t="s">
        <v>1919</v>
      </c>
      <c r="F8054" t="s">
        <v>1531</v>
      </c>
    </row>
    <row r="8055" spans="1:6" ht="15">
      <c r="A8055" s="233">
        <v>45839</v>
      </c>
      <c r="B8055" t="s">
        <v>2112</v>
      </c>
      <c r="C8055">
        <v>170</v>
      </c>
      <c r="D8055" t="s">
        <v>276</v>
      </c>
      <c r="E8055" t="s">
        <v>2162</v>
      </c>
      <c r="F8055" t="s">
        <v>1531</v>
      </c>
    </row>
    <row r="8056" spans="1:6" ht="15">
      <c r="A8056" s="233">
        <v>45839</v>
      </c>
      <c r="B8056" t="s">
        <v>2112</v>
      </c>
      <c r="C8056">
        <v>65</v>
      </c>
      <c r="D8056" t="s">
        <v>278</v>
      </c>
      <c r="E8056" t="s">
        <v>2209</v>
      </c>
      <c r="F8056" t="s">
        <v>1509</v>
      </c>
    </row>
    <row r="8057" spans="1:6" ht="15">
      <c r="A8057" s="233">
        <v>45839</v>
      </c>
      <c r="B8057" t="s">
        <v>1495</v>
      </c>
      <c r="C8057">
        <v>30067</v>
      </c>
      <c r="D8057" t="s">
        <v>278</v>
      </c>
      <c r="E8057" t="s">
        <v>1920</v>
      </c>
      <c r="F8057" t="s">
        <v>1509</v>
      </c>
    </row>
    <row r="8058" spans="1:6" ht="15">
      <c r="A8058" s="233">
        <v>45839</v>
      </c>
      <c r="B8058" t="s">
        <v>2110</v>
      </c>
      <c r="C8058">
        <v>216.18385605481089</v>
      </c>
      <c r="D8058" t="s">
        <v>278</v>
      </c>
      <c r="E8058" t="s">
        <v>2259</v>
      </c>
      <c r="F8058" t="s">
        <v>1509</v>
      </c>
    </row>
    <row r="8059" spans="1:6" ht="15">
      <c r="A8059" s="233">
        <v>45839</v>
      </c>
      <c r="B8059" t="s">
        <v>1495</v>
      </c>
      <c r="C8059">
        <v>33551</v>
      </c>
      <c r="D8059" t="s">
        <v>280</v>
      </c>
      <c r="E8059" t="s">
        <v>1921</v>
      </c>
      <c r="F8059" t="s">
        <v>1509</v>
      </c>
    </row>
    <row r="8060" spans="1:6" ht="15">
      <c r="A8060" s="233">
        <v>45839</v>
      </c>
      <c r="B8060" t="s">
        <v>2112</v>
      </c>
      <c r="C8060">
        <v>50</v>
      </c>
      <c r="D8060" t="s">
        <v>280</v>
      </c>
      <c r="E8060" t="s">
        <v>2191</v>
      </c>
      <c r="F8060" t="s">
        <v>1509</v>
      </c>
    </row>
    <row r="8061" spans="1:6" ht="15">
      <c r="A8061" s="233">
        <v>45839</v>
      </c>
      <c r="B8061" t="s">
        <v>2110</v>
      </c>
      <c r="C8061">
        <v>149.02685463920599</v>
      </c>
      <c r="D8061" t="s">
        <v>280</v>
      </c>
      <c r="E8061" t="s">
        <v>2199</v>
      </c>
      <c r="F8061" t="s">
        <v>1509</v>
      </c>
    </row>
    <row r="8062" spans="1:6" ht="15">
      <c r="A8062" s="233">
        <v>45839</v>
      </c>
      <c r="B8062" t="s">
        <v>2110</v>
      </c>
      <c r="C8062">
        <v>281.12920229588849</v>
      </c>
      <c r="D8062" t="s">
        <v>282</v>
      </c>
      <c r="E8062" t="s">
        <v>2799</v>
      </c>
      <c r="F8062" t="s">
        <v>1534</v>
      </c>
    </row>
    <row r="8063" spans="1:6" ht="15">
      <c r="A8063" s="233">
        <v>45839</v>
      </c>
      <c r="B8063" t="s">
        <v>2112</v>
      </c>
      <c r="C8063">
        <v>120</v>
      </c>
      <c r="D8063" t="s">
        <v>282</v>
      </c>
      <c r="E8063" t="s">
        <v>2233</v>
      </c>
      <c r="F8063" t="s">
        <v>1534</v>
      </c>
    </row>
    <row r="8064" spans="1:6" ht="15">
      <c r="A8064" s="233">
        <v>45839</v>
      </c>
      <c r="B8064" t="s">
        <v>1495</v>
      </c>
      <c r="C8064">
        <v>42685</v>
      </c>
      <c r="D8064" t="s">
        <v>282</v>
      </c>
      <c r="E8064" t="s">
        <v>1922</v>
      </c>
      <c r="F8064" t="s">
        <v>1534</v>
      </c>
    </row>
    <row r="8065" spans="1:6" ht="15">
      <c r="A8065" s="233">
        <v>45839</v>
      </c>
      <c r="B8065" t="s">
        <v>2112</v>
      </c>
      <c r="C8065">
        <v>260</v>
      </c>
      <c r="D8065" t="s">
        <v>284</v>
      </c>
      <c r="E8065" t="s">
        <v>2242</v>
      </c>
      <c r="F8065" t="s">
        <v>1531</v>
      </c>
    </row>
    <row r="8066" spans="1:6" ht="15">
      <c r="A8066" s="233">
        <v>45839</v>
      </c>
      <c r="B8066" t="s">
        <v>2110</v>
      </c>
      <c r="C8066">
        <v>199.83398407476861</v>
      </c>
      <c r="D8066" t="s">
        <v>284</v>
      </c>
      <c r="E8066" t="s">
        <v>2208</v>
      </c>
      <c r="F8066" t="s">
        <v>1531</v>
      </c>
    </row>
    <row r="8067" spans="1:6" ht="15">
      <c r="A8067" s="233">
        <v>45839</v>
      </c>
      <c r="B8067" t="s">
        <v>1495</v>
      </c>
      <c r="C8067">
        <v>130108</v>
      </c>
      <c r="D8067" t="s">
        <v>284</v>
      </c>
      <c r="E8067" t="s">
        <v>1923</v>
      </c>
      <c r="F8067" t="s">
        <v>1531</v>
      </c>
    </row>
    <row r="8068" spans="1:6" ht="15">
      <c r="A8068" s="233">
        <v>45839</v>
      </c>
      <c r="B8068" t="s">
        <v>2110</v>
      </c>
      <c r="C8068">
        <v>163.88069485414621</v>
      </c>
      <c r="D8068" t="s">
        <v>286</v>
      </c>
      <c r="E8068" t="s">
        <v>2260</v>
      </c>
      <c r="F8068" t="s">
        <v>1544</v>
      </c>
    </row>
    <row r="8069" spans="1:6" ht="15">
      <c r="A8069" s="233">
        <v>45839</v>
      </c>
      <c r="B8069" t="s">
        <v>1495</v>
      </c>
      <c r="C8069">
        <v>33561</v>
      </c>
      <c r="D8069" t="s">
        <v>286</v>
      </c>
      <c r="E8069" t="s">
        <v>1924</v>
      </c>
      <c r="F8069" t="s">
        <v>1544</v>
      </c>
    </row>
    <row r="8070" spans="1:6" ht="15">
      <c r="A8070" s="233">
        <v>45839</v>
      </c>
      <c r="B8070" t="s">
        <v>2112</v>
      </c>
      <c r="C8070">
        <v>55</v>
      </c>
      <c r="D8070" t="s">
        <v>286</v>
      </c>
      <c r="E8070" t="s">
        <v>2150</v>
      </c>
      <c r="F8070" t="s">
        <v>1544</v>
      </c>
    </row>
    <row r="8071" spans="1:6" ht="15">
      <c r="A8071" s="233">
        <v>45839</v>
      </c>
      <c r="B8071" t="s">
        <v>2112</v>
      </c>
      <c r="C8071">
        <v>125</v>
      </c>
      <c r="D8071" t="s">
        <v>288</v>
      </c>
      <c r="E8071" t="s">
        <v>2144</v>
      </c>
      <c r="F8071" t="s">
        <v>1591</v>
      </c>
    </row>
    <row r="8072" spans="1:6" ht="15">
      <c r="A8072" s="233">
        <v>45839</v>
      </c>
      <c r="B8072" t="s">
        <v>1495</v>
      </c>
      <c r="C8072">
        <v>76976</v>
      </c>
      <c r="D8072" t="s">
        <v>288</v>
      </c>
      <c r="E8072" t="s">
        <v>1925</v>
      </c>
      <c r="F8072" t="s">
        <v>1591</v>
      </c>
    </row>
    <row r="8073" spans="1:6" ht="15">
      <c r="A8073" s="233">
        <v>45839</v>
      </c>
      <c r="B8073" t="s">
        <v>2110</v>
      </c>
      <c r="C8073">
        <v>162.3882768655165</v>
      </c>
      <c r="D8073" t="s">
        <v>288</v>
      </c>
      <c r="E8073" t="s">
        <v>2981</v>
      </c>
      <c r="F8073" t="s">
        <v>1591</v>
      </c>
    </row>
    <row r="8074" spans="1:6" ht="15">
      <c r="A8074" s="233">
        <v>45839</v>
      </c>
      <c r="B8074" t="s">
        <v>2112</v>
      </c>
      <c r="C8074">
        <v>280</v>
      </c>
      <c r="D8074" t="s">
        <v>290</v>
      </c>
      <c r="E8074" t="s">
        <v>2232</v>
      </c>
      <c r="F8074" t="s">
        <v>1544</v>
      </c>
    </row>
    <row r="8075" spans="1:6" ht="15">
      <c r="A8075" s="233">
        <v>45839</v>
      </c>
      <c r="B8075" t="s">
        <v>1495</v>
      </c>
      <c r="C8075">
        <v>212898</v>
      </c>
      <c r="D8075" t="s">
        <v>290</v>
      </c>
      <c r="E8075" t="s">
        <v>1926</v>
      </c>
      <c r="F8075" t="s">
        <v>1544</v>
      </c>
    </row>
    <row r="8076" spans="1:6" ht="15">
      <c r="A8076" s="233">
        <v>45839</v>
      </c>
      <c r="B8076" t="s">
        <v>2110</v>
      </c>
      <c r="C8076">
        <v>131.5183796935622</v>
      </c>
      <c r="D8076" t="s">
        <v>290</v>
      </c>
      <c r="E8076" t="s">
        <v>2114</v>
      </c>
      <c r="F8076" t="s">
        <v>1544</v>
      </c>
    </row>
    <row r="8077" spans="1:6" ht="15">
      <c r="A8077" s="233">
        <v>45839</v>
      </c>
      <c r="B8077" t="s">
        <v>2112</v>
      </c>
      <c r="C8077">
        <v>0</v>
      </c>
      <c r="D8077" t="s">
        <v>292</v>
      </c>
      <c r="E8077" t="s">
        <v>2156</v>
      </c>
      <c r="F8077" t="s">
        <v>1509</v>
      </c>
    </row>
    <row r="8078" spans="1:6" ht="15">
      <c r="A8078" s="233">
        <v>45839</v>
      </c>
      <c r="B8078" t="s">
        <v>1495</v>
      </c>
      <c r="C8078">
        <v>26528</v>
      </c>
      <c r="D8078" t="s">
        <v>292</v>
      </c>
      <c r="E8078" t="s">
        <v>1927</v>
      </c>
      <c r="F8078" t="s">
        <v>1509</v>
      </c>
    </row>
    <row r="8079" spans="1:6" ht="15">
      <c r="A8079" s="233">
        <v>45839</v>
      </c>
      <c r="B8079" t="s">
        <v>2110</v>
      </c>
      <c r="C8079">
        <v>0</v>
      </c>
      <c r="D8079" t="s">
        <v>292</v>
      </c>
      <c r="E8079" t="s">
        <v>2156</v>
      </c>
      <c r="F8079" t="s">
        <v>1509</v>
      </c>
    </row>
    <row r="8080" spans="1:6" ht="15">
      <c r="A8080" s="233">
        <v>45839</v>
      </c>
      <c r="B8080" t="s">
        <v>1495</v>
      </c>
      <c r="C8080">
        <v>61145</v>
      </c>
      <c r="D8080" t="s">
        <v>296</v>
      </c>
      <c r="E8080" t="s">
        <v>1928</v>
      </c>
      <c r="F8080" t="s">
        <v>1534</v>
      </c>
    </row>
    <row r="8081" spans="1:6" ht="15">
      <c r="A8081" s="233">
        <v>45839</v>
      </c>
      <c r="B8081" t="s">
        <v>2112</v>
      </c>
      <c r="C8081">
        <v>35</v>
      </c>
      <c r="D8081" t="s">
        <v>296</v>
      </c>
      <c r="E8081" t="s">
        <v>2205</v>
      </c>
      <c r="F8081" t="s">
        <v>1534</v>
      </c>
    </row>
    <row r="8082" spans="1:6" ht="15">
      <c r="A8082" s="233">
        <v>45839</v>
      </c>
      <c r="B8082" t="s">
        <v>2110</v>
      </c>
      <c r="C8082">
        <v>57.240984544934157</v>
      </c>
      <c r="D8082" t="s">
        <v>296</v>
      </c>
      <c r="E8082" t="s">
        <v>2586</v>
      </c>
      <c r="F8082" t="s">
        <v>1534</v>
      </c>
    </row>
    <row r="8083" spans="1:6" ht="15">
      <c r="A8083" s="233">
        <v>45839</v>
      </c>
      <c r="B8083" t="s">
        <v>2110</v>
      </c>
      <c r="C8083">
        <v>195.52694511709061</v>
      </c>
      <c r="D8083" t="s">
        <v>294</v>
      </c>
      <c r="E8083" t="s">
        <v>2180</v>
      </c>
      <c r="F8083" t="s">
        <v>1534</v>
      </c>
    </row>
    <row r="8084" spans="1:6" ht="15">
      <c r="A8084" s="233">
        <v>45839</v>
      </c>
      <c r="B8084" t="s">
        <v>2112</v>
      </c>
      <c r="C8084">
        <v>130</v>
      </c>
      <c r="D8084" t="s">
        <v>294</v>
      </c>
      <c r="E8084" t="s">
        <v>2179</v>
      </c>
      <c r="F8084" t="s">
        <v>1534</v>
      </c>
    </row>
    <row r="8085" spans="1:6" ht="15">
      <c r="A8085" s="233">
        <v>45839</v>
      </c>
      <c r="B8085" t="s">
        <v>1495</v>
      </c>
      <c r="C8085">
        <v>66487</v>
      </c>
      <c r="D8085" t="s">
        <v>294</v>
      </c>
      <c r="E8085" t="s">
        <v>1929</v>
      </c>
      <c r="F8085" t="s">
        <v>1534</v>
      </c>
    </row>
    <row r="8086" spans="1:6" ht="15">
      <c r="A8086" s="233">
        <v>45839</v>
      </c>
      <c r="B8086" t="s">
        <v>1495</v>
      </c>
      <c r="C8086">
        <v>120151</v>
      </c>
      <c r="D8086" t="s">
        <v>298</v>
      </c>
      <c r="E8086" t="s">
        <v>1930</v>
      </c>
      <c r="F8086" t="s">
        <v>1522</v>
      </c>
    </row>
    <row r="8087" spans="1:6" ht="15">
      <c r="A8087" s="233">
        <v>45839</v>
      </c>
      <c r="B8087" t="s">
        <v>2110</v>
      </c>
      <c r="C8087">
        <v>153.97291741225621</v>
      </c>
      <c r="D8087" t="s">
        <v>298</v>
      </c>
      <c r="E8087" t="s">
        <v>2561</v>
      </c>
      <c r="F8087" t="s">
        <v>1522</v>
      </c>
    </row>
    <row r="8088" spans="1:6" ht="15">
      <c r="A8088" s="233">
        <v>45839</v>
      </c>
      <c r="B8088" t="s">
        <v>2112</v>
      </c>
      <c r="C8088">
        <v>185</v>
      </c>
      <c r="D8088" t="s">
        <v>298</v>
      </c>
      <c r="E8088" t="s">
        <v>2171</v>
      </c>
      <c r="F8088" t="s">
        <v>1522</v>
      </c>
    </row>
    <row r="8089" spans="1:6" ht="15">
      <c r="A8089" s="233">
        <v>45839</v>
      </c>
      <c r="B8089" t="s">
        <v>2110</v>
      </c>
      <c r="C8089">
        <v>116.787346925156</v>
      </c>
      <c r="D8089" t="s">
        <v>300</v>
      </c>
      <c r="E8089" t="s">
        <v>2555</v>
      </c>
      <c r="F8089" t="s">
        <v>1544</v>
      </c>
    </row>
    <row r="8090" spans="1:6" ht="15">
      <c r="A8090" s="233">
        <v>45839</v>
      </c>
      <c r="B8090" t="s">
        <v>2112</v>
      </c>
      <c r="C8090">
        <v>35</v>
      </c>
      <c r="D8090" t="s">
        <v>300</v>
      </c>
      <c r="E8090" t="s">
        <v>2205</v>
      </c>
      <c r="F8090" t="s">
        <v>1544</v>
      </c>
    </row>
    <row r="8091" spans="1:6" ht="15">
      <c r="A8091" s="233">
        <v>45839</v>
      </c>
      <c r="B8091" t="s">
        <v>1495</v>
      </c>
      <c r="C8091">
        <v>29969</v>
      </c>
      <c r="D8091" t="s">
        <v>300</v>
      </c>
      <c r="E8091" t="s">
        <v>1939</v>
      </c>
      <c r="F8091" t="s">
        <v>1544</v>
      </c>
    </row>
    <row r="8092" spans="1:6" ht="15">
      <c r="A8092" s="233">
        <v>45839</v>
      </c>
      <c r="B8092" t="s">
        <v>2110</v>
      </c>
      <c r="C8092">
        <v>188.89818387888931</v>
      </c>
      <c r="D8092" t="s">
        <v>302</v>
      </c>
      <c r="E8092" t="s">
        <v>2192</v>
      </c>
      <c r="F8092" t="s">
        <v>1534</v>
      </c>
    </row>
    <row r="8093" spans="1:6" ht="15">
      <c r="A8093" s="233">
        <v>45839</v>
      </c>
      <c r="B8093" t="s">
        <v>1495</v>
      </c>
      <c r="C8093">
        <v>74114</v>
      </c>
      <c r="D8093" t="s">
        <v>302</v>
      </c>
      <c r="E8093" t="s">
        <v>1931</v>
      </c>
      <c r="F8093" t="s">
        <v>1534</v>
      </c>
    </row>
    <row r="8094" spans="1:6" ht="15">
      <c r="A8094" s="233">
        <v>45839</v>
      </c>
      <c r="B8094" t="s">
        <v>2112</v>
      </c>
      <c r="C8094">
        <v>140</v>
      </c>
      <c r="D8094" t="s">
        <v>302</v>
      </c>
      <c r="E8094" t="s">
        <v>2131</v>
      </c>
      <c r="F8094" t="s">
        <v>1534</v>
      </c>
    </row>
    <row r="8095" spans="1:6" ht="15">
      <c r="A8095" s="233">
        <v>45839</v>
      </c>
      <c r="B8095" t="s">
        <v>2112</v>
      </c>
      <c r="C8095">
        <v>30</v>
      </c>
      <c r="D8095" t="s">
        <v>304</v>
      </c>
      <c r="E8095" t="s">
        <v>2133</v>
      </c>
      <c r="F8095" t="s">
        <v>1544</v>
      </c>
    </row>
    <row r="8096" spans="1:6" ht="15">
      <c r="A8096" s="233">
        <v>45839</v>
      </c>
      <c r="B8096" t="s">
        <v>2110</v>
      </c>
      <c r="C8096">
        <v>92.253759340693136</v>
      </c>
      <c r="D8096" t="s">
        <v>304</v>
      </c>
      <c r="E8096" t="s">
        <v>2577</v>
      </c>
      <c r="F8096" t="s">
        <v>1544</v>
      </c>
    </row>
    <row r="8097" spans="1:6" ht="15">
      <c r="A8097" s="233">
        <v>45839</v>
      </c>
      <c r="B8097" t="s">
        <v>1495</v>
      </c>
      <c r="C8097">
        <v>32519</v>
      </c>
      <c r="D8097" t="s">
        <v>304</v>
      </c>
      <c r="E8097" t="s">
        <v>1932</v>
      </c>
      <c r="F8097" t="s">
        <v>1544</v>
      </c>
    </row>
    <row r="8098" spans="1:6" ht="15">
      <c r="A8098" s="233">
        <v>45839</v>
      </c>
      <c r="B8098" t="s">
        <v>2112</v>
      </c>
      <c r="C8098">
        <v>135</v>
      </c>
      <c r="D8098" t="s">
        <v>306</v>
      </c>
      <c r="E8098" t="s">
        <v>2165</v>
      </c>
      <c r="F8098" t="s">
        <v>1531</v>
      </c>
    </row>
    <row r="8099" spans="1:6" ht="15">
      <c r="A8099" s="233">
        <v>45839</v>
      </c>
      <c r="B8099" t="s">
        <v>1495</v>
      </c>
      <c r="C8099">
        <v>45108</v>
      </c>
      <c r="D8099" t="s">
        <v>306</v>
      </c>
      <c r="E8099" t="s">
        <v>1933</v>
      </c>
      <c r="F8099" t="s">
        <v>1531</v>
      </c>
    </row>
    <row r="8100" spans="1:6" ht="15">
      <c r="A8100" s="233">
        <v>45839</v>
      </c>
      <c r="B8100" t="s">
        <v>2110</v>
      </c>
      <c r="C8100">
        <v>299.28172386272951</v>
      </c>
      <c r="D8100" t="s">
        <v>306</v>
      </c>
      <c r="E8100" t="s">
        <v>2120</v>
      </c>
      <c r="F8100" t="s">
        <v>1531</v>
      </c>
    </row>
    <row r="8101" spans="1:6" ht="15">
      <c r="A8101" s="233">
        <v>45839</v>
      </c>
      <c r="B8101" t="s">
        <v>2110</v>
      </c>
      <c r="C8101">
        <v>151.1497688095582</v>
      </c>
      <c r="D8101" t="s">
        <v>308</v>
      </c>
      <c r="E8101" t="s">
        <v>2585</v>
      </c>
      <c r="F8101" t="s">
        <v>1531</v>
      </c>
    </row>
    <row r="8102" spans="1:6" ht="15">
      <c r="A8102" s="233">
        <v>45839</v>
      </c>
      <c r="B8102" t="s">
        <v>1495</v>
      </c>
      <c r="C8102">
        <v>145551</v>
      </c>
      <c r="D8102" t="s">
        <v>308</v>
      </c>
      <c r="E8102" t="s">
        <v>1934</v>
      </c>
      <c r="F8102" t="s">
        <v>1531</v>
      </c>
    </row>
    <row r="8103" spans="1:6" ht="15">
      <c r="A8103" s="233">
        <v>45839</v>
      </c>
      <c r="B8103" t="s">
        <v>2112</v>
      </c>
      <c r="C8103">
        <v>220</v>
      </c>
      <c r="D8103" t="s">
        <v>308</v>
      </c>
      <c r="E8103" t="s">
        <v>2158</v>
      </c>
      <c r="F8103" t="s">
        <v>1531</v>
      </c>
    </row>
    <row r="8104" spans="1:6" ht="15">
      <c r="A8104" s="233">
        <v>45839</v>
      </c>
      <c r="B8104" t="s">
        <v>1495</v>
      </c>
      <c r="C8104">
        <v>40218</v>
      </c>
      <c r="D8104" t="s">
        <v>310</v>
      </c>
      <c r="E8104" t="s">
        <v>1935</v>
      </c>
      <c r="F8104" t="s">
        <v>1518</v>
      </c>
    </row>
    <row r="8105" spans="1:6" ht="15">
      <c r="A8105" s="233">
        <v>45839</v>
      </c>
      <c r="B8105" t="s">
        <v>2110</v>
      </c>
      <c r="C8105">
        <v>198.9159082997663</v>
      </c>
      <c r="D8105" t="s">
        <v>310</v>
      </c>
      <c r="E8105" t="s">
        <v>3544</v>
      </c>
      <c r="F8105" t="s">
        <v>1518</v>
      </c>
    </row>
    <row r="8106" spans="1:6" ht="15">
      <c r="A8106" s="233">
        <v>45839</v>
      </c>
      <c r="B8106" t="s">
        <v>2112</v>
      </c>
      <c r="C8106">
        <v>80</v>
      </c>
      <c r="D8106" t="s">
        <v>310</v>
      </c>
      <c r="E8106" t="s">
        <v>2115</v>
      </c>
      <c r="F8106" t="s">
        <v>1518</v>
      </c>
    </row>
    <row r="8107" spans="1:6" ht="15">
      <c r="A8107" s="233">
        <v>45839</v>
      </c>
      <c r="B8107" t="s">
        <v>2112</v>
      </c>
      <c r="C8107">
        <v>20420</v>
      </c>
      <c r="D8107" t="s">
        <v>1772</v>
      </c>
      <c r="E8107" t="s">
        <v>3546</v>
      </c>
      <c r="F8107" t="s">
        <v>1772</v>
      </c>
    </row>
    <row r="8108" spans="1:6" ht="15">
      <c r="A8108" s="233">
        <v>45839</v>
      </c>
      <c r="B8108" t="s">
        <v>2110</v>
      </c>
      <c r="C8108">
        <v>185.95600510404611</v>
      </c>
      <c r="D8108" t="s">
        <v>1772</v>
      </c>
      <c r="E8108" t="s">
        <v>2791</v>
      </c>
      <c r="F8108" t="s">
        <v>1772</v>
      </c>
    </row>
    <row r="8109" spans="1:6" ht="15">
      <c r="A8109" s="233">
        <v>45839</v>
      </c>
      <c r="B8109" t="s">
        <v>2267</v>
      </c>
      <c r="C8109">
        <v>2323.6058364981009</v>
      </c>
      <c r="D8109" t="s">
        <v>3</v>
      </c>
      <c r="E8109" t="s">
        <v>3547</v>
      </c>
      <c r="F8109" t="s">
        <v>1509</v>
      </c>
    </row>
    <row r="8110" spans="1:6" ht="15">
      <c r="A8110" s="233">
        <v>45839</v>
      </c>
      <c r="B8110" t="s">
        <v>2269</v>
      </c>
      <c r="C8110">
        <v>465</v>
      </c>
      <c r="D8110" t="s">
        <v>3</v>
      </c>
      <c r="E8110" t="s">
        <v>2497</v>
      </c>
      <c r="F8110" t="s">
        <v>1509</v>
      </c>
    </row>
    <row r="8111" spans="1:6" ht="15">
      <c r="A8111" s="233">
        <v>45839</v>
      </c>
      <c r="B8111" t="s">
        <v>2267</v>
      </c>
      <c r="C8111">
        <v>1607.3724817831121</v>
      </c>
      <c r="D8111" t="s">
        <v>7</v>
      </c>
      <c r="E8111" t="s">
        <v>2838</v>
      </c>
      <c r="F8111" t="s">
        <v>1509</v>
      </c>
    </row>
    <row r="8112" spans="1:6" ht="15">
      <c r="A8112" s="233">
        <v>45839</v>
      </c>
      <c r="B8112" t="s">
        <v>2269</v>
      </c>
      <c r="C8112">
        <v>975</v>
      </c>
      <c r="D8112" t="s">
        <v>7</v>
      </c>
      <c r="E8112" t="s">
        <v>2651</v>
      </c>
      <c r="F8112" t="s">
        <v>1509</v>
      </c>
    </row>
    <row r="8113" spans="1:6" ht="15">
      <c r="A8113" s="233">
        <v>45839</v>
      </c>
      <c r="B8113" t="s">
        <v>2269</v>
      </c>
      <c r="C8113">
        <v>1215</v>
      </c>
      <c r="D8113" t="s">
        <v>11</v>
      </c>
      <c r="E8113" t="s">
        <v>3308</v>
      </c>
      <c r="F8113" t="s">
        <v>1518</v>
      </c>
    </row>
    <row r="8114" spans="1:6" ht="15">
      <c r="A8114" s="233">
        <v>45839</v>
      </c>
      <c r="B8114" t="s">
        <v>2267</v>
      </c>
      <c r="C8114">
        <v>2404.1315445803161</v>
      </c>
      <c r="D8114" t="s">
        <v>11</v>
      </c>
      <c r="E8114" t="s">
        <v>3309</v>
      </c>
      <c r="F8114" t="s">
        <v>1518</v>
      </c>
    </row>
    <row r="8115" spans="1:6" ht="15">
      <c r="A8115" s="233">
        <v>45839</v>
      </c>
      <c r="B8115" t="s">
        <v>2267</v>
      </c>
      <c r="C8115">
        <v>1829.393102036639</v>
      </c>
      <c r="D8115" t="s">
        <v>14</v>
      </c>
      <c r="E8115" t="s">
        <v>2305</v>
      </c>
      <c r="F8115" t="s">
        <v>1522</v>
      </c>
    </row>
    <row r="8116" spans="1:6" ht="15">
      <c r="A8116" s="233">
        <v>45839</v>
      </c>
      <c r="B8116" t="s">
        <v>2269</v>
      </c>
      <c r="C8116">
        <v>715</v>
      </c>
      <c r="D8116" t="s">
        <v>14</v>
      </c>
      <c r="E8116" t="s">
        <v>2613</v>
      </c>
      <c r="F8116" t="s">
        <v>1522</v>
      </c>
    </row>
    <row r="8117" spans="1:6" ht="15">
      <c r="A8117" s="233">
        <v>45839</v>
      </c>
      <c r="B8117" t="s">
        <v>2269</v>
      </c>
      <c r="C8117">
        <v>535</v>
      </c>
      <c r="D8117" t="s">
        <v>16</v>
      </c>
      <c r="E8117" t="s">
        <v>2389</v>
      </c>
      <c r="F8117" t="s">
        <v>1525</v>
      </c>
    </row>
    <row r="8118" spans="1:6" ht="15">
      <c r="A8118" s="233">
        <v>45839</v>
      </c>
      <c r="B8118" t="s">
        <v>2267</v>
      </c>
      <c r="C8118">
        <v>1602.324118721735</v>
      </c>
      <c r="D8118" t="s">
        <v>16</v>
      </c>
      <c r="E8118" t="s">
        <v>3548</v>
      </c>
      <c r="F8118" t="s">
        <v>1525</v>
      </c>
    </row>
    <row r="8119" spans="1:6" ht="15">
      <c r="A8119" s="233">
        <v>45839</v>
      </c>
      <c r="B8119" t="s">
        <v>2267</v>
      </c>
      <c r="C8119">
        <v>1731.4079762549759</v>
      </c>
      <c r="D8119" t="s">
        <v>18</v>
      </c>
      <c r="E8119" t="s">
        <v>2432</v>
      </c>
      <c r="F8119" t="s">
        <v>1509</v>
      </c>
    </row>
    <row r="8120" spans="1:6" ht="15">
      <c r="A8120" s="233">
        <v>45839</v>
      </c>
      <c r="B8120" t="s">
        <v>2269</v>
      </c>
      <c r="C8120">
        <v>735</v>
      </c>
      <c r="D8120" t="s">
        <v>18</v>
      </c>
      <c r="E8120" t="s">
        <v>3069</v>
      </c>
      <c r="F8120" t="s">
        <v>1509</v>
      </c>
    </row>
    <row r="8121" spans="1:6" ht="15">
      <c r="A8121" s="233">
        <v>45839</v>
      </c>
      <c r="B8121" t="s">
        <v>2267</v>
      </c>
      <c r="C8121">
        <v>2425.4238824916129</v>
      </c>
      <c r="D8121" t="s">
        <v>20</v>
      </c>
      <c r="E8121" t="s">
        <v>2922</v>
      </c>
      <c r="F8121" t="s">
        <v>1531</v>
      </c>
    </row>
    <row r="8122" spans="1:6" ht="15">
      <c r="A8122" s="233">
        <v>45839</v>
      </c>
      <c r="B8122" t="s">
        <v>2269</v>
      </c>
      <c r="C8122">
        <v>3745</v>
      </c>
      <c r="D8122" t="s">
        <v>20</v>
      </c>
      <c r="E8122" t="s">
        <v>3549</v>
      </c>
      <c r="F8122" t="s">
        <v>1531</v>
      </c>
    </row>
    <row r="8123" spans="1:6" ht="15">
      <c r="A8123" s="233">
        <v>45839</v>
      </c>
      <c r="B8123" t="s">
        <v>2269</v>
      </c>
      <c r="C8123">
        <v>390</v>
      </c>
      <c r="D8123" t="s">
        <v>22</v>
      </c>
      <c r="E8123" t="s">
        <v>2166</v>
      </c>
      <c r="F8123" t="s">
        <v>1534</v>
      </c>
    </row>
    <row r="8124" spans="1:6" ht="15">
      <c r="A8124" s="233">
        <v>45839</v>
      </c>
      <c r="B8124" t="s">
        <v>2267</v>
      </c>
      <c r="C8124">
        <v>1682.847896440129</v>
      </c>
      <c r="D8124" t="s">
        <v>22</v>
      </c>
      <c r="E8124" t="s">
        <v>3550</v>
      </c>
      <c r="F8124" t="s">
        <v>1534</v>
      </c>
    </row>
    <row r="8125" spans="1:6" ht="15">
      <c r="A8125" s="233">
        <v>45839</v>
      </c>
      <c r="B8125" t="s">
        <v>2267</v>
      </c>
      <c r="C8125">
        <v>1550.7753876938471</v>
      </c>
      <c r="D8125" t="s">
        <v>24</v>
      </c>
      <c r="E8125" t="s">
        <v>3551</v>
      </c>
      <c r="F8125" t="s">
        <v>1534</v>
      </c>
    </row>
    <row r="8126" spans="1:6" ht="15">
      <c r="A8126" s="233">
        <v>45839</v>
      </c>
      <c r="B8126" t="s">
        <v>2269</v>
      </c>
      <c r="C8126">
        <v>465</v>
      </c>
      <c r="D8126" t="s">
        <v>24</v>
      </c>
      <c r="E8126" t="s">
        <v>2497</v>
      </c>
      <c r="F8126" t="s">
        <v>1534</v>
      </c>
    </row>
    <row r="8127" spans="1:6" ht="15">
      <c r="A8127" s="233">
        <v>45839</v>
      </c>
      <c r="B8127" t="s">
        <v>2267</v>
      </c>
      <c r="C8127">
        <v>1757.2007028802809</v>
      </c>
      <c r="D8127" t="s">
        <v>26</v>
      </c>
      <c r="E8127" t="s">
        <v>3552</v>
      </c>
      <c r="F8127" t="s">
        <v>1534</v>
      </c>
    </row>
    <row r="8128" spans="1:6" ht="15">
      <c r="A8128" s="233">
        <v>45839</v>
      </c>
      <c r="B8128" t="s">
        <v>2269</v>
      </c>
      <c r="C8128">
        <v>920</v>
      </c>
      <c r="D8128" t="s">
        <v>26</v>
      </c>
      <c r="E8128" t="s">
        <v>2311</v>
      </c>
      <c r="F8128" t="s">
        <v>1534</v>
      </c>
    </row>
    <row r="8129" spans="1:6" ht="15">
      <c r="A8129" s="233">
        <v>45839</v>
      </c>
      <c r="B8129" t="s">
        <v>2267</v>
      </c>
      <c r="C8129">
        <v>1879.551158681388</v>
      </c>
      <c r="D8129" t="s">
        <v>28</v>
      </c>
      <c r="E8129" t="s">
        <v>3437</v>
      </c>
      <c r="F8129" t="s">
        <v>1522</v>
      </c>
    </row>
    <row r="8130" spans="1:6" ht="15">
      <c r="A8130" s="233">
        <v>45839</v>
      </c>
      <c r="B8130" t="s">
        <v>2269</v>
      </c>
      <c r="C8130">
        <v>1670</v>
      </c>
      <c r="D8130" t="s">
        <v>28</v>
      </c>
      <c r="E8130" t="s">
        <v>2863</v>
      </c>
      <c r="F8130" t="s">
        <v>1522</v>
      </c>
    </row>
    <row r="8131" spans="1:6" ht="15">
      <c r="A8131" s="233">
        <v>45839</v>
      </c>
      <c r="B8131" t="s">
        <v>2269</v>
      </c>
      <c r="C8131">
        <v>340</v>
      </c>
      <c r="D8131" t="s">
        <v>30</v>
      </c>
      <c r="E8131" t="s">
        <v>2542</v>
      </c>
      <c r="F8131" t="s">
        <v>1544</v>
      </c>
    </row>
    <row r="8132" spans="1:6" ht="15">
      <c r="A8132" s="233">
        <v>45839</v>
      </c>
      <c r="B8132" t="s">
        <v>2267</v>
      </c>
      <c r="C8132">
        <v>1628.196532899148</v>
      </c>
      <c r="D8132" t="s">
        <v>30</v>
      </c>
      <c r="E8132" t="s">
        <v>3553</v>
      </c>
      <c r="F8132" t="s">
        <v>1544</v>
      </c>
    </row>
    <row r="8133" spans="1:6" ht="15">
      <c r="A8133" s="233">
        <v>45839</v>
      </c>
      <c r="B8133" t="s">
        <v>2267</v>
      </c>
      <c r="C8133">
        <v>1782.918271483594</v>
      </c>
      <c r="D8133" t="s">
        <v>32</v>
      </c>
      <c r="E8133" t="s">
        <v>2388</v>
      </c>
      <c r="F8133" t="s">
        <v>1518</v>
      </c>
    </row>
    <row r="8134" spans="1:6" ht="15">
      <c r="A8134" s="233">
        <v>45839</v>
      </c>
      <c r="B8134" t="s">
        <v>2269</v>
      </c>
      <c r="C8134">
        <v>1560</v>
      </c>
      <c r="D8134" t="s">
        <v>32</v>
      </c>
      <c r="E8134" t="s">
        <v>3554</v>
      </c>
      <c r="F8134" t="s">
        <v>1518</v>
      </c>
    </row>
    <row r="8135" spans="1:6" ht="15">
      <c r="A8135" s="233">
        <v>45839</v>
      </c>
      <c r="B8135" t="s">
        <v>2267</v>
      </c>
      <c r="C8135">
        <v>1827.834307402147</v>
      </c>
      <c r="D8135" t="s">
        <v>34</v>
      </c>
      <c r="E8135" t="s">
        <v>2329</v>
      </c>
      <c r="F8135" t="s">
        <v>1509</v>
      </c>
    </row>
    <row r="8136" spans="1:6" ht="15">
      <c r="A8136" s="233">
        <v>45839</v>
      </c>
      <c r="B8136" t="s">
        <v>2269</v>
      </c>
      <c r="C8136">
        <v>785</v>
      </c>
      <c r="D8136" t="s">
        <v>34</v>
      </c>
      <c r="E8136" t="s">
        <v>2373</v>
      </c>
      <c r="F8136" t="s">
        <v>1509</v>
      </c>
    </row>
    <row r="8137" spans="1:6" ht="15">
      <c r="A8137" s="233">
        <v>45839</v>
      </c>
      <c r="B8137" t="s">
        <v>2267</v>
      </c>
      <c r="C8137">
        <v>1505.31796757397</v>
      </c>
      <c r="D8137" t="s">
        <v>36</v>
      </c>
      <c r="E8137" t="s">
        <v>3327</v>
      </c>
      <c r="F8137" t="s">
        <v>1544</v>
      </c>
    </row>
    <row r="8138" spans="1:6" ht="15">
      <c r="A8138" s="233">
        <v>45839</v>
      </c>
      <c r="B8138" t="s">
        <v>2269</v>
      </c>
      <c r="C8138">
        <v>610</v>
      </c>
      <c r="D8138" t="s">
        <v>36</v>
      </c>
      <c r="E8138" t="s">
        <v>2640</v>
      </c>
      <c r="F8138" t="s">
        <v>1544</v>
      </c>
    </row>
    <row r="8139" spans="1:6" ht="15">
      <c r="A8139" s="233">
        <v>45839</v>
      </c>
      <c r="B8139" t="s">
        <v>2267</v>
      </c>
      <c r="C8139">
        <v>1846.321805863276</v>
      </c>
      <c r="D8139" t="s">
        <v>1497</v>
      </c>
      <c r="E8139" t="s">
        <v>2419</v>
      </c>
      <c r="F8139" t="s">
        <v>1522</v>
      </c>
    </row>
    <row r="8140" spans="1:6" ht="15">
      <c r="A8140" s="233">
        <v>45839</v>
      </c>
      <c r="B8140" t="s">
        <v>2269</v>
      </c>
      <c r="C8140">
        <v>1150</v>
      </c>
      <c r="D8140" t="s">
        <v>1497</v>
      </c>
      <c r="E8140" t="s">
        <v>3413</v>
      </c>
      <c r="F8140" t="s">
        <v>1522</v>
      </c>
    </row>
    <row r="8141" spans="1:6" ht="15">
      <c r="A8141" s="233">
        <v>45839</v>
      </c>
      <c r="B8141" t="s">
        <v>2267</v>
      </c>
      <c r="C8141">
        <v>1458.7223259535881</v>
      </c>
      <c r="D8141" t="s">
        <v>40</v>
      </c>
      <c r="E8141" t="s">
        <v>3555</v>
      </c>
      <c r="F8141" t="s">
        <v>1509</v>
      </c>
    </row>
    <row r="8142" spans="1:6" ht="15">
      <c r="A8142" s="233">
        <v>45839</v>
      </c>
      <c r="B8142" t="s">
        <v>2269</v>
      </c>
      <c r="C8142">
        <v>875</v>
      </c>
      <c r="D8142" t="s">
        <v>40</v>
      </c>
      <c r="E8142" t="s">
        <v>2343</v>
      </c>
      <c r="F8142" t="s">
        <v>1509</v>
      </c>
    </row>
    <row r="8143" spans="1:6" ht="15">
      <c r="A8143" s="233">
        <v>45839</v>
      </c>
      <c r="B8143" t="s">
        <v>2267</v>
      </c>
      <c r="C8143">
        <v>1384.1769575247661</v>
      </c>
      <c r="D8143" t="s">
        <v>42</v>
      </c>
      <c r="E8143" t="s">
        <v>3556</v>
      </c>
      <c r="F8143" t="s">
        <v>1544</v>
      </c>
    </row>
    <row r="8144" spans="1:6" ht="15">
      <c r="A8144" s="233">
        <v>45839</v>
      </c>
      <c r="B8144" t="s">
        <v>2269</v>
      </c>
      <c r="C8144">
        <v>1530</v>
      </c>
      <c r="D8144" t="s">
        <v>42</v>
      </c>
      <c r="E8144" t="s">
        <v>3341</v>
      </c>
      <c r="F8144" t="s">
        <v>1544</v>
      </c>
    </row>
    <row r="8145" spans="1:6" ht="15">
      <c r="A8145" s="233">
        <v>45839</v>
      </c>
      <c r="B8145" t="s">
        <v>2267</v>
      </c>
      <c r="C8145">
        <v>1369.8630136986301</v>
      </c>
      <c r="D8145" t="s">
        <v>44</v>
      </c>
      <c r="E8145" t="s">
        <v>3557</v>
      </c>
      <c r="F8145" t="s">
        <v>1534</v>
      </c>
    </row>
    <row r="8146" spans="1:6" ht="15">
      <c r="A8146" s="233">
        <v>45839</v>
      </c>
      <c r="B8146" t="s">
        <v>2269</v>
      </c>
      <c r="C8146">
        <v>500</v>
      </c>
      <c r="D8146" t="s">
        <v>44</v>
      </c>
      <c r="E8146" t="s">
        <v>2124</v>
      </c>
      <c r="F8146" t="s">
        <v>1534</v>
      </c>
    </row>
    <row r="8147" spans="1:6" ht="15">
      <c r="A8147" s="233">
        <v>45839</v>
      </c>
      <c r="B8147" t="s">
        <v>2267</v>
      </c>
      <c r="C8147">
        <v>1610.559457495762</v>
      </c>
      <c r="D8147" t="s">
        <v>46</v>
      </c>
      <c r="E8147" t="s">
        <v>2483</v>
      </c>
      <c r="F8147" t="s">
        <v>1518</v>
      </c>
    </row>
    <row r="8148" spans="1:6" ht="15">
      <c r="A8148" s="233">
        <v>45839</v>
      </c>
      <c r="B8148" t="s">
        <v>2269</v>
      </c>
      <c r="C8148">
        <v>665</v>
      </c>
      <c r="D8148" t="s">
        <v>46</v>
      </c>
      <c r="E8148" t="s">
        <v>2600</v>
      </c>
      <c r="F8148" t="s">
        <v>1518</v>
      </c>
    </row>
    <row r="8149" spans="1:6" ht="15">
      <c r="A8149" s="233">
        <v>45839</v>
      </c>
      <c r="B8149" t="s">
        <v>2267</v>
      </c>
      <c r="C8149">
        <v>1710.829065538484</v>
      </c>
      <c r="D8149" t="s">
        <v>48</v>
      </c>
      <c r="E8149" t="s">
        <v>3558</v>
      </c>
      <c r="F8149" t="s">
        <v>1525</v>
      </c>
    </row>
    <row r="8150" spans="1:6" ht="15">
      <c r="A8150" s="233">
        <v>45839</v>
      </c>
      <c r="B8150" t="s">
        <v>2269</v>
      </c>
      <c r="C8150">
        <v>2305</v>
      </c>
      <c r="D8150" t="s">
        <v>48</v>
      </c>
      <c r="E8150" t="s">
        <v>3559</v>
      </c>
      <c r="F8150" t="s">
        <v>1525</v>
      </c>
    </row>
    <row r="8151" spans="1:6" ht="15">
      <c r="A8151" s="233">
        <v>45839</v>
      </c>
      <c r="B8151" t="s">
        <v>2267</v>
      </c>
      <c r="C8151">
        <v>1881.2709030100341</v>
      </c>
      <c r="D8151" t="s">
        <v>50</v>
      </c>
      <c r="E8151" t="s">
        <v>3560</v>
      </c>
      <c r="F8151" t="s">
        <v>1509</v>
      </c>
    </row>
    <row r="8152" spans="1:6" ht="15">
      <c r="A8152" s="233">
        <v>45839</v>
      </c>
      <c r="B8152" t="s">
        <v>2269</v>
      </c>
      <c r="C8152">
        <v>495</v>
      </c>
      <c r="D8152" t="s">
        <v>50</v>
      </c>
      <c r="E8152" t="s">
        <v>3013</v>
      </c>
      <c r="F8152" t="s">
        <v>1509</v>
      </c>
    </row>
    <row r="8153" spans="1:6" ht="15">
      <c r="A8153" s="233">
        <v>45839</v>
      </c>
      <c r="B8153" t="s">
        <v>2269</v>
      </c>
      <c r="C8153">
        <v>890</v>
      </c>
      <c r="D8153" t="s">
        <v>52</v>
      </c>
      <c r="E8153" t="s">
        <v>3130</v>
      </c>
      <c r="F8153" t="s">
        <v>1525</v>
      </c>
    </row>
    <row r="8154" spans="1:6" ht="15">
      <c r="A8154" s="233">
        <v>45839</v>
      </c>
      <c r="B8154" t="s">
        <v>2267</v>
      </c>
      <c r="C8154">
        <v>1549.0114174324699</v>
      </c>
      <c r="D8154" t="s">
        <v>52</v>
      </c>
      <c r="E8154" t="s">
        <v>3561</v>
      </c>
      <c r="F8154" t="s">
        <v>1525</v>
      </c>
    </row>
    <row r="8155" spans="1:6" ht="15">
      <c r="A8155" s="233">
        <v>45839</v>
      </c>
      <c r="B8155" t="s">
        <v>2267</v>
      </c>
      <c r="C8155">
        <v>1417.087227250219</v>
      </c>
      <c r="D8155" t="s">
        <v>54</v>
      </c>
      <c r="E8155" t="s">
        <v>2841</v>
      </c>
      <c r="F8155" t="s">
        <v>1534</v>
      </c>
    </row>
    <row r="8156" spans="1:6" ht="15">
      <c r="A8156" s="233">
        <v>45839</v>
      </c>
      <c r="B8156" t="s">
        <v>2269</v>
      </c>
      <c r="C8156">
        <v>1345</v>
      </c>
      <c r="D8156" t="s">
        <v>54</v>
      </c>
      <c r="E8156" t="s">
        <v>2846</v>
      </c>
      <c r="F8156" t="s">
        <v>1534</v>
      </c>
    </row>
    <row r="8157" spans="1:6" ht="15">
      <c r="A8157" s="233">
        <v>45839</v>
      </c>
      <c r="B8157" t="s">
        <v>2267</v>
      </c>
      <c r="C8157">
        <v>1488.4844861303141</v>
      </c>
      <c r="D8157" t="s">
        <v>56</v>
      </c>
      <c r="E8157" t="s">
        <v>3363</v>
      </c>
      <c r="F8157" t="s">
        <v>1534</v>
      </c>
    </row>
    <row r="8158" spans="1:6" ht="15">
      <c r="A8158" s="233">
        <v>45839</v>
      </c>
      <c r="B8158" t="s">
        <v>2269</v>
      </c>
      <c r="C8158">
        <v>1195</v>
      </c>
      <c r="D8158" t="s">
        <v>56</v>
      </c>
      <c r="E8158" t="s">
        <v>2480</v>
      </c>
      <c r="F8158" t="s">
        <v>1534</v>
      </c>
    </row>
    <row r="8159" spans="1:6" ht="15">
      <c r="A8159" s="233">
        <v>45839</v>
      </c>
      <c r="B8159" t="s">
        <v>2267</v>
      </c>
      <c r="C8159">
        <v>1072.194424588992</v>
      </c>
      <c r="D8159" t="s">
        <v>58</v>
      </c>
      <c r="E8159" t="s">
        <v>2316</v>
      </c>
      <c r="F8159" t="s">
        <v>1509</v>
      </c>
    </row>
    <row r="8160" spans="1:6" ht="15">
      <c r="A8160" s="233">
        <v>45839</v>
      </c>
      <c r="B8160" t="s">
        <v>2269</v>
      </c>
      <c r="C8160">
        <v>15</v>
      </c>
      <c r="D8160" t="s">
        <v>58</v>
      </c>
      <c r="E8160" t="s">
        <v>2317</v>
      </c>
      <c r="F8160" t="s">
        <v>1509</v>
      </c>
    </row>
    <row r="8161" spans="1:6" ht="15">
      <c r="A8161" s="233">
        <v>45839</v>
      </c>
      <c r="B8161" t="s">
        <v>2267</v>
      </c>
      <c r="C8161">
        <v>1376.460230483174</v>
      </c>
      <c r="D8161" t="s">
        <v>1498</v>
      </c>
      <c r="E8161" t="s">
        <v>3562</v>
      </c>
      <c r="F8161" t="s">
        <v>1522</v>
      </c>
    </row>
    <row r="8162" spans="1:6" ht="15">
      <c r="A8162" s="233">
        <v>45839</v>
      </c>
      <c r="B8162" t="s">
        <v>2269</v>
      </c>
      <c r="C8162">
        <v>2095</v>
      </c>
      <c r="D8162" t="s">
        <v>1498</v>
      </c>
      <c r="E8162" t="s">
        <v>3563</v>
      </c>
      <c r="F8162" t="s">
        <v>1522</v>
      </c>
    </row>
    <row r="8163" spans="1:6" ht="15">
      <c r="A8163" s="233">
        <v>45839</v>
      </c>
      <c r="B8163" t="s">
        <v>2269</v>
      </c>
      <c r="C8163">
        <v>2110</v>
      </c>
      <c r="D8163" t="s">
        <v>62</v>
      </c>
      <c r="E8163" t="s">
        <v>2346</v>
      </c>
      <c r="F8163" t="s">
        <v>1578</v>
      </c>
    </row>
    <row r="8164" spans="1:6" ht="15">
      <c r="A8164" s="233">
        <v>45839</v>
      </c>
      <c r="B8164" t="s">
        <v>2267</v>
      </c>
      <c r="C8164">
        <v>1792.1146953405021</v>
      </c>
      <c r="D8164" t="s">
        <v>62</v>
      </c>
      <c r="E8164" t="s">
        <v>3347</v>
      </c>
      <c r="F8164" t="s">
        <v>1578</v>
      </c>
    </row>
    <row r="8165" spans="1:6" ht="15">
      <c r="A8165" s="233">
        <v>45839</v>
      </c>
      <c r="B8165" t="s">
        <v>2269</v>
      </c>
      <c r="C8165">
        <v>1000</v>
      </c>
      <c r="D8165" t="s">
        <v>64</v>
      </c>
      <c r="E8165" t="s">
        <v>2963</v>
      </c>
      <c r="F8165" t="s">
        <v>1531</v>
      </c>
    </row>
    <row r="8166" spans="1:6" ht="15">
      <c r="A8166" s="233">
        <v>45839</v>
      </c>
      <c r="B8166" t="s">
        <v>2267</v>
      </c>
      <c r="C8166">
        <v>1949.3177387914229</v>
      </c>
      <c r="D8166" t="s">
        <v>64</v>
      </c>
      <c r="E8166" t="s">
        <v>3333</v>
      </c>
      <c r="F8166" t="s">
        <v>1531</v>
      </c>
    </row>
    <row r="8167" spans="1:6" ht="15">
      <c r="A8167" s="233">
        <v>45839</v>
      </c>
      <c r="B8167" t="s">
        <v>2269</v>
      </c>
      <c r="C8167">
        <v>820</v>
      </c>
      <c r="D8167" t="s">
        <v>66</v>
      </c>
      <c r="E8167" t="s">
        <v>3433</v>
      </c>
      <c r="F8167" t="s">
        <v>1509</v>
      </c>
    </row>
    <row r="8168" spans="1:6" ht="15">
      <c r="A8168" s="233">
        <v>45839</v>
      </c>
      <c r="B8168" t="s">
        <v>2267</v>
      </c>
      <c r="C8168">
        <v>1445.341417844679</v>
      </c>
      <c r="D8168" t="s">
        <v>66</v>
      </c>
      <c r="E8168" t="s">
        <v>3564</v>
      </c>
      <c r="F8168" t="s">
        <v>1509</v>
      </c>
    </row>
    <row r="8169" spans="1:6" ht="15">
      <c r="A8169" s="233">
        <v>45839</v>
      </c>
      <c r="B8169" t="s">
        <v>2269</v>
      </c>
      <c r="C8169">
        <v>1150</v>
      </c>
      <c r="D8169" t="s">
        <v>68</v>
      </c>
      <c r="E8169" t="s">
        <v>3413</v>
      </c>
      <c r="F8169" t="s">
        <v>1578</v>
      </c>
    </row>
    <row r="8170" spans="1:6" ht="15">
      <c r="A8170" s="233">
        <v>45839</v>
      </c>
      <c r="B8170" t="s">
        <v>2267</v>
      </c>
      <c r="C8170">
        <v>1707.4727917922521</v>
      </c>
      <c r="D8170" t="s">
        <v>68</v>
      </c>
      <c r="E8170" t="s">
        <v>3325</v>
      </c>
      <c r="F8170" t="s">
        <v>1578</v>
      </c>
    </row>
    <row r="8171" spans="1:6" ht="15">
      <c r="A8171" s="233">
        <v>45839</v>
      </c>
      <c r="B8171" t="s">
        <v>2267</v>
      </c>
      <c r="C8171">
        <v>1869.983611379585</v>
      </c>
      <c r="D8171" t="s">
        <v>70</v>
      </c>
      <c r="E8171" t="s">
        <v>2959</v>
      </c>
      <c r="F8171" t="s">
        <v>1578</v>
      </c>
    </row>
    <row r="8172" spans="1:6" ht="15">
      <c r="A8172" s="233">
        <v>45839</v>
      </c>
      <c r="B8172" t="s">
        <v>2269</v>
      </c>
      <c r="C8172">
        <v>445</v>
      </c>
      <c r="D8172" t="s">
        <v>70</v>
      </c>
      <c r="E8172" t="s">
        <v>2644</v>
      </c>
      <c r="F8172" t="s">
        <v>1578</v>
      </c>
    </row>
    <row r="8173" spans="1:6" ht="15">
      <c r="A8173" s="233">
        <v>45839</v>
      </c>
      <c r="B8173" t="s">
        <v>2267</v>
      </c>
      <c r="C8173">
        <v>2044.162904059124</v>
      </c>
      <c r="D8173" t="s">
        <v>72</v>
      </c>
      <c r="E8173" t="s">
        <v>3565</v>
      </c>
      <c r="F8173" t="s">
        <v>1591</v>
      </c>
    </row>
    <row r="8174" spans="1:6" ht="15">
      <c r="A8174" s="233">
        <v>45839</v>
      </c>
      <c r="B8174" t="s">
        <v>2269</v>
      </c>
      <c r="C8174">
        <v>910</v>
      </c>
      <c r="D8174" t="s">
        <v>72</v>
      </c>
      <c r="E8174" t="s">
        <v>3018</v>
      </c>
      <c r="F8174" t="s">
        <v>1591</v>
      </c>
    </row>
    <row r="8175" spans="1:6" ht="15">
      <c r="A8175" s="233">
        <v>45839</v>
      </c>
      <c r="B8175" t="s">
        <v>2267</v>
      </c>
      <c r="C8175">
        <v>1795.505859584991</v>
      </c>
      <c r="D8175" t="s">
        <v>74</v>
      </c>
      <c r="E8175" t="s">
        <v>3566</v>
      </c>
      <c r="F8175" t="s">
        <v>1591</v>
      </c>
    </row>
    <row r="8176" spans="1:6" ht="15">
      <c r="A8176" s="233">
        <v>45839</v>
      </c>
      <c r="B8176" t="s">
        <v>2269</v>
      </c>
      <c r="C8176">
        <v>3340</v>
      </c>
      <c r="D8176" t="s">
        <v>74</v>
      </c>
      <c r="E8176" t="s">
        <v>2625</v>
      </c>
      <c r="F8176" t="s">
        <v>1591</v>
      </c>
    </row>
    <row r="8177" spans="1:6" ht="15">
      <c r="A8177" s="233">
        <v>45839</v>
      </c>
      <c r="B8177" t="s">
        <v>2269</v>
      </c>
      <c r="C8177">
        <v>3580</v>
      </c>
      <c r="D8177" t="s">
        <v>76</v>
      </c>
      <c r="E8177" t="s">
        <v>3567</v>
      </c>
      <c r="F8177" t="s">
        <v>1522</v>
      </c>
    </row>
    <row r="8178" spans="1:6" ht="15">
      <c r="A8178" s="233">
        <v>45839</v>
      </c>
      <c r="B8178" t="s">
        <v>2267</v>
      </c>
      <c r="C8178">
        <v>1614.590850050512</v>
      </c>
      <c r="D8178" t="s">
        <v>76</v>
      </c>
      <c r="E8178" t="s">
        <v>2642</v>
      </c>
      <c r="F8178" t="s">
        <v>1522</v>
      </c>
    </row>
    <row r="8179" spans="1:6" ht="15">
      <c r="A8179" s="233">
        <v>45839</v>
      </c>
      <c r="B8179" t="s">
        <v>2269</v>
      </c>
      <c r="C8179">
        <v>1045</v>
      </c>
      <c r="D8179" t="s">
        <v>78</v>
      </c>
      <c r="E8179" t="s">
        <v>2861</v>
      </c>
      <c r="F8179" t="s">
        <v>1518</v>
      </c>
    </row>
    <row r="8180" spans="1:6" ht="15">
      <c r="A8180" s="233">
        <v>45839</v>
      </c>
      <c r="B8180" t="s">
        <v>2267</v>
      </c>
      <c r="C8180">
        <v>1666.90593546123</v>
      </c>
      <c r="D8180" t="s">
        <v>78</v>
      </c>
      <c r="E8180" t="s">
        <v>2860</v>
      </c>
      <c r="F8180" t="s">
        <v>1518</v>
      </c>
    </row>
    <row r="8181" spans="1:6" ht="15">
      <c r="A8181" s="233">
        <v>45839</v>
      </c>
      <c r="B8181" t="s">
        <v>2267</v>
      </c>
      <c r="C8181">
        <v>1474.2200493926721</v>
      </c>
      <c r="D8181" t="s">
        <v>80</v>
      </c>
      <c r="E8181" t="s">
        <v>3568</v>
      </c>
      <c r="F8181" t="s">
        <v>1522</v>
      </c>
    </row>
    <row r="8182" spans="1:6" ht="15">
      <c r="A8182" s="233">
        <v>45839</v>
      </c>
      <c r="B8182" t="s">
        <v>2269</v>
      </c>
      <c r="C8182">
        <v>1755</v>
      </c>
      <c r="D8182" t="s">
        <v>80</v>
      </c>
      <c r="E8182" t="s">
        <v>3418</v>
      </c>
      <c r="F8182" t="s">
        <v>1522</v>
      </c>
    </row>
    <row r="8183" spans="1:6" ht="15">
      <c r="A8183" s="233">
        <v>45839</v>
      </c>
      <c r="B8183" t="s">
        <v>2267</v>
      </c>
      <c r="C8183">
        <v>1759.224748415952</v>
      </c>
      <c r="D8183" t="s">
        <v>82</v>
      </c>
      <c r="E8183" t="s">
        <v>3569</v>
      </c>
      <c r="F8183" t="s">
        <v>1531</v>
      </c>
    </row>
    <row r="8184" spans="1:6" ht="15">
      <c r="A8184" s="233">
        <v>45839</v>
      </c>
      <c r="B8184" t="s">
        <v>2269</v>
      </c>
      <c r="C8184">
        <v>1180</v>
      </c>
      <c r="D8184" t="s">
        <v>82</v>
      </c>
      <c r="E8184" t="s">
        <v>3570</v>
      </c>
      <c r="F8184" t="s">
        <v>1531</v>
      </c>
    </row>
    <row r="8185" spans="1:6" ht="15">
      <c r="A8185" s="233">
        <v>45839</v>
      </c>
      <c r="B8185" t="s">
        <v>2267</v>
      </c>
      <c r="C8185">
        <v>1788.4674683934629</v>
      </c>
      <c r="D8185" t="s">
        <v>84</v>
      </c>
      <c r="E8185" t="s">
        <v>2865</v>
      </c>
      <c r="F8185" t="s">
        <v>1509</v>
      </c>
    </row>
    <row r="8186" spans="1:6" ht="15">
      <c r="A8186" s="233">
        <v>45839</v>
      </c>
      <c r="B8186" t="s">
        <v>2269</v>
      </c>
      <c r="C8186">
        <v>870</v>
      </c>
      <c r="D8186" t="s">
        <v>84</v>
      </c>
      <c r="E8186" t="s">
        <v>2384</v>
      </c>
      <c r="F8186" t="s">
        <v>1509</v>
      </c>
    </row>
    <row r="8187" spans="1:6" ht="15">
      <c r="A8187" s="233">
        <v>45839</v>
      </c>
      <c r="B8187" t="s">
        <v>2267</v>
      </c>
      <c r="C8187">
        <v>1436.6623791543921</v>
      </c>
      <c r="D8187" t="s">
        <v>86</v>
      </c>
      <c r="E8187" t="s">
        <v>3571</v>
      </c>
      <c r="F8187" t="s">
        <v>1518</v>
      </c>
    </row>
    <row r="8188" spans="1:6" ht="15">
      <c r="A8188" s="233">
        <v>45839</v>
      </c>
      <c r="B8188" t="s">
        <v>2269</v>
      </c>
      <c r="C8188">
        <v>1385</v>
      </c>
      <c r="D8188" t="s">
        <v>86</v>
      </c>
      <c r="E8188" t="s">
        <v>3572</v>
      </c>
      <c r="F8188" t="s">
        <v>1518</v>
      </c>
    </row>
    <row r="8189" spans="1:6" ht="15">
      <c r="A8189" s="233">
        <v>45839</v>
      </c>
      <c r="B8189" t="s">
        <v>2269</v>
      </c>
      <c r="C8189">
        <v>2065</v>
      </c>
      <c r="D8189" t="s">
        <v>88</v>
      </c>
      <c r="E8189" t="s">
        <v>2367</v>
      </c>
      <c r="F8189" t="s">
        <v>1544</v>
      </c>
    </row>
    <row r="8190" spans="1:6" ht="15">
      <c r="A8190" s="233">
        <v>45839</v>
      </c>
      <c r="B8190" t="s">
        <v>2267</v>
      </c>
      <c r="C8190">
        <v>1382.056687748887</v>
      </c>
      <c r="D8190" t="s">
        <v>88</v>
      </c>
      <c r="E8190" t="s">
        <v>3320</v>
      </c>
      <c r="F8190" t="s">
        <v>1544</v>
      </c>
    </row>
    <row r="8191" spans="1:6" ht="15">
      <c r="A8191" s="233">
        <v>45839</v>
      </c>
      <c r="B8191" t="s">
        <v>2269</v>
      </c>
      <c r="C8191">
        <v>750</v>
      </c>
      <c r="D8191" t="s">
        <v>90</v>
      </c>
      <c r="E8191" t="s">
        <v>2654</v>
      </c>
      <c r="F8191" t="s">
        <v>1509</v>
      </c>
    </row>
    <row r="8192" spans="1:6" ht="15">
      <c r="A8192" s="233">
        <v>45839</v>
      </c>
      <c r="B8192" t="s">
        <v>2267</v>
      </c>
      <c r="C8192">
        <v>1561.2965006141101</v>
      </c>
      <c r="D8192" t="s">
        <v>90</v>
      </c>
      <c r="E8192" t="s">
        <v>2481</v>
      </c>
      <c r="F8192" t="s">
        <v>1509</v>
      </c>
    </row>
    <row r="8193" spans="1:6" ht="15">
      <c r="A8193" s="233">
        <v>45839</v>
      </c>
      <c r="B8193" t="s">
        <v>2267</v>
      </c>
      <c r="C8193">
        <v>1606.5132065512589</v>
      </c>
      <c r="D8193" t="s">
        <v>92</v>
      </c>
      <c r="E8193" t="s">
        <v>2838</v>
      </c>
      <c r="F8193" t="s">
        <v>1525</v>
      </c>
    </row>
    <row r="8194" spans="1:6" ht="15">
      <c r="A8194" s="233">
        <v>45839</v>
      </c>
      <c r="B8194" t="s">
        <v>2269</v>
      </c>
      <c r="C8194">
        <v>5235</v>
      </c>
      <c r="D8194" t="s">
        <v>92</v>
      </c>
      <c r="E8194" t="s">
        <v>3573</v>
      </c>
      <c r="F8194" t="s">
        <v>1525</v>
      </c>
    </row>
    <row r="8195" spans="1:6" ht="15">
      <c r="A8195" s="233">
        <v>45839</v>
      </c>
      <c r="B8195" t="s">
        <v>2267</v>
      </c>
      <c r="C8195">
        <v>2117.5673386413691</v>
      </c>
      <c r="D8195" t="s">
        <v>94</v>
      </c>
      <c r="E8195" t="s">
        <v>3574</v>
      </c>
      <c r="F8195" t="s">
        <v>1578</v>
      </c>
    </row>
    <row r="8196" spans="1:6" ht="15">
      <c r="A8196" s="233">
        <v>45839</v>
      </c>
      <c r="B8196" t="s">
        <v>2269</v>
      </c>
      <c r="C8196">
        <v>875</v>
      </c>
      <c r="D8196" t="s">
        <v>94</v>
      </c>
      <c r="E8196" t="s">
        <v>2343</v>
      </c>
      <c r="F8196" t="s">
        <v>1578</v>
      </c>
    </row>
    <row r="8197" spans="1:6" ht="15">
      <c r="A8197" s="233">
        <v>45839</v>
      </c>
      <c r="B8197" t="s">
        <v>2267</v>
      </c>
      <c r="C8197">
        <v>1459.104542138399</v>
      </c>
      <c r="D8197" t="s">
        <v>96</v>
      </c>
      <c r="E8197" t="s">
        <v>3555</v>
      </c>
      <c r="F8197" t="s">
        <v>1522</v>
      </c>
    </row>
    <row r="8198" spans="1:6" ht="15">
      <c r="A8198" s="233">
        <v>45839</v>
      </c>
      <c r="B8198" t="s">
        <v>2269</v>
      </c>
      <c r="C8198">
        <v>2160</v>
      </c>
      <c r="D8198" t="s">
        <v>96</v>
      </c>
      <c r="E8198" t="s">
        <v>3374</v>
      </c>
      <c r="F8198" t="s">
        <v>1522</v>
      </c>
    </row>
    <row r="8199" spans="1:6" ht="15">
      <c r="A8199" s="233">
        <v>45839</v>
      </c>
      <c r="B8199" t="s">
        <v>2267</v>
      </c>
      <c r="C8199">
        <v>2063.0390271142269</v>
      </c>
      <c r="D8199" t="s">
        <v>98</v>
      </c>
      <c r="E8199" t="s">
        <v>2956</v>
      </c>
      <c r="F8199" t="s">
        <v>1509</v>
      </c>
    </row>
    <row r="8200" spans="1:6" ht="15">
      <c r="A8200" s="233">
        <v>45839</v>
      </c>
      <c r="B8200" t="s">
        <v>2269</v>
      </c>
      <c r="C8200">
        <v>665</v>
      </c>
      <c r="D8200" t="s">
        <v>98</v>
      </c>
      <c r="E8200" t="s">
        <v>2600</v>
      </c>
      <c r="F8200" t="s">
        <v>1509</v>
      </c>
    </row>
    <row r="8201" spans="1:6" ht="15">
      <c r="A8201" s="233">
        <v>45839</v>
      </c>
      <c r="B8201" t="s">
        <v>2267</v>
      </c>
      <c r="C8201">
        <v>1858.407079646018</v>
      </c>
      <c r="D8201" t="s">
        <v>100</v>
      </c>
      <c r="E8201" t="s">
        <v>2877</v>
      </c>
      <c r="F8201" t="s">
        <v>1509</v>
      </c>
    </row>
    <row r="8202" spans="1:6" ht="15">
      <c r="A8202" s="233">
        <v>45839</v>
      </c>
      <c r="B8202" t="s">
        <v>2269</v>
      </c>
      <c r="C8202">
        <v>420</v>
      </c>
      <c r="D8202" t="s">
        <v>100</v>
      </c>
      <c r="E8202" t="s">
        <v>2653</v>
      </c>
      <c r="F8202" t="s">
        <v>1509</v>
      </c>
    </row>
    <row r="8203" spans="1:6" ht="15">
      <c r="A8203" s="233">
        <v>45839</v>
      </c>
      <c r="B8203" t="s">
        <v>2267</v>
      </c>
      <c r="C8203">
        <v>1714.015524646361</v>
      </c>
      <c r="D8203" t="s">
        <v>102</v>
      </c>
      <c r="E8203" t="s">
        <v>2275</v>
      </c>
      <c r="F8203" t="s">
        <v>1534</v>
      </c>
    </row>
    <row r="8204" spans="1:6" ht="15">
      <c r="A8204" s="233">
        <v>45839</v>
      </c>
      <c r="B8204" t="s">
        <v>2269</v>
      </c>
      <c r="C8204">
        <v>435</v>
      </c>
      <c r="D8204" t="s">
        <v>102</v>
      </c>
      <c r="E8204" t="s">
        <v>2328</v>
      </c>
      <c r="F8204" t="s">
        <v>1534</v>
      </c>
    </row>
    <row r="8205" spans="1:6" ht="15">
      <c r="A8205" s="233">
        <v>45839</v>
      </c>
      <c r="B8205" t="s">
        <v>2267</v>
      </c>
      <c r="C8205">
        <v>2170.837601834236</v>
      </c>
      <c r="D8205" t="s">
        <v>104</v>
      </c>
      <c r="E8205" t="s">
        <v>3575</v>
      </c>
      <c r="F8205" t="s">
        <v>1509</v>
      </c>
    </row>
    <row r="8206" spans="1:6" ht="15">
      <c r="A8206" s="233">
        <v>45839</v>
      </c>
      <c r="B8206" t="s">
        <v>2269</v>
      </c>
      <c r="C8206">
        <v>445</v>
      </c>
      <c r="D8206" t="s">
        <v>104</v>
      </c>
      <c r="E8206" t="s">
        <v>2644</v>
      </c>
      <c r="F8206" t="s">
        <v>1509</v>
      </c>
    </row>
    <row r="8207" spans="1:6" ht="15">
      <c r="A8207" s="233">
        <v>45839</v>
      </c>
      <c r="B8207" t="s">
        <v>2269</v>
      </c>
      <c r="C8207">
        <v>5455</v>
      </c>
      <c r="D8207" t="s">
        <v>106</v>
      </c>
      <c r="E8207" t="s">
        <v>3576</v>
      </c>
      <c r="F8207" t="s">
        <v>1544</v>
      </c>
    </row>
    <row r="8208" spans="1:6" ht="15">
      <c r="A8208" s="233">
        <v>45839</v>
      </c>
      <c r="B8208" t="s">
        <v>2267</v>
      </c>
      <c r="C8208">
        <v>1679.63987043218</v>
      </c>
      <c r="D8208" t="s">
        <v>106</v>
      </c>
      <c r="E8208" t="s">
        <v>3577</v>
      </c>
      <c r="F8208" t="s">
        <v>1544</v>
      </c>
    </row>
    <row r="8209" spans="1:6" ht="15">
      <c r="A8209" s="233">
        <v>45839</v>
      </c>
      <c r="B8209" t="s">
        <v>2269</v>
      </c>
      <c r="C8209">
        <v>515</v>
      </c>
      <c r="D8209" t="s">
        <v>108</v>
      </c>
      <c r="E8209" t="s">
        <v>2632</v>
      </c>
      <c r="F8209" t="s">
        <v>1509</v>
      </c>
    </row>
    <row r="8210" spans="1:6" ht="15">
      <c r="A8210" s="233">
        <v>45839</v>
      </c>
      <c r="B8210" t="s">
        <v>2267</v>
      </c>
      <c r="C8210">
        <v>1731.0342509495481</v>
      </c>
      <c r="D8210" t="s">
        <v>108</v>
      </c>
      <c r="E8210" t="s">
        <v>2432</v>
      </c>
      <c r="F8210" t="s">
        <v>1509</v>
      </c>
    </row>
    <row r="8211" spans="1:6" ht="15">
      <c r="A8211" s="233">
        <v>45839</v>
      </c>
      <c r="B8211" t="s">
        <v>2269</v>
      </c>
      <c r="C8211">
        <v>680</v>
      </c>
      <c r="D8211" t="s">
        <v>110</v>
      </c>
      <c r="E8211" t="s">
        <v>2919</v>
      </c>
      <c r="F8211" t="s">
        <v>1509</v>
      </c>
    </row>
    <row r="8212" spans="1:6" ht="15">
      <c r="A8212" s="233">
        <v>45839</v>
      </c>
      <c r="B8212" t="s">
        <v>2267</v>
      </c>
      <c r="C8212">
        <v>1596.731396905159</v>
      </c>
      <c r="D8212" t="s">
        <v>110</v>
      </c>
      <c r="E8212" t="s">
        <v>3578</v>
      </c>
      <c r="F8212" t="s">
        <v>1509</v>
      </c>
    </row>
    <row r="8213" spans="1:6" ht="15">
      <c r="A8213" s="233">
        <v>45839</v>
      </c>
      <c r="B8213" t="s">
        <v>2267</v>
      </c>
      <c r="C8213">
        <v>1908.591205211726</v>
      </c>
      <c r="D8213" t="s">
        <v>112</v>
      </c>
      <c r="E8213" t="s">
        <v>3579</v>
      </c>
      <c r="F8213" t="s">
        <v>1578</v>
      </c>
    </row>
    <row r="8214" spans="1:6" ht="15">
      <c r="A8214" s="233">
        <v>45839</v>
      </c>
      <c r="B8214" t="s">
        <v>2269</v>
      </c>
      <c r="C8214">
        <v>375</v>
      </c>
      <c r="D8214" t="s">
        <v>112</v>
      </c>
      <c r="E8214" t="s">
        <v>2891</v>
      </c>
      <c r="F8214" t="s">
        <v>1578</v>
      </c>
    </row>
    <row r="8215" spans="1:6" ht="15">
      <c r="A8215" s="233">
        <v>45839</v>
      </c>
      <c r="B8215" t="s">
        <v>2267</v>
      </c>
      <c r="C8215">
        <v>1875.956318514327</v>
      </c>
      <c r="D8215" t="s">
        <v>114</v>
      </c>
      <c r="E8215" t="s">
        <v>3352</v>
      </c>
      <c r="F8215" t="s">
        <v>1509</v>
      </c>
    </row>
    <row r="8216" spans="1:6" ht="15">
      <c r="A8216" s="233">
        <v>45839</v>
      </c>
      <c r="B8216" t="s">
        <v>2269</v>
      </c>
      <c r="C8216">
        <v>895</v>
      </c>
      <c r="D8216" t="s">
        <v>114</v>
      </c>
      <c r="E8216" t="s">
        <v>2424</v>
      </c>
      <c r="F8216" t="s">
        <v>1509</v>
      </c>
    </row>
    <row r="8217" spans="1:6" ht="15">
      <c r="A8217" s="233">
        <v>45839</v>
      </c>
      <c r="B8217" t="s">
        <v>2267</v>
      </c>
      <c r="C8217">
        <v>1358.801149157543</v>
      </c>
      <c r="D8217" t="s">
        <v>872</v>
      </c>
      <c r="E8217" t="s">
        <v>2368</v>
      </c>
      <c r="F8217" t="s">
        <v>1531</v>
      </c>
    </row>
    <row r="8218" spans="1:6" ht="15">
      <c r="A8218" s="233">
        <v>45839</v>
      </c>
      <c r="B8218" t="s">
        <v>2269</v>
      </c>
      <c r="C8218">
        <v>700</v>
      </c>
      <c r="D8218" t="s">
        <v>872</v>
      </c>
      <c r="E8218" t="s">
        <v>2369</v>
      </c>
      <c r="F8218" t="s">
        <v>1531</v>
      </c>
    </row>
    <row r="8219" spans="1:6" ht="15">
      <c r="A8219" s="233">
        <v>45839</v>
      </c>
      <c r="B8219" t="s">
        <v>2267</v>
      </c>
      <c r="C8219">
        <v>1678.147103693773</v>
      </c>
      <c r="D8219" t="s">
        <v>118</v>
      </c>
      <c r="E8219" t="s">
        <v>2888</v>
      </c>
      <c r="F8219" t="s">
        <v>1525</v>
      </c>
    </row>
    <row r="8220" spans="1:6" ht="15">
      <c r="A8220" s="233">
        <v>45839</v>
      </c>
      <c r="B8220" t="s">
        <v>2269</v>
      </c>
      <c r="C8220">
        <v>3630</v>
      </c>
      <c r="D8220" t="s">
        <v>118</v>
      </c>
      <c r="E8220" t="s">
        <v>3580</v>
      </c>
      <c r="F8220" t="s">
        <v>1525</v>
      </c>
    </row>
    <row r="8221" spans="1:6" ht="15">
      <c r="A8221" s="233">
        <v>45839</v>
      </c>
      <c r="B8221" t="s">
        <v>2267</v>
      </c>
      <c r="C8221">
        <v>1909.810639381453</v>
      </c>
      <c r="D8221" t="s">
        <v>120</v>
      </c>
      <c r="E8221" t="s">
        <v>2474</v>
      </c>
      <c r="F8221" t="s">
        <v>1509</v>
      </c>
    </row>
    <row r="8222" spans="1:6" ht="15">
      <c r="A8222" s="233">
        <v>45839</v>
      </c>
      <c r="B8222" t="s">
        <v>2269</v>
      </c>
      <c r="C8222">
        <v>825</v>
      </c>
      <c r="D8222" t="s">
        <v>120</v>
      </c>
      <c r="E8222" t="s">
        <v>2618</v>
      </c>
      <c r="F8222" t="s">
        <v>1509</v>
      </c>
    </row>
    <row r="8223" spans="1:6" ht="15">
      <c r="A8223" s="233">
        <v>45839</v>
      </c>
      <c r="B8223" t="s">
        <v>2267</v>
      </c>
      <c r="C8223">
        <v>1815.7492354740059</v>
      </c>
      <c r="D8223" t="s">
        <v>122</v>
      </c>
      <c r="E8223" t="s">
        <v>2398</v>
      </c>
      <c r="F8223" t="s">
        <v>1509</v>
      </c>
    </row>
    <row r="8224" spans="1:6" ht="15">
      <c r="A8224" s="233">
        <v>45839</v>
      </c>
      <c r="B8224" t="s">
        <v>2269</v>
      </c>
      <c r="C8224">
        <v>665</v>
      </c>
      <c r="D8224" t="s">
        <v>122</v>
      </c>
      <c r="E8224" t="s">
        <v>2600</v>
      </c>
      <c r="F8224" t="s">
        <v>1509</v>
      </c>
    </row>
    <row r="8225" spans="1:6" ht="15">
      <c r="A8225" s="233">
        <v>45839</v>
      </c>
      <c r="B8225" t="s">
        <v>2269</v>
      </c>
      <c r="C8225">
        <v>680</v>
      </c>
      <c r="D8225" t="s">
        <v>124</v>
      </c>
      <c r="E8225" t="s">
        <v>2919</v>
      </c>
      <c r="F8225" t="s">
        <v>1544</v>
      </c>
    </row>
    <row r="8226" spans="1:6" ht="15">
      <c r="A8226" s="233">
        <v>45839</v>
      </c>
      <c r="B8226" t="s">
        <v>2267</v>
      </c>
      <c r="C8226">
        <v>1590.9037737173339</v>
      </c>
      <c r="D8226" t="s">
        <v>124</v>
      </c>
      <c r="E8226" t="s">
        <v>3581</v>
      </c>
      <c r="F8226" t="s">
        <v>1544</v>
      </c>
    </row>
    <row r="8227" spans="1:6" ht="15">
      <c r="A8227" s="233">
        <v>45839</v>
      </c>
      <c r="B8227" t="s">
        <v>2267</v>
      </c>
      <c r="C8227">
        <v>1987.9796578825701</v>
      </c>
      <c r="D8227" t="s">
        <v>126</v>
      </c>
      <c r="E8227" t="s">
        <v>3357</v>
      </c>
      <c r="F8227" t="s">
        <v>1509</v>
      </c>
    </row>
    <row r="8228" spans="1:6" ht="15">
      <c r="A8228" s="233">
        <v>45839</v>
      </c>
      <c r="B8228" t="s">
        <v>2269</v>
      </c>
      <c r="C8228">
        <v>430</v>
      </c>
      <c r="D8228" t="s">
        <v>126</v>
      </c>
      <c r="E8228" t="s">
        <v>3067</v>
      </c>
      <c r="F8228" t="s">
        <v>1509</v>
      </c>
    </row>
    <row r="8229" spans="1:6" ht="15">
      <c r="A8229" s="233">
        <v>45839</v>
      </c>
      <c r="B8229" t="s">
        <v>2269</v>
      </c>
      <c r="C8229">
        <v>385</v>
      </c>
      <c r="D8229" t="s">
        <v>128</v>
      </c>
      <c r="E8229" t="s">
        <v>2620</v>
      </c>
      <c r="F8229" t="s">
        <v>1509</v>
      </c>
    </row>
    <row r="8230" spans="1:6" ht="15">
      <c r="A8230" s="233">
        <v>45839</v>
      </c>
      <c r="B8230" t="s">
        <v>2267</v>
      </c>
      <c r="C8230">
        <v>1725.374204535269</v>
      </c>
      <c r="D8230" t="s">
        <v>128</v>
      </c>
      <c r="E8230" t="s">
        <v>2606</v>
      </c>
      <c r="F8230" t="s">
        <v>1509</v>
      </c>
    </row>
    <row r="8231" spans="1:6" ht="15">
      <c r="A8231" s="233">
        <v>45839</v>
      </c>
      <c r="B8231" t="s">
        <v>2267</v>
      </c>
      <c r="C8231">
        <v>1379.612101296568</v>
      </c>
      <c r="D8231" t="s">
        <v>130</v>
      </c>
      <c r="E8231" t="s">
        <v>3582</v>
      </c>
      <c r="F8231" t="s">
        <v>1544</v>
      </c>
    </row>
    <row r="8232" spans="1:6" ht="15">
      <c r="A8232" s="233">
        <v>45839</v>
      </c>
      <c r="B8232" t="s">
        <v>2269</v>
      </c>
      <c r="C8232">
        <v>4635</v>
      </c>
      <c r="D8232" t="s">
        <v>130</v>
      </c>
      <c r="E8232" t="s">
        <v>3583</v>
      </c>
      <c r="F8232" t="s">
        <v>1544</v>
      </c>
    </row>
    <row r="8233" spans="1:6" ht="15">
      <c r="A8233" s="233">
        <v>45839</v>
      </c>
      <c r="B8233" t="s">
        <v>2267</v>
      </c>
      <c r="C8233">
        <v>1943.839434178786</v>
      </c>
      <c r="D8233" t="s">
        <v>1499</v>
      </c>
      <c r="E8233" t="s">
        <v>3584</v>
      </c>
      <c r="F8233" t="s">
        <v>1518</v>
      </c>
    </row>
    <row r="8234" spans="1:6" ht="15">
      <c r="A8234" s="233">
        <v>45839</v>
      </c>
      <c r="B8234" t="s">
        <v>2269</v>
      </c>
      <c r="C8234">
        <v>830</v>
      </c>
      <c r="D8234" t="s">
        <v>1499</v>
      </c>
      <c r="E8234" t="s">
        <v>2279</v>
      </c>
      <c r="F8234" t="s">
        <v>1518</v>
      </c>
    </row>
    <row r="8235" spans="1:6" ht="15">
      <c r="A8235" s="233">
        <v>45839</v>
      </c>
      <c r="B8235" t="s">
        <v>2267</v>
      </c>
      <c r="C8235">
        <v>1581.424053074134</v>
      </c>
      <c r="D8235" t="s">
        <v>134</v>
      </c>
      <c r="E8235" t="s">
        <v>3585</v>
      </c>
      <c r="F8235" t="s">
        <v>1509</v>
      </c>
    </row>
    <row r="8236" spans="1:6" ht="15">
      <c r="A8236" s="233">
        <v>45839</v>
      </c>
      <c r="B8236" t="s">
        <v>2269</v>
      </c>
      <c r="C8236">
        <v>410</v>
      </c>
      <c r="D8236" t="s">
        <v>134</v>
      </c>
      <c r="E8236" t="s">
        <v>2228</v>
      </c>
      <c r="F8236" t="s">
        <v>1509</v>
      </c>
    </row>
    <row r="8237" spans="1:6" ht="15">
      <c r="A8237" s="233">
        <v>45839</v>
      </c>
      <c r="B8237" t="s">
        <v>2267</v>
      </c>
      <c r="C8237">
        <v>1840.051373246394</v>
      </c>
      <c r="D8237" t="s">
        <v>136</v>
      </c>
      <c r="E8237" t="s">
        <v>2979</v>
      </c>
      <c r="F8237" t="s">
        <v>1518</v>
      </c>
    </row>
    <row r="8238" spans="1:6" ht="15">
      <c r="A8238" s="233">
        <v>45839</v>
      </c>
      <c r="B8238" t="s">
        <v>2269</v>
      </c>
      <c r="C8238">
        <v>1490</v>
      </c>
      <c r="D8238" t="s">
        <v>136</v>
      </c>
      <c r="E8238" t="s">
        <v>2313</v>
      </c>
      <c r="F8238" t="s">
        <v>1518</v>
      </c>
    </row>
    <row r="8239" spans="1:6" ht="15">
      <c r="A8239" s="233">
        <v>45839</v>
      </c>
      <c r="B8239" t="s">
        <v>2267</v>
      </c>
      <c r="C8239">
        <v>2130.681818181818</v>
      </c>
      <c r="D8239" t="s">
        <v>138</v>
      </c>
      <c r="E8239" t="s">
        <v>3586</v>
      </c>
      <c r="F8239" t="s">
        <v>1534</v>
      </c>
    </row>
    <row r="8240" spans="1:6" ht="15">
      <c r="A8240" s="233">
        <v>45839</v>
      </c>
      <c r="B8240" t="s">
        <v>2269</v>
      </c>
      <c r="C8240">
        <v>600</v>
      </c>
      <c r="D8240" t="s">
        <v>138</v>
      </c>
      <c r="E8240" t="s">
        <v>2927</v>
      </c>
      <c r="F8240" t="s">
        <v>1534</v>
      </c>
    </row>
    <row r="8241" spans="1:6" ht="15">
      <c r="A8241" s="233">
        <v>45839</v>
      </c>
      <c r="B8241" t="s">
        <v>2267</v>
      </c>
      <c r="C8241">
        <v>1815.8192843339771</v>
      </c>
      <c r="D8241" t="s">
        <v>140</v>
      </c>
      <c r="E8241" t="s">
        <v>2398</v>
      </c>
      <c r="F8241" t="s">
        <v>1509</v>
      </c>
    </row>
    <row r="8242" spans="1:6" ht="15">
      <c r="A8242" s="233">
        <v>45839</v>
      </c>
      <c r="B8242" t="s">
        <v>2269</v>
      </c>
      <c r="C8242">
        <v>545</v>
      </c>
      <c r="D8242" t="s">
        <v>140</v>
      </c>
      <c r="E8242" t="s">
        <v>2417</v>
      </c>
      <c r="F8242" t="s">
        <v>1509</v>
      </c>
    </row>
    <row r="8243" spans="1:6" ht="15">
      <c r="A8243" s="233">
        <v>45839</v>
      </c>
      <c r="B8243" t="s">
        <v>2267</v>
      </c>
      <c r="C8243">
        <v>1524.70312270928</v>
      </c>
      <c r="D8243" t="s">
        <v>142</v>
      </c>
      <c r="E8243" t="s">
        <v>2910</v>
      </c>
      <c r="F8243" t="s">
        <v>1534</v>
      </c>
    </row>
    <row r="8244" spans="1:6" ht="15">
      <c r="A8244" s="233">
        <v>45839</v>
      </c>
      <c r="B8244" t="s">
        <v>2269</v>
      </c>
      <c r="C8244">
        <v>4160</v>
      </c>
      <c r="D8244" t="s">
        <v>142</v>
      </c>
      <c r="E8244" t="s">
        <v>3359</v>
      </c>
      <c r="F8244" t="s">
        <v>1534</v>
      </c>
    </row>
    <row r="8245" spans="1:6" ht="15">
      <c r="A8245" s="233">
        <v>45839</v>
      </c>
      <c r="B8245" t="s">
        <v>2267</v>
      </c>
      <c r="C8245">
        <v>1638.287382911752</v>
      </c>
      <c r="D8245" t="s">
        <v>144</v>
      </c>
      <c r="E8245" t="s">
        <v>2314</v>
      </c>
      <c r="F8245" t="s">
        <v>1518</v>
      </c>
    </row>
    <row r="8246" spans="1:6" ht="15">
      <c r="A8246" s="233">
        <v>45839</v>
      </c>
      <c r="B8246" t="s">
        <v>2269</v>
      </c>
      <c r="C8246">
        <v>2160</v>
      </c>
      <c r="D8246" t="s">
        <v>144</v>
      </c>
      <c r="E8246" t="s">
        <v>3374</v>
      </c>
      <c r="F8246" t="s">
        <v>1518</v>
      </c>
    </row>
    <row r="8247" spans="1:6" ht="15">
      <c r="A8247" s="233">
        <v>45839</v>
      </c>
      <c r="B8247" t="s">
        <v>2267</v>
      </c>
      <c r="C8247">
        <v>1833.8588250434341</v>
      </c>
      <c r="D8247" t="s">
        <v>146</v>
      </c>
      <c r="E8247" t="s">
        <v>3587</v>
      </c>
      <c r="F8247" t="s">
        <v>1591</v>
      </c>
    </row>
    <row r="8248" spans="1:6" ht="15">
      <c r="A8248" s="233">
        <v>45839</v>
      </c>
      <c r="B8248" t="s">
        <v>2269</v>
      </c>
      <c r="C8248">
        <v>855</v>
      </c>
      <c r="D8248" t="s">
        <v>146</v>
      </c>
      <c r="E8248" t="s">
        <v>3010</v>
      </c>
      <c r="F8248" t="s">
        <v>1591</v>
      </c>
    </row>
    <row r="8249" spans="1:6" ht="15">
      <c r="A8249" s="233">
        <v>45839</v>
      </c>
      <c r="B8249" t="s">
        <v>2269</v>
      </c>
      <c r="C8249">
        <v>2375</v>
      </c>
      <c r="D8249" t="s">
        <v>148</v>
      </c>
      <c r="E8249" t="s">
        <v>3588</v>
      </c>
      <c r="F8249" t="s">
        <v>1591</v>
      </c>
    </row>
    <row r="8250" spans="1:6" ht="15">
      <c r="A8250" s="233">
        <v>45839</v>
      </c>
      <c r="B8250" t="s">
        <v>2267</v>
      </c>
      <c r="C8250">
        <v>1509.383599514455</v>
      </c>
      <c r="D8250" t="s">
        <v>148</v>
      </c>
      <c r="E8250" t="s">
        <v>3365</v>
      </c>
      <c r="F8250" t="s">
        <v>1591</v>
      </c>
    </row>
    <row r="8251" spans="1:6" ht="15">
      <c r="A8251" s="233">
        <v>45839</v>
      </c>
      <c r="B8251" t="s">
        <v>2267</v>
      </c>
      <c r="C8251">
        <v>2025.2676246504</v>
      </c>
      <c r="D8251" t="s">
        <v>150</v>
      </c>
      <c r="E8251" t="s">
        <v>1490</v>
      </c>
      <c r="F8251" t="s">
        <v>1509</v>
      </c>
    </row>
    <row r="8252" spans="1:6" ht="15">
      <c r="A8252" s="233">
        <v>45839</v>
      </c>
      <c r="B8252" t="s">
        <v>2269</v>
      </c>
      <c r="C8252">
        <v>630</v>
      </c>
      <c r="D8252" t="s">
        <v>150</v>
      </c>
      <c r="E8252" t="s">
        <v>2616</v>
      </c>
      <c r="F8252" t="s">
        <v>1509</v>
      </c>
    </row>
    <row r="8253" spans="1:6" ht="15">
      <c r="A8253" s="233">
        <v>45839</v>
      </c>
      <c r="B8253" t="s">
        <v>2269</v>
      </c>
      <c r="C8253">
        <v>2880</v>
      </c>
      <c r="D8253" t="s">
        <v>152</v>
      </c>
      <c r="E8253" t="s">
        <v>3589</v>
      </c>
      <c r="F8253" t="s">
        <v>1591</v>
      </c>
    </row>
    <row r="8254" spans="1:6" ht="15">
      <c r="A8254" s="233">
        <v>45839</v>
      </c>
      <c r="B8254" t="s">
        <v>2267</v>
      </c>
      <c r="C8254">
        <v>1510.954419541677</v>
      </c>
      <c r="D8254" t="s">
        <v>152</v>
      </c>
      <c r="E8254" t="s">
        <v>2920</v>
      </c>
      <c r="F8254" t="s">
        <v>1591</v>
      </c>
    </row>
    <row r="8255" spans="1:6" ht="15">
      <c r="A8255" s="233">
        <v>45839</v>
      </c>
      <c r="B8255" t="s">
        <v>2267</v>
      </c>
      <c r="C8255">
        <v>2056.84847242157</v>
      </c>
      <c r="D8255" t="s">
        <v>154</v>
      </c>
      <c r="E8255" t="s">
        <v>2403</v>
      </c>
      <c r="F8255" t="s">
        <v>1534</v>
      </c>
    </row>
    <row r="8256" spans="1:6" ht="15">
      <c r="A8256" s="233">
        <v>45839</v>
      </c>
      <c r="B8256" t="s">
        <v>2269</v>
      </c>
      <c r="C8256">
        <v>1605</v>
      </c>
      <c r="D8256" t="s">
        <v>154</v>
      </c>
      <c r="E8256" t="s">
        <v>2402</v>
      </c>
      <c r="F8256" t="s">
        <v>1534</v>
      </c>
    </row>
    <row r="8257" spans="1:6" ht="15">
      <c r="A8257" s="233">
        <v>45839</v>
      </c>
      <c r="B8257" t="s">
        <v>2267</v>
      </c>
      <c r="C8257">
        <v>2022.579340271393</v>
      </c>
      <c r="D8257" t="s">
        <v>156</v>
      </c>
      <c r="E8257" t="s">
        <v>3590</v>
      </c>
      <c r="F8257" t="s">
        <v>1525</v>
      </c>
    </row>
    <row r="8258" spans="1:6" ht="15">
      <c r="A8258" s="233">
        <v>45839</v>
      </c>
      <c r="B8258" t="s">
        <v>2269</v>
      </c>
      <c r="C8258">
        <v>550</v>
      </c>
      <c r="D8258" t="s">
        <v>156</v>
      </c>
      <c r="E8258" t="s">
        <v>2930</v>
      </c>
      <c r="F8258" t="s">
        <v>1525</v>
      </c>
    </row>
    <row r="8259" spans="1:6" ht="15">
      <c r="A8259" s="233">
        <v>45839</v>
      </c>
      <c r="B8259" t="s">
        <v>2267</v>
      </c>
      <c r="C8259">
        <v>2350.5281881874621</v>
      </c>
      <c r="D8259" t="s">
        <v>158</v>
      </c>
      <c r="E8259" t="s">
        <v>3591</v>
      </c>
      <c r="F8259" t="s">
        <v>1534</v>
      </c>
    </row>
    <row r="8260" spans="1:6" ht="15">
      <c r="A8260" s="233">
        <v>45839</v>
      </c>
      <c r="B8260" t="s">
        <v>2269</v>
      </c>
      <c r="C8260">
        <v>1295</v>
      </c>
      <c r="D8260" t="s">
        <v>158</v>
      </c>
      <c r="E8260" t="s">
        <v>2302</v>
      </c>
      <c r="F8260" t="s">
        <v>1534</v>
      </c>
    </row>
    <row r="8261" spans="1:6" ht="15">
      <c r="A8261" s="233">
        <v>45839</v>
      </c>
      <c r="B8261" t="s">
        <v>2269</v>
      </c>
      <c r="C8261">
        <v>745</v>
      </c>
      <c r="D8261" t="s">
        <v>160</v>
      </c>
      <c r="E8261" t="s">
        <v>2592</v>
      </c>
      <c r="F8261" t="s">
        <v>1544</v>
      </c>
    </row>
    <row r="8262" spans="1:6" ht="15">
      <c r="A8262" s="233">
        <v>45839</v>
      </c>
      <c r="B8262" t="s">
        <v>2267</v>
      </c>
      <c r="C8262">
        <v>1549.8554161725849</v>
      </c>
      <c r="D8262" t="s">
        <v>160</v>
      </c>
      <c r="E8262" t="s">
        <v>2400</v>
      </c>
      <c r="F8262" t="s">
        <v>1544</v>
      </c>
    </row>
    <row r="8263" spans="1:6" ht="15">
      <c r="A8263" s="233">
        <v>45839</v>
      </c>
      <c r="B8263" t="s">
        <v>2267</v>
      </c>
      <c r="C8263">
        <v>1696.0886119764621</v>
      </c>
      <c r="D8263" t="s">
        <v>162</v>
      </c>
      <c r="E8263" t="s">
        <v>2333</v>
      </c>
      <c r="F8263" t="s">
        <v>1509</v>
      </c>
    </row>
    <row r="8264" spans="1:6" ht="15">
      <c r="A8264" s="233">
        <v>45839</v>
      </c>
      <c r="B8264" t="s">
        <v>2269</v>
      </c>
      <c r="C8264">
        <v>490</v>
      </c>
      <c r="D8264" t="s">
        <v>162</v>
      </c>
      <c r="E8264" t="s">
        <v>2270</v>
      </c>
      <c r="F8264" t="s">
        <v>1509</v>
      </c>
    </row>
    <row r="8265" spans="1:6" ht="15">
      <c r="A8265" s="233">
        <v>45839</v>
      </c>
      <c r="B8265" t="s">
        <v>2269</v>
      </c>
      <c r="C8265">
        <v>460</v>
      </c>
      <c r="D8265" t="s">
        <v>164</v>
      </c>
      <c r="E8265" t="s">
        <v>3008</v>
      </c>
      <c r="F8265" t="s">
        <v>1578</v>
      </c>
    </row>
    <row r="8266" spans="1:6" ht="15">
      <c r="A8266" s="233">
        <v>45839</v>
      </c>
      <c r="B8266" t="s">
        <v>2267</v>
      </c>
      <c r="C8266">
        <v>1770.524614141103</v>
      </c>
      <c r="D8266" t="s">
        <v>164</v>
      </c>
      <c r="E8266" t="s">
        <v>2457</v>
      </c>
      <c r="F8266" t="s">
        <v>1578</v>
      </c>
    </row>
    <row r="8267" spans="1:6" ht="15">
      <c r="A8267" s="233">
        <v>45839</v>
      </c>
      <c r="B8267" t="s">
        <v>2267</v>
      </c>
      <c r="C8267">
        <v>1654.9821859556371</v>
      </c>
      <c r="D8267" t="s">
        <v>166</v>
      </c>
      <c r="E8267" t="s">
        <v>3103</v>
      </c>
      <c r="F8267" t="s">
        <v>1525</v>
      </c>
    </row>
    <row r="8268" spans="1:6" ht="15">
      <c r="A8268" s="233">
        <v>45839</v>
      </c>
      <c r="B8268" t="s">
        <v>2269</v>
      </c>
      <c r="C8268">
        <v>720</v>
      </c>
      <c r="D8268" t="s">
        <v>166</v>
      </c>
      <c r="E8268" t="s">
        <v>2521</v>
      </c>
      <c r="F8268" t="s">
        <v>1525</v>
      </c>
    </row>
    <row r="8269" spans="1:6" ht="15">
      <c r="A8269" s="233">
        <v>45839</v>
      </c>
      <c r="B8269" t="s">
        <v>2267</v>
      </c>
      <c r="C8269">
        <v>2267.74111889292</v>
      </c>
      <c r="D8269" t="s">
        <v>168</v>
      </c>
      <c r="E8269" t="s">
        <v>3592</v>
      </c>
      <c r="F8269" t="s">
        <v>1578</v>
      </c>
    </row>
    <row r="8270" spans="1:6" ht="15">
      <c r="A8270" s="233">
        <v>45839</v>
      </c>
      <c r="B8270" t="s">
        <v>2269</v>
      </c>
      <c r="C8270">
        <v>1075</v>
      </c>
      <c r="D8270" t="s">
        <v>168</v>
      </c>
      <c r="E8270" t="s">
        <v>2658</v>
      </c>
      <c r="F8270" t="s">
        <v>1578</v>
      </c>
    </row>
    <row r="8271" spans="1:6" ht="15">
      <c r="A8271" s="233">
        <v>45839</v>
      </c>
      <c r="B8271" t="s">
        <v>2267</v>
      </c>
      <c r="C8271">
        <v>1878.8996029495181</v>
      </c>
      <c r="D8271" t="s">
        <v>170</v>
      </c>
      <c r="E8271" t="s">
        <v>3593</v>
      </c>
      <c r="F8271" t="s">
        <v>1509</v>
      </c>
    </row>
    <row r="8272" spans="1:6" ht="15">
      <c r="A8272" s="233">
        <v>45839</v>
      </c>
      <c r="B8272" t="s">
        <v>2269</v>
      </c>
      <c r="C8272">
        <v>530</v>
      </c>
      <c r="D8272" t="s">
        <v>170</v>
      </c>
      <c r="E8272" t="s">
        <v>2468</v>
      </c>
      <c r="F8272" t="s">
        <v>1509</v>
      </c>
    </row>
    <row r="8273" spans="1:6" ht="15">
      <c r="A8273" s="233">
        <v>45839</v>
      </c>
      <c r="B8273" t="s">
        <v>2267</v>
      </c>
      <c r="C8273">
        <v>1469.7174308487299</v>
      </c>
      <c r="D8273" t="s">
        <v>172</v>
      </c>
      <c r="E8273" t="s">
        <v>2941</v>
      </c>
      <c r="F8273" t="s">
        <v>1525</v>
      </c>
    </row>
    <row r="8274" spans="1:6" ht="15">
      <c r="A8274" s="233">
        <v>45839</v>
      </c>
      <c r="B8274" t="s">
        <v>2269</v>
      </c>
      <c r="C8274">
        <v>3450</v>
      </c>
      <c r="D8274" t="s">
        <v>172</v>
      </c>
      <c r="E8274" t="s">
        <v>3594</v>
      </c>
      <c r="F8274" t="s">
        <v>1525</v>
      </c>
    </row>
    <row r="8275" spans="1:6" ht="15">
      <c r="A8275" s="233">
        <v>45839</v>
      </c>
      <c r="B8275" t="s">
        <v>2267</v>
      </c>
      <c r="C8275">
        <v>1546.6897947383641</v>
      </c>
      <c r="D8275" t="s">
        <v>174</v>
      </c>
      <c r="E8275" t="s">
        <v>2496</v>
      </c>
      <c r="F8275" t="s">
        <v>1518</v>
      </c>
    </row>
    <row r="8276" spans="1:6" ht="15">
      <c r="A8276" s="233">
        <v>45839</v>
      </c>
      <c r="B8276" t="s">
        <v>2269</v>
      </c>
      <c r="C8276">
        <v>535</v>
      </c>
      <c r="D8276" t="s">
        <v>174</v>
      </c>
      <c r="E8276" t="s">
        <v>2389</v>
      </c>
      <c r="F8276" t="s">
        <v>1518</v>
      </c>
    </row>
    <row r="8277" spans="1:6" ht="15">
      <c r="A8277" s="233">
        <v>45839</v>
      </c>
      <c r="B8277" t="s">
        <v>2267</v>
      </c>
      <c r="C8277">
        <v>1820.9137676361231</v>
      </c>
      <c r="D8277" t="s">
        <v>176</v>
      </c>
      <c r="E8277" t="s">
        <v>3595</v>
      </c>
      <c r="F8277" t="s">
        <v>1518</v>
      </c>
    </row>
    <row r="8278" spans="1:6" ht="15">
      <c r="A8278" s="233">
        <v>45839</v>
      </c>
      <c r="B8278" t="s">
        <v>2269</v>
      </c>
      <c r="C8278">
        <v>715</v>
      </c>
      <c r="D8278" t="s">
        <v>176</v>
      </c>
      <c r="E8278" t="s">
        <v>2613</v>
      </c>
      <c r="F8278" t="s">
        <v>1518</v>
      </c>
    </row>
    <row r="8279" spans="1:6" ht="15">
      <c r="A8279" s="233">
        <v>45839</v>
      </c>
      <c r="B8279" t="s">
        <v>2267</v>
      </c>
      <c r="C8279">
        <v>1641.3206094673701</v>
      </c>
      <c r="D8279" t="s">
        <v>178</v>
      </c>
      <c r="E8279" t="s">
        <v>2461</v>
      </c>
      <c r="F8279" t="s">
        <v>1591</v>
      </c>
    </row>
    <row r="8280" spans="1:6" ht="15">
      <c r="A8280" s="233">
        <v>45839</v>
      </c>
      <c r="B8280" t="s">
        <v>2269</v>
      </c>
      <c r="C8280">
        <v>1130</v>
      </c>
      <c r="D8280" t="s">
        <v>178</v>
      </c>
      <c r="E8280" t="s">
        <v>3596</v>
      </c>
      <c r="F8280" t="s">
        <v>1591</v>
      </c>
    </row>
    <row r="8281" spans="1:6" ht="15">
      <c r="A8281" s="233">
        <v>45839</v>
      </c>
      <c r="B8281" t="s">
        <v>2267</v>
      </c>
      <c r="C8281">
        <v>1714.550509731233</v>
      </c>
      <c r="D8281" t="s">
        <v>180</v>
      </c>
      <c r="E8281" t="s">
        <v>2326</v>
      </c>
      <c r="F8281" t="s">
        <v>1522</v>
      </c>
    </row>
    <row r="8282" spans="1:6" ht="15">
      <c r="A8282" s="233">
        <v>45839</v>
      </c>
      <c r="B8282" t="s">
        <v>2269</v>
      </c>
      <c r="C8282">
        <v>925</v>
      </c>
      <c r="D8282" t="s">
        <v>180</v>
      </c>
      <c r="E8282" t="s">
        <v>2975</v>
      </c>
      <c r="F8282" t="s">
        <v>1522</v>
      </c>
    </row>
    <row r="8283" spans="1:6" ht="15">
      <c r="A8283" s="233">
        <v>45839</v>
      </c>
      <c r="B8283" t="s">
        <v>2267</v>
      </c>
      <c r="C8283">
        <v>1834.27793154958</v>
      </c>
      <c r="D8283" t="s">
        <v>182</v>
      </c>
      <c r="E8283" t="s">
        <v>3587</v>
      </c>
      <c r="F8283" t="s">
        <v>1578</v>
      </c>
    </row>
    <row r="8284" spans="1:6" ht="15">
      <c r="A8284" s="233">
        <v>45839</v>
      </c>
      <c r="B8284" t="s">
        <v>2269</v>
      </c>
      <c r="C8284">
        <v>835</v>
      </c>
      <c r="D8284" t="s">
        <v>182</v>
      </c>
      <c r="E8284" t="s">
        <v>3019</v>
      </c>
      <c r="F8284" t="s">
        <v>1578</v>
      </c>
    </row>
    <row r="8285" spans="1:6" ht="15">
      <c r="A8285" s="233">
        <v>45839</v>
      </c>
      <c r="B8285" t="s">
        <v>2269</v>
      </c>
      <c r="C8285">
        <v>2505</v>
      </c>
      <c r="D8285" t="s">
        <v>184</v>
      </c>
      <c r="E8285" t="s">
        <v>3597</v>
      </c>
      <c r="F8285" t="s">
        <v>1518</v>
      </c>
    </row>
    <row r="8286" spans="1:6" ht="15">
      <c r="A8286" s="233">
        <v>45839</v>
      </c>
      <c r="B8286" t="s">
        <v>2267</v>
      </c>
      <c r="C8286">
        <v>1516.3162896557569</v>
      </c>
      <c r="D8286" t="s">
        <v>184</v>
      </c>
      <c r="E8286" t="s">
        <v>3598</v>
      </c>
      <c r="F8286" t="s">
        <v>1518</v>
      </c>
    </row>
    <row r="8287" spans="1:6" ht="15">
      <c r="A8287" s="233">
        <v>45839</v>
      </c>
      <c r="B8287" t="s">
        <v>2269</v>
      </c>
      <c r="C8287">
        <v>1565</v>
      </c>
      <c r="D8287" t="s">
        <v>186</v>
      </c>
      <c r="E8287" t="s">
        <v>2967</v>
      </c>
      <c r="F8287" t="s">
        <v>1578</v>
      </c>
    </row>
    <row r="8288" spans="1:6" ht="15">
      <c r="A8288" s="233">
        <v>45839</v>
      </c>
      <c r="B8288" t="s">
        <v>2267</v>
      </c>
      <c r="C8288">
        <v>1774.416653438853</v>
      </c>
      <c r="D8288" t="s">
        <v>186</v>
      </c>
      <c r="E8288" t="s">
        <v>2430</v>
      </c>
      <c r="F8288" t="s">
        <v>1578</v>
      </c>
    </row>
    <row r="8289" spans="1:6" ht="15">
      <c r="A8289" s="233">
        <v>45839</v>
      </c>
      <c r="B8289" t="s">
        <v>2269</v>
      </c>
      <c r="C8289">
        <v>835</v>
      </c>
      <c r="D8289" t="s">
        <v>188</v>
      </c>
      <c r="E8289" t="s">
        <v>3019</v>
      </c>
      <c r="F8289" t="s">
        <v>1591</v>
      </c>
    </row>
    <row r="8290" spans="1:6" ht="15">
      <c r="A8290" s="233">
        <v>45839</v>
      </c>
      <c r="B8290" t="s">
        <v>2267</v>
      </c>
      <c r="C8290">
        <v>2132.1689392778708</v>
      </c>
      <c r="D8290" t="s">
        <v>188</v>
      </c>
      <c r="E8290" t="s">
        <v>3599</v>
      </c>
      <c r="F8290" t="s">
        <v>1591</v>
      </c>
    </row>
    <row r="8291" spans="1:6" ht="15">
      <c r="A8291" s="233">
        <v>45839</v>
      </c>
      <c r="B8291" t="s">
        <v>2267</v>
      </c>
      <c r="C8291">
        <v>1668.092849947466</v>
      </c>
      <c r="D8291" t="s">
        <v>190</v>
      </c>
      <c r="E8291" t="s">
        <v>2284</v>
      </c>
      <c r="F8291" t="s">
        <v>1591</v>
      </c>
    </row>
    <row r="8292" spans="1:6" ht="15">
      <c r="A8292" s="233">
        <v>45839</v>
      </c>
      <c r="B8292" t="s">
        <v>2269</v>
      </c>
      <c r="C8292">
        <v>3080</v>
      </c>
      <c r="D8292" t="s">
        <v>190</v>
      </c>
      <c r="E8292" t="s">
        <v>3600</v>
      </c>
      <c r="F8292" t="s">
        <v>1591</v>
      </c>
    </row>
    <row r="8293" spans="1:6" ht="15">
      <c r="A8293" s="233">
        <v>45839</v>
      </c>
      <c r="B8293" t="s">
        <v>2267</v>
      </c>
      <c r="C8293">
        <v>1642.9907486982461</v>
      </c>
      <c r="D8293" t="s">
        <v>192</v>
      </c>
      <c r="E8293" t="s">
        <v>3601</v>
      </c>
      <c r="F8293" t="s">
        <v>1534</v>
      </c>
    </row>
    <row r="8294" spans="1:6" ht="15">
      <c r="A8294" s="233">
        <v>45839</v>
      </c>
      <c r="B8294" t="s">
        <v>2269</v>
      </c>
      <c r="C8294">
        <v>650</v>
      </c>
      <c r="D8294" t="s">
        <v>192</v>
      </c>
      <c r="E8294" t="s">
        <v>2883</v>
      </c>
      <c r="F8294" t="s">
        <v>1534</v>
      </c>
    </row>
    <row r="8295" spans="1:6" ht="15">
      <c r="A8295" s="233">
        <v>45839</v>
      </c>
      <c r="B8295" t="s">
        <v>2267</v>
      </c>
      <c r="C8295">
        <v>1421.4387245623179</v>
      </c>
      <c r="D8295" t="s">
        <v>194</v>
      </c>
      <c r="E8295" t="s">
        <v>3350</v>
      </c>
      <c r="F8295" t="s">
        <v>1544</v>
      </c>
    </row>
    <row r="8296" spans="1:6" ht="15">
      <c r="A8296" s="233">
        <v>45839</v>
      </c>
      <c r="B8296" t="s">
        <v>2269</v>
      </c>
      <c r="C8296">
        <v>1990</v>
      </c>
      <c r="D8296" t="s">
        <v>194</v>
      </c>
      <c r="E8296" t="s">
        <v>3366</v>
      </c>
      <c r="F8296" t="s">
        <v>1544</v>
      </c>
    </row>
    <row r="8297" spans="1:6" ht="15">
      <c r="A8297" s="233">
        <v>45839</v>
      </c>
      <c r="B8297" t="s">
        <v>2267</v>
      </c>
      <c r="C8297">
        <v>1787.4906739617011</v>
      </c>
      <c r="D8297" t="s">
        <v>196</v>
      </c>
      <c r="E8297" t="s">
        <v>3331</v>
      </c>
      <c r="F8297" t="s">
        <v>1525</v>
      </c>
    </row>
    <row r="8298" spans="1:6" ht="15">
      <c r="A8298" s="233">
        <v>45839</v>
      </c>
      <c r="B8298" t="s">
        <v>2269</v>
      </c>
      <c r="C8298">
        <v>575</v>
      </c>
      <c r="D8298" t="s">
        <v>196</v>
      </c>
      <c r="E8298" t="s">
        <v>3440</v>
      </c>
      <c r="F8298" t="s">
        <v>1525</v>
      </c>
    </row>
    <row r="8299" spans="1:6" ht="15">
      <c r="A8299" s="233">
        <v>45839</v>
      </c>
      <c r="B8299" t="s">
        <v>2267</v>
      </c>
      <c r="C8299">
        <v>1830.966711466916</v>
      </c>
      <c r="D8299" t="s">
        <v>198</v>
      </c>
      <c r="E8299" t="s">
        <v>3602</v>
      </c>
      <c r="F8299" t="s">
        <v>1522</v>
      </c>
    </row>
    <row r="8300" spans="1:6" ht="15">
      <c r="A8300" s="233">
        <v>45839</v>
      </c>
      <c r="B8300" t="s">
        <v>2269</v>
      </c>
      <c r="C8300">
        <v>940</v>
      </c>
      <c r="D8300" t="s">
        <v>198</v>
      </c>
      <c r="E8300" t="s">
        <v>2299</v>
      </c>
      <c r="F8300" t="s">
        <v>1522</v>
      </c>
    </row>
    <row r="8301" spans="1:6" ht="15">
      <c r="A8301" s="233">
        <v>45839</v>
      </c>
      <c r="B8301" t="s">
        <v>2267</v>
      </c>
      <c r="C8301">
        <v>1736.545682102628</v>
      </c>
      <c r="D8301" t="s">
        <v>200</v>
      </c>
      <c r="E8301" t="s">
        <v>2292</v>
      </c>
      <c r="F8301" t="s">
        <v>1544</v>
      </c>
    </row>
    <row r="8302" spans="1:6" ht="15">
      <c r="A8302" s="233">
        <v>45839</v>
      </c>
      <c r="B8302" t="s">
        <v>2269</v>
      </c>
      <c r="C8302">
        <v>555</v>
      </c>
      <c r="D8302" t="s">
        <v>200</v>
      </c>
      <c r="E8302" t="s">
        <v>3003</v>
      </c>
      <c r="F8302" t="s">
        <v>1544</v>
      </c>
    </row>
    <row r="8303" spans="1:6" ht="15">
      <c r="A8303" s="233">
        <v>45839</v>
      </c>
      <c r="B8303" t="s">
        <v>2267</v>
      </c>
      <c r="C8303">
        <v>1484.6807936293701</v>
      </c>
      <c r="D8303" t="s">
        <v>202</v>
      </c>
      <c r="E8303" t="s">
        <v>2290</v>
      </c>
      <c r="F8303" t="s">
        <v>1544</v>
      </c>
    </row>
    <row r="8304" spans="1:6" ht="15">
      <c r="A8304" s="233">
        <v>45839</v>
      </c>
      <c r="B8304" t="s">
        <v>2269</v>
      </c>
      <c r="C8304">
        <v>330</v>
      </c>
      <c r="D8304" t="s">
        <v>202</v>
      </c>
      <c r="E8304" t="s">
        <v>2221</v>
      </c>
      <c r="F8304" t="s">
        <v>1544</v>
      </c>
    </row>
    <row r="8305" spans="1:6" ht="15">
      <c r="A8305" s="233">
        <v>45839</v>
      </c>
      <c r="B8305" t="s">
        <v>2269</v>
      </c>
      <c r="C8305">
        <v>760</v>
      </c>
      <c r="D8305" t="s">
        <v>204</v>
      </c>
      <c r="E8305" t="s">
        <v>2598</v>
      </c>
      <c r="F8305" t="s">
        <v>1509</v>
      </c>
    </row>
    <row r="8306" spans="1:6" ht="15">
      <c r="A8306" s="233">
        <v>45839</v>
      </c>
      <c r="B8306" t="s">
        <v>2267</v>
      </c>
      <c r="C8306">
        <v>1882.865920126846</v>
      </c>
      <c r="D8306" t="s">
        <v>204</v>
      </c>
      <c r="E8306" t="s">
        <v>3603</v>
      </c>
      <c r="F8306" t="s">
        <v>1509</v>
      </c>
    </row>
    <row r="8307" spans="1:6" ht="15">
      <c r="A8307" s="233">
        <v>45839</v>
      </c>
      <c r="B8307" t="s">
        <v>2267</v>
      </c>
      <c r="C8307">
        <v>1657.508063552742</v>
      </c>
      <c r="D8307" t="s">
        <v>206</v>
      </c>
      <c r="E8307" t="s">
        <v>3604</v>
      </c>
      <c r="F8307" t="s">
        <v>1578</v>
      </c>
    </row>
    <row r="8308" spans="1:6" ht="15">
      <c r="A8308" s="233">
        <v>45839</v>
      </c>
      <c r="B8308" t="s">
        <v>2269</v>
      </c>
      <c r="C8308">
        <v>555</v>
      </c>
      <c r="D8308" t="s">
        <v>206</v>
      </c>
      <c r="E8308" t="s">
        <v>3003</v>
      </c>
      <c r="F8308" t="s">
        <v>1578</v>
      </c>
    </row>
    <row r="8309" spans="1:6" ht="15">
      <c r="A8309" s="233">
        <v>45839</v>
      </c>
      <c r="B8309" t="s">
        <v>2267</v>
      </c>
      <c r="C8309">
        <v>1557.53908824058</v>
      </c>
      <c r="D8309" t="s">
        <v>208</v>
      </c>
      <c r="E8309" t="s">
        <v>3307</v>
      </c>
      <c r="F8309" t="s">
        <v>1509</v>
      </c>
    </row>
    <row r="8310" spans="1:6" ht="15">
      <c r="A8310" s="233">
        <v>45839</v>
      </c>
      <c r="B8310" t="s">
        <v>2269</v>
      </c>
      <c r="C8310">
        <v>520</v>
      </c>
      <c r="D8310" t="s">
        <v>208</v>
      </c>
      <c r="E8310" t="s">
        <v>2304</v>
      </c>
      <c r="F8310" t="s">
        <v>1509</v>
      </c>
    </row>
    <row r="8311" spans="1:6" ht="15">
      <c r="A8311" s="233">
        <v>45839</v>
      </c>
      <c r="B8311" t="s">
        <v>2267</v>
      </c>
      <c r="C8311">
        <v>1568.576613948665</v>
      </c>
      <c r="D8311" t="s">
        <v>210</v>
      </c>
      <c r="E8311" t="s">
        <v>2847</v>
      </c>
      <c r="F8311" t="s">
        <v>1534</v>
      </c>
    </row>
    <row r="8312" spans="1:6" ht="15">
      <c r="A8312" s="233">
        <v>45839</v>
      </c>
      <c r="B8312" t="s">
        <v>2269</v>
      </c>
      <c r="C8312">
        <v>605</v>
      </c>
      <c r="D8312" t="s">
        <v>210</v>
      </c>
      <c r="E8312" t="s">
        <v>2993</v>
      </c>
      <c r="F8312" t="s">
        <v>1534</v>
      </c>
    </row>
    <row r="8313" spans="1:6" ht="15">
      <c r="A8313" s="233">
        <v>45839</v>
      </c>
      <c r="B8313" t="s">
        <v>2267</v>
      </c>
      <c r="C8313">
        <v>2069.6506429714659</v>
      </c>
      <c r="D8313" t="s">
        <v>212</v>
      </c>
      <c r="E8313" t="s">
        <v>3605</v>
      </c>
      <c r="F8313" t="s">
        <v>1518</v>
      </c>
    </row>
    <row r="8314" spans="1:6" ht="15">
      <c r="A8314" s="233">
        <v>45839</v>
      </c>
      <c r="B8314" t="s">
        <v>2269</v>
      </c>
      <c r="C8314">
        <v>1125</v>
      </c>
      <c r="D8314" t="s">
        <v>212</v>
      </c>
      <c r="E8314" t="s">
        <v>2337</v>
      </c>
      <c r="F8314" t="s">
        <v>1518</v>
      </c>
    </row>
    <row r="8315" spans="1:6" ht="15">
      <c r="A8315" s="233">
        <v>45839</v>
      </c>
      <c r="B8315" t="s">
        <v>2269</v>
      </c>
      <c r="C8315">
        <v>170</v>
      </c>
      <c r="D8315" t="s">
        <v>214</v>
      </c>
      <c r="E8315" t="s">
        <v>2162</v>
      </c>
      <c r="F8315" t="s">
        <v>1591</v>
      </c>
    </row>
    <row r="8316" spans="1:6" ht="15">
      <c r="A8316" s="233">
        <v>45839</v>
      </c>
      <c r="B8316" t="s">
        <v>2267</v>
      </c>
      <c r="C8316">
        <v>1552.653210338844</v>
      </c>
      <c r="D8316" t="s">
        <v>214</v>
      </c>
      <c r="E8316" t="s">
        <v>3315</v>
      </c>
      <c r="F8316" t="s">
        <v>1591</v>
      </c>
    </row>
    <row r="8317" spans="1:6" ht="15">
      <c r="A8317" s="233">
        <v>45839</v>
      </c>
      <c r="B8317" t="s">
        <v>2267</v>
      </c>
      <c r="C8317">
        <v>1854.157644001732</v>
      </c>
      <c r="D8317" t="s">
        <v>216</v>
      </c>
      <c r="E8317" t="s">
        <v>2936</v>
      </c>
      <c r="F8317" t="s">
        <v>1534</v>
      </c>
    </row>
    <row r="8318" spans="1:6" ht="15">
      <c r="A8318" s="233">
        <v>45839</v>
      </c>
      <c r="B8318" t="s">
        <v>2269</v>
      </c>
      <c r="C8318">
        <v>685</v>
      </c>
      <c r="D8318" t="s">
        <v>216</v>
      </c>
      <c r="E8318" t="s">
        <v>2433</v>
      </c>
      <c r="F8318" t="s">
        <v>1534</v>
      </c>
    </row>
    <row r="8319" spans="1:6" ht="15">
      <c r="A8319" s="233">
        <v>45839</v>
      </c>
      <c r="B8319" t="s">
        <v>2267</v>
      </c>
      <c r="C8319">
        <v>1961.32003668937</v>
      </c>
      <c r="D8319" t="s">
        <v>218</v>
      </c>
      <c r="E8319" t="s">
        <v>3606</v>
      </c>
      <c r="F8319" t="s">
        <v>1531</v>
      </c>
    </row>
    <row r="8320" spans="1:6" ht="15">
      <c r="A8320" s="233">
        <v>45839</v>
      </c>
      <c r="B8320" t="s">
        <v>2269</v>
      </c>
      <c r="C8320">
        <v>1005</v>
      </c>
      <c r="D8320" t="s">
        <v>218</v>
      </c>
      <c r="E8320" t="s">
        <v>2414</v>
      </c>
      <c r="F8320" t="s">
        <v>1531</v>
      </c>
    </row>
    <row r="8321" spans="1:6" ht="15">
      <c r="A8321" s="233">
        <v>45839</v>
      </c>
      <c r="B8321" t="s">
        <v>2267</v>
      </c>
      <c r="C8321">
        <v>1635.6482914106359</v>
      </c>
      <c r="D8321" t="s">
        <v>220</v>
      </c>
      <c r="E8321" t="s">
        <v>3607</v>
      </c>
      <c r="F8321" t="s">
        <v>1534</v>
      </c>
    </row>
    <row r="8322" spans="1:6" ht="15">
      <c r="A8322" s="233">
        <v>45839</v>
      </c>
      <c r="B8322" t="s">
        <v>2269</v>
      </c>
      <c r="C8322">
        <v>1110</v>
      </c>
      <c r="D8322" t="s">
        <v>220</v>
      </c>
      <c r="E8322" t="s">
        <v>2475</v>
      </c>
      <c r="F8322" t="s">
        <v>1534</v>
      </c>
    </row>
    <row r="8323" spans="1:6" ht="15">
      <c r="A8323" s="233">
        <v>45839</v>
      </c>
      <c r="B8323" t="s">
        <v>2267</v>
      </c>
      <c r="C8323">
        <v>2040.691073127321</v>
      </c>
      <c r="D8323" t="s">
        <v>222</v>
      </c>
      <c r="E8323" t="s">
        <v>3608</v>
      </c>
      <c r="F8323" t="s">
        <v>1518</v>
      </c>
    </row>
    <row r="8324" spans="1:6" ht="15">
      <c r="A8324" s="233">
        <v>45839</v>
      </c>
      <c r="B8324" t="s">
        <v>2269</v>
      </c>
      <c r="C8324">
        <v>1995</v>
      </c>
      <c r="D8324" t="s">
        <v>222</v>
      </c>
      <c r="E8324" t="s">
        <v>3609</v>
      </c>
      <c r="F8324" t="s">
        <v>1518</v>
      </c>
    </row>
    <row r="8325" spans="1:6" ht="15">
      <c r="A8325" s="233">
        <v>45839</v>
      </c>
      <c r="B8325" t="s">
        <v>2267</v>
      </c>
      <c r="C8325">
        <v>1748.3712242015581</v>
      </c>
      <c r="D8325" t="s">
        <v>224</v>
      </c>
      <c r="E8325" t="s">
        <v>2283</v>
      </c>
      <c r="F8325" t="s">
        <v>1531</v>
      </c>
    </row>
    <row r="8326" spans="1:6" ht="15">
      <c r="A8326" s="233">
        <v>45839</v>
      </c>
      <c r="B8326" t="s">
        <v>2269</v>
      </c>
      <c r="C8326">
        <v>1535</v>
      </c>
      <c r="D8326" t="s">
        <v>224</v>
      </c>
      <c r="E8326" t="s">
        <v>3432</v>
      </c>
      <c r="F8326" t="s">
        <v>1531</v>
      </c>
    </row>
    <row r="8327" spans="1:6" ht="15">
      <c r="A8327" s="233">
        <v>45839</v>
      </c>
      <c r="B8327" t="s">
        <v>2267</v>
      </c>
      <c r="C8327">
        <v>1865.671641791045</v>
      </c>
      <c r="D8327" t="s">
        <v>226</v>
      </c>
      <c r="E8327" t="s">
        <v>3610</v>
      </c>
      <c r="F8327" t="s">
        <v>1544</v>
      </c>
    </row>
    <row r="8328" spans="1:6" ht="15">
      <c r="A8328" s="233">
        <v>45839</v>
      </c>
      <c r="B8328" t="s">
        <v>2269</v>
      </c>
      <c r="C8328">
        <v>305</v>
      </c>
      <c r="D8328" t="s">
        <v>226</v>
      </c>
      <c r="E8328" t="s">
        <v>2809</v>
      </c>
      <c r="F8328" t="s">
        <v>1544</v>
      </c>
    </row>
    <row r="8329" spans="1:6" ht="15">
      <c r="A8329" s="233">
        <v>45839</v>
      </c>
      <c r="B8329" t="s">
        <v>2267</v>
      </c>
      <c r="C8329">
        <v>2030.83466241361</v>
      </c>
      <c r="D8329" t="s">
        <v>228</v>
      </c>
      <c r="E8329" t="s">
        <v>3611</v>
      </c>
      <c r="F8329" t="s">
        <v>1531</v>
      </c>
    </row>
    <row r="8330" spans="1:6" ht="15">
      <c r="A8330" s="233">
        <v>45839</v>
      </c>
      <c r="B8330" t="s">
        <v>2269</v>
      </c>
      <c r="C8330">
        <v>955</v>
      </c>
      <c r="D8330" t="s">
        <v>228</v>
      </c>
      <c r="E8330" t="s">
        <v>2646</v>
      </c>
      <c r="F8330" t="s">
        <v>1531</v>
      </c>
    </row>
    <row r="8331" spans="1:6" ht="15">
      <c r="A8331" s="233">
        <v>45839</v>
      </c>
      <c r="B8331" t="s">
        <v>2267</v>
      </c>
      <c r="C8331">
        <v>1597.807193475064</v>
      </c>
      <c r="D8331" t="s">
        <v>230</v>
      </c>
      <c r="E8331" t="s">
        <v>2913</v>
      </c>
      <c r="F8331" t="s">
        <v>1522</v>
      </c>
    </row>
    <row r="8332" spans="1:6" ht="15">
      <c r="A8332" s="233">
        <v>45839</v>
      </c>
      <c r="B8332" t="s">
        <v>2269</v>
      </c>
      <c r="C8332">
        <v>2390</v>
      </c>
      <c r="D8332" t="s">
        <v>230</v>
      </c>
      <c r="E8332" t="s">
        <v>3612</v>
      </c>
      <c r="F8332" t="s">
        <v>1522</v>
      </c>
    </row>
    <row r="8333" spans="1:6" ht="15">
      <c r="A8333" s="233">
        <v>45839</v>
      </c>
      <c r="B8333" t="s">
        <v>2267</v>
      </c>
      <c r="C8333">
        <v>1803.789709642394</v>
      </c>
      <c r="D8333" t="s">
        <v>232</v>
      </c>
      <c r="E8333" t="s">
        <v>3375</v>
      </c>
      <c r="F8333" t="s">
        <v>1522</v>
      </c>
    </row>
    <row r="8334" spans="1:6" ht="15">
      <c r="A8334" s="233">
        <v>45839</v>
      </c>
      <c r="B8334" t="s">
        <v>2269</v>
      </c>
      <c r="C8334">
        <v>1030</v>
      </c>
      <c r="D8334" t="s">
        <v>232</v>
      </c>
      <c r="E8334" t="s">
        <v>3430</v>
      </c>
      <c r="F8334" t="s">
        <v>1522</v>
      </c>
    </row>
    <row r="8335" spans="1:6" ht="15">
      <c r="A8335" s="233">
        <v>45839</v>
      </c>
      <c r="B8335" t="s">
        <v>2267</v>
      </c>
      <c r="C8335">
        <v>2059.0675804419311</v>
      </c>
      <c r="D8335" t="s">
        <v>234</v>
      </c>
      <c r="E8335" t="s">
        <v>3613</v>
      </c>
      <c r="F8335" t="s">
        <v>1578</v>
      </c>
    </row>
    <row r="8336" spans="1:6" ht="15">
      <c r="A8336" s="233">
        <v>45839</v>
      </c>
      <c r="B8336" t="s">
        <v>2269</v>
      </c>
      <c r="C8336">
        <v>670</v>
      </c>
      <c r="D8336" t="s">
        <v>234</v>
      </c>
      <c r="E8336" t="s">
        <v>2276</v>
      </c>
      <c r="F8336" t="s">
        <v>1578</v>
      </c>
    </row>
    <row r="8337" spans="1:6" ht="15">
      <c r="A8337" s="233">
        <v>45839</v>
      </c>
      <c r="B8337" t="s">
        <v>2267</v>
      </c>
      <c r="C8337">
        <v>2151.5961186893551</v>
      </c>
      <c r="D8337" t="s">
        <v>236</v>
      </c>
      <c r="E8337" t="s">
        <v>3614</v>
      </c>
      <c r="F8337" t="s">
        <v>1544</v>
      </c>
    </row>
    <row r="8338" spans="1:6" ht="15">
      <c r="A8338" s="233">
        <v>45839</v>
      </c>
      <c r="B8338" t="s">
        <v>2269</v>
      </c>
      <c r="C8338">
        <v>765</v>
      </c>
      <c r="D8338" t="s">
        <v>236</v>
      </c>
      <c r="E8338" t="s">
        <v>2602</v>
      </c>
      <c r="F8338" t="s">
        <v>1544</v>
      </c>
    </row>
    <row r="8339" spans="1:6" ht="15">
      <c r="A8339" s="233">
        <v>45839</v>
      </c>
      <c r="B8339" t="s">
        <v>2267</v>
      </c>
      <c r="C8339">
        <v>1689.5193945656119</v>
      </c>
      <c r="D8339" t="s">
        <v>238</v>
      </c>
      <c r="E8339" t="s">
        <v>3615</v>
      </c>
      <c r="F8339" t="s">
        <v>1525</v>
      </c>
    </row>
    <row r="8340" spans="1:6" ht="15">
      <c r="A8340" s="233">
        <v>45839</v>
      </c>
      <c r="B8340" t="s">
        <v>2269</v>
      </c>
      <c r="C8340">
        <v>605</v>
      </c>
      <c r="D8340" t="s">
        <v>238</v>
      </c>
      <c r="E8340" t="s">
        <v>2993</v>
      </c>
      <c r="F8340" t="s">
        <v>1525</v>
      </c>
    </row>
    <row r="8341" spans="1:6" ht="15">
      <c r="A8341" s="233">
        <v>45839</v>
      </c>
      <c r="B8341" t="s">
        <v>2267</v>
      </c>
      <c r="C8341">
        <v>1847.848825047068</v>
      </c>
      <c r="D8341" t="s">
        <v>240</v>
      </c>
      <c r="E8341" t="s">
        <v>2467</v>
      </c>
      <c r="F8341" t="s">
        <v>1509</v>
      </c>
    </row>
    <row r="8342" spans="1:6" ht="15">
      <c r="A8342" s="233">
        <v>45839</v>
      </c>
      <c r="B8342" t="s">
        <v>2269</v>
      </c>
      <c r="C8342">
        <v>530</v>
      </c>
      <c r="D8342" t="s">
        <v>240</v>
      </c>
      <c r="E8342" t="s">
        <v>2468</v>
      </c>
      <c r="F8342" t="s">
        <v>1509</v>
      </c>
    </row>
    <row r="8343" spans="1:6" ht="15">
      <c r="A8343" s="233">
        <v>45839</v>
      </c>
      <c r="B8343" t="s">
        <v>2269</v>
      </c>
      <c r="C8343">
        <v>660</v>
      </c>
      <c r="D8343" t="s">
        <v>242</v>
      </c>
      <c r="E8343" t="s">
        <v>2634</v>
      </c>
      <c r="F8343" t="s">
        <v>1534</v>
      </c>
    </row>
    <row r="8344" spans="1:6" ht="15">
      <c r="A8344" s="233">
        <v>45839</v>
      </c>
      <c r="B8344" t="s">
        <v>2267</v>
      </c>
      <c r="C8344">
        <v>1700.110764792252</v>
      </c>
      <c r="D8344" t="s">
        <v>242</v>
      </c>
      <c r="E8344" t="s">
        <v>3116</v>
      </c>
      <c r="F8344" t="s">
        <v>1534</v>
      </c>
    </row>
    <row r="8345" spans="1:6" ht="15">
      <c r="A8345" s="233">
        <v>45839</v>
      </c>
      <c r="B8345" t="s">
        <v>2269</v>
      </c>
      <c r="C8345">
        <v>3820</v>
      </c>
      <c r="D8345" t="s">
        <v>244</v>
      </c>
      <c r="E8345" t="s">
        <v>3616</v>
      </c>
      <c r="F8345" t="s">
        <v>1531</v>
      </c>
    </row>
    <row r="8346" spans="1:6" ht="15">
      <c r="A8346" s="233">
        <v>45839</v>
      </c>
      <c r="B8346" t="s">
        <v>2267</v>
      </c>
      <c r="C8346">
        <v>1864.2239801669989</v>
      </c>
      <c r="D8346" t="s">
        <v>244</v>
      </c>
      <c r="E8346" t="s">
        <v>3617</v>
      </c>
      <c r="F8346" t="s">
        <v>1531</v>
      </c>
    </row>
    <row r="8347" spans="1:6" ht="15">
      <c r="A8347" s="233">
        <v>45839</v>
      </c>
      <c r="B8347" t="s">
        <v>2269</v>
      </c>
      <c r="C8347">
        <v>1215</v>
      </c>
      <c r="D8347" t="s">
        <v>246</v>
      </c>
      <c r="E8347" t="s">
        <v>3308</v>
      </c>
      <c r="F8347" t="s">
        <v>1534</v>
      </c>
    </row>
    <row r="8348" spans="1:6" ht="15">
      <c r="A8348" s="233">
        <v>45839</v>
      </c>
      <c r="B8348" t="s">
        <v>2267</v>
      </c>
      <c r="C8348">
        <v>1984.1593859720749</v>
      </c>
      <c r="D8348" t="s">
        <v>246</v>
      </c>
      <c r="E8348" t="s">
        <v>3618</v>
      </c>
      <c r="F8348" t="s">
        <v>1534</v>
      </c>
    </row>
    <row r="8349" spans="1:6" ht="15">
      <c r="A8349" s="233">
        <v>45839</v>
      </c>
      <c r="B8349" t="s">
        <v>2269</v>
      </c>
      <c r="C8349">
        <v>685</v>
      </c>
      <c r="D8349" t="s">
        <v>248</v>
      </c>
      <c r="E8349" t="s">
        <v>2433</v>
      </c>
      <c r="F8349" t="s">
        <v>1578</v>
      </c>
    </row>
    <row r="8350" spans="1:6" ht="15">
      <c r="A8350" s="233">
        <v>45839</v>
      </c>
      <c r="B8350" t="s">
        <v>2267</v>
      </c>
      <c r="C8350">
        <v>1699.45667005731</v>
      </c>
      <c r="D8350" t="s">
        <v>248</v>
      </c>
      <c r="E8350" t="s">
        <v>3362</v>
      </c>
      <c r="F8350" t="s">
        <v>1578</v>
      </c>
    </row>
    <row r="8351" spans="1:6" ht="15">
      <c r="A8351" s="233">
        <v>45839</v>
      </c>
      <c r="B8351" t="s">
        <v>2269</v>
      </c>
      <c r="C8351">
        <v>1105</v>
      </c>
      <c r="D8351" t="s">
        <v>250</v>
      </c>
      <c r="E8351" t="s">
        <v>2994</v>
      </c>
      <c r="F8351" t="s">
        <v>1531</v>
      </c>
    </row>
    <row r="8352" spans="1:6" ht="15">
      <c r="A8352" s="233">
        <v>45839</v>
      </c>
      <c r="B8352" t="s">
        <v>2267</v>
      </c>
      <c r="C8352">
        <v>2400.6082989354768</v>
      </c>
      <c r="D8352" t="s">
        <v>250</v>
      </c>
      <c r="E8352" t="s">
        <v>3619</v>
      </c>
      <c r="F8352" t="s">
        <v>1531</v>
      </c>
    </row>
    <row r="8353" spans="1:6" ht="15">
      <c r="A8353" s="233">
        <v>45839</v>
      </c>
      <c r="B8353" t="s">
        <v>2267</v>
      </c>
      <c r="C8353">
        <v>1624.3308491655289</v>
      </c>
      <c r="D8353" t="s">
        <v>252</v>
      </c>
      <c r="E8353" t="s">
        <v>2271</v>
      </c>
      <c r="F8353" t="s">
        <v>1525</v>
      </c>
    </row>
    <row r="8354" spans="1:6" ht="15">
      <c r="A8354" s="233">
        <v>45839</v>
      </c>
      <c r="B8354" t="s">
        <v>2269</v>
      </c>
      <c r="C8354">
        <v>3095</v>
      </c>
      <c r="D8354" t="s">
        <v>252</v>
      </c>
      <c r="E8354" t="s">
        <v>3620</v>
      </c>
      <c r="F8354" t="s">
        <v>1525</v>
      </c>
    </row>
    <row r="8355" spans="1:6" ht="15">
      <c r="A8355" s="233">
        <v>45839</v>
      </c>
      <c r="B8355" t="s">
        <v>2267</v>
      </c>
      <c r="C8355">
        <v>1846.436627955552</v>
      </c>
      <c r="D8355" t="s">
        <v>254</v>
      </c>
      <c r="E8355" t="s">
        <v>2419</v>
      </c>
      <c r="F8355" t="s">
        <v>1578</v>
      </c>
    </row>
    <row r="8356" spans="1:6" ht="15">
      <c r="A8356" s="233">
        <v>45839</v>
      </c>
      <c r="B8356" t="s">
        <v>2269</v>
      </c>
      <c r="C8356">
        <v>1105</v>
      </c>
      <c r="D8356" t="s">
        <v>254</v>
      </c>
      <c r="E8356" t="s">
        <v>2994</v>
      </c>
      <c r="F8356" t="s">
        <v>1578</v>
      </c>
    </row>
    <row r="8357" spans="1:6" ht="15">
      <c r="A8357" s="233">
        <v>45839</v>
      </c>
      <c r="B8357" t="s">
        <v>2269</v>
      </c>
      <c r="C8357">
        <v>3705</v>
      </c>
      <c r="D8357" t="s">
        <v>256</v>
      </c>
      <c r="E8357" t="s">
        <v>3621</v>
      </c>
      <c r="F8357" t="s">
        <v>1544</v>
      </c>
    </row>
    <row r="8358" spans="1:6" ht="15">
      <c r="A8358" s="233">
        <v>45839</v>
      </c>
      <c r="B8358" t="s">
        <v>2267</v>
      </c>
      <c r="C8358">
        <v>1548.764123850968</v>
      </c>
      <c r="D8358" t="s">
        <v>256</v>
      </c>
      <c r="E8358" t="s">
        <v>3561</v>
      </c>
      <c r="F8358" t="s">
        <v>1544</v>
      </c>
    </row>
    <row r="8359" spans="1:6" ht="15">
      <c r="A8359" s="233">
        <v>45839</v>
      </c>
      <c r="B8359" t="s">
        <v>2267</v>
      </c>
      <c r="C8359">
        <v>1550.623289753725</v>
      </c>
      <c r="D8359" t="s">
        <v>258</v>
      </c>
      <c r="E8359" t="s">
        <v>3551</v>
      </c>
      <c r="F8359" t="s">
        <v>1509</v>
      </c>
    </row>
    <row r="8360" spans="1:6" ht="15">
      <c r="A8360" s="233">
        <v>45839</v>
      </c>
      <c r="B8360" t="s">
        <v>2269</v>
      </c>
      <c r="C8360">
        <v>510</v>
      </c>
      <c r="D8360" t="s">
        <v>258</v>
      </c>
      <c r="E8360" t="s">
        <v>2411</v>
      </c>
      <c r="F8360" t="s">
        <v>1509</v>
      </c>
    </row>
    <row r="8361" spans="1:6" ht="15">
      <c r="A8361" s="233">
        <v>45839</v>
      </c>
      <c r="B8361" t="s">
        <v>2267</v>
      </c>
      <c r="C8361">
        <v>1948.803057734862</v>
      </c>
      <c r="D8361" t="s">
        <v>260</v>
      </c>
      <c r="E8361" t="s">
        <v>3333</v>
      </c>
      <c r="F8361" t="s">
        <v>1522</v>
      </c>
    </row>
    <row r="8362" spans="1:6" ht="15">
      <c r="A8362" s="233">
        <v>45839</v>
      </c>
      <c r="B8362" t="s">
        <v>2269</v>
      </c>
      <c r="C8362">
        <v>775</v>
      </c>
      <c r="D8362" t="s">
        <v>260</v>
      </c>
      <c r="E8362" t="s">
        <v>2947</v>
      </c>
      <c r="F8362" t="s">
        <v>1522</v>
      </c>
    </row>
    <row r="8363" spans="1:6" ht="15">
      <c r="A8363" s="233">
        <v>45839</v>
      </c>
      <c r="B8363" t="s">
        <v>2267</v>
      </c>
      <c r="C8363">
        <v>2146.1263013113899</v>
      </c>
      <c r="D8363" t="s">
        <v>262</v>
      </c>
      <c r="E8363" t="s">
        <v>2485</v>
      </c>
      <c r="F8363" t="s">
        <v>1534</v>
      </c>
    </row>
    <row r="8364" spans="1:6" ht="15">
      <c r="A8364" s="233">
        <v>45839</v>
      </c>
      <c r="B8364" t="s">
        <v>2269</v>
      </c>
      <c r="C8364">
        <v>905</v>
      </c>
      <c r="D8364" t="s">
        <v>262</v>
      </c>
      <c r="E8364" t="s">
        <v>2486</v>
      </c>
      <c r="F8364" t="s">
        <v>1534</v>
      </c>
    </row>
    <row r="8365" spans="1:6" ht="15">
      <c r="A8365" s="233">
        <v>45839</v>
      </c>
      <c r="B8365" t="s">
        <v>2267</v>
      </c>
      <c r="C8365">
        <v>1943.1902611876319</v>
      </c>
      <c r="D8365" t="s">
        <v>264</v>
      </c>
      <c r="E8365" t="s">
        <v>2857</v>
      </c>
      <c r="F8365" t="s">
        <v>1531</v>
      </c>
    </row>
    <row r="8366" spans="1:6" ht="15">
      <c r="A8366" s="233">
        <v>45839</v>
      </c>
      <c r="B8366" t="s">
        <v>2269</v>
      </c>
      <c r="C8366">
        <v>680</v>
      </c>
      <c r="D8366" t="s">
        <v>264</v>
      </c>
      <c r="E8366" t="s">
        <v>2919</v>
      </c>
      <c r="F8366" t="s">
        <v>1531</v>
      </c>
    </row>
    <row r="8367" spans="1:6" ht="15">
      <c r="A8367" s="233">
        <v>45839</v>
      </c>
      <c r="B8367" t="s">
        <v>2267</v>
      </c>
      <c r="C8367">
        <v>1570.403002121064</v>
      </c>
      <c r="D8367" t="s">
        <v>266</v>
      </c>
      <c r="E8367" t="s">
        <v>2312</v>
      </c>
      <c r="F8367" t="s">
        <v>1525</v>
      </c>
    </row>
    <row r="8368" spans="1:6" ht="15">
      <c r="A8368" s="233">
        <v>45839</v>
      </c>
      <c r="B8368" t="s">
        <v>2269</v>
      </c>
      <c r="C8368">
        <v>385</v>
      </c>
      <c r="D8368" t="s">
        <v>266</v>
      </c>
      <c r="E8368" t="s">
        <v>2620</v>
      </c>
      <c r="F8368" t="s">
        <v>1525</v>
      </c>
    </row>
    <row r="8369" spans="1:6" ht="15">
      <c r="A8369" s="233">
        <v>45839</v>
      </c>
      <c r="B8369" t="s">
        <v>2267</v>
      </c>
      <c r="C8369">
        <v>1961.604854318146</v>
      </c>
      <c r="D8369" t="s">
        <v>268</v>
      </c>
      <c r="E8369" t="s">
        <v>3622</v>
      </c>
      <c r="F8369" t="s">
        <v>1522</v>
      </c>
    </row>
    <row r="8370" spans="1:6" ht="15">
      <c r="A8370" s="233">
        <v>45839</v>
      </c>
      <c r="B8370" t="s">
        <v>2269</v>
      </c>
      <c r="C8370">
        <v>750</v>
      </c>
      <c r="D8370" t="s">
        <v>268</v>
      </c>
      <c r="E8370" t="s">
        <v>2654</v>
      </c>
      <c r="F8370" t="s">
        <v>1522</v>
      </c>
    </row>
    <row r="8371" spans="1:6" ht="15">
      <c r="A8371" s="233">
        <v>45839</v>
      </c>
      <c r="B8371" t="s">
        <v>2267</v>
      </c>
      <c r="C8371">
        <v>1610.511784856076</v>
      </c>
      <c r="D8371" t="s">
        <v>270</v>
      </c>
      <c r="E8371" t="s">
        <v>2483</v>
      </c>
      <c r="F8371" t="s">
        <v>1509</v>
      </c>
    </row>
    <row r="8372" spans="1:6" ht="15">
      <c r="A8372" s="233">
        <v>45839</v>
      </c>
      <c r="B8372" t="s">
        <v>2269</v>
      </c>
      <c r="C8372">
        <v>315</v>
      </c>
      <c r="D8372" t="s">
        <v>270</v>
      </c>
      <c r="E8372" t="s">
        <v>2178</v>
      </c>
      <c r="F8372" t="s">
        <v>1509</v>
      </c>
    </row>
    <row r="8373" spans="1:6" ht="15">
      <c r="A8373" s="233">
        <v>45839</v>
      </c>
      <c r="B8373" t="s">
        <v>2267</v>
      </c>
      <c r="C8373">
        <v>1775.8438198282961</v>
      </c>
      <c r="D8373" t="s">
        <v>272</v>
      </c>
      <c r="E8373" t="s">
        <v>2285</v>
      </c>
      <c r="F8373" t="s">
        <v>1534</v>
      </c>
    </row>
    <row r="8374" spans="1:6" ht="15">
      <c r="A8374" s="233">
        <v>45839</v>
      </c>
      <c r="B8374" t="s">
        <v>2269</v>
      </c>
      <c r="C8374">
        <v>755</v>
      </c>
      <c r="D8374" t="s">
        <v>272</v>
      </c>
      <c r="E8374" t="s">
        <v>2306</v>
      </c>
      <c r="F8374" t="s">
        <v>1534</v>
      </c>
    </row>
    <row r="8375" spans="1:6" ht="15">
      <c r="A8375" s="233">
        <v>45839</v>
      </c>
      <c r="B8375" t="s">
        <v>2267</v>
      </c>
      <c r="C8375">
        <v>1815.696159268595</v>
      </c>
      <c r="D8375" t="s">
        <v>274</v>
      </c>
      <c r="E8375" t="s">
        <v>2398</v>
      </c>
      <c r="F8375" t="s">
        <v>1518</v>
      </c>
    </row>
    <row r="8376" spans="1:6" ht="15">
      <c r="A8376" s="233">
        <v>45839</v>
      </c>
      <c r="B8376" t="s">
        <v>2269</v>
      </c>
      <c r="C8376">
        <v>1275</v>
      </c>
      <c r="D8376" t="s">
        <v>274</v>
      </c>
      <c r="E8376" t="s">
        <v>3623</v>
      </c>
      <c r="F8376" t="s">
        <v>1518</v>
      </c>
    </row>
    <row r="8377" spans="1:6" ht="15">
      <c r="A8377" s="233">
        <v>45839</v>
      </c>
      <c r="B8377" t="s">
        <v>2267</v>
      </c>
      <c r="C8377">
        <v>2174.4287182731082</v>
      </c>
      <c r="D8377" t="s">
        <v>276</v>
      </c>
      <c r="E8377" t="s">
        <v>3624</v>
      </c>
      <c r="F8377" t="s">
        <v>1531</v>
      </c>
    </row>
    <row r="8378" spans="1:6" ht="15">
      <c r="A8378" s="233">
        <v>45839</v>
      </c>
      <c r="B8378" t="s">
        <v>2269</v>
      </c>
      <c r="C8378">
        <v>1100</v>
      </c>
      <c r="D8378" t="s">
        <v>276</v>
      </c>
      <c r="E8378" t="s">
        <v>3625</v>
      </c>
      <c r="F8378" t="s">
        <v>1531</v>
      </c>
    </row>
    <row r="8379" spans="1:6" ht="15">
      <c r="A8379" s="233">
        <v>45839</v>
      </c>
      <c r="B8379" t="s">
        <v>2269</v>
      </c>
      <c r="C8379">
        <v>505</v>
      </c>
      <c r="D8379" t="s">
        <v>278</v>
      </c>
      <c r="E8379" t="s">
        <v>2594</v>
      </c>
      <c r="F8379" t="s">
        <v>1509</v>
      </c>
    </row>
    <row r="8380" spans="1:6" ht="15">
      <c r="A8380" s="233">
        <v>45839</v>
      </c>
      <c r="B8380" t="s">
        <v>2267</v>
      </c>
      <c r="C8380">
        <v>1679.5822662719929</v>
      </c>
      <c r="D8380" t="s">
        <v>278</v>
      </c>
      <c r="E8380" t="s">
        <v>3577</v>
      </c>
      <c r="F8380" t="s">
        <v>1509</v>
      </c>
    </row>
    <row r="8381" spans="1:6" ht="15">
      <c r="A8381" s="233">
        <v>45839</v>
      </c>
      <c r="B8381" t="s">
        <v>2267</v>
      </c>
      <c r="C8381">
        <v>1877.738368453995</v>
      </c>
      <c r="D8381" t="s">
        <v>280</v>
      </c>
      <c r="E8381" t="s">
        <v>3626</v>
      </c>
      <c r="F8381" t="s">
        <v>1509</v>
      </c>
    </row>
    <row r="8382" spans="1:6" ht="15">
      <c r="A8382" s="233">
        <v>45839</v>
      </c>
      <c r="B8382" t="s">
        <v>2269</v>
      </c>
      <c r="C8382">
        <v>630</v>
      </c>
      <c r="D8382" t="s">
        <v>280</v>
      </c>
      <c r="E8382" t="s">
        <v>2616</v>
      </c>
      <c r="F8382" t="s">
        <v>1509</v>
      </c>
    </row>
    <row r="8383" spans="1:6" ht="15">
      <c r="A8383" s="233">
        <v>45839</v>
      </c>
      <c r="B8383" t="s">
        <v>2267</v>
      </c>
      <c r="C8383">
        <v>1733.630080824646</v>
      </c>
      <c r="D8383" t="s">
        <v>282</v>
      </c>
      <c r="E8383" t="s">
        <v>2878</v>
      </c>
      <c r="F8383" t="s">
        <v>1534</v>
      </c>
    </row>
    <row r="8384" spans="1:6" ht="15">
      <c r="A8384" s="233">
        <v>45839</v>
      </c>
      <c r="B8384" t="s">
        <v>2269</v>
      </c>
      <c r="C8384">
        <v>740</v>
      </c>
      <c r="D8384" t="s">
        <v>282</v>
      </c>
      <c r="E8384" t="s">
        <v>2375</v>
      </c>
      <c r="F8384" t="s">
        <v>1534</v>
      </c>
    </row>
    <row r="8385" spans="1:6" ht="15">
      <c r="A8385" s="233">
        <v>45839</v>
      </c>
      <c r="B8385" t="s">
        <v>2267</v>
      </c>
      <c r="C8385">
        <v>1698.588864635534</v>
      </c>
      <c r="D8385" t="s">
        <v>284</v>
      </c>
      <c r="E8385" t="s">
        <v>3362</v>
      </c>
      <c r="F8385" t="s">
        <v>1531</v>
      </c>
    </row>
    <row r="8386" spans="1:6" ht="15">
      <c r="A8386" s="233">
        <v>45839</v>
      </c>
      <c r="B8386" t="s">
        <v>2269</v>
      </c>
      <c r="C8386">
        <v>2210</v>
      </c>
      <c r="D8386" t="s">
        <v>284</v>
      </c>
      <c r="E8386" t="s">
        <v>3627</v>
      </c>
      <c r="F8386" t="s">
        <v>1531</v>
      </c>
    </row>
    <row r="8387" spans="1:6" ht="15">
      <c r="A8387" s="233">
        <v>45839</v>
      </c>
      <c r="B8387" t="s">
        <v>2267</v>
      </c>
      <c r="C8387">
        <v>1385.5367837668721</v>
      </c>
      <c r="D8387" t="s">
        <v>286</v>
      </c>
      <c r="E8387" t="s">
        <v>3628</v>
      </c>
      <c r="F8387" t="s">
        <v>1544</v>
      </c>
    </row>
    <row r="8388" spans="1:6" ht="15">
      <c r="A8388" s="233">
        <v>45839</v>
      </c>
      <c r="B8388" t="s">
        <v>2269</v>
      </c>
      <c r="C8388">
        <v>465</v>
      </c>
      <c r="D8388" t="s">
        <v>286</v>
      </c>
      <c r="E8388" t="s">
        <v>2497</v>
      </c>
      <c r="F8388" t="s">
        <v>1544</v>
      </c>
    </row>
    <row r="8389" spans="1:6" ht="15">
      <c r="A8389" s="233">
        <v>45839</v>
      </c>
      <c r="B8389" t="s">
        <v>2267</v>
      </c>
      <c r="C8389">
        <v>1526.449802535855</v>
      </c>
      <c r="D8389" t="s">
        <v>288</v>
      </c>
      <c r="E8389" t="s">
        <v>2882</v>
      </c>
      <c r="F8389" t="s">
        <v>1591</v>
      </c>
    </row>
    <row r="8390" spans="1:6" ht="15">
      <c r="A8390" s="233">
        <v>45839</v>
      </c>
      <c r="B8390" t="s">
        <v>2269</v>
      </c>
      <c r="C8390">
        <v>1175</v>
      </c>
      <c r="D8390" t="s">
        <v>288</v>
      </c>
      <c r="E8390" t="s">
        <v>2447</v>
      </c>
      <c r="F8390" t="s">
        <v>1591</v>
      </c>
    </row>
    <row r="8391" spans="1:6" ht="15">
      <c r="A8391" s="233">
        <v>45839</v>
      </c>
      <c r="B8391" t="s">
        <v>2267</v>
      </c>
      <c r="C8391">
        <v>1611.100151246136</v>
      </c>
      <c r="D8391" t="s">
        <v>290</v>
      </c>
      <c r="E8391" t="s">
        <v>2483</v>
      </c>
      <c r="F8391" t="s">
        <v>1544</v>
      </c>
    </row>
    <row r="8392" spans="1:6" ht="15">
      <c r="A8392" s="233">
        <v>45839</v>
      </c>
      <c r="B8392" t="s">
        <v>2269</v>
      </c>
      <c r="C8392">
        <v>3430</v>
      </c>
      <c r="D8392" t="s">
        <v>290</v>
      </c>
      <c r="E8392" t="s">
        <v>3629</v>
      </c>
      <c r="F8392" t="s">
        <v>1544</v>
      </c>
    </row>
    <row r="8393" spans="1:6" ht="15">
      <c r="A8393" s="233">
        <v>45839</v>
      </c>
      <c r="B8393" t="s">
        <v>2267</v>
      </c>
      <c r="C8393">
        <v>1620.928829915561</v>
      </c>
      <c r="D8393" t="s">
        <v>292</v>
      </c>
      <c r="E8393" t="s">
        <v>3630</v>
      </c>
      <c r="F8393" t="s">
        <v>1509</v>
      </c>
    </row>
    <row r="8394" spans="1:6" ht="15">
      <c r="A8394" s="233">
        <v>45839</v>
      </c>
      <c r="B8394" t="s">
        <v>2269</v>
      </c>
      <c r="C8394">
        <v>430</v>
      </c>
      <c r="D8394" t="s">
        <v>292</v>
      </c>
      <c r="E8394" t="s">
        <v>3067</v>
      </c>
      <c r="F8394" t="s">
        <v>1509</v>
      </c>
    </row>
    <row r="8395" spans="1:6" ht="15">
      <c r="A8395" s="233">
        <v>45839</v>
      </c>
      <c r="B8395" t="s">
        <v>2269</v>
      </c>
      <c r="C8395">
        <v>865</v>
      </c>
      <c r="D8395" t="s">
        <v>296</v>
      </c>
      <c r="E8395" t="s">
        <v>2395</v>
      </c>
      <c r="F8395" t="s">
        <v>1534</v>
      </c>
    </row>
    <row r="8396" spans="1:6" ht="15">
      <c r="A8396" s="233">
        <v>45839</v>
      </c>
      <c r="B8396" t="s">
        <v>2267</v>
      </c>
      <c r="C8396">
        <v>1414.670046610516</v>
      </c>
      <c r="D8396" t="s">
        <v>296</v>
      </c>
      <c r="E8396" t="s">
        <v>3631</v>
      </c>
      <c r="F8396" t="s">
        <v>1534</v>
      </c>
    </row>
    <row r="8397" spans="1:6" ht="15">
      <c r="A8397" s="233">
        <v>45839</v>
      </c>
      <c r="B8397" t="s">
        <v>2267</v>
      </c>
      <c r="C8397">
        <v>1601.8168965361649</v>
      </c>
      <c r="D8397" t="s">
        <v>294</v>
      </c>
      <c r="E8397" t="s">
        <v>3548</v>
      </c>
      <c r="F8397" t="s">
        <v>1534</v>
      </c>
    </row>
    <row r="8398" spans="1:6" ht="15">
      <c r="A8398" s="233">
        <v>45839</v>
      </c>
      <c r="B8398" t="s">
        <v>2269</v>
      </c>
      <c r="C8398">
        <v>1065</v>
      </c>
      <c r="D8398" t="s">
        <v>294</v>
      </c>
      <c r="E8398" t="s">
        <v>3632</v>
      </c>
      <c r="F8398" t="s">
        <v>1534</v>
      </c>
    </row>
    <row r="8399" spans="1:6" ht="15">
      <c r="A8399" s="233">
        <v>45839</v>
      </c>
      <c r="B8399" t="s">
        <v>2267</v>
      </c>
      <c r="C8399">
        <v>1493.953441918919</v>
      </c>
      <c r="D8399" t="s">
        <v>298</v>
      </c>
      <c r="E8399" t="s">
        <v>3414</v>
      </c>
      <c r="F8399" t="s">
        <v>1522</v>
      </c>
    </row>
    <row r="8400" spans="1:6" ht="15">
      <c r="A8400" s="233">
        <v>45839</v>
      </c>
      <c r="B8400" t="s">
        <v>2269</v>
      </c>
      <c r="C8400">
        <v>1795</v>
      </c>
      <c r="D8400" t="s">
        <v>298</v>
      </c>
      <c r="E8400" t="s">
        <v>2336</v>
      </c>
      <c r="F8400" t="s">
        <v>1522</v>
      </c>
    </row>
    <row r="8401" spans="1:6" ht="15">
      <c r="A8401" s="233">
        <v>45839</v>
      </c>
      <c r="B8401" t="s">
        <v>2267</v>
      </c>
      <c r="C8401">
        <v>1451.499883212653</v>
      </c>
      <c r="D8401" t="s">
        <v>300</v>
      </c>
      <c r="E8401" t="s">
        <v>3633</v>
      </c>
      <c r="F8401" t="s">
        <v>1544</v>
      </c>
    </row>
    <row r="8402" spans="1:6" ht="15">
      <c r="A8402" s="233">
        <v>45839</v>
      </c>
      <c r="B8402" t="s">
        <v>2269</v>
      </c>
      <c r="C8402">
        <v>435</v>
      </c>
      <c r="D8402" t="s">
        <v>300</v>
      </c>
      <c r="E8402" t="s">
        <v>2328</v>
      </c>
      <c r="F8402" t="s">
        <v>1544</v>
      </c>
    </row>
    <row r="8403" spans="1:6" ht="15">
      <c r="A8403" s="233">
        <v>45839</v>
      </c>
      <c r="B8403" t="s">
        <v>2267</v>
      </c>
      <c r="C8403">
        <v>1700.0836549100029</v>
      </c>
      <c r="D8403" t="s">
        <v>302</v>
      </c>
      <c r="E8403" t="s">
        <v>3116</v>
      </c>
      <c r="F8403" t="s">
        <v>1534</v>
      </c>
    </row>
    <row r="8404" spans="1:6" ht="15">
      <c r="A8404" s="233">
        <v>45839</v>
      </c>
      <c r="B8404" t="s">
        <v>2269</v>
      </c>
      <c r="C8404">
        <v>1260</v>
      </c>
      <c r="D8404" t="s">
        <v>302</v>
      </c>
      <c r="E8404" t="s">
        <v>2848</v>
      </c>
      <c r="F8404" t="s">
        <v>1534</v>
      </c>
    </row>
    <row r="8405" spans="1:6" ht="15">
      <c r="A8405" s="233">
        <v>45839</v>
      </c>
      <c r="B8405" t="s">
        <v>2267</v>
      </c>
      <c r="C8405">
        <v>1276.1770042129219</v>
      </c>
      <c r="D8405" t="s">
        <v>304</v>
      </c>
      <c r="E8405" t="s">
        <v>2516</v>
      </c>
      <c r="F8405" t="s">
        <v>1544</v>
      </c>
    </row>
    <row r="8406" spans="1:6" ht="15">
      <c r="A8406" s="233">
        <v>45839</v>
      </c>
      <c r="B8406" t="s">
        <v>2269</v>
      </c>
      <c r="C8406">
        <v>415</v>
      </c>
      <c r="D8406" t="s">
        <v>304</v>
      </c>
      <c r="E8406" t="s">
        <v>2195</v>
      </c>
      <c r="F8406" t="s">
        <v>1544</v>
      </c>
    </row>
    <row r="8407" spans="1:6" ht="15">
      <c r="A8407" s="233">
        <v>45839</v>
      </c>
      <c r="B8407" t="s">
        <v>2267</v>
      </c>
      <c r="C8407">
        <v>2161.47911678638</v>
      </c>
      <c r="D8407" t="s">
        <v>306</v>
      </c>
      <c r="E8407" t="s">
        <v>3634</v>
      </c>
      <c r="F8407" t="s">
        <v>1531</v>
      </c>
    </row>
    <row r="8408" spans="1:6" ht="15">
      <c r="A8408" s="233">
        <v>45839</v>
      </c>
      <c r="B8408" t="s">
        <v>2269</v>
      </c>
      <c r="C8408">
        <v>975</v>
      </c>
      <c r="D8408" t="s">
        <v>306</v>
      </c>
      <c r="E8408" t="s">
        <v>2651</v>
      </c>
      <c r="F8408" t="s">
        <v>1531</v>
      </c>
    </row>
    <row r="8409" spans="1:6" ht="15">
      <c r="A8409" s="233">
        <v>45839</v>
      </c>
      <c r="B8409" t="s">
        <v>2267</v>
      </c>
      <c r="C8409">
        <v>1576.7669064451641</v>
      </c>
      <c r="D8409" t="s">
        <v>308</v>
      </c>
      <c r="E8409" t="s">
        <v>2307</v>
      </c>
      <c r="F8409" t="s">
        <v>1531</v>
      </c>
    </row>
    <row r="8410" spans="1:6" ht="15">
      <c r="A8410" s="233">
        <v>45839</v>
      </c>
      <c r="B8410" t="s">
        <v>2269</v>
      </c>
      <c r="C8410">
        <v>2295</v>
      </c>
      <c r="D8410" t="s">
        <v>308</v>
      </c>
      <c r="E8410" t="s">
        <v>3635</v>
      </c>
      <c r="F8410" t="s">
        <v>1531</v>
      </c>
    </row>
    <row r="8411" spans="1:6" ht="15">
      <c r="A8411" s="233">
        <v>45839</v>
      </c>
      <c r="B8411" t="s">
        <v>2267</v>
      </c>
      <c r="C8411">
        <v>1864.8366403103089</v>
      </c>
      <c r="D8411" t="s">
        <v>310</v>
      </c>
      <c r="E8411" t="s">
        <v>3636</v>
      </c>
      <c r="F8411" t="s">
        <v>1518</v>
      </c>
    </row>
    <row r="8412" spans="1:6" ht="15">
      <c r="A8412" s="233">
        <v>45839</v>
      </c>
      <c r="B8412" t="s">
        <v>2269</v>
      </c>
      <c r="C8412">
        <v>750</v>
      </c>
      <c r="D8412" t="s">
        <v>310</v>
      </c>
      <c r="E8412" t="s">
        <v>2654</v>
      </c>
      <c r="F8412" t="s">
        <v>1518</v>
      </c>
    </row>
    <row r="8413" spans="1:6" ht="15">
      <c r="A8413" s="233">
        <v>45839</v>
      </c>
      <c r="B8413" t="s">
        <v>2269</v>
      </c>
      <c r="C8413">
        <v>185310</v>
      </c>
      <c r="D8413" t="s">
        <v>1772</v>
      </c>
      <c r="E8413" t="s">
        <v>3637</v>
      </c>
      <c r="F8413" t="s">
        <v>1772</v>
      </c>
    </row>
    <row r="8414" spans="1:6" ht="15">
      <c r="A8414" s="233">
        <v>45839</v>
      </c>
      <c r="B8414" t="s">
        <v>2267</v>
      </c>
      <c r="C8414">
        <v>1687.537086475553</v>
      </c>
      <c r="D8414" t="s">
        <v>1772</v>
      </c>
      <c r="E8414" t="s">
        <v>2393</v>
      </c>
      <c r="F8414" t="s">
        <v>1772</v>
      </c>
    </row>
    <row r="8415" spans="1:6" ht="15">
      <c r="A8415" s="233">
        <v>45839</v>
      </c>
      <c r="B8415" t="s">
        <v>2524</v>
      </c>
      <c r="C8415">
        <v>99.940035978412951</v>
      </c>
      <c r="D8415" t="s">
        <v>3</v>
      </c>
      <c r="E8415" t="s">
        <v>2121</v>
      </c>
      <c r="F8415" t="s">
        <v>1509</v>
      </c>
    </row>
    <row r="8416" spans="1:6" ht="15">
      <c r="A8416" s="233">
        <v>45839</v>
      </c>
      <c r="B8416" t="s">
        <v>2525</v>
      </c>
      <c r="C8416">
        <v>20</v>
      </c>
      <c r="D8416" t="s">
        <v>3</v>
      </c>
      <c r="E8416" t="s">
        <v>2118</v>
      </c>
      <c r="F8416" t="s">
        <v>1509</v>
      </c>
    </row>
    <row r="8417" spans="1:6" ht="15">
      <c r="A8417" s="233">
        <v>45839</v>
      </c>
      <c r="B8417" t="s">
        <v>2524</v>
      </c>
      <c r="C8417">
        <v>140.1299086682713</v>
      </c>
      <c r="D8417" t="s">
        <v>7</v>
      </c>
      <c r="E8417" t="s">
        <v>2131</v>
      </c>
      <c r="F8417" t="s">
        <v>1509</v>
      </c>
    </row>
    <row r="8418" spans="1:6" ht="15">
      <c r="A8418" s="233">
        <v>45839</v>
      </c>
      <c r="B8418" t="s">
        <v>2525</v>
      </c>
      <c r="C8418">
        <v>85</v>
      </c>
      <c r="D8418" t="s">
        <v>7</v>
      </c>
      <c r="E8418" t="s">
        <v>2183</v>
      </c>
      <c r="F8418" t="s">
        <v>1509</v>
      </c>
    </row>
    <row r="8419" spans="1:6" ht="15">
      <c r="A8419" s="233">
        <v>45839</v>
      </c>
      <c r="B8419" t="s">
        <v>2524</v>
      </c>
      <c r="C8419">
        <v>187.9773635680082</v>
      </c>
      <c r="D8419" t="s">
        <v>11</v>
      </c>
      <c r="E8419" t="s">
        <v>2811</v>
      </c>
      <c r="F8419" t="s">
        <v>1518</v>
      </c>
    </row>
    <row r="8420" spans="1:6" ht="15">
      <c r="A8420" s="233">
        <v>45839</v>
      </c>
      <c r="B8420" t="s">
        <v>2525</v>
      </c>
      <c r="C8420">
        <v>95</v>
      </c>
      <c r="D8420" t="s">
        <v>11</v>
      </c>
      <c r="E8420" t="s">
        <v>2258</v>
      </c>
      <c r="F8420" t="s">
        <v>1518</v>
      </c>
    </row>
    <row r="8421" spans="1:6" ht="15">
      <c r="A8421" s="233">
        <v>45839</v>
      </c>
      <c r="B8421" t="s">
        <v>2524</v>
      </c>
      <c r="C8421">
        <v>153.51550506601171</v>
      </c>
      <c r="D8421" t="s">
        <v>14</v>
      </c>
      <c r="E8421" t="s">
        <v>2561</v>
      </c>
      <c r="F8421" t="s">
        <v>1522</v>
      </c>
    </row>
    <row r="8422" spans="1:6" ht="15">
      <c r="A8422" s="233">
        <v>45839</v>
      </c>
      <c r="B8422" t="s">
        <v>2525</v>
      </c>
      <c r="C8422">
        <v>60</v>
      </c>
      <c r="D8422" t="s">
        <v>14</v>
      </c>
      <c r="E8422" t="s">
        <v>2113</v>
      </c>
      <c r="F8422" t="s">
        <v>1522</v>
      </c>
    </row>
    <row r="8423" spans="1:6" ht="15">
      <c r="A8423" s="233">
        <v>45839</v>
      </c>
      <c r="B8423" t="s">
        <v>2525</v>
      </c>
      <c r="C8423">
        <v>50</v>
      </c>
      <c r="D8423" t="s">
        <v>16</v>
      </c>
      <c r="E8423" t="s">
        <v>2191</v>
      </c>
      <c r="F8423" t="s">
        <v>1525</v>
      </c>
    </row>
    <row r="8424" spans="1:6" ht="15">
      <c r="A8424" s="233">
        <v>45839</v>
      </c>
      <c r="B8424" t="s">
        <v>2524</v>
      </c>
      <c r="C8424">
        <v>149.74991763754531</v>
      </c>
      <c r="D8424" t="s">
        <v>16</v>
      </c>
      <c r="E8424" t="s">
        <v>2217</v>
      </c>
      <c r="F8424" t="s">
        <v>1525</v>
      </c>
    </row>
    <row r="8425" spans="1:6" ht="15">
      <c r="A8425" s="233">
        <v>45839</v>
      </c>
      <c r="B8425" t="s">
        <v>2524</v>
      </c>
      <c r="C8425">
        <v>176.67428329132409</v>
      </c>
      <c r="D8425" t="s">
        <v>18</v>
      </c>
      <c r="E8425" t="s">
        <v>2786</v>
      </c>
      <c r="F8425" t="s">
        <v>1509</v>
      </c>
    </row>
    <row r="8426" spans="1:6" ht="15">
      <c r="A8426" s="233">
        <v>45839</v>
      </c>
      <c r="B8426" t="s">
        <v>2525</v>
      </c>
      <c r="C8426">
        <v>75</v>
      </c>
      <c r="D8426" t="s">
        <v>18</v>
      </c>
      <c r="E8426" t="s">
        <v>2147</v>
      </c>
      <c r="F8426" t="s">
        <v>1509</v>
      </c>
    </row>
    <row r="8427" spans="1:6" ht="15">
      <c r="A8427" s="233">
        <v>45839</v>
      </c>
      <c r="B8427" t="s">
        <v>2525</v>
      </c>
      <c r="C8427">
        <v>295</v>
      </c>
      <c r="D8427" t="s">
        <v>20</v>
      </c>
      <c r="E8427" t="s">
        <v>2226</v>
      </c>
      <c r="F8427" t="s">
        <v>1531</v>
      </c>
    </row>
    <row r="8428" spans="1:6" ht="15">
      <c r="A8428" s="233">
        <v>45839</v>
      </c>
      <c r="B8428" t="s">
        <v>2524</v>
      </c>
      <c r="C8428">
        <v>191.05475175835139</v>
      </c>
      <c r="D8428" t="s">
        <v>20</v>
      </c>
      <c r="E8428" t="s">
        <v>2804</v>
      </c>
      <c r="F8428" t="s">
        <v>1531</v>
      </c>
    </row>
    <row r="8429" spans="1:6" ht="15">
      <c r="A8429" s="233">
        <v>45839</v>
      </c>
      <c r="B8429" t="s">
        <v>2524</v>
      </c>
      <c r="C8429">
        <v>151.024811218986</v>
      </c>
      <c r="D8429" t="s">
        <v>22</v>
      </c>
      <c r="E8429" t="s">
        <v>2585</v>
      </c>
      <c r="F8429" t="s">
        <v>1534</v>
      </c>
    </row>
    <row r="8430" spans="1:6" ht="15">
      <c r="A8430" s="233">
        <v>45839</v>
      </c>
      <c r="B8430" t="s">
        <v>2525</v>
      </c>
      <c r="C8430">
        <v>35</v>
      </c>
      <c r="D8430" t="s">
        <v>22</v>
      </c>
      <c r="E8430" t="s">
        <v>2205</v>
      </c>
      <c r="F8430" t="s">
        <v>1534</v>
      </c>
    </row>
    <row r="8431" spans="1:6" ht="15">
      <c r="A8431" s="233">
        <v>45839</v>
      </c>
      <c r="B8431" t="s">
        <v>2524</v>
      </c>
      <c r="C8431">
        <v>33.350008337502082</v>
      </c>
      <c r="D8431" t="s">
        <v>24</v>
      </c>
      <c r="E8431" t="s">
        <v>2128</v>
      </c>
      <c r="F8431" t="s">
        <v>1534</v>
      </c>
    </row>
    <row r="8432" spans="1:6" ht="15">
      <c r="A8432" s="233">
        <v>45839</v>
      </c>
      <c r="B8432" t="s">
        <v>2525</v>
      </c>
      <c r="C8432">
        <v>10</v>
      </c>
      <c r="D8432" t="s">
        <v>24</v>
      </c>
      <c r="E8432" t="s">
        <v>2129</v>
      </c>
      <c r="F8432" t="s">
        <v>1534</v>
      </c>
    </row>
    <row r="8433" spans="1:6" ht="15">
      <c r="A8433" s="233">
        <v>45839</v>
      </c>
      <c r="B8433" t="s">
        <v>2524</v>
      </c>
      <c r="C8433">
        <v>124.1500496600199</v>
      </c>
      <c r="D8433" t="s">
        <v>26</v>
      </c>
      <c r="E8433" t="s">
        <v>2204</v>
      </c>
      <c r="F8433" t="s">
        <v>1534</v>
      </c>
    </row>
    <row r="8434" spans="1:6" ht="15">
      <c r="A8434" s="233">
        <v>45839</v>
      </c>
      <c r="B8434" t="s">
        <v>2525</v>
      </c>
      <c r="C8434">
        <v>65</v>
      </c>
      <c r="D8434" t="s">
        <v>26</v>
      </c>
      <c r="E8434" t="s">
        <v>2209</v>
      </c>
      <c r="F8434" t="s">
        <v>1534</v>
      </c>
    </row>
    <row r="8435" spans="1:6" ht="15">
      <c r="A8435" s="233">
        <v>45839</v>
      </c>
      <c r="B8435" t="s">
        <v>2525</v>
      </c>
      <c r="C8435">
        <v>135</v>
      </c>
      <c r="D8435" t="s">
        <v>28</v>
      </c>
      <c r="E8435" t="s">
        <v>2165</v>
      </c>
      <c r="F8435" t="s">
        <v>1522</v>
      </c>
    </row>
    <row r="8436" spans="1:6" ht="15">
      <c r="A8436" s="233">
        <v>45839</v>
      </c>
      <c r="B8436" t="s">
        <v>2524</v>
      </c>
      <c r="C8436">
        <v>151.93976432454329</v>
      </c>
      <c r="D8436" t="s">
        <v>28</v>
      </c>
      <c r="E8436" t="s">
        <v>2206</v>
      </c>
      <c r="F8436" t="s">
        <v>1522</v>
      </c>
    </row>
    <row r="8437" spans="1:6" ht="15">
      <c r="A8437" s="233">
        <v>45839</v>
      </c>
      <c r="B8437" t="s">
        <v>2525</v>
      </c>
      <c r="C8437">
        <v>30</v>
      </c>
      <c r="D8437" t="s">
        <v>30</v>
      </c>
      <c r="E8437" t="s">
        <v>2133</v>
      </c>
      <c r="F8437" t="s">
        <v>1544</v>
      </c>
    </row>
    <row r="8438" spans="1:6" ht="15">
      <c r="A8438" s="233">
        <v>45839</v>
      </c>
      <c r="B8438" t="s">
        <v>2524</v>
      </c>
      <c r="C8438">
        <v>143.6643999616895</v>
      </c>
      <c r="D8438" t="s">
        <v>30</v>
      </c>
      <c r="E8438" t="s">
        <v>2134</v>
      </c>
      <c r="F8438" t="s">
        <v>1544</v>
      </c>
    </row>
    <row r="8439" spans="1:6" ht="15">
      <c r="A8439" s="233">
        <v>45839</v>
      </c>
      <c r="B8439" t="s">
        <v>2524</v>
      </c>
      <c r="C8439">
        <v>154.29100426300329</v>
      </c>
      <c r="D8439" t="s">
        <v>32</v>
      </c>
      <c r="E8439" t="s">
        <v>2561</v>
      </c>
      <c r="F8439" t="s">
        <v>1518</v>
      </c>
    </row>
    <row r="8440" spans="1:6" ht="15">
      <c r="A8440" s="233">
        <v>45839</v>
      </c>
      <c r="B8440" t="s">
        <v>2525</v>
      </c>
      <c r="C8440">
        <v>135</v>
      </c>
      <c r="D8440" t="s">
        <v>32</v>
      </c>
      <c r="E8440" t="s">
        <v>2165</v>
      </c>
      <c r="F8440" t="s">
        <v>1518</v>
      </c>
    </row>
    <row r="8441" spans="1:6" ht="15">
      <c r="A8441" s="233">
        <v>45839</v>
      </c>
      <c r="B8441" t="s">
        <v>2524</v>
      </c>
      <c r="C8441">
        <v>128.0648240855007</v>
      </c>
      <c r="D8441" t="s">
        <v>34</v>
      </c>
      <c r="E8441" t="s">
        <v>2983</v>
      </c>
      <c r="F8441" t="s">
        <v>1509</v>
      </c>
    </row>
    <row r="8442" spans="1:6" ht="15">
      <c r="A8442" s="233">
        <v>45839</v>
      </c>
      <c r="B8442" t="s">
        <v>2525</v>
      </c>
      <c r="C8442">
        <v>55</v>
      </c>
      <c r="D8442" t="s">
        <v>34</v>
      </c>
      <c r="E8442" t="s">
        <v>2150</v>
      </c>
      <c r="F8442" t="s">
        <v>1509</v>
      </c>
    </row>
    <row r="8443" spans="1:6" ht="15">
      <c r="A8443" s="233">
        <v>45839</v>
      </c>
      <c r="B8443" t="s">
        <v>2525</v>
      </c>
      <c r="C8443">
        <v>65</v>
      </c>
      <c r="D8443" t="s">
        <v>36</v>
      </c>
      <c r="E8443" t="s">
        <v>2209</v>
      </c>
      <c r="F8443" t="s">
        <v>1544</v>
      </c>
    </row>
    <row r="8444" spans="1:6" ht="15">
      <c r="A8444" s="233">
        <v>45839</v>
      </c>
      <c r="B8444" t="s">
        <v>2524</v>
      </c>
      <c r="C8444">
        <v>160.40273424968541</v>
      </c>
      <c r="D8444" t="s">
        <v>36</v>
      </c>
      <c r="E8444" t="s">
        <v>2238</v>
      </c>
      <c r="F8444" t="s">
        <v>1544</v>
      </c>
    </row>
    <row r="8445" spans="1:6" ht="15">
      <c r="A8445" s="233">
        <v>45839</v>
      </c>
      <c r="B8445" t="s">
        <v>2524</v>
      </c>
      <c r="C8445">
        <v>152.52223613653149</v>
      </c>
      <c r="D8445" t="s">
        <v>1497</v>
      </c>
      <c r="E8445" t="s">
        <v>2541</v>
      </c>
      <c r="F8445" t="s">
        <v>1522</v>
      </c>
    </row>
    <row r="8446" spans="1:6" ht="15">
      <c r="A8446" s="233">
        <v>45839</v>
      </c>
      <c r="B8446" t="s">
        <v>2525</v>
      </c>
      <c r="C8446">
        <v>95</v>
      </c>
      <c r="D8446" t="s">
        <v>1497</v>
      </c>
      <c r="E8446" t="s">
        <v>2258</v>
      </c>
      <c r="F8446" t="s">
        <v>1522</v>
      </c>
    </row>
    <row r="8447" spans="1:6" ht="15">
      <c r="A8447" s="233">
        <v>45839</v>
      </c>
      <c r="B8447" t="s">
        <v>2525</v>
      </c>
      <c r="C8447">
        <v>80</v>
      </c>
      <c r="D8447" t="s">
        <v>40</v>
      </c>
      <c r="E8447" t="s">
        <v>2115</v>
      </c>
      <c r="F8447" t="s">
        <v>1509</v>
      </c>
    </row>
    <row r="8448" spans="1:6" ht="15">
      <c r="A8448" s="233">
        <v>45839</v>
      </c>
      <c r="B8448" t="s">
        <v>2524</v>
      </c>
      <c r="C8448">
        <v>133.36889837289951</v>
      </c>
      <c r="D8448" t="s">
        <v>40</v>
      </c>
      <c r="E8448" t="s">
        <v>2532</v>
      </c>
      <c r="F8448" t="s">
        <v>1509</v>
      </c>
    </row>
    <row r="8449" spans="1:6" ht="15">
      <c r="A8449" s="233">
        <v>45839</v>
      </c>
      <c r="B8449" t="s">
        <v>2524</v>
      </c>
      <c r="C8449">
        <v>131.1801691771837</v>
      </c>
      <c r="D8449" t="s">
        <v>42</v>
      </c>
      <c r="E8449" t="s">
        <v>2547</v>
      </c>
      <c r="F8449" t="s">
        <v>1544</v>
      </c>
    </row>
    <row r="8450" spans="1:6" ht="15">
      <c r="A8450" s="233">
        <v>45839</v>
      </c>
      <c r="B8450" t="s">
        <v>2525</v>
      </c>
      <c r="C8450">
        <v>145</v>
      </c>
      <c r="D8450" t="s">
        <v>42</v>
      </c>
      <c r="E8450" t="s">
        <v>2157</v>
      </c>
      <c r="F8450" t="s">
        <v>1544</v>
      </c>
    </row>
    <row r="8451" spans="1:6" ht="15">
      <c r="A8451" s="233">
        <v>45839</v>
      </c>
      <c r="B8451" t="s">
        <v>2524</v>
      </c>
      <c r="C8451">
        <v>123.2876712328767</v>
      </c>
      <c r="D8451" t="s">
        <v>44</v>
      </c>
      <c r="E8451" t="s">
        <v>3427</v>
      </c>
      <c r="F8451" t="s">
        <v>1534</v>
      </c>
    </row>
    <row r="8452" spans="1:6" ht="15">
      <c r="A8452" s="233">
        <v>45839</v>
      </c>
      <c r="B8452" t="s">
        <v>2525</v>
      </c>
      <c r="C8452">
        <v>45</v>
      </c>
      <c r="D8452" t="s">
        <v>44</v>
      </c>
      <c r="E8452" t="s">
        <v>2138</v>
      </c>
      <c r="F8452" t="s">
        <v>1534</v>
      </c>
    </row>
    <row r="8453" spans="1:6" ht="15">
      <c r="A8453" s="233">
        <v>45839</v>
      </c>
      <c r="B8453" t="s">
        <v>2524</v>
      </c>
      <c r="C8453">
        <v>157.42310486800679</v>
      </c>
      <c r="D8453" t="s">
        <v>46</v>
      </c>
      <c r="E8453" t="s">
        <v>2235</v>
      </c>
      <c r="F8453" t="s">
        <v>1518</v>
      </c>
    </row>
    <row r="8454" spans="1:6" ht="15">
      <c r="A8454" s="233">
        <v>45839</v>
      </c>
      <c r="B8454" t="s">
        <v>2525</v>
      </c>
      <c r="C8454">
        <v>65</v>
      </c>
      <c r="D8454" t="s">
        <v>46</v>
      </c>
      <c r="E8454" t="s">
        <v>2209</v>
      </c>
      <c r="F8454" t="s">
        <v>1518</v>
      </c>
    </row>
    <row r="8455" spans="1:6" ht="15">
      <c r="A8455" s="233">
        <v>45839</v>
      </c>
      <c r="B8455" t="s">
        <v>2525</v>
      </c>
      <c r="C8455">
        <v>205</v>
      </c>
      <c r="D8455" t="s">
        <v>48</v>
      </c>
      <c r="E8455" t="s">
        <v>2146</v>
      </c>
      <c r="F8455" t="s">
        <v>1525</v>
      </c>
    </row>
    <row r="8456" spans="1:6" ht="15">
      <c r="A8456" s="233">
        <v>45839</v>
      </c>
      <c r="B8456" t="s">
        <v>2524</v>
      </c>
      <c r="C8456">
        <v>152.1561641802123</v>
      </c>
      <c r="D8456" t="s">
        <v>48</v>
      </c>
      <c r="E8456" t="s">
        <v>2206</v>
      </c>
      <c r="F8456" t="s">
        <v>1525</v>
      </c>
    </row>
    <row r="8457" spans="1:6" ht="15">
      <c r="A8457" s="233">
        <v>45839</v>
      </c>
      <c r="B8457" t="s">
        <v>2524</v>
      </c>
      <c r="C8457">
        <v>133.0191547582852</v>
      </c>
      <c r="D8457" t="s">
        <v>50</v>
      </c>
      <c r="E8457" t="s">
        <v>2532</v>
      </c>
      <c r="F8457" t="s">
        <v>1509</v>
      </c>
    </row>
    <row r="8458" spans="1:6" ht="15">
      <c r="A8458" s="233">
        <v>45839</v>
      </c>
      <c r="B8458" t="s">
        <v>2525</v>
      </c>
      <c r="C8458">
        <v>35</v>
      </c>
      <c r="D8458" t="s">
        <v>50</v>
      </c>
      <c r="E8458" t="s">
        <v>2205</v>
      </c>
      <c r="F8458" t="s">
        <v>1509</v>
      </c>
    </row>
    <row r="8459" spans="1:6" ht="15">
      <c r="A8459" s="233">
        <v>45839</v>
      </c>
      <c r="B8459" t="s">
        <v>2524</v>
      </c>
      <c r="C8459">
        <v>104.4277360066834</v>
      </c>
      <c r="D8459" t="s">
        <v>52</v>
      </c>
      <c r="E8459" t="s">
        <v>2559</v>
      </c>
      <c r="F8459" t="s">
        <v>1525</v>
      </c>
    </row>
    <row r="8460" spans="1:6" ht="15">
      <c r="A8460" s="233">
        <v>45839</v>
      </c>
      <c r="B8460" t="s">
        <v>2525</v>
      </c>
      <c r="C8460">
        <v>60</v>
      </c>
      <c r="D8460" t="s">
        <v>52</v>
      </c>
      <c r="E8460" t="s">
        <v>2113</v>
      </c>
      <c r="F8460" t="s">
        <v>1525</v>
      </c>
    </row>
    <row r="8461" spans="1:6" ht="15">
      <c r="A8461" s="233">
        <v>45839</v>
      </c>
      <c r="B8461" t="s">
        <v>2524</v>
      </c>
      <c r="C8461">
        <v>126.43157417845821</v>
      </c>
      <c r="D8461" t="s">
        <v>54</v>
      </c>
      <c r="E8461" t="s">
        <v>2535</v>
      </c>
      <c r="F8461" t="s">
        <v>1534</v>
      </c>
    </row>
    <row r="8462" spans="1:6" ht="15">
      <c r="A8462" s="233">
        <v>45839</v>
      </c>
      <c r="B8462" t="s">
        <v>2525</v>
      </c>
      <c r="C8462">
        <v>120</v>
      </c>
      <c r="D8462" t="s">
        <v>54</v>
      </c>
      <c r="E8462" t="s">
        <v>2233</v>
      </c>
      <c r="F8462" t="s">
        <v>1534</v>
      </c>
    </row>
    <row r="8463" spans="1:6" ht="15">
      <c r="A8463" s="233">
        <v>45839</v>
      </c>
      <c r="B8463" t="s">
        <v>2524</v>
      </c>
      <c r="C8463">
        <v>124.5593712242941</v>
      </c>
      <c r="D8463" t="s">
        <v>56</v>
      </c>
      <c r="E8463" t="s">
        <v>2144</v>
      </c>
      <c r="F8463" t="s">
        <v>1534</v>
      </c>
    </row>
    <row r="8464" spans="1:6" ht="15">
      <c r="A8464" s="233">
        <v>45839</v>
      </c>
      <c r="B8464" t="s">
        <v>2525</v>
      </c>
      <c r="C8464">
        <v>100</v>
      </c>
      <c r="D8464" t="s">
        <v>56</v>
      </c>
      <c r="E8464" t="s">
        <v>2121</v>
      </c>
      <c r="F8464" t="s">
        <v>1534</v>
      </c>
    </row>
    <row r="8465" spans="1:6" ht="15">
      <c r="A8465" s="233">
        <v>45839</v>
      </c>
      <c r="B8465" t="s">
        <v>2524</v>
      </c>
      <c r="C8465">
        <v>111.6936702540045</v>
      </c>
      <c r="D8465" t="s">
        <v>1498</v>
      </c>
      <c r="E8465" t="s">
        <v>2544</v>
      </c>
      <c r="F8465" t="s">
        <v>1522</v>
      </c>
    </row>
    <row r="8466" spans="1:6" ht="15">
      <c r="A8466" s="233">
        <v>45839</v>
      </c>
      <c r="B8466" t="s">
        <v>2525</v>
      </c>
      <c r="C8466">
        <v>170</v>
      </c>
      <c r="D8466" t="s">
        <v>1498</v>
      </c>
      <c r="E8466" t="s">
        <v>2162</v>
      </c>
      <c r="F8466" t="s">
        <v>1522</v>
      </c>
    </row>
    <row r="8467" spans="1:6" ht="15">
      <c r="A8467" s="233">
        <v>45839</v>
      </c>
      <c r="B8467" t="s">
        <v>2525</v>
      </c>
      <c r="C8467">
        <v>145</v>
      </c>
      <c r="D8467" t="s">
        <v>62</v>
      </c>
      <c r="E8467" t="s">
        <v>2157</v>
      </c>
      <c r="F8467" t="s">
        <v>1578</v>
      </c>
    </row>
    <row r="8468" spans="1:6" ht="15">
      <c r="A8468" s="233">
        <v>45839</v>
      </c>
      <c r="B8468" t="s">
        <v>2524</v>
      </c>
      <c r="C8468">
        <v>123.15480133856531</v>
      </c>
      <c r="D8468" t="s">
        <v>62</v>
      </c>
      <c r="E8468" t="s">
        <v>3427</v>
      </c>
      <c r="F8468" t="s">
        <v>1578</v>
      </c>
    </row>
    <row r="8469" spans="1:6" ht="15">
      <c r="A8469" s="233">
        <v>45839</v>
      </c>
      <c r="B8469" t="s">
        <v>2524</v>
      </c>
      <c r="C8469">
        <v>165.69200779727089</v>
      </c>
      <c r="D8469" t="s">
        <v>64</v>
      </c>
      <c r="E8469" t="s">
        <v>2582</v>
      </c>
      <c r="F8469" t="s">
        <v>1531</v>
      </c>
    </row>
    <row r="8470" spans="1:6" ht="15">
      <c r="A8470" s="233">
        <v>45839</v>
      </c>
      <c r="B8470" t="s">
        <v>2525</v>
      </c>
      <c r="C8470">
        <v>85</v>
      </c>
      <c r="D8470" t="s">
        <v>64</v>
      </c>
      <c r="E8470" t="s">
        <v>2183</v>
      </c>
      <c r="F8470" t="s">
        <v>1531</v>
      </c>
    </row>
    <row r="8471" spans="1:6" ht="15">
      <c r="A8471" s="233">
        <v>45839</v>
      </c>
      <c r="B8471" t="s">
        <v>2525</v>
      </c>
      <c r="C8471">
        <v>65</v>
      </c>
      <c r="D8471" t="s">
        <v>66</v>
      </c>
      <c r="E8471" t="s">
        <v>2209</v>
      </c>
      <c r="F8471" t="s">
        <v>1509</v>
      </c>
    </row>
    <row r="8472" spans="1:6" ht="15">
      <c r="A8472" s="233">
        <v>45839</v>
      </c>
      <c r="B8472" t="s">
        <v>2524</v>
      </c>
      <c r="C8472">
        <v>114.5697465364684</v>
      </c>
      <c r="D8472" t="s">
        <v>66</v>
      </c>
      <c r="E8472" t="s">
        <v>2143</v>
      </c>
      <c r="F8472" t="s">
        <v>1509</v>
      </c>
    </row>
    <row r="8473" spans="1:6" ht="15">
      <c r="A8473" s="233">
        <v>45839</v>
      </c>
      <c r="B8473" t="s">
        <v>2524</v>
      </c>
      <c r="C8473">
        <v>133.6283054446111</v>
      </c>
      <c r="D8473" t="s">
        <v>68</v>
      </c>
      <c r="E8473" t="s">
        <v>2262</v>
      </c>
      <c r="F8473" t="s">
        <v>1578</v>
      </c>
    </row>
    <row r="8474" spans="1:6" ht="15">
      <c r="A8474" s="233">
        <v>45839</v>
      </c>
      <c r="B8474" t="s">
        <v>2525</v>
      </c>
      <c r="C8474">
        <v>90</v>
      </c>
      <c r="D8474" t="s">
        <v>68</v>
      </c>
      <c r="E8474" t="s">
        <v>2193</v>
      </c>
      <c r="F8474" t="s">
        <v>1578</v>
      </c>
    </row>
    <row r="8475" spans="1:6" ht="15">
      <c r="A8475" s="233">
        <v>45839</v>
      </c>
      <c r="B8475" t="s">
        <v>2524</v>
      </c>
      <c r="C8475">
        <v>147.0773626927764</v>
      </c>
      <c r="D8475" t="s">
        <v>70</v>
      </c>
      <c r="E8475" t="s">
        <v>2796</v>
      </c>
      <c r="F8475" t="s">
        <v>1578</v>
      </c>
    </row>
    <row r="8476" spans="1:6" ht="15">
      <c r="A8476" s="233">
        <v>45839</v>
      </c>
      <c r="B8476" t="s">
        <v>2525</v>
      </c>
      <c r="C8476">
        <v>35</v>
      </c>
      <c r="D8476" t="s">
        <v>70</v>
      </c>
      <c r="E8476" t="s">
        <v>2205</v>
      </c>
      <c r="F8476" t="s">
        <v>1578</v>
      </c>
    </row>
    <row r="8477" spans="1:6" ht="15">
      <c r="A8477" s="233">
        <v>45839</v>
      </c>
      <c r="B8477" t="s">
        <v>2525</v>
      </c>
      <c r="C8477">
        <v>75</v>
      </c>
      <c r="D8477" t="s">
        <v>72</v>
      </c>
      <c r="E8477" t="s">
        <v>2147</v>
      </c>
      <c r="F8477" t="s">
        <v>1591</v>
      </c>
    </row>
    <row r="8478" spans="1:6" ht="15">
      <c r="A8478" s="233">
        <v>45839</v>
      </c>
      <c r="B8478" t="s">
        <v>2524</v>
      </c>
      <c r="C8478">
        <v>168.4749646202574</v>
      </c>
      <c r="D8478" t="s">
        <v>72</v>
      </c>
      <c r="E8478" t="s">
        <v>2788</v>
      </c>
      <c r="F8478" t="s">
        <v>1591</v>
      </c>
    </row>
    <row r="8479" spans="1:6" ht="15">
      <c r="A8479" s="233">
        <v>45839</v>
      </c>
      <c r="B8479" t="s">
        <v>2525</v>
      </c>
      <c r="C8479">
        <v>305</v>
      </c>
      <c r="D8479" t="s">
        <v>74</v>
      </c>
      <c r="E8479" t="s">
        <v>2809</v>
      </c>
      <c r="F8479" t="s">
        <v>1591</v>
      </c>
    </row>
    <row r="8480" spans="1:6" ht="15">
      <c r="A8480" s="233">
        <v>45839</v>
      </c>
      <c r="B8480" t="s">
        <v>2524</v>
      </c>
      <c r="C8480">
        <v>163.96086442318031</v>
      </c>
      <c r="D8480" t="s">
        <v>74</v>
      </c>
      <c r="E8480" t="s">
        <v>2260</v>
      </c>
      <c r="F8480" t="s">
        <v>1591</v>
      </c>
    </row>
    <row r="8481" spans="1:6" ht="15">
      <c r="A8481" s="233">
        <v>45839</v>
      </c>
      <c r="B8481" t="s">
        <v>2524</v>
      </c>
      <c r="C8481">
        <v>142.06595468321549</v>
      </c>
      <c r="D8481" t="s">
        <v>76</v>
      </c>
      <c r="E8481" t="s">
        <v>2986</v>
      </c>
      <c r="F8481" t="s">
        <v>1522</v>
      </c>
    </row>
    <row r="8482" spans="1:6" ht="15">
      <c r="A8482" s="233">
        <v>45839</v>
      </c>
      <c r="B8482" t="s">
        <v>2525</v>
      </c>
      <c r="C8482">
        <v>315</v>
      </c>
      <c r="D8482" t="s">
        <v>76</v>
      </c>
      <c r="E8482" t="s">
        <v>2178</v>
      </c>
      <c r="F8482" t="s">
        <v>1522</v>
      </c>
    </row>
    <row r="8483" spans="1:6" ht="15">
      <c r="A8483" s="233">
        <v>45839</v>
      </c>
      <c r="B8483" t="s">
        <v>2524</v>
      </c>
      <c r="C8483">
        <v>159.51252970920859</v>
      </c>
      <c r="D8483" t="s">
        <v>78</v>
      </c>
      <c r="E8483" t="s">
        <v>2238</v>
      </c>
      <c r="F8483" t="s">
        <v>1518</v>
      </c>
    </row>
    <row r="8484" spans="1:6" ht="15">
      <c r="A8484" s="233">
        <v>45839</v>
      </c>
      <c r="B8484" t="s">
        <v>2525</v>
      </c>
      <c r="C8484">
        <v>100</v>
      </c>
      <c r="D8484" t="s">
        <v>78</v>
      </c>
      <c r="E8484" t="s">
        <v>2121</v>
      </c>
      <c r="F8484" t="s">
        <v>1518</v>
      </c>
    </row>
    <row r="8485" spans="1:6" ht="15">
      <c r="A8485" s="233">
        <v>45839</v>
      </c>
      <c r="B8485" t="s">
        <v>2525</v>
      </c>
      <c r="C8485">
        <v>190</v>
      </c>
      <c r="D8485" t="s">
        <v>80</v>
      </c>
      <c r="E8485" t="s">
        <v>2202</v>
      </c>
      <c r="F8485" t="s">
        <v>1522</v>
      </c>
    </row>
    <row r="8486" spans="1:6" ht="15">
      <c r="A8486" s="233">
        <v>45839</v>
      </c>
      <c r="B8486" t="s">
        <v>2524</v>
      </c>
      <c r="C8486">
        <v>159.60217058952</v>
      </c>
      <c r="D8486" t="s">
        <v>80</v>
      </c>
      <c r="E8486" t="s">
        <v>2238</v>
      </c>
      <c r="F8486" t="s">
        <v>1522</v>
      </c>
    </row>
    <row r="8487" spans="1:6" ht="15">
      <c r="A8487" s="233">
        <v>45839</v>
      </c>
      <c r="B8487" t="s">
        <v>2525</v>
      </c>
      <c r="C8487">
        <v>100</v>
      </c>
      <c r="D8487" t="s">
        <v>82</v>
      </c>
      <c r="E8487" t="s">
        <v>2121</v>
      </c>
      <c r="F8487" t="s">
        <v>1531</v>
      </c>
    </row>
    <row r="8488" spans="1:6" ht="15">
      <c r="A8488" s="233">
        <v>45839</v>
      </c>
      <c r="B8488" t="s">
        <v>2524</v>
      </c>
      <c r="C8488">
        <v>149.08684308609759</v>
      </c>
      <c r="D8488" t="s">
        <v>82</v>
      </c>
      <c r="E8488" t="s">
        <v>2199</v>
      </c>
      <c r="F8488" t="s">
        <v>1531</v>
      </c>
    </row>
    <row r="8489" spans="1:6" ht="15">
      <c r="A8489" s="233">
        <v>45839</v>
      </c>
      <c r="B8489" t="s">
        <v>2525</v>
      </c>
      <c r="C8489">
        <v>65</v>
      </c>
      <c r="D8489" t="s">
        <v>84</v>
      </c>
      <c r="E8489" t="s">
        <v>2209</v>
      </c>
      <c r="F8489" t="s">
        <v>1509</v>
      </c>
    </row>
    <row r="8490" spans="1:6" ht="15">
      <c r="A8490" s="233">
        <v>45839</v>
      </c>
      <c r="B8490" t="s">
        <v>2524</v>
      </c>
      <c r="C8490">
        <v>133.62113269606331</v>
      </c>
      <c r="D8490" t="s">
        <v>84</v>
      </c>
      <c r="E8490" t="s">
        <v>2262</v>
      </c>
      <c r="F8490" t="s">
        <v>1509</v>
      </c>
    </row>
    <row r="8491" spans="1:6" ht="15">
      <c r="A8491" s="233">
        <v>45839</v>
      </c>
      <c r="B8491" t="s">
        <v>2525</v>
      </c>
      <c r="C8491">
        <v>120</v>
      </c>
      <c r="D8491" t="s">
        <v>86</v>
      </c>
      <c r="E8491" t="s">
        <v>2233</v>
      </c>
      <c r="F8491" t="s">
        <v>1518</v>
      </c>
    </row>
    <row r="8492" spans="1:6" ht="15">
      <c r="A8492" s="233">
        <v>45839</v>
      </c>
      <c r="B8492" t="s">
        <v>2524</v>
      </c>
      <c r="C8492">
        <v>124.476162814821</v>
      </c>
      <c r="D8492" t="s">
        <v>86</v>
      </c>
      <c r="E8492" t="s">
        <v>2204</v>
      </c>
      <c r="F8492" t="s">
        <v>1518</v>
      </c>
    </row>
    <row r="8493" spans="1:6" ht="15">
      <c r="A8493" s="233">
        <v>45839</v>
      </c>
      <c r="B8493" t="s">
        <v>2524</v>
      </c>
      <c r="C8493">
        <v>167.31921159187499</v>
      </c>
      <c r="D8493" t="s">
        <v>88</v>
      </c>
      <c r="E8493" t="s">
        <v>2253</v>
      </c>
      <c r="F8493" t="s">
        <v>1544</v>
      </c>
    </row>
    <row r="8494" spans="1:6" ht="15">
      <c r="A8494" s="233">
        <v>45839</v>
      </c>
      <c r="B8494" t="s">
        <v>2525</v>
      </c>
      <c r="C8494">
        <v>250</v>
      </c>
      <c r="D8494" t="s">
        <v>88</v>
      </c>
      <c r="E8494" t="s">
        <v>2581</v>
      </c>
      <c r="F8494" t="s">
        <v>1544</v>
      </c>
    </row>
    <row r="8495" spans="1:6" ht="15">
      <c r="A8495" s="233">
        <v>45839</v>
      </c>
      <c r="B8495" t="s">
        <v>2525</v>
      </c>
      <c r="C8495">
        <v>45</v>
      </c>
      <c r="D8495" t="s">
        <v>90</v>
      </c>
      <c r="E8495" t="s">
        <v>2138</v>
      </c>
      <c r="F8495" t="s">
        <v>1509</v>
      </c>
    </row>
    <row r="8496" spans="1:6" ht="15">
      <c r="A8496" s="233">
        <v>45839</v>
      </c>
      <c r="B8496" t="s">
        <v>2524</v>
      </c>
      <c r="C8496">
        <v>93.677790036846588</v>
      </c>
      <c r="D8496" t="s">
        <v>90</v>
      </c>
      <c r="E8496" t="s">
        <v>2557</v>
      </c>
      <c r="F8496" t="s">
        <v>1509</v>
      </c>
    </row>
    <row r="8497" spans="1:6" ht="15">
      <c r="A8497" s="233">
        <v>45839</v>
      </c>
      <c r="B8497" t="s">
        <v>2524</v>
      </c>
      <c r="C8497">
        <v>150.37086365045221</v>
      </c>
      <c r="D8497" t="s">
        <v>92</v>
      </c>
      <c r="E8497" t="s">
        <v>2217</v>
      </c>
      <c r="F8497" t="s">
        <v>1525</v>
      </c>
    </row>
    <row r="8498" spans="1:6" ht="15">
      <c r="A8498" s="233">
        <v>45839</v>
      </c>
      <c r="B8498" t="s">
        <v>2525</v>
      </c>
      <c r="C8498">
        <v>490</v>
      </c>
      <c r="D8498" t="s">
        <v>92</v>
      </c>
      <c r="E8498" t="s">
        <v>2270</v>
      </c>
      <c r="F8498" t="s">
        <v>1525</v>
      </c>
    </row>
    <row r="8499" spans="1:6" ht="15">
      <c r="A8499" s="233">
        <v>45839</v>
      </c>
      <c r="B8499" t="s">
        <v>2525</v>
      </c>
      <c r="C8499">
        <v>80</v>
      </c>
      <c r="D8499" t="s">
        <v>94</v>
      </c>
      <c r="E8499" t="s">
        <v>2115</v>
      </c>
      <c r="F8499" t="s">
        <v>1578</v>
      </c>
    </row>
    <row r="8500" spans="1:6" ht="15">
      <c r="A8500" s="233">
        <v>45839</v>
      </c>
      <c r="B8500" t="s">
        <v>2524</v>
      </c>
      <c r="C8500">
        <v>193.6061566757823</v>
      </c>
      <c r="D8500" t="s">
        <v>94</v>
      </c>
      <c r="E8500" t="s">
        <v>2160</v>
      </c>
      <c r="F8500" t="s">
        <v>1578</v>
      </c>
    </row>
    <row r="8501" spans="1:6" ht="15">
      <c r="A8501" s="233">
        <v>45839</v>
      </c>
      <c r="B8501" t="s">
        <v>2524</v>
      </c>
      <c r="C8501">
        <v>111.4593747466832</v>
      </c>
      <c r="D8501" t="s">
        <v>96</v>
      </c>
      <c r="E8501" t="s">
        <v>2551</v>
      </c>
      <c r="F8501" t="s">
        <v>1522</v>
      </c>
    </row>
    <row r="8502" spans="1:6" ht="15">
      <c r="A8502" s="233">
        <v>45839</v>
      </c>
      <c r="B8502" t="s">
        <v>2525</v>
      </c>
      <c r="C8502">
        <v>165</v>
      </c>
      <c r="D8502" t="s">
        <v>96</v>
      </c>
      <c r="E8502" t="s">
        <v>2153</v>
      </c>
      <c r="F8502" t="s">
        <v>1522</v>
      </c>
    </row>
    <row r="8503" spans="1:6" ht="15">
      <c r="A8503" s="233">
        <v>45839</v>
      </c>
      <c r="B8503" t="s">
        <v>2525</v>
      </c>
      <c r="C8503">
        <v>45</v>
      </c>
      <c r="D8503" t="s">
        <v>98</v>
      </c>
      <c r="E8503" t="s">
        <v>2138</v>
      </c>
      <c r="F8503" t="s">
        <v>1509</v>
      </c>
    </row>
    <row r="8504" spans="1:6" ht="15">
      <c r="A8504" s="233">
        <v>45839</v>
      </c>
      <c r="B8504" t="s">
        <v>2524</v>
      </c>
      <c r="C8504">
        <v>139.60414469194021</v>
      </c>
      <c r="D8504" t="s">
        <v>98</v>
      </c>
      <c r="E8504" t="s">
        <v>2131</v>
      </c>
      <c r="F8504" t="s">
        <v>1509</v>
      </c>
    </row>
    <row r="8505" spans="1:6" ht="15">
      <c r="A8505" s="233">
        <v>45839</v>
      </c>
      <c r="B8505" t="s">
        <v>2524</v>
      </c>
      <c r="C8505">
        <v>110.6194690265487</v>
      </c>
      <c r="D8505" t="s">
        <v>100</v>
      </c>
      <c r="E8505" t="s">
        <v>2551</v>
      </c>
      <c r="F8505" t="s">
        <v>1509</v>
      </c>
    </row>
    <row r="8506" spans="1:6" ht="15">
      <c r="A8506" s="233">
        <v>45839</v>
      </c>
      <c r="B8506" t="s">
        <v>2525</v>
      </c>
      <c r="C8506">
        <v>25</v>
      </c>
      <c r="D8506" t="s">
        <v>100</v>
      </c>
      <c r="E8506" t="s">
        <v>2173</v>
      </c>
      <c r="F8506" t="s">
        <v>1509</v>
      </c>
    </row>
    <row r="8507" spans="1:6" ht="15">
      <c r="A8507" s="233">
        <v>45839</v>
      </c>
      <c r="B8507" t="s">
        <v>2525</v>
      </c>
      <c r="C8507">
        <v>45</v>
      </c>
      <c r="D8507" t="s">
        <v>102</v>
      </c>
      <c r="E8507" t="s">
        <v>2138</v>
      </c>
      <c r="F8507" t="s">
        <v>1534</v>
      </c>
    </row>
    <row r="8508" spans="1:6" ht="15">
      <c r="A8508" s="233">
        <v>45839</v>
      </c>
      <c r="B8508" t="s">
        <v>2524</v>
      </c>
      <c r="C8508">
        <v>177.31195082548561</v>
      </c>
      <c r="D8508" t="s">
        <v>102</v>
      </c>
      <c r="E8508" t="s">
        <v>2786</v>
      </c>
      <c r="F8508" t="s">
        <v>1534</v>
      </c>
    </row>
    <row r="8509" spans="1:6" ht="15">
      <c r="A8509" s="233">
        <v>45839</v>
      </c>
      <c r="B8509" t="s">
        <v>2524</v>
      </c>
      <c r="C8509">
        <v>170.74003609932191</v>
      </c>
      <c r="D8509" t="s">
        <v>104</v>
      </c>
      <c r="E8509" t="s">
        <v>2172</v>
      </c>
      <c r="F8509" t="s">
        <v>1509</v>
      </c>
    </row>
    <row r="8510" spans="1:6" ht="15">
      <c r="A8510" s="233">
        <v>45839</v>
      </c>
      <c r="B8510" t="s">
        <v>2525</v>
      </c>
      <c r="C8510">
        <v>35</v>
      </c>
      <c r="D8510" t="s">
        <v>104</v>
      </c>
      <c r="E8510" t="s">
        <v>2205</v>
      </c>
      <c r="F8510" t="s">
        <v>1509</v>
      </c>
    </row>
    <row r="8511" spans="1:6" ht="15">
      <c r="A8511" s="233">
        <v>45839</v>
      </c>
      <c r="B8511" t="s">
        <v>2524</v>
      </c>
      <c r="C8511">
        <v>140.0982843348564</v>
      </c>
      <c r="D8511" t="s">
        <v>106</v>
      </c>
      <c r="E8511" t="s">
        <v>2131</v>
      </c>
      <c r="F8511" t="s">
        <v>1544</v>
      </c>
    </row>
    <row r="8512" spans="1:6" ht="15">
      <c r="A8512" s="233">
        <v>45839</v>
      </c>
      <c r="B8512" t="s">
        <v>2525</v>
      </c>
      <c r="C8512">
        <v>455</v>
      </c>
      <c r="D8512" t="s">
        <v>106</v>
      </c>
      <c r="E8512" t="s">
        <v>2856</v>
      </c>
      <c r="F8512" t="s">
        <v>1544</v>
      </c>
    </row>
    <row r="8513" spans="1:6" ht="15">
      <c r="A8513" s="233">
        <v>45839</v>
      </c>
      <c r="B8513" t="s">
        <v>2525</v>
      </c>
      <c r="C8513">
        <v>25</v>
      </c>
      <c r="D8513" t="s">
        <v>108</v>
      </c>
      <c r="E8513" t="s">
        <v>2173</v>
      </c>
      <c r="F8513" t="s">
        <v>1509</v>
      </c>
    </row>
    <row r="8514" spans="1:6" ht="15">
      <c r="A8514" s="233">
        <v>45839</v>
      </c>
      <c r="B8514" t="s">
        <v>2524</v>
      </c>
      <c r="C8514">
        <v>84.030788881046007</v>
      </c>
      <c r="D8514" t="s">
        <v>108</v>
      </c>
      <c r="E8514" t="s">
        <v>2537</v>
      </c>
      <c r="F8514" t="s">
        <v>1509</v>
      </c>
    </row>
    <row r="8515" spans="1:6" ht="15">
      <c r="A8515" s="233">
        <v>45839</v>
      </c>
      <c r="B8515" t="s">
        <v>2524</v>
      </c>
      <c r="C8515">
        <v>140.88806443280811</v>
      </c>
      <c r="D8515" t="s">
        <v>110</v>
      </c>
      <c r="E8515" t="s">
        <v>2220</v>
      </c>
      <c r="F8515" t="s">
        <v>1509</v>
      </c>
    </row>
    <row r="8516" spans="1:6" ht="15">
      <c r="A8516" s="233">
        <v>45839</v>
      </c>
      <c r="B8516" t="s">
        <v>2525</v>
      </c>
      <c r="C8516">
        <v>60</v>
      </c>
      <c r="D8516" t="s">
        <v>110</v>
      </c>
      <c r="E8516" t="s">
        <v>2113</v>
      </c>
      <c r="F8516" t="s">
        <v>1509</v>
      </c>
    </row>
    <row r="8517" spans="1:6" ht="15">
      <c r="A8517" s="233">
        <v>45839</v>
      </c>
      <c r="B8517" t="s">
        <v>2525</v>
      </c>
      <c r="C8517">
        <v>20</v>
      </c>
      <c r="D8517" t="s">
        <v>112</v>
      </c>
      <c r="E8517" t="s">
        <v>2118</v>
      </c>
      <c r="F8517" t="s">
        <v>1578</v>
      </c>
    </row>
    <row r="8518" spans="1:6" ht="15">
      <c r="A8518" s="233">
        <v>45839</v>
      </c>
      <c r="B8518" t="s">
        <v>2524</v>
      </c>
      <c r="C8518">
        <v>101.79153094462541</v>
      </c>
      <c r="D8518" t="s">
        <v>112</v>
      </c>
      <c r="E8518" t="s">
        <v>2257</v>
      </c>
      <c r="F8518" t="s">
        <v>1578</v>
      </c>
    </row>
    <row r="8519" spans="1:6" ht="15">
      <c r="A8519" s="233">
        <v>45839</v>
      </c>
      <c r="B8519" t="s">
        <v>2525</v>
      </c>
      <c r="C8519">
        <v>60</v>
      </c>
      <c r="D8519" t="s">
        <v>114</v>
      </c>
      <c r="E8519" t="s">
        <v>2113</v>
      </c>
      <c r="F8519" t="s">
        <v>1509</v>
      </c>
    </row>
    <row r="8520" spans="1:6" ht="15">
      <c r="A8520" s="233">
        <v>45839</v>
      </c>
      <c r="B8520" t="s">
        <v>2524</v>
      </c>
      <c r="C8520">
        <v>125.76243476073699</v>
      </c>
      <c r="D8520" t="s">
        <v>114</v>
      </c>
      <c r="E8520" t="s">
        <v>2535</v>
      </c>
      <c r="F8520" t="s">
        <v>1509</v>
      </c>
    </row>
    <row r="8521" spans="1:6" ht="15">
      <c r="A8521" s="233">
        <v>45839</v>
      </c>
      <c r="B8521" t="s">
        <v>2525</v>
      </c>
      <c r="C8521">
        <v>60</v>
      </c>
      <c r="D8521" t="s">
        <v>872</v>
      </c>
      <c r="E8521" t="s">
        <v>2113</v>
      </c>
      <c r="F8521" t="s">
        <v>1531</v>
      </c>
    </row>
    <row r="8522" spans="1:6" ht="15">
      <c r="A8522" s="233">
        <v>45839</v>
      </c>
      <c r="B8522" t="s">
        <v>2524</v>
      </c>
      <c r="C8522">
        <v>116.46866992778941</v>
      </c>
      <c r="D8522" t="s">
        <v>872</v>
      </c>
      <c r="E8522" t="s">
        <v>2194</v>
      </c>
      <c r="F8522" t="s">
        <v>1531</v>
      </c>
    </row>
    <row r="8523" spans="1:6" ht="15">
      <c r="A8523" s="233">
        <v>45839</v>
      </c>
      <c r="B8523" t="s">
        <v>2524</v>
      </c>
      <c r="C8523">
        <v>145.62433544450101</v>
      </c>
      <c r="D8523" t="s">
        <v>118</v>
      </c>
      <c r="E8523" t="s">
        <v>2175</v>
      </c>
      <c r="F8523" t="s">
        <v>1525</v>
      </c>
    </row>
    <row r="8524" spans="1:6" ht="15">
      <c r="A8524" s="233">
        <v>45839</v>
      </c>
      <c r="B8524" t="s">
        <v>2525</v>
      </c>
      <c r="C8524">
        <v>315</v>
      </c>
      <c r="D8524" t="s">
        <v>118</v>
      </c>
      <c r="E8524" t="s">
        <v>2178</v>
      </c>
      <c r="F8524" t="s">
        <v>1525</v>
      </c>
    </row>
    <row r="8525" spans="1:6" ht="15">
      <c r="A8525" s="233">
        <v>45839</v>
      </c>
      <c r="B8525" t="s">
        <v>2525</v>
      </c>
      <c r="C8525">
        <v>70</v>
      </c>
      <c r="D8525" t="s">
        <v>120</v>
      </c>
      <c r="E8525" t="s">
        <v>2127</v>
      </c>
      <c r="F8525" t="s">
        <v>1509</v>
      </c>
    </row>
    <row r="8526" spans="1:6" ht="15">
      <c r="A8526" s="233">
        <v>45839</v>
      </c>
      <c r="B8526" t="s">
        <v>2524</v>
      </c>
      <c r="C8526">
        <v>162.04453909903239</v>
      </c>
      <c r="D8526" t="s">
        <v>120</v>
      </c>
      <c r="E8526" t="s">
        <v>2981</v>
      </c>
      <c r="F8526" t="s">
        <v>1509</v>
      </c>
    </row>
    <row r="8527" spans="1:6" ht="15">
      <c r="A8527" s="233">
        <v>45839</v>
      </c>
      <c r="B8527" t="s">
        <v>2524</v>
      </c>
      <c r="C8527">
        <v>163.826998689384</v>
      </c>
      <c r="D8527" t="s">
        <v>122</v>
      </c>
      <c r="E8527" t="s">
        <v>2260</v>
      </c>
      <c r="F8527" t="s">
        <v>1509</v>
      </c>
    </row>
    <row r="8528" spans="1:6" ht="15">
      <c r="A8528" s="233">
        <v>45839</v>
      </c>
      <c r="B8528" t="s">
        <v>2525</v>
      </c>
      <c r="C8528">
        <v>60</v>
      </c>
      <c r="D8528" t="s">
        <v>122</v>
      </c>
      <c r="E8528" t="s">
        <v>2113</v>
      </c>
      <c r="F8528" t="s">
        <v>1509</v>
      </c>
    </row>
    <row r="8529" spans="1:6" ht="15">
      <c r="A8529" s="233">
        <v>45839</v>
      </c>
      <c r="B8529" t="s">
        <v>2524</v>
      </c>
      <c r="C8529">
        <v>128.67604052125489</v>
      </c>
      <c r="D8529" t="s">
        <v>124</v>
      </c>
      <c r="E8529" t="s">
        <v>2528</v>
      </c>
      <c r="F8529" t="s">
        <v>1544</v>
      </c>
    </row>
    <row r="8530" spans="1:6" ht="15">
      <c r="A8530" s="233">
        <v>45839</v>
      </c>
      <c r="B8530" t="s">
        <v>2525</v>
      </c>
      <c r="C8530">
        <v>55</v>
      </c>
      <c r="D8530" t="s">
        <v>124</v>
      </c>
      <c r="E8530" t="s">
        <v>2150</v>
      </c>
      <c r="F8530" t="s">
        <v>1544</v>
      </c>
    </row>
    <row r="8531" spans="1:6" ht="15">
      <c r="A8531" s="233">
        <v>45839</v>
      </c>
      <c r="B8531" t="s">
        <v>2525</v>
      </c>
      <c r="C8531">
        <v>25</v>
      </c>
      <c r="D8531" t="s">
        <v>126</v>
      </c>
      <c r="E8531" t="s">
        <v>2173</v>
      </c>
      <c r="F8531" t="s">
        <v>1509</v>
      </c>
    </row>
    <row r="8532" spans="1:6" ht="15">
      <c r="A8532" s="233">
        <v>45839</v>
      </c>
      <c r="B8532" t="s">
        <v>2524</v>
      </c>
      <c r="C8532">
        <v>115.5802126675913</v>
      </c>
      <c r="D8532" t="s">
        <v>126</v>
      </c>
      <c r="E8532" t="s">
        <v>2194</v>
      </c>
      <c r="F8532" t="s">
        <v>1509</v>
      </c>
    </row>
    <row r="8533" spans="1:6" ht="15">
      <c r="A8533" s="233">
        <v>45839</v>
      </c>
      <c r="B8533" t="s">
        <v>2525</v>
      </c>
      <c r="C8533">
        <v>30</v>
      </c>
      <c r="D8533" t="s">
        <v>128</v>
      </c>
      <c r="E8533" t="s">
        <v>2133</v>
      </c>
      <c r="F8533" t="s">
        <v>1509</v>
      </c>
    </row>
    <row r="8534" spans="1:6" ht="15">
      <c r="A8534" s="233">
        <v>45839</v>
      </c>
      <c r="B8534" t="s">
        <v>2524</v>
      </c>
      <c r="C8534">
        <v>134.44474321054051</v>
      </c>
      <c r="D8534" t="s">
        <v>128</v>
      </c>
      <c r="E8534" t="s">
        <v>2262</v>
      </c>
      <c r="F8534" t="s">
        <v>1509</v>
      </c>
    </row>
    <row r="8535" spans="1:6" ht="15">
      <c r="A8535" s="233">
        <v>45839</v>
      </c>
      <c r="B8535" t="s">
        <v>2524</v>
      </c>
      <c r="C8535">
        <v>141.384195925754</v>
      </c>
      <c r="D8535" t="s">
        <v>130</v>
      </c>
      <c r="E8535" t="s">
        <v>2220</v>
      </c>
      <c r="F8535" t="s">
        <v>1544</v>
      </c>
    </row>
    <row r="8536" spans="1:6" ht="15">
      <c r="A8536" s="233">
        <v>45839</v>
      </c>
      <c r="B8536" t="s">
        <v>2525</v>
      </c>
      <c r="C8536">
        <v>475</v>
      </c>
      <c r="D8536" t="s">
        <v>130</v>
      </c>
      <c r="E8536" t="s">
        <v>2355</v>
      </c>
      <c r="F8536" t="s">
        <v>1544</v>
      </c>
    </row>
    <row r="8537" spans="1:6" ht="15">
      <c r="A8537" s="233">
        <v>45839</v>
      </c>
      <c r="B8537" t="s">
        <v>2525</v>
      </c>
      <c r="C8537">
        <v>65</v>
      </c>
      <c r="D8537" t="s">
        <v>1499</v>
      </c>
      <c r="E8537" t="s">
        <v>2209</v>
      </c>
      <c r="F8537" t="s">
        <v>1518</v>
      </c>
    </row>
    <row r="8538" spans="1:6" ht="15">
      <c r="A8538" s="233">
        <v>45839</v>
      </c>
      <c r="B8538" t="s">
        <v>2524</v>
      </c>
      <c r="C8538">
        <v>152.2283894236399</v>
      </c>
      <c r="D8538" t="s">
        <v>1499</v>
      </c>
      <c r="E8538" t="s">
        <v>2206</v>
      </c>
      <c r="F8538" t="s">
        <v>1518</v>
      </c>
    </row>
    <row r="8539" spans="1:6" ht="15">
      <c r="A8539" s="233">
        <v>45839</v>
      </c>
      <c r="B8539" t="s">
        <v>2525</v>
      </c>
      <c r="C8539">
        <v>40</v>
      </c>
      <c r="D8539" t="s">
        <v>134</v>
      </c>
      <c r="E8539" t="s">
        <v>2185</v>
      </c>
      <c r="F8539" t="s">
        <v>1509</v>
      </c>
    </row>
    <row r="8540" spans="1:6" ht="15">
      <c r="A8540" s="233">
        <v>45839</v>
      </c>
      <c r="B8540" t="s">
        <v>2524</v>
      </c>
      <c r="C8540">
        <v>154.28527347064721</v>
      </c>
      <c r="D8540" t="s">
        <v>134</v>
      </c>
      <c r="E8540" t="s">
        <v>2561</v>
      </c>
      <c r="F8540" t="s">
        <v>1509</v>
      </c>
    </row>
    <row r="8541" spans="1:6" ht="15">
      <c r="A8541" s="233">
        <v>45839</v>
      </c>
      <c r="B8541" t="s">
        <v>2525</v>
      </c>
      <c r="C8541">
        <v>115</v>
      </c>
      <c r="D8541" t="s">
        <v>136</v>
      </c>
      <c r="E8541" t="s">
        <v>2143</v>
      </c>
      <c r="F8541" t="s">
        <v>1518</v>
      </c>
    </row>
    <row r="8542" spans="1:6" ht="15">
      <c r="A8542" s="233">
        <v>45839</v>
      </c>
      <c r="B8542" t="s">
        <v>2524</v>
      </c>
      <c r="C8542">
        <v>142.0173878680103</v>
      </c>
      <c r="D8542" t="s">
        <v>136</v>
      </c>
      <c r="E8542" t="s">
        <v>2986</v>
      </c>
      <c r="F8542" t="s">
        <v>1518</v>
      </c>
    </row>
    <row r="8543" spans="1:6" ht="15">
      <c r="A8543" s="233">
        <v>45839</v>
      </c>
      <c r="B8543" t="s">
        <v>2524</v>
      </c>
      <c r="C8543">
        <v>159.8011363636364</v>
      </c>
      <c r="D8543" t="s">
        <v>138</v>
      </c>
      <c r="E8543" t="s">
        <v>2238</v>
      </c>
      <c r="F8543" t="s">
        <v>1534</v>
      </c>
    </row>
    <row r="8544" spans="1:6" ht="15">
      <c r="A8544" s="233">
        <v>45839</v>
      </c>
      <c r="B8544" t="s">
        <v>2525</v>
      </c>
      <c r="C8544">
        <v>45</v>
      </c>
      <c r="D8544" t="s">
        <v>138</v>
      </c>
      <c r="E8544" t="s">
        <v>2138</v>
      </c>
      <c r="F8544" t="s">
        <v>1534</v>
      </c>
    </row>
    <row r="8545" spans="1:6" ht="15">
      <c r="A8545" s="233">
        <v>45839</v>
      </c>
      <c r="B8545" t="s">
        <v>2525</v>
      </c>
      <c r="C8545">
        <v>30</v>
      </c>
      <c r="D8545" t="s">
        <v>140</v>
      </c>
      <c r="E8545" t="s">
        <v>2133</v>
      </c>
      <c r="F8545" t="s">
        <v>1509</v>
      </c>
    </row>
    <row r="8546" spans="1:6" ht="15">
      <c r="A8546" s="233">
        <v>45839</v>
      </c>
      <c r="B8546" t="s">
        <v>2524</v>
      </c>
      <c r="C8546">
        <v>99.953355100952891</v>
      </c>
      <c r="D8546" t="s">
        <v>140</v>
      </c>
      <c r="E8546" t="s">
        <v>2121</v>
      </c>
      <c r="F8546" t="s">
        <v>1509</v>
      </c>
    </row>
    <row r="8547" spans="1:6" ht="15">
      <c r="A8547" s="233">
        <v>45839</v>
      </c>
      <c r="B8547" t="s">
        <v>2525</v>
      </c>
      <c r="C8547">
        <v>275</v>
      </c>
      <c r="D8547" t="s">
        <v>142</v>
      </c>
      <c r="E8547" t="s">
        <v>2815</v>
      </c>
      <c r="F8547" t="s">
        <v>1534</v>
      </c>
    </row>
    <row r="8548" spans="1:6" ht="15">
      <c r="A8548" s="233">
        <v>45839</v>
      </c>
      <c r="B8548" t="s">
        <v>2524</v>
      </c>
      <c r="C8548">
        <v>100.79167277525291</v>
      </c>
      <c r="D8548" t="s">
        <v>142</v>
      </c>
      <c r="E8548" t="s">
        <v>2573</v>
      </c>
      <c r="F8548" t="s">
        <v>1534</v>
      </c>
    </row>
    <row r="8549" spans="1:6" ht="15">
      <c r="A8549" s="233">
        <v>45839</v>
      </c>
      <c r="B8549" t="s">
        <v>2525</v>
      </c>
      <c r="C8549">
        <v>205</v>
      </c>
      <c r="D8549" t="s">
        <v>144</v>
      </c>
      <c r="E8549" t="s">
        <v>2146</v>
      </c>
      <c r="F8549" t="s">
        <v>1518</v>
      </c>
    </row>
    <row r="8550" spans="1:6" ht="15">
      <c r="A8550" s="233">
        <v>45839</v>
      </c>
      <c r="B8550" t="s">
        <v>2524</v>
      </c>
      <c r="C8550">
        <v>155.48560810042099</v>
      </c>
      <c r="D8550" t="s">
        <v>144</v>
      </c>
      <c r="E8550" t="s">
        <v>2140</v>
      </c>
      <c r="F8550" t="s">
        <v>1518</v>
      </c>
    </row>
    <row r="8551" spans="1:6" ht="15">
      <c r="A8551" s="233">
        <v>45839</v>
      </c>
      <c r="B8551" t="s">
        <v>2525</v>
      </c>
      <c r="C8551">
        <v>65</v>
      </c>
      <c r="D8551" t="s">
        <v>146</v>
      </c>
      <c r="E8551" t="s">
        <v>2209</v>
      </c>
      <c r="F8551" t="s">
        <v>1591</v>
      </c>
    </row>
    <row r="8552" spans="1:6" ht="15">
      <c r="A8552" s="233">
        <v>45839</v>
      </c>
      <c r="B8552" t="s">
        <v>2524</v>
      </c>
      <c r="C8552">
        <v>139.41616798575811</v>
      </c>
      <c r="D8552" t="s">
        <v>146</v>
      </c>
      <c r="E8552" t="s">
        <v>3428</v>
      </c>
      <c r="F8552" t="s">
        <v>1591</v>
      </c>
    </row>
    <row r="8553" spans="1:6" ht="15">
      <c r="A8553" s="233">
        <v>45839</v>
      </c>
      <c r="B8553" t="s">
        <v>2525</v>
      </c>
      <c r="C8553">
        <v>190</v>
      </c>
      <c r="D8553" t="s">
        <v>148</v>
      </c>
      <c r="E8553" t="s">
        <v>2202</v>
      </c>
      <c r="F8553" t="s">
        <v>1591</v>
      </c>
    </row>
    <row r="8554" spans="1:6" ht="15">
      <c r="A8554" s="233">
        <v>45839</v>
      </c>
      <c r="B8554" t="s">
        <v>2524</v>
      </c>
      <c r="C8554">
        <v>120.7506879611564</v>
      </c>
      <c r="D8554" t="s">
        <v>148</v>
      </c>
      <c r="E8554" t="s">
        <v>2563</v>
      </c>
      <c r="F8554" t="s">
        <v>1591</v>
      </c>
    </row>
    <row r="8555" spans="1:6" ht="15">
      <c r="A8555" s="233">
        <v>45839</v>
      </c>
      <c r="B8555" t="s">
        <v>2525</v>
      </c>
      <c r="C8555">
        <v>40</v>
      </c>
      <c r="D8555" t="s">
        <v>150</v>
      </c>
      <c r="E8555" t="s">
        <v>2185</v>
      </c>
      <c r="F8555" t="s">
        <v>1509</v>
      </c>
    </row>
    <row r="8556" spans="1:6" ht="15">
      <c r="A8556" s="233">
        <v>45839</v>
      </c>
      <c r="B8556" t="s">
        <v>2524</v>
      </c>
      <c r="C8556">
        <v>128.58842061272381</v>
      </c>
      <c r="D8556" t="s">
        <v>150</v>
      </c>
      <c r="E8556" t="s">
        <v>2528</v>
      </c>
      <c r="F8556" t="s">
        <v>1509</v>
      </c>
    </row>
    <row r="8557" spans="1:6" ht="15">
      <c r="A8557" s="233">
        <v>45839</v>
      </c>
      <c r="B8557" t="s">
        <v>2525</v>
      </c>
      <c r="C8557">
        <v>230</v>
      </c>
      <c r="D8557" t="s">
        <v>152</v>
      </c>
      <c r="E8557" t="s">
        <v>2584</v>
      </c>
      <c r="F8557" t="s">
        <v>1591</v>
      </c>
    </row>
    <row r="8558" spans="1:6" ht="15">
      <c r="A8558" s="233">
        <v>45839</v>
      </c>
      <c r="B8558" t="s">
        <v>2524</v>
      </c>
      <c r="C8558">
        <v>120.6664987828423</v>
      </c>
      <c r="D8558" t="s">
        <v>152</v>
      </c>
      <c r="E8558" t="s">
        <v>2563</v>
      </c>
      <c r="F8558" t="s">
        <v>1591</v>
      </c>
    </row>
    <row r="8559" spans="1:6" ht="15">
      <c r="A8559" s="233">
        <v>45839</v>
      </c>
      <c r="B8559" t="s">
        <v>2524</v>
      </c>
      <c r="C8559">
        <v>185.82120155833499</v>
      </c>
      <c r="D8559" t="s">
        <v>154</v>
      </c>
      <c r="E8559" t="s">
        <v>2791</v>
      </c>
      <c r="F8559" t="s">
        <v>1534</v>
      </c>
    </row>
    <row r="8560" spans="1:6" ht="15">
      <c r="A8560" s="233">
        <v>45839</v>
      </c>
      <c r="B8560" t="s">
        <v>2525</v>
      </c>
      <c r="C8560">
        <v>145</v>
      </c>
      <c r="D8560" t="s">
        <v>154</v>
      </c>
      <c r="E8560" t="s">
        <v>2157</v>
      </c>
      <c r="F8560" t="s">
        <v>1534</v>
      </c>
    </row>
    <row r="8561" spans="1:6" ht="15">
      <c r="A8561" s="233">
        <v>45839</v>
      </c>
      <c r="B8561" t="s">
        <v>2525</v>
      </c>
      <c r="C8561">
        <v>35</v>
      </c>
      <c r="D8561" t="s">
        <v>156</v>
      </c>
      <c r="E8561" t="s">
        <v>2205</v>
      </c>
      <c r="F8561" t="s">
        <v>1525</v>
      </c>
    </row>
    <row r="8562" spans="1:6" ht="15">
      <c r="A8562" s="233">
        <v>45839</v>
      </c>
      <c r="B8562" t="s">
        <v>2524</v>
      </c>
      <c r="C8562">
        <v>128.70959438090691</v>
      </c>
      <c r="D8562" t="s">
        <v>156</v>
      </c>
      <c r="E8562" t="s">
        <v>2528</v>
      </c>
      <c r="F8562" t="s">
        <v>1525</v>
      </c>
    </row>
    <row r="8563" spans="1:6" ht="15">
      <c r="A8563" s="233">
        <v>45839</v>
      </c>
      <c r="B8563" t="s">
        <v>2524</v>
      </c>
      <c r="C8563">
        <v>172.43256978981381</v>
      </c>
      <c r="D8563" t="s">
        <v>158</v>
      </c>
      <c r="E8563" t="s">
        <v>2216</v>
      </c>
      <c r="F8563" t="s">
        <v>1534</v>
      </c>
    </row>
    <row r="8564" spans="1:6" ht="15">
      <c r="A8564" s="233">
        <v>45839</v>
      </c>
      <c r="B8564" t="s">
        <v>2525</v>
      </c>
      <c r="C8564">
        <v>95</v>
      </c>
      <c r="D8564" t="s">
        <v>158</v>
      </c>
      <c r="E8564" t="s">
        <v>2258</v>
      </c>
      <c r="F8564" t="s">
        <v>1534</v>
      </c>
    </row>
    <row r="8565" spans="1:6" ht="15">
      <c r="A8565" s="233">
        <v>45839</v>
      </c>
      <c r="B8565" t="s">
        <v>2524</v>
      </c>
      <c r="C8565">
        <v>114.4188562275063</v>
      </c>
      <c r="D8565" t="s">
        <v>160</v>
      </c>
      <c r="E8565" t="s">
        <v>2988</v>
      </c>
      <c r="F8565" t="s">
        <v>1544</v>
      </c>
    </row>
    <row r="8566" spans="1:6" ht="15">
      <c r="A8566" s="233">
        <v>45839</v>
      </c>
      <c r="B8566" t="s">
        <v>2525</v>
      </c>
      <c r="C8566">
        <v>55</v>
      </c>
      <c r="D8566" t="s">
        <v>160</v>
      </c>
      <c r="E8566" t="s">
        <v>2150</v>
      </c>
      <c r="F8566" t="s">
        <v>1544</v>
      </c>
    </row>
    <row r="8567" spans="1:6" ht="15">
      <c r="A8567" s="233">
        <v>45839</v>
      </c>
      <c r="B8567" t="s">
        <v>2524</v>
      </c>
      <c r="C8567">
        <v>138.45621322256841</v>
      </c>
      <c r="D8567" t="s">
        <v>162</v>
      </c>
      <c r="E8567" t="s">
        <v>2245</v>
      </c>
      <c r="F8567" t="s">
        <v>1509</v>
      </c>
    </row>
    <row r="8568" spans="1:6" ht="15">
      <c r="A8568" s="233">
        <v>45839</v>
      </c>
      <c r="B8568" t="s">
        <v>2525</v>
      </c>
      <c r="C8568">
        <v>40</v>
      </c>
      <c r="D8568" t="s">
        <v>162</v>
      </c>
      <c r="E8568" t="s">
        <v>2185</v>
      </c>
      <c r="F8568" t="s">
        <v>1509</v>
      </c>
    </row>
    <row r="8569" spans="1:6" ht="15">
      <c r="A8569" s="233">
        <v>45839</v>
      </c>
      <c r="B8569" t="s">
        <v>2525</v>
      </c>
      <c r="C8569">
        <v>45</v>
      </c>
      <c r="D8569" t="s">
        <v>164</v>
      </c>
      <c r="E8569" t="s">
        <v>2138</v>
      </c>
      <c r="F8569" t="s">
        <v>1578</v>
      </c>
    </row>
    <row r="8570" spans="1:6" ht="15">
      <c r="A8570" s="233">
        <v>45839</v>
      </c>
      <c r="B8570" t="s">
        <v>2524</v>
      </c>
      <c r="C8570">
        <v>173.20349486162971</v>
      </c>
      <c r="D8570" t="s">
        <v>164</v>
      </c>
      <c r="E8570" t="s">
        <v>2222</v>
      </c>
      <c r="F8570" t="s">
        <v>1578</v>
      </c>
    </row>
    <row r="8571" spans="1:6" ht="15">
      <c r="A8571" s="233">
        <v>45839</v>
      </c>
      <c r="B8571" t="s">
        <v>2525</v>
      </c>
      <c r="C8571">
        <v>85</v>
      </c>
      <c r="D8571" t="s">
        <v>166</v>
      </c>
      <c r="E8571" t="s">
        <v>2183</v>
      </c>
      <c r="F8571" t="s">
        <v>1525</v>
      </c>
    </row>
    <row r="8572" spans="1:6" ht="15">
      <c r="A8572" s="233">
        <v>45839</v>
      </c>
      <c r="B8572" t="s">
        <v>2524</v>
      </c>
      <c r="C8572">
        <v>195.3798413975405</v>
      </c>
      <c r="D8572" t="s">
        <v>166</v>
      </c>
      <c r="E8572" t="s">
        <v>2135</v>
      </c>
      <c r="F8572" t="s">
        <v>1525</v>
      </c>
    </row>
    <row r="8573" spans="1:6" ht="15">
      <c r="A8573" s="233">
        <v>45839</v>
      </c>
      <c r="B8573" t="s">
        <v>2524</v>
      </c>
      <c r="C8573">
        <v>168.76212977807779</v>
      </c>
      <c r="D8573" t="s">
        <v>168</v>
      </c>
      <c r="E8573" t="s">
        <v>2240</v>
      </c>
      <c r="F8573" t="s">
        <v>1578</v>
      </c>
    </row>
    <row r="8574" spans="1:6" ht="15">
      <c r="A8574" s="233">
        <v>45839</v>
      </c>
      <c r="B8574" t="s">
        <v>2525</v>
      </c>
      <c r="C8574">
        <v>80</v>
      </c>
      <c r="D8574" t="s">
        <v>168</v>
      </c>
      <c r="E8574" t="s">
        <v>2115</v>
      </c>
      <c r="F8574" t="s">
        <v>1578</v>
      </c>
    </row>
    <row r="8575" spans="1:6" ht="15">
      <c r="A8575" s="233">
        <v>45839</v>
      </c>
      <c r="B8575" t="s">
        <v>2524</v>
      </c>
      <c r="C8575">
        <v>106.3528077141237</v>
      </c>
      <c r="D8575" t="s">
        <v>170</v>
      </c>
      <c r="E8575" t="s">
        <v>2539</v>
      </c>
      <c r="F8575" t="s">
        <v>1509</v>
      </c>
    </row>
    <row r="8576" spans="1:6" ht="15">
      <c r="A8576" s="233">
        <v>45839</v>
      </c>
      <c r="B8576" t="s">
        <v>2525</v>
      </c>
      <c r="C8576">
        <v>30</v>
      </c>
      <c r="D8576" t="s">
        <v>170</v>
      </c>
      <c r="E8576" t="s">
        <v>2133</v>
      </c>
      <c r="F8576" t="s">
        <v>1509</v>
      </c>
    </row>
    <row r="8577" spans="1:6" ht="15">
      <c r="A8577" s="233">
        <v>45839</v>
      </c>
      <c r="B8577" t="s">
        <v>2525</v>
      </c>
      <c r="C8577">
        <v>270</v>
      </c>
      <c r="D8577" t="s">
        <v>172</v>
      </c>
      <c r="E8577" t="s">
        <v>2987</v>
      </c>
      <c r="F8577" t="s">
        <v>1525</v>
      </c>
    </row>
    <row r="8578" spans="1:6" ht="15">
      <c r="A8578" s="233">
        <v>45839</v>
      </c>
      <c r="B8578" t="s">
        <v>2524</v>
      </c>
      <c r="C8578">
        <v>115.0213641533789</v>
      </c>
      <c r="D8578" t="s">
        <v>172</v>
      </c>
      <c r="E8578" t="s">
        <v>2143</v>
      </c>
      <c r="F8578" t="s">
        <v>1525</v>
      </c>
    </row>
    <row r="8579" spans="1:6" ht="15">
      <c r="A8579" s="233">
        <v>45839</v>
      </c>
      <c r="B8579" t="s">
        <v>2525</v>
      </c>
      <c r="C8579">
        <v>50</v>
      </c>
      <c r="D8579" t="s">
        <v>174</v>
      </c>
      <c r="E8579" t="s">
        <v>2191</v>
      </c>
      <c r="F8579" t="s">
        <v>1518</v>
      </c>
    </row>
    <row r="8580" spans="1:6" ht="15">
      <c r="A8580" s="233">
        <v>45839</v>
      </c>
      <c r="B8580" t="s">
        <v>2524</v>
      </c>
      <c r="C8580">
        <v>144.5504481063891</v>
      </c>
      <c r="D8580" t="s">
        <v>174</v>
      </c>
      <c r="E8580" t="s">
        <v>2157</v>
      </c>
      <c r="F8580" t="s">
        <v>1518</v>
      </c>
    </row>
    <row r="8581" spans="1:6" ht="15">
      <c r="A8581" s="233">
        <v>45839</v>
      </c>
      <c r="B8581" t="s">
        <v>2525</v>
      </c>
      <c r="C8581">
        <v>55</v>
      </c>
      <c r="D8581" t="s">
        <v>176</v>
      </c>
      <c r="E8581" t="s">
        <v>2150</v>
      </c>
      <c r="F8581" t="s">
        <v>1518</v>
      </c>
    </row>
    <row r="8582" spans="1:6" ht="15">
      <c r="A8582" s="233">
        <v>45839</v>
      </c>
      <c r="B8582" t="s">
        <v>2524</v>
      </c>
      <c r="C8582">
        <v>140.0702898181633</v>
      </c>
      <c r="D8582" t="s">
        <v>176</v>
      </c>
      <c r="E8582" t="s">
        <v>2131</v>
      </c>
      <c r="F8582" t="s">
        <v>1518</v>
      </c>
    </row>
    <row r="8583" spans="1:6" ht="15">
      <c r="A8583" s="233">
        <v>45839</v>
      </c>
      <c r="B8583" t="s">
        <v>2525</v>
      </c>
      <c r="C8583">
        <v>90</v>
      </c>
      <c r="D8583" t="s">
        <v>178</v>
      </c>
      <c r="E8583" t="s">
        <v>2193</v>
      </c>
      <c r="F8583" t="s">
        <v>1591</v>
      </c>
    </row>
    <row r="8584" spans="1:6" ht="15">
      <c r="A8584" s="233">
        <v>45839</v>
      </c>
      <c r="B8584" t="s">
        <v>2524</v>
      </c>
      <c r="C8584">
        <v>130.7246503115604</v>
      </c>
      <c r="D8584" t="s">
        <v>178</v>
      </c>
      <c r="E8584" t="s">
        <v>2547</v>
      </c>
      <c r="F8584" t="s">
        <v>1591</v>
      </c>
    </row>
    <row r="8585" spans="1:6" ht="15">
      <c r="A8585" s="233">
        <v>45839</v>
      </c>
      <c r="B8585" t="s">
        <v>2525</v>
      </c>
      <c r="C8585">
        <v>90</v>
      </c>
      <c r="D8585" t="s">
        <v>180</v>
      </c>
      <c r="E8585" t="s">
        <v>2193</v>
      </c>
      <c r="F8585" t="s">
        <v>1522</v>
      </c>
    </row>
    <row r="8586" spans="1:6" ht="15">
      <c r="A8586" s="233">
        <v>45839</v>
      </c>
      <c r="B8586" t="s">
        <v>2524</v>
      </c>
      <c r="C8586">
        <v>166.82113067655229</v>
      </c>
      <c r="D8586" t="s">
        <v>180</v>
      </c>
      <c r="E8586" t="s">
        <v>2253</v>
      </c>
      <c r="F8586" t="s">
        <v>1522</v>
      </c>
    </row>
    <row r="8587" spans="1:6" ht="15">
      <c r="A8587" s="233">
        <v>45839</v>
      </c>
      <c r="B8587" t="s">
        <v>2525</v>
      </c>
      <c r="C8587">
        <v>80</v>
      </c>
      <c r="D8587" t="s">
        <v>182</v>
      </c>
      <c r="E8587" t="s">
        <v>2115</v>
      </c>
      <c r="F8587" t="s">
        <v>1578</v>
      </c>
    </row>
    <row r="8588" spans="1:6" ht="15">
      <c r="A8588" s="233">
        <v>45839</v>
      </c>
      <c r="B8588" t="s">
        <v>2524</v>
      </c>
      <c r="C8588">
        <v>175.73920302271429</v>
      </c>
      <c r="D8588" t="s">
        <v>182</v>
      </c>
      <c r="E8588" t="s">
        <v>2569</v>
      </c>
      <c r="F8588" t="s">
        <v>1578</v>
      </c>
    </row>
    <row r="8589" spans="1:6" ht="15">
      <c r="A8589" s="233">
        <v>45839</v>
      </c>
      <c r="B8589" t="s">
        <v>2524</v>
      </c>
      <c r="C8589">
        <v>133.16949450070521</v>
      </c>
      <c r="D8589" t="s">
        <v>184</v>
      </c>
      <c r="E8589" t="s">
        <v>2532</v>
      </c>
      <c r="F8589" t="s">
        <v>1518</v>
      </c>
    </row>
    <row r="8590" spans="1:6" ht="15">
      <c r="A8590" s="233">
        <v>45839</v>
      </c>
      <c r="B8590" t="s">
        <v>2525</v>
      </c>
      <c r="C8590">
        <v>220</v>
      </c>
      <c r="D8590" t="s">
        <v>184</v>
      </c>
      <c r="E8590" t="s">
        <v>2158</v>
      </c>
      <c r="F8590" t="s">
        <v>1518</v>
      </c>
    </row>
    <row r="8591" spans="1:6" ht="15">
      <c r="A8591" s="233">
        <v>45839</v>
      </c>
      <c r="B8591" t="s">
        <v>2524</v>
      </c>
      <c r="C8591">
        <v>136.05750697294721</v>
      </c>
      <c r="D8591" t="s">
        <v>186</v>
      </c>
      <c r="E8591" t="s">
        <v>2231</v>
      </c>
      <c r="F8591" t="s">
        <v>1578</v>
      </c>
    </row>
    <row r="8592" spans="1:6" ht="15">
      <c r="A8592" s="233">
        <v>45839</v>
      </c>
      <c r="B8592" t="s">
        <v>2525</v>
      </c>
      <c r="C8592">
        <v>120</v>
      </c>
      <c r="D8592" t="s">
        <v>186</v>
      </c>
      <c r="E8592" t="s">
        <v>2233</v>
      </c>
      <c r="F8592" t="s">
        <v>1578</v>
      </c>
    </row>
    <row r="8593" spans="1:6" ht="15">
      <c r="A8593" s="233">
        <v>45839</v>
      </c>
      <c r="B8593" t="s">
        <v>2525</v>
      </c>
      <c r="C8593">
        <v>50</v>
      </c>
      <c r="D8593" t="s">
        <v>188</v>
      </c>
      <c r="E8593" t="s">
        <v>2191</v>
      </c>
      <c r="F8593" t="s">
        <v>1591</v>
      </c>
    </row>
    <row r="8594" spans="1:6" ht="15">
      <c r="A8594" s="233">
        <v>45839</v>
      </c>
      <c r="B8594" t="s">
        <v>2524</v>
      </c>
      <c r="C8594">
        <v>127.6747867831061</v>
      </c>
      <c r="D8594" t="s">
        <v>188</v>
      </c>
      <c r="E8594" t="s">
        <v>2983</v>
      </c>
      <c r="F8594" t="s">
        <v>1591</v>
      </c>
    </row>
    <row r="8595" spans="1:6" ht="15">
      <c r="A8595" s="233">
        <v>45839</v>
      </c>
      <c r="B8595" t="s">
        <v>2525</v>
      </c>
      <c r="C8595">
        <v>245</v>
      </c>
      <c r="D8595" t="s">
        <v>190</v>
      </c>
      <c r="E8595" t="s">
        <v>2243</v>
      </c>
      <c r="F8595" t="s">
        <v>1591</v>
      </c>
    </row>
    <row r="8596" spans="1:6" ht="15">
      <c r="A8596" s="233">
        <v>45839</v>
      </c>
      <c r="B8596" t="s">
        <v>2524</v>
      </c>
      <c r="C8596">
        <v>132.6892039730939</v>
      </c>
      <c r="D8596" t="s">
        <v>190</v>
      </c>
      <c r="E8596" t="s">
        <v>2532</v>
      </c>
      <c r="F8596" t="s">
        <v>1591</v>
      </c>
    </row>
    <row r="8597" spans="1:6" ht="15">
      <c r="A8597" s="233">
        <v>45839</v>
      </c>
      <c r="B8597" t="s">
        <v>2525</v>
      </c>
      <c r="C8597">
        <v>65</v>
      </c>
      <c r="D8597" t="s">
        <v>192</v>
      </c>
      <c r="E8597" t="s">
        <v>2209</v>
      </c>
      <c r="F8597" t="s">
        <v>1534</v>
      </c>
    </row>
    <row r="8598" spans="1:6" ht="15">
      <c r="A8598" s="233">
        <v>45839</v>
      </c>
      <c r="B8598" t="s">
        <v>2524</v>
      </c>
      <c r="C8598">
        <v>164.29907486982461</v>
      </c>
      <c r="D8598" t="s">
        <v>192</v>
      </c>
      <c r="E8598" t="s">
        <v>2260</v>
      </c>
      <c r="F8598" t="s">
        <v>1534</v>
      </c>
    </row>
    <row r="8599" spans="1:6" ht="15">
      <c r="A8599" s="233">
        <v>45839</v>
      </c>
      <c r="B8599" t="s">
        <v>2525</v>
      </c>
      <c r="C8599">
        <v>205</v>
      </c>
      <c r="D8599" t="s">
        <v>194</v>
      </c>
      <c r="E8599" t="s">
        <v>2146</v>
      </c>
      <c r="F8599" t="s">
        <v>1544</v>
      </c>
    </row>
    <row r="8600" spans="1:6" ht="15">
      <c r="A8600" s="233">
        <v>45839</v>
      </c>
      <c r="B8600" t="s">
        <v>2524</v>
      </c>
      <c r="C8600">
        <v>146.42961735440969</v>
      </c>
      <c r="D8600" t="s">
        <v>194</v>
      </c>
      <c r="E8600" t="s">
        <v>2175</v>
      </c>
      <c r="F8600" t="s">
        <v>1544</v>
      </c>
    </row>
    <row r="8601" spans="1:6" ht="15">
      <c r="A8601" s="233">
        <v>45839</v>
      </c>
      <c r="B8601" t="s">
        <v>2524</v>
      </c>
      <c r="C8601">
        <v>170.97736881372791</v>
      </c>
      <c r="D8601" t="s">
        <v>196</v>
      </c>
      <c r="E8601" t="s">
        <v>2172</v>
      </c>
      <c r="F8601" t="s">
        <v>1525</v>
      </c>
    </row>
    <row r="8602" spans="1:6" ht="15">
      <c r="A8602" s="233">
        <v>45839</v>
      </c>
      <c r="B8602" t="s">
        <v>2525</v>
      </c>
      <c r="C8602">
        <v>55</v>
      </c>
      <c r="D8602" t="s">
        <v>196</v>
      </c>
      <c r="E8602" t="s">
        <v>2150</v>
      </c>
      <c r="F8602" t="s">
        <v>1525</v>
      </c>
    </row>
    <row r="8603" spans="1:6" ht="15">
      <c r="A8603" s="233">
        <v>45839</v>
      </c>
      <c r="B8603" t="s">
        <v>2524</v>
      </c>
      <c r="C8603">
        <v>68.17429244823623</v>
      </c>
      <c r="D8603" t="s">
        <v>198</v>
      </c>
      <c r="E8603" t="s">
        <v>2534</v>
      </c>
      <c r="F8603" t="s">
        <v>1522</v>
      </c>
    </row>
    <row r="8604" spans="1:6" ht="15">
      <c r="A8604" s="233">
        <v>45839</v>
      </c>
      <c r="B8604" t="s">
        <v>2525</v>
      </c>
      <c r="C8604">
        <v>35</v>
      </c>
      <c r="D8604" t="s">
        <v>198</v>
      </c>
      <c r="E8604" t="s">
        <v>2205</v>
      </c>
      <c r="F8604" t="s">
        <v>1522</v>
      </c>
    </row>
    <row r="8605" spans="1:6" ht="15">
      <c r="A8605" s="233">
        <v>45839</v>
      </c>
      <c r="B8605" t="s">
        <v>2525</v>
      </c>
      <c r="C8605">
        <v>45</v>
      </c>
      <c r="D8605" t="s">
        <v>200</v>
      </c>
      <c r="E8605" t="s">
        <v>2138</v>
      </c>
      <c r="F8605" t="s">
        <v>1544</v>
      </c>
    </row>
    <row r="8606" spans="1:6" ht="15">
      <c r="A8606" s="233">
        <v>45839</v>
      </c>
      <c r="B8606" t="s">
        <v>2524</v>
      </c>
      <c r="C8606">
        <v>140.80100125156449</v>
      </c>
      <c r="D8606" t="s">
        <v>200</v>
      </c>
      <c r="E8606" t="s">
        <v>2220</v>
      </c>
      <c r="F8606" t="s">
        <v>1544</v>
      </c>
    </row>
    <row r="8607" spans="1:6" ht="15">
      <c r="A8607" s="233">
        <v>45839</v>
      </c>
      <c r="B8607" t="s">
        <v>2525</v>
      </c>
      <c r="C8607">
        <v>25</v>
      </c>
      <c r="D8607" t="s">
        <v>202</v>
      </c>
      <c r="E8607" t="s">
        <v>2173</v>
      </c>
      <c r="F8607" t="s">
        <v>1544</v>
      </c>
    </row>
    <row r="8608" spans="1:6" ht="15">
      <c r="A8608" s="233">
        <v>45839</v>
      </c>
      <c r="B8608" t="s">
        <v>2524</v>
      </c>
      <c r="C8608">
        <v>112.47581769919471</v>
      </c>
      <c r="D8608" t="s">
        <v>202</v>
      </c>
      <c r="E8608" t="s">
        <v>2544</v>
      </c>
      <c r="F8608" t="s">
        <v>1544</v>
      </c>
    </row>
    <row r="8609" spans="1:6" ht="15">
      <c r="A8609" s="233">
        <v>45839</v>
      </c>
      <c r="B8609" t="s">
        <v>2525</v>
      </c>
      <c r="C8609">
        <v>35</v>
      </c>
      <c r="D8609" t="s">
        <v>204</v>
      </c>
      <c r="E8609" t="s">
        <v>2205</v>
      </c>
      <c r="F8609" t="s">
        <v>1509</v>
      </c>
    </row>
    <row r="8610" spans="1:6" ht="15">
      <c r="A8610" s="233">
        <v>45839</v>
      </c>
      <c r="B8610" t="s">
        <v>2524</v>
      </c>
      <c r="C8610">
        <v>86.710930532157377</v>
      </c>
      <c r="D8610" t="s">
        <v>204</v>
      </c>
      <c r="E8610" t="s">
        <v>2567</v>
      </c>
      <c r="F8610" t="s">
        <v>1509</v>
      </c>
    </row>
    <row r="8611" spans="1:6" ht="15">
      <c r="A8611" s="233">
        <v>45839</v>
      </c>
      <c r="B8611" t="s">
        <v>2525</v>
      </c>
      <c r="C8611">
        <v>45</v>
      </c>
      <c r="D8611" t="s">
        <v>206</v>
      </c>
      <c r="E8611" t="s">
        <v>2138</v>
      </c>
      <c r="F8611" t="s">
        <v>1578</v>
      </c>
    </row>
    <row r="8612" spans="1:6" ht="15">
      <c r="A8612" s="233">
        <v>45839</v>
      </c>
      <c r="B8612" t="s">
        <v>2524</v>
      </c>
      <c r="C8612">
        <v>134.39254569346551</v>
      </c>
      <c r="D8612" t="s">
        <v>206</v>
      </c>
      <c r="E8612" t="s">
        <v>2262</v>
      </c>
      <c r="F8612" t="s">
        <v>1578</v>
      </c>
    </row>
    <row r="8613" spans="1:6" ht="15">
      <c r="A8613" s="233">
        <v>45839</v>
      </c>
      <c r="B8613" t="s">
        <v>2525</v>
      </c>
      <c r="C8613">
        <v>70</v>
      </c>
      <c r="D8613" t="s">
        <v>208</v>
      </c>
      <c r="E8613" t="s">
        <v>2127</v>
      </c>
      <c r="F8613" t="s">
        <v>1509</v>
      </c>
    </row>
    <row r="8614" spans="1:6" ht="15">
      <c r="A8614" s="233">
        <v>45839</v>
      </c>
      <c r="B8614" t="s">
        <v>2524</v>
      </c>
      <c r="C8614">
        <v>209.6687234170011</v>
      </c>
      <c r="D8614" t="s">
        <v>208</v>
      </c>
      <c r="E8614" t="s">
        <v>2167</v>
      </c>
      <c r="F8614" t="s">
        <v>1509</v>
      </c>
    </row>
    <row r="8615" spans="1:6" ht="15">
      <c r="A8615" s="233">
        <v>45839</v>
      </c>
      <c r="B8615" t="s">
        <v>2524</v>
      </c>
      <c r="C8615">
        <v>155.56131708581799</v>
      </c>
      <c r="D8615" t="s">
        <v>210</v>
      </c>
      <c r="E8615" t="s">
        <v>2575</v>
      </c>
      <c r="F8615" t="s">
        <v>1534</v>
      </c>
    </row>
    <row r="8616" spans="1:6" ht="15">
      <c r="A8616" s="233">
        <v>45839</v>
      </c>
      <c r="B8616" t="s">
        <v>2525</v>
      </c>
      <c r="C8616">
        <v>60</v>
      </c>
      <c r="D8616" t="s">
        <v>210</v>
      </c>
      <c r="E8616" t="s">
        <v>2113</v>
      </c>
      <c r="F8616" t="s">
        <v>1534</v>
      </c>
    </row>
    <row r="8617" spans="1:6" ht="15">
      <c r="A8617" s="233">
        <v>45839</v>
      </c>
      <c r="B8617" t="s">
        <v>2525</v>
      </c>
      <c r="C8617">
        <v>65</v>
      </c>
      <c r="D8617" t="s">
        <v>212</v>
      </c>
      <c r="E8617" t="s">
        <v>2209</v>
      </c>
      <c r="F8617" t="s">
        <v>1518</v>
      </c>
    </row>
    <row r="8618" spans="1:6" ht="15">
      <c r="A8618" s="233">
        <v>45839</v>
      </c>
      <c r="B8618" t="s">
        <v>2524</v>
      </c>
      <c r="C8618">
        <v>119.57981492724031</v>
      </c>
      <c r="D8618" t="s">
        <v>212</v>
      </c>
      <c r="E8618" t="s">
        <v>2233</v>
      </c>
      <c r="F8618" t="s">
        <v>1518</v>
      </c>
    </row>
    <row r="8619" spans="1:6" ht="15">
      <c r="A8619" s="233">
        <v>45839</v>
      </c>
      <c r="B8619" t="s">
        <v>2524</v>
      </c>
      <c r="C8619">
        <v>91.332541784637868</v>
      </c>
      <c r="D8619" t="s">
        <v>214</v>
      </c>
      <c r="E8619" t="s">
        <v>2574</v>
      </c>
      <c r="F8619" t="s">
        <v>1591</v>
      </c>
    </row>
    <row r="8620" spans="1:6" ht="15">
      <c r="A8620" s="233">
        <v>45839</v>
      </c>
      <c r="B8620" t="s">
        <v>2525</v>
      </c>
      <c r="C8620">
        <v>10</v>
      </c>
      <c r="D8620" t="s">
        <v>214</v>
      </c>
      <c r="E8620" t="s">
        <v>2129</v>
      </c>
      <c r="F8620" t="s">
        <v>1591</v>
      </c>
    </row>
    <row r="8621" spans="1:6" ht="15">
      <c r="A8621" s="233">
        <v>45839</v>
      </c>
      <c r="B8621" t="s">
        <v>2525</v>
      </c>
      <c r="C8621">
        <v>55</v>
      </c>
      <c r="D8621" t="s">
        <v>216</v>
      </c>
      <c r="E8621" t="s">
        <v>2150</v>
      </c>
      <c r="F8621" t="s">
        <v>1534</v>
      </c>
    </row>
    <row r="8622" spans="1:6" ht="15">
      <c r="A8622" s="233">
        <v>45839</v>
      </c>
      <c r="B8622" t="s">
        <v>2524</v>
      </c>
      <c r="C8622">
        <v>148.87397141619749</v>
      </c>
      <c r="D8622" t="s">
        <v>216</v>
      </c>
      <c r="E8622" t="s">
        <v>2199</v>
      </c>
      <c r="F8622" t="s">
        <v>1534</v>
      </c>
    </row>
    <row r="8623" spans="1:6" ht="15">
      <c r="A8623" s="233">
        <v>45839</v>
      </c>
      <c r="B8623" t="s">
        <v>2525</v>
      </c>
      <c r="C8623">
        <v>75</v>
      </c>
      <c r="D8623" t="s">
        <v>218</v>
      </c>
      <c r="E8623" t="s">
        <v>2147</v>
      </c>
      <c r="F8623" t="s">
        <v>1531</v>
      </c>
    </row>
    <row r="8624" spans="1:6" ht="15">
      <c r="A8624" s="233">
        <v>45839</v>
      </c>
      <c r="B8624" t="s">
        <v>2524</v>
      </c>
      <c r="C8624">
        <v>146.36716691711709</v>
      </c>
      <c r="D8624" t="s">
        <v>218</v>
      </c>
      <c r="E8624" t="s">
        <v>2175</v>
      </c>
      <c r="F8624" t="s">
        <v>1531</v>
      </c>
    </row>
    <row r="8625" spans="1:6" ht="15">
      <c r="A8625" s="233">
        <v>45839</v>
      </c>
      <c r="B8625" t="s">
        <v>2525</v>
      </c>
      <c r="C8625">
        <v>110</v>
      </c>
      <c r="D8625" t="s">
        <v>220</v>
      </c>
      <c r="E8625" t="s">
        <v>2123</v>
      </c>
      <c r="F8625" t="s">
        <v>1534</v>
      </c>
    </row>
    <row r="8626" spans="1:6" ht="15">
      <c r="A8626" s="233">
        <v>45839</v>
      </c>
      <c r="B8626" t="s">
        <v>2524</v>
      </c>
      <c r="C8626">
        <v>162.09127212177481</v>
      </c>
      <c r="D8626" t="s">
        <v>220</v>
      </c>
      <c r="E8626" t="s">
        <v>2981</v>
      </c>
      <c r="F8626" t="s">
        <v>1534</v>
      </c>
    </row>
    <row r="8627" spans="1:6" ht="15">
      <c r="A8627" s="233">
        <v>45839</v>
      </c>
      <c r="B8627" t="s">
        <v>2525</v>
      </c>
      <c r="C8627">
        <v>60</v>
      </c>
      <c r="D8627" t="s">
        <v>222</v>
      </c>
      <c r="E8627" t="s">
        <v>2113</v>
      </c>
      <c r="F8627" t="s">
        <v>1518</v>
      </c>
    </row>
    <row r="8628" spans="1:6" ht="15">
      <c r="A8628" s="233">
        <v>45839</v>
      </c>
      <c r="B8628" t="s">
        <v>2524</v>
      </c>
      <c r="C8628">
        <v>61.374167612851757</v>
      </c>
      <c r="D8628" t="s">
        <v>222</v>
      </c>
      <c r="E8628" t="s">
        <v>3638</v>
      </c>
      <c r="F8628" t="s">
        <v>1518</v>
      </c>
    </row>
    <row r="8629" spans="1:6" ht="15">
      <c r="A8629" s="233">
        <v>45839</v>
      </c>
      <c r="B8629" t="s">
        <v>2525</v>
      </c>
      <c r="C8629">
        <v>100</v>
      </c>
      <c r="D8629" t="s">
        <v>224</v>
      </c>
      <c r="E8629" t="s">
        <v>2121</v>
      </c>
      <c r="F8629" t="s">
        <v>1531</v>
      </c>
    </row>
    <row r="8630" spans="1:6" ht="15">
      <c r="A8630" s="233">
        <v>45839</v>
      </c>
      <c r="B8630" t="s">
        <v>2524</v>
      </c>
      <c r="C8630">
        <v>113.9004054854435</v>
      </c>
      <c r="D8630" t="s">
        <v>224</v>
      </c>
      <c r="E8630" t="s">
        <v>2988</v>
      </c>
      <c r="F8630" t="s">
        <v>1531</v>
      </c>
    </row>
    <row r="8631" spans="1:6" ht="15">
      <c r="A8631" s="233">
        <v>45839</v>
      </c>
      <c r="B8631" t="s">
        <v>2525</v>
      </c>
      <c r="C8631">
        <v>15</v>
      </c>
      <c r="D8631" t="s">
        <v>226</v>
      </c>
      <c r="E8631" t="s">
        <v>2317</v>
      </c>
      <c r="F8631" t="s">
        <v>1544</v>
      </c>
    </row>
    <row r="8632" spans="1:6" ht="15">
      <c r="A8632" s="233">
        <v>45839</v>
      </c>
      <c r="B8632" t="s">
        <v>2524</v>
      </c>
      <c r="C8632">
        <v>91.754343038903841</v>
      </c>
      <c r="D8632" t="s">
        <v>226</v>
      </c>
      <c r="E8632" t="s">
        <v>2577</v>
      </c>
      <c r="F8632" t="s">
        <v>1544</v>
      </c>
    </row>
    <row r="8633" spans="1:6" ht="15">
      <c r="A8633" s="233">
        <v>45839</v>
      </c>
      <c r="B8633" t="s">
        <v>2525</v>
      </c>
      <c r="C8633">
        <v>95</v>
      </c>
      <c r="D8633" t="s">
        <v>228</v>
      </c>
      <c r="E8633" t="s">
        <v>2258</v>
      </c>
      <c r="F8633" t="s">
        <v>1531</v>
      </c>
    </row>
    <row r="8634" spans="1:6" ht="15">
      <c r="A8634" s="233">
        <v>45839</v>
      </c>
      <c r="B8634" t="s">
        <v>2524</v>
      </c>
      <c r="C8634">
        <v>202.02020202020199</v>
      </c>
      <c r="D8634" t="s">
        <v>228</v>
      </c>
      <c r="E8634" t="s">
        <v>3543</v>
      </c>
      <c r="F8634" t="s">
        <v>1531</v>
      </c>
    </row>
    <row r="8635" spans="1:6" ht="15">
      <c r="A8635" s="233">
        <v>45839</v>
      </c>
      <c r="B8635" t="s">
        <v>2525</v>
      </c>
      <c r="C8635">
        <v>230</v>
      </c>
      <c r="D8635" t="s">
        <v>230</v>
      </c>
      <c r="E8635" t="s">
        <v>2584</v>
      </c>
      <c r="F8635" t="s">
        <v>1522</v>
      </c>
    </row>
    <row r="8636" spans="1:6" ht="15">
      <c r="A8636" s="233">
        <v>45839</v>
      </c>
      <c r="B8636" t="s">
        <v>2524</v>
      </c>
      <c r="C8636">
        <v>153.7638721754245</v>
      </c>
      <c r="D8636" t="s">
        <v>230</v>
      </c>
      <c r="E8636" t="s">
        <v>2561</v>
      </c>
      <c r="F8636" t="s">
        <v>1522</v>
      </c>
    </row>
    <row r="8637" spans="1:6" ht="15">
      <c r="A8637" s="233">
        <v>45839</v>
      </c>
      <c r="B8637" t="s">
        <v>2525</v>
      </c>
      <c r="C8637">
        <v>75</v>
      </c>
      <c r="D8637" t="s">
        <v>232</v>
      </c>
      <c r="E8637" t="s">
        <v>2147</v>
      </c>
      <c r="F8637" t="s">
        <v>1522</v>
      </c>
    </row>
    <row r="8638" spans="1:6" ht="15">
      <c r="A8638" s="233">
        <v>45839</v>
      </c>
      <c r="B8638" t="s">
        <v>2524</v>
      </c>
      <c r="C8638">
        <v>131.34391089629091</v>
      </c>
      <c r="D8638" t="s">
        <v>232</v>
      </c>
      <c r="E8638" t="s">
        <v>2547</v>
      </c>
      <c r="F8638" t="s">
        <v>1522</v>
      </c>
    </row>
    <row r="8639" spans="1:6" ht="15">
      <c r="A8639" s="233">
        <v>45839</v>
      </c>
      <c r="B8639" t="s">
        <v>2524</v>
      </c>
      <c r="C8639">
        <v>138.2955837610252</v>
      </c>
      <c r="D8639" t="s">
        <v>234</v>
      </c>
      <c r="E8639" t="s">
        <v>2245</v>
      </c>
      <c r="F8639" t="s">
        <v>1578</v>
      </c>
    </row>
    <row r="8640" spans="1:6" ht="15">
      <c r="A8640" s="233">
        <v>45839</v>
      </c>
      <c r="B8640" t="s">
        <v>2525</v>
      </c>
      <c r="C8640">
        <v>45</v>
      </c>
      <c r="D8640" t="s">
        <v>234</v>
      </c>
      <c r="E8640" t="s">
        <v>2138</v>
      </c>
      <c r="F8640" t="s">
        <v>1578</v>
      </c>
    </row>
    <row r="8641" spans="1:6" ht="15">
      <c r="A8641" s="233">
        <v>45839</v>
      </c>
      <c r="B8641" t="s">
        <v>2525</v>
      </c>
      <c r="C8641">
        <v>60</v>
      </c>
      <c r="D8641" t="s">
        <v>236</v>
      </c>
      <c r="E8641" t="s">
        <v>2113</v>
      </c>
      <c r="F8641" t="s">
        <v>1544</v>
      </c>
    </row>
    <row r="8642" spans="1:6" ht="15">
      <c r="A8642" s="233">
        <v>45839</v>
      </c>
      <c r="B8642" t="s">
        <v>2524</v>
      </c>
      <c r="C8642">
        <v>168.75263675994941</v>
      </c>
      <c r="D8642" t="s">
        <v>236</v>
      </c>
      <c r="E8642" t="s">
        <v>2240</v>
      </c>
      <c r="F8642" t="s">
        <v>1544</v>
      </c>
    </row>
    <row r="8643" spans="1:6" ht="15">
      <c r="A8643" s="233">
        <v>45839</v>
      </c>
      <c r="B8643" t="s">
        <v>2525</v>
      </c>
      <c r="C8643">
        <v>55</v>
      </c>
      <c r="D8643" t="s">
        <v>238</v>
      </c>
      <c r="E8643" t="s">
        <v>2150</v>
      </c>
      <c r="F8643" t="s">
        <v>1525</v>
      </c>
    </row>
    <row r="8644" spans="1:6" ht="15">
      <c r="A8644" s="233">
        <v>45839</v>
      </c>
      <c r="B8644" t="s">
        <v>2524</v>
      </c>
      <c r="C8644">
        <v>153.59267223323749</v>
      </c>
      <c r="D8644" t="s">
        <v>238</v>
      </c>
      <c r="E8644" t="s">
        <v>2561</v>
      </c>
      <c r="F8644" t="s">
        <v>1525</v>
      </c>
    </row>
    <row r="8645" spans="1:6" ht="15">
      <c r="A8645" s="233">
        <v>45839</v>
      </c>
      <c r="B8645" t="s">
        <v>2525</v>
      </c>
      <c r="C8645">
        <v>45</v>
      </c>
      <c r="D8645" t="s">
        <v>240</v>
      </c>
      <c r="E8645" t="s">
        <v>2138</v>
      </c>
      <c r="F8645" t="s">
        <v>1509</v>
      </c>
    </row>
    <row r="8646" spans="1:6" ht="15">
      <c r="A8646" s="233">
        <v>45839</v>
      </c>
      <c r="B8646" t="s">
        <v>2524</v>
      </c>
      <c r="C8646">
        <v>156.89282476814731</v>
      </c>
      <c r="D8646" t="s">
        <v>240</v>
      </c>
      <c r="E8646" t="s">
        <v>2235</v>
      </c>
      <c r="F8646" t="s">
        <v>1509</v>
      </c>
    </row>
    <row r="8647" spans="1:6" ht="15">
      <c r="A8647" s="233">
        <v>45839</v>
      </c>
      <c r="B8647" t="s">
        <v>2524</v>
      </c>
      <c r="C8647">
        <v>115.9166430540172</v>
      </c>
      <c r="D8647" t="s">
        <v>242</v>
      </c>
      <c r="E8647" t="s">
        <v>2194</v>
      </c>
      <c r="F8647" t="s">
        <v>1534</v>
      </c>
    </row>
    <row r="8648" spans="1:6" ht="15">
      <c r="A8648" s="233">
        <v>45839</v>
      </c>
      <c r="B8648" t="s">
        <v>2525</v>
      </c>
      <c r="C8648">
        <v>45</v>
      </c>
      <c r="D8648" t="s">
        <v>242</v>
      </c>
      <c r="E8648" t="s">
        <v>2138</v>
      </c>
      <c r="F8648" t="s">
        <v>1534</v>
      </c>
    </row>
    <row r="8649" spans="1:6" ht="15">
      <c r="A8649" s="233">
        <v>45839</v>
      </c>
      <c r="B8649" t="s">
        <v>2524</v>
      </c>
      <c r="C8649">
        <v>117.124019696356</v>
      </c>
      <c r="D8649" t="s">
        <v>244</v>
      </c>
      <c r="E8649" t="s">
        <v>2555</v>
      </c>
      <c r="F8649" t="s">
        <v>1531</v>
      </c>
    </row>
    <row r="8650" spans="1:6" ht="15">
      <c r="A8650" s="233">
        <v>45839</v>
      </c>
      <c r="B8650" t="s">
        <v>2525</v>
      </c>
      <c r="C8650">
        <v>240</v>
      </c>
      <c r="D8650" t="s">
        <v>244</v>
      </c>
      <c r="E8650" t="s">
        <v>2148</v>
      </c>
      <c r="F8650" t="s">
        <v>1531</v>
      </c>
    </row>
    <row r="8651" spans="1:6" ht="15">
      <c r="A8651" s="233">
        <v>45839</v>
      </c>
      <c r="B8651" t="s">
        <v>2524</v>
      </c>
      <c r="C8651">
        <v>212.2968890340492</v>
      </c>
      <c r="D8651" t="s">
        <v>246</v>
      </c>
      <c r="E8651" t="s">
        <v>2168</v>
      </c>
      <c r="F8651" t="s">
        <v>1534</v>
      </c>
    </row>
    <row r="8652" spans="1:6" ht="15">
      <c r="A8652" s="233">
        <v>45839</v>
      </c>
      <c r="B8652" t="s">
        <v>2525</v>
      </c>
      <c r="C8652">
        <v>130</v>
      </c>
      <c r="D8652" t="s">
        <v>246</v>
      </c>
      <c r="E8652" t="s">
        <v>2179</v>
      </c>
      <c r="F8652" t="s">
        <v>1534</v>
      </c>
    </row>
    <row r="8653" spans="1:6" ht="15">
      <c r="A8653" s="233">
        <v>45839</v>
      </c>
      <c r="B8653" t="s">
        <v>2525</v>
      </c>
      <c r="C8653">
        <v>45</v>
      </c>
      <c r="D8653" t="s">
        <v>248</v>
      </c>
      <c r="E8653" t="s">
        <v>2138</v>
      </c>
      <c r="F8653" t="s">
        <v>1578</v>
      </c>
    </row>
    <row r="8654" spans="1:6" ht="15">
      <c r="A8654" s="233">
        <v>45839</v>
      </c>
      <c r="B8654" t="s">
        <v>2524</v>
      </c>
      <c r="C8654">
        <v>111.64313890887441</v>
      </c>
      <c r="D8654" t="s">
        <v>248</v>
      </c>
      <c r="E8654" t="s">
        <v>2544</v>
      </c>
      <c r="F8654" t="s">
        <v>1578</v>
      </c>
    </row>
    <row r="8655" spans="1:6" ht="15">
      <c r="A8655" s="233">
        <v>45839</v>
      </c>
      <c r="B8655" t="s">
        <v>2524</v>
      </c>
      <c r="C8655">
        <v>97.7623289159244</v>
      </c>
      <c r="D8655" t="s">
        <v>250</v>
      </c>
      <c r="E8655" t="s">
        <v>3639</v>
      </c>
      <c r="F8655" t="s">
        <v>1531</v>
      </c>
    </row>
    <row r="8656" spans="1:6" ht="15">
      <c r="A8656" s="233">
        <v>45839</v>
      </c>
      <c r="B8656" t="s">
        <v>2525</v>
      </c>
      <c r="C8656">
        <v>45</v>
      </c>
      <c r="D8656" t="s">
        <v>250</v>
      </c>
      <c r="E8656" t="s">
        <v>2138</v>
      </c>
      <c r="F8656" t="s">
        <v>1531</v>
      </c>
    </row>
    <row r="8657" spans="1:6" ht="15">
      <c r="A8657" s="233">
        <v>45839</v>
      </c>
      <c r="B8657" t="s">
        <v>2524</v>
      </c>
      <c r="C8657">
        <v>125.95780413561459</v>
      </c>
      <c r="D8657" t="s">
        <v>252</v>
      </c>
      <c r="E8657" t="s">
        <v>2535</v>
      </c>
      <c r="F8657" t="s">
        <v>1525</v>
      </c>
    </row>
    <row r="8658" spans="1:6" ht="15">
      <c r="A8658" s="233">
        <v>45839</v>
      </c>
      <c r="B8658" t="s">
        <v>2525</v>
      </c>
      <c r="C8658">
        <v>240</v>
      </c>
      <c r="D8658" t="s">
        <v>252</v>
      </c>
      <c r="E8658" t="s">
        <v>2148</v>
      </c>
      <c r="F8658" t="s">
        <v>1525</v>
      </c>
    </row>
    <row r="8659" spans="1:6" ht="15">
      <c r="A8659" s="233">
        <v>45839</v>
      </c>
      <c r="B8659" t="s">
        <v>2524</v>
      </c>
      <c r="C8659">
        <v>167.09833737154321</v>
      </c>
      <c r="D8659" t="s">
        <v>254</v>
      </c>
      <c r="E8659" t="s">
        <v>2253</v>
      </c>
      <c r="F8659" t="s">
        <v>1578</v>
      </c>
    </row>
    <row r="8660" spans="1:6" ht="15">
      <c r="A8660" s="233">
        <v>45839</v>
      </c>
      <c r="B8660" t="s">
        <v>2525</v>
      </c>
      <c r="C8660">
        <v>100</v>
      </c>
      <c r="D8660" t="s">
        <v>254</v>
      </c>
      <c r="E8660" t="s">
        <v>2121</v>
      </c>
      <c r="F8660" t="s">
        <v>1578</v>
      </c>
    </row>
    <row r="8661" spans="1:6" ht="15">
      <c r="A8661" s="233">
        <v>45839</v>
      </c>
      <c r="B8661" t="s">
        <v>2524</v>
      </c>
      <c r="C8661">
        <v>146.30700225312779</v>
      </c>
      <c r="D8661" t="s">
        <v>256</v>
      </c>
      <c r="E8661" t="s">
        <v>2175</v>
      </c>
      <c r="F8661" t="s">
        <v>1544</v>
      </c>
    </row>
    <row r="8662" spans="1:6" ht="15">
      <c r="A8662" s="233">
        <v>45839</v>
      </c>
      <c r="B8662" t="s">
        <v>2525</v>
      </c>
      <c r="C8662">
        <v>350</v>
      </c>
      <c r="D8662" t="s">
        <v>256</v>
      </c>
      <c r="E8662" t="s">
        <v>2210</v>
      </c>
      <c r="F8662" t="s">
        <v>1544</v>
      </c>
    </row>
    <row r="8663" spans="1:6" ht="15">
      <c r="A8663" s="233">
        <v>45839</v>
      </c>
      <c r="B8663" t="s">
        <v>2524</v>
      </c>
      <c r="C8663">
        <v>136.81970203709341</v>
      </c>
      <c r="D8663" t="s">
        <v>258</v>
      </c>
      <c r="E8663" t="s">
        <v>2264</v>
      </c>
      <c r="F8663" t="s">
        <v>1509</v>
      </c>
    </row>
    <row r="8664" spans="1:6" ht="15">
      <c r="A8664" s="233">
        <v>45839</v>
      </c>
      <c r="B8664" t="s">
        <v>2525</v>
      </c>
      <c r="C8664">
        <v>45</v>
      </c>
      <c r="D8664" t="s">
        <v>258</v>
      </c>
      <c r="E8664" t="s">
        <v>2138</v>
      </c>
      <c r="F8664" t="s">
        <v>1509</v>
      </c>
    </row>
    <row r="8665" spans="1:6" ht="15">
      <c r="A8665" s="233">
        <v>45839</v>
      </c>
      <c r="B8665" t="s">
        <v>2524</v>
      </c>
      <c r="C8665">
        <v>138.30215248440959</v>
      </c>
      <c r="D8665" t="s">
        <v>260</v>
      </c>
      <c r="E8665" t="s">
        <v>2245</v>
      </c>
      <c r="F8665" t="s">
        <v>1522</v>
      </c>
    </row>
    <row r="8666" spans="1:6" ht="15">
      <c r="A8666" s="233">
        <v>45839</v>
      </c>
      <c r="B8666" t="s">
        <v>2525</v>
      </c>
      <c r="C8666">
        <v>55</v>
      </c>
      <c r="D8666" t="s">
        <v>260</v>
      </c>
      <c r="E8666" t="s">
        <v>2150</v>
      </c>
      <c r="F8666" t="s">
        <v>1522</v>
      </c>
    </row>
    <row r="8667" spans="1:6" ht="15">
      <c r="A8667" s="233">
        <v>45839</v>
      </c>
      <c r="B8667" t="s">
        <v>2525</v>
      </c>
      <c r="C8667">
        <v>65</v>
      </c>
      <c r="D8667" t="s">
        <v>262</v>
      </c>
      <c r="E8667" t="s">
        <v>2209</v>
      </c>
      <c r="F8667" t="s">
        <v>1534</v>
      </c>
    </row>
    <row r="8668" spans="1:6" ht="15">
      <c r="A8668" s="233">
        <v>45839</v>
      </c>
      <c r="B8668" t="s">
        <v>2524</v>
      </c>
      <c r="C8668">
        <v>154.14166804998931</v>
      </c>
      <c r="D8668" t="s">
        <v>262</v>
      </c>
      <c r="E8668" t="s">
        <v>2561</v>
      </c>
      <c r="F8668" t="s">
        <v>1534</v>
      </c>
    </row>
    <row r="8669" spans="1:6" ht="15">
      <c r="A8669" s="233">
        <v>45839</v>
      </c>
      <c r="B8669" t="s">
        <v>2524</v>
      </c>
      <c r="C8669">
        <v>71.440818426015895</v>
      </c>
      <c r="D8669" t="s">
        <v>264</v>
      </c>
      <c r="E8669" t="s">
        <v>2251</v>
      </c>
      <c r="F8669" t="s">
        <v>1531</v>
      </c>
    </row>
    <row r="8670" spans="1:6" ht="15">
      <c r="A8670" s="233">
        <v>45839</v>
      </c>
      <c r="B8670" t="s">
        <v>2525</v>
      </c>
      <c r="C8670">
        <v>25</v>
      </c>
      <c r="D8670" t="s">
        <v>264</v>
      </c>
      <c r="E8670" t="s">
        <v>2173</v>
      </c>
      <c r="F8670" t="s">
        <v>1531</v>
      </c>
    </row>
    <row r="8671" spans="1:6" ht="15">
      <c r="A8671" s="233">
        <v>45839</v>
      </c>
      <c r="B8671" t="s">
        <v>2525</v>
      </c>
      <c r="C8671">
        <v>35</v>
      </c>
      <c r="D8671" t="s">
        <v>266</v>
      </c>
      <c r="E8671" t="s">
        <v>2205</v>
      </c>
      <c r="F8671" t="s">
        <v>1525</v>
      </c>
    </row>
    <row r="8672" spans="1:6" ht="15">
      <c r="A8672" s="233">
        <v>45839</v>
      </c>
      <c r="B8672" t="s">
        <v>2524</v>
      </c>
      <c r="C8672">
        <v>142.76390928373311</v>
      </c>
      <c r="D8672" t="s">
        <v>266</v>
      </c>
      <c r="E8672" t="s">
        <v>3298</v>
      </c>
      <c r="F8672" t="s">
        <v>1525</v>
      </c>
    </row>
    <row r="8673" spans="1:6" ht="15">
      <c r="A8673" s="233">
        <v>45839</v>
      </c>
      <c r="B8673" t="s">
        <v>2525</v>
      </c>
      <c r="C8673">
        <v>65</v>
      </c>
      <c r="D8673" t="s">
        <v>268</v>
      </c>
      <c r="E8673" t="s">
        <v>2209</v>
      </c>
      <c r="F8673" t="s">
        <v>1522</v>
      </c>
    </row>
    <row r="8674" spans="1:6" ht="15">
      <c r="A8674" s="233">
        <v>45839</v>
      </c>
      <c r="B8674" t="s">
        <v>2524</v>
      </c>
      <c r="C8674">
        <v>170.005754040906</v>
      </c>
      <c r="D8674" t="s">
        <v>268</v>
      </c>
      <c r="E8674" t="s">
        <v>2162</v>
      </c>
      <c r="F8674" t="s">
        <v>1522</v>
      </c>
    </row>
    <row r="8675" spans="1:6" ht="15">
      <c r="A8675" s="233">
        <v>45839</v>
      </c>
      <c r="B8675" t="s">
        <v>2524</v>
      </c>
      <c r="C8675">
        <v>102.2547164987985</v>
      </c>
      <c r="D8675" t="s">
        <v>270</v>
      </c>
      <c r="E8675" t="s">
        <v>2257</v>
      </c>
      <c r="F8675" t="s">
        <v>1509</v>
      </c>
    </row>
    <row r="8676" spans="1:6" ht="15">
      <c r="A8676" s="233">
        <v>45839</v>
      </c>
      <c r="B8676" t="s">
        <v>2525</v>
      </c>
      <c r="C8676">
        <v>20</v>
      </c>
      <c r="D8676" t="s">
        <v>270</v>
      </c>
      <c r="E8676" t="s">
        <v>2118</v>
      </c>
      <c r="F8676" t="s">
        <v>1509</v>
      </c>
    </row>
    <row r="8677" spans="1:6" ht="15">
      <c r="A8677" s="233">
        <v>45839</v>
      </c>
      <c r="B8677" t="s">
        <v>2524</v>
      </c>
      <c r="C8677">
        <v>141.1266611784076</v>
      </c>
      <c r="D8677" t="s">
        <v>272</v>
      </c>
      <c r="E8677" t="s">
        <v>2220</v>
      </c>
      <c r="F8677" t="s">
        <v>1534</v>
      </c>
    </row>
    <row r="8678" spans="1:6" ht="15">
      <c r="A8678" s="233">
        <v>45839</v>
      </c>
      <c r="B8678" t="s">
        <v>2525</v>
      </c>
      <c r="C8678">
        <v>60</v>
      </c>
      <c r="D8678" t="s">
        <v>272</v>
      </c>
      <c r="E8678" t="s">
        <v>2113</v>
      </c>
      <c r="F8678" t="s">
        <v>1534</v>
      </c>
    </row>
    <row r="8679" spans="1:6" ht="15">
      <c r="A8679" s="233">
        <v>45839</v>
      </c>
      <c r="B8679" t="s">
        <v>2525</v>
      </c>
      <c r="C8679">
        <v>85</v>
      </c>
      <c r="D8679" t="s">
        <v>274</v>
      </c>
      <c r="E8679" t="s">
        <v>2183</v>
      </c>
      <c r="F8679" t="s">
        <v>1518</v>
      </c>
    </row>
    <row r="8680" spans="1:6" ht="15">
      <c r="A8680" s="233">
        <v>45839</v>
      </c>
      <c r="B8680" t="s">
        <v>2524</v>
      </c>
      <c r="C8680">
        <v>121.0464106179063</v>
      </c>
      <c r="D8680" t="s">
        <v>274</v>
      </c>
      <c r="E8680" t="s">
        <v>2563</v>
      </c>
      <c r="F8680" t="s">
        <v>1518</v>
      </c>
    </row>
    <row r="8681" spans="1:6" ht="15">
      <c r="A8681" s="233">
        <v>45839</v>
      </c>
      <c r="B8681" t="s">
        <v>2524</v>
      </c>
      <c r="C8681">
        <v>158.14027041986239</v>
      </c>
      <c r="D8681" t="s">
        <v>276</v>
      </c>
      <c r="E8681" t="s">
        <v>2186</v>
      </c>
      <c r="F8681" t="s">
        <v>1531</v>
      </c>
    </row>
    <row r="8682" spans="1:6" ht="15">
      <c r="A8682" s="233">
        <v>45839</v>
      </c>
      <c r="B8682" t="s">
        <v>2525</v>
      </c>
      <c r="C8682">
        <v>80</v>
      </c>
      <c r="D8682" t="s">
        <v>276</v>
      </c>
      <c r="E8682" t="s">
        <v>2115</v>
      </c>
      <c r="F8682" t="s">
        <v>1531</v>
      </c>
    </row>
    <row r="8683" spans="1:6" ht="15">
      <c r="A8683" s="233">
        <v>45839</v>
      </c>
      <c r="B8683" t="s">
        <v>2525</v>
      </c>
      <c r="C8683">
        <v>25</v>
      </c>
      <c r="D8683" t="s">
        <v>278</v>
      </c>
      <c r="E8683" t="s">
        <v>2173</v>
      </c>
      <c r="F8683" t="s">
        <v>1509</v>
      </c>
    </row>
    <row r="8684" spans="1:6" ht="15">
      <c r="A8684" s="233">
        <v>45839</v>
      </c>
      <c r="B8684" t="s">
        <v>2524</v>
      </c>
      <c r="C8684">
        <v>83.147636944158052</v>
      </c>
      <c r="D8684" t="s">
        <v>278</v>
      </c>
      <c r="E8684" t="s">
        <v>2548</v>
      </c>
      <c r="F8684" t="s">
        <v>1509</v>
      </c>
    </row>
    <row r="8685" spans="1:6" ht="15">
      <c r="A8685" s="233">
        <v>45839</v>
      </c>
      <c r="B8685" t="s">
        <v>2525</v>
      </c>
      <c r="C8685">
        <v>40</v>
      </c>
      <c r="D8685" t="s">
        <v>280</v>
      </c>
      <c r="E8685" t="s">
        <v>2185</v>
      </c>
      <c r="F8685" t="s">
        <v>1509</v>
      </c>
    </row>
    <row r="8686" spans="1:6" ht="15">
      <c r="A8686" s="233">
        <v>45839</v>
      </c>
      <c r="B8686" t="s">
        <v>2524</v>
      </c>
      <c r="C8686">
        <v>119.2214837113648</v>
      </c>
      <c r="D8686" t="s">
        <v>280</v>
      </c>
      <c r="E8686" t="s">
        <v>2546</v>
      </c>
      <c r="F8686" t="s">
        <v>1509</v>
      </c>
    </row>
    <row r="8687" spans="1:6" ht="15">
      <c r="A8687" s="233">
        <v>45839</v>
      </c>
      <c r="B8687" t="s">
        <v>2525</v>
      </c>
      <c r="C8687">
        <v>50</v>
      </c>
      <c r="D8687" t="s">
        <v>282</v>
      </c>
      <c r="E8687" t="s">
        <v>2191</v>
      </c>
      <c r="F8687" t="s">
        <v>1534</v>
      </c>
    </row>
    <row r="8688" spans="1:6" ht="15">
      <c r="A8688" s="233">
        <v>45839</v>
      </c>
      <c r="B8688" t="s">
        <v>2524</v>
      </c>
      <c r="C8688">
        <v>117.1371676232869</v>
      </c>
      <c r="D8688" t="s">
        <v>282</v>
      </c>
      <c r="E8688" t="s">
        <v>2555</v>
      </c>
      <c r="F8688" t="s">
        <v>1534</v>
      </c>
    </row>
    <row r="8689" spans="1:6" ht="15">
      <c r="A8689" s="233">
        <v>45839</v>
      </c>
      <c r="B8689" t="s">
        <v>2525</v>
      </c>
      <c r="C8689">
        <v>185</v>
      </c>
      <c r="D8689" t="s">
        <v>284</v>
      </c>
      <c r="E8689" t="s">
        <v>2171</v>
      </c>
      <c r="F8689" t="s">
        <v>1531</v>
      </c>
    </row>
    <row r="8690" spans="1:6" ht="15">
      <c r="A8690" s="233">
        <v>45839</v>
      </c>
      <c r="B8690" t="s">
        <v>2524</v>
      </c>
      <c r="C8690">
        <v>142.1895655916623</v>
      </c>
      <c r="D8690" t="s">
        <v>284</v>
      </c>
      <c r="E8690" t="s">
        <v>2986</v>
      </c>
      <c r="F8690" t="s">
        <v>1531</v>
      </c>
    </row>
    <row r="8691" spans="1:6" ht="15">
      <c r="A8691" s="233">
        <v>45839</v>
      </c>
      <c r="B8691" t="s">
        <v>2524</v>
      </c>
      <c r="C8691">
        <v>104.2877149071839</v>
      </c>
      <c r="D8691" t="s">
        <v>286</v>
      </c>
      <c r="E8691" t="s">
        <v>2559</v>
      </c>
      <c r="F8691" t="s">
        <v>1544</v>
      </c>
    </row>
    <row r="8692" spans="1:6" ht="15">
      <c r="A8692" s="233">
        <v>45839</v>
      </c>
      <c r="B8692" t="s">
        <v>2525</v>
      </c>
      <c r="C8692">
        <v>35</v>
      </c>
      <c r="D8692" t="s">
        <v>286</v>
      </c>
      <c r="E8692" t="s">
        <v>2205</v>
      </c>
      <c r="F8692" t="s">
        <v>1544</v>
      </c>
    </row>
    <row r="8693" spans="1:6" ht="15">
      <c r="A8693" s="233">
        <v>45839</v>
      </c>
      <c r="B8693" t="s">
        <v>2524</v>
      </c>
      <c r="C8693">
        <v>123.4150904177926</v>
      </c>
      <c r="D8693" t="s">
        <v>288</v>
      </c>
      <c r="E8693" t="s">
        <v>3427</v>
      </c>
      <c r="F8693" t="s">
        <v>1591</v>
      </c>
    </row>
    <row r="8694" spans="1:6" ht="15">
      <c r="A8694" s="233">
        <v>45839</v>
      </c>
      <c r="B8694" t="s">
        <v>2525</v>
      </c>
      <c r="C8694">
        <v>95</v>
      </c>
      <c r="D8694" t="s">
        <v>288</v>
      </c>
      <c r="E8694" t="s">
        <v>2258</v>
      </c>
      <c r="F8694" t="s">
        <v>1591</v>
      </c>
    </row>
    <row r="8695" spans="1:6" ht="15">
      <c r="A8695" s="233">
        <v>45839</v>
      </c>
      <c r="B8695" t="s">
        <v>2524</v>
      </c>
      <c r="C8695">
        <v>173.79214459506429</v>
      </c>
      <c r="D8695" t="s">
        <v>290</v>
      </c>
      <c r="E8695" t="s">
        <v>2152</v>
      </c>
      <c r="F8695" t="s">
        <v>1544</v>
      </c>
    </row>
    <row r="8696" spans="1:6" ht="15">
      <c r="A8696" s="233">
        <v>45839</v>
      </c>
      <c r="B8696" t="s">
        <v>2525</v>
      </c>
      <c r="C8696">
        <v>370</v>
      </c>
      <c r="D8696" t="s">
        <v>290</v>
      </c>
      <c r="E8696" t="s">
        <v>2996</v>
      </c>
      <c r="F8696" t="s">
        <v>1544</v>
      </c>
    </row>
    <row r="8697" spans="1:6" ht="15">
      <c r="A8697" s="233">
        <v>45839</v>
      </c>
      <c r="B8697" t="s">
        <v>2525</v>
      </c>
      <c r="C8697">
        <v>35</v>
      </c>
      <c r="D8697" t="s">
        <v>292</v>
      </c>
      <c r="E8697" t="s">
        <v>2205</v>
      </c>
      <c r="F8697" t="s">
        <v>1509</v>
      </c>
    </row>
    <row r="8698" spans="1:6" ht="15">
      <c r="A8698" s="233">
        <v>45839</v>
      </c>
      <c r="B8698" t="s">
        <v>2524</v>
      </c>
      <c r="C8698">
        <v>131.9360675512666</v>
      </c>
      <c r="D8698" t="s">
        <v>292</v>
      </c>
      <c r="E8698" t="s">
        <v>2114</v>
      </c>
      <c r="F8698" t="s">
        <v>1509</v>
      </c>
    </row>
    <row r="8699" spans="1:6" ht="15">
      <c r="A8699" s="233">
        <v>45839</v>
      </c>
      <c r="B8699" t="s">
        <v>2524</v>
      </c>
      <c r="C8699">
        <v>32.709134025676683</v>
      </c>
      <c r="D8699" t="s">
        <v>296</v>
      </c>
      <c r="E8699" t="s">
        <v>2128</v>
      </c>
      <c r="F8699" t="s">
        <v>1534</v>
      </c>
    </row>
    <row r="8700" spans="1:6" ht="15">
      <c r="A8700" s="233">
        <v>45839</v>
      </c>
      <c r="B8700" t="s">
        <v>2525</v>
      </c>
      <c r="C8700">
        <v>20</v>
      </c>
      <c r="D8700" t="s">
        <v>296</v>
      </c>
      <c r="E8700" t="s">
        <v>2118</v>
      </c>
      <c r="F8700" t="s">
        <v>1534</v>
      </c>
    </row>
    <row r="8701" spans="1:6" ht="15">
      <c r="A8701" s="233">
        <v>45839</v>
      </c>
      <c r="B8701" t="s">
        <v>2524</v>
      </c>
      <c r="C8701">
        <v>165.44587663753819</v>
      </c>
      <c r="D8701" t="s">
        <v>294</v>
      </c>
      <c r="E8701" t="s">
        <v>2153</v>
      </c>
      <c r="F8701" t="s">
        <v>1534</v>
      </c>
    </row>
    <row r="8702" spans="1:6" ht="15">
      <c r="A8702" s="233">
        <v>45839</v>
      </c>
      <c r="B8702" t="s">
        <v>2525</v>
      </c>
      <c r="C8702">
        <v>110</v>
      </c>
      <c r="D8702" t="s">
        <v>294</v>
      </c>
      <c r="E8702" t="s">
        <v>2123</v>
      </c>
      <c r="F8702" t="s">
        <v>1534</v>
      </c>
    </row>
    <row r="8703" spans="1:6" ht="15">
      <c r="A8703" s="233">
        <v>45839</v>
      </c>
      <c r="B8703" t="s">
        <v>2525</v>
      </c>
      <c r="C8703">
        <v>200</v>
      </c>
      <c r="D8703" t="s">
        <v>298</v>
      </c>
      <c r="E8703" t="s">
        <v>2208</v>
      </c>
      <c r="F8703" t="s">
        <v>1522</v>
      </c>
    </row>
    <row r="8704" spans="1:6" ht="15">
      <c r="A8704" s="233">
        <v>45839</v>
      </c>
      <c r="B8704" t="s">
        <v>2524</v>
      </c>
      <c r="C8704">
        <v>166.45720801325001</v>
      </c>
      <c r="D8704" t="s">
        <v>298</v>
      </c>
      <c r="E8704" t="s">
        <v>2582</v>
      </c>
      <c r="F8704" t="s">
        <v>1522</v>
      </c>
    </row>
    <row r="8705" spans="1:6" ht="15">
      <c r="A8705" s="233">
        <v>45839</v>
      </c>
      <c r="B8705" t="s">
        <v>2524</v>
      </c>
      <c r="C8705">
        <v>133.47125362874971</v>
      </c>
      <c r="D8705" t="s">
        <v>300</v>
      </c>
      <c r="E8705" t="s">
        <v>2532</v>
      </c>
      <c r="F8705" t="s">
        <v>1544</v>
      </c>
    </row>
    <row r="8706" spans="1:6" ht="15">
      <c r="A8706" s="233">
        <v>45839</v>
      </c>
      <c r="B8706" t="s">
        <v>2525</v>
      </c>
      <c r="C8706">
        <v>40</v>
      </c>
      <c r="D8706" t="s">
        <v>300</v>
      </c>
      <c r="E8706" t="s">
        <v>2185</v>
      </c>
      <c r="F8706" t="s">
        <v>1544</v>
      </c>
    </row>
    <row r="8707" spans="1:6" ht="15">
      <c r="A8707" s="233">
        <v>45839</v>
      </c>
      <c r="B8707" t="s">
        <v>2524</v>
      </c>
      <c r="C8707">
        <v>107.9418193593653</v>
      </c>
      <c r="D8707" t="s">
        <v>302</v>
      </c>
      <c r="E8707" t="s">
        <v>2550</v>
      </c>
      <c r="F8707" t="s">
        <v>1534</v>
      </c>
    </row>
    <row r="8708" spans="1:6" ht="15">
      <c r="A8708" s="233">
        <v>45839</v>
      </c>
      <c r="B8708" t="s">
        <v>2525</v>
      </c>
      <c r="C8708">
        <v>80</v>
      </c>
      <c r="D8708" t="s">
        <v>302</v>
      </c>
      <c r="E8708" t="s">
        <v>2115</v>
      </c>
      <c r="F8708" t="s">
        <v>1534</v>
      </c>
    </row>
    <row r="8709" spans="1:6" ht="15">
      <c r="A8709" s="233">
        <v>45839</v>
      </c>
      <c r="B8709" t="s">
        <v>2524</v>
      </c>
      <c r="C8709">
        <v>123.0050124542575</v>
      </c>
      <c r="D8709" t="s">
        <v>304</v>
      </c>
      <c r="E8709" t="s">
        <v>3427</v>
      </c>
      <c r="F8709" t="s">
        <v>1544</v>
      </c>
    </row>
    <row r="8710" spans="1:6" ht="15">
      <c r="A8710" s="233">
        <v>45839</v>
      </c>
      <c r="B8710" t="s">
        <v>2525</v>
      </c>
      <c r="C8710">
        <v>40</v>
      </c>
      <c r="D8710" t="s">
        <v>304</v>
      </c>
      <c r="E8710" t="s">
        <v>2185</v>
      </c>
      <c r="F8710" t="s">
        <v>1544</v>
      </c>
    </row>
    <row r="8711" spans="1:6" ht="15">
      <c r="A8711" s="233">
        <v>45839</v>
      </c>
      <c r="B8711" t="s">
        <v>2525</v>
      </c>
      <c r="C8711">
        <v>75</v>
      </c>
      <c r="D8711" t="s">
        <v>306</v>
      </c>
      <c r="E8711" t="s">
        <v>2147</v>
      </c>
      <c r="F8711" t="s">
        <v>1531</v>
      </c>
    </row>
    <row r="8712" spans="1:6" ht="15">
      <c r="A8712" s="233">
        <v>45839</v>
      </c>
      <c r="B8712" t="s">
        <v>2524</v>
      </c>
      <c r="C8712">
        <v>166.26762436818299</v>
      </c>
      <c r="D8712" t="s">
        <v>306</v>
      </c>
      <c r="E8712" t="s">
        <v>2582</v>
      </c>
      <c r="F8712" t="s">
        <v>1531</v>
      </c>
    </row>
    <row r="8713" spans="1:6" ht="15">
      <c r="A8713" s="233">
        <v>45839</v>
      </c>
      <c r="B8713" t="s">
        <v>2525</v>
      </c>
      <c r="C8713">
        <v>190</v>
      </c>
      <c r="D8713" t="s">
        <v>308</v>
      </c>
      <c r="E8713" t="s">
        <v>2202</v>
      </c>
      <c r="F8713" t="s">
        <v>1531</v>
      </c>
    </row>
    <row r="8714" spans="1:6" ht="15">
      <c r="A8714" s="233">
        <v>45839</v>
      </c>
      <c r="B8714" t="s">
        <v>2524</v>
      </c>
      <c r="C8714">
        <v>130.5384366991639</v>
      </c>
      <c r="D8714" t="s">
        <v>308</v>
      </c>
      <c r="E8714" t="s">
        <v>2547</v>
      </c>
      <c r="F8714" t="s">
        <v>1531</v>
      </c>
    </row>
    <row r="8715" spans="1:6" ht="15">
      <c r="A8715" s="233">
        <v>45839</v>
      </c>
      <c r="B8715" t="s">
        <v>2525</v>
      </c>
      <c r="C8715">
        <v>65</v>
      </c>
      <c r="D8715" t="s">
        <v>310</v>
      </c>
      <c r="E8715" t="s">
        <v>2209</v>
      </c>
      <c r="F8715" t="s">
        <v>1518</v>
      </c>
    </row>
    <row r="8716" spans="1:6" ht="15">
      <c r="A8716" s="233">
        <v>45839</v>
      </c>
      <c r="B8716" t="s">
        <v>2524</v>
      </c>
      <c r="C8716">
        <v>161.61917549356011</v>
      </c>
      <c r="D8716" t="s">
        <v>310</v>
      </c>
      <c r="E8716" t="s">
        <v>2981</v>
      </c>
      <c r="F8716" t="s">
        <v>1518</v>
      </c>
    </row>
    <row r="8717" spans="1:6" ht="15">
      <c r="A8717" s="233">
        <v>45839</v>
      </c>
      <c r="B8717" t="s">
        <v>2525</v>
      </c>
      <c r="C8717">
        <v>15210</v>
      </c>
      <c r="D8717" t="s">
        <v>1772</v>
      </c>
      <c r="E8717" t="s">
        <v>3640</v>
      </c>
      <c r="F8717" t="s">
        <v>1772</v>
      </c>
    </row>
    <row r="8718" spans="1:6" ht="15">
      <c r="A8718" s="233">
        <v>45839</v>
      </c>
      <c r="B8718" t="s">
        <v>2524</v>
      </c>
      <c r="C8718">
        <v>138.52846340967821</v>
      </c>
      <c r="D8718" t="s">
        <v>1772</v>
      </c>
      <c r="E8718" t="s">
        <v>3428</v>
      </c>
      <c r="F8718" t="s">
        <v>1772</v>
      </c>
    </row>
    <row r="8719" spans="1:6" ht="15">
      <c r="A8719" s="233">
        <v>45839</v>
      </c>
      <c r="B8719" t="s">
        <v>2588</v>
      </c>
      <c r="C8719">
        <v>370</v>
      </c>
      <c r="D8719" t="s">
        <v>3</v>
      </c>
      <c r="E8719" t="s">
        <v>2996</v>
      </c>
      <c r="F8719" t="s">
        <v>1509</v>
      </c>
    </row>
    <row r="8720" spans="1:6" ht="15">
      <c r="A8720" s="233">
        <v>45839</v>
      </c>
      <c r="B8720" t="s">
        <v>2590</v>
      </c>
      <c r="C8720">
        <v>79.569892473118273</v>
      </c>
      <c r="D8720" t="s">
        <v>3</v>
      </c>
      <c r="E8720" t="s">
        <v>2115</v>
      </c>
      <c r="F8720" t="s">
        <v>1509</v>
      </c>
    </row>
    <row r="8721" spans="1:6" ht="15">
      <c r="A8721" s="233">
        <v>45839</v>
      </c>
      <c r="B8721" t="s">
        <v>2588</v>
      </c>
      <c r="C8721">
        <v>760</v>
      </c>
      <c r="D8721" t="s">
        <v>7</v>
      </c>
      <c r="E8721" t="s">
        <v>2598</v>
      </c>
      <c r="F8721" t="s">
        <v>1509</v>
      </c>
    </row>
    <row r="8722" spans="1:6" ht="15">
      <c r="A8722" s="233">
        <v>45839</v>
      </c>
      <c r="B8722" t="s">
        <v>2590</v>
      </c>
      <c r="C8722">
        <v>77.948717948717956</v>
      </c>
      <c r="D8722" t="s">
        <v>7</v>
      </c>
      <c r="E8722" t="s">
        <v>2604</v>
      </c>
      <c r="F8722" t="s">
        <v>1509</v>
      </c>
    </row>
    <row r="8723" spans="1:6" ht="15">
      <c r="A8723" s="233">
        <v>45839</v>
      </c>
      <c r="B8723" t="s">
        <v>2588</v>
      </c>
      <c r="C8723">
        <v>1020</v>
      </c>
      <c r="D8723" t="s">
        <v>11</v>
      </c>
      <c r="E8723" t="s">
        <v>2452</v>
      </c>
      <c r="F8723" t="s">
        <v>1518</v>
      </c>
    </row>
    <row r="8724" spans="1:6" ht="15">
      <c r="A8724" s="233">
        <v>45839</v>
      </c>
      <c r="B8724" t="s">
        <v>2590</v>
      </c>
      <c r="C8724">
        <v>83.950617283950606</v>
      </c>
      <c r="D8724" t="s">
        <v>11</v>
      </c>
      <c r="E8724" t="s">
        <v>2537</v>
      </c>
      <c r="F8724" t="s">
        <v>1518</v>
      </c>
    </row>
    <row r="8725" spans="1:6" ht="15">
      <c r="A8725" s="233">
        <v>45839</v>
      </c>
      <c r="B8725" t="s">
        <v>2588</v>
      </c>
      <c r="C8725">
        <v>590</v>
      </c>
      <c r="D8725" t="s">
        <v>14</v>
      </c>
      <c r="E8725" t="s">
        <v>3156</v>
      </c>
      <c r="F8725" t="s">
        <v>1522</v>
      </c>
    </row>
    <row r="8726" spans="1:6" ht="15">
      <c r="A8726" s="233">
        <v>45839</v>
      </c>
      <c r="B8726" t="s">
        <v>2590</v>
      </c>
      <c r="C8726">
        <v>82.51748251748252</v>
      </c>
      <c r="D8726" t="s">
        <v>14</v>
      </c>
      <c r="E8726" t="s">
        <v>2548</v>
      </c>
      <c r="F8726" t="s">
        <v>1522</v>
      </c>
    </row>
    <row r="8727" spans="1:6" ht="15">
      <c r="A8727" s="233">
        <v>45839</v>
      </c>
      <c r="B8727" t="s">
        <v>2588</v>
      </c>
      <c r="C8727">
        <v>460</v>
      </c>
      <c r="D8727" t="s">
        <v>16</v>
      </c>
      <c r="E8727" t="s">
        <v>3008</v>
      </c>
      <c r="F8727" t="s">
        <v>1525</v>
      </c>
    </row>
    <row r="8728" spans="1:6" ht="15">
      <c r="A8728" s="233">
        <v>45839</v>
      </c>
      <c r="B8728" t="s">
        <v>2590</v>
      </c>
      <c r="C8728">
        <v>85.981308411214954</v>
      </c>
      <c r="D8728" t="s">
        <v>16</v>
      </c>
      <c r="E8728" t="s">
        <v>2595</v>
      </c>
      <c r="F8728" t="s">
        <v>1525</v>
      </c>
    </row>
    <row r="8729" spans="1:6" ht="15">
      <c r="A8729" s="233">
        <v>45839</v>
      </c>
      <c r="B8729" t="s">
        <v>2588</v>
      </c>
      <c r="C8729">
        <v>630</v>
      </c>
      <c r="D8729" t="s">
        <v>18</v>
      </c>
      <c r="E8729" t="s">
        <v>2616</v>
      </c>
      <c r="F8729" t="s">
        <v>1509</v>
      </c>
    </row>
    <row r="8730" spans="1:6" ht="15">
      <c r="A8730" s="233">
        <v>45839</v>
      </c>
      <c r="B8730" t="s">
        <v>2590</v>
      </c>
      <c r="C8730">
        <v>85.714285714285708</v>
      </c>
      <c r="D8730" t="s">
        <v>18</v>
      </c>
      <c r="E8730" t="s">
        <v>2595</v>
      </c>
      <c r="F8730" t="s">
        <v>1509</v>
      </c>
    </row>
    <row r="8731" spans="1:6" ht="15">
      <c r="A8731" s="233">
        <v>45839</v>
      </c>
      <c r="B8731" t="s">
        <v>2588</v>
      </c>
      <c r="C8731">
        <v>3130</v>
      </c>
      <c r="D8731" t="s">
        <v>20</v>
      </c>
      <c r="E8731" t="s">
        <v>3415</v>
      </c>
      <c r="F8731" t="s">
        <v>1531</v>
      </c>
    </row>
    <row r="8732" spans="1:6" ht="15">
      <c r="A8732" s="233">
        <v>45839</v>
      </c>
      <c r="B8732" t="s">
        <v>2590</v>
      </c>
      <c r="C8732">
        <v>83.578104138851799</v>
      </c>
      <c r="D8732" t="s">
        <v>20</v>
      </c>
      <c r="E8732" t="s">
        <v>2537</v>
      </c>
      <c r="F8732" t="s">
        <v>1531</v>
      </c>
    </row>
    <row r="8733" spans="1:6" ht="15">
      <c r="A8733" s="233">
        <v>45839</v>
      </c>
      <c r="B8733" t="s">
        <v>2588</v>
      </c>
      <c r="C8733">
        <v>300</v>
      </c>
      <c r="D8733" t="s">
        <v>22</v>
      </c>
      <c r="E8733" t="s">
        <v>2111</v>
      </c>
      <c r="F8733" t="s">
        <v>1534</v>
      </c>
    </row>
    <row r="8734" spans="1:6" ht="15">
      <c r="A8734" s="233">
        <v>45839</v>
      </c>
      <c r="B8734" t="s">
        <v>2590</v>
      </c>
      <c r="C8734">
        <v>76.923076923076934</v>
      </c>
      <c r="D8734" t="s">
        <v>22</v>
      </c>
      <c r="E8734" t="s">
        <v>2533</v>
      </c>
      <c r="F8734" t="s">
        <v>1534</v>
      </c>
    </row>
    <row r="8735" spans="1:6" ht="15">
      <c r="A8735" s="233">
        <v>45839</v>
      </c>
      <c r="B8735" t="s">
        <v>2588</v>
      </c>
      <c r="C8735">
        <v>365</v>
      </c>
      <c r="D8735" t="s">
        <v>24</v>
      </c>
      <c r="E8735" t="s">
        <v>2553</v>
      </c>
      <c r="F8735" t="s">
        <v>1534</v>
      </c>
    </row>
    <row r="8736" spans="1:6" ht="15">
      <c r="A8736" s="233">
        <v>45839</v>
      </c>
      <c r="B8736" t="s">
        <v>2590</v>
      </c>
      <c r="C8736">
        <v>78.494623655913969</v>
      </c>
      <c r="D8736" t="s">
        <v>24</v>
      </c>
      <c r="E8736" t="s">
        <v>2604</v>
      </c>
      <c r="F8736" t="s">
        <v>1534</v>
      </c>
    </row>
    <row r="8737" spans="1:6" ht="15">
      <c r="A8737" s="233">
        <v>45839</v>
      </c>
      <c r="B8737" t="s">
        <v>2588</v>
      </c>
      <c r="C8737">
        <v>755</v>
      </c>
      <c r="D8737" t="s">
        <v>26</v>
      </c>
      <c r="E8737" t="s">
        <v>2306</v>
      </c>
      <c r="F8737" t="s">
        <v>1534</v>
      </c>
    </row>
    <row r="8738" spans="1:6" ht="15">
      <c r="A8738" s="233">
        <v>45839</v>
      </c>
      <c r="B8738" t="s">
        <v>2590</v>
      </c>
      <c r="C8738">
        <v>82.065217391304344</v>
      </c>
      <c r="D8738" t="s">
        <v>26</v>
      </c>
      <c r="E8738" t="s">
        <v>2583</v>
      </c>
      <c r="F8738" t="s">
        <v>1534</v>
      </c>
    </row>
    <row r="8739" spans="1:6" ht="15">
      <c r="A8739" s="233">
        <v>45839</v>
      </c>
      <c r="B8739" t="s">
        <v>2588</v>
      </c>
      <c r="C8739">
        <v>1445</v>
      </c>
      <c r="D8739" t="s">
        <v>28</v>
      </c>
      <c r="E8739" t="s">
        <v>3564</v>
      </c>
      <c r="F8739" t="s">
        <v>1522</v>
      </c>
    </row>
    <row r="8740" spans="1:6" ht="15">
      <c r="A8740" s="233">
        <v>45839</v>
      </c>
      <c r="B8740" t="s">
        <v>2590</v>
      </c>
      <c r="C8740">
        <v>86.526946107784426</v>
      </c>
      <c r="D8740" t="s">
        <v>28</v>
      </c>
      <c r="E8740" t="s">
        <v>2567</v>
      </c>
      <c r="F8740" t="s">
        <v>1522</v>
      </c>
    </row>
    <row r="8741" spans="1:6" ht="15">
      <c r="A8741" s="233">
        <v>45839</v>
      </c>
      <c r="B8741" t="s">
        <v>2588</v>
      </c>
      <c r="C8741">
        <v>285</v>
      </c>
      <c r="D8741" t="s">
        <v>30</v>
      </c>
      <c r="E8741" t="s">
        <v>2159</v>
      </c>
      <c r="F8741" t="s">
        <v>1544</v>
      </c>
    </row>
    <row r="8742" spans="1:6" ht="15">
      <c r="A8742" s="233">
        <v>45839</v>
      </c>
      <c r="B8742" t="s">
        <v>2590</v>
      </c>
      <c r="C8742">
        <v>83.82352941176471</v>
      </c>
      <c r="D8742" t="s">
        <v>30</v>
      </c>
      <c r="E8742" t="s">
        <v>2537</v>
      </c>
      <c r="F8742" t="s">
        <v>1544</v>
      </c>
    </row>
    <row r="8743" spans="1:6" ht="15">
      <c r="A8743" s="233">
        <v>45839</v>
      </c>
      <c r="B8743" t="s">
        <v>2588</v>
      </c>
      <c r="C8743">
        <v>1295</v>
      </c>
      <c r="D8743" t="s">
        <v>32</v>
      </c>
      <c r="E8743" t="s">
        <v>2302</v>
      </c>
      <c r="F8743" t="s">
        <v>1518</v>
      </c>
    </row>
    <row r="8744" spans="1:6" ht="15">
      <c r="A8744" s="233">
        <v>45839</v>
      </c>
      <c r="B8744" t="s">
        <v>2590</v>
      </c>
      <c r="C8744">
        <v>83.012820512820511</v>
      </c>
      <c r="D8744" t="s">
        <v>32</v>
      </c>
      <c r="E8744" t="s">
        <v>2548</v>
      </c>
      <c r="F8744" t="s">
        <v>1518</v>
      </c>
    </row>
    <row r="8745" spans="1:6" ht="15">
      <c r="A8745" s="233">
        <v>45839</v>
      </c>
      <c r="B8745" t="s">
        <v>2588</v>
      </c>
      <c r="C8745">
        <v>700</v>
      </c>
      <c r="D8745" t="s">
        <v>34</v>
      </c>
      <c r="E8745" t="s">
        <v>2369</v>
      </c>
      <c r="F8745" t="s">
        <v>1509</v>
      </c>
    </row>
    <row r="8746" spans="1:6" ht="15">
      <c r="A8746" s="233">
        <v>45839</v>
      </c>
      <c r="B8746" t="s">
        <v>2590</v>
      </c>
      <c r="C8746">
        <v>89.171974522292999</v>
      </c>
      <c r="D8746" t="s">
        <v>34</v>
      </c>
      <c r="E8746" t="s">
        <v>2265</v>
      </c>
      <c r="F8746" t="s">
        <v>1509</v>
      </c>
    </row>
    <row r="8747" spans="1:6" ht="15">
      <c r="A8747" s="233">
        <v>45839</v>
      </c>
      <c r="B8747" t="s">
        <v>2588</v>
      </c>
      <c r="C8747">
        <v>495</v>
      </c>
      <c r="D8747" t="s">
        <v>36</v>
      </c>
      <c r="E8747" t="s">
        <v>3013</v>
      </c>
      <c r="F8747" t="s">
        <v>1544</v>
      </c>
    </row>
    <row r="8748" spans="1:6" ht="15">
      <c r="A8748" s="233">
        <v>45839</v>
      </c>
      <c r="B8748" t="s">
        <v>2590</v>
      </c>
      <c r="C8748">
        <v>81.147540983606561</v>
      </c>
      <c r="D8748" t="s">
        <v>36</v>
      </c>
      <c r="E8748" t="s">
        <v>2591</v>
      </c>
      <c r="F8748" t="s">
        <v>1544</v>
      </c>
    </row>
    <row r="8749" spans="1:6" ht="15">
      <c r="A8749" s="233">
        <v>45839</v>
      </c>
      <c r="B8749" t="s">
        <v>2588</v>
      </c>
      <c r="C8749">
        <v>980</v>
      </c>
      <c r="D8749" t="s">
        <v>1497</v>
      </c>
      <c r="E8749" t="s">
        <v>3641</v>
      </c>
      <c r="F8749" t="s">
        <v>1522</v>
      </c>
    </row>
    <row r="8750" spans="1:6" ht="15">
      <c r="A8750" s="233">
        <v>45839</v>
      </c>
      <c r="B8750" t="s">
        <v>2590</v>
      </c>
      <c r="C8750">
        <v>85.217391304347828</v>
      </c>
      <c r="D8750" t="s">
        <v>1497</v>
      </c>
      <c r="E8750" t="s">
        <v>2183</v>
      </c>
      <c r="F8750" t="s">
        <v>1522</v>
      </c>
    </row>
    <row r="8751" spans="1:6" ht="15">
      <c r="A8751" s="233">
        <v>45839</v>
      </c>
      <c r="B8751" t="s">
        <v>2588</v>
      </c>
      <c r="C8751">
        <v>715</v>
      </c>
      <c r="D8751" t="s">
        <v>40</v>
      </c>
      <c r="E8751" t="s">
        <v>2613</v>
      </c>
      <c r="F8751" t="s">
        <v>1509</v>
      </c>
    </row>
    <row r="8752" spans="1:6" ht="15">
      <c r="A8752" s="233">
        <v>45839</v>
      </c>
      <c r="B8752" t="s">
        <v>2590</v>
      </c>
      <c r="C8752">
        <v>81.714285714285722</v>
      </c>
      <c r="D8752" t="s">
        <v>40</v>
      </c>
      <c r="E8752" t="s">
        <v>2583</v>
      </c>
      <c r="F8752" t="s">
        <v>1509</v>
      </c>
    </row>
    <row r="8753" spans="1:6" ht="15">
      <c r="A8753" s="233">
        <v>45839</v>
      </c>
      <c r="B8753" t="s">
        <v>2588</v>
      </c>
      <c r="C8753">
        <v>1275</v>
      </c>
      <c r="D8753" t="s">
        <v>42</v>
      </c>
      <c r="E8753" t="s">
        <v>3623</v>
      </c>
      <c r="F8753" t="s">
        <v>1544</v>
      </c>
    </row>
    <row r="8754" spans="1:6" ht="15">
      <c r="A8754" s="233">
        <v>45839</v>
      </c>
      <c r="B8754" t="s">
        <v>2590</v>
      </c>
      <c r="C8754">
        <v>83.333333333333343</v>
      </c>
      <c r="D8754" t="s">
        <v>42</v>
      </c>
      <c r="E8754" t="s">
        <v>2548</v>
      </c>
      <c r="F8754" t="s">
        <v>1544</v>
      </c>
    </row>
    <row r="8755" spans="1:6" ht="15">
      <c r="A8755" s="233">
        <v>45839</v>
      </c>
      <c r="B8755" t="s">
        <v>2588</v>
      </c>
      <c r="C8755">
        <v>385</v>
      </c>
      <c r="D8755" t="s">
        <v>44</v>
      </c>
      <c r="E8755" t="s">
        <v>2620</v>
      </c>
      <c r="F8755" t="s">
        <v>1534</v>
      </c>
    </row>
    <row r="8756" spans="1:6" ht="15">
      <c r="A8756" s="233">
        <v>45839</v>
      </c>
      <c r="B8756" t="s">
        <v>2590</v>
      </c>
      <c r="C8756">
        <v>77</v>
      </c>
      <c r="D8756" t="s">
        <v>44</v>
      </c>
      <c r="E8756" t="s">
        <v>2533</v>
      </c>
      <c r="F8756" t="s">
        <v>1534</v>
      </c>
    </row>
    <row r="8757" spans="1:6" ht="15">
      <c r="A8757" s="233">
        <v>45839</v>
      </c>
      <c r="B8757" t="s">
        <v>2588</v>
      </c>
      <c r="C8757">
        <v>545</v>
      </c>
      <c r="D8757" t="s">
        <v>46</v>
      </c>
      <c r="E8757" t="s">
        <v>2417</v>
      </c>
      <c r="F8757" t="s">
        <v>1518</v>
      </c>
    </row>
    <row r="8758" spans="1:6" ht="15">
      <c r="A8758" s="233">
        <v>45839</v>
      </c>
      <c r="B8758" t="s">
        <v>2590</v>
      </c>
      <c r="C8758">
        <v>81.954887218045116</v>
      </c>
      <c r="D8758" t="s">
        <v>46</v>
      </c>
      <c r="E8758" t="s">
        <v>2583</v>
      </c>
      <c r="F8758" t="s">
        <v>1518</v>
      </c>
    </row>
    <row r="8759" spans="1:6" ht="15">
      <c r="A8759" s="233">
        <v>45839</v>
      </c>
      <c r="B8759" t="s">
        <v>2588</v>
      </c>
      <c r="C8759">
        <v>1890</v>
      </c>
      <c r="D8759" t="s">
        <v>48</v>
      </c>
      <c r="E8759" t="s">
        <v>2939</v>
      </c>
      <c r="F8759" t="s">
        <v>1525</v>
      </c>
    </row>
    <row r="8760" spans="1:6" ht="15">
      <c r="A8760" s="233">
        <v>45839</v>
      </c>
      <c r="B8760" t="s">
        <v>2590</v>
      </c>
      <c r="C8760">
        <v>81.995661605206067</v>
      </c>
      <c r="D8760" t="s">
        <v>48</v>
      </c>
      <c r="E8760" t="s">
        <v>2583</v>
      </c>
      <c r="F8760" t="s">
        <v>1525</v>
      </c>
    </row>
    <row r="8761" spans="1:6" ht="15">
      <c r="A8761" s="233">
        <v>45839</v>
      </c>
      <c r="B8761" t="s">
        <v>2588</v>
      </c>
      <c r="C8761">
        <v>415</v>
      </c>
      <c r="D8761" t="s">
        <v>50</v>
      </c>
      <c r="E8761" t="s">
        <v>2195</v>
      </c>
      <c r="F8761" t="s">
        <v>1509</v>
      </c>
    </row>
    <row r="8762" spans="1:6" ht="15">
      <c r="A8762" s="233">
        <v>45839</v>
      </c>
      <c r="B8762" t="s">
        <v>2590</v>
      </c>
      <c r="C8762">
        <v>83.838383838383834</v>
      </c>
      <c r="D8762" t="s">
        <v>50</v>
      </c>
      <c r="E8762" t="s">
        <v>2537</v>
      </c>
      <c r="F8762" t="s">
        <v>1509</v>
      </c>
    </row>
    <row r="8763" spans="1:6" ht="15">
      <c r="A8763" s="233">
        <v>45839</v>
      </c>
      <c r="B8763" t="s">
        <v>2588</v>
      </c>
      <c r="C8763">
        <v>790</v>
      </c>
      <c r="D8763" t="s">
        <v>52</v>
      </c>
      <c r="E8763" t="s">
        <v>2294</v>
      </c>
      <c r="F8763" t="s">
        <v>1525</v>
      </c>
    </row>
    <row r="8764" spans="1:6" ht="15">
      <c r="A8764" s="233">
        <v>45839</v>
      </c>
      <c r="B8764" t="s">
        <v>2590</v>
      </c>
      <c r="C8764">
        <v>88.764044943820224</v>
      </c>
      <c r="D8764" t="s">
        <v>52</v>
      </c>
      <c r="E8764" t="s">
        <v>2265</v>
      </c>
      <c r="F8764" t="s">
        <v>1525</v>
      </c>
    </row>
    <row r="8765" spans="1:6" ht="15">
      <c r="A8765" s="233">
        <v>45839</v>
      </c>
      <c r="B8765" t="s">
        <v>2588</v>
      </c>
      <c r="C8765">
        <v>940</v>
      </c>
      <c r="D8765" t="s">
        <v>54</v>
      </c>
      <c r="E8765" t="s">
        <v>2299</v>
      </c>
      <c r="F8765" t="s">
        <v>1534</v>
      </c>
    </row>
    <row r="8766" spans="1:6" ht="15">
      <c r="A8766" s="233">
        <v>45839</v>
      </c>
      <c r="B8766" t="s">
        <v>2590</v>
      </c>
      <c r="C8766">
        <v>69.888475836431226</v>
      </c>
      <c r="D8766" t="s">
        <v>54</v>
      </c>
      <c r="E8766" t="s">
        <v>2127</v>
      </c>
      <c r="F8766" t="s">
        <v>1534</v>
      </c>
    </row>
    <row r="8767" spans="1:6" ht="15">
      <c r="A8767" s="233">
        <v>45839</v>
      </c>
      <c r="B8767" t="s">
        <v>2588</v>
      </c>
      <c r="C8767">
        <v>910</v>
      </c>
      <c r="D8767" t="s">
        <v>56</v>
      </c>
      <c r="E8767" t="s">
        <v>3018</v>
      </c>
      <c r="F8767" t="s">
        <v>1534</v>
      </c>
    </row>
    <row r="8768" spans="1:6" ht="15">
      <c r="A8768" s="233">
        <v>45839</v>
      </c>
      <c r="B8768" t="s">
        <v>2590</v>
      </c>
      <c r="C8768">
        <v>76.15062761506276</v>
      </c>
      <c r="D8768" t="s">
        <v>56</v>
      </c>
      <c r="E8768" t="s">
        <v>2556</v>
      </c>
      <c r="F8768" t="s">
        <v>1534</v>
      </c>
    </row>
    <row r="8769" spans="1:6" ht="15">
      <c r="A8769" s="233">
        <v>45839</v>
      </c>
      <c r="B8769" t="s">
        <v>2588</v>
      </c>
      <c r="C8769">
        <v>15</v>
      </c>
      <c r="D8769" t="s">
        <v>58</v>
      </c>
      <c r="E8769" t="s">
        <v>2317</v>
      </c>
      <c r="F8769" t="s">
        <v>1509</v>
      </c>
    </row>
    <row r="8770" spans="1:6" ht="15">
      <c r="A8770" s="233">
        <v>45839</v>
      </c>
      <c r="B8770" t="s">
        <v>2590</v>
      </c>
      <c r="C8770">
        <v>100</v>
      </c>
      <c r="D8770" t="s">
        <v>58</v>
      </c>
      <c r="E8770" t="s">
        <v>2121</v>
      </c>
      <c r="F8770" t="s">
        <v>1509</v>
      </c>
    </row>
    <row r="8771" spans="1:6" ht="15">
      <c r="A8771" s="233">
        <v>45839</v>
      </c>
      <c r="B8771" t="s">
        <v>2588</v>
      </c>
      <c r="C8771">
        <v>1610</v>
      </c>
      <c r="D8771" t="s">
        <v>1498</v>
      </c>
      <c r="E8771" t="s">
        <v>3642</v>
      </c>
      <c r="F8771" t="s">
        <v>1522</v>
      </c>
    </row>
    <row r="8772" spans="1:6" ht="15">
      <c r="A8772" s="233">
        <v>45839</v>
      </c>
      <c r="B8772" t="s">
        <v>2590</v>
      </c>
      <c r="C8772">
        <v>76.849642004773273</v>
      </c>
      <c r="D8772" t="s">
        <v>1498</v>
      </c>
      <c r="E8772" t="s">
        <v>2533</v>
      </c>
      <c r="F8772" t="s">
        <v>1522</v>
      </c>
    </row>
    <row r="8773" spans="1:6" ht="15">
      <c r="A8773" s="233">
        <v>45839</v>
      </c>
      <c r="B8773" t="s">
        <v>2588</v>
      </c>
      <c r="C8773">
        <v>1685</v>
      </c>
      <c r="D8773" t="s">
        <v>62</v>
      </c>
      <c r="E8773" t="s">
        <v>2607</v>
      </c>
      <c r="F8773" t="s">
        <v>1578</v>
      </c>
    </row>
    <row r="8774" spans="1:6" ht="15">
      <c r="A8774" s="233">
        <v>45839</v>
      </c>
      <c r="B8774" t="s">
        <v>2590</v>
      </c>
      <c r="C8774">
        <v>79.857819905213262</v>
      </c>
      <c r="D8774" t="s">
        <v>62</v>
      </c>
      <c r="E8774" t="s">
        <v>2115</v>
      </c>
      <c r="F8774" t="s">
        <v>1578</v>
      </c>
    </row>
    <row r="8775" spans="1:6" ht="15">
      <c r="A8775" s="233">
        <v>45839</v>
      </c>
      <c r="B8775" t="s">
        <v>2588</v>
      </c>
      <c r="C8775">
        <v>820</v>
      </c>
      <c r="D8775" t="s">
        <v>64</v>
      </c>
      <c r="E8775" t="s">
        <v>3433</v>
      </c>
      <c r="F8775" t="s">
        <v>1531</v>
      </c>
    </row>
    <row r="8776" spans="1:6" ht="15">
      <c r="A8776" s="233">
        <v>45839</v>
      </c>
      <c r="B8776" t="s">
        <v>2590</v>
      </c>
      <c r="C8776">
        <v>82</v>
      </c>
      <c r="D8776" t="s">
        <v>64</v>
      </c>
      <c r="E8776" t="s">
        <v>2583</v>
      </c>
      <c r="F8776" t="s">
        <v>1531</v>
      </c>
    </row>
    <row r="8777" spans="1:6" ht="15">
      <c r="A8777" s="233">
        <v>45839</v>
      </c>
      <c r="B8777" t="s">
        <v>2588</v>
      </c>
      <c r="C8777">
        <v>665</v>
      </c>
      <c r="D8777" t="s">
        <v>66</v>
      </c>
      <c r="E8777" t="s">
        <v>2600</v>
      </c>
      <c r="F8777" t="s">
        <v>1509</v>
      </c>
    </row>
    <row r="8778" spans="1:6" ht="15">
      <c r="A8778" s="233">
        <v>45839</v>
      </c>
      <c r="B8778" t="s">
        <v>2590</v>
      </c>
      <c r="C8778">
        <v>81.097560975609767</v>
      </c>
      <c r="D8778" t="s">
        <v>66</v>
      </c>
      <c r="E8778" t="s">
        <v>2591</v>
      </c>
      <c r="F8778" t="s">
        <v>1509</v>
      </c>
    </row>
    <row r="8779" spans="1:6" ht="15">
      <c r="A8779" s="233">
        <v>45839</v>
      </c>
      <c r="B8779" t="s">
        <v>2588</v>
      </c>
      <c r="C8779">
        <v>895</v>
      </c>
      <c r="D8779" t="s">
        <v>68</v>
      </c>
      <c r="E8779" t="s">
        <v>2424</v>
      </c>
      <c r="F8779" t="s">
        <v>1578</v>
      </c>
    </row>
    <row r="8780" spans="1:6" ht="15">
      <c r="A8780" s="233">
        <v>45839</v>
      </c>
      <c r="B8780" t="s">
        <v>2590</v>
      </c>
      <c r="C8780">
        <v>77.826086956521735</v>
      </c>
      <c r="D8780" t="s">
        <v>68</v>
      </c>
      <c r="E8780" t="s">
        <v>2604</v>
      </c>
      <c r="F8780" t="s">
        <v>1578</v>
      </c>
    </row>
    <row r="8781" spans="1:6" ht="15">
      <c r="A8781" s="233">
        <v>45839</v>
      </c>
      <c r="B8781" t="s">
        <v>2588</v>
      </c>
      <c r="C8781">
        <v>360</v>
      </c>
      <c r="D8781" t="s">
        <v>70</v>
      </c>
      <c r="E8781" t="s">
        <v>2491</v>
      </c>
      <c r="F8781" t="s">
        <v>1578</v>
      </c>
    </row>
    <row r="8782" spans="1:6" ht="15">
      <c r="A8782" s="233">
        <v>45839</v>
      </c>
      <c r="B8782" t="s">
        <v>2590</v>
      </c>
      <c r="C8782">
        <v>80.898876404494374</v>
      </c>
      <c r="D8782" t="s">
        <v>70</v>
      </c>
      <c r="E8782" t="s">
        <v>2591</v>
      </c>
      <c r="F8782" t="s">
        <v>1578</v>
      </c>
    </row>
    <row r="8783" spans="1:6" ht="15">
      <c r="A8783" s="233">
        <v>45839</v>
      </c>
      <c r="B8783" t="s">
        <v>2588</v>
      </c>
      <c r="C8783">
        <v>770</v>
      </c>
      <c r="D8783" t="s">
        <v>72</v>
      </c>
      <c r="E8783" t="s">
        <v>2470</v>
      </c>
      <c r="F8783" t="s">
        <v>1591</v>
      </c>
    </row>
    <row r="8784" spans="1:6" ht="15">
      <c r="A8784" s="233">
        <v>45839</v>
      </c>
      <c r="B8784" t="s">
        <v>2590</v>
      </c>
      <c r="C8784">
        <v>84.615384615384613</v>
      </c>
      <c r="D8784" t="s">
        <v>72</v>
      </c>
      <c r="E8784" t="s">
        <v>2183</v>
      </c>
      <c r="F8784" t="s">
        <v>1591</v>
      </c>
    </row>
    <row r="8785" spans="1:6" ht="15">
      <c r="A8785" s="233">
        <v>45839</v>
      </c>
      <c r="B8785" t="s">
        <v>2588</v>
      </c>
      <c r="C8785">
        <v>2775</v>
      </c>
      <c r="D8785" t="s">
        <v>74</v>
      </c>
      <c r="E8785" t="s">
        <v>3643</v>
      </c>
      <c r="F8785" t="s">
        <v>1591</v>
      </c>
    </row>
    <row r="8786" spans="1:6" ht="15">
      <c r="A8786" s="233">
        <v>45839</v>
      </c>
      <c r="B8786" t="s">
        <v>2590</v>
      </c>
      <c r="C8786">
        <v>83.083832335329348</v>
      </c>
      <c r="D8786" t="s">
        <v>74</v>
      </c>
      <c r="E8786" t="s">
        <v>2548</v>
      </c>
      <c r="F8786" t="s">
        <v>1591</v>
      </c>
    </row>
    <row r="8787" spans="1:6" ht="15">
      <c r="A8787" s="233">
        <v>45839</v>
      </c>
      <c r="B8787" t="s">
        <v>2588</v>
      </c>
      <c r="C8787">
        <v>3015</v>
      </c>
      <c r="D8787" t="s">
        <v>76</v>
      </c>
      <c r="E8787" t="s">
        <v>3644</v>
      </c>
      <c r="F8787" t="s">
        <v>1522</v>
      </c>
    </row>
    <row r="8788" spans="1:6" ht="15">
      <c r="A8788" s="233">
        <v>45839</v>
      </c>
      <c r="B8788" t="s">
        <v>2590</v>
      </c>
      <c r="C8788">
        <v>84.217877094972067</v>
      </c>
      <c r="D8788" t="s">
        <v>76</v>
      </c>
      <c r="E8788" t="s">
        <v>2537</v>
      </c>
      <c r="F8788" t="s">
        <v>1522</v>
      </c>
    </row>
    <row r="8789" spans="1:6" ht="15">
      <c r="A8789" s="233">
        <v>45839</v>
      </c>
      <c r="B8789" t="s">
        <v>2588</v>
      </c>
      <c r="C8789">
        <v>860</v>
      </c>
      <c r="D8789" t="s">
        <v>78</v>
      </c>
      <c r="E8789" t="s">
        <v>2656</v>
      </c>
      <c r="F8789" t="s">
        <v>1518</v>
      </c>
    </row>
    <row r="8790" spans="1:6" ht="15">
      <c r="A8790" s="233">
        <v>45839</v>
      </c>
      <c r="B8790" t="s">
        <v>2590</v>
      </c>
      <c r="C8790">
        <v>82.296650717703344</v>
      </c>
      <c r="D8790" t="s">
        <v>78</v>
      </c>
      <c r="E8790" t="s">
        <v>2583</v>
      </c>
      <c r="F8790" t="s">
        <v>1518</v>
      </c>
    </row>
    <row r="8791" spans="1:6" ht="15">
      <c r="A8791" s="233">
        <v>45839</v>
      </c>
      <c r="B8791" t="s">
        <v>2588</v>
      </c>
      <c r="C8791">
        <v>1430</v>
      </c>
      <c r="D8791" t="s">
        <v>80</v>
      </c>
      <c r="E8791" t="s">
        <v>3370</v>
      </c>
      <c r="F8791" t="s">
        <v>1522</v>
      </c>
    </row>
    <row r="8792" spans="1:6" ht="15">
      <c r="A8792" s="233">
        <v>45839</v>
      </c>
      <c r="B8792" t="s">
        <v>2590</v>
      </c>
      <c r="C8792">
        <v>81.481481481481481</v>
      </c>
      <c r="D8792" t="s">
        <v>80</v>
      </c>
      <c r="E8792" t="s">
        <v>2591</v>
      </c>
      <c r="F8792" t="s">
        <v>1522</v>
      </c>
    </row>
    <row r="8793" spans="1:6" ht="15">
      <c r="A8793" s="233">
        <v>45839</v>
      </c>
      <c r="B8793" t="s">
        <v>2588</v>
      </c>
      <c r="C8793">
        <v>985</v>
      </c>
      <c r="D8793" t="s">
        <v>82</v>
      </c>
      <c r="E8793" t="s">
        <v>2272</v>
      </c>
      <c r="F8793" t="s">
        <v>1531</v>
      </c>
    </row>
    <row r="8794" spans="1:6" ht="15">
      <c r="A8794" s="233">
        <v>45839</v>
      </c>
      <c r="B8794" t="s">
        <v>2590</v>
      </c>
      <c r="C8794">
        <v>83.474576271186436</v>
      </c>
      <c r="D8794" t="s">
        <v>82</v>
      </c>
      <c r="E8794" t="s">
        <v>2548</v>
      </c>
      <c r="F8794" t="s">
        <v>1531</v>
      </c>
    </row>
    <row r="8795" spans="1:6" ht="15">
      <c r="A8795" s="233">
        <v>45839</v>
      </c>
      <c r="B8795" t="s">
        <v>2588</v>
      </c>
      <c r="C8795">
        <v>700</v>
      </c>
      <c r="D8795" t="s">
        <v>84</v>
      </c>
      <c r="E8795" t="s">
        <v>2369</v>
      </c>
      <c r="F8795" t="s">
        <v>1509</v>
      </c>
    </row>
    <row r="8796" spans="1:6" ht="15">
      <c r="A8796" s="233">
        <v>45839</v>
      </c>
      <c r="B8796" t="s">
        <v>2590</v>
      </c>
      <c r="C8796">
        <v>80.459770114942529</v>
      </c>
      <c r="D8796" t="s">
        <v>84</v>
      </c>
      <c r="E8796" t="s">
        <v>2115</v>
      </c>
      <c r="F8796" t="s">
        <v>1509</v>
      </c>
    </row>
    <row r="8797" spans="1:6" ht="15">
      <c r="A8797" s="233">
        <v>45839</v>
      </c>
      <c r="B8797" t="s">
        <v>2588</v>
      </c>
      <c r="C8797">
        <v>1250</v>
      </c>
      <c r="D8797" t="s">
        <v>86</v>
      </c>
      <c r="E8797" t="s">
        <v>2992</v>
      </c>
      <c r="F8797" t="s">
        <v>1518</v>
      </c>
    </row>
    <row r="8798" spans="1:6" ht="15">
      <c r="A8798" s="233">
        <v>45839</v>
      </c>
      <c r="B8798" t="s">
        <v>2590</v>
      </c>
      <c r="C8798">
        <v>90.252707581227426</v>
      </c>
      <c r="D8798" t="s">
        <v>86</v>
      </c>
      <c r="E8798" t="s">
        <v>2193</v>
      </c>
      <c r="F8798" t="s">
        <v>1518</v>
      </c>
    </row>
    <row r="8799" spans="1:6" ht="15">
      <c r="A8799" s="233">
        <v>45839</v>
      </c>
      <c r="B8799" t="s">
        <v>2588</v>
      </c>
      <c r="C8799">
        <v>1615</v>
      </c>
      <c r="D8799" t="s">
        <v>88</v>
      </c>
      <c r="E8799" t="s">
        <v>2642</v>
      </c>
      <c r="F8799" t="s">
        <v>1544</v>
      </c>
    </row>
    <row r="8800" spans="1:6" ht="15">
      <c r="A8800" s="233">
        <v>45839</v>
      </c>
      <c r="B8800" t="s">
        <v>2590</v>
      </c>
      <c r="C8800">
        <v>78.208232445520579</v>
      </c>
      <c r="D8800" t="s">
        <v>88</v>
      </c>
      <c r="E8800" t="s">
        <v>2604</v>
      </c>
      <c r="F8800" t="s">
        <v>1544</v>
      </c>
    </row>
    <row r="8801" spans="1:6" ht="15">
      <c r="A8801" s="233">
        <v>45839</v>
      </c>
      <c r="B8801" t="s">
        <v>2588</v>
      </c>
      <c r="C8801">
        <v>610</v>
      </c>
      <c r="D8801" t="s">
        <v>90</v>
      </c>
      <c r="E8801" t="s">
        <v>2640</v>
      </c>
      <c r="F8801" t="s">
        <v>1509</v>
      </c>
    </row>
    <row r="8802" spans="1:6" ht="15">
      <c r="A8802" s="233">
        <v>45839</v>
      </c>
      <c r="B8802" t="s">
        <v>2590</v>
      </c>
      <c r="C8802">
        <v>81.333333333333329</v>
      </c>
      <c r="D8802" t="s">
        <v>90</v>
      </c>
      <c r="E8802" t="s">
        <v>2591</v>
      </c>
      <c r="F8802" t="s">
        <v>1509</v>
      </c>
    </row>
    <row r="8803" spans="1:6" ht="15">
      <c r="A8803" s="233">
        <v>45839</v>
      </c>
      <c r="B8803" t="s">
        <v>2588</v>
      </c>
      <c r="C8803">
        <v>4275</v>
      </c>
      <c r="D8803" t="s">
        <v>92</v>
      </c>
      <c r="E8803" t="s">
        <v>3645</v>
      </c>
      <c r="F8803" t="s">
        <v>1525</v>
      </c>
    </row>
    <row r="8804" spans="1:6" ht="15">
      <c r="A8804" s="233">
        <v>45839</v>
      </c>
      <c r="B8804" t="s">
        <v>2590</v>
      </c>
      <c r="C8804">
        <v>81.661891117478518</v>
      </c>
      <c r="D8804" t="s">
        <v>92</v>
      </c>
      <c r="E8804" t="s">
        <v>2583</v>
      </c>
      <c r="F8804" t="s">
        <v>1525</v>
      </c>
    </row>
    <row r="8805" spans="1:6" ht="15">
      <c r="A8805" s="233">
        <v>45839</v>
      </c>
      <c r="B8805" t="s">
        <v>2588</v>
      </c>
      <c r="C8805">
        <v>745</v>
      </c>
      <c r="D8805" t="s">
        <v>94</v>
      </c>
      <c r="E8805" t="s">
        <v>2592</v>
      </c>
      <c r="F8805" t="s">
        <v>1578</v>
      </c>
    </row>
    <row r="8806" spans="1:6" ht="15">
      <c r="A8806" s="233">
        <v>45839</v>
      </c>
      <c r="B8806" t="s">
        <v>2590</v>
      </c>
      <c r="C8806">
        <v>85.142857142857139</v>
      </c>
      <c r="D8806" t="s">
        <v>94</v>
      </c>
      <c r="E8806" t="s">
        <v>2183</v>
      </c>
      <c r="F8806" t="s">
        <v>1578</v>
      </c>
    </row>
    <row r="8807" spans="1:6" ht="15">
      <c r="A8807" s="233">
        <v>45839</v>
      </c>
      <c r="B8807" t="s">
        <v>2588</v>
      </c>
      <c r="C8807">
        <v>1810</v>
      </c>
      <c r="D8807" t="s">
        <v>96</v>
      </c>
      <c r="E8807" t="s">
        <v>3646</v>
      </c>
      <c r="F8807" t="s">
        <v>1522</v>
      </c>
    </row>
    <row r="8808" spans="1:6" ht="15">
      <c r="A8808" s="233">
        <v>45839</v>
      </c>
      <c r="B8808" t="s">
        <v>2590</v>
      </c>
      <c r="C8808">
        <v>83.796296296296291</v>
      </c>
      <c r="D8808" t="s">
        <v>96</v>
      </c>
      <c r="E8808" t="s">
        <v>2537</v>
      </c>
      <c r="F8808" t="s">
        <v>1522</v>
      </c>
    </row>
    <row r="8809" spans="1:6" ht="15">
      <c r="A8809" s="233">
        <v>45839</v>
      </c>
      <c r="B8809" t="s">
        <v>2588</v>
      </c>
      <c r="C8809">
        <v>575</v>
      </c>
      <c r="D8809" t="s">
        <v>98</v>
      </c>
      <c r="E8809" t="s">
        <v>3440</v>
      </c>
      <c r="F8809" t="s">
        <v>1509</v>
      </c>
    </row>
    <row r="8810" spans="1:6" ht="15">
      <c r="A8810" s="233">
        <v>45839</v>
      </c>
      <c r="B8810" t="s">
        <v>2590</v>
      </c>
      <c r="C8810">
        <v>86.46616541353383</v>
      </c>
      <c r="D8810" t="s">
        <v>98</v>
      </c>
      <c r="E8810" t="s">
        <v>2595</v>
      </c>
      <c r="F8810" t="s">
        <v>1509</v>
      </c>
    </row>
    <row r="8811" spans="1:6" ht="15">
      <c r="A8811" s="233">
        <v>45839</v>
      </c>
      <c r="B8811" t="s">
        <v>2588</v>
      </c>
      <c r="C8811">
        <v>345</v>
      </c>
      <c r="D8811" t="s">
        <v>100</v>
      </c>
      <c r="E8811" t="s">
        <v>2252</v>
      </c>
      <c r="F8811" t="s">
        <v>1509</v>
      </c>
    </row>
    <row r="8812" spans="1:6" ht="15">
      <c r="A8812" s="233">
        <v>45839</v>
      </c>
      <c r="B8812" t="s">
        <v>2590</v>
      </c>
      <c r="C8812">
        <v>82.142857142857139</v>
      </c>
      <c r="D8812" t="s">
        <v>100</v>
      </c>
      <c r="E8812" t="s">
        <v>2583</v>
      </c>
      <c r="F8812" t="s">
        <v>1509</v>
      </c>
    </row>
    <row r="8813" spans="1:6" ht="15">
      <c r="A8813" s="233">
        <v>45839</v>
      </c>
      <c r="B8813" t="s">
        <v>2588</v>
      </c>
      <c r="C8813">
        <v>375</v>
      </c>
      <c r="D8813" t="s">
        <v>102</v>
      </c>
      <c r="E8813" t="s">
        <v>2891</v>
      </c>
      <c r="F8813" t="s">
        <v>1534</v>
      </c>
    </row>
    <row r="8814" spans="1:6" ht="15">
      <c r="A8814" s="233">
        <v>45839</v>
      </c>
      <c r="B8814" t="s">
        <v>2590</v>
      </c>
      <c r="C8814">
        <v>86.206896551724128</v>
      </c>
      <c r="D8814" t="s">
        <v>102</v>
      </c>
      <c r="E8814" t="s">
        <v>2595</v>
      </c>
      <c r="F8814" t="s">
        <v>1534</v>
      </c>
    </row>
    <row r="8815" spans="1:6" ht="15">
      <c r="A8815" s="233">
        <v>45839</v>
      </c>
      <c r="B8815" t="s">
        <v>2588</v>
      </c>
      <c r="C8815">
        <v>370</v>
      </c>
      <c r="D8815" t="s">
        <v>104</v>
      </c>
      <c r="E8815" t="s">
        <v>2996</v>
      </c>
      <c r="F8815" t="s">
        <v>1509</v>
      </c>
    </row>
    <row r="8816" spans="1:6" ht="15">
      <c r="A8816" s="233">
        <v>45839</v>
      </c>
      <c r="B8816" t="s">
        <v>2590</v>
      </c>
      <c r="C8816">
        <v>83.146067415730343</v>
      </c>
      <c r="D8816" t="s">
        <v>104</v>
      </c>
      <c r="E8816" t="s">
        <v>2548</v>
      </c>
      <c r="F8816" t="s">
        <v>1509</v>
      </c>
    </row>
    <row r="8817" spans="1:6" ht="15">
      <c r="A8817" s="233">
        <v>45839</v>
      </c>
      <c r="B8817" t="s">
        <v>2588</v>
      </c>
      <c r="C8817">
        <v>4455</v>
      </c>
      <c r="D8817" t="s">
        <v>106</v>
      </c>
      <c r="E8817" t="s">
        <v>3647</v>
      </c>
      <c r="F8817" t="s">
        <v>1544</v>
      </c>
    </row>
    <row r="8818" spans="1:6" ht="15">
      <c r="A8818" s="233">
        <v>45839</v>
      </c>
      <c r="B8818" t="s">
        <v>2590</v>
      </c>
      <c r="C8818">
        <v>81.668194317140248</v>
      </c>
      <c r="D8818" t="s">
        <v>106</v>
      </c>
      <c r="E8818" t="s">
        <v>2583</v>
      </c>
      <c r="F8818" t="s">
        <v>1544</v>
      </c>
    </row>
    <row r="8819" spans="1:6" ht="15">
      <c r="A8819" s="233">
        <v>45839</v>
      </c>
      <c r="B8819" t="s">
        <v>2588</v>
      </c>
      <c r="C8819">
        <v>410</v>
      </c>
      <c r="D8819" t="s">
        <v>108</v>
      </c>
      <c r="E8819" t="s">
        <v>2228</v>
      </c>
      <c r="F8819" t="s">
        <v>1509</v>
      </c>
    </row>
    <row r="8820" spans="1:6" ht="15">
      <c r="A8820" s="233">
        <v>45839</v>
      </c>
      <c r="B8820" t="s">
        <v>2590</v>
      </c>
      <c r="C8820">
        <v>79.611650485436897</v>
      </c>
      <c r="D8820" t="s">
        <v>108</v>
      </c>
      <c r="E8820" t="s">
        <v>2115</v>
      </c>
      <c r="F8820" t="s">
        <v>1509</v>
      </c>
    </row>
    <row r="8821" spans="1:6" ht="15">
      <c r="A8821" s="233">
        <v>45839</v>
      </c>
      <c r="B8821" t="s">
        <v>2588</v>
      </c>
      <c r="C8821">
        <v>585</v>
      </c>
      <c r="D8821" t="s">
        <v>110</v>
      </c>
      <c r="E8821" t="s">
        <v>2176</v>
      </c>
      <c r="F8821" t="s">
        <v>1509</v>
      </c>
    </row>
    <row r="8822" spans="1:6" ht="15">
      <c r="A8822" s="233">
        <v>45839</v>
      </c>
      <c r="B8822" t="s">
        <v>2590</v>
      </c>
      <c r="C8822">
        <v>86.029411764705884</v>
      </c>
      <c r="D8822" t="s">
        <v>110</v>
      </c>
      <c r="E8822" t="s">
        <v>2595</v>
      </c>
      <c r="F8822" t="s">
        <v>1509</v>
      </c>
    </row>
    <row r="8823" spans="1:6" ht="15">
      <c r="A8823" s="233">
        <v>45839</v>
      </c>
      <c r="B8823" t="s">
        <v>2588</v>
      </c>
      <c r="C8823">
        <v>315</v>
      </c>
      <c r="D8823" t="s">
        <v>112</v>
      </c>
      <c r="E8823" t="s">
        <v>2178</v>
      </c>
      <c r="F8823" t="s">
        <v>1578</v>
      </c>
    </row>
    <row r="8824" spans="1:6" ht="15">
      <c r="A8824" s="233">
        <v>45839</v>
      </c>
      <c r="B8824" t="s">
        <v>2590</v>
      </c>
      <c r="C8824">
        <v>84</v>
      </c>
      <c r="D8824" t="s">
        <v>112</v>
      </c>
      <c r="E8824" t="s">
        <v>2537</v>
      </c>
      <c r="F8824" t="s">
        <v>1578</v>
      </c>
    </row>
    <row r="8825" spans="1:6" ht="15">
      <c r="A8825" s="233">
        <v>45839</v>
      </c>
      <c r="B8825" t="s">
        <v>2588</v>
      </c>
      <c r="C8825">
        <v>700</v>
      </c>
      <c r="D8825" t="s">
        <v>114</v>
      </c>
      <c r="E8825" t="s">
        <v>2369</v>
      </c>
      <c r="F8825" t="s">
        <v>1509</v>
      </c>
    </row>
    <row r="8826" spans="1:6" ht="15">
      <c r="A8826" s="233">
        <v>45839</v>
      </c>
      <c r="B8826" t="s">
        <v>2590</v>
      </c>
      <c r="C8826">
        <v>78.212290502793294</v>
      </c>
      <c r="D8826" t="s">
        <v>114</v>
      </c>
      <c r="E8826" t="s">
        <v>2604</v>
      </c>
      <c r="F8826" t="s">
        <v>1509</v>
      </c>
    </row>
    <row r="8827" spans="1:6" ht="15">
      <c r="A8827" s="233">
        <v>45839</v>
      </c>
      <c r="B8827" t="s">
        <v>2588</v>
      </c>
      <c r="C8827">
        <v>555</v>
      </c>
      <c r="D8827" t="s">
        <v>872</v>
      </c>
      <c r="E8827" t="s">
        <v>3003</v>
      </c>
      <c r="F8827" t="s">
        <v>1531</v>
      </c>
    </row>
    <row r="8828" spans="1:6" ht="15">
      <c r="A8828" s="233">
        <v>45839</v>
      </c>
      <c r="B8828" t="s">
        <v>2590</v>
      </c>
      <c r="C8828">
        <v>79.285714285714278</v>
      </c>
      <c r="D8828" t="s">
        <v>872</v>
      </c>
      <c r="E8828" t="s">
        <v>2562</v>
      </c>
      <c r="F8828" t="s">
        <v>1531</v>
      </c>
    </row>
    <row r="8829" spans="1:6" ht="15">
      <c r="A8829" s="233">
        <v>45839</v>
      </c>
      <c r="B8829" t="s">
        <v>2588</v>
      </c>
      <c r="C8829">
        <v>3005</v>
      </c>
      <c r="D8829" t="s">
        <v>118</v>
      </c>
      <c r="E8829" t="s">
        <v>3648</v>
      </c>
      <c r="F8829" t="s">
        <v>1525</v>
      </c>
    </row>
    <row r="8830" spans="1:6" ht="15">
      <c r="A8830" s="233">
        <v>45839</v>
      </c>
      <c r="B8830" t="s">
        <v>2590</v>
      </c>
      <c r="C8830">
        <v>82.782369146005507</v>
      </c>
      <c r="D8830" t="s">
        <v>118</v>
      </c>
      <c r="E8830" t="s">
        <v>2548</v>
      </c>
      <c r="F8830" t="s">
        <v>1525</v>
      </c>
    </row>
    <row r="8831" spans="1:6" ht="15">
      <c r="A8831" s="233">
        <v>45839</v>
      </c>
      <c r="B8831" t="s">
        <v>2588</v>
      </c>
      <c r="C8831">
        <v>690</v>
      </c>
      <c r="D8831" t="s">
        <v>120</v>
      </c>
      <c r="E8831" t="s">
        <v>2649</v>
      </c>
      <c r="F8831" t="s">
        <v>1509</v>
      </c>
    </row>
    <row r="8832" spans="1:6" ht="15">
      <c r="A8832" s="233">
        <v>45839</v>
      </c>
      <c r="B8832" t="s">
        <v>2590</v>
      </c>
      <c r="C8832">
        <v>83.636363636363626</v>
      </c>
      <c r="D8832" t="s">
        <v>120</v>
      </c>
      <c r="E8832" t="s">
        <v>2537</v>
      </c>
      <c r="F8832" t="s">
        <v>1509</v>
      </c>
    </row>
    <row r="8833" spans="1:6" ht="15">
      <c r="A8833" s="233">
        <v>45839</v>
      </c>
      <c r="B8833" t="s">
        <v>2588</v>
      </c>
      <c r="C8833">
        <v>525</v>
      </c>
      <c r="D8833" t="s">
        <v>122</v>
      </c>
      <c r="E8833" t="s">
        <v>2362</v>
      </c>
      <c r="F8833" t="s">
        <v>1509</v>
      </c>
    </row>
    <row r="8834" spans="1:6" ht="15">
      <c r="A8834" s="233">
        <v>45839</v>
      </c>
      <c r="B8834" t="s">
        <v>2590</v>
      </c>
      <c r="C8834">
        <v>78.94736842105263</v>
      </c>
      <c r="D8834" t="s">
        <v>122</v>
      </c>
      <c r="E8834" t="s">
        <v>2562</v>
      </c>
      <c r="F8834" t="s">
        <v>1509</v>
      </c>
    </row>
    <row r="8835" spans="1:6" ht="15">
      <c r="A8835" s="233">
        <v>45839</v>
      </c>
      <c r="B8835" t="s">
        <v>2588</v>
      </c>
      <c r="C8835">
        <v>550</v>
      </c>
      <c r="D8835" t="s">
        <v>124</v>
      </c>
      <c r="E8835" t="s">
        <v>2930</v>
      </c>
      <c r="F8835" t="s">
        <v>1544</v>
      </c>
    </row>
    <row r="8836" spans="1:6" ht="15">
      <c r="A8836" s="233">
        <v>45839</v>
      </c>
      <c r="B8836" t="s">
        <v>2590</v>
      </c>
      <c r="C8836">
        <v>80.882352941176478</v>
      </c>
      <c r="D8836" t="s">
        <v>124</v>
      </c>
      <c r="E8836" t="s">
        <v>2591</v>
      </c>
      <c r="F8836" t="s">
        <v>1544</v>
      </c>
    </row>
    <row r="8837" spans="1:6" ht="15">
      <c r="A8837" s="233">
        <v>45839</v>
      </c>
      <c r="B8837" t="s">
        <v>2588</v>
      </c>
      <c r="C8837">
        <v>345</v>
      </c>
      <c r="D8837" t="s">
        <v>126</v>
      </c>
      <c r="E8837" t="s">
        <v>2252</v>
      </c>
      <c r="F8837" t="s">
        <v>1509</v>
      </c>
    </row>
    <row r="8838" spans="1:6" ht="15">
      <c r="A8838" s="233">
        <v>45839</v>
      </c>
      <c r="B8838" t="s">
        <v>2590</v>
      </c>
      <c r="C8838">
        <v>80.232558139534888</v>
      </c>
      <c r="D8838" t="s">
        <v>126</v>
      </c>
      <c r="E8838" t="s">
        <v>2115</v>
      </c>
      <c r="F8838" t="s">
        <v>1509</v>
      </c>
    </row>
    <row r="8839" spans="1:6" ht="15">
      <c r="A8839" s="233">
        <v>45839</v>
      </c>
      <c r="B8839" t="s">
        <v>2588</v>
      </c>
      <c r="C8839">
        <v>310</v>
      </c>
      <c r="D8839" t="s">
        <v>128</v>
      </c>
      <c r="E8839" t="s">
        <v>2289</v>
      </c>
      <c r="F8839" t="s">
        <v>1509</v>
      </c>
    </row>
    <row r="8840" spans="1:6" ht="15">
      <c r="A8840" s="233">
        <v>45839</v>
      </c>
      <c r="B8840" t="s">
        <v>2590</v>
      </c>
      <c r="C8840">
        <v>80.519480519480524</v>
      </c>
      <c r="D8840" t="s">
        <v>128</v>
      </c>
      <c r="E8840" t="s">
        <v>2591</v>
      </c>
      <c r="F8840" t="s">
        <v>1509</v>
      </c>
    </row>
    <row r="8841" spans="1:6" ht="15">
      <c r="A8841" s="233">
        <v>45839</v>
      </c>
      <c r="B8841" t="s">
        <v>2588</v>
      </c>
      <c r="C8841">
        <v>3690</v>
      </c>
      <c r="D8841" t="s">
        <v>130</v>
      </c>
      <c r="E8841" t="s">
        <v>3649</v>
      </c>
      <c r="F8841" t="s">
        <v>1544</v>
      </c>
    </row>
    <row r="8842" spans="1:6" ht="15">
      <c r="A8842" s="233">
        <v>45839</v>
      </c>
      <c r="B8842" t="s">
        <v>2590</v>
      </c>
      <c r="C8842">
        <v>79.611650485436897</v>
      </c>
      <c r="D8842" t="s">
        <v>130</v>
      </c>
      <c r="E8842" t="s">
        <v>2115</v>
      </c>
      <c r="F8842" t="s">
        <v>1544</v>
      </c>
    </row>
    <row r="8843" spans="1:6" ht="15">
      <c r="A8843" s="233">
        <v>45839</v>
      </c>
      <c r="B8843" t="s">
        <v>2588</v>
      </c>
      <c r="C8843">
        <v>750</v>
      </c>
      <c r="D8843" t="s">
        <v>1499</v>
      </c>
      <c r="E8843" t="s">
        <v>2654</v>
      </c>
      <c r="F8843" t="s">
        <v>1518</v>
      </c>
    </row>
    <row r="8844" spans="1:6" ht="15">
      <c r="A8844" s="233">
        <v>45839</v>
      </c>
      <c r="B8844" t="s">
        <v>2590</v>
      </c>
      <c r="C8844">
        <v>90.361445783132538</v>
      </c>
      <c r="D8844" t="s">
        <v>1499</v>
      </c>
      <c r="E8844" t="s">
        <v>2193</v>
      </c>
      <c r="F8844" t="s">
        <v>1518</v>
      </c>
    </row>
    <row r="8845" spans="1:6" ht="15">
      <c r="A8845" s="233">
        <v>45839</v>
      </c>
      <c r="B8845" t="s">
        <v>2588</v>
      </c>
      <c r="C8845">
        <v>345</v>
      </c>
      <c r="D8845" t="s">
        <v>134</v>
      </c>
      <c r="E8845" t="s">
        <v>2252</v>
      </c>
      <c r="F8845" t="s">
        <v>1509</v>
      </c>
    </row>
    <row r="8846" spans="1:6" ht="15">
      <c r="A8846" s="233">
        <v>45839</v>
      </c>
      <c r="B8846" t="s">
        <v>2590</v>
      </c>
      <c r="C8846">
        <v>84.146341463414629</v>
      </c>
      <c r="D8846" t="s">
        <v>134</v>
      </c>
      <c r="E8846" t="s">
        <v>2537</v>
      </c>
      <c r="F8846" t="s">
        <v>1509</v>
      </c>
    </row>
    <row r="8847" spans="1:6" ht="15">
      <c r="A8847" s="233">
        <v>45839</v>
      </c>
      <c r="B8847" t="s">
        <v>2588</v>
      </c>
      <c r="C8847">
        <v>1245</v>
      </c>
      <c r="D8847" t="s">
        <v>136</v>
      </c>
      <c r="E8847" t="s">
        <v>2835</v>
      </c>
      <c r="F8847" t="s">
        <v>1518</v>
      </c>
    </row>
    <row r="8848" spans="1:6" ht="15">
      <c r="A8848" s="233">
        <v>45839</v>
      </c>
      <c r="B8848" t="s">
        <v>2590</v>
      </c>
      <c r="C8848">
        <v>83.557046979865774</v>
      </c>
      <c r="D8848" t="s">
        <v>136</v>
      </c>
      <c r="E8848" t="s">
        <v>2537</v>
      </c>
      <c r="F8848" t="s">
        <v>1518</v>
      </c>
    </row>
    <row r="8849" spans="1:6" ht="15">
      <c r="A8849" s="233">
        <v>45839</v>
      </c>
      <c r="B8849" t="s">
        <v>2588</v>
      </c>
      <c r="C8849">
        <v>495</v>
      </c>
      <c r="D8849" t="s">
        <v>138</v>
      </c>
      <c r="E8849" t="s">
        <v>3013</v>
      </c>
      <c r="F8849" t="s">
        <v>1534</v>
      </c>
    </row>
    <row r="8850" spans="1:6" ht="15">
      <c r="A8850" s="233">
        <v>45839</v>
      </c>
      <c r="B8850" t="s">
        <v>2590</v>
      </c>
      <c r="C8850">
        <v>82.5</v>
      </c>
      <c r="D8850" t="s">
        <v>138</v>
      </c>
      <c r="E8850" t="s">
        <v>2548</v>
      </c>
      <c r="F8850" t="s">
        <v>1534</v>
      </c>
    </row>
    <row r="8851" spans="1:6" ht="15">
      <c r="A8851" s="233">
        <v>45839</v>
      </c>
      <c r="B8851" t="s">
        <v>2588</v>
      </c>
      <c r="C8851">
        <v>470</v>
      </c>
      <c r="D8851" t="s">
        <v>140</v>
      </c>
      <c r="E8851" t="s">
        <v>2169</v>
      </c>
      <c r="F8851" t="s">
        <v>1509</v>
      </c>
    </row>
    <row r="8852" spans="1:6" ht="15">
      <c r="A8852" s="233">
        <v>45839</v>
      </c>
      <c r="B8852" t="s">
        <v>2590</v>
      </c>
      <c r="C8852">
        <v>86.238532110091754</v>
      </c>
      <c r="D8852" t="s">
        <v>140</v>
      </c>
      <c r="E8852" t="s">
        <v>2595</v>
      </c>
      <c r="F8852" t="s">
        <v>1509</v>
      </c>
    </row>
    <row r="8853" spans="1:6" ht="15">
      <c r="A8853" s="233">
        <v>45839</v>
      </c>
      <c r="B8853" t="s">
        <v>2588</v>
      </c>
      <c r="C8853">
        <v>3505</v>
      </c>
      <c r="D8853" t="s">
        <v>142</v>
      </c>
      <c r="E8853" t="s">
        <v>3650</v>
      </c>
      <c r="F8853" t="s">
        <v>1534</v>
      </c>
    </row>
    <row r="8854" spans="1:6" ht="15">
      <c r="A8854" s="233">
        <v>45839</v>
      </c>
      <c r="B8854" t="s">
        <v>2590</v>
      </c>
      <c r="C8854">
        <v>84.254807692307693</v>
      </c>
      <c r="D8854" t="s">
        <v>142</v>
      </c>
      <c r="E8854" t="s">
        <v>2537</v>
      </c>
      <c r="F8854" t="s">
        <v>1534</v>
      </c>
    </row>
    <row r="8855" spans="1:6" ht="15">
      <c r="A8855" s="233">
        <v>45839</v>
      </c>
      <c r="B8855" t="s">
        <v>2588</v>
      </c>
      <c r="C8855">
        <v>1640</v>
      </c>
      <c r="D8855" t="s">
        <v>144</v>
      </c>
      <c r="E8855" t="s">
        <v>3651</v>
      </c>
      <c r="F8855" t="s">
        <v>1518</v>
      </c>
    </row>
    <row r="8856" spans="1:6" ht="15">
      <c r="A8856" s="233">
        <v>45839</v>
      </c>
      <c r="B8856" t="s">
        <v>2590</v>
      </c>
      <c r="C8856">
        <v>75.925925925925924</v>
      </c>
      <c r="D8856" t="s">
        <v>144</v>
      </c>
      <c r="E8856" t="s">
        <v>2556</v>
      </c>
      <c r="F8856" t="s">
        <v>1518</v>
      </c>
    </row>
    <row r="8857" spans="1:6" ht="15">
      <c r="A8857" s="233">
        <v>45839</v>
      </c>
      <c r="B8857" t="s">
        <v>2588</v>
      </c>
      <c r="C8857">
        <v>630</v>
      </c>
      <c r="D8857" t="s">
        <v>146</v>
      </c>
      <c r="E8857" t="s">
        <v>2616</v>
      </c>
      <c r="F8857" t="s">
        <v>1591</v>
      </c>
    </row>
    <row r="8858" spans="1:6" ht="15">
      <c r="A8858" s="233">
        <v>45839</v>
      </c>
      <c r="B8858" t="s">
        <v>2590</v>
      </c>
      <c r="C8858">
        <v>73.68421052631578</v>
      </c>
      <c r="D8858" t="s">
        <v>146</v>
      </c>
      <c r="E8858" t="s">
        <v>2628</v>
      </c>
      <c r="F8858" t="s">
        <v>1591</v>
      </c>
    </row>
    <row r="8859" spans="1:6" ht="15">
      <c r="A8859" s="233">
        <v>45839</v>
      </c>
      <c r="B8859" t="s">
        <v>2588</v>
      </c>
      <c r="C8859">
        <v>1760</v>
      </c>
      <c r="D8859" t="s">
        <v>148</v>
      </c>
      <c r="E8859" t="s">
        <v>2339</v>
      </c>
      <c r="F8859" t="s">
        <v>1591</v>
      </c>
    </row>
    <row r="8860" spans="1:6" ht="15">
      <c r="A8860" s="233">
        <v>45839</v>
      </c>
      <c r="B8860" t="s">
        <v>2590</v>
      </c>
      <c r="C8860">
        <v>74.10526315789474</v>
      </c>
      <c r="D8860" t="s">
        <v>148</v>
      </c>
      <c r="E8860" t="s">
        <v>2628</v>
      </c>
      <c r="F8860" t="s">
        <v>1591</v>
      </c>
    </row>
    <row r="8861" spans="1:6" ht="15">
      <c r="A8861" s="233">
        <v>45839</v>
      </c>
      <c r="B8861" t="s">
        <v>2588</v>
      </c>
      <c r="C8861">
        <v>535</v>
      </c>
      <c r="D8861" t="s">
        <v>150</v>
      </c>
      <c r="E8861" t="s">
        <v>2389</v>
      </c>
      <c r="F8861" t="s">
        <v>1509</v>
      </c>
    </row>
    <row r="8862" spans="1:6" ht="15">
      <c r="A8862" s="233">
        <v>45839</v>
      </c>
      <c r="B8862" t="s">
        <v>2590</v>
      </c>
      <c r="C8862">
        <v>84.920634920634924</v>
      </c>
      <c r="D8862" t="s">
        <v>150</v>
      </c>
      <c r="E8862" t="s">
        <v>2183</v>
      </c>
      <c r="F8862" t="s">
        <v>1509</v>
      </c>
    </row>
    <row r="8863" spans="1:6" ht="15">
      <c r="A8863" s="233">
        <v>45839</v>
      </c>
      <c r="B8863" t="s">
        <v>2588</v>
      </c>
      <c r="C8863">
        <v>2325</v>
      </c>
      <c r="D8863" t="s">
        <v>152</v>
      </c>
      <c r="E8863" t="s">
        <v>2905</v>
      </c>
      <c r="F8863" t="s">
        <v>1591</v>
      </c>
    </row>
    <row r="8864" spans="1:6" ht="15">
      <c r="A8864" s="233">
        <v>45839</v>
      </c>
      <c r="B8864" t="s">
        <v>2590</v>
      </c>
      <c r="C8864">
        <v>80.729166666666657</v>
      </c>
      <c r="D8864" t="s">
        <v>152</v>
      </c>
      <c r="E8864" t="s">
        <v>2591</v>
      </c>
      <c r="F8864" t="s">
        <v>1591</v>
      </c>
    </row>
    <row r="8865" spans="1:6" ht="15">
      <c r="A8865" s="233">
        <v>45839</v>
      </c>
      <c r="B8865" t="s">
        <v>2588</v>
      </c>
      <c r="C8865">
        <v>1365</v>
      </c>
      <c r="D8865" t="s">
        <v>154</v>
      </c>
      <c r="E8865" t="s">
        <v>2599</v>
      </c>
      <c r="F8865" t="s">
        <v>1534</v>
      </c>
    </row>
    <row r="8866" spans="1:6" ht="15">
      <c r="A8866" s="233">
        <v>45839</v>
      </c>
      <c r="B8866" t="s">
        <v>2590</v>
      </c>
      <c r="C8866">
        <v>85.046728971962608</v>
      </c>
      <c r="D8866" t="s">
        <v>154</v>
      </c>
      <c r="E8866" t="s">
        <v>2183</v>
      </c>
      <c r="F8866" t="s">
        <v>1534</v>
      </c>
    </row>
    <row r="8867" spans="1:6" ht="15">
      <c r="A8867" s="233">
        <v>45839</v>
      </c>
      <c r="B8867" t="s">
        <v>2588</v>
      </c>
      <c r="C8867">
        <v>485</v>
      </c>
      <c r="D8867" t="s">
        <v>156</v>
      </c>
      <c r="E8867" t="s">
        <v>2636</v>
      </c>
      <c r="F8867" t="s">
        <v>1525</v>
      </c>
    </row>
    <row r="8868" spans="1:6" ht="15">
      <c r="A8868" s="233">
        <v>45839</v>
      </c>
      <c r="B8868" t="s">
        <v>2590</v>
      </c>
      <c r="C8868">
        <v>88.181818181818187</v>
      </c>
      <c r="D8868" t="s">
        <v>156</v>
      </c>
      <c r="E8868" t="s">
        <v>2571</v>
      </c>
      <c r="F8868" t="s">
        <v>1525</v>
      </c>
    </row>
    <row r="8869" spans="1:6" ht="15">
      <c r="A8869" s="233">
        <v>45839</v>
      </c>
      <c r="B8869" t="s">
        <v>2588</v>
      </c>
      <c r="C8869">
        <v>1035</v>
      </c>
      <c r="D8869" t="s">
        <v>158</v>
      </c>
      <c r="E8869" t="s">
        <v>3403</v>
      </c>
      <c r="F8869" t="s">
        <v>1534</v>
      </c>
    </row>
    <row r="8870" spans="1:6" ht="15">
      <c r="A8870" s="233">
        <v>45839</v>
      </c>
      <c r="B8870" t="s">
        <v>2590</v>
      </c>
      <c r="C8870">
        <v>79.922779922779924</v>
      </c>
      <c r="D8870" t="s">
        <v>158</v>
      </c>
      <c r="E8870" t="s">
        <v>2115</v>
      </c>
      <c r="F8870" t="s">
        <v>1534</v>
      </c>
    </row>
    <row r="8871" spans="1:6" ht="15">
      <c r="A8871" s="233">
        <v>45839</v>
      </c>
      <c r="B8871" t="s">
        <v>2588</v>
      </c>
      <c r="C8871">
        <v>570</v>
      </c>
      <c r="D8871" t="s">
        <v>160</v>
      </c>
      <c r="E8871" t="s">
        <v>2622</v>
      </c>
      <c r="F8871" t="s">
        <v>1544</v>
      </c>
    </row>
    <row r="8872" spans="1:6" ht="15">
      <c r="A8872" s="233">
        <v>45839</v>
      </c>
      <c r="B8872" t="s">
        <v>2590</v>
      </c>
      <c r="C8872">
        <v>76.510067114093957</v>
      </c>
      <c r="D8872" t="s">
        <v>160</v>
      </c>
      <c r="E8872" t="s">
        <v>2533</v>
      </c>
      <c r="F8872" t="s">
        <v>1544</v>
      </c>
    </row>
    <row r="8873" spans="1:6" ht="15">
      <c r="A8873" s="233">
        <v>45839</v>
      </c>
      <c r="B8873" t="s">
        <v>2588</v>
      </c>
      <c r="C8873">
        <v>420</v>
      </c>
      <c r="D8873" t="s">
        <v>162</v>
      </c>
      <c r="E8873" t="s">
        <v>2653</v>
      </c>
      <c r="F8873" t="s">
        <v>1509</v>
      </c>
    </row>
    <row r="8874" spans="1:6" ht="15">
      <c r="A8874" s="233">
        <v>45839</v>
      </c>
      <c r="B8874" t="s">
        <v>2590</v>
      </c>
      <c r="C8874">
        <v>85.714285714285708</v>
      </c>
      <c r="D8874" t="s">
        <v>162</v>
      </c>
      <c r="E8874" t="s">
        <v>2595</v>
      </c>
      <c r="F8874" t="s">
        <v>1509</v>
      </c>
    </row>
    <row r="8875" spans="1:6" ht="15">
      <c r="A8875" s="233">
        <v>45839</v>
      </c>
      <c r="B8875" t="s">
        <v>2588</v>
      </c>
      <c r="C8875">
        <v>350</v>
      </c>
      <c r="D8875" t="s">
        <v>164</v>
      </c>
      <c r="E8875" t="s">
        <v>2210</v>
      </c>
      <c r="F8875" t="s">
        <v>1578</v>
      </c>
    </row>
    <row r="8876" spans="1:6" ht="15">
      <c r="A8876" s="233">
        <v>45839</v>
      </c>
      <c r="B8876" t="s">
        <v>2590</v>
      </c>
      <c r="C8876">
        <v>76.08695652173914</v>
      </c>
      <c r="D8876" t="s">
        <v>164</v>
      </c>
      <c r="E8876" t="s">
        <v>2556</v>
      </c>
      <c r="F8876" t="s">
        <v>1578</v>
      </c>
    </row>
    <row r="8877" spans="1:6" ht="15">
      <c r="A8877" s="233">
        <v>45839</v>
      </c>
      <c r="B8877" t="s">
        <v>2588</v>
      </c>
      <c r="C8877">
        <v>610</v>
      </c>
      <c r="D8877" t="s">
        <v>166</v>
      </c>
      <c r="E8877" t="s">
        <v>2640</v>
      </c>
      <c r="F8877" t="s">
        <v>1525</v>
      </c>
    </row>
    <row r="8878" spans="1:6" ht="15">
      <c r="A8878" s="233">
        <v>45839</v>
      </c>
      <c r="B8878" t="s">
        <v>2590</v>
      </c>
      <c r="C8878">
        <v>84.722222222222214</v>
      </c>
      <c r="D8878" t="s">
        <v>166</v>
      </c>
      <c r="E8878" t="s">
        <v>2183</v>
      </c>
      <c r="F8878" t="s">
        <v>1525</v>
      </c>
    </row>
    <row r="8879" spans="1:6" ht="15">
      <c r="A8879" s="233">
        <v>45839</v>
      </c>
      <c r="B8879" t="s">
        <v>2588</v>
      </c>
      <c r="C8879">
        <v>905</v>
      </c>
      <c r="D8879" t="s">
        <v>168</v>
      </c>
      <c r="E8879" t="s">
        <v>2486</v>
      </c>
      <c r="F8879" t="s">
        <v>1578</v>
      </c>
    </row>
    <row r="8880" spans="1:6" ht="15">
      <c r="A8880" s="233">
        <v>45839</v>
      </c>
      <c r="B8880" t="s">
        <v>2590</v>
      </c>
      <c r="C8880">
        <v>84.186046511627907</v>
      </c>
      <c r="D8880" t="s">
        <v>168</v>
      </c>
      <c r="E8880" t="s">
        <v>2537</v>
      </c>
      <c r="F8880" t="s">
        <v>1578</v>
      </c>
    </row>
    <row r="8881" spans="1:6" ht="15">
      <c r="A8881" s="233">
        <v>45839</v>
      </c>
      <c r="B8881" t="s">
        <v>2588</v>
      </c>
      <c r="C8881">
        <v>475</v>
      </c>
      <c r="D8881" t="s">
        <v>170</v>
      </c>
      <c r="E8881" t="s">
        <v>2355</v>
      </c>
      <c r="F8881" t="s">
        <v>1509</v>
      </c>
    </row>
    <row r="8882" spans="1:6" ht="15">
      <c r="A8882" s="233">
        <v>45839</v>
      </c>
      <c r="B8882" t="s">
        <v>2590</v>
      </c>
      <c r="C8882">
        <v>89.622641509433961</v>
      </c>
      <c r="D8882" t="s">
        <v>170</v>
      </c>
      <c r="E8882" t="s">
        <v>2193</v>
      </c>
      <c r="F8882" t="s">
        <v>1509</v>
      </c>
    </row>
    <row r="8883" spans="1:6" ht="15">
      <c r="A8883" s="233">
        <v>45839</v>
      </c>
      <c r="B8883" t="s">
        <v>2588</v>
      </c>
      <c r="C8883">
        <v>2765</v>
      </c>
      <c r="D8883" t="s">
        <v>172</v>
      </c>
      <c r="E8883" t="s">
        <v>3652</v>
      </c>
      <c r="F8883" t="s">
        <v>1525</v>
      </c>
    </row>
    <row r="8884" spans="1:6" ht="15">
      <c r="A8884" s="233">
        <v>45839</v>
      </c>
      <c r="B8884" t="s">
        <v>2590</v>
      </c>
      <c r="C8884">
        <v>80.144927536231876</v>
      </c>
      <c r="D8884" t="s">
        <v>172</v>
      </c>
      <c r="E8884" t="s">
        <v>2115</v>
      </c>
      <c r="F8884" t="s">
        <v>1525</v>
      </c>
    </row>
    <row r="8885" spans="1:6" ht="15">
      <c r="A8885" s="233">
        <v>45839</v>
      </c>
      <c r="B8885" t="s">
        <v>2588</v>
      </c>
      <c r="C8885">
        <v>450</v>
      </c>
      <c r="D8885" t="s">
        <v>174</v>
      </c>
      <c r="E8885" t="s">
        <v>2643</v>
      </c>
      <c r="F8885" t="s">
        <v>1518</v>
      </c>
    </row>
    <row r="8886" spans="1:6" ht="15">
      <c r="A8886" s="233">
        <v>45839</v>
      </c>
      <c r="B8886" t="s">
        <v>2590</v>
      </c>
      <c r="C8886">
        <v>84.112149532710276</v>
      </c>
      <c r="D8886" t="s">
        <v>174</v>
      </c>
      <c r="E8886" t="s">
        <v>2537</v>
      </c>
      <c r="F8886" t="s">
        <v>1518</v>
      </c>
    </row>
    <row r="8887" spans="1:6" ht="15">
      <c r="A8887" s="233">
        <v>45839</v>
      </c>
      <c r="B8887" t="s">
        <v>2588</v>
      </c>
      <c r="C8887">
        <v>640</v>
      </c>
      <c r="D8887" t="s">
        <v>176</v>
      </c>
      <c r="E8887" t="s">
        <v>2187</v>
      </c>
      <c r="F8887" t="s">
        <v>1518</v>
      </c>
    </row>
    <row r="8888" spans="1:6" ht="15">
      <c r="A8888" s="233">
        <v>45839</v>
      </c>
      <c r="B8888" t="s">
        <v>2590</v>
      </c>
      <c r="C8888">
        <v>89.510489510489506</v>
      </c>
      <c r="D8888" t="s">
        <v>176</v>
      </c>
      <c r="E8888" t="s">
        <v>2193</v>
      </c>
      <c r="F8888" t="s">
        <v>1518</v>
      </c>
    </row>
    <row r="8889" spans="1:6" ht="15">
      <c r="A8889" s="233">
        <v>45839</v>
      </c>
      <c r="B8889" t="s">
        <v>2588</v>
      </c>
      <c r="C8889">
        <v>915</v>
      </c>
      <c r="D8889" t="s">
        <v>178</v>
      </c>
      <c r="E8889" t="s">
        <v>2325</v>
      </c>
      <c r="F8889" t="s">
        <v>1591</v>
      </c>
    </row>
    <row r="8890" spans="1:6" ht="15">
      <c r="A8890" s="233">
        <v>45839</v>
      </c>
      <c r="B8890" t="s">
        <v>2590</v>
      </c>
      <c r="C8890">
        <v>80.973451327433636</v>
      </c>
      <c r="D8890" t="s">
        <v>178</v>
      </c>
      <c r="E8890" t="s">
        <v>2591</v>
      </c>
      <c r="F8890" t="s">
        <v>1591</v>
      </c>
    </row>
    <row r="8891" spans="1:6" ht="15">
      <c r="A8891" s="233">
        <v>45839</v>
      </c>
      <c r="B8891" t="s">
        <v>2588</v>
      </c>
      <c r="C8891">
        <v>760</v>
      </c>
      <c r="D8891" t="s">
        <v>180</v>
      </c>
      <c r="E8891" t="s">
        <v>2598</v>
      </c>
      <c r="F8891" t="s">
        <v>1522</v>
      </c>
    </row>
    <row r="8892" spans="1:6" ht="15">
      <c r="A8892" s="233">
        <v>45839</v>
      </c>
      <c r="B8892" t="s">
        <v>2590</v>
      </c>
      <c r="C8892">
        <v>82.162162162162161</v>
      </c>
      <c r="D8892" t="s">
        <v>180</v>
      </c>
      <c r="E8892" t="s">
        <v>2583</v>
      </c>
      <c r="F8892" t="s">
        <v>1522</v>
      </c>
    </row>
    <row r="8893" spans="1:6" ht="15">
      <c r="A8893" s="233">
        <v>45839</v>
      </c>
      <c r="B8893" t="s">
        <v>2588</v>
      </c>
      <c r="C8893">
        <v>645</v>
      </c>
      <c r="D8893" t="s">
        <v>182</v>
      </c>
      <c r="E8893" t="s">
        <v>3022</v>
      </c>
      <c r="F8893" t="s">
        <v>1578</v>
      </c>
    </row>
    <row r="8894" spans="1:6" ht="15">
      <c r="A8894" s="233">
        <v>45839</v>
      </c>
      <c r="B8894" t="s">
        <v>2590</v>
      </c>
      <c r="C8894">
        <v>77.245508982035929</v>
      </c>
      <c r="D8894" t="s">
        <v>182</v>
      </c>
      <c r="E8894" t="s">
        <v>2533</v>
      </c>
      <c r="F8894" t="s">
        <v>1578</v>
      </c>
    </row>
    <row r="8895" spans="1:6" ht="15">
      <c r="A8895" s="233">
        <v>45839</v>
      </c>
      <c r="B8895" t="s">
        <v>2588</v>
      </c>
      <c r="C8895">
        <v>2045</v>
      </c>
      <c r="D8895" t="s">
        <v>184</v>
      </c>
      <c r="E8895" t="s">
        <v>2871</v>
      </c>
      <c r="F8895" t="s">
        <v>1518</v>
      </c>
    </row>
    <row r="8896" spans="1:6" ht="15">
      <c r="A8896" s="233">
        <v>45839</v>
      </c>
      <c r="B8896" t="s">
        <v>2590</v>
      </c>
      <c r="C8896">
        <v>81.636726546906189</v>
      </c>
      <c r="D8896" t="s">
        <v>184</v>
      </c>
      <c r="E8896" t="s">
        <v>2583</v>
      </c>
      <c r="F8896" t="s">
        <v>1518</v>
      </c>
    </row>
    <row r="8897" spans="1:6" ht="15">
      <c r="A8897" s="233">
        <v>45839</v>
      </c>
      <c r="B8897" t="s">
        <v>2588</v>
      </c>
      <c r="C8897">
        <v>1145</v>
      </c>
      <c r="D8897" t="s">
        <v>186</v>
      </c>
      <c r="E8897" t="s">
        <v>3447</v>
      </c>
      <c r="F8897" t="s">
        <v>1578</v>
      </c>
    </row>
    <row r="8898" spans="1:6" ht="15">
      <c r="A8898" s="233">
        <v>45839</v>
      </c>
      <c r="B8898" t="s">
        <v>2590</v>
      </c>
      <c r="C8898">
        <v>73.162939297124595</v>
      </c>
      <c r="D8898" t="s">
        <v>186</v>
      </c>
      <c r="E8898" t="s">
        <v>2568</v>
      </c>
      <c r="F8898" t="s">
        <v>1578</v>
      </c>
    </row>
    <row r="8899" spans="1:6" ht="15">
      <c r="A8899" s="233">
        <v>45839</v>
      </c>
      <c r="B8899" t="s">
        <v>2588</v>
      </c>
      <c r="C8899">
        <v>665</v>
      </c>
      <c r="D8899" t="s">
        <v>188</v>
      </c>
      <c r="E8899" t="s">
        <v>2600</v>
      </c>
      <c r="F8899" t="s">
        <v>1591</v>
      </c>
    </row>
    <row r="8900" spans="1:6" ht="15">
      <c r="A8900" s="233">
        <v>45839</v>
      </c>
      <c r="B8900" t="s">
        <v>2590</v>
      </c>
      <c r="C8900">
        <v>79.640718562874241</v>
      </c>
      <c r="D8900" t="s">
        <v>188</v>
      </c>
      <c r="E8900" t="s">
        <v>2115</v>
      </c>
      <c r="F8900" t="s">
        <v>1591</v>
      </c>
    </row>
    <row r="8901" spans="1:6" ht="15">
      <c r="A8901" s="233">
        <v>45839</v>
      </c>
      <c r="B8901" t="s">
        <v>2588</v>
      </c>
      <c r="C8901">
        <v>2430</v>
      </c>
      <c r="D8901" t="s">
        <v>190</v>
      </c>
      <c r="E8901" t="s">
        <v>3653</v>
      </c>
      <c r="F8901" t="s">
        <v>1591</v>
      </c>
    </row>
    <row r="8902" spans="1:6" ht="15">
      <c r="A8902" s="233">
        <v>45839</v>
      </c>
      <c r="B8902" t="s">
        <v>2590</v>
      </c>
      <c r="C8902">
        <v>78.896103896103895</v>
      </c>
      <c r="D8902" t="s">
        <v>190</v>
      </c>
      <c r="E8902" t="s">
        <v>2562</v>
      </c>
      <c r="F8902" t="s">
        <v>1591</v>
      </c>
    </row>
    <row r="8903" spans="1:6" ht="15">
      <c r="A8903" s="233">
        <v>45839</v>
      </c>
      <c r="B8903" t="s">
        <v>2588</v>
      </c>
      <c r="C8903">
        <v>535</v>
      </c>
      <c r="D8903" t="s">
        <v>192</v>
      </c>
      <c r="E8903" t="s">
        <v>2389</v>
      </c>
      <c r="F8903" t="s">
        <v>1534</v>
      </c>
    </row>
    <row r="8904" spans="1:6" ht="15">
      <c r="A8904" s="233">
        <v>45839</v>
      </c>
      <c r="B8904" t="s">
        <v>2590</v>
      </c>
      <c r="C8904">
        <v>82.307692307692307</v>
      </c>
      <c r="D8904" t="s">
        <v>192</v>
      </c>
      <c r="E8904" t="s">
        <v>2583</v>
      </c>
      <c r="F8904" t="s">
        <v>1534</v>
      </c>
    </row>
    <row r="8905" spans="1:6" ht="15">
      <c r="A8905" s="233">
        <v>45839</v>
      </c>
      <c r="B8905" t="s">
        <v>2588</v>
      </c>
      <c r="C8905">
        <v>1570</v>
      </c>
      <c r="D8905" t="s">
        <v>194</v>
      </c>
      <c r="E8905" t="s">
        <v>2312</v>
      </c>
      <c r="F8905" t="s">
        <v>1544</v>
      </c>
    </row>
    <row r="8906" spans="1:6" ht="15">
      <c r="A8906" s="233">
        <v>45839</v>
      </c>
      <c r="B8906" t="s">
        <v>2590</v>
      </c>
      <c r="C8906">
        <v>78.894472361809036</v>
      </c>
      <c r="D8906" t="s">
        <v>194</v>
      </c>
      <c r="E8906" t="s">
        <v>2562</v>
      </c>
      <c r="F8906" t="s">
        <v>1544</v>
      </c>
    </row>
    <row r="8907" spans="1:6" ht="15">
      <c r="A8907" s="233">
        <v>45839</v>
      </c>
      <c r="B8907" t="s">
        <v>2588</v>
      </c>
      <c r="C8907">
        <v>485</v>
      </c>
      <c r="D8907" t="s">
        <v>196</v>
      </c>
      <c r="E8907" t="s">
        <v>2636</v>
      </c>
      <c r="F8907" t="s">
        <v>1525</v>
      </c>
    </row>
    <row r="8908" spans="1:6" ht="15">
      <c r="A8908" s="233">
        <v>45839</v>
      </c>
      <c r="B8908" t="s">
        <v>2590</v>
      </c>
      <c r="C8908">
        <v>84.34782608695653</v>
      </c>
      <c r="D8908" t="s">
        <v>196</v>
      </c>
      <c r="E8908" t="s">
        <v>2537</v>
      </c>
      <c r="F8908" t="s">
        <v>1525</v>
      </c>
    </row>
    <row r="8909" spans="1:6" ht="15">
      <c r="A8909" s="233">
        <v>45839</v>
      </c>
      <c r="B8909" t="s">
        <v>2588</v>
      </c>
      <c r="C8909">
        <v>810</v>
      </c>
      <c r="D8909" t="s">
        <v>198</v>
      </c>
      <c r="E8909" t="s">
        <v>2501</v>
      </c>
      <c r="F8909" t="s">
        <v>1522</v>
      </c>
    </row>
    <row r="8910" spans="1:6" ht="15">
      <c r="A8910" s="233">
        <v>45839</v>
      </c>
      <c r="B8910" t="s">
        <v>2590</v>
      </c>
      <c r="C8910">
        <v>86.170212765957444</v>
      </c>
      <c r="D8910" t="s">
        <v>198</v>
      </c>
      <c r="E8910" t="s">
        <v>2595</v>
      </c>
      <c r="F8910" t="s">
        <v>1522</v>
      </c>
    </row>
    <row r="8911" spans="1:6" ht="15">
      <c r="A8911" s="233">
        <v>45839</v>
      </c>
      <c r="B8911" t="s">
        <v>2588</v>
      </c>
      <c r="C8911">
        <v>435</v>
      </c>
      <c r="D8911" t="s">
        <v>200</v>
      </c>
      <c r="E8911" t="s">
        <v>2328</v>
      </c>
      <c r="F8911" t="s">
        <v>1544</v>
      </c>
    </row>
    <row r="8912" spans="1:6" ht="15">
      <c r="A8912" s="233">
        <v>45839</v>
      </c>
      <c r="B8912" t="s">
        <v>2590</v>
      </c>
      <c r="C8912">
        <v>78.378378378378372</v>
      </c>
      <c r="D8912" t="s">
        <v>200</v>
      </c>
      <c r="E8912" t="s">
        <v>2604</v>
      </c>
      <c r="F8912" t="s">
        <v>1544</v>
      </c>
    </row>
    <row r="8913" spans="1:6" ht="15">
      <c r="A8913" s="233">
        <v>45839</v>
      </c>
      <c r="B8913" t="s">
        <v>2588</v>
      </c>
      <c r="C8913">
        <v>245</v>
      </c>
      <c r="D8913" t="s">
        <v>202</v>
      </c>
      <c r="E8913" t="s">
        <v>2243</v>
      </c>
      <c r="F8913" t="s">
        <v>1544</v>
      </c>
    </row>
    <row r="8914" spans="1:6" ht="15">
      <c r="A8914" s="233">
        <v>45839</v>
      </c>
      <c r="B8914" t="s">
        <v>2590</v>
      </c>
      <c r="C8914">
        <v>74.242424242424249</v>
      </c>
      <c r="D8914" t="s">
        <v>202</v>
      </c>
      <c r="E8914" t="s">
        <v>2628</v>
      </c>
      <c r="F8914" t="s">
        <v>1544</v>
      </c>
    </row>
    <row r="8915" spans="1:6" ht="15">
      <c r="A8915" s="233">
        <v>45839</v>
      </c>
      <c r="B8915" t="s">
        <v>2588</v>
      </c>
      <c r="C8915">
        <v>600</v>
      </c>
      <c r="D8915" t="s">
        <v>204</v>
      </c>
      <c r="E8915" t="s">
        <v>2927</v>
      </c>
      <c r="F8915" t="s">
        <v>1509</v>
      </c>
    </row>
    <row r="8916" spans="1:6" ht="15">
      <c r="A8916" s="233">
        <v>45839</v>
      </c>
      <c r="B8916" t="s">
        <v>2590</v>
      </c>
      <c r="C8916">
        <v>78.94736842105263</v>
      </c>
      <c r="D8916" t="s">
        <v>204</v>
      </c>
      <c r="E8916" t="s">
        <v>2562</v>
      </c>
      <c r="F8916" t="s">
        <v>1509</v>
      </c>
    </row>
    <row r="8917" spans="1:6" ht="15">
      <c r="A8917" s="233">
        <v>45839</v>
      </c>
      <c r="B8917" t="s">
        <v>2588</v>
      </c>
      <c r="C8917">
        <v>440</v>
      </c>
      <c r="D8917" t="s">
        <v>206</v>
      </c>
      <c r="E8917" t="s">
        <v>2248</v>
      </c>
      <c r="F8917" t="s">
        <v>1578</v>
      </c>
    </row>
    <row r="8918" spans="1:6" ht="15">
      <c r="A8918" s="233">
        <v>45839</v>
      </c>
      <c r="B8918" t="s">
        <v>2590</v>
      </c>
      <c r="C8918">
        <v>79.27927927927928</v>
      </c>
      <c r="D8918" t="s">
        <v>206</v>
      </c>
      <c r="E8918" t="s">
        <v>2562</v>
      </c>
      <c r="F8918" t="s">
        <v>1578</v>
      </c>
    </row>
    <row r="8919" spans="1:6" ht="15">
      <c r="A8919" s="233">
        <v>45839</v>
      </c>
      <c r="B8919" t="s">
        <v>2588</v>
      </c>
      <c r="C8919">
        <v>420</v>
      </c>
      <c r="D8919" t="s">
        <v>208</v>
      </c>
      <c r="E8919" t="s">
        <v>2653</v>
      </c>
      <c r="F8919" t="s">
        <v>1509</v>
      </c>
    </row>
    <row r="8920" spans="1:6" ht="15">
      <c r="A8920" s="233">
        <v>45839</v>
      </c>
      <c r="B8920" t="s">
        <v>2590</v>
      </c>
      <c r="C8920">
        <v>80.769230769230774</v>
      </c>
      <c r="D8920" t="s">
        <v>208</v>
      </c>
      <c r="E8920" t="s">
        <v>2591</v>
      </c>
      <c r="F8920" t="s">
        <v>1509</v>
      </c>
    </row>
    <row r="8921" spans="1:6" ht="15">
      <c r="A8921" s="233">
        <v>45839</v>
      </c>
      <c r="B8921" t="s">
        <v>2588</v>
      </c>
      <c r="C8921">
        <v>475</v>
      </c>
      <c r="D8921" t="s">
        <v>210</v>
      </c>
      <c r="E8921" t="s">
        <v>2355</v>
      </c>
      <c r="F8921" t="s">
        <v>1534</v>
      </c>
    </row>
    <row r="8922" spans="1:6" ht="15">
      <c r="A8922" s="233">
        <v>45839</v>
      </c>
      <c r="B8922" t="s">
        <v>2590</v>
      </c>
      <c r="C8922">
        <v>78.512396694214885</v>
      </c>
      <c r="D8922" t="s">
        <v>210</v>
      </c>
      <c r="E8922" t="s">
        <v>2562</v>
      </c>
      <c r="F8922" t="s">
        <v>1534</v>
      </c>
    </row>
    <row r="8923" spans="1:6" ht="15">
      <c r="A8923" s="233">
        <v>45839</v>
      </c>
      <c r="B8923" t="s">
        <v>2588</v>
      </c>
      <c r="C8923">
        <v>920</v>
      </c>
      <c r="D8923" t="s">
        <v>212</v>
      </c>
      <c r="E8923" t="s">
        <v>2311</v>
      </c>
      <c r="F8923" t="s">
        <v>1518</v>
      </c>
    </row>
    <row r="8924" spans="1:6" ht="15">
      <c r="A8924" s="233">
        <v>45839</v>
      </c>
      <c r="B8924" t="s">
        <v>2590</v>
      </c>
      <c r="C8924">
        <v>81.777777777777786</v>
      </c>
      <c r="D8924" t="s">
        <v>212</v>
      </c>
      <c r="E8924" t="s">
        <v>2583</v>
      </c>
      <c r="F8924" t="s">
        <v>1518</v>
      </c>
    </row>
    <row r="8925" spans="1:6" ht="15">
      <c r="A8925" s="233">
        <v>45839</v>
      </c>
      <c r="B8925" t="s">
        <v>2588</v>
      </c>
      <c r="C8925">
        <v>120</v>
      </c>
      <c r="D8925" t="s">
        <v>214</v>
      </c>
      <c r="E8925" t="s">
        <v>2233</v>
      </c>
      <c r="F8925" t="s">
        <v>1591</v>
      </c>
    </row>
    <row r="8926" spans="1:6" ht="15">
      <c r="A8926" s="233">
        <v>45839</v>
      </c>
      <c r="B8926" t="s">
        <v>2590</v>
      </c>
      <c r="C8926">
        <v>70.588235294117652</v>
      </c>
      <c r="D8926" t="s">
        <v>214</v>
      </c>
      <c r="E8926" t="s">
        <v>2251</v>
      </c>
      <c r="F8926" t="s">
        <v>1591</v>
      </c>
    </row>
    <row r="8927" spans="1:6" ht="15">
      <c r="A8927" s="233">
        <v>45839</v>
      </c>
      <c r="B8927" t="s">
        <v>2588</v>
      </c>
      <c r="C8927">
        <v>535</v>
      </c>
      <c r="D8927" t="s">
        <v>216</v>
      </c>
      <c r="E8927" t="s">
        <v>2389</v>
      </c>
      <c r="F8927" t="s">
        <v>1534</v>
      </c>
    </row>
    <row r="8928" spans="1:6" ht="15">
      <c r="A8928" s="233">
        <v>45839</v>
      </c>
      <c r="B8928" t="s">
        <v>2590</v>
      </c>
      <c r="C8928">
        <v>78.102189781021906</v>
      </c>
      <c r="D8928" t="s">
        <v>216</v>
      </c>
      <c r="E8928" t="s">
        <v>2604</v>
      </c>
      <c r="F8928" t="s">
        <v>1534</v>
      </c>
    </row>
    <row r="8929" spans="1:6" ht="15">
      <c r="A8929" s="233">
        <v>45839</v>
      </c>
      <c r="B8929" t="s">
        <v>2588</v>
      </c>
      <c r="C8929">
        <v>840</v>
      </c>
      <c r="D8929" t="s">
        <v>218</v>
      </c>
      <c r="E8929" t="s">
        <v>3321</v>
      </c>
      <c r="F8929" t="s">
        <v>1531</v>
      </c>
    </row>
    <row r="8930" spans="1:6" ht="15">
      <c r="A8930" s="233">
        <v>45839</v>
      </c>
      <c r="B8930" t="s">
        <v>2590</v>
      </c>
      <c r="C8930">
        <v>83.582089552238799</v>
      </c>
      <c r="D8930" t="s">
        <v>218</v>
      </c>
      <c r="E8930" t="s">
        <v>2537</v>
      </c>
      <c r="F8930" t="s">
        <v>1531</v>
      </c>
    </row>
    <row r="8931" spans="1:6" ht="15">
      <c r="A8931" s="233">
        <v>45839</v>
      </c>
      <c r="B8931" t="s">
        <v>2588</v>
      </c>
      <c r="C8931">
        <v>930</v>
      </c>
      <c r="D8931" t="s">
        <v>220</v>
      </c>
      <c r="E8931" t="s">
        <v>2286</v>
      </c>
      <c r="F8931" t="s">
        <v>1534</v>
      </c>
    </row>
    <row r="8932" spans="1:6" ht="15">
      <c r="A8932" s="233">
        <v>45839</v>
      </c>
      <c r="B8932" t="s">
        <v>2590</v>
      </c>
      <c r="C8932">
        <v>83.78378378378379</v>
      </c>
      <c r="D8932" t="s">
        <v>220</v>
      </c>
      <c r="E8932" t="s">
        <v>2537</v>
      </c>
      <c r="F8932" t="s">
        <v>1534</v>
      </c>
    </row>
    <row r="8933" spans="1:6" ht="15">
      <c r="A8933" s="233">
        <v>45839</v>
      </c>
      <c r="B8933" t="s">
        <v>2588</v>
      </c>
      <c r="C8933">
        <v>1675</v>
      </c>
      <c r="D8933" t="s">
        <v>222</v>
      </c>
      <c r="E8933" t="s">
        <v>2931</v>
      </c>
      <c r="F8933" t="s">
        <v>1518</v>
      </c>
    </row>
    <row r="8934" spans="1:6" ht="15">
      <c r="A8934" s="233">
        <v>45839</v>
      </c>
      <c r="B8934" t="s">
        <v>2590</v>
      </c>
      <c r="C8934">
        <v>83.959899749373434</v>
      </c>
      <c r="D8934" t="s">
        <v>222</v>
      </c>
      <c r="E8934" t="s">
        <v>2537</v>
      </c>
      <c r="F8934" t="s">
        <v>1518</v>
      </c>
    </row>
    <row r="8935" spans="1:6" ht="15">
      <c r="A8935" s="233">
        <v>45839</v>
      </c>
      <c r="B8935" t="s">
        <v>2588</v>
      </c>
      <c r="C8935">
        <v>1185</v>
      </c>
      <c r="D8935" t="s">
        <v>224</v>
      </c>
      <c r="E8935" t="s">
        <v>2454</v>
      </c>
      <c r="F8935" t="s">
        <v>1531</v>
      </c>
    </row>
    <row r="8936" spans="1:6" ht="15">
      <c r="A8936" s="233">
        <v>45839</v>
      </c>
      <c r="B8936" t="s">
        <v>2590</v>
      </c>
      <c r="C8936">
        <v>77.198697068403916</v>
      </c>
      <c r="D8936" t="s">
        <v>224</v>
      </c>
      <c r="E8936" t="s">
        <v>2533</v>
      </c>
      <c r="F8936" t="s">
        <v>1531</v>
      </c>
    </row>
    <row r="8937" spans="1:6" ht="15">
      <c r="A8937" s="233">
        <v>45839</v>
      </c>
      <c r="B8937" t="s">
        <v>2588</v>
      </c>
      <c r="C8937">
        <v>250</v>
      </c>
      <c r="D8937" t="s">
        <v>226</v>
      </c>
      <c r="E8937" t="s">
        <v>2581</v>
      </c>
      <c r="F8937" t="s">
        <v>1544</v>
      </c>
    </row>
    <row r="8938" spans="1:6" ht="15">
      <c r="A8938" s="233">
        <v>45839</v>
      </c>
      <c r="B8938" t="s">
        <v>2590</v>
      </c>
      <c r="C8938">
        <v>81.967213114754102</v>
      </c>
      <c r="D8938" t="s">
        <v>226</v>
      </c>
      <c r="E8938" t="s">
        <v>2583</v>
      </c>
      <c r="F8938" t="s">
        <v>1544</v>
      </c>
    </row>
    <row r="8939" spans="1:6" ht="15">
      <c r="A8939" s="233">
        <v>45839</v>
      </c>
      <c r="B8939" t="s">
        <v>2588</v>
      </c>
      <c r="C8939">
        <v>790</v>
      </c>
      <c r="D8939" t="s">
        <v>228</v>
      </c>
      <c r="E8939" t="s">
        <v>2294</v>
      </c>
      <c r="F8939" t="s">
        <v>1531</v>
      </c>
    </row>
    <row r="8940" spans="1:6" ht="15">
      <c r="A8940" s="233">
        <v>45839</v>
      </c>
      <c r="B8940" t="s">
        <v>2590</v>
      </c>
      <c r="C8940">
        <v>82.722513089005233</v>
      </c>
      <c r="D8940" t="s">
        <v>228</v>
      </c>
      <c r="E8940" t="s">
        <v>2548</v>
      </c>
      <c r="F8940" t="s">
        <v>1531</v>
      </c>
    </row>
    <row r="8941" spans="1:6" ht="15">
      <c r="A8941" s="233">
        <v>45839</v>
      </c>
      <c r="B8941" t="s">
        <v>2588</v>
      </c>
      <c r="C8941">
        <v>1965</v>
      </c>
      <c r="D8941" t="s">
        <v>230</v>
      </c>
      <c r="E8941" t="s">
        <v>3654</v>
      </c>
      <c r="F8941" t="s">
        <v>1522</v>
      </c>
    </row>
    <row r="8942" spans="1:6" ht="15">
      <c r="A8942" s="233">
        <v>45839</v>
      </c>
      <c r="B8942" t="s">
        <v>2590</v>
      </c>
      <c r="C8942">
        <v>82.21757322175732</v>
      </c>
      <c r="D8942" t="s">
        <v>230</v>
      </c>
      <c r="E8942" t="s">
        <v>2583</v>
      </c>
      <c r="F8942" t="s">
        <v>1522</v>
      </c>
    </row>
    <row r="8943" spans="1:6" ht="15">
      <c r="A8943" s="233">
        <v>45839</v>
      </c>
      <c r="B8943" t="s">
        <v>2588</v>
      </c>
      <c r="C8943">
        <v>860</v>
      </c>
      <c r="D8943" t="s">
        <v>232</v>
      </c>
      <c r="E8943" t="s">
        <v>2656</v>
      </c>
      <c r="F8943" t="s">
        <v>1522</v>
      </c>
    </row>
    <row r="8944" spans="1:6" ht="15">
      <c r="A8944" s="233">
        <v>45839</v>
      </c>
      <c r="B8944" t="s">
        <v>2590</v>
      </c>
      <c r="C8944">
        <v>83.495145631067956</v>
      </c>
      <c r="D8944" t="s">
        <v>232</v>
      </c>
      <c r="E8944" t="s">
        <v>2548</v>
      </c>
      <c r="F8944" t="s">
        <v>1522</v>
      </c>
    </row>
    <row r="8945" spans="1:6" ht="15">
      <c r="A8945" s="233">
        <v>45839</v>
      </c>
      <c r="B8945" t="s">
        <v>2588</v>
      </c>
      <c r="C8945">
        <v>510</v>
      </c>
      <c r="D8945" t="s">
        <v>234</v>
      </c>
      <c r="E8945" t="s">
        <v>2411</v>
      </c>
      <c r="F8945" t="s">
        <v>1578</v>
      </c>
    </row>
    <row r="8946" spans="1:6" ht="15">
      <c r="A8946" s="233">
        <v>45839</v>
      </c>
      <c r="B8946" t="s">
        <v>2590</v>
      </c>
      <c r="C8946">
        <v>76.119402985074629</v>
      </c>
      <c r="D8946" t="s">
        <v>234</v>
      </c>
      <c r="E8946" t="s">
        <v>2556</v>
      </c>
      <c r="F8946" t="s">
        <v>1578</v>
      </c>
    </row>
    <row r="8947" spans="1:6" ht="15">
      <c r="A8947" s="233">
        <v>45839</v>
      </c>
      <c r="B8947" t="s">
        <v>2588</v>
      </c>
      <c r="C8947">
        <v>655</v>
      </c>
      <c r="D8947" t="s">
        <v>236</v>
      </c>
      <c r="E8947" t="s">
        <v>2488</v>
      </c>
      <c r="F8947" t="s">
        <v>1544</v>
      </c>
    </row>
    <row r="8948" spans="1:6" ht="15">
      <c r="A8948" s="233">
        <v>45839</v>
      </c>
      <c r="B8948" t="s">
        <v>2590</v>
      </c>
      <c r="C8948">
        <v>85.620915032679733</v>
      </c>
      <c r="D8948" t="s">
        <v>236</v>
      </c>
      <c r="E8948" t="s">
        <v>2595</v>
      </c>
      <c r="F8948" t="s">
        <v>1544</v>
      </c>
    </row>
    <row r="8949" spans="1:6" ht="15">
      <c r="A8949" s="233">
        <v>45839</v>
      </c>
      <c r="B8949" t="s">
        <v>2588</v>
      </c>
      <c r="C8949">
        <v>515</v>
      </c>
      <c r="D8949" t="s">
        <v>238</v>
      </c>
      <c r="E8949" t="s">
        <v>2632</v>
      </c>
      <c r="F8949" t="s">
        <v>1525</v>
      </c>
    </row>
    <row r="8950" spans="1:6" ht="15">
      <c r="A8950" s="233">
        <v>45839</v>
      </c>
      <c r="B8950" t="s">
        <v>2590</v>
      </c>
      <c r="C8950">
        <v>85.123966942148769</v>
      </c>
      <c r="D8950" t="s">
        <v>238</v>
      </c>
      <c r="E8950" t="s">
        <v>2183</v>
      </c>
      <c r="F8950" t="s">
        <v>1525</v>
      </c>
    </row>
    <row r="8951" spans="1:6" ht="15">
      <c r="A8951" s="233">
        <v>45839</v>
      </c>
      <c r="B8951" t="s">
        <v>2588</v>
      </c>
      <c r="C8951">
        <v>455</v>
      </c>
      <c r="D8951" t="s">
        <v>240</v>
      </c>
      <c r="E8951" t="s">
        <v>2856</v>
      </c>
      <c r="F8951" t="s">
        <v>1509</v>
      </c>
    </row>
    <row r="8952" spans="1:6" ht="15">
      <c r="A8952" s="233">
        <v>45839</v>
      </c>
      <c r="B8952" t="s">
        <v>2590</v>
      </c>
      <c r="C8952">
        <v>85.84905660377359</v>
      </c>
      <c r="D8952" t="s">
        <v>240</v>
      </c>
      <c r="E8952" t="s">
        <v>2595</v>
      </c>
      <c r="F8952" t="s">
        <v>1509</v>
      </c>
    </row>
    <row r="8953" spans="1:6" ht="15">
      <c r="A8953" s="233">
        <v>45839</v>
      </c>
      <c r="B8953" t="s">
        <v>2588</v>
      </c>
      <c r="C8953">
        <v>535</v>
      </c>
      <c r="D8953" t="s">
        <v>242</v>
      </c>
      <c r="E8953" t="s">
        <v>2389</v>
      </c>
      <c r="F8953" t="s">
        <v>1534</v>
      </c>
    </row>
    <row r="8954" spans="1:6" ht="15">
      <c r="A8954" s="233">
        <v>45839</v>
      </c>
      <c r="B8954" t="s">
        <v>2590</v>
      </c>
      <c r="C8954">
        <v>81.060606060606062</v>
      </c>
      <c r="D8954" t="s">
        <v>242</v>
      </c>
      <c r="E8954" t="s">
        <v>2591</v>
      </c>
      <c r="F8954" t="s">
        <v>1534</v>
      </c>
    </row>
    <row r="8955" spans="1:6" ht="15">
      <c r="A8955" s="233">
        <v>45839</v>
      </c>
      <c r="B8955" t="s">
        <v>2588</v>
      </c>
      <c r="C8955">
        <v>3160</v>
      </c>
      <c r="D8955" t="s">
        <v>244</v>
      </c>
      <c r="E8955" t="s">
        <v>3655</v>
      </c>
      <c r="F8955" t="s">
        <v>1531</v>
      </c>
    </row>
    <row r="8956" spans="1:6" ht="15">
      <c r="A8956" s="233">
        <v>45839</v>
      </c>
      <c r="B8956" t="s">
        <v>2590</v>
      </c>
      <c r="C8956">
        <v>82.722513089005233</v>
      </c>
      <c r="D8956" t="s">
        <v>244</v>
      </c>
      <c r="E8956" t="s">
        <v>2548</v>
      </c>
      <c r="F8956" t="s">
        <v>1531</v>
      </c>
    </row>
    <row r="8957" spans="1:6" ht="15">
      <c r="A8957" s="233">
        <v>45839</v>
      </c>
      <c r="B8957" t="s">
        <v>2588</v>
      </c>
      <c r="C8957">
        <v>990</v>
      </c>
      <c r="D8957" t="s">
        <v>246</v>
      </c>
      <c r="E8957" t="s">
        <v>3391</v>
      </c>
      <c r="F8957" t="s">
        <v>1534</v>
      </c>
    </row>
    <row r="8958" spans="1:6" ht="15">
      <c r="A8958" s="233">
        <v>45839</v>
      </c>
      <c r="B8958" t="s">
        <v>2590</v>
      </c>
      <c r="C8958">
        <v>81.481481481481481</v>
      </c>
      <c r="D8958" t="s">
        <v>246</v>
      </c>
      <c r="E8958" t="s">
        <v>2591</v>
      </c>
      <c r="F8958" t="s">
        <v>1534</v>
      </c>
    </row>
    <row r="8959" spans="1:6" ht="15">
      <c r="A8959" s="233">
        <v>45839</v>
      </c>
      <c r="B8959" t="s">
        <v>2588</v>
      </c>
      <c r="C8959">
        <v>580</v>
      </c>
      <c r="D8959" t="s">
        <v>248</v>
      </c>
      <c r="E8959" t="s">
        <v>2296</v>
      </c>
      <c r="F8959" t="s">
        <v>1578</v>
      </c>
    </row>
    <row r="8960" spans="1:6" ht="15">
      <c r="A8960" s="233">
        <v>45839</v>
      </c>
      <c r="B8960" t="s">
        <v>2590</v>
      </c>
      <c r="C8960">
        <v>84.671532846715323</v>
      </c>
      <c r="D8960" t="s">
        <v>248</v>
      </c>
      <c r="E8960" t="s">
        <v>2183</v>
      </c>
      <c r="F8960" t="s">
        <v>1578</v>
      </c>
    </row>
    <row r="8961" spans="1:6" ht="15">
      <c r="A8961" s="233">
        <v>45839</v>
      </c>
      <c r="B8961" t="s">
        <v>2588</v>
      </c>
      <c r="C8961">
        <v>925</v>
      </c>
      <c r="D8961" t="s">
        <v>250</v>
      </c>
      <c r="E8961" t="s">
        <v>2975</v>
      </c>
      <c r="F8961" t="s">
        <v>1531</v>
      </c>
    </row>
    <row r="8962" spans="1:6" ht="15">
      <c r="A8962" s="233">
        <v>45839</v>
      </c>
      <c r="B8962" t="s">
        <v>2590</v>
      </c>
      <c r="C8962">
        <v>83.710407239819006</v>
      </c>
      <c r="D8962" t="s">
        <v>250</v>
      </c>
      <c r="E8962" t="s">
        <v>2537</v>
      </c>
      <c r="F8962" t="s">
        <v>1531</v>
      </c>
    </row>
    <row r="8963" spans="1:6" ht="15">
      <c r="A8963" s="233">
        <v>45839</v>
      </c>
      <c r="B8963" t="s">
        <v>2588</v>
      </c>
      <c r="C8963">
        <v>2600</v>
      </c>
      <c r="D8963" t="s">
        <v>252</v>
      </c>
      <c r="E8963" t="s">
        <v>3656</v>
      </c>
      <c r="F8963" t="s">
        <v>1525</v>
      </c>
    </row>
    <row r="8964" spans="1:6" ht="15">
      <c r="A8964" s="233">
        <v>45839</v>
      </c>
      <c r="B8964" t="s">
        <v>2590</v>
      </c>
      <c r="C8964">
        <v>84.00646203554119</v>
      </c>
      <c r="D8964" t="s">
        <v>252</v>
      </c>
      <c r="E8964" t="s">
        <v>2537</v>
      </c>
      <c r="F8964" t="s">
        <v>1525</v>
      </c>
    </row>
    <row r="8965" spans="1:6" ht="15">
      <c r="A8965" s="233">
        <v>45839</v>
      </c>
      <c r="B8965" t="s">
        <v>2588</v>
      </c>
      <c r="C8965">
        <v>895</v>
      </c>
      <c r="D8965" t="s">
        <v>254</v>
      </c>
      <c r="E8965" t="s">
        <v>2424</v>
      </c>
      <c r="F8965" t="s">
        <v>1578</v>
      </c>
    </row>
    <row r="8966" spans="1:6" ht="15">
      <c r="A8966" s="233">
        <v>45839</v>
      </c>
      <c r="B8966" t="s">
        <v>2590</v>
      </c>
      <c r="C8966">
        <v>80.995475113122168</v>
      </c>
      <c r="D8966" t="s">
        <v>254</v>
      </c>
      <c r="E8966" t="s">
        <v>2591</v>
      </c>
      <c r="F8966" t="s">
        <v>1578</v>
      </c>
    </row>
    <row r="8967" spans="1:6" ht="15">
      <c r="A8967" s="233">
        <v>45839</v>
      </c>
      <c r="B8967" t="s">
        <v>2588</v>
      </c>
      <c r="C8967">
        <v>3020</v>
      </c>
      <c r="D8967" t="s">
        <v>256</v>
      </c>
      <c r="E8967" t="s">
        <v>3449</v>
      </c>
      <c r="F8967" t="s">
        <v>1544</v>
      </c>
    </row>
    <row r="8968" spans="1:6" ht="15">
      <c r="A8968" s="233">
        <v>45839</v>
      </c>
      <c r="B8968" t="s">
        <v>2590</v>
      </c>
      <c r="C8968">
        <v>81.511470985155199</v>
      </c>
      <c r="D8968" t="s">
        <v>256</v>
      </c>
      <c r="E8968" t="s">
        <v>2583</v>
      </c>
      <c r="F8968" t="s">
        <v>1544</v>
      </c>
    </row>
    <row r="8969" spans="1:6" ht="15">
      <c r="A8969" s="233">
        <v>45839</v>
      </c>
      <c r="B8969" t="s">
        <v>2588</v>
      </c>
      <c r="C8969">
        <v>405</v>
      </c>
      <c r="D8969" t="s">
        <v>258</v>
      </c>
      <c r="E8969" t="s">
        <v>2282</v>
      </c>
      <c r="F8969" t="s">
        <v>1509</v>
      </c>
    </row>
    <row r="8970" spans="1:6" ht="15">
      <c r="A8970" s="233">
        <v>45839</v>
      </c>
      <c r="B8970" t="s">
        <v>2590</v>
      </c>
      <c r="C8970">
        <v>79.411764705882348</v>
      </c>
      <c r="D8970" t="s">
        <v>258</v>
      </c>
      <c r="E8970" t="s">
        <v>2562</v>
      </c>
      <c r="F8970" t="s">
        <v>1509</v>
      </c>
    </row>
    <row r="8971" spans="1:6" ht="15">
      <c r="A8971" s="233">
        <v>45839</v>
      </c>
      <c r="B8971" t="s">
        <v>2588</v>
      </c>
      <c r="C8971">
        <v>635</v>
      </c>
      <c r="D8971" t="s">
        <v>260</v>
      </c>
      <c r="E8971" t="s">
        <v>2876</v>
      </c>
      <c r="F8971" t="s">
        <v>1522</v>
      </c>
    </row>
    <row r="8972" spans="1:6" ht="15">
      <c r="A8972" s="233">
        <v>45839</v>
      </c>
      <c r="B8972" t="s">
        <v>2590</v>
      </c>
      <c r="C8972">
        <v>81.935483870967744</v>
      </c>
      <c r="D8972" t="s">
        <v>260</v>
      </c>
      <c r="E8972" t="s">
        <v>2583</v>
      </c>
      <c r="F8972" t="s">
        <v>1522</v>
      </c>
    </row>
    <row r="8973" spans="1:6" ht="15">
      <c r="A8973" s="233">
        <v>45839</v>
      </c>
      <c r="B8973" t="s">
        <v>2588</v>
      </c>
      <c r="C8973">
        <v>775</v>
      </c>
      <c r="D8973" t="s">
        <v>262</v>
      </c>
      <c r="E8973" t="s">
        <v>2947</v>
      </c>
      <c r="F8973" t="s">
        <v>1534</v>
      </c>
    </row>
    <row r="8974" spans="1:6" ht="15">
      <c r="A8974" s="233">
        <v>45839</v>
      </c>
      <c r="B8974" t="s">
        <v>2590</v>
      </c>
      <c r="C8974">
        <v>85.635359116022101</v>
      </c>
      <c r="D8974" t="s">
        <v>262</v>
      </c>
      <c r="E8974" t="s">
        <v>2595</v>
      </c>
      <c r="F8974" t="s">
        <v>1534</v>
      </c>
    </row>
    <row r="8975" spans="1:6" ht="15">
      <c r="A8975" s="233">
        <v>45839</v>
      </c>
      <c r="B8975" t="s">
        <v>2588</v>
      </c>
      <c r="C8975">
        <v>565</v>
      </c>
      <c r="D8975" t="s">
        <v>264</v>
      </c>
      <c r="E8975" t="s">
        <v>2399</v>
      </c>
      <c r="F8975" t="s">
        <v>1531</v>
      </c>
    </row>
    <row r="8976" spans="1:6" ht="15">
      <c r="A8976" s="233">
        <v>45839</v>
      </c>
      <c r="B8976" t="s">
        <v>2590</v>
      </c>
      <c r="C8976">
        <v>83.088235294117652</v>
      </c>
      <c r="D8976" t="s">
        <v>264</v>
      </c>
      <c r="E8976" t="s">
        <v>2548</v>
      </c>
      <c r="F8976" t="s">
        <v>1531</v>
      </c>
    </row>
    <row r="8977" spans="1:6" ht="15">
      <c r="A8977" s="233">
        <v>45839</v>
      </c>
      <c r="B8977" t="s">
        <v>2588</v>
      </c>
      <c r="C8977">
        <v>320</v>
      </c>
      <c r="D8977" t="s">
        <v>266</v>
      </c>
      <c r="E8977" t="s">
        <v>2597</v>
      </c>
      <c r="F8977" t="s">
        <v>1525</v>
      </c>
    </row>
    <row r="8978" spans="1:6" ht="15">
      <c r="A8978" s="233">
        <v>45839</v>
      </c>
      <c r="B8978" t="s">
        <v>2590</v>
      </c>
      <c r="C8978">
        <v>83.116883116883116</v>
      </c>
      <c r="D8978" t="s">
        <v>266</v>
      </c>
      <c r="E8978" t="s">
        <v>2548</v>
      </c>
      <c r="F8978" t="s">
        <v>1525</v>
      </c>
    </row>
    <row r="8979" spans="1:6" ht="15">
      <c r="A8979" s="233">
        <v>45839</v>
      </c>
      <c r="B8979" t="s">
        <v>2588</v>
      </c>
      <c r="C8979">
        <v>620</v>
      </c>
      <c r="D8979" t="s">
        <v>268</v>
      </c>
      <c r="E8979" t="s">
        <v>2605</v>
      </c>
      <c r="F8979" t="s">
        <v>1522</v>
      </c>
    </row>
    <row r="8980" spans="1:6" ht="15">
      <c r="A8980" s="233">
        <v>45839</v>
      </c>
      <c r="B8980" t="s">
        <v>2590</v>
      </c>
      <c r="C8980">
        <v>82.666666666666671</v>
      </c>
      <c r="D8980" t="s">
        <v>268</v>
      </c>
      <c r="E8980" t="s">
        <v>2548</v>
      </c>
      <c r="F8980" t="s">
        <v>1522</v>
      </c>
    </row>
    <row r="8981" spans="1:6" ht="15">
      <c r="A8981" s="233">
        <v>45839</v>
      </c>
      <c r="B8981" t="s">
        <v>2588</v>
      </c>
      <c r="C8981">
        <v>260</v>
      </c>
      <c r="D8981" t="s">
        <v>270</v>
      </c>
      <c r="E8981" t="s">
        <v>2242</v>
      </c>
      <c r="F8981" t="s">
        <v>1509</v>
      </c>
    </row>
    <row r="8982" spans="1:6" ht="15">
      <c r="A8982" s="233">
        <v>45839</v>
      </c>
      <c r="B8982" t="s">
        <v>2590</v>
      </c>
      <c r="C8982">
        <v>82.539682539682531</v>
      </c>
      <c r="D8982" t="s">
        <v>270</v>
      </c>
      <c r="E8982" t="s">
        <v>2548</v>
      </c>
      <c r="F8982" t="s">
        <v>1509</v>
      </c>
    </row>
    <row r="8983" spans="1:6" ht="15">
      <c r="A8983" s="233">
        <v>45839</v>
      </c>
      <c r="B8983" t="s">
        <v>2588</v>
      </c>
      <c r="C8983">
        <v>615</v>
      </c>
      <c r="D8983" t="s">
        <v>272</v>
      </c>
      <c r="E8983" t="s">
        <v>2499</v>
      </c>
      <c r="F8983" t="s">
        <v>1534</v>
      </c>
    </row>
    <row r="8984" spans="1:6" ht="15">
      <c r="A8984" s="233">
        <v>45839</v>
      </c>
      <c r="B8984" t="s">
        <v>2590</v>
      </c>
      <c r="C8984">
        <v>81.456953642384107</v>
      </c>
      <c r="D8984" t="s">
        <v>272</v>
      </c>
      <c r="E8984" t="s">
        <v>2591</v>
      </c>
      <c r="F8984" t="s">
        <v>1534</v>
      </c>
    </row>
    <row r="8985" spans="1:6" ht="15">
      <c r="A8985" s="233">
        <v>45839</v>
      </c>
      <c r="B8985" t="s">
        <v>2588</v>
      </c>
      <c r="C8985">
        <v>1045</v>
      </c>
      <c r="D8985" t="s">
        <v>274</v>
      </c>
      <c r="E8985" t="s">
        <v>2861</v>
      </c>
      <c r="F8985" t="s">
        <v>1518</v>
      </c>
    </row>
    <row r="8986" spans="1:6" ht="15">
      <c r="A8986" s="233">
        <v>45839</v>
      </c>
      <c r="B8986" t="s">
        <v>2590</v>
      </c>
      <c r="C8986">
        <v>81.960784313725483</v>
      </c>
      <c r="D8986" t="s">
        <v>274</v>
      </c>
      <c r="E8986" t="s">
        <v>2583</v>
      </c>
      <c r="F8986" t="s">
        <v>1518</v>
      </c>
    </row>
    <row r="8987" spans="1:6" ht="15">
      <c r="A8987" s="233">
        <v>45839</v>
      </c>
      <c r="B8987" t="s">
        <v>2588</v>
      </c>
      <c r="C8987">
        <v>960</v>
      </c>
      <c r="D8987" t="s">
        <v>276</v>
      </c>
      <c r="E8987" t="s">
        <v>2423</v>
      </c>
      <c r="F8987" t="s">
        <v>1531</v>
      </c>
    </row>
    <row r="8988" spans="1:6" ht="15">
      <c r="A8988" s="233">
        <v>45839</v>
      </c>
      <c r="B8988" t="s">
        <v>2590</v>
      </c>
      <c r="C8988">
        <v>87.272727272727266</v>
      </c>
      <c r="D8988" t="s">
        <v>276</v>
      </c>
      <c r="E8988" t="s">
        <v>2567</v>
      </c>
      <c r="F8988" t="s">
        <v>1531</v>
      </c>
    </row>
    <row r="8989" spans="1:6" ht="15">
      <c r="A8989" s="233">
        <v>45839</v>
      </c>
      <c r="B8989" t="s">
        <v>2588</v>
      </c>
      <c r="C8989">
        <v>420</v>
      </c>
      <c r="D8989" t="s">
        <v>278</v>
      </c>
      <c r="E8989" t="s">
        <v>2653</v>
      </c>
      <c r="F8989" t="s">
        <v>1509</v>
      </c>
    </row>
    <row r="8990" spans="1:6" ht="15">
      <c r="A8990" s="233">
        <v>45839</v>
      </c>
      <c r="B8990" t="s">
        <v>2590</v>
      </c>
      <c r="C8990">
        <v>83.168316831683171</v>
      </c>
      <c r="D8990" t="s">
        <v>278</v>
      </c>
      <c r="E8990" t="s">
        <v>2548</v>
      </c>
      <c r="F8990" t="s">
        <v>1509</v>
      </c>
    </row>
    <row r="8991" spans="1:6" ht="15">
      <c r="A8991" s="233">
        <v>45839</v>
      </c>
      <c r="B8991" t="s">
        <v>2588</v>
      </c>
      <c r="C8991">
        <v>535</v>
      </c>
      <c r="D8991" t="s">
        <v>280</v>
      </c>
      <c r="E8991" t="s">
        <v>2389</v>
      </c>
      <c r="F8991" t="s">
        <v>1509</v>
      </c>
    </row>
    <row r="8992" spans="1:6" ht="15">
      <c r="A8992" s="233">
        <v>45839</v>
      </c>
      <c r="B8992" t="s">
        <v>2590</v>
      </c>
      <c r="C8992">
        <v>84.920634920634924</v>
      </c>
      <c r="D8992" t="s">
        <v>280</v>
      </c>
      <c r="E8992" t="s">
        <v>2183</v>
      </c>
      <c r="F8992" t="s">
        <v>1509</v>
      </c>
    </row>
    <row r="8993" spans="1:6" ht="15">
      <c r="A8993" s="233">
        <v>45839</v>
      </c>
      <c r="B8993" t="s">
        <v>2588</v>
      </c>
      <c r="C8993">
        <v>655</v>
      </c>
      <c r="D8993" t="s">
        <v>282</v>
      </c>
      <c r="E8993" t="s">
        <v>2488</v>
      </c>
      <c r="F8993" t="s">
        <v>1534</v>
      </c>
    </row>
    <row r="8994" spans="1:6" ht="15">
      <c r="A8994" s="233">
        <v>45839</v>
      </c>
      <c r="B8994" t="s">
        <v>2590</v>
      </c>
      <c r="C8994">
        <v>88.513513513513516</v>
      </c>
      <c r="D8994" t="s">
        <v>282</v>
      </c>
      <c r="E8994" t="s">
        <v>2265</v>
      </c>
      <c r="F8994" t="s">
        <v>1534</v>
      </c>
    </row>
    <row r="8995" spans="1:6" ht="15">
      <c r="A8995" s="233">
        <v>45839</v>
      </c>
      <c r="B8995" t="s">
        <v>2588</v>
      </c>
      <c r="C8995">
        <v>1850</v>
      </c>
      <c r="D8995" t="s">
        <v>284</v>
      </c>
      <c r="E8995" t="s">
        <v>3657</v>
      </c>
      <c r="F8995" t="s">
        <v>1531</v>
      </c>
    </row>
    <row r="8996" spans="1:6" ht="15">
      <c r="A8996" s="233">
        <v>45839</v>
      </c>
      <c r="B8996" t="s">
        <v>2590</v>
      </c>
      <c r="C8996">
        <v>83.710407239819006</v>
      </c>
      <c r="D8996" t="s">
        <v>284</v>
      </c>
      <c r="E8996" t="s">
        <v>2537</v>
      </c>
      <c r="F8996" t="s">
        <v>1531</v>
      </c>
    </row>
    <row r="8997" spans="1:6" ht="15">
      <c r="A8997" s="233">
        <v>45839</v>
      </c>
      <c r="B8997" t="s">
        <v>2588</v>
      </c>
      <c r="C8997">
        <v>350</v>
      </c>
      <c r="D8997" t="s">
        <v>286</v>
      </c>
      <c r="E8997" t="s">
        <v>2210</v>
      </c>
      <c r="F8997" t="s">
        <v>1544</v>
      </c>
    </row>
    <row r="8998" spans="1:6" ht="15">
      <c r="A8998" s="233">
        <v>45839</v>
      </c>
      <c r="B8998" t="s">
        <v>2590</v>
      </c>
      <c r="C8998">
        <v>75.268817204301072</v>
      </c>
      <c r="D8998" t="s">
        <v>286</v>
      </c>
      <c r="E8998" t="s">
        <v>2147</v>
      </c>
      <c r="F8998" t="s">
        <v>1544</v>
      </c>
    </row>
    <row r="8999" spans="1:6" ht="15">
      <c r="A8999" s="233">
        <v>45839</v>
      </c>
      <c r="B8999" t="s">
        <v>2588</v>
      </c>
      <c r="C8999">
        <v>990</v>
      </c>
      <c r="D8999" t="s">
        <v>288</v>
      </c>
      <c r="E8999" t="s">
        <v>3391</v>
      </c>
      <c r="F8999" t="s">
        <v>1591</v>
      </c>
    </row>
    <row r="9000" spans="1:6" ht="15">
      <c r="A9000" s="233">
        <v>45839</v>
      </c>
      <c r="B9000" t="s">
        <v>2590</v>
      </c>
      <c r="C9000">
        <v>84.255319148936167</v>
      </c>
      <c r="D9000" t="s">
        <v>288</v>
      </c>
      <c r="E9000" t="s">
        <v>2537</v>
      </c>
      <c r="F9000" t="s">
        <v>1591</v>
      </c>
    </row>
    <row r="9001" spans="1:6" ht="15">
      <c r="A9001" s="233">
        <v>45839</v>
      </c>
      <c r="B9001" t="s">
        <v>2588</v>
      </c>
      <c r="C9001">
        <v>2725</v>
      </c>
      <c r="D9001" t="s">
        <v>290</v>
      </c>
      <c r="E9001" t="s">
        <v>3369</v>
      </c>
      <c r="F9001" t="s">
        <v>1544</v>
      </c>
    </row>
    <row r="9002" spans="1:6" ht="15">
      <c r="A9002" s="233">
        <v>45839</v>
      </c>
      <c r="B9002" t="s">
        <v>2590</v>
      </c>
      <c r="C9002">
        <v>79.446064139941683</v>
      </c>
      <c r="D9002" t="s">
        <v>290</v>
      </c>
      <c r="E9002" t="s">
        <v>2562</v>
      </c>
      <c r="F9002" t="s">
        <v>1544</v>
      </c>
    </row>
    <row r="9003" spans="1:6" ht="15">
      <c r="A9003" s="233">
        <v>45839</v>
      </c>
      <c r="B9003" t="s">
        <v>2588</v>
      </c>
      <c r="C9003">
        <v>355</v>
      </c>
      <c r="D9003" t="s">
        <v>292</v>
      </c>
      <c r="E9003" t="s">
        <v>2366</v>
      </c>
      <c r="F9003" t="s">
        <v>1509</v>
      </c>
    </row>
    <row r="9004" spans="1:6" ht="15">
      <c r="A9004" s="233">
        <v>45839</v>
      </c>
      <c r="B9004" t="s">
        <v>2590</v>
      </c>
      <c r="C9004">
        <v>82.558139534883722</v>
      </c>
      <c r="D9004" t="s">
        <v>292</v>
      </c>
      <c r="E9004" t="s">
        <v>2548</v>
      </c>
      <c r="F9004" t="s">
        <v>1509</v>
      </c>
    </row>
    <row r="9005" spans="1:6" ht="15">
      <c r="A9005" s="233">
        <v>45839</v>
      </c>
      <c r="B9005" t="s">
        <v>2588</v>
      </c>
      <c r="C9005">
        <v>745</v>
      </c>
      <c r="D9005" t="s">
        <v>296</v>
      </c>
      <c r="E9005" t="s">
        <v>2592</v>
      </c>
      <c r="F9005" t="s">
        <v>1534</v>
      </c>
    </row>
    <row r="9006" spans="1:6" ht="15">
      <c r="A9006" s="233">
        <v>45839</v>
      </c>
      <c r="B9006" t="s">
        <v>2590</v>
      </c>
      <c r="C9006">
        <v>86.127167630057798</v>
      </c>
      <c r="D9006" t="s">
        <v>296</v>
      </c>
      <c r="E9006" t="s">
        <v>2595</v>
      </c>
      <c r="F9006" t="s">
        <v>1534</v>
      </c>
    </row>
    <row r="9007" spans="1:6" ht="15">
      <c r="A9007" s="233">
        <v>45839</v>
      </c>
      <c r="B9007" t="s">
        <v>2588</v>
      </c>
      <c r="C9007">
        <v>815</v>
      </c>
      <c r="D9007" t="s">
        <v>294</v>
      </c>
      <c r="E9007" t="s">
        <v>2465</v>
      </c>
      <c r="F9007" t="s">
        <v>1534</v>
      </c>
    </row>
    <row r="9008" spans="1:6" ht="15">
      <c r="A9008" s="233">
        <v>45839</v>
      </c>
      <c r="B9008" t="s">
        <v>2590</v>
      </c>
      <c r="C9008">
        <v>76.525821596244143</v>
      </c>
      <c r="D9008" t="s">
        <v>294</v>
      </c>
      <c r="E9008" t="s">
        <v>2533</v>
      </c>
      <c r="F9008" t="s">
        <v>1534</v>
      </c>
    </row>
    <row r="9009" spans="1:6" ht="15">
      <c r="A9009" s="233">
        <v>45839</v>
      </c>
      <c r="B9009" t="s">
        <v>2588</v>
      </c>
      <c r="C9009">
        <v>1485</v>
      </c>
      <c r="D9009" t="s">
        <v>298</v>
      </c>
      <c r="E9009" t="s">
        <v>2290</v>
      </c>
      <c r="F9009" t="s">
        <v>1522</v>
      </c>
    </row>
    <row r="9010" spans="1:6" ht="15">
      <c r="A9010" s="233">
        <v>45839</v>
      </c>
      <c r="B9010" t="s">
        <v>2590</v>
      </c>
      <c r="C9010">
        <v>82.729805013927589</v>
      </c>
      <c r="D9010" t="s">
        <v>298</v>
      </c>
      <c r="E9010" t="s">
        <v>2548</v>
      </c>
      <c r="F9010" t="s">
        <v>1522</v>
      </c>
    </row>
    <row r="9011" spans="1:6" ht="15">
      <c r="A9011" s="233">
        <v>45839</v>
      </c>
      <c r="B9011" t="s">
        <v>2588</v>
      </c>
      <c r="C9011">
        <v>330</v>
      </c>
      <c r="D9011" t="s">
        <v>300</v>
      </c>
      <c r="E9011" t="s">
        <v>2221</v>
      </c>
      <c r="F9011" t="s">
        <v>1544</v>
      </c>
    </row>
    <row r="9012" spans="1:6" ht="15">
      <c r="A9012" s="233">
        <v>45839</v>
      </c>
      <c r="B9012" t="s">
        <v>2590</v>
      </c>
      <c r="C9012">
        <v>75.862068965517238</v>
      </c>
      <c r="D9012" t="s">
        <v>300</v>
      </c>
      <c r="E9012" t="s">
        <v>2556</v>
      </c>
      <c r="F9012" t="s">
        <v>1544</v>
      </c>
    </row>
    <row r="9013" spans="1:6" ht="15">
      <c r="A9013" s="233">
        <v>45839</v>
      </c>
      <c r="B9013" t="s">
        <v>2588</v>
      </c>
      <c r="C9013">
        <v>1075</v>
      </c>
      <c r="D9013" t="s">
        <v>302</v>
      </c>
      <c r="E9013" t="s">
        <v>2658</v>
      </c>
      <c r="F9013" t="s">
        <v>1534</v>
      </c>
    </row>
    <row r="9014" spans="1:6" ht="15">
      <c r="A9014" s="233">
        <v>45839</v>
      </c>
      <c r="B9014" t="s">
        <v>2590</v>
      </c>
      <c r="C9014">
        <v>85.317460317460316</v>
      </c>
      <c r="D9014" t="s">
        <v>302</v>
      </c>
      <c r="E9014" t="s">
        <v>2183</v>
      </c>
      <c r="F9014" t="s">
        <v>1534</v>
      </c>
    </row>
    <row r="9015" spans="1:6" ht="15">
      <c r="A9015" s="233">
        <v>45839</v>
      </c>
      <c r="B9015" t="s">
        <v>2588</v>
      </c>
      <c r="C9015">
        <v>325</v>
      </c>
      <c r="D9015" t="s">
        <v>304</v>
      </c>
      <c r="E9015" t="s">
        <v>2237</v>
      </c>
      <c r="F9015" t="s">
        <v>1544</v>
      </c>
    </row>
    <row r="9016" spans="1:6" ht="15">
      <c r="A9016" s="233">
        <v>45839</v>
      </c>
      <c r="B9016" t="s">
        <v>2590</v>
      </c>
      <c r="C9016">
        <v>78.313253012048193</v>
      </c>
      <c r="D9016" t="s">
        <v>304</v>
      </c>
      <c r="E9016" t="s">
        <v>2604</v>
      </c>
      <c r="F9016" t="s">
        <v>1544</v>
      </c>
    </row>
    <row r="9017" spans="1:6" ht="15">
      <c r="A9017" s="233">
        <v>45839</v>
      </c>
      <c r="B9017" t="s">
        <v>2588</v>
      </c>
      <c r="C9017">
        <v>785</v>
      </c>
      <c r="D9017" t="s">
        <v>306</v>
      </c>
      <c r="E9017" t="s">
        <v>2373</v>
      </c>
      <c r="F9017" t="s">
        <v>1531</v>
      </c>
    </row>
    <row r="9018" spans="1:6" ht="15">
      <c r="A9018" s="233">
        <v>45839</v>
      </c>
      <c r="B9018" t="s">
        <v>2590</v>
      </c>
      <c r="C9018">
        <v>80.512820512820511</v>
      </c>
      <c r="D9018" t="s">
        <v>306</v>
      </c>
      <c r="E9018" t="s">
        <v>2591</v>
      </c>
      <c r="F9018" t="s">
        <v>1531</v>
      </c>
    </row>
    <row r="9019" spans="1:6" ht="15">
      <c r="A9019" s="233">
        <v>45839</v>
      </c>
      <c r="B9019" t="s">
        <v>2588</v>
      </c>
      <c r="C9019">
        <v>1705</v>
      </c>
      <c r="D9019" t="s">
        <v>308</v>
      </c>
      <c r="E9019" t="s">
        <v>3443</v>
      </c>
      <c r="F9019" t="s">
        <v>1531</v>
      </c>
    </row>
    <row r="9020" spans="1:6" ht="15">
      <c r="A9020" s="233">
        <v>45839</v>
      </c>
      <c r="B9020" t="s">
        <v>2590</v>
      </c>
      <c r="C9020">
        <v>74.291938997821347</v>
      </c>
      <c r="D9020" t="s">
        <v>308</v>
      </c>
      <c r="E9020" t="s">
        <v>2628</v>
      </c>
      <c r="F9020" t="s">
        <v>1531</v>
      </c>
    </row>
    <row r="9021" spans="1:6" ht="15">
      <c r="A9021" s="233">
        <v>45839</v>
      </c>
      <c r="B9021" t="s">
        <v>2588</v>
      </c>
      <c r="C9021">
        <v>630</v>
      </c>
      <c r="D9021" t="s">
        <v>310</v>
      </c>
      <c r="E9021" t="s">
        <v>2616</v>
      </c>
      <c r="F9021" t="s">
        <v>1518</v>
      </c>
    </row>
    <row r="9022" spans="1:6" ht="15">
      <c r="A9022" s="233">
        <v>45839</v>
      </c>
      <c r="B9022" t="s">
        <v>2590</v>
      </c>
      <c r="C9022">
        <v>84</v>
      </c>
      <c r="D9022" t="s">
        <v>310</v>
      </c>
      <c r="E9022" t="s">
        <v>2537</v>
      </c>
      <c r="F9022" t="s">
        <v>1518</v>
      </c>
    </row>
    <row r="9023" spans="1:6" ht="15">
      <c r="A9023" s="233">
        <v>45839</v>
      </c>
      <c r="B9023" t="s">
        <v>2588</v>
      </c>
      <c r="C9023">
        <v>151410</v>
      </c>
      <c r="D9023" t="s">
        <v>1772</v>
      </c>
      <c r="E9023" t="s">
        <v>3658</v>
      </c>
      <c r="F9023" t="s">
        <v>1772</v>
      </c>
    </row>
    <row r="9024" spans="1:6" ht="15">
      <c r="A9024" s="233">
        <v>45839</v>
      </c>
      <c r="B9024" t="s">
        <v>2590</v>
      </c>
      <c r="C9024">
        <v>81.70632993362473</v>
      </c>
      <c r="D9024" t="s">
        <v>1772</v>
      </c>
      <c r="E9024" t="s">
        <v>2583</v>
      </c>
      <c r="F9024" t="s">
        <v>1772</v>
      </c>
    </row>
    <row r="9025" spans="1:6" ht="15">
      <c r="A9025" s="233">
        <v>45809</v>
      </c>
      <c r="B9025" t="s">
        <v>1507</v>
      </c>
      <c r="C9025">
        <v>0.1852340145023072</v>
      </c>
      <c r="D9025" t="s">
        <v>3</v>
      </c>
      <c r="E9025" t="s">
        <v>3481</v>
      </c>
      <c r="F9025" t="s">
        <v>1509</v>
      </c>
    </row>
    <row r="9026" spans="1:6" ht="15">
      <c r="A9026" s="233">
        <v>45809</v>
      </c>
      <c r="B9026" t="s">
        <v>1510</v>
      </c>
      <c r="C9026">
        <v>5.3018867924528301</v>
      </c>
      <c r="D9026" t="s">
        <v>3</v>
      </c>
      <c r="E9026" t="s">
        <v>3659</v>
      </c>
      <c r="F9026" t="s">
        <v>1509</v>
      </c>
    </row>
    <row r="9027" spans="1:6" ht="15">
      <c r="A9027" s="233">
        <v>45809</v>
      </c>
      <c r="B9027" t="s">
        <v>1512</v>
      </c>
      <c r="C9027">
        <v>0.96506262359920891</v>
      </c>
      <c r="D9027" t="s">
        <v>3</v>
      </c>
      <c r="E9027" t="s">
        <v>1610</v>
      </c>
      <c r="F9027" t="s">
        <v>1509</v>
      </c>
    </row>
    <row r="9028" spans="1:6" ht="15">
      <c r="A9028" s="233">
        <v>45809</v>
      </c>
      <c r="B9028" t="s">
        <v>1507</v>
      </c>
      <c r="C9028">
        <v>0.47908946532556912</v>
      </c>
      <c r="D9028" t="s">
        <v>7</v>
      </c>
      <c r="E9028" t="s">
        <v>2733</v>
      </c>
      <c r="F9028" t="s">
        <v>1509</v>
      </c>
    </row>
    <row r="9029" spans="1:6" ht="15">
      <c r="A9029" s="233">
        <v>45809</v>
      </c>
      <c r="B9029" t="s">
        <v>1510</v>
      </c>
      <c r="C9029">
        <v>3.9519650655021841</v>
      </c>
      <c r="D9029" t="s">
        <v>7</v>
      </c>
      <c r="E9029" t="s">
        <v>3660</v>
      </c>
      <c r="F9029" t="s">
        <v>1509</v>
      </c>
    </row>
    <row r="9030" spans="1:6" ht="15">
      <c r="A9030" s="233">
        <v>45809</v>
      </c>
      <c r="B9030" t="s">
        <v>1512</v>
      </c>
      <c r="C9030">
        <v>0.87877183695076755</v>
      </c>
      <c r="D9030" t="s">
        <v>7</v>
      </c>
      <c r="E9030" t="s">
        <v>1516</v>
      </c>
      <c r="F9030" t="s">
        <v>1509</v>
      </c>
    </row>
    <row r="9031" spans="1:6" ht="15">
      <c r="A9031" s="233">
        <v>45809</v>
      </c>
      <c r="B9031" t="s">
        <v>1507</v>
      </c>
      <c r="C9031">
        <v>1.900869565217391</v>
      </c>
      <c r="D9031" t="s">
        <v>11</v>
      </c>
      <c r="E9031" t="s">
        <v>3661</v>
      </c>
      <c r="F9031" t="s">
        <v>1518</v>
      </c>
    </row>
    <row r="9032" spans="1:6" ht="15">
      <c r="A9032" s="233">
        <v>45809</v>
      </c>
      <c r="B9032" t="s">
        <v>1510</v>
      </c>
      <c r="C9032">
        <v>5.3644171779141114</v>
      </c>
      <c r="D9032" t="s">
        <v>11</v>
      </c>
      <c r="E9032" t="s">
        <v>1966</v>
      </c>
      <c r="F9032" t="s">
        <v>1518</v>
      </c>
    </row>
    <row r="9033" spans="1:6" ht="15">
      <c r="A9033" s="233">
        <v>45809</v>
      </c>
      <c r="B9033" t="s">
        <v>1512</v>
      </c>
      <c r="C9033">
        <v>0.64565217391304341</v>
      </c>
      <c r="D9033" t="s">
        <v>11</v>
      </c>
      <c r="E9033" t="s">
        <v>2100</v>
      </c>
      <c r="F9033" t="s">
        <v>1518</v>
      </c>
    </row>
    <row r="9034" spans="1:6" ht="15">
      <c r="A9034" s="233">
        <v>45809</v>
      </c>
      <c r="B9034" t="s">
        <v>1507</v>
      </c>
      <c r="C9034">
        <v>0.86188811188811187</v>
      </c>
      <c r="D9034" t="s">
        <v>14</v>
      </c>
      <c r="E9034" t="s">
        <v>1967</v>
      </c>
      <c r="F9034" t="s">
        <v>1522</v>
      </c>
    </row>
    <row r="9035" spans="1:6" ht="15">
      <c r="A9035" s="233">
        <v>45809</v>
      </c>
      <c r="B9035" t="s">
        <v>1510</v>
      </c>
      <c r="C9035">
        <v>7.4696969696969697</v>
      </c>
      <c r="D9035" t="s">
        <v>14</v>
      </c>
      <c r="E9035" t="s">
        <v>2775</v>
      </c>
      <c r="F9035" t="s">
        <v>1522</v>
      </c>
    </row>
    <row r="9036" spans="1:6" ht="15">
      <c r="A9036" s="233">
        <v>45809</v>
      </c>
      <c r="B9036" t="s">
        <v>1512</v>
      </c>
      <c r="C9036">
        <v>0.88461538461538458</v>
      </c>
      <c r="D9036" t="s">
        <v>14</v>
      </c>
      <c r="E9036" t="s">
        <v>1516</v>
      </c>
      <c r="F9036" t="s">
        <v>1522</v>
      </c>
    </row>
    <row r="9037" spans="1:6" ht="15">
      <c r="A9037" s="233">
        <v>45809</v>
      </c>
      <c r="B9037" t="s">
        <v>1507</v>
      </c>
      <c r="C9037">
        <v>0.56134338588074029</v>
      </c>
      <c r="D9037" t="s">
        <v>16</v>
      </c>
      <c r="E9037" t="s">
        <v>1548</v>
      </c>
      <c r="F9037" t="s">
        <v>1525</v>
      </c>
    </row>
    <row r="9038" spans="1:6" ht="15">
      <c r="A9038" s="233">
        <v>45809</v>
      </c>
      <c r="B9038" t="s">
        <v>1510</v>
      </c>
      <c r="C9038">
        <v>4.5</v>
      </c>
      <c r="D9038" t="s">
        <v>16</v>
      </c>
      <c r="E9038" t="s">
        <v>1526</v>
      </c>
      <c r="F9038" t="s">
        <v>1525</v>
      </c>
    </row>
    <row r="9039" spans="1:6" ht="15">
      <c r="A9039" s="233">
        <v>45809</v>
      </c>
      <c r="B9039" t="s">
        <v>1512</v>
      </c>
      <c r="C9039">
        <v>0.87525702535983552</v>
      </c>
      <c r="D9039" t="s">
        <v>16</v>
      </c>
      <c r="E9039" t="s">
        <v>1516</v>
      </c>
      <c r="F9039" t="s">
        <v>1525</v>
      </c>
    </row>
    <row r="9040" spans="1:6" ht="15">
      <c r="A9040" s="233">
        <v>45809</v>
      </c>
      <c r="B9040" t="s">
        <v>1507</v>
      </c>
      <c r="C9040">
        <v>0.71976206212822202</v>
      </c>
      <c r="D9040" t="s">
        <v>18</v>
      </c>
      <c r="E9040" t="s">
        <v>1688</v>
      </c>
      <c r="F9040" t="s">
        <v>1509</v>
      </c>
    </row>
    <row r="9041" spans="1:6" ht="15">
      <c r="A9041" s="233">
        <v>45809</v>
      </c>
      <c r="B9041" t="s">
        <v>1510</v>
      </c>
      <c r="C9041">
        <v>7.9489051094890506</v>
      </c>
      <c r="D9041" t="s">
        <v>18</v>
      </c>
      <c r="E9041" t="s">
        <v>3662</v>
      </c>
      <c r="F9041" t="s">
        <v>1509</v>
      </c>
    </row>
    <row r="9042" spans="1:6" ht="15">
      <c r="A9042" s="233">
        <v>45809</v>
      </c>
      <c r="B9042" t="s">
        <v>1512</v>
      </c>
      <c r="C9042">
        <v>0.90945142101784537</v>
      </c>
      <c r="D9042" t="s">
        <v>18</v>
      </c>
      <c r="E9042" t="s">
        <v>1673</v>
      </c>
      <c r="F9042" t="s">
        <v>1509</v>
      </c>
    </row>
    <row r="9043" spans="1:6" ht="15">
      <c r="A9043" s="233">
        <v>45809</v>
      </c>
      <c r="B9043" t="s">
        <v>1507</v>
      </c>
      <c r="C9043">
        <v>0.71406250000000004</v>
      </c>
      <c r="D9043" t="s">
        <v>20</v>
      </c>
      <c r="E9043" t="s">
        <v>1527</v>
      </c>
      <c r="F9043" t="s">
        <v>1531</v>
      </c>
    </row>
    <row r="9044" spans="1:6" ht="15">
      <c r="A9044" s="233">
        <v>45809</v>
      </c>
      <c r="B9044" t="s">
        <v>1510</v>
      </c>
      <c r="C9044">
        <v>5.5627340823970037</v>
      </c>
      <c r="D9044" t="s">
        <v>20</v>
      </c>
      <c r="E9044" t="s">
        <v>3498</v>
      </c>
      <c r="F9044" t="s">
        <v>1531</v>
      </c>
    </row>
    <row r="9045" spans="1:6" ht="15">
      <c r="A9045" s="233">
        <v>45809</v>
      </c>
      <c r="B9045" t="s">
        <v>1512</v>
      </c>
      <c r="C9045">
        <v>0.8716346153846154</v>
      </c>
      <c r="D9045" t="s">
        <v>20</v>
      </c>
      <c r="E9045" t="s">
        <v>1524</v>
      </c>
      <c r="F9045" t="s">
        <v>1531</v>
      </c>
    </row>
    <row r="9046" spans="1:6" ht="15">
      <c r="A9046" s="233">
        <v>45809</v>
      </c>
      <c r="B9046" t="s">
        <v>1507</v>
      </c>
      <c r="C9046">
        <v>0.3155940594059406</v>
      </c>
      <c r="D9046" t="s">
        <v>22</v>
      </c>
      <c r="E9046" t="s">
        <v>1508</v>
      </c>
      <c r="F9046" t="s">
        <v>1534</v>
      </c>
    </row>
    <row r="9047" spans="1:6" ht="15">
      <c r="A9047" s="233">
        <v>45809</v>
      </c>
      <c r="B9047" t="s">
        <v>1510</v>
      </c>
      <c r="C9047">
        <v>2.7717391304347831</v>
      </c>
      <c r="D9047" t="s">
        <v>22</v>
      </c>
      <c r="E9047" t="s">
        <v>3663</v>
      </c>
      <c r="F9047" t="s">
        <v>1534</v>
      </c>
    </row>
    <row r="9048" spans="1:6" ht="15">
      <c r="A9048" s="233">
        <v>45809</v>
      </c>
      <c r="B9048" t="s">
        <v>1512</v>
      </c>
      <c r="C9048">
        <v>0.88613861386138615</v>
      </c>
      <c r="D9048" t="s">
        <v>22</v>
      </c>
      <c r="E9048" t="s">
        <v>1576</v>
      </c>
      <c r="F9048" t="s">
        <v>1534</v>
      </c>
    </row>
    <row r="9049" spans="1:6" ht="15">
      <c r="A9049" s="233">
        <v>45809</v>
      </c>
      <c r="B9049" t="s">
        <v>1507</v>
      </c>
      <c r="C9049">
        <v>0.3203125</v>
      </c>
      <c r="D9049" t="s">
        <v>24</v>
      </c>
      <c r="E9049" t="s">
        <v>1508</v>
      </c>
      <c r="F9049" t="s">
        <v>1534</v>
      </c>
    </row>
    <row r="9050" spans="1:6" ht="15">
      <c r="A9050" s="233">
        <v>45809</v>
      </c>
      <c r="B9050" t="s">
        <v>1510</v>
      </c>
      <c r="C9050">
        <v>4.0999999999999996</v>
      </c>
      <c r="D9050" t="s">
        <v>24</v>
      </c>
      <c r="E9050" t="s">
        <v>1980</v>
      </c>
      <c r="F9050" t="s">
        <v>1534</v>
      </c>
    </row>
    <row r="9051" spans="1:6" ht="15">
      <c r="A9051" s="233">
        <v>45809</v>
      </c>
      <c r="B9051" t="s">
        <v>1512</v>
      </c>
      <c r="C9051">
        <v>0.921875</v>
      </c>
      <c r="D9051" t="s">
        <v>24</v>
      </c>
      <c r="E9051" t="s">
        <v>1590</v>
      </c>
      <c r="F9051" t="s">
        <v>1534</v>
      </c>
    </row>
    <row r="9052" spans="1:6" ht="15">
      <c r="A9052" s="233">
        <v>45809</v>
      </c>
      <c r="B9052" t="s">
        <v>1507</v>
      </c>
      <c r="C9052">
        <v>0.4689119170984456</v>
      </c>
      <c r="D9052" t="s">
        <v>26</v>
      </c>
      <c r="E9052" t="s">
        <v>1564</v>
      </c>
      <c r="F9052" t="s">
        <v>1534</v>
      </c>
    </row>
    <row r="9053" spans="1:6" ht="15">
      <c r="A9053" s="233">
        <v>45809</v>
      </c>
      <c r="B9053" t="s">
        <v>1510</v>
      </c>
      <c r="C9053">
        <v>9.526315789473685</v>
      </c>
      <c r="D9053" t="s">
        <v>26</v>
      </c>
      <c r="E9053" t="s">
        <v>3664</v>
      </c>
      <c r="F9053" t="s">
        <v>1534</v>
      </c>
    </row>
    <row r="9054" spans="1:6" ht="15">
      <c r="A9054" s="233">
        <v>45809</v>
      </c>
      <c r="B9054" t="s">
        <v>1512</v>
      </c>
      <c r="C9054">
        <v>0.95077720207253891</v>
      </c>
      <c r="D9054" t="s">
        <v>26</v>
      </c>
      <c r="E9054" t="s">
        <v>1630</v>
      </c>
      <c r="F9054" t="s">
        <v>1534</v>
      </c>
    </row>
    <row r="9055" spans="1:6" ht="15">
      <c r="A9055" s="233">
        <v>45809</v>
      </c>
      <c r="B9055" t="s">
        <v>1507</v>
      </c>
      <c r="C9055">
        <v>1.0760757314974181</v>
      </c>
      <c r="D9055" t="s">
        <v>28</v>
      </c>
      <c r="E9055" t="s">
        <v>1662</v>
      </c>
      <c r="F9055" t="s">
        <v>1522</v>
      </c>
    </row>
    <row r="9056" spans="1:6" ht="15">
      <c r="A9056" s="233">
        <v>45809</v>
      </c>
      <c r="B9056" t="s">
        <v>1510</v>
      </c>
      <c r="C9056">
        <v>7.5325301204819279</v>
      </c>
      <c r="D9056" t="s">
        <v>28</v>
      </c>
      <c r="E9056" t="s">
        <v>3665</v>
      </c>
      <c r="F9056" t="s">
        <v>1522</v>
      </c>
    </row>
    <row r="9057" spans="1:6" ht="15">
      <c r="A9057" s="233">
        <v>45809</v>
      </c>
      <c r="B9057" t="s">
        <v>1512</v>
      </c>
      <c r="C9057">
        <v>0.85714285714285721</v>
      </c>
      <c r="D9057" t="s">
        <v>28</v>
      </c>
      <c r="E9057" t="s">
        <v>1529</v>
      </c>
      <c r="F9057" t="s">
        <v>1522</v>
      </c>
    </row>
    <row r="9058" spans="1:6" ht="15">
      <c r="A9058" s="233">
        <v>45809</v>
      </c>
      <c r="B9058" t="s">
        <v>1507</v>
      </c>
      <c r="C9058">
        <v>0.93628808864265933</v>
      </c>
      <c r="D9058" t="s">
        <v>30</v>
      </c>
      <c r="E9058" t="s">
        <v>1595</v>
      </c>
      <c r="F9058" t="s">
        <v>1544</v>
      </c>
    </row>
    <row r="9059" spans="1:6" ht="15">
      <c r="A9059" s="233">
        <v>45809</v>
      </c>
      <c r="B9059" t="s">
        <v>1510</v>
      </c>
      <c r="C9059">
        <v>5.3228346456692917</v>
      </c>
      <c r="D9059" t="s">
        <v>30</v>
      </c>
      <c r="E9059" t="s">
        <v>3202</v>
      </c>
      <c r="F9059" t="s">
        <v>1544</v>
      </c>
    </row>
    <row r="9060" spans="1:6" ht="15">
      <c r="A9060" s="233">
        <v>45809</v>
      </c>
      <c r="B9060" t="s">
        <v>1512</v>
      </c>
      <c r="C9060">
        <v>0.82409972299168976</v>
      </c>
      <c r="D9060" t="s">
        <v>30</v>
      </c>
      <c r="E9060" t="s">
        <v>1632</v>
      </c>
      <c r="F9060" t="s">
        <v>1544</v>
      </c>
    </row>
    <row r="9061" spans="1:6" ht="15">
      <c r="A9061" s="233">
        <v>45809</v>
      </c>
      <c r="B9061" t="s">
        <v>1507</v>
      </c>
      <c r="C9061">
        <v>0.72208228379513018</v>
      </c>
      <c r="D9061" t="s">
        <v>32</v>
      </c>
      <c r="E9061" t="s">
        <v>1688</v>
      </c>
      <c r="F9061" t="s">
        <v>1518</v>
      </c>
    </row>
    <row r="9062" spans="1:6" ht="15">
      <c r="A9062" s="233">
        <v>45809</v>
      </c>
      <c r="B9062" t="s">
        <v>1510</v>
      </c>
      <c r="C9062">
        <v>4.1815235008103731</v>
      </c>
      <c r="D9062" t="s">
        <v>32</v>
      </c>
      <c r="E9062" t="s">
        <v>2741</v>
      </c>
      <c r="F9062" t="s">
        <v>1518</v>
      </c>
    </row>
    <row r="9063" spans="1:6" ht="15">
      <c r="A9063" s="233">
        <v>45809</v>
      </c>
      <c r="B9063" t="s">
        <v>1512</v>
      </c>
      <c r="C9063">
        <v>0.82731598096837389</v>
      </c>
      <c r="D9063" t="s">
        <v>32</v>
      </c>
      <c r="E9063" t="s">
        <v>1582</v>
      </c>
      <c r="F9063" t="s">
        <v>1518</v>
      </c>
    </row>
    <row r="9064" spans="1:6" ht="15">
      <c r="A9064" s="233">
        <v>45809</v>
      </c>
      <c r="B9064" t="s">
        <v>1507</v>
      </c>
      <c r="C9064">
        <v>0.73372781065088755</v>
      </c>
      <c r="D9064" t="s">
        <v>34</v>
      </c>
      <c r="E9064" t="s">
        <v>1658</v>
      </c>
      <c r="F9064" t="s">
        <v>1509</v>
      </c>
    </row>
    <row r="9065" spans="1:6" ht="15">
      <c r="A9065" s="233">
        <v>45809</v>
      </c>
      <c r="B9065" t="s">
        <v>1510</v>
      </c>
      <c r="C9065">
        <v>5.8582677165354333</v>
      </c>
      <c r="D9065" t="s">
        <v>34</v>
      </c>
      <c r="E9065" t="s">
        <v>3666</v>
      </c>
      <c r="F9065" t="s">
        <v>1509</v>
      </c>
    </row>
    <row r="9066" spans="1:6" ht="15">
      <c r="A9066" s="233">
        <v>45809</v>
      </c>
      <c r="B9066" t="s">
        <v>1512</v>
      </c>
      <c r="C9066">
        <v>0.87475345167652863</v>
      </c>
      <c r="D9066" t="s">
        <v>34</v>
      </c>
      <c r="E9066" t="s">
        <v>1524</v>
      </c>
      <c r="F9066" t="s">
        <v>1509</v>
      </c>
    </row>
    <row r="9067" spans="1:6" ht="15">
      <c r="A9067" s="233">
        <v>45809</v>
      </c>
      <c r="B9067" t="s">
        <v>1507</v>
      </c>
      <c r="C9067">
        <v>1.814084507042254</v>
      </c>
      <c r="D9067" t="s">
        <v>36</v>
      </c>
      <c r="E9067" t="s">
        <v>3479</v>
      </c>
      <c r="F9067" t="s">
        <v>1544</v>
      </c>
    </row>
    <row r="9068" spans="1:6" ht="15">
      <c r="A9068" s="233">
        <v>45809</v>
      </c>
      <c r="B9068" t="s">
        <v>1510</v>
      </c>
      <c r="C9068">
        <v>10.64462809917355</v>
      </c>
      <c r="D9068" t="s">
        <v>36</v>
      </c>
      <c r="E9068" t="s">
        <v>3667</v>
      </c>
      <c r="F9068" t="s">
        <v>1544</v>
      </c>
    </row>
    <row r="9069" spans="1:6" ht="15">
      <c r="A9069" s="233">
        <v>45809</v>
      </c>
      <c r="B9069" t="s">
        <v>1512</v>
      </c>
      <c r="C9069">
        <v>0.8295774647887324</v>
      </c>
      <c r="D9069" t="s">
        <v>36</v>
      </c>
      <c r="E9069" t="s">
        <v>1582</v>
      </c>
      <c r="F9069" t="s">
        <v>1544</v>
      </c>
    </row>
    <row r="9070" spans="1:6" ht="15">
      <c r="A9070" s="233">
        <v>45809</v>
      </c>
      <c r="B9070" t="s">
        <v>1507</v>
      </c>
      <c r="C9070">
        <v>1.375292283710055</v>
      </c>
      <c r="D9070" t="s">
        <v>1497</v>
      </c>
      <c r="E9070" t="s">
        <v>1552</v>
      </c>
      <c r="F9070" t="s">
        <v>1522</v>
      </c>
    </row>
    <row r="9071" spans="1:6" ht="15">
      <c r="A9071" s="233">
        <v>45809</v>
      </c>
      <c r="B9071" t="s">
        <v>1510</v>
      </c>
      <c r="C9071">
        <v>9.642076502732241</v>
      </c>
      <c r="D9071" t="s">
        <v>1497</v>
      </c>
      <c r="E9071" t="s">
        <v>3668</v>
      </c>
      <c r="F9071" t="s">
        <v>1522</v>
      </c>
    </row>
    <row r="9072" spans="1:6" ht="15">
      <c r="A9072" s="233">
        <v>45809</v>
      </c>
      <c r="B9072" t="s">
        <v>1512</v>
      </c>
      <c r="C9072">
        <v>0.85736554949337496</v>
      </c>
      <c r="D9072" t="s">
        <v>1497</v>
      </c>
      <c r="E9072" t="s">
        <v>1529</v>
      </c>
      <c r="F9072" t="s">
        <v>1522</v>
      </c>
    </row>
    <row r="9073" spans="1:6" ht="15">
      <c r="A9073" s="233">
        <v>45809</v>
      </c>
      <c r="B9073" t="s">
        <v>1507</v>
      </c>
      <c r="C9073">
        <v>0.85</v>
      </c>
      <c r="D9073" t="s">
        <v>40</v>
      </c>
      <c r="E9073" t="s">
        <v>1678</v>
      </c>
      <c r="F9073" t="s">
        <v>1509</v>
      </c>
    </row>
    <row r="9074" spans="1:6" ht="15">
      <c r="A9074" s="233">
        <v>45809</v>
      </c>
      <c r="B9074" t="s">
        <v>1510</v>
      </c>
      <c r="C9074">
        <v>8.3526011560693636</v>
      </c>
      <c r="D9074" t="s">
        <v>40</v>
      </c>
      <c r="E9074" t="s">
        <v>2014</v>
      </c>
      <c r="F9074" t="s">
        <v>1509</v>
      </c>
    </row>
    <row r="9075" spans="1:6" ht="15">
      <c r="A9075" s="233">
        <v>45809</v>
      </c>
      <c r="B9075" t="s">
        <v>1512</v>
      </c>
      <c r="C9075">
        <v>0.89823529411764702</v>
      </c>
      <c r="D9075" t="s">
        <v>40</v>
      </c>
      <c r="E9075" t="s">
        <v>1580</v>
      </c>
      <c r="F9075" t="s">
        <v>1509</v>
      </c>
    </row>
    <row r="9076" spans="1:6" ht="15">
      <c r="A9076" s="233">
        <v>45809</v>
      </c>
      <c r="B9076" t="s">
        <v>1507</v>
      </c>
      <c r="C9076">
        <v>0.94239094239094234</v>
      </c>
      <c r="D9076" t="s">
        <v>42</v>
      </c>
      <c r="E9076" t="s">
        <v>1595</v>
      </c>
      <c r="F9076" t="s">
        <v>1544</v>
      </c>
    </row>
    <row r="9077" spans="1:6" ht="15">
      <c r="A9077" s="233">
        <v>45809</v>
      </c>
      <c r="B9077" t="s">
        <v>1510</v>
      </c>
      <c r="C9077">
        <v>8.0857142857142854</v>
      </c>
      <c r="D9077" t="s">
        <v>42</v>
      </c>
      <c r="E9077" t="s">
        <v>3669</v>
      </c>
      <c r="F9077" t="s">
        <v>1544</v>
      </c>
    </row>
    <row r="9078" spans="1:6" ht="15">
      <c r="A9078" s="233">
        <v>45809</v>
      </c>
      <c r="B9078" t="s">
        <v>1512</v>
      </c>
      <c r="C9078">
        <v>0.8834498834498834</v>
      </c>
      <c r="D9078" t="s">
        <v>42</v>
      </c>
      <c r="E9078" t="s">
        <v>1516</v>
      </c>
      <c r="F9078" t="s">
        <v>1544</v>
      </c>
    </row>
    <row r="9079" spans="1:6" ht="15">
      <c r="A9079" s="233">
        <v>45809</v>
      </c>
      <c r="B9079" t="s">
        <v>1507</v>
      </c>
      <c r="C9079">
        <v>0.69770408163265307</v>
      </c>
      <c r="D9079" t="s">
        <v>44</v>
      </c>
      <c r="E9079" t="s">
        <v>1729</v>
      </c>
      <c r="F9079" t="s">
        <v>1534</v>
      </c>
    </row>
    <row r="9080" spans="1:6" ht="15">
      <c r="A9080" s="233">
        <v>45809</v>
      </c>
      <c r="B9080" t="s">
        <v>1510</v>
      </c>
      <c r="C9080">
        <v>6.7530864197530862</v>
      </c>
      <c r="D9080" t="s">
        <v>44</v>
      </c>
      <c r="E9080" t="s">
        <v>1989</v>
      </c>
      <c r="F9080" t="s">
        <v>1534</v>
      </c>
    </row>
    <row r="9081" spans="1:6" ht="15">
      <c r="A9081" s="233">
        <v>45809</v>
      </c>
      <c r="B9081" t="s">
        <v>1512</v>
      </c>
      <c r="C9081">
        <v>0.89668367346938771</v>
      </c>
      <c r="D9081" t="s">
        <v>44</v>
      </c>
      <c r="E9081" t="s">
        <v>1580</v>
      </c>
      <c r="F9081" t="s">
        <v>1534</v>
      </c>
    </row>
    <row r="9082" spans="1:6" ht="15">
      <c r="A9082" s="233">
        <v>45809</v>
      </c>
      <c r="B9082" t="s">
        <v>1507</v>
      </c>
      <c r="C9082">
        <v>1.0037202380952379</v>
      </c>
      <c r="D9082" t="s">
        <v>46</v>
      </c>
      <c r="E9082" t="s">
        <v>2008</v>
      </c>
      <c r="F9082" t="s">
        <v>1518</v>
      </c>
    </row>
    <row r="9083" spans="1:6" ht="15">
      <c r="A9083" s="233">
        <v>45809</v>
      </c>
      <c r="B9083" t="s">
        <v>1510</v>
      </c>
      <c r="C9083">
        <v>12.37614678899082</v>
      </c>
      <c r="D9083" t="s">
        <v>46</v>
      </c>
      <c r="E9083" t="s">
        <v>3670</v>
      </c>
      <c r="F9083" t="s">
        <v>1518</v>
      </c>
    </row>
    <row r="9084" spans="1:6" ht="15">
      <c r="A9084" s="233">
        <v>45809</v>
      </c>
      <c r="B9084" t="s">
        <v>1512</v>
      </c>
      <c r="C9084">
        <v>0.91889880952380953</v>
      </c>
      <c r="D9084" t="s">
        <v>46</v>
      </c>
      <c r="E9084" t="s">
        <v>1590</v>
      </c>
      <c r="F9084" t="s">
        <v>1518</v>
      </c>
    </row>
    <row r="9085" spans="1:6" ht="15">
      <c r="A9085" s="233">
        <v>45809</v>
      </c>
      <c r="B9085" t="s">
        <v>1507</v>
      </c>
      <c r="C9085">
        <v>0.79501452081316559</v>
      </c>
      <c r="D9085" t="s">
        <v>48</v>
      </c>
      <c r="E9085" t="s">
        <v>1581</v>
      </c>
      <c r="F9085" t="s">
        <v>1525</v>
      </c>
    </row>
    <row r="9086" spans="1:6" ht="15">
      <c r="A9086" s="233">
        <v>45809</v>
      </c>
      <c r="B9086" t="s">
        <v>1510</v>
      </c>
      <c r="C9086">
        <v>4.3452380952380949</v>
      </c>
      <c r="D9086" t="s">
        <v>48</v>
      </c>
      <c r="E9086" t="s">
        <v>3671</v>
      </c>
      <c r="F9086" t="s">
        <v>1525</v>
      </c>
    </row>
    <row r="9087" spans="1:6" ht="15">
      <c r="A9087" s="233">
        <v>45809</v>
      </c>
      <c r="B9087" t="s">
        <v>1512</v>
      </c>
      <c r="C9087">
        <v>0.81703775411423041</v>
      </c>
      <c r="D9087" t="s">
        <v>48</v>
      </c>
      <c r="E9087" t="s">
        <v>1632</v>
      </c>
      <c r="F9087" t="s">
        <v>1525</v>
      </c>
    </row>
    <row r="9088" spans="1:6" ht="15">
      <c r="A9088" s="233">
        <v>45809</v>
      </c>
      <c r="B9088" t="s">
        <v>1507</v>
      </c>
      <c r="C9088">
        <v>0.46123260437375752</v>
      </c>
      <c r="D9088" t="s">
        <v>50</v>
      </c>
      <c r="E9088" t="s">
        <v>1708</v>
      </c>
      <c r="F9088" t="s">
        <v>1509</v>
      </c>
    </row>
    <row r="9089" spans="1:6" ht="15">
      <c r="A9089" s="233">
        <v>45809</v>
      </c>
      <c r="B9089" t="s">
        <v>1510</v>
      </c>
      <c r="C9089">
        <v>3.2</v>
      </c>
      <c r="D9089" t="s">
        <v>50</v>
      </c>
      <c r="E9089" t="s">
        <v>3672</v>
      </c>
      <c r="F9089" t="s">
        <v>1509</v>
      </c>
    </row>
    <row r="9090" spans="1:6" ht="15">
      <c r="A9090" s="233">
        <v>45809</v>
      </c>
      <c r="B9090" t="s">
        <v>1512</v>
      </c>
      <c r="C9090">
        <v>0.85586481113320079</v>
      </c>
      <c r="D9090" t="s">
        <v>50</v>
      </c>
      <c r="E9090" t="s">
        <v>1529</v>
      </c>
      <c r="F9090" t="s">
        <v>1509</v>
      </c>
    </row>
    <row r="9091" spans="1:6" ht="15">
      <c r="A9091" s="233">
        <v>45809</v>
      </c>
      <c r="B9091" t="s">
        <v>1507</v>
      </c>
      <c r="C9091">
        <v>0.70453482935951384</v>
      </c>
      <c r="D9091" t="s">
        <v>52</v>
      </c>
      <c r="E9091" t="s">
        <v>1729</v>
      </c>
      <c r="F9091" t="s">
        <v>1525</v>
      </c>
    </row>
    <row r="9092" spans="1:6" ht="15">
      <c r="A9092" s="233">
        <v>45809</v>
      </c>
      <c r="B9092" t="s">
        <v>1510</v>
      </c>
      <c r="C9092">
        <v>5.2326388888888893</v>
      </c>
      <c r="D9092" t="s">
        <v>52</v>
      </c>
      <c r="E9092" t="s">
        <v>3673</v>
      </c>
      <c r="F9092" t="s">
        <v>1525</v>
      </c>
    </row>
    <row r="9093" spans="1:6" ht="15">
      <c r="A9093" s="233">
        <v>45809</v>
      </c>
      <c r="B9093" t="s">
        <v>1512</v>
      </c>
      <c r="C9093">
        <v>0.86535764375876578</v>
      </c>
      <c r="D9093" t="s">
        <v>52</v>
      </c>
      <c r="E9093" t="s">
        <v>1524</v>
      </c>
      <c r="F9093" t="s">
        <v>1525</v>
      </c>
    </row>
    <row r="9094" spans="1:6" ht="15">
      <c r="A9094" s="233">
        <v>45809</v>
      </c>
      <c r="B9094" t="s">
        <v>1507</v>
      </c>
      <c r="C9094">
        <v>0.75095298602287164</v>
      </c>
      <c r="D9094" t="s">
        <v>54</v>
      </c>
      <c r="E9094" t="s">
        <v>1615</v>
      </c>
      <c r="F9094" t="s">
        <v>1534</v>
      </c>
    </row>
    <row r="9095" spans="1:6" ht="15">
      <c r="A9095" s="233">
        <v>45809</v>
      </c>
      <c r="B9095" t="s">
        <v>1510</v>
      </c>
      <c r="C9095">
        <v>8.4428571428571431</v>
      </c>
      <c r="D9095" t="s">
        <v>54</v>
      </c>
      <c r="E9095" t="s">
        <v>1654</v>
      </c>
      <c r="F9095" t="s">
        <v>1534</v>
      </c>
    </row>
    <row r="9096" spans="1:6" ht="15">
      <c r="A9096" s="233">
        <v>45809</v>
      </c>
      <c r="B9096" t="s">
        <v>1512</v>
      </c>
      <c r="C9096">
        <v>0.91105463786531127</v>
      </c>
      <c r="D9096" t="s">
        <v>54</v>
      </c>
      <c r="E9096" t="s">
        <v>1673</v>
      </c>
      <c r="F9096" t="s">
        <v>1534</v>
      </c>
    </row>
    <row r="9097" spans="1:6" ht="15">
      <c r="A9097" s="233">
        <v>45809</v>
      </c>
      <c r="B9097" t="s">
        <v>1507</v>
      </c>
      <c r="C9097">
        <v>1.4002361275088551</v>
      </c>
      <c r="D9097" t="s">
        <v>56</v>
      </c>
      <c r="E9097" t="s">
        <v>1624</v>
      </c>
      <c r="F9097" t="s">
        <v>1534</v>
      </c>
    </row>
    <row r="9098" spans="1:6" ht="15">
      <c r="A9098" s="233">
        <v>45809</v>
      </c>
      <c r="B9098" t="s">
        <v>1510</v>
      </c>
      <c r="C9098">
        <v>14.37575757575758</v>
      </c>
      <c r="D9098" t="s">
        <v>56</v>
      </c>
      <c r="E9098" t="s">
        <v>3674</v>
      </c>
      <c r="F9098" t="s">
        <v>1534</v>
      </c>
    </row>
    <row r="9099" spans="1:6" ht="15">
      <c r="A9099" s="233">
        <v>45809</v>
      </c>
      <c r="B9099" t="s">
        <v>1512</v>
      </c>
      <c r="C9099">
        <v>0.90259740259740262</v>
      </c>
      <c r="D9099" t="s">
        <v>56</v>
      </c>
      <c r="E9099" t="s">
        <v>1580</v>
      </c>
      <c r="F9099" t="s">
        <v>1534</v>
      </c>
    </row>
    <row r="9100" spans="1:6" ht="15">
      <c r="A9100" s="233">
        <v>45809</v>
      </c>
      <c r="B9100" t="s">
        <v>1507</v>
      </c>
      <c r="C9100">
        <v>1.2222222222222221</v>
      </c>
      <c r="D9100" t="s">
        <v>58</v>
      </c>
      <c r="E9100" t="s">
        <v>3471</v>
      </c>
      <c r="F9100" t="s">
        <v>1509</v>
      </c>
    </row>
    <row r="9101" spans="1:6" ht="15">
      <c r="A9101" s="233">
        <v>45809</v>
      </c>
      <c r="B9101" t="s">
        <v>1510</v>
      </c>
      <c r="C9101">
        <v>8.25</v>
      </c>
      <c r="D9101" t="s">
        <v>58</v>
      </c>
      <c r="E9101" t="s">
        <v>1685</v>
      </c>
      <c r="F9101" t="s">
        <v>1509</v>
      </c>
    </row>
    <row r="9102" spans="1:6" ht="15">
      <c r="A9102" s="233">
        <v>45809</v>
      </c>
      <c r="B9102" t="s">
        <v>1512</v>
      </c>
      <c r="C9102">
        <v>0.85185185185185186</v>
      </c>
      <c r="D9102" t="s">
        <v>58</v>
      </c>
      <c r="E9102" t="s">
        <v>1542</v>
      </c>
      <c r="F9102" t="s">
        <v>1509</v>
      </c>
    </row>
    <row r="9103" spans="1:6" ht="15">
      <c r="A9103" s="233">
        <v>45809</v>
      </c>
      <c r="B9103" t="s">
        <v>1507</v>
      </c>
      <c r="C9103">
        <v>0.7038461538461539</v>
      </c>
      <c r="D9103" t="s">
        <v>1498</v>
      </c>
      <c r="E9103" t="s">
        <v>1729</v>
      </c>
      <c r="F9103" t="s">
        <v>1522</v>
      </c>
    </row>
    <row r="9104" spans="1:6" ht="15">
      <c r="A9104" s="233">
        <v>45809</v>
      </c>
      <c r="B9104" t="s">
        <v>1510</v>
      </c>
      <c r="C9104">
        <v>5.668141592920354</v>
      </c>
      <c r="D9104" t="s">
        <v>1498</v>
      </c>
      <c r="E9104" t="s">
        <v>2731</v>
      </c>
      <c r="F9104" t="s">
        <v>1522</v>
      </c>
    </row>
    <row r="9105" spans="1:6" ht="15">
      <c r="A9105" s="233">
        <v>45809</v>
      </c>
      <c r="B9105" t="s">
        <v>1512</v>
      </c>
      <c r="C9105">
        <v>0.87582417582417582</v>
      </c>
      <c r="D9105" t="s">
        <v>1498</v>
      </c>
      <c r="E9105" t="s">
        <v>1516</v>
      </c>
      <c r="F9105" t="s">
        <v>1522</v>
      </c>
    </row>
    <row r="9106" spans="1:6" ht="15">
      <c r="A9106" s="233">
        <v>45809</v>
      </c>
      <c r="B9106" t="s">
        <v>1507</v>
      </c>
      <c r="C9106">
        <v>0.40992736077481839</v>
      </c>
      <c r="D9106" t="s">
        <v>62</v>
      </c>
      <c r="E9106" t="s">
        <v>1577</v>
      </c>
      <c r="F9106" t="s">
        <v>1578</v>
      </c>
    </row>
    <row r="9107" spans="1:6" ht="15">
      <c r="A9107" s="233">
        <v>45809</v>
      </c>
      <c r="B9107" t="s">
        <v>1510</v>
      </c>
      <c r="C9107">
        <v>4.7824858757062154</v>
      </c>
      <c r="D9107" t="s">
        <v>62</v>
      </c>
      <c r="E9107" t="s">
        <v>3675</v>
      </c>
      <c r="F9107" t="s">
        <v>1578</v>
      </c>
    </row>
    <row r="9108" spans="1:6" ht="15">
      <c r="A9108" s="233">
        <v>45809</v>
      </c>
      <c r="B9108" t="s">
        <v>1512</v>
      </c>
      <c r="C9108">
        <v>0.91428571428571426</v>
      </c>
      <c r="D9108" t="s">
        <v>62</v>
      </c>
      <c r="E9108" t="s">
        <v>1673</v>
      </c>
      <c r="F9108" t="s">
        <v>1578</v>
      </c>
    </row>
    <row r="9109" spans="1:6" ht="15">
      <c r="A9109" s="233">
        <v>45809</v>
      </c>
      <c r="B9109" t="s">
        <v>1507</v>
      </c>
      <c r="C9109">
        <v>0.99368337939202522</v>
      </c>
      <c r="D9109" t="s">
        <v>64</v>
      </c>
      <c r="E9109" t="s">
        <v>2670</v>
      </c>
      <c r="F9109" t="s">
        <v>1531</v>
      </c>
    </row>
    <row r="9110" spans="1:6" ht="15">
      <c r="A9110" s="233">
        <v>45809</v>
      </c>
      <c r="B9110" t="s">
        <v>1510</v>
      </c>
      <c r="C9110">
        <v>5.0339999999999998</v>
      </c>
      <c r="D9110" t="s">
        <v>64</v>
      </c>
      <c r="E9110" t="s">
        <v>1589</v>
      </c>
      <c r="F9110" t="s">
        <v>1531</v>
      </c>
    </row>
    <row r="9111" spans="1:6" ht="15">
      <c r="A9111" s="233">
        <v>45809</v>
      </c>
      <c r="B9111" t="s">
        <v>1512</v>
      </c>
      <c r="C9111">
        <v>0.80260560600078956</v>
      </c>
      <c r="D9111" t="s">
        <v>64</v>
      </c>
      <c r="E9111" t="s">
        <v>1603</v>
      </c>
      <c r="F9111" t="s">
        <v>1531</v>
      </c>
    </row>
    <row r="9112" spans="1:6" ht="15">
      <c r="A9112" s="233">
        <v>45809</v>
      </c>
      <c r="B9112" t="s">
        <v>1507</v>
      </c>
      <c r="C9112">
        <v>0.61920172599784251</v>
      </c>
      <c r="D9112" t="s">
        <v>66</v>
      </c>
      <c r="E9112" t="s">
        <v>1735</v>
      </c>
      <c r="F9112" t="s">
        <v>1509</v>
      </c>
    </row>
    <row r="9113" spans="1:6" ht="15">
      <c r="A9113" s="233">
        <v>45809</v>
      </c>
      <c r="B9113" t="s">
        <v>1510</v>
      </c>
      <c r="C9113">
        <v>7.756756756756757</v>
      </c>
      <c r="D9113" t="s">
        <v>66</v>
      </c>
      <c r="E9113" t="s">
        <v>1558</v>
      </c>
      <c r="F9113" t="s">
        <v>1509</v>
      </c>
    </row>
    <row r="9114" spans="1:6" ht="15">
      <c r="A9114" s="233">
        <v>45809</v>
      </c>
      <c r="B9114" t="s">
        <v>1512</v>
      </c>
      <c r="C9114">
        <v>0.92017259978425026</v>
      </c>
      <c r="D9114" t="s">
        <v>66</v>
      </c>
      <c r="E9114" t="s">
        <v>1590</v>
      </c>
      <c r="F9114" t="s">
        <v>1509</v>
      </c>
    </row>
    <row r="9115" spans="1:6" ht="15">
      <c r="A9115" s="233">
        <v>45809</v>
      </c>
      <c r="B9115" t="s">
        <v>1507</v>
      </c>
      <c r="C9115">
        <v>0.24315068493150679</v>
      </c>
      <c r="D9115" t="s">
        <v>68</v>
      </c>
      <c r="E9115" t="s">
        <v>1538</v>
      </c>
      <c r="F9115" t="s">
        <v>1578</v>
      </c>
    </row>
    <row r="9116" spans="1:6" ht="15">
      <c r="A9116" s="233">
        <v>45809</v>
      </c>
      <c r="B9116" t="s">
        <v>1510</v>
      </c>
      <c r="C9116">
        <v>5.0714285714285712</v>
      </c>
      <c r="D9116" t="s">
        <v>68</v>
      </c>
      <c r="E9116" t="s">
        <v>3469</v>
      </c>
      <c r="F9116" t="s">
        <v>1578</v>
      </c>
    </row>
    <row r="9117" spans="1:6" ht="15">
      <c r="A9117" s="233">
        <v>45809</v>
      </c>
      <c r="B9117" t="s">
        <v>1512</v>
      </c>
      <c r="C9117">
        <v>0.95205479452054798</v>
      </c>
      <c r="D9117" t="s">
        <v>68</v>
      </c>
      <c r="E9117" t="s">
        <v>1630</v>
      </c>
      <c r="F9117" t="s">
        <v>1578</v>
      </c>
    </row>
    <row r="9118" spans="1:6" ht="15">
      <c r="A9118" s="233">
        <v>45809</v>
      </c>
      <c r="B9118" t="s">
        <v>1507</v>
      </c>
      <c r="C9118">
        <v>0.35629453681710221</v>
      </c>
      <c r="D9118" t="s">
        <v>70</v>
      </c>
      <c r="E9118" t="s">
        <v>2045</v>
      </c>
      <c r="F9118" t="s">
        <v>1578</v>
      </c>
    </row>
    <row r="9119" spans="1:6" ht="15">
      <c r="A9119" s="233">
        <v>45809</v>
      </c>
      <c r="B9119" t="s">
        <v>1510</v>
      </c>
      <c r="C9119">
        <v>4.4776119402985071</v>
      </c>
      <c r="D9119" t="s">
        <v>70</v>
      </c>
      <c r="E9119" t="s">
        <v>1549</v>
      </c>
      <c r="F9119" t="s">
        <v>1578</v>
      </c>
    </row>
    <row r="9120" spans="1:6" ht="15">
      <c r="A9120" s="233">
        <v>45809</v>
      </c>
      <c r="B9120" t="s">
        <v>1512</v>
      </c>
      <c r="C9120">
        <v>0.92042755344418048</v>
      </c>
      <c r="D9120" t="s">
        <v>70</v>
      </c>
      <c r="E9120" t="s">
        <v>1590</v>
      </c>
      <c r="F9120" t="s">
        <v>1578</v>
      </c>
    </row>
    <row r="9121" spans="1:6" ht="15">
      <c r="A9121" s="233">
        <v>45809</v>
      </c>
      <c r="B9121" t="s">
        <v>1507</v>
      </c>
      <c r="C9121">
        <v>0.59230340211935306</v>
      </c>
      <c r="D9121" t="s">
        <v>72</v>
      </c>
      <c r="E9121" t="s">
        <v>1712</v>
      </c>
      <c r="F9121" t="s">
        <v>1591</v>
      </c>
    </row>
    <row r="9122" spans="1:6" ht="15">
      <c r="A9122" s="233">
        <v>45809</v>
      </c>
      <c r="B9122" t="s">
        <v>1510</v>
      </c>
      <c r="C9122">
        <v>3.5878378378378382</v>
      </c>
      <c r="D9122" t="s">
        <v>72</v>
      </c>
      <c r="E9122" t="s">
        <v>3215</v>
      </c>
      <c r="F9122" t="s">
        <v>1591</v>
      </c>
    </row>
    <row r="9123" spans="1:6" ht="15">
      <c r="A9123" s="233">
        <v>45809</v>
      </c>
      <c r="B9123" t="s">
        <v>1512</v>
      </c>
      <c r="C9123">
        <v>0.83491355270496381</v>
      </c>
      <c r="D9123" t="s">
        <v>72</v>
      </c>
      <c r="E9123" t="s">
        <v>1582</v>
      </c>
      <c r="F9123" t="s">
        <v>1591</v>
      </c>
    </row>
    <row r="9124" spans="1:6" ht="15">
      <c r="A9124" s="233">
        <v>45809</v>
      </c>
      <c r="B9124" t="s">
        <v>1507</v>
      </c>
      <c r="C9124">
        <v>0.65580834195105131</v>
      </c>
      <c r="D9124" t="s">
        <v>74</v>
      </c>
      <c r="E9124" t="s">
        <v>1543</v>
      </c>
      <c r="F9124" t="s">
        <v>1591</v>
      </c>
    </row>
    <row r="9125" spans="1:6" ht="15">
      <c r="A9125" s="233">
        <v>45809</v>
      </c>
      <c r="B9125" t="s">
        <v>1510</v>
      </c>
      <c r="C9125">
        <v>4.7091584158415838</v>
      </c>
      <c r="D9125" t="s">
        <v>74</v>
      </c>
      <c r="E9125" t="s">
        <v>3240</v>
      </c>
      <c r="F9125" t="s">
        <v>1591</v>
      </c>
    </row>
    <row r="9126" spans="1:6" ht="15">
      <c r="A9126" s="233">
        <v>45809</v>
      </c>
      <c r="B9126" t="s">
        <v>1512</v>
      </c>
      <c r="C9126">
        <v>0.86073767666321954</v>
      </c>
      <c r="D9126" t="s">
        <v>74</v>
      </c>
      <c r="E9126" t="s">
        <v>1529</v>
      </c>
      <c r="F9126" t="s">
        <v>1591</v>
      </c>
    </row>
    <row r="9127" spans="1:6" ht="15">
      <c r="A9127" s="233">
        <v>45809</v>
      </c>
      <c r="B9127" t="s">
        <v>1507</v>
      </c>
      <c r="C9127">
        <v>0.59168121924114936</v>
      </c>
      <c r="D9127" t="s">
        <v>76</v>
      </c>
      <c r="E9127" t="s">
        <v>1712</v>
      </c>
      <c r="F9127" t="s">
        <v>1522</v>
      </c>
    </row>
    <row r="9128" spans="1:6" ht="15">
      <c r="A9128" s="233">
        <v>45809</v>
      </c>
      <c r="B9128" t="s">
        <v>1510</v>
      </c>
      <c r="C9128">
        <v>4.4211150652431792</v>
      </c>
      <c r="D9128" t="s">
        <v>76</v>
      </c>
      <c r="E9128" t="s">
        <v>1605</v>
      </c>
      <c r="F9128" t="s">
        <v>1522</v>
      </c>
    </row>
    <row r="9129" spans="1:6" ht="15">
      <c r="A9129" s="233">
        <v>45809</v>
      </c>
      <c r="B9129" t="s">
        <v>1512</v>
      </c>
      <c r="C9129">
        <v>0.86616923321162087</v>
      </c>
      <c r="D9129" t="s">
        <v>76</v>
      </c>
      <c r="E9129" t="s">
        <v>1524</v>
      </c>
      <c r="F9129" t="s">
        <v>1522</v>
      </c>
    </row>
    <row r="9130" spans="1:6" ht="15">
      <c r="A9130" s="233">
        <v>45809</v>
      </c>
      <c r="B9130" t="s">
        <v>1507</v>
      </c>
      <c r="C9130">
        <v>0.26080827067669171</v>
      </c>
      <c r="D9130" t="s">
        <v>78</v>
      </c>
      <c r="E9130" t="s">
        <v>3225</v>
      </c>
      <c r="F9130" t="s">
        <v>1518</v>
      </c>
    </row>
    <row r="9131" spans="1:6" ht="15">
      <c r="A9131" s="233">
        <v>45809</v>
      </c>
      <c r="B9131" t="s">
        <v>1510</v>
      </c>
      <c r="C9131">
        <v>2.7749999999999999</v>
      </c>
      <c r="D9131" t="s">
        <v>78</v>
      </c>
      <c r="E9131" t="s">
        <v>3663</v>
      </c>
      <c r="F9131" t="s">
        <v>1518</v>
      </c>
    </row>
    <row r="9132" spans="1:6" ht="15">
      <c r="A9132" s="233">
        <v>45809</v>
      </c>
      <c r="B9132" t="s">
        <v>1512</v>
      </c>
      <c r="C9132">
        <v>0.90601503759398494</v>
      </c>
      <c r="D9132" t="s">
        <v>78</v>
      </c>
      <c r="E9132" t="s">
        <v>1673</v>
      </c>
      <c r="F9132" t="s">
        <v>1518</v>
      </c>
    </row>
    <row r="9133" spans="1:6" ht="15">
      <c r="A9133" s="233">
        <v>45809</v>
      </c>
      <c r="B9133" t="s">
        <v>1507</v>
      </c>
      <c r="C9133">
        <v>1.29512467435802</v>
      </c>
      <c r="D9133" t="s">
        <v>80</v>
      </c>
      <c r="E9133" t="s">
        <v>2759</v>
      </c>
      <c r="F9133" t="s">
        <v>1522</v>
      </c>
    </row>
    <row r="9134" spans="1:6" ht="15">
      <c r="A9134" s="233">
        <v>45809</v>
      </c>
      <c r="B9134" t="s">
        <v>1510</v>
      </c>
      <c r="C9134">
        <v>10.74074074074074</v>
      </c>
      <c r="D9134" t="s">
        <v>80</v>
      </c>
      <c r="E9134" t="s">
        <v>3676</v>
      </c>
      <c r="F9134" t="s">
        <v>1522</v>
      </c>
    </row>
    <row r="9135" spans="1:6" ht="15">
      <c r="A9135" s="233">
        <v>45809</v>
      </c>
      <c r="B9135" t="s">
        <v>1512</v>
      </c>
      <c r="C9135">
        <v>0.87941942687011543</v>
      </c>
      <c r="D9135" t="s">
        <v>80</v>
      </c>
      <c r="E9135" t="s">
        <v>1516</v>
      </c>
      <c r="F9135" t="s">
        <v>1522</v>
      </c>
    </row>
    <row r="9136" spans="1:6" ht="15">
      <c r="A9136" s="233">
        <v>45809</v>
      </c>
      <c r="B9136" t="s">
        <v>1507</v>
      </c>
      <c r="C9136">
        <v>0.88034974689369538</v>
      </c>
      <c r="D9136" t="s">
        <v>82</v>
      </c>
      <c r="E9136" t="s">
        <v>1740</v>
      </c>
      <c r="F9136" t="s">
        <v>1531</v>
      </c>
    </row>
    <row r="9137" spans="1:6" ht="15">
      <c r="A9137" s="233">
        <v>45809</v>
      </c>
      <c r="B9137" t="s">
        <v>1510</v>
      </c>
      <c r="C9137">
        <v>8.9812206572769959</v>
      </c>
      <c r="D9137" t="s">
        <v>82</v>
      </c>
      <c r="E9137" t="s">
        <v>3677</v>
      </c>
      <c r="F9137" t="s">
        <v>1531</v>
      </c>
    </row>
    <row r="9138" spans="1:6" ht="15">
      <c r="A9138" s="233">
        <v>45809</v>
      </c>
      <c r="B9138" t="s">
        <v>1512</v>
      </c>
      <c r="C9138">
        <v>0.90197883110906585</v>
      </c>
      <c r="D9138" t="s">
        <v>82</v>
      </c>
      <c r="E9138" t="s">
        <v>1580</v>
      </c>
      <c r="F9138" t="s">
        <v>1531</v>
      </c>
    </row>
    <row r="9139" spans="1:6" ht="15">
      <c r="A9139" s="233">
        <v>45809</v>
      </c>
      <c r="B9139" t="s">
        <v>1507</v>
      </c>
      <c r="C9139">
        <v>0.75672981056829514</v>
      </c>
      <c r="D9139" t="s">
        <v>84</v>
      </c>
      <c r="E9139" t="s">
        <v>1521</v>
      </c>
      <c r="F9139" t="s">
        <v>1509</v>
      </c>
    </row>
    <row r="9140" spans="1:6" ht="15">
      <c r="A9140" s="233">
        <v>45809</v>
      </c>
      <c r="B9140" t="s">
        <v>1510</v>
      </c>
      <c r="C9140">
        <v>5.4801444043321297</v>
      </c>
      <c r="D9140" t="s">
        <v>84</v>
      </c>
      <c r="E9140" t="s">
        <v>2006</v>
      </c>
      <c r="F9140" t="s">
        <v>1509</v>
      </c>
    </row>
    <row r="9141" spans="1:6" ht="15">
      <c r="A9141" s="233">
        <v>45809</v>
      </c>
      <c r="B9141" t="s">
        <v>1512</v>
      </c>
      <c r="C9141">
        <v>0.86191425722831505</v>
      </c>
      <c r="D9141" t="s">
        <v>84</v>
      </c>
      <c r="E9141" t="s">
        <v>1529</v>
      </c>
      <c r="F9141" t="s">
        <v>1509</v>
      </c>
    </row>
    <row r="9142" spans="1:6" ht="15">
      <c r="A9142" s="233">
        <v>45809</v>
      </c>
      <c r="B9142" t="s">
        <v>1507</v>
      </c>
      <c r="C9142">
        <v>0.65738925911407287</v>
      </c>
      <c r="D9142" t="s">
        <v>86</v>
      </c>
      <c r="E9142" t="s">
        <v>1543</v>
      </c>
      <c r="F9142" t="s">
        <v>1518</v>
      </c>
    </row>
    <row r="9143" spans="1:6" ht="15">
      <c r="A9143" s="233">
        <v>45809</v>
      </c>
      <c r="B9143" t="s">
        <v>1510</v>
      </c>
      <c r="C9143">
        <v>4.1102941176470589</v>
      </c>
      <c r="D9143" t="s">
        <v>86</v>
      </c>
      <c r="E9143" t="s">
        <v>3678</v>
      </c>
      <c r="F9143" t="s">
        <v>1518</v>
      </c>
    </row>
    <row r="9144" spans="1:6" ht="15">
      <c r="A9144" s="233">
        <v>45809</v>
      </c>
      <c r="B9144" t="s">
        <v>1512</v>
      </c>
      <c r="C9144">
        <v>0.840062720501764</v>
      </c>
      <c r="D9144" t="s">
        <v>86</v>
      </c>
      <c r="E9144" t="s">
        <v>1568</v>
      </c>
      <c r="F9144" t="s">
        <v>1518</v>
      </c>
    </row>
    <row r="9145" spans="1:6" ht="15">
      <c r="A9145" s="233">
        <v>45809</v>
      </c>
      <c r="B9145" t="s">
        <v>1507</v>
      </c>
      <c r="C9145">
        <v>1.691553761891035</v>
      </c>
      <c r="D9145" t="s">
        <v>88</v>
      </c>
      <c r="E9145" t="s">
        <v>1606</v>
      </c>
      <c r="F9145" t="s">
        <v>1544</v>
      </c>
    </row>
    <row r="9146" spans="1:6" ht="15">
      <c r="A9146" s="233">
        <v>45809</v>
      </c>
      <c r="B9146" t="s">
        <v>1510</v>
      </c>
      <c r="C9146">
        <v>8.9724770642201843</v>
      </c>
      <c r="D9146" t="s">
        <v>88</v>
      </c>
      <c r="E9146" t="s">
        <v>3478</v>
      </c>
      <c r="F9146" t="s">
        <v>1544</v>
      </c>
    </row>
    <row r="9147" spans="1:6" ht="15">
      <c r="A9147" s="233">
        <v>45809</v>
      </c>
      <c r="B9147" t="s">
        <v>1512</v>
      </c>
      <c r="C9147">
        <v>0.81147304698760447</v>
      </c>
      <c r="D9147" t="s">
        <v>88</v>
      </c>
      <c r="E9147" t="s">
        <v>1547</v>
      </c>
      <c r="F9147" t="s">
        <v>1544</v>
      </c>
    </row>
    <row r="9148" spans="1:6" ht="15">
      <c r="A9148" s="233">
        <v>45809</v>
      </c>
      <c r="B9148" t="s">
        <v>1507</v>
      </c>
      <c r="C9148">
        <v>0.54398925453324376</v>
      </c>
      <c r="D9148" t="s">
        <v>90</v>
      </c>
      <c r="E9148" t="s">
        <v>2057</v>
      </c>
      <c r="F9148" t="s">
        <v>1509</v>
      </c>
    </row>
    <row r="9149" spans="1:6" ht="15">
      <c r="A9149" s="233">
        <v>45809</v>
      </c>
      <c r="B9149" t="s">
        <v>1510</v>
      </c>
      <c r="C9149">
        <v>11.739130434782609</v>
      </c>
      <c r="D9149" t="s">
        <v>90</v>
      </c>
      <c r="E9149" t="s">
        <v>3679</v>
      </c>
      <c r="F9149" t="s">
        <v>1509</v>
      </c>
    </row>
    <row r="9150" spans="1:6" ht="15">
      <c r="A9150" s="233">
        <v>45809</v>
      </c>
      <c r="B9150" t="s">
        <v>1512</v>
      </c>
      <c r="C9150">
        <v>0.95366017461383479</v>
      </c>
      <c r="D9150" t="s">
        <v>90</v>
      </c>
      <c r="E9150" t="s">
        <v>1630</v>
      </c>
      <c r="F9150" t="s">
        <v>1509</v>
      </c>
    </row>
    <row r="9151" spans="1:6" ht="15">
      <c r="A9151" s="233">
        <v>45809</v>
      </c>
      <c r="B9151" t="s">
        <v>1507</v>
      </c>
      <c r="C9151">
        <v>0.56338028169014087</v>
      </c>
      <c r="D9151" t="s">
        <v>92</v>
      </c>
      <c r="E9151" t="s">
        <v>1548</v>
      </c>
      <c r="F9151" t="s">
        <v>1525</v>
      </c>
    </row>
    <row r="9152" spans="1:6" ht="15">
      <c r="A9152" s="233">
        <v>45809</v>
      </c>
      <c r="B9152" t="s">
        <v>1510</v>
      </c>
      <c r="C9152">
        <v>6.1224489795918364</v>
      </c>
      <c r="D9152" t="s">
        <v>92</v>
      </c>
      <c r="E9152" t="s">
        <v>3680</v>
      </c>
      <c r="F9152" t="s">
        <v>1525</v>
      </c>
    </row>
    <row r="9153" spans="1:6" ht="15">
      <c r="A9153" s="233">
        <v>45809</v>
      </c>
      <c r="B9153" t="s">
        <v>1512</v>
      </c>
      <c r="C9153">
        <v>0.90798122065727704</v>
      </c>
      <c r="D9153" t="s">
        <v>92</v>
      </c>
      <c r="E9153" t="s">
        <v>1673</v>
      </c>
      <c r="F9153" t="s">
        <v>1525</v>
      </c>
    </row>
    <row r="9154" spans="1:6" ht="15">
      <c r="A9154" s="233">
        <v>45809</v>
      </c>
      <c r="B9154" t="s">
        <v>1507</v>
      </c>
      <c r="C9154">
        <v>1.433116883116883</v>
      </c>
      <c r="D9154" t="s">
        <v>94</v>
      </c>
      <c r="E9154" t="s">
        <v>1995</v>
      </c>
      <c r="F9154" t="s">
        <v>1578</v>
      </c>
    </row>
    <row r="9155" spans="1:6" ht="15">
      <c r="A9155" s="233">
        <v>45809</v>
      </c>
      <c r="B9155" t="s">
        <v>1510</v>
      </c>
      <c r="C9155">
        <v>4.7770562770562766</v>
      </c>
      <c r="D9155" t="s">
        <v>94</v>
      </c>
      <c r="E9155" t="s">
        <v>3675</v>
      </c>
      <c r="F9155" t="s">
        <v>1578</v>
      </c>
    </row>
    <row r="9156" spans="1:6" ht="15">
      <c r="A9156" s="233">
        <v>45809</v>
      </c>
      <c r="B9156" t="s">
        <v>1512</v>
      </c>
      <c r="C9156">
        <v>0.7</v>
      </c>
      <c r="D9156" t="s">
        <v>94</v>
      </c>
      <c r="E9156" t="s">
        <v>1780</v>
      </c>
      <c r="F9156" t="s">
        <v>1578</v>
      </c>
    </row>
    <row r="9157" spans="1:6" ht="15">
      <c r="A9157" s="233">
        <v>45809</v>
      </c>
      <c r="B9157" t="s">
        <v>1507</v>
      </c>
      <c r="C9157">
        <v>0.76378488767869301</v>
      </c>
      <c r="D9157" t="s">
        <v>96</v>
      </c>
      <c r="E9157" t="s">
        <v>1521</v>
      </c>
      <c r="F9157" t="s">
        <v>1522</v>
      </c>
    </row>
    <row r="9158" spans="1:6" ht="15">
      <c r="A9158" s="233">
        <v>45809</v>
      </c>
      <c r="B9158" t="s">
        <v>1510</v>
      </c>
      <c r="C9158">
        <v>7.5810810810810807</v>
      </c>
      <c r="D9158" t="s">
        <v>96</v>
      </c>
      <c r="E9158" t="s">
        <v>2084</v>
      </c>
      <c r="F9158" t="s">
        <v>1522</v>
      </c>
    </row>
    <row r="9159" spans="1:6" ht="15">
      <c r="A9159" s="233">
        <v>45809</v>
      </c>
      <c r="B9159" t="s">
        <v>1512</v>
      </c>
      <c r="C9159">
        <v>0.89925119128658948</v>
      </c>
      <c r="D9159" t="s">
        <v>96</v>
      </c>
      <c r="E9159" t="s">
        <v>1580</v>
      </c>
      <c r="F9159" t="s">
        <v>1522</v>
      </c>
    </row>
    <row r="9160" spans="1:6" ht="15">
      <c r="A9160" s="233">
        <v>45809</v>
      </c>
      <c r="B9160" t="s">
        <v>1507</v>
      </c>
      <c r="C9160">
        <v>0.74877450980392157</v>
      </c>
      <c r="D9160" t="s">
        <v>98</v>
      </c>
      <c r="E9160" t="s">
        <v>1615</v>
      </c>
      <c r="F9160" t="s">
        <v>1509</v>
      </c>
    </row>
    <row r="9161" spans="1:6" ht="15">
      <c r="A9161" s="233">
        <v>45809</v>
      </c>
      <c r="B9161" t="s">
        <v>1510</v>
      </c>
      <c r="C9161">
        <v>9.546875</v>
      </c>
      <c r="D9161" t="s">
        <v>98</v>
      </c>
      <c r="E9161" t="s">
        <v>3681</v>
      </c>
      <c r="F9161" t="s">
        <v>1509</v>
      </c>
    </row>
    <row r="9162" spans="1:6" ht="15">
      <c r="A9162" s="233">
        <v>45809</v>
      </c>
      <c r="B9162" t="s">
        <v>1512</v>
      </c>
      <c r="C9162">
        <v>0.92156862745098045</v>
      </c>
      <c r="D9162" t="s">
        <v>98</v>
      </c>
      <c r="E9162" t="s">
        <v>1590</v>
      </c>
      <c r="F9162" t="s">
        <v>1509</v>
      </c>
    </row>
    <row r="9163" spans="1:6" ht="15">
      <c r="A9163" s="233">
        <v>45809</v>
      </c>
      <c r="B9163" t="s">
        <v>1507</v>
      </c>
      <c r="C9163">
        <v>0.6699916874480466</v>
      </c>
      <c r="D9163" t="s">
        <v>100</v>
      </c>
      <c r="E9163" t="s">
        <v>1637</v>
      </c>
      <c r="F9163" t="s">
        <v>1509</v>
      </c>
    </row>
    <row r="9164" spans="1:6" ht="15">
      <c r="A9164" s="233">
        <v>45809</v>
      </c>
      <c r="B9164" t="s">
        <v>1510</v>
      </c>
      <c r="C9164">
        <v>5.4459459459459456</v>
      </c>
      <c r="D9164" t="s">
        <v>100</v>
      </c>
      <c r="E9164" t="s">
        <v>3682</v>
      </c>
      <c r="F9164" t="s">
        <v>1509</v>
      </c>
    </row>
    <row r="9165" spans="1:6" ht="15">
      <c r="A9165" s="233">
        <v>45809</v>
      </c>
      <c r="B9165" t="s">
        <v>1512</v>
      </c>
      <c r="C9165">
        <v>0.87697423108894434</v>
      </c>
      <c r="D9165" t="s">
        <v>100</v>
      </c>
      <c r="E9165" t="s">
        <v>1516</v>
      </c>
      <c r="F9165" t="s">
        <v>1509</v>
      </c>
    </row>
    <row r="9166" spans="1:6" ht="15">
      <c r="A9166" s="233">
        <v>45809</v>
      </c>
      <c r="B9166" t="s">
        <v>1507</v>
      </c>
      <c r="C9166">
        <v>0.8188405797101449</v>
      </c>
      <c r="D9166" t="s">
        <v>102</v>
      </c>
      <c r="E9166" t="s">
        <v>1990</v>
      </c>
      <c r="F9166" t="s">
        <v>1534</v>
      </c>
    </row>
    <row r="9167" spans="1:6" ht="15">
      <c r="A9167" s="233">
        <v>45809</v>
      </c>
      <c r="B9167" t="s">
        <v>1510</v>
      </c>
      <c r="C9167">
        <v>12.75806451612903</v>
      </c>
      <c r="D9167" t="s">
        <v>102</v>
      </c>
      <c r="E9167" t="s">
        <v>3683</v>
      </c>
      <c r="F9167" t="s">
        <v>1534</v>
      </c>
    </row>
    <row r="9168" spans="1:6" ht="15">
      <c r="A9168" s="233">
        <v>45809</v>
      </c>
      <c r="B9168" t="s">
        <v>1512</v>
      </c>
      <c r="C9168">
        <v>0.93581780538302273</v>
      </c>
      <c r="D9168" t="s">
        <v>102</v>
      </c>
      <c r="E9168" t="s">
        <v>1585</v>
      </c>
      <c r="F9168" t="s">
        <v>1534</v>
      </c>
    </row>
    <row r="9169" spans="1:6" ht="15">
      <c r="A9169" s="233">
        <v>45809</v>
      </c>
      <c r="B9169" t="s">
        <v>1507</v>
      </c>
      <c r="C9169">
        <v>0.71502057613168724</v>
      </c>
      <c r="D9169" t="s">
        <v>104</v>
      </c>
      <c r="E9169" t="s">
        <v>1688</v>
      </c>
      <c r="F9169" t="s">
        <v>1509</v>
      </c>
    </row>
    <row r="9170" spans="1:6" ht="15">
      <c r="A9170" s="233">
        <v>45809</v>
      </c>
      <c r="B9170" t="s">
        <v>1510</v>
      </c>
      <c r="C9170">
        <v>5.2651515151515156</v>
      </c>
      <c r="D9170" t="s">
        <v>104</v>
      </c>
      <c r="E9170" t="s">
        <v>2017</v>
      </c>
      <c r="F9170" t="s">
        <v>1509</v>
      </c>
    </row>
    <row r="9171" spans="1:6" ht="15">
      <c r="A9171" s="233">
        <v>45809</v>
      </c>
      <c r="B9171" t="s">
        <v>1512</v>
      </c>
      <c r="C9171">
        <v>0.86419753086419759</v>
      </c>
      <c r="D9171" t="s">
        <v>104</v>
      </c>
      <c r="E9171" t="s">
        <v>1529</v>
      </c>
      <c r="F9171" t="s">
        <v>1509</v>
      </c>
    </row>
    <row r="9172" spans="1:6" ht="15">
      <c r="A9172" s="233">
        <v>45809</v>
      </c>
      <c r="B9172" t="s">
        <v>1507</v>
      </c>
      <c r="C9172">
        <v>1.336646853863497</v>
      </c>
      <c r="D9172" t="s">
        <v>106</v>
      </c>
      <c r="E9172" t="s">
        <v>2680</v>
      </c>
      <c r="F9172" t="s">
        <v>1544</v>
      </c>
    </row>
    <row r="9173" spans="1:6" ht="15">
      <c r="A9173" s="233">
        <v>45809</v>
      </c>
      <c r="B9173" t="s">
        <v>1510</v>
      </c>
      <c r="C9173">
        <v>7.0540832882639268</v>
      </c>
      <c r="D9173" t="s">
        <v>106</v>
      </c>
      <c r="E9173" t="s">
        <v>3239</v>
      </c>
      <c r="F9173" t="s">
        <v>1544</v>
      </c>
    </row>
    <row r="9174" spans="1:6" ht="15">
      <c r="A9174" s="233">
        <v>45809</v>
      </c>
      <c r="B9174" t="s">
        <v>1512</v>
      </c>
      <c r="C9174">
        <v>0.81051444968231201</v>
      </c>
      <c r="D9174" t="s">
        <v>106</v>
      </c>
      <c r="E9174" t="s">
        <v>1547</v>
      </c>
      <c r="F9174" t="s">
        <v>1544</v>
      </c>
    </row>
    <row r="9175" spans="1:6" ht="15">
      <c r="A9175" s="233">
        <v>45809</v>
      </c>
      <c r="B9175" t="s">
        <v>1507</v>
      </c>
      <c r="C9175">
        <v>0.49046793760831892</v>
      </c>
      <c r="D9175" t="s">
        <v>108</v>
      </c>
      <c r="E9175" t="s">
        <v>2002</v>
      </c>
      <c r="F9175" t="s">
        <v>1509</v>
      </c>
    </row>
    <row r="9176" spans="1:6" ht="15">
      <c r="A9176" s="233">
        <v>45809</v>
      </c>
      <c r="B9176" t="s">
        <v>1510</v>
      </c>
      <c r="C9176">
        <v>6.3595505617977528</v>
      </c>
      <c r="D9176" t="s">
        <v>108</v>
      </c>
      <c r="E9176" t="s">
        <v>3232</v>
      </c>
      <c r="F9176" t="s">
        <v>1509</v>
      </c>
    </row>
    <row r="9177" spans="1:6" ht="15">
      <c r="A9177" s="233">
        <v>45809</v>
      </c>
      <c r="B9177" t="s">
        <v>1512</v>
      </c>
      <c r="C9177">
        <v>0.92287694974003465</v>
      </c>
      <c r="D9177" t="s">
        <v>108</v>
      </c>
      <c r="E9177" t="s">
        <v>1590</v>
      </c>
      <c r="F9177" t="s">
        <v>1509</v>
      </c>
    </row>
    <row r="9178" spans="1:6" ht="15">
      <c r="A9178" s="233">
        <v>45809</v>
      </c>
      <c r="B9178" t="s">
        <v>1507</v>
      </c>
      <c r="C9178">
        <v>0.58206987475280159</v>
      </c>
      <c r="D9178" t="s">
        <v>110</v>
      </c>
      <c r="E9178" t="s">
        <v>1745</v>
      </c>
      <c r="F9178" t="s">
        <v>1509</v>
      </c>
    </row>
    <row r="9179" spans="1:6" ht="15">
      <c r="A9179" s="233">
        <v>45809</v>
      </c>
      <c r="B9179" t="s">
        <v>1510</v>
      </c>
      <c r="C9179">
        <v>4.6968085106382977</v>
      </c>
      <c r="D9179" t="s">
        <v>110</v>
      </c>
      <c r="E9179" t="s">
        <v>2688</v>
      </c>
      <c r="F9179" t="s">
        <v>1509</v>
      </c>
    </row>
    <row r="9180" spans="1:6" ht="15">
      <c r="A9180" s="233">
        <v>45809</v>
      </c>
      <c r="B9180" t="s">
        <v>1512</v>
      </c>
      <c r="C9180">
        <v>0.87607119314436388</v>
      </c>
      <c r="D9180" t="s">
        <v>110</v>
      </c>
      <c r="E9180" t="s">
        <v>1516</v>
      </c>
      <c r="F9180" t="s">
        <v>1509</v>
      </c>
    </row>
    <row r="9181" spans="1:6" ht="15">
      <c r="A9181" s="233">
        <v>45809</v>
      </c>
      <c r="B9181" t="s">
        <v>1507</v>
      </c>
      <c r="C9181">
        <v>0.47549019607843129</v>
      </c>
      <c r="D9181" t="s">
        <v>112</v>
      </c>
      <c r="E9181" t="s">
        <v>2733</v>
      </c>
      <c r="F9181" t="s">
        <v>1578</v>
      </c>
    </row>
    <row r="9182" spans="1:6" ht="15">
      <c r="A9182" s="233">
        <v>45809</v>
      </c>
      <c r="B9182" t="s">
        <v>1510</v>
      </c>
      <c r="C9182">
        <v>2.75177304964539</v>
      </c>
      <c r="D9182" t="s">
        <v>112</v>
      </c>
      <c r="E9182" t="s">
        <v>2028</v>
      </c>
      <c r="F9182" t="s">
        <v>1578</v>
      </c>
    </row>
    <row r="9183" spans="1:6" ht="15">
      <c r="A9183" s="233">
        <v>45809</v>
      </c>
      <c r="B9183" t="s">
        <v>1512</v>
      </c>
      <c r="C9183">
        <v>0.82720588235294112</v>
      </c>
      <c r="D9183" t="s">
        <v>112</v>
      </c>
      <c r="E9183" t="s">
        <v>1582</v>
      </c>
      <c r="F9183" t="s">
        <v>1578</v>
      </c>
    </row>
    <row r="9184" spans="1:6" ht="15">
      <c r="A9184" s="233">
        <v>45809</v>
      </c>
      <c r="B9184" t="s">
        <v>1507</v>
      </c>
      <c r="C9184">
        <v>0.40113960113960112</v>
      </c>
      <c r="D9184" t="s">
        <v>114</v>
      </c>
      <c r="E9184" t="s">
        <v>1588</v>
      </c>
      <c r="F9184" t="s">
        <v>1509</v>
      </c>
    </row>
    <row r="9185" spans="1:6" ht="15">
      <c r="A9185" s="233">
        <v>45809</v>
      </c>
      <c r="B9185" t="s">
        <v>1510</v>
      </c>
      <c r="C9185">
        <v>8.8000000000000007</v>
      </c>
      <c r="D9185" t="s">
        <v>114</v>
      </c>
      <c r="E9185" t="s">
        <v>3256</v>
      </c>
      <c r="F9185" t="s">
        <v>1509</v>
      </c>
    </row>
    <row r="9186" spans="1:6" ht="15">
      <c r="A9186" s="233">
        <v>45809</v>
      </c>
      <c r="B9186" t="s">
        <v>1512</v>
      </c>
      <c r="C9186">
        <v>0.95441595441595439</v>
      </c>
      <c r="D9186" t="s">
        <v>114</v>
      </c>
      <c r="E9186" t="s">
        <v>1630</v>
      </c>
      <c r="F9186" t="s">
        <v>1509</v>
      </c>
    </row>
    <row r="9187" spans="1:6" ht="15">
      <c r="A9187" s="233">
        <v>45809</v>
      </c>
      <c r="B9187" t="s">
        <v>1507</v>
      </c>
      <c r="C9187">
        <v>0.9324635456638527</v>
      </c>
      <c r="D9187" t="s">
        <v>872</v>
      </c>
      <c r="E9187" t="s">
        <v>1962</v>
      </c>
      <c r="F9187" t="s">
        <v>1531</v>
      </c>
    </row>
    <row r="9188" spans="1:6" ht="15">
      <c r="A9188" s="233">
        <v>45809</v>
      </c>
      <c r="B9188" t="s">
        <v>1510</v>
      </c>
      <c r="C9188">
        <v>6.4285714285714288</v>
      </c>
      <c r="D9188" t="s">
        <v>872</v>
      </c>
      <c r="E9188" t="s">
        <v>3684</v>
      </c>
      <c r="F9188" t="s">
        <v>1531</v>
      </c>
    </row>
    <row r="9189" spans="1:6" ht="15">
      <c r="A9189" s="233">
        <v>45809</v>
      </c>
      <c r="B9189" t="s">
        <v>1512</v>
      </c>
      <c r="C9189">
        <v>0.85495011511895624</v>
      </c>
      <c r="D9189" t="s">
        <v>872</v>
      </c>
      <c r="E9189" t="s">
        <v>1542</v>
      </c>
      <c r="F9189" t="s">
        <v>1531</v>
      </c>
    </row>
    <row r="9190" spans="1:6" ht="15">
      <c r="A9190" s="233">
        <v>45809</v>
      </c>
      <c r="B9190" t="s">
        <v>1507</v>
      </c>
      <c r="C9190">
        <v>0.40493601462522849</v>
      </c>
      <c r="D9190" t="s">
        <v>118</v>
      </c>
      <c r="E9190" t="s">
        <v>1588</v>
      </c>
      <c r="F9190" t="s">
        <v>1525</v>
      </c>
    </row>
    <row r="9191" spans="1:6" ht="15">
      <c r="A9191" s="233">
        <v>45809</v>
      </c>
      <c r="B9191" t="s">
        <v>1510</v>
      </c>
      <c r="C9191">
        <v>2.9017467248908302</v>
      </c>
      <c r="D9191" t="s">
        <v>118</v>
      </c>
      <c r="E9191" t="s">
        <v>3685</v>
      </c>
      <c r="F9191" t="s">
        <v>1525</v>
      </c>
    </row>
    <row r="9192" spans="1:6" ht="15">
      <c r="A9192" s="233">
        <v>45809</v>
      </c>
      <c r="B9192" t="s">
        <v>1512</v>
      </c>
      <c r="C9192">
        <v>0.86045094454600857</v>
      </c>
      <c r="D9192" t="s">
        <v>118</v>
      </c>
      <c r="E9192" t="s">
        <v>1529</v>
      </c>
      <c r="F9192" t="s">
        <v>1525</v>
      </c>
    </row>
    <row r="9193" spans="1:6" ht="15">
      <c r="A9193" s="233">
        <v>45809</v>
      </c>
      <c r="B9193" t="s">
        <v>1507</v>
      </c>
      <c r="C9193">
        <v>0.39735099337748342</v>
      </c>
      <c r="D9193" t="s">
        <v>120</v>
      </c>
      <c r="E9193" t="s">
        <v>1588</v>
      </c>
      <c r="F9193" t="s">
        <v>1509</v>
      </c>
    </row>
    <row r="9194" spans="1:6" ht="15">
      <c r="A9194" s="233">
        <v>45809</v>
      </c>
      <c r="B9194" t="s">
        <v>1510</v>
      </c>
      <c r="C9194">
        <v>3.9795918367346941</v>
      </c>
      <c r="D9194" t="s">
        <v>120</v>
      </c>
      <c r="E9194" t="s">
        <v>3511</v>
      </c>
      <c r="F9194" t="s">
        <v>1509</v>
      </c>
    </row>
    <row r="9195" spans="1:6" ht="15">
      <c r="A9195" s="233">
        <v>45809</v>
      </c>
      <c r="B9195" t="s">
        <v>1512</v>
      </c>
      <c r="C9195">
        <v>0.90015282730514523</v>
      </c>
      <c r="D9195" t="s">
        <v>120</v>
      </c>
      <c r="E9195" t="s">
        <v>1580</v>
      </c>
      <c r="F9195" t="s">
        <v>1509</v>
      </c>
    </row>
    <row r="9196" spans="1:6" ht="15">
      <c r="A9196" s="233">
        <v>45809</v>
      </c>
      <c r="B9196" t="s">
        <v>1507</v>
      </c>
      <c r="C9196">
        <v>0.46942557134033353</v>
      </c>
      <c r="D9196" t="s">
        <v>122</v>
      </c>
      <c r="E9196" t="s">
        <v>1564</v>
      </c>
      <c r="F9196" t="s">
        <v>1509</v>
      </c>
    </row>
    <row r="9197" spans="1:6" ht="15">
      <c r="A9197" s="233">
        <v>45809</v>
      </c>
      <c r="B9197" t="s">
        <v>1510</v>
      </c>
      <c r="C9197">
        <v>4.1988950276243093</v>
      </c>
      <c r="D9197" t="s">
        <v>122</v>
      </c>
      <c r="E9197" t="s">
        <v>3686</v>
      </c>
      <c r="F9197" t="s">
        <v>1509</v>
      </c>
    </row>
    <row r="9198" spans="1:6" ht="15">
      <c r="A9198" s="233">
        <v>45809</v>
      </c>
      <c r="B9198" t="s">
        <v>1512</v>
      </c>
      <c r="C9198">
        <v>0.88820259419394687</v>
      </c>
      <c r="D9198" t="s">
        <v>122</v>
      </c>
      <c r="E9198" t="s">
        <v>1576</v>
      </c>
      <c r="F9198" t="s">
        <v>1509</v>
      </c>
    </row>
    <row r="9199" spans="1:6" ht="15">
      <c r="A9199" s="233">
        <v>45809</v>
      </c>
      <c r="B9199" t="s">
        <v>1507</v>
      </c>
      <c r="C9199">
        <v>1.2441860465116279</v>
      </c>
      <c r="D9199" t="s">
        <v>124</v>
      </c>
      <c r="E9199" t="s">
        <v>2012</v>
      </c>
      <c r="F9199" t="s">
        <v>1544</v>
      </c>
    </row>
    <row r="9200" spans="1:6" ht="15">
      <c r="A9200" s="233">
        <v>45809</v>
      </c>
      <c r="B9200" t="s">
        <v>1510</v>
      </c>
      <c r="C9200">
        <v>5.5107296137339059</v>
      </c>
      <c r="D9200" t="s">
        <v>124</v>
      </c>
      <c r="E9200" t="s">
        <v>3687</v>
      </c>
      <c r="F9200" t="s">
        <v>1544</v>
      </c>
    </row>
    <row r="9201" spans="1:6" ht="15">
      <c r="A9201" s="233">
        <v>45809</v>
      </c>
      <c r="B9201" t="s">
        <v>1512</v>
      </c>
      <c r="C9201">
        <v>0.77422480620155043</v>
      </c>
      <c r="D9201" t="s">
        <v>124</v>
      </c>
      <c r="E9201" t="s">
        <v>1641</v>
      </c>
      <c r="F9201" t="s">
        <v>1544</v>
      </c>
    </row>
    <row r="9202" spans="1:6" ht="15">
      <c r="A9202" s="233">
        <v>45809</v>
      </c>
      <c r="B9202" t="s">
        <v>1507</v>
      </c>
      <c r="C9202">
        <v>0.71091445427728617</v>
      </c>
      <c r="D9202" t="s">
        <v>126</v>
      </c>
      <c r="E9202" t="s">
        <v>1527</v>
      </c>
      <c r="F9202" t="s">
        <v>1509</v>
      </c>
    </row>
    <row r="9203" spans="1:6" ht="15">
      <c r="A9203" s="233">
        <v>45809</v>
      </c>
      <c r="B9203" t="s">
        <v>1510</v>
      </c>
      <c r="C9203">
        <v>4.4629629629629628</v>
      </c>
      <c r="D9203" t="s">
        <v>126</v>
      </c>
      <c r="E9203" t="s">
        <v>2684</v>
      </c>
      <c r="F9203" t="s">
        <v>1509</v>
      </c>
    </row>
    <row r="9204" spans="1:6" ht="15">
      <c r="A9204" s="233">
        <v>45809</v>
      </c>
      <c r="B9204" t="s">
        <v>1512</v>
      </c>
      <c r="C9204">
        <v>0.84070796460176989</v>
      </c>
      <c r="D9204" t="s">
        <v>126</v>
      </c>
      <c r="E9204" t="s">
        <v>1568</v>
      </c>
      <c r="F9204" t="s">
        <v>1509</v>
      </c>
    </row>
    <row r="9205" spans="1:6" ht="15">
      <c r="A9205" s="233">
        <v>45809</v>
      </c>
      <c r="B9205" t="s">
        <v>1507</v>
      </c>
      <c r="C9205">
        <v>1.077941176470588</v>
      </c>
      <c r="D9205" t="s">
        <v>128</v>
      </c>
      <c r="E9205" t="s">
        <v>1662</v>
      </c>
      <c r="F9205" t="s">
        <v>1509</v>
      </c>
    </row>
    <row r="9206" spans="1:6" ht="15">
      <c r="A9206" s="233">
        <v>45809</v>
      </c>
      <c r="B9206" t="s">
        <v>1510</v>
      </c>
      <c r="C9206">
        <v>7.7157894736842101</v>
      </c>
      <c r="D9206" t="s">
        <v>128</v>
      </c>
      <c r="E9206" t="s">
        <v>3688</v>
      </c>
      <c r="F9206" t="s">
        <v>1509</v>
      </c>
    </row>
    <row r="9207" spans="1:6" ht="15">
      <c r="A9207" s="233">
        <v>45809</v>
      </c>
      <c r="B9207" t="s">
        <v>1512</v>
      </c>
      <c r="C9207">
        <v>0.86029411764705888</v>
      </c>
      <c r="D9207" t="s">
        <v>128</v>
      </c>
      <c r="E9207" t="s">
        <v>1529</v>
      </c>
      <c r="F9207" t="s">
        <v>1509</v>
      </c>
    </row>
    <row r="9208" spans="1:6" ht="15">
      <c r="A9208" s="233">
        <v>45809</v>
      </c>
      <c r="B9208" t="s">
        <v>1507</v>
      </c>
      <c r="C9208">
        <v>1.0342497312240819</v>
      </c>
      <c r="D9208" t="s">
        <v>130</v>
      </c>
      <c r="E9208" t="s">
        <v>1557</v>
      </c>
      <c r="F9208" t="s">
        <v>1544</v>
      </c>
    </row>
    <row r="9209" spans="1:6" ht="15">
      <c r="A9209" s="233">
        <v>45809</v>
      </c>
      <c r="B9209" t="s">
        <v>1510</v>
      </c>
      <c r="C9209">
        <v>5.9018404907975457</v>
      </c>
      <c r="D9209" t="s">
        <v>130</v>
      </c>
      <c r="E9209" t="s">
        <v>2709</v>
      </c>
      <c r="F9209" t="s">
        <v>1544</v>
      </c>
    </row>
    <row r="9210" spans="1:6" ht="15">
      <c r="A9210" s="233">
        <v>45809</v>
      </c>
      <c r="B9210" t="s">
        <v>1512</v>
      </c>
      <c r="C9210">
        <v>0.82475810167409003</v>
      </c>
      <c r="D9210" t="s">
        <v>130</v>
      </c>
      <c r="E9210" t="s">
        <v>1632</v>
      </c>
      <c r="F9210" t="s">
        <v>1544</v>
      </c>
    </row>
    <row r="9211" spans="1:6" ht="15">
      <c r="A9211" s="233">
        <v>45809</v>
      </c>
      <c r="B9211" t="s">
        <v>1507</v>
      </c>
      <c r="C9211">
        <v>0.61955366631243358</v>
      </c>
      <c r="D9211" t="s">
        <v>1499</v>
      </c>
      <c r="E9211" t="s">
        <v>1735</v>
      </c>
      <c r="F9211" t="s">
        <v>1518</v>
      </c>
    </row>
    <row r="9212" spans="1:6" ht="15">
      <c r="A9212" s="233">
        <v>45809</v>
      </c>
      <c r="B9212" t="s">
        <v>1510</v>
      </c>
      <c r="C9212">
        <v>3.8481848184818479</v>
      </c>
      <c r="D9212" t="s">
        <v>1499</v>
      </c>
      <c r="E9212" t="s">
        <v>2053</v>
      </c>
      <c r="F9212" t="s">
        <v>1518</v>
      </c>
    </row>
    <row r="9213" spans="1:6" ht="15">
      <c r="A9213" s="233">
        <v>45809</v>
      </c>
      <c r="B9213" t="s">
        <v>1512</v>
      </c>
      <c r="C9213">
        <v>0.83900106269925612</v>
      </c>
      <c r="D9213" t="s">
        <v>1499</v>
      </c>
      <c r="E9213" t="s">
        <v>1568</v>
      </c>
      <c r="F9213" t="s">
        <v>1518</v>
      </c>
    </row>
    <row r="9214" spans="1:6" ht="15">
      <c r="A9214" s="233">
        <v>45809</v>
      </c>
      <c r="B9214" t="s">
        <v>1507</v>
      </c>
      <c r="C9214">
        <v>0.51621621621621616</v>
      </c>
      <c r="D9214" t="s">
        <v>134</v>
      </c>
      <c r="E9214" t="s">
        <v>1583</v>
      </c>
      <c r="F9214" t="s">
        <v>1509</v>
      </c>
    </row>
    <row r="9215" spans="1:6" ht="15">
      <c r="A9215" s="233">
        <v>45809</v>
      </c>
      <c r="B9215" t="s">
        <v>1510</v>
      </c>
      <c r="C9215">
        <v>3.979166666666667</v>
      </c>
      <c r="D9215" t="s">
        <v>134</v>
      </c>
      <c r="E9215" t="s">
        <v>3511</v>
      </c>
      <c r="F9215" t="s">
        <v>1509</v>
      </c>
    </row>
    <row r="9216" spans="1:6" ht="15">
      <c r="A9216" s="233">
        <v>45809</v>
      </c>
      <c r="B9216" t="s">
        <v>1512</v>
      </c>
      <c r="C9216">
        <v>0.87027027027027026</v>
      </c>
      <c r="D9216" t="s">
        <v>134</v>
      </c>
      <c r="E9216" t="s">
        <v>1524</v>
      </c>
      <c r="F9216" t="s">
        <v>1509</v>
      </c>
    </row>
    <row r="9217" spans="1:6" ht="15">
      <c r="A9217" s="233">
        <v>45809</v>
      </c>
      <c r="B9217" t="s">
        <v>1507</v>
      </c>
      <c r="C9217">
        <v>1.2917586460632819</v>
      </c>
      <c r="D9217" t="s">
        <v>136</v>
      </c>
      <c r="E9217" t="s">
        <v>1650</v>
      </c>
      <c r="F9217" t="s">
        <v>1518</v>
      </c>
    </row>
    <row r="9218" spans="1:6" ht="15">
      <c r="A9218" s="233">
        <v>45809</v>
      </c>
      <c r="B9218" t="s">
        <v>1510</v>
      </c>
      <c r="C9218">
        <v>9.1432291666666661</v>
      </c>
      <c r="D9218" t="s">
        <v>136</v>
      </c>
      <c r="E9218" t="s">
        <v>3211</v>
      </c>
      <c r="F9218" t="s">
        <v>1518</v>
      </c>
    </row>
    <row r="9219" spans="1:6" ht="15">
      <c r="A9219" s="233">
        <v>45809</v>
      </c>
      <c r="B9219" t="s">
        <v>1512</v>
      </c>
      <c r="C9219">
        <v>0.85871964679911694</v>
      </c>
      <c r="D9219" t="s">
        <v>136</v>
      </c>
      <c r="E9219" t="s">
        <v>1529</v>
      </c>
      <c r="F9219" t="s">
        <v>1518</v>
      </c>
    </row>
    <row r="9220" spans="1:6" ht="15">
      <c r="A9220" s="233">
        <v>45809</v>
      </c>
      <c r="B9220" t="s">
        <v>1507</v>
      </c>
      <c r="C9220">
        <v>0.57689178193653379</v>
      </c>
      <c r="D9220" t="s">
        <v>138</v>
      </c>
      <c r="E9220" t="s">
        <v>1745</v>
      </c>
      <c r="F9220" t="s">
        <v>1534</v>
      </c>
    </row>
    <row r="9221" spans="1:6" ht="15">
      <c r="A9221" s="233">
        <v>45809</v>
      </c>
      <c r="B9221" t="s">
        <v>1510</v>
      </c>
      <c r="C9221">
        <v>9.2077922077922079</v>
      </c>
      <c r="D9221" t="s">
        <v>138</v>
      </c>
      <c r="E9221" t="s">
        <v>3689</v>
      </c>
      <c r="F9221" t="s">
        <v>1534</v>
      </c>
    </row>
    <row r="9222" spans="1:6" ht="15">
      <c r="A9222" s="233">
        <v>45809</v>
      </c>
      <c r="B9222" t="s">
        <v>1512</v>
      </c>
      <c r="C9222">
        <v>0.93734743694060207</v>
      </c>
      <c r="D9222" t="s">
        <v>138</v>
      </c>
      <c r="E9222" t="s">
        <v>1585</v>
      </c>
      <c r="F9222" t="s">
        <v>1534</v>
      </c>
    </row>
    <row r="9223" spans="1:6" ht="15">
      <c r="A9223" s="233">
        <v>45809</v>
      </c>
      <c r="B9223" t="s">
        <v>1507</v>
      </c>
      <c r="C9223">
        <v>0.96389645776566757</v>
      </c>
      <c r="D9223" t="s">
        <v>140</v>
      </c>
      <c r="E9223" t="s">
        <v>1634</v>
      </c>
      <c r="F9223" t="s">
        <v>1509</v>
      </c>
    </row>
    <row r="9224" spans="1:6" ht="15">
      <c r="A9224" s="233">
        <v>45809</v>
      </c>
      <c r="B9224" t="s">
        <v>1510</v>
      </c>
      <c r="C9224">
        <v>8.0857142857142854</v>
      </c>
      <c r="D9224" t="s">
        <v>140</v>
      </c>
      <c r="E9224" t="s">
        <v>3669</v>
      </c>
      <c r="F9224" t="s">
        <v>1509</v>
      </c>
    </row>
    <row r="9225" spans="1:6" ht="15">
      <c r="A9225" s="233">
        <v>45809</v>
      </c>
      <c r="B9225" t="s">
        <v>1512</v>
      </c>
      <c r="C9225">
        <v>0.88079019073569487</v>
      </c>
      <c r="D9225" t="s">
        <v>140</v>
      </c>
      <c r="E9225" t="s">
        <v>1516</v>
      </c>
      <c r="F9225" t="s">
        <v>1509</v>
      </c>
    </row>
    <row r="9226" spans="1:6" ht="15">
      <c r="A9226" s="233">
        <v>45809</v>
      </c>
      <c r="B9226" t="s">
        <v>1507</v>
      </c>
      <c r="C9226">
        <v>0.67441516138584545</v>
      </c>
      <c r="D9226" t="s">
        <v>142</v>
      </c>
      <c r="E9226" t="s">
        <v>1637</v>
      </c>
      <c r="F9226" t="s">
        <v>1534</v>
      </c>
    </row>
    <row r="9227" spans="1:6" ht="15">
      <c r="A9227" s="233">
        <v>45809</v>
      </c>
      <c r="B9227" t="s">
        <v>1510</v>
      </c>
      <c r="C9227">
        <v>4.465686274509804</v>
      </c>
      <c r="D9227" t="s">
        <v>142</v>
      </c>
      <c r="E9227" t="s">
        <v>3690</v>
      </c>
      <c r="F9227" t="s">
        <v>1534</v>
      </c>
    </row>
    <row r="9228" spans="1:6" ht="15">
      <c r="A9228" s="233">
        <v>45809</v>
      </c>
      <c r="B9228" t="s">
        <v>1512</v>
      </c>
      <c r="C9228">
        <v>0.84897838318033758</v>
      </c>
      <c r="D9228" t="s">
        <v>142</v>
      </c>
      <c r="E9228" t="s">
        <v>1542</v>
      </c>
      <c r="F9228" t="s">
        <v>1534</v>
      </c>
    </row>
    <row r="9229" spans="1:6" ht="15">
      <c r="A9229" s="233">
        <v>45809</v>
      </c>
      <c r="B9229" t="s">
        <v>1507</v>
      </c>
      <c r="C9229">
        <v>1.4137218907755851</v>
      </c>
      <c r="D9229" t="s">
        <v>144</v>
      </c>
      <c r="E9229" t="s">
        <v>3265</v>
      </c>
      <c r="F9229" t="s">
        <v>1518</v>
      </c>
    </row>
    <row r="9230" spans="1:6" ht="15">
      <c r="A9230" s="233">
        <v>45809</v>
      </c>
      <c r="B9230" t="s">
        <v>1510</v>
      </c>
      <c r="C9230">
        <v>7.8484076433121022</v>
      </c>
      <c r="D9230" t="s">
        <v>144</v>
      </c>
      <c r="E9230" t="s">
        <v>1587</v>
      </c>
      <c r="F9230" t="s">
        <v>1518</v>
      </c>
    </row>
    <row r="9231" spans="1:6" ht="15">
      <c r="A9231" s="233">
        <v>45809</v>
      </c>
      <c r="B9231" t="s">
        <v>1512</v>
      </c>
      <c r="C9231">
        <v>0.81987150068838921</v>
      </c>
      <c r="D9231" t="s">
        <v>144</v>
      </c>
      <c r="E9231" t="s">
        <v>1632</v>
      </c>
      <c r="F9231" t="s">
        <v>1518</v>
      </c>
    </row>
    <row r="9232" spans="1:6" ht="15">
      <c r="A9232" s="233">
        <v>45809</v>
      </c>
      <c r="B9232" t="s">
        <v>1507</v>
      </c>
      <c r="C9232">
        <v>0.42563223317616811</v>
      </c>
      <c r="D9232" t="s">
        <v>146</v>
      </c>
      <c r="E9232" t="s">
        <v>1619</v>
      </c>
      <c r="F9232" t="s">
        <v>1591</v>
      </c>
    </row>
    <row r="9233" spans="1:6" ht="15">
      <c r="A9233" s="233">
        <v>45809</v>
      </c>
      <c r="B9233" t="s">
        <v>1510</v>
      </c>
      <c r="C9233">
        <v>4.004032258064516</v>
      </c>
      <c r="D9233" t="s">
        <v>146</v>
      </c>
      <c r="E9233" t="s">
        <v>3691</v>
      </c>
      <c r="F9233" t="s">
        <v>1591</v>
      </c>
    </row>
    <row r="9234" spans="1:6" ht="15">
      <c r="A9234" s="233">
        <v>45809</v>
      </c>
      <c r="B9234" t="s">
        <v>1512</v>
      </c>
      <c r="C9234">
        <v>0.89369909987141016</v>
      </c>
      <c r="D9234" t="s">
        <v>146</v>
      </c>
      <c r="E9234" t="s">
        <v>1576</v>
      </c>
      <c r="F9234" t="s">
        <v>1591</v>
      </c>
    </row>
    <row r="9235" spans="1:6" ht="15">
      <c r="A9235" s="233">
        <v>45809</v>
      </c>
      <c r="B9235" t="s">
        <v>1507</v>
      </c>
      <c r="C9235">
        <v>0.53900406069673013</v>
      </c>
      <c r="D9235" t="s">
        <v>148</v>
      </c>
      <c r="E9235" t="s">
        <v>2057</v>
      </c>
      <c r="F9235" t="s">
        <v>1591</v>
      </c>
    </row>
    <row r="9236" spans="1:6" ht="15">
      <c r="A9236" s="233">
        <v>45809</v>
      </c>
      <c r="B9236" t="s">
        <v>1510</v>
      </c>
      <c r="C9236">
        <v>3.9040247678018569</v>
      </c>
      <c r="D9236" t="s">
        <v>148</v>
      </c>
      <c r="E9236" t="s">
        <v>1636</v>
      </c>
      <c r="F9236" t="s">
        <v>1591</v>
      </c>
    </row>
    <row r="9237" spans="1:6" ht="15">
      <c r="A9237" s="233">
        <v>45809</v>
      </c>
      <c r="B9237" t="s">
        <v>1512</v>
      </c>
      <c r="C9237">
        <v>0.86193631117760205</v>
      </c>
      <c r="D9237" t="s">
        <v>148</v>
      </c>
      <c r="E9237" t="s">
        <v>1529</v>
      </c>
      <c r="F9237" t="s">
        <v>1591</v>
      </c>
    </row>
    <row r="9238" spans="1:6" ht="15">
      <c r="A9238" s="233">
        <v>45809</v>
      </c>
      <c r="B9238" t="s">
        <v>1507</v>
      </c>
      <c r="C9238">
        <v>0.66730646193218168</v>
      </c>
      <c r="D9238" t="s">
        <v>150</v>
      </c>
      <c r="E9238" t="s">
        <v>1637</v>
      </c>
      <c r="F9238" t="s">
        <v>1509</v>
      </c>
    </row>
    <row r="9239" spans="1:6" ht="15">
      <c r="A9239" s="233">
        <v>45809</v>
      </c>
      <c r="B9239" t="s">
        <v>1510</v>
      </c>
      <c r="C9239">
        <v>7.6131386861313866</v>
      </c>
      <c r="D9239" t="s">
        <v>150</v>
      </c>
      <c r="E9239" t="s">
        <v>3692</v>
      </c>
      <c r="F9239" t="s">
        <v>1509</v>
      </c>
    </row>
    <row r="9240" spans="1:6" ht="15">
      <c r="A9240" s="233">
        <v>45809</v>
      </c>
      <c r="B9240" t="s">
        <v>1512</v>
      </c>
      <c r="C9240">
        <v>0.91234804862444019</v>
      </c>
      <c r="D9240" t="s">
        <v>150</v>
      </c>
      <c r="E9240" t="s">
        <v>1673</v>
      </c>
      <c r="F9240" t="s">
        <v>1509</v>
      </c>
    </row>
    <row r="9241" spans="1:6" ht="15">
      <c r="A9241" s="233">
        <v>45809</v>
      </c>
      <c r="B9241" t="s">
        <v>1507</v>
      </c>
      <c r="C9241">
        <v>0.84410497453975719</v>
      </c>
      <c r="D9241" t="s">
        <v>152</v>
      </c>
      <c r="E9241" t="s">
        <v>1690</v>
      </c>
      <c r="F9241" t="s">
        <v>1591</v>
      </c>
    </row>
    <row r="9242" spans="1:6" ht="15">
      <c r="A9242" s="233">
        <v>45809</v>
      </c>
      <c r="B9242" t="s">
        <v>1510</v>
      </c>
      <c r="C9242">
        <v>4.942660550458716</v>
      </c>
      <c r="D9242" t="s">
        <v>152</v>
      </c>
      <c r="E9242" t="s">
        <v>2011</v>
      </c>
      <c r="F9242" t="s">
        <v>1591</v>
      </c>
    </row>
    <row r="9243" spans="1:6" ht="15">
      <c r="A9243" s="233">
        <v>45809</v>
      </c>
      <c r="B9243" t="s">
        <v>1512</v>
      </c>
      <c r="C9243">
        <v>0.82922052487269882</v>
      </c>
      <c r="D9243" t="s">
        <v>152</v>
      </c>
      <c r="E9243" t="s">
        <v>1582</v>
      </c>
      <c r="F9243" t="s">
        <v>1591</v>
      </c>
    </row>
    <row r="9244" spans="1:6" ht="15">
      <c r="A9244" s="233">
        <v>45809</v>
      </c>
      <c r="B9244" t="s">
        <v>1507</v>
      </c>
      <c r="C9244">
        <v>1.181534622582658</v>
      </c>
      <c r="D9244" t="s">
        <v>154</v>
      </c>
      <c r="E9244" t="s">
        <v>2077</v>
      </c>
      <c r="F9244" t="s">
        <v>1534</v>
      </c>
    </row>
    <row r="9245" spans="1:6" ht="15">
      <c r="A9245" s="233">
        <v>45809</v>
      </c>
      <c r="B9245" t="s">
        <v>1510</v>
      </c>
      <c r="C9245">
        <v>7.5009900990099014</v>
      </c>
      <c r="D9245" t="s">
        <v>154</v>
      </c>
      <c r="E9245" t="s">
        <v>1541</v>
      </c>
      <c r="F9245" t="s">
        <v>1534</v>
      </c>
    </row>
    <row r="9246" spans="1:6" ht="15">
      <c r="A9246" s="233">
        <v>45809</v>
      </c>
      <c r="B9246" t="s">
        <v>1512</v>
      </c>
      <c r="C9246">
        <v>0.84248284466625079</v>
      </c>
      <c r="D9246" t="s">
        <v>154</v>
      </c>
      <c r="E9246" t="s">
        <v>1568</v>
      </c>
      <c r="F9246" t="s">
        <v>1534</v>
      </c>
    </row>
    <row r="9247" spans="1:6" ht="15">
      <c r="A9247" s="233">
        <v>45809</v>
      </c>
      <c r="B9247" t="s">
        <v>1507</v>
      </c>
      <c r="C9247">
        <v>0.60563380281690138</v>
      </c>
      <c r="D9247" t="s">
        <v>156</v>
      </c>
      <c r="E9247" t="s">
        <v>2004</v>
      </c>
      <c r="F9247" t="s">
        <v>1525</v>
      </c>
    </row>
    <row r="9248" spans="1:6" ht="15">
      <c r="A9248" s="233">
        <v>45809</v>
      </c>
      <c r="B9248" t="s">
        <v>1510</v>
      </c>
      <c r="C9248">
        <v>4.6486486486486482</v>
      </c>
      <c r="D9248" t="s">
        <v>156</v>
      </c>
      <c r="E9248" t="s">
        <v>3236</v>
      </c>
      <c r="F9248" t="s">
        <v>1525</v>
      </c>
    </row>
    <row r="9249" spans="1:6" ht="15">
      <c r="A9249" s="233">
        <v>45809</v>
      </c>
      <c r="B9249" t="s">
        <v>1512</v>
      </c>
      <c r="C9249">
        <v>0.86971830985915499</v>
      </c>
      <c r="D9249" t="s">
        <v>156</v>
      </c>
      <c r="E9249" t="s">
        <v>1524</v>
      </c>
      <c r="F9249" t="s">
        <v>1525</v>
      </c>
    </row>
    <row r="9250" spans="1:6" ht="15">
      <c r="A9250" s="233">
        <v>45809</v>
      </c>
      <c r="B9250" t="s">
        <v>1507</v>
      </c>
      <c r="C9250">
        <v>0.86273458445040219</v>
      </c>
      <c r="D9250" t="s">
        <v>158</v>
      </c>
      <c r="E9250" t="s">
        <v>1967</v>
      </c>
      <c r="F9250" t="s">
        <v>1534</v>
      </c>
    </row>
    <row r="9251" spans="1:6" ht="15">
      <c r="A9251" s="233">
        <v>45809</v>
      </c>
      <c r="B9251" t="s">
        <v>1510</v>
      </c>
      <c r="C9251">
        <v>7.2152466367713002</v>
      </c>
      <c r="D9251" t="s">
        <v>158</v>
      </c>
      <c r="E9251" t="s">
        <v>3693</v>
      </c>
      <c r="F9251" t="s">
        <v>1534</v>
      </c>
    </row>
    <row r="9252" spans="1:6" ht="15">
      <c r="A9252" s="233">
        <v>45809</v>
      </c>
      <c r="B9252" t="s">
        <v>1512</v>
      </c>
      <c r="C9252">
        <v>0.88042895442359248</v>
      </c>
      <c r="D9252" t="s">
        <v>158</v>
      </c>
      <c r="E9252" t="s">
        <v>1516</v>
      </c>
      <c r="F9252" t="s">
        <v>1534</v>
      </c>
    </row>
    <row r="9253" spans="1:6" ht="15">
      <c r="A9253" s="233">
        <v>45809</v>
      </c>
      <c r="B9253" t="s">
        <v>1507</v>
      </c>
      <c r="C9253">
        <v>1.517832647462277</v>
      </c>
      <c r="D9253" t="s">
        <v>160</v>
      </c>
      <c r="E9253" t="s">
        <v>2051</v>
      </c>
      <c r="F9253" t="s">
        <v>1544</v>
      </c>
    </row>
    <row r="9254" spans="1:6" ht="15">
      <c r="A9254" s="233">
        <v>45809</v>
      </c>
      <c r="B9254" t="s">
        <v>1510</v>
      </c>
      <c r="C9254">
        <v>7.5787671232876717</v>
      </c>
      <c r="D9254" t="s">
        <v>160</v>
      </c>
      <c r="E9254" t="s">
        <v>2084</v>
      </c>
      <c r="F9254" t="s">
        <v>1544</v>
      </c>
    </row>
    <row r="9255" spans="1:6" ht="15">
      <c r="A9255" s="233">
        <v>45809</v>
      </c>
      <c r="B9255" t="s">
        <v>1512</v>
      </c>
      <c r="C9255">
        <v>0.79972565157750342</v>
      </c>
      <c r="D9255" t="s">
        <v>160</v>
      </c>
      <c r="E9255" t="s">
        <v>1603</v>
      </c>
      <c r="F9255" t="s">
        <v>1544</v>
      </c>
    </row>
    <row r="9256" spans="1:6" ht="15">
      <c r="A9256" s="233">
        <v>45809</v>
      </c>
      <c r="B9256" t="s">
        <v>1507</v>
      </c>
      <c r="C9256">
        <v>0.72962962962962963</v>
      </c>
      <c r="D9256" t="s">
        <v>162</v>
      </c>
      <c r="E9256" t="s">
        <v>1658</v>
      </c>
      <c r="F9256" t="s">
        <v>1509</v>
      </c>
    </row>
    <row r="9257" spans="1:6" ht="15">
      <c r="A9257" s="233">
        <v>45809</v>
      </c>
      <c r="B9257" t="s">
        <v>1510</v>
      </c>
      <c r="C9257">
        <v>5.5233644859813076</v>
      </c>
      <c r="D9257" t="s">
        <v>162</v>
      </c>
      <c r="E9257" t="s">
        <v>2761</v>
      </c>
      <c r="F9257" t="s">
        <v>1509</v>
      </c>
    </row>
    <row r="9258" spans="1:6" ht="15">
      <c r="A9258" s="233">
        <v>45809</v>
      </c>
      <c r="B9258" t="s">
        <v>1512</v>
      </c>
      <c r="C9258">
        <v>0.86790123456790125</v>
      </c>
      <c r="D9258" t="s">
        <v>162</v>
      </c>
      <c r="E9258" t="s">
        <v>1524</v>
      </c>
      <c r="F9258" t="s">
        <v>1509</v>
      </c>
    </row>
    <row r="9259" spans="1:6" ht="15">
      <c r="A9259" s="233">
        <v>45809</v>
      </c>
      <c r="B9259" t="s">
        <v>1507</v>
      </c>
      <c r="C9259">
        <v>0.63886424134871345</v>
      </c>
      <c r="D9259" t="s">
        <v>164</v>
      </c>
      <c r="E9259" t="s">
        <v>1748</v>
      </c>
      <c r="F9259" t="s">
        <v>1578</v>
      </c>
    </row>
    <row r="9260" spans="1:6" ht="15">
      <c r="A9260" s="233">
        <v>45809</v>
      </c>
      <c r="B9260" t="s">
        <v>1510</v>
      </c>
      <c r="C9260">
        <v>6.4285714285714288</v>
      </c>
      <c r="D9260" t="s">
        <v>164</v>
      </c>
      <c r="E9260" t="s">
        <v>3684</v>
      </c>
      <c r="F9260" t="s">
        <v>1578</v>
      </c>
    </row>
    <row r="9261" spans="1:6" ht="15">
      <c r="A9261" s="233">
        <v>45809</v>
      </c>
      <c r="B9261" t="s">
        <v>1512</v>
      </c>
      <c r="C9261">
        <v>0.90062111801242239</v>
      </c>
      <c r="D9261" t="s">
        <v>164</v>
      </c>
      <c r="E9261" t="s">
        <v>1580</v>
      </c>
      <c r="F9261" t="s">
        <v>1578</v>
      </c>
    </row>
    <row r="9262" spans="1:6" ht="15">
      <c r="A9262" s="233">
        <v>45809</v>
      </c>
      <c r="B9262" t="s">
        <v>1507</v>
      </c>
      <c r="C9262">
        <v>0.84981905910735822</v>
      </c>
      <c r="D9262" t="s">
        <v>166</v>
      </c>
      <c r="E9262" t="s">
        <v>1678</v>
      </c>
      <c r="F9262" t="s">
        <v>1525</v>
      </c>
    </row>
    <row r="9263" spans="1:6" ht="15">
      <c r="A9263" s="233">
        <v>45809</v>
      </c>
      <c r="B9263" t="s">
        <v>1510</v>
      </c>
      <c r="C9263">
        <v>8.3869047619047628</v>
      </c>
      <c r="D9263" t="s">
        <v>166</v>
      </c>
      <c r="E9263" t="s">
        <v>3694</v>
      </c>
      <c r="F9263" t="s">
        <v>1525</v>
      </c>
    </row>
    <row r="9264" spans="1:6" ht="15">
      <c r="A9264" s="233">
        <v>45809</v>
      </c>
      <c r="B9264" t="s">
        <v>1512</v>
      </c>
      <c r="C9264">
        <v>0.89867310012062729</v>
      </c>
      <c r="D9264" t="s">
        <v>166</v>
      </c>
      <c r="E9264" t="s">
        <v>1580</v>
      </c>
      <c r="F9264" t="s">
        <v>1525</v>
      </c>
    </row>
    <row r="9265" spans="1:6" ht="15">
      <c r="A9265" s="233">
        <v>45809</v>
      </c>
      <c r="B9265" t="s">
        <v>1507</v>
      </c>
      <c r="C9265">
        <v>0.92099111734455352</v>
      </c>
      <c r="D9265" t="s">
        <v>168</v>
      </c>
      <c r="E9265" t="s">
        <v>1743</v>
      </c>
      <c r="F9265" t="s">
        <v>1578</v>
      </c>
    </row>
    <row r="9266" spans="1:6" ht="15">
      <c r="A9266" s="233">
        <v>45809</v>
      </c>
      <c r="B9266" t="s">
        <v>1510</v>
      </c>
      <c r="C9266">
        <v>8.1404958677685944</v>
      </c>
      <c r="D9266" t="s">
        <v>168</v>
      </c>
      <c r="E9266" t="s">
        <v>1584</v>
      </c>
      <c r="F9266" t="s">
        <v>1578</v>
      </c>
    </row>
    <row r="9267" spans="1:6" ht="15">
      <c r="A9267" s="233">
        <v>45809</v>
      </c>
      <c r="B9267" t="s">
        <v>1512</v>
      </c>
      <c r="C9267">
        <v>0.88686302010285178</v>
      </c>
      <c r="D9267" t="s">
        <v>168</v>
      </c>
      <c r="E9267" t="s">
        <v>1576</v>
      </c>
      <c r="F9267" t="s">
        <v>1578</v>
      </c>
    </row>
    <row r="9268" spans="1:6" ht="15">
      <c r="A9268" s="233">
        <v>45809</v>
      </c>
      <c r="B9268" t="s">
        <v>1507</v>
      </c>
      <c r="C9268">
        <v>0.40949554896142432</v>
      </c>
      <c r="D9268" t="s">
        <v>170</v>
      </c>
      <c r="E9268" t="s">
        <v>1577</v>
      </c>
      <c r="F9268" t="s">
        <v>1509</v>
      </c>
    </row>
    <row r="9269" spans="1:6" ht="15">
      <c r="A9269" s="233">
        <v>45809</v>
      </c>
      <c r="B9269" t="s">
        <v>1510</v>
      </c>
      <c r="C9269">
        <v>6.330275229357798</v>
      </c>
      <c r="D9269" t="s">
        <v>170</v>
      </c>
      <c r="E9269" t="s">
        <v>1623</v>
      </c>
      <c r="F9269" t="s">
        <v>1509</v>
      </c>
    </row>
    <row r="9270" spans="1:6" ht="15">
      <c r="A9270" s="233">
        <v>45809</v>
      </c>
      <c r="B9270" t="s">
        <v>1512</v>
      </c>
      <c r="C9270">
        <v>0.93531157270029674</v>
      </c>
      <c r="D9270" t="s">
        <v>170</v>
      </c>
      <c r="E9270" t="s">
        <v>1585</v>
      </c>
      <c r="F9270" t="s">
        <v>1509</v>
      </c>
    </row>
    <row r="9271" spans="1:6" ht="15">
      <c r="A9271" s="233">
        <v>45809</v>
      </c>
      <c r="B9271" t="s">
        <v>1507</v>
      </c>
      <c r="C9271">
        <v>0.79300669112885824</v>
      </c>
      <c r="D9271" t="s">
        <v>172</v>
      </c>
      <c r="E9271" t="s">
        <v>1593</v>
      </c>
      <c r="F9271" t="s">
        <v>1525</v>
      </c>
    </row>
    <row r="9272" spans="1:6" ht="15">
      <c r="A9272" s="233">
        <v>45809</v>
      </c>
      <c r="B9272" t="s">
        <v>1510</v>
      </c>
      <c r="C9272">
        <v>5.3950073421439058</v>
      </c>
      <c r="D9272" t="s">
        <v>172</v>
      </c>
      <c r="E9272" t="s">
        <v>1733</v>
      </c>
      <c r="F9272" t="s">
        <v>1525</v>
      </c>
    </row>
    <row r="9273" spans="1:6" ht="15">
      <c r="A9273" s="233">
        <v>45809</v>
      </c>
      <c r="B9273" t="s">
        <v>1512</v>
      </c>
      <c r="C9273">
        <v>0.85301100798618612</v>
      </c>
      <c r="D9273" t="s">
        <v>172</v>
      </c>
      <c r="E9273" t="s">
        <v>1542</v>
      </c>
      <c r="F9273" t="s">
        <v>1525</v>
      </c>
    </row>
    <row r="9274" spans="1:6" ht="15">
      <c r="A9274" s="233">
        <v>45809</v>
      </c>
      <c r="B9274" t="s">
        <v>1507</v>
      </c>
      <c r="C9274">
        <v>0.36281588447653429</v>
      </c>
      <c r="D9274" t="s">
        <v>174</v>
      </c>
      <c r="E9274" t="s">
        <v>2045</v>
      </c>
      <c r="F9274" t="s">
        <v>1518</v>
      </c>
    </row>
    <row r="9275" spans="1:6" ht="15">
      <c r="A9275" s="233">
        <v>45809</v>
      </c>
      <c r="B9275" t="s">
        <v>1510</v>
      </c>
      <c r="C9275">
        <v>3.589285714285714</v>
      </c>
      <c r="D9275" t="s">
        <v>174</v>
      </c>
      <c r="E9275" t="s">
        <v>3215</v>
      </c>
      <c r="F9275" t="s">
        <v>1518</v>
      </c>
    </row>
    <row r="9276" spans="1:6" ht="15">
      <c r="A9276" s="233">
        <v>45809</v>
      </c>
      <c r="B9276" t="s">
        <v>1512</v>
      </c>
      <c r="C9276">
        <v>0.89891696750902528</v>
      </c>
      <c r="D9276" t="s">
        <v>174</v>
      </c>
      <c r="E9276" t="s">
        <v>1580</v>
      </c>
      <c r="F9276" t="s">
        <v>1518</v>
      </c>
    </row>
    <row r="9277" spans="1:6" ht="15">
      <c r="A9277" s="233">
        <v>45809</v>
      </c>
      <c r="B9277" t="s">
        <v>1507</v>
      </c>
      <c r="C9277">
        <v>0.56332179930795845</v>
      </c>
      <c r="D9277" t="s">
        <v>176</v>
      </c>
      <c r="E9277" t="s">
        <v>1548</v>
      </c>
      <c r="F9277" t="s">
        <v>1518</v>
      </c>
    </row>
    <row r="9278" spans="1:6" ht="15">
      <c r="A9278" s="233">
        <v>45809</v>
      </c>
      <c r="B9278" t="s">
        <v>1510</v>
      </c>
      <c r="C9278">
        <v>4.4480874316939891</v>
      </c>
      <c r="D9278" t="s">
        <v>176</v>
      </c>
      <c r="E9278" t="s">
        <v>1687</v>
      </c>
      <c r="F9278" t="s">
        <v>1518</v>
      </c>
    </row>
    <row r="9279" spans="1:6" ht="15">
      <c r="A9279" s="233">
        <v>45809</v>
      </c>
      <c r="B9279" t="s">
        <v>1512</v>
      </c>
      <c r="C9279">
        <v>0.8733564013840831</v>
      </c>
      <c r="D9279" t="s">
        <v>176</v>
      </c>
      <c r="E9279" t="s">
        <v>1524</v>
      </c>
      <c r="F9279" t="s">
        <v>1518</v>
      </c>
    </row>
    <row r="9280" spans="1:6" ht="15">
      <c r="A9280" s="233">
        <v>45809</v>
      </c>
      <c r="B9280" t="s">
        <v>1507</v>
      </c>
      <c r="C9280">
        <v>1.2211822660098519</v>
      </c>
      <c r="D9280" t="s">
        <v>178</v>
      </c>
      <c r="E9280" t="s">
        <v>3471</v>
      </c>
      <c r="F9280" t="s">
        <v>1591</v>
      </c>
    </row>
    <row r="9281" spans="1:6" ht="15">
      <c r="A9281" s="233">
        <v>45809</v>
      </c>
      <c r="B9281" t="s">
        <v>1510</v>
      </c>
      <c r="C9281">
        <v>7.6042944785276072</v>
      </c>
      <c r="D9281" t="s">
        <v>178</v>
      </c>
      <c r="E9281" t="s">
        <v>3695</v>
      </c>
      <c r="F9281" t="s">
        <v>1591</v>
      </c>
    </row>
    <row r="9282" spans="1:6" ht="15">
      <c r="A9282" s="233">
        <v>45809</v>
      </c>
      <c r="B9282" t="s">
        <v>1512</v>
      </c>
      <c r="C9282">
        <v>0.83940886699507389</v>
      </c>
      <c r="D9282" t="s">
        <v>178</v>
      </c>
      <c r="E9282" t="s">
        <v>1568</v>
      </c>
      <c r="F9282" t="s">
        <v>1591</v>
      </c>
    </row>
    <row r="9283" spans="1:6" ht="15">
      <c r="A9283" s="233">
        <v>45809</v>
      </c>
      <c r="B9283" t="s">
        <v>1507</v>
      </c>
      <c r="C9283">
        <v>1.397420147420148</v>
      </c>
      <c r="D9283" t="s">
        <v>180</v>
      </c>
      <c r="E9283" t="s">
        <v>1624</v>
      </c>
      <c r="F9283" t="s">
        <v>1522</v>
      </c>
    </row>
    <row r="9284" spans="1:6" ht="15">
      <c r="A9284" s="233">
        <v>45809</v>
      </c>
      <c r="B9284" t="s">
        <v>1510</v>
      </c>
      <c r="C9284">
        <v>9.5991561181434601</v>
      </c>
      <c r="D9284" t="s">
        <v>180</v>
      </c>
      <c r="E9284" t="s">
        <v>3696</v>
      </c>
      <c r="F9284" t="s">
        <v>1522</v>
      </c>
    </row>
    <row r="9285" spans="1:6" ht="15">
      <c r="A9285" s="233">
        <v>45809</v>
      </c>
      <c r="B9285" t="s">
        <v>1512</v>
      </c>
      <c r="C9285">
        <v>0.85442260442260443</v>
      </c>
      <c r="D9285" t="s">
        <v>180</v>
      </c>
      <c r="E9285" t="s">
        <v>1542</v>
      </c>
      <c r="F9285" t="s">
        <v>1522</v>
      </c>
    </row>
    <row r="9286" spans="1:6" ht="15">
      <c r="A9286" s="233">
        <v>45809</v>
      </c>
      <c r="B9286" t="s">
        <v>1507</v>
      </c>
      <c r="C9286">
        <v>0.45254556882463859</v>
      </c>
      <c r="D9286" t="s">
        <v>182</v>
      </c>
      <c r="E9286" t="s">
        <v>1648</v>
      </c>
      <c r="F9286" t="s">
        <v>1578</v>
      </c>
    </row>
    <row r="9287" spans="1:6" ht="15">
      <c r="A9287" s="233">
        <v>45809</v>
      </c>
      <c r="B9287" t="s">
        <v>1510</v>
      </c>
      <c r="C9287">
        <v>9.6</v>
      </c>
      <c r="D9287" t="s">
        <v>182</v>
      </c>
      <c r="E9287" t="s">
        <v>3696</v>
      </c>
      <c r="F9287" t="s">
        <v>1578</v>
      </c>
    </row>
    <row r="9288" spans="1:6" ht="15">
      <c r="A9288" s="233">
        <v>45809</v>
      </c>
      <c r="B9288" t="s">
        <v>1512</v>
      </c>
      <c r="C9288">
        <v>0.95285983658076678</v>
      </c>
      <c r="D9288" t="s">
        <v>182</v>
      </c>
      <c r="E9288" t="s">
        <v>1630</v>
      </c>
      <c r="F9288" t="s">
        <v>1578</v>
      </c>
    </row>
    <row r="9289" spans="1:6" ht="15">
      <c r="A9289" s="233">
        <v>45809</v>
      </c>
      <c r="B9289" t="s">
        <v>1507</v>
      </c>
      <c r="C9289">
        <v>0.56173677069199457</v>
      </c>
      <c r="D9289" t="s">
        <v>184</v>
      </c>
      <c r="E9289" t="s">
        <v>1548</v>
      </c>
      <c r="F9289" t="s">
        <v>1518</v>
      </c>
    </row>
    <row r="9290" spans="1:6" ht="15">
      <c r="A9290" s="233">
        <v>45809</v>
      </c>
      <c r="B9290" t="s">
        <v>1510</v>
      </c>
      <c r="C9290">
        <v>4.5661764705882364</v>
      </c>
      <c r="D9290" t="s">
        <v>184</v>
      </c>
      <c r="E9290" t="s">
        <v>1611</v>
      </c>
      <c r="F9290" t="s">
        <v>1518</v>
      </c>
    </row>
    <row r="9291" spans="1:6" ht="15">
      <c r="A9291" s="233">
        <v>45809</v>
      </c>
      <c r="B9291" t="s">
        <v>1512</v>
      </c>
      <c r="C9291">
        <v>0.87697874265038445</v>
      </c>
      <c r="D9291" t="s">
        <v>184</v>
      </c>
      <c r="E9291" t="s">
        <v>1516</v>
      </c>
      <c r="F9291" t="s">
        <v>1518</v>
      </c>
    </row>
    <row r="9292" spans="1:6" ht="15">
      <c r="A9292" s="233">
        <v>45809</v>
      </c>
      <c r="B9292" t="s">
        <v>1507</v>
      </c>
      <c r="C9292">
        <v>0.53638497652582162</v>
      </c>
      <c r="D9292" t="s">
        <v>186</v>
      </c>
      <c r="E9292" t="s">
        <v>2057</v>
      </c>
      <c r="F9292" t="s">
        <v>1578</v>
      </c>
    </row>
    <row r="9293" spans="1:6" ht="15">
      <c r="A9293" s="233">
        <v>45809</v>
      </c>
      <c r="B9293" t="s">
        <v>1510</v>
      </c>
      <c r="C9293">
        <v>9.6549295774647881</v>
      </c>
      <c r="D9293" t="s">
        <v>186</v>
      </c>
      <c r="E9293" t="s">
        <v>2749</v>
      </c>
      <c r="F9293" t="s">
        <v>1578</v>
      </c>
    </row>
    <row r="9294" spans="1:6" ht="15">
      <c r="A9294" s="233">
        <v>45809</v>
      </c>
      <c r="B9294" t="s">
        <v>1512</v>
      </c>
      <c r="C9294">
        <v>0.94444444444444442</v>
      </c>
      <c r="D9294" t="s">
        <v>186</v>
      </c>
      <c r="E9294" t="s">
        <v>1585</v>
      </c>
      <c r="F9294" t="s">
        <v>1578</v>
      </c>
    </row>
    <row r="9295" spans="1:6" ht="15">
      <c r="A9295" s="233">
        <v>45809</v>
      </c>
      <c r="B9295" t="s">
        <v>1507</v>
      </c>
      <c r="C9295">
        <v>0.6408204102051025</v>
      </c>
      <c r="D9295" t="s">
        <v>188</v>
      </c>
      <c r="E9295" t="s">
        <v>1748</v>
      </c>
      <c r="F9295" t="s">
        <v>1591</v>
      </c>
    </row>
    <row r="9296" spans="1:6" ht="15">
      <c r="A9296" s="233">
        <v>45809</v>
      </c>
      <c r="B9296" t="s">
        <v>1510</v>
      </c>
      <c r="C9296">
        <v>3.681034482758621</v>
      </c>
      <c r="D9296" t="s">
        <v>188</v>
      </c>
      <c r="E9296" t="s">
        <v>1767</v>
      </c>
      <c r="F9296" t="s">
        <v>1591</v>
      </c>
    </row>
    <row r="9297" spans="1:6" ht="15">
      <c r="A9297" s="233">
        <v>45809</v>
      </c>
      <c r="B9297" t="s">
        <v>1512</v>
      </c>
      <c r="C9297">
        <v>0.82591295647823915</v>
      </c>
      <c r="D9297" t="s">
        <v>188</v>
      </c>
      <c r="E9297" t="s">
        <v>1582</v>
      </c>
      <c r="F9297" t="s">
        <v>1591</v>
      </c>
    </row>
    <row r="9298" spans="1:6" ht="15">
      <c r="A9298" s="233">
        <v>45809</v>
      </c>
      <c r="B9298" t="s">
        <v>1507</v>
      </c>
      <c r="C9298">
        <v>0.815639564992232</v>
      </c>
      <c r="D9298" t="s">
        <v>190</v>
      </c>
      <c r="E9298" t="s">
        <v>1990</v>
      </c>
      <c r="F9298" t="s">
        <v>1591</v>
      </c>
    </row>
    <row r="9299" spans="1:6" ht="15">
      <c r="A9299" s="233">
        <v>45809</v>
      </c>
      <c r="B9299" t="s">
        <v>1510</v>
      </c>
      <c r="C9299">
        <v>4.632352941176471</v>
      </c>
      <c r="D9299" t="s">
        <v>190</v>
      </c>
      <c r="E9299" t="s">
        <v>1594</v>
      </c>
      <c r="F9299" t="s">
        <v>1591</v>
      </c>
    </row>
    <row r="9300" spans="1:6" ht="15">
      <c r="A9300" s="233">
        <v>45809</v>
      </c>
      <c r="B9300" t="s">
        <v>1512</v>
      </c>
      <c r="C9300">
        <v>0.82392542723977213</v>
      </c>
      <c r="D9300" t="s">
        <v>190</v>
      </c>
      <c r="E9300" t="s">
        <v>1632</v>
      </c>
      <c r="F9300" t="s">
        <v>1591</v>
      </c>
    </row>
    <row r="9301" spans="1:6" ht="15">
      <c r="A9301" s="233">
        <v>45809</v>
      </c>
      <c r="B9301" t="s">
        <v>1507</v>
      </c>
      <c r="C9301">
        <v>0.36138613861386137</v>
      </c>
      <c r="D9301" t="s">
        <v>192</v>
      </c>
      <c r="E9301" t="s">
        <v>2045</v>
      </c>
      <c r="F9301" t="s">
        <v>1534</v>
      </c>
    </row>
    <row r="9302" spans="1:6" ht="15">
      <c r="A9302" s="233">
        <v>45809</v>
      </c>
      <c r="B9302" t="s">
        <v>1510</v>
      </c>
      <c r="C9302">
        <v>7.604166666666667</v>
      </c>
      <c r="D9302" t="s">
        <v>192</v>
      </c>
      <c r="E9302" t="s">
        <v>3695</v>
      </c>
      <c r="F9302" t="s">
        <v>1534</v>
      </c>
    </row>
    <row r="9303" spans="1:6" ht="15">
      <c r="A9303" s="233">
        <v>45809</v>
      </c>
      <c r="B9303" t="s">
        <v>1512</v>
      </c>
      <c r="C9303">
        <v>0.95247524752475243</v>
      </c>
      <c r="D9303" t="s">
        <v>192</v>
      </c>
      <c r="E9303" t="s">
        <v>1630</v>
      </c>
      <c r="F9303" t="s">
        <v>1534</v>
      </c>
    </row>
    <row r="9304" spans="1:6" ht="15">
      <c r="A9304" s="233">
        <v>45809</v>
      </c>
      <c r="B9304" t="s">
        <v>1507</v>
      </c>
      <c r="C9304">
        <v>0.62576133543875478</v>
      </c>
      <c r="D9304" t="s">
        <v>194</v>
      </c>
      <c r="E9304" t="s">
        <v>1656</v>
      </c>
      <c r="F9304" t="s">
        <v>1544</v>
      </c>
    </row>
    <row r="9305" spans="1:6" ht="15">
      <c r="A9305" s="233">
        <v>45809</v>
      </c>
      <c r="B9305" t="s">
        <v>1510</v>
      </c>
      <c r="C9305">
        <v>4.9535714285714283</v>
      </c>
      <c r="D9305" t="s">
        <v>194</v>
      </c>
      <c r="E9305" t="s">
        <v>2721</v>
      </c>
      <c r="F9305" t="s">
        <v>1544</v>
      </c>
    </row>
    <row r="9306" spans="1:6" ht="15">
      <c r="A9306" s="233">
        <v>45809</v>
      </c>
      <c r="B9306" t="s">
        <v>1512</v>
      </c>
      <c r="C9306">
        <v>0.87367471238438976</v>
      </c>
      <c r="D9306" t="s">
        <v>194</v>
      </c>
      <c r="E9306" t="s">
        <v>1524</v>
      </c>
      <c r="F9306" t="s">
        <v>1544</v>
      </c>
    </row>
    <row r="9307" spans="1:6" ht="15">
      <c r="A9307" s="233">
        <v>45809</v>
      </c>
      <c r="B9307" t="s">
        <v>1507</v>
      </c>
      <c r="C9307">
        <v>0.4614830813534917</v>
      </c>
      <c r="D9307" t="s">
        <v>196</v>
      </c>
      <c r="E9307" t="s">
        <v>1708</v>
      </c>
      <c r="F9307" t="s">
        <v>1525</v>
      </c>
    </row>
    <row r="9308" spans="1:6" ht="15">
      <c r="A9308" s="233">
        <v>45809</v>
      </c>
      <c r="B9308" t="s">
        <v>1510</v>
      </c>
      <c r="C9308">
        <v>4.0828025477707008</v>
      </c>
      <c r="D9308" t="s">
        <v>196</v>
      </c>
      <c r="E9308" t="s">
        <v>3697</v>
      </c>
      <c r="F9308" t="s">
        <v>1525</v>
      </c>
    </row>
    <row r="9309" spans="1:6" ht="15">
      <c r="A9309" s="233">
        <v>45809</v>
      </c>
      <c r="B9309" t="s">
        <v>1512</v>
      </c>
      <c r="C9309">
        <v>0.88696904247660191</v>
      </c>
      <c r="D9309" t="s">
        <v>196</v>
      </c>
      <c r="E9309" t="s">
        <v>1576</v>
      </c>
      <c r="F9309" t="s">
        <v>1525</v>
      </c>
    </row>
    <row r="9310" spans="1:6" ht="15">
      <c r="A9310" s="233">
        <v>45809</v>
      </c>
      <c r="B9310" t="s">
        <v>1507</v>
      </c>
      <c r="C9310">
        <v>0.58467952058363726</v>
      </c>
      <c r="D9310" t="s">
        <v>198</v>
      </c>
      <c r="E9310" t="s">
        <v>1745</v>
      </c>
      <c r="F9310" t="s">
        <v>1522</v>
      </c>
    </row>
    <row r="9311" spans="1:6" ht="15">
      <c r="A9311" s="233">
        <v>45809</v>
      </c>
      <c r="B9311" t="s">
        <v>1510</v>
      </c>
      <c r="C9311">
        <v>3.7152317880794699</v>
      </c>
      <c r="D9311" t="s">
        <v>198</v>
      </c>
      <c r="E9311" t="s">
        <v>1692</v>
      </c>
      <c r="F9311" t="s">
        <v>1522</v>
      </c>
    </row>
    <row r="9312" spans="1:6" ht="15">
      <c r="A9312" s="233">
        <v>45809</v>
      </c>
      <c r="B9312" t="s">
        <v>1512</v>
      </c>
      <c r="C9312">
        <v>0.84262636789994794</v>
      </c>
      <c r="D9312" t="s">
        <v>198</v>
      </c>
      <c r="E9312" t="s">
        <v>1568</v>
      </c>
      <c r="F9312" t="s">
        <v>1522</v>
      </c>
    </row>
    <row r="9313" spans="1:6" ht="15">
      <c r="A9313" s="233">
        <v>45809</v>
      </c>
      <c r="B9313" t="s">
        <v>1507</v>
      </c>
      <c r="C9313">
        <v>1.248452696728559</v>
      </c>
      <c r="D9313" t="s">
        <v>200</v>
      </c>
      <c r="E9313" t="s">
        <v>1620</v>
      </c>
      <c r="F9313" t="s">
        <v>1544</v>
      </c>
    </row>
    <row r="9314" spans="1:6" ht="15">
      <c r="A9314" s="233">
        <v>45809</v>
      </c>
      <c r="B9314" t="s">
        <v>1510</v>
      </c>
      <c r="C9314">
        <v>5.693548387096774</v>
      </c>
      <c r="D9314" t="s">
        <v>200</v>
      </c>
      <c r="E9314" t="s">
        <v>3698</v>
      </c>
      <c r="F9314" t="s">
        <v>1544</v>
      </c>
    </row>
    <row r="9315" spans="1:6" ht="15">
      <c r="A9315" s="233">
        <v>45809</v>
      </c>
      <c r="B9315" t="s">
        <v>1512</v>
      </c>
      <c r="C9315">
        <v>0.78072502210433248</v>
      </c>
      <c r="D9315" t="s">
        <v>200</v>
      </c>
      <c r="E9315" t="s">
        <v>1668</v>
      </c>
      <c r="F9315" t="s">
        <v>1544</v>
      </c>
    </row>
    <row r="9316" spans="1:6" ht="15">
      <c r="A9316" s="233">
        <v>45809</v>
      </c>
      <c r="B9316" t="s">
        <v>1507</v>
      </c>
      <c r="C9316">
        <v>1.316353887399464</v>
      </c>
      <c r="D9316" t="s">
        <v>202</v>
      </c>
      <c r="E9316" t="s">
        <v>1559</v>
      </c>
      <c r="F9316" t="s">
        <v>1544</v>
      </c>
    </row>
    <row r="9317" spans="1:6" ht="15">
      <c r="A9317" s="233">
        <v>45809</v>
      </c>
      <c r="B9317" t="s">
        <v>1510</v>
      </c>
      <c r="C9317">
        <v>4.91</v>
      </c>
      <c r="D9317" t="s">
        <v>202</v>
      </c>
      <c r="E9317" t="s">
        <v>1655</v>
      </c>
      <c r="F9317" t="s">
        <v>1544</v>
      </c>
    </row>
    <row r="9318" spans="1:6" ht="15">
      <c r="A9318" s="233">
        <v>45809</v>
      </c>
      <c r="B9318" t="s">
        <v>1512</v>
      </c>
      <c r="C9318">
        <v>0.73190348525469173</v>
      </c>
      <c r="D9318" t="s">
        <v>202</v>
      </c>
      <c r="E9318" t="s">
        <v>2104</v>
      </c>
      <c r="F9318" t="s">
        <v>1544</v>
      </c>
    </row>
    <row r="9319" spans="1:6" ht="15">
      <c r="A9319" s="233">
        <v>45809</v>
      </c>
      <c r="B9319" t="s">
        <v>1507</v>
      </c>
      <c r="C9319">
        <v>0.38542241855328552</v>
      </c>
      <c r="D9319" t="s">
        <v>204</v>
      </c>
      <c r="E9319" t="s">
        <v>1999</v>
      </c>
      <c r="F9319" t="s">
        <v>1509</v>
      </c>
    </row>
    <row r="9320" spans="1:6" ht="15">
      <c r="A9320" s="233">
        <v>45809</v>
      </c>
      <c r="B9320" t="s">
        <v>1510</v>
      </c>
      <c r="C9320">
        <v>8.6172839506172831</v>
      </c>
      <c r="D9320" t="s">
        <v>204</v>
      </c>
      <c r="E9320" t="s">
        <v>1607</v>
      </c>
      <c r="F9320" t="s">
        <v>1509</v>
      </c>
    </row>
    <row r="9321" spans="1:6" ht="15">
      <c r="A9321" s="233">
        <v>45809</v>
      </c>
      <c r="B9321" t="s">
        <v>1512</v>
      </c>
      <c r="C9321">
        <v>0.95527332965212586</v>
      </c>
      <c r="D9321" t="s">
        <v>204</v>
      </c>
      <c r="E9321" t="s">
        <v>1513</v>
      </c>
      <c r="F9321" t="s">
        <v>1509</v>
      </c>
    </row>
    <row r="9322" spans="1:6" ht="15">
      <c r="A9322" s="233">
        <v>45809</v>
      </c>
      <c r="B9322" t="s">
        <v>1507</v>
      </c>
      <c r="C9322">
        <v>0.78097982708933722</v>
      </c>
      <c r="D9322" t="s">
        <v>206</v>
      </c>
      <c r="E9322" t="s">
        <v>1642</v>
      </c>
      <c r="F9322" t="s">
        <v>1578</v>
      </c>
    </row>
    <row r="9323" spans="1:6" ht="15">
      <c r="A9323" s="233">
        <v>45809</v>
      </c>
      <c r="B9323" t="s">
        <v>1510</v>
      </c>
      <c r="C9323">
        <v>6.7190082644628104</v>
      </c>
      <c r="D9323" t="s">
        <v>206</v>
      </c>
      <c r="E9323" t="s">
        <v>3699</v>
      </c>
      <c r="F9323" t="s">
        <v>1578</v>
      </c>
    </row>
    <row r="9324" spans="1:6" ht="15">
      <c r="A9324" s="233">
        <v>45809</v>
      </c>
      <c r="B9324" t="s">
        <v>1512</v>
      </c>
      <c r="C9324">
        <v>0.88376560999039389</v>
      </c>
      <c r="D9324" t="s">
        <v>206</v>
      </c>
      <c r="E9324" t="s">
        <v>1516</v>
      </c>
      <c r="F9324" t="s">
        <v>1578</v>
      </c>
    </row>
    <row r="9325" spans="1:6" ht="15">
      <c r="A9325" s="233">
        <v>45809</v>
      </c>
      <c r="B9325" t="s">
        <v>1507</v>
      </c>
      <c r="C9325">
        <v>0.77330264672036819</v>
      </c>
      <c r="D9325" t="s">
        <v>208</v>
      </c>
      <c r="E9325" t="s">
        <v>1703</v>
      </c>
      <c r="F9325" t="s">
        <v>1509</v>
      </c>
    </row>
    <row r="9326" spans="1:6" ht="15">
      <c r="A9326" s="233">
        <v>45809</v>
      </c>
      <c r="B9326" t="s">
        <v>1510</v>
      </c>
      <c r="C9326">
        <v>5.2913385826771657</v>
      </c>
      <c r="D9326" t="s">
        <v>208</v>
      </c>
      <c r="E9326" t="s">
        <v>1766</v>
      </c>
      <c r="F9326" t="s">
        <v>1509</v>
      </c>
    </row>
    <row r="9327" spans="1:6" ht="15">
      <c r="A9327" s="233">
        <v>45809</v>
      </c>
      <c r="B9327" t="s">
        <v>1512</v>
      </c>
      <c r="C9327">
        <v>0.85385500575373996</v>
      </c>
      <c r="D9327" t="s">
        <v>208</v>
      </c>
      <c r="E9327" t="s">
        <v>1542</v>
      </c>
      <c r="F9327" t="s">
        <v>1509</v>
      </c>
    </row>
    <row r="9328" spans="1:6" ht="15">
      <c r="A9328" s="233">
        <v>45809</v>
      </c>
      <c r="B9328" t="s">
        <v>1507</v>
      </c>
      <c r="C9328">
        <v>0.52403846153846156</v>
      </c>
      <c r="D9328" t="s">
        <v>210</v>
      </c>
      <c r="E9328" t="s">
        <v>1583</v>
      </c>
      <c r="F9328" t="s">
        <v>1534</v>
      </c>
    </row>
    <row r="9329" spans="1:6" ht="15">
      <c r="A9329" s="233">
        <v>45809</v>
      </c>
      <c r="B9329" t="s">
        <v>1510</v>
      </c>
      <c r="C9329">
        <v>7.5694444444444446</v>
      </c>
      <c r="D9329" t="s">
        <v>210</v>
      </c>
      <c r="E9329" t="s">
        <v>3700</v>
      </c>
      <c r="F9329" t="s">
        <v>1534</v>
      </c>
    </row>
    <row r="9330" spans="1:6" ht="15">
      <c r="A9330" s="233">
        <v>45809</v>
      </c>
      <c r="B9330" t="s">
        <v>1512</v>
      </c>
      <c r="C9330">
        <v>0.93076923076923079</v>
      </c>
      <c r="D9330" t="s">
        <v>210</v>
      </c>
      <c r="E9330" t="s">
        <v>1539</v>
      </c>
      <c r="F9330" t="s">
        <v>1534</v>
      </c>
    </row>
    <row r="9331" spans="1:6" ht="15">
      <c r="A9331" s="233">
        <v>45809</v>
      </c>
      <c r="B9331" t="s">
        <v>1507</v>
      </c>
      <c r="C9331">
        <v>0.67802385008517885</v>
      </c>
      <c r="D9331" t="s">
        <v>212</v>
      </c>
      <c r="E9331" t="s">
        <v>1573</v>
      </c>
      <c r="F9331" t="s">
        <v>1518</v>
      </c>
    </row>
    <row r="9332" spans="1:6" ht="15">
      <c r="A9332" s="233">
        <v>45809</v>
      </c>
      <c r="B9332" t="s">
        <v>1510</v>
      </c>
      <c r="C9332">
        <v>4</v>
      </c>
      <c r="D9332" t="s">
        <v>212</v>
      </c>
      <c r="E9332" t="s">
        <v>3691</v>
      </c>
      <c r="F9332" t="s">
        <v>1518</v>
      </c>
    </row>
    <row r="9333" spans="1:6" ht="15">
      <c r="A9333" s="233">
        <v>45809</v>
      </c>
      <c r="B9333" t="s">
        <v>1512</v>
      </c>
      <c r="C9333">
        <v>0.83049403747870532</v>
      </c>
      <c r="D9333" t="s">
        <v>212</v>
      </c>
      <c r="E9333" t="s">
        <v>1582</v>
      </c>
      <c r="F9333" t="s">
        <v>1518</v>
      </c>
    </row>
    <row r="9334" spans="1:6" ht="15">
      <c r="A9334" s="233">
        <v>45809</v>
      </c>
      <c r="B9334" t="s">
        <v>1507</v>
      </c>
      <c r="C9334">
        <v>0.49275362318840582</v>
      </c>
      <c r="D9334" t="s">
        <v>214</v>
      </c>
      <c r="E9334" t="s">
        <v>2002</v>
      </c>
      <c r="F9334" t="s">
        <v>1591</v>
      </c>
    </row>
    <row r="9335" spans="1:6" ht="15">
      <c r="A9335" s="233">
        <v>45809</v>
      </c>
      <c r="B9335" t="s">
        <v>1510</v>
      </c>
      <c r="C9335">
        <v>5.0370370370370372</v>
      </c>
      <c r="D9335" t="s">
        <v>214</v>
      </c>
      <c r="E9335" t="s">
        <v>2664</v>
      </c>
      <c r="F9335" t="s">
        <v>1591</v>
      </c>
    </row>
    <row r="9336" spans="1:6" ht="15">
      <c r="A9336" s="233">
        <v>45809</v>
      </c>
      <c r="B9336" t="s">
        <v>1512</v>
      </c>
      <c r="C9336">
        <v>0.90217391304347827</v>
      </c>
      <c r="D9336" t="s">
        <v>214</v>
      </c>
      <c r="E9336" t="s">
        <v>1580</v>
      </c>
      <c r="F9336" t="s">
        <v>1591</v>
      </c>
    </row>
    <row r="9337" spans="1:6" ht="15">
      <c r="A9337" s="233">
        <v>45809</v>
      </c>
      <c r="B9337" t="s">
        <v>1507</v>
      </c>
      <c r="C9337">
        <v>1.558214747736093</v>
      </c>
      <c r="D9337" t="s">
        <v>216</v>
      </c>
      <c r="E9337" t="s">
        <v>1571</v>
      </c>
      <c r="F9337" t="s">
        <v>1534</v>
      </c>
    </row>
    <row r="9338" spans="1:6" ht="15">
      <c r="A9338" s="233">
        <v>45809</v>
      </c>
      <c r="B9338" t="s">
        <v>1510</v>
      </c>
      <c r="C9338">
        <v>8.5729537366548048</v>
      </c>
      <c r="D9338" t="s">
        <v>216</v>
      </c>
      <c r="E9338" t="s">
        <v>3701</v>
      </c>
      <c r="F9338" t="s">
        <v>1534</v>
      </c>
    </row>
    <row r="9339" spans="1:6" ht="15">
      <c r="A9339" s="233">
        <v>45809</v>
      </c>
      <c r="B9339" t="s">
        <v>1512</v>
      </c>
      <c r="C9339">
        <v>0.81824062095730921</v>
      </c>
      <c r="D9339" t="s">
        <v>216</v>
      </c>
      <c r="E9339" t="s">
        <v>1632</v>
      </c>
      <c r="F9339" t="s">
        <v>1534</v>
      </c>
    </row>
    <row r="9340" spans="1:6" ht="15">
      <c r="A9340" s="233">
        <v>45809</v>
      </c>
      <c r="B9340" t="s">
        <v>1507</v>
      </c>
      <c r="C9340">
        <v>0.56309420916162489</v>
      </c>
      <c r="D9340" t="s">
        <v>218</v>
      </c>
      <c r="E9340" t="s">
        <v>1548</v>
      </c>
      <c r="F9340" t="s">
        <v>1531</v>
      </c>
    </row>
    <row r="9341" spans="1:6" ht="15">
      <c r="A9341" s="233">
        <v>45809</v>
      </c>
      <c r="B9341" t="s">
        <v>1510</v>
      </c>
      <c r="C9341">
        <v>4.7381818181818183</v>
      </c>
      <c r="D9341" t="s">
        <v>218</v>
      </c>
      <c r="E9341" t="s">
        <v>3272</v>
      </c>
      <c r="F9341" t="s">
        <v>1531</v>
      </c>
    </row>
    <row r="9342" spans="1:6" ht="15">
      <c r="A9342" s="233">
        <v>45809</v>
      </c>
      <c r="B9342" t="s">
        <v>1512</v>
      </c>
      <c r="C9342">
        <v>0.88115816767502164</v>
      </c>
      <c r="D9342" t="s">
        <v>218</v>
      </c>
      <c r="E9342" t="s">
        <v>1516</v>
      </c>
      <c r="F9342" t="s">
        <v>1531</v>
      </c>
    </row>
    <row r="9343" spans="1:6" ht="15">
      <c r="A9343" s="233">
        <v>45809</v>
      </c>
      <c r="B9343" t="s">
        <v>1507</v>
      </c>
      <c r="C9343">
        <v>1.0249759846301629</v>
      </c>
      <c r="D9343" t="s">
        <v>220</v>
      </c>
      <c r="E9343" t="s">
        <v>1622</v>
      </c>
      <c r="F9343" t="s">
        <v>1534</v>
      </c>
    </row>
    <row r="9344" spans="1:6" ht="15">
      <c r="A9344" s="233">
        <v>45809</v>
      </c>
      <c r="B9344" t="s">
        <v>1510</v>
      </c>
      <c r="C9344">
        <v>6.3892215568862278</v>
      </c>
      <c r="D9344" t="s">
        <v>220</v>
      </c>
      <c r="E9344" t="s">
        <v>3702</v>
      </c>
      <c r="F9344" t="s">
        <v>1534</v>
      </c>
    </row>
    <row r="9345" spans="1:6" ht="15">
      <c r="A9345" s="233">
        <v>45809</v>
      </c>
      <c r="B9345" t="s">
        <v>1512</v>
      </c>
      <c r="C9345">
        <v>0.83957732949087416</v>
      </c>
      <c r="D9345" t="s">
        <v>220</v>
      </c>
      <c r="E9345" t="s">
        <v>1568</v>
      </c>
      <c r="F9345" t="s">
        <v>1534</v>
      </c>
    </row>
    <row r="9346" spans="1:6" ht="15">
      <c r="A9346" s="233">
        <v>45809</v>
      </c>
      <c r="B9346" t="s">
        <v>1507</v>
      </c>
      <c r="C9346">
        <v>0.96895838123706601</v>
      </c>
      <c r="D9346" t="s">
        <v>222</v>
      </c>
      <c r="E9346" t="s">
        <v>1601</v>
      </c>
      <c r="F9346" t="s">
        <v>1518</v>
      </c>
    </row>
    <row r="9347" spans="1:6" ht="15">
      <c r="A9347" s="233">
        <v>45809</v>
      </c>
      <c r="B9347" t="s">
        <v>1510</v>
      </c>
      <c r="C9347">
        <v>6.3751891074130107</v>
      </c>
      <c r="D9347" t="s">
        <v>222</v>
      </c>
      <c r="E9347" t="s">
        <v>1596</v>
      </c>
      <c r="F9347" t="s">
        <v>1518</v>
      </c>
    </row>
    <row r="9348" spans="1:6" ht="15">
      <c r="A9348" s="233">
        <v>45809</v>
      </c>
      <c r="B9348" t="s">
        <v>1512</v>
      </c>
      <c r="C9348">
        <v>0.84801103702000458</v>
      </c>
      <c r="D9348" t="s">
        <v>222</v>
      </c>
      <c r="E9348" t="s">
        <v>1542</v>
      </c>
      <c r="F9348" t="s">
        <v>1518</v>
      </c>
    </row>
    <row r="9349" spans="1:6" ht="15">
      <c r="A9349" s="233">
        <v>45809</v>
      </c>
      <c r="B9349" t="s">
        <v>1507</v>
      </c>
      <c r="C9349">
        <v>0.49819331526648603</v>
      </c>
      <c r="D9349" t="s">
        <v>224</v>
      </c>
      <c r="E9349" t="s">
        <v>1671</v>
      </c>
      <c r="F9349" t="s">
        <v>1531</v>
      </c>
    </row>
    <row r="9350" spans="1:6" ht="15">
      <c r="A9350" s="233">
        <v>45809</v>
      </c>
      <c r="B9350" t="s">
        <v>1510</v>
      </c>
      <c r="C9350">
        <v>5.0365296803652972</v>
      </c>
      <c r="D9350" t="s">
        <v>224</v>
      </c>
      <c r="E9350" t="s">
        <v>2664</v>
      </c>
      <c r="F9350" t="s">
        <v>1531</v>
      </c>
    </row>
    <row r="9351" spans="1:6" ht="15">
      <c r="A9351" s="233">
        <v>45809</v>
      </c>
      <c r="B9351" t="s">
        <v>1512</v>
      </c>
      <c r="C9351">
        <v>0.90108401084010836</v>
      </c>
      <c r="D9351" t="s">
        <v>224</v>
      </c>
      <c r="E9351" t="s">
        <v>1580</v>
      </c>
      <c r="F9351" t="s">
        <v>1531</v>
      </c>
    </row>
    <row r="9352" spans="1:6" ht="15">
      <c r="A9352" s="233">
        <v>45809</v>
      </c>
      <c r="B9352" t="s">
        <v>1507</v>
      </c>
      <c r="C9352">
        <v>0.5091678420310296</v>
      </c>
      <c r="D9352" t="s">
        <v>226</v>
      </c>
      <c r="E9352" t="s">
        <v>1719</v>
      </c>
      <c r="F9352" t="s">
        <v>1544</v>
      </c>
    </row>
    <row r="9353" spans="1:6" ht="15">
      <c r="A9353" s="233">
        <v>45809</v>
      </c>
      <c r="B9353" t="s">
        <v>1510</v>
      </c>
      <c r="C9353">
        <v>4.0561797752808992</v>
      </c>
      <c r="D9353" t="s">
        <v>226</v>
      </c>
      <c r="E9353" t="s">
        <v>2049</v>
      </c>
      <c r="F9353" t="s">
        <v>1544</v>
      </c>
    </row>
    <row r="9354" spans="1:6" ht="15">
      <c r="A9354" s="233">
        <v>45809</v>
      </c>
      <c r="B9354" t="s">
        <v>1512</v>
      </c>
      <c r="C9354">
        <v>0.87447108603667134</v>
      </c>
      <c r="D9354" t="s">
        <v>226</v>
      </c>
      <c r="E9354" t="s">
        <v>1524</v>
      </c>
      <c r="F9354" t="s">
        <v>1544</v>
      </c>
    </row>
    <row r="9355" spans="1:6" ht="15">
      <c r="A9355" s="233">
        <v>45809</v>
      </c>
      <c r="B9355" t="s">
        <v>1507</v>
      </c>
      <c r="C9355">
        <v>0.80846905537459279</v>
      </c>
      <c r="D9355" t="s">
        <v>228</v>
      </c>
      <c r="E9355" t="s">
        <v>1617</v>
      </c>
      <c r="F9355" t="s">
        <v>1531</v>
      </c>
    </row>
    <row r="9356" spans="1:6" ht="15">
      <c r="A9356" s="233">
        <v>45809</v>
      </c>
      <c r="B9356" t="s">
        <v>1510</v>
      </c>
      <c r="C9356">
        <v>5.4669603524229071</v>
      </c>
      <c r="D9356" t="s">
        <v>228</v>
      </c>
      <c r="E9356" t="s">
        <v>1702</v>
      </c>
      <c r="F9356" t="s">
        <v>1531</v>
      </c>
    </row>
    <row r="9357" spans="1:6" ht="15">
      <c r="A9357" s="233">
        <v>45809</v>
      </c>
      <c r="B9357" t="s">
        <v>1512</v>
      </c>
      <c r="C9357">
        <v>0.85211726384364828</v>
      </c>
      <c r="D9357" t="s">
        <v>228</v>
      </c>
      <c r="E9357" t="s">
        <v>1542</v>
      </c>
      <c r="F9357" t="s">
        <v>1531</v>
      </c>
    </row>
    <row r="9358" spans="1:6" ht="15">
      <c r="A9358" s="233">
        <v>45809</v>
      </c>
      <c r="B9358" t="s">
        <v>1507</v>
      </c>
      <c r="C9358">
        <v>1.6444281524926689</v>
      </c>
      <c r="D9358" t="s">
        <v>230</v>
      </c>
      <c r="E9358" t="s">
        <v>2746</v>
      </c>
      <c r="F9358" t="s">
        <v>1522</v>
      </c>
    </row>
    <row r="9359" spans="1:6" ht="15">
      <c r="A9359" s="233">
        <v>45809</v>
      </c>
      <c r="B9359" t="s">
        <v>1510</v>
      </c>
      <c r="C9359">
        <v>10.103603603603601</v>
      </c>
      <c r="D9359" t="s">
        <v>230</v>
      </c>
      <c r="E9359" t="s">
        <v>3703</v>
      </c>
      <c r="F9359" t="s">
        <v>1522</v>
      </c>
    </row>
    <row r="9360" spans="1:6" ht="15">
      <c r="A9360" s="233">
        <v>45809</v>
      </c>
      <c r="B9360" t="s">
        <v>1512</v>
      </c>
      <c r="C9360">
        <v>0.83724340175953083</v>
      </c>
      <c r="D9360" t="s">
        <v>230</v>
      </c>
      <c r="E9360" t="s">
        <v>1568</v>
      </c>
      <c r="F9360" t="s">
        <v>1522</v>
      </c>
    </row>
    <row r="9361" spans="1:6" ht="15">
      <c r="A9361" s="233">
        <v>45809</v>
      </c>
      <c r="B9361" t="s">
        <v>1507</v>
      </c>
      <c r="C9361">
        <v>1.288503253796095</v>
      </c>
      <c r="D9361" t="s">
        <v>232</v>
      </c>
      <c r="E9361" t="s">
        <v>1650</v>
      </c>
      <c r="F9361" t="s">
        <v>1522</v>
      </c>
    </row>
    <row r="9362" spans="1:6" ht="15">
      <c r="A9362" s="233">
        <v>45809</v>
      </c>
      <c r="B9362" t="s">
        <v>1510</v>
      </c>
      <c r="C9362">
        <v>7.8936877076411962</v>
      </c>
      <c r="D9362" t="s">
        <v>232</v>
      </c>
      <c r="E9362" t="s">
        <v>1705</v>
      </c>
      <c r="F9362" t="s">
        <v>1522</v>
      </c>
    </row>
    <row r="9363" spans="1:6" ht="15">
      <c r="A9363" s="233">
        <v>45809</v>
      </c>
      <c r="B9363" t="s">
        <v>1512</v>
      </c>
      <c r="C9363">
        <v>0.83676789587852496</v>
      </c>
      <c r="D9363" t="s">
        <v>232</v>
      </c>
      <c r="E9363" t="s">
        <v>1568</v>
      </c>
      <c r="F9363" t="s">
        <v>1522</v>
      </c>
    </row>
    <row r="9364" spans="1:6" ht="15">
      <c r="A9364" s="233">
        <v>45809</v>
      </c>
      <c r="B9364" t="s">
        <v>1507</v>
      </c>
      <c r="C9364">
        <v>1.089965397923875</v>
      </c>
      <c r="D9364" t="s">
        <v>234</v>
      </c>
      <c r="E9364" t="s">
        <v>2082</v>
      </c>
      <c r="F9364" t="s">
        <v>1578</v>
      </c>
    </row>
    <row r="9365" spans="1:6" ht="15">
      <c r="A9365" s="233">
        <v>45809</v>
      </c>
      <c r="B9365" t="s">
        <v>1510</v>
      </c>
      <c r="C9365">
        <v>6.116504854368932</v>
      </c>
      <c r="D9365" t="s">
        <v>234</v>
      </c>
      <c r="E9365" t="s">
        <v>3680</v>
      </c>
      <c r="F9365" t="s">
        <v>1578</v>
      </c>
    </row>
    <row r="9366" spans="1:6" ht="15">
      <c r="A9366" s="233">
        <v>45809</v>
      </c>
      <c r="B9366" t="s">
        <v>1512</v>
      </c>
      <c r="C9366">
        <v>0.82179930795847755</v>
      </c>
      <c r="D9366" t="s">
        <v>234</v>
      </c>
      <c r="E9366" t="s">
        <v>1632</v>
      </c>
      <c r="F9366" t="s">
        <v>1578</v>
      </c>
    </row>
    <row r="9367" spans="1:6" ht="15">
      <c r="A9367" s="233">
        <v>45809</v>
      </c>
      <c r="B9367" t="s">
        <v>1507</v>
      </c>
      <c r="C9367">
        <v>1.420918367346939</v>
      </c>
      <c r="D9367" t="s">
        <v>236</v>
      </c>
      <c r="E9367" t="s">
        <v>1759</v>
      </c>
      <c r="F9367" t="s">
        <v>1544</v>
      </c>
    </row>
    <row r="9368" spans="1:6" ht="15">
      <c r="A9368" s="233">
        <v>45809</v>
      </c>
      <c r="B9368" t="s">
        <v>1510</v>
      </c>
      <c r="C9368">
        <v>7.9856630824372763</v>
      </c>
      <c r="D9368" t="s">
        <v>236</v>
      </c>
      <c r="E9368" t="s">
        <v>1731</v>
      </c>
      <c r="F9368" t="s">
        <v>1544</v>
      </c>
    </row>
    <row r="9369" spans="1:6" ht="15">
      <c r="A9369" s="233">
        <v>45809</v>
      </c>
      <c r="B9369" t="s">
        <v>1512</v>
      </c>
      <c r="C9369">
        <v>0.82206632653061229</v>
      </c>
      <c r="D9369" t="s">
        <v>236</v>
      </c>
      <c r="E9369" t="s">
        <v>1632</v>
      </c>
      <c r="F9369" t="s">
        <v>1544</v>
      </c>
    </row>
    <row r="9370" spans="1:6" ht="15">
      <c r="A9370" s="233">
        <v>45809</v>
      </c>
      <c r="B9370" t="s">
        <v>1507</v>
      </c>
      <c r="C9370">
        <v>0.12987012987012991</v>
      </c>
      <c r="D9370" t="s">
        <v>238</v>
      </c>
      <c r="E9370" t="s">
        <v>2668</v>
      </c>
      <c r="F9370" t="s">
        <v>1525</v>
      </c>
    </row>
    <row r="9371" spans="1:6" ht="15">
      <c r="A9371" s="233">
        <v>45809</v>
      </c>
      <c r="B9371" t="s">
        <v>1510</v>
      </c>
      <c r="C9371">
        <v>2.5</v>
      </c>
      <c r="D9371" t="s">
        <v>238</v>
      </c>
      <c r="E9371" t="s">
        <v>3704</v>
      </c>
      <c r="F9371" t="s">
        <v>1525</v>
      </c>
    </row>
    <row r="9372" spans="1:6" ht="15">
      <c r="A9372" s="233">
        <v>45809</v>
      </c>
      <c r="B9372" t="s">
        <v>1512</v>
      </c>
      <c r="C9372">
        <v>0.94805194805194803</v>
      </c>
      <c r="D9372" t="s">
        <v>238</v>
      </c>
      <c r="E9372" t="s">
        <v>1630</v>
      </c>
      <c r="F9372" t="s">
        <v>1525</v>
      </c>
    </row>
    <row r="9373" spans="1:6" ht="15">
      <c r="A9373" s="233">
        <v>45809</v>
      </c>
      <c r="B9373" t="s">
        <v>1507</v>
      </c>
      <c r="C9373">
        <v>1.243758212877792</v>
      </c>
      <c r="D9373" t="s">
        <v>240</v>
      </c>
      <c r="E9373" t="s">
        <v>2012</v>
      </c>
      <c r="F9373" t="s">
        <v>1509</v>
      </c>
    </row>
    <row r="9374" spans="1:6" ht="15">
      <c r="A9374" s="233">
        <v>45809</v>
      </c>
      <c r="B9374" t="s">
        <v>1510</v>
      </c>
      <c r="C9374">
        <v>9.859375</v>
      </c>
      <c r="D9374" t="s">
        <v>240</v>
      </c>
      <c r="E9374" t="s">
        <v>3705</v>
      </c>
      <c r="F9374" t="s">
        <v>1509</v>
      </c>
    </row>
    <row r="9375" spans="1:6" ht="15">
      <c r="A9375" s="233">
        <v>45809</v>
      </c>
      <c r="B9375" t="s">
        <v>1512</v>
      </c>
      <c r="C9375">
        <v>0.87385019710906708</v>
      </c>
      <c r="D9375" t="s">
        <v>240</v>
      </c>
      <c r="E9375" t="s">
        <v>1524</v>
      </c>
      <c r="F9375" t="s">
        <v>1509</v>
      </c>
    </row>
    <row r="9376" spans="1:6" ht="15">
      <c r="A9376" s="233">
        <v>45809</v>
      </c>
      <c r="B9376" t="s">
        <v>1507</v>
      </c>
      <c r="C9376">
        <v>0.41449683321604502</v>
      </c>
      <c r="D9376" t="s">
        <v>242</v>
      </c>
      <c r="E9376" t="s">
        <v>1577</v>
      </c>
      <c r="F9376" t="s">
        <v>1534</v>
      </c>
    </row>
    <row r="9377" spans="1:6" ht="15">
      <c r="A9377" s="233">
        <v>45809</v>
      </c>
      <c r="B9377" t="s">
        <v>1510</v>
      </c>
      <c r="C9377">
        <v>11.32692307692308</v>
      </c>
      <c r="D9377" t="s">
        <v>242</v>
      </c>
      <c r="E9377" t="s">
        <v>3706</v>
      </c>
      <c r="F9377" t="s">
        <v>1534</v>
      </c>
    </row>
    <row r="9378" spans="1:6" ht="15">
      <c r="A9378" s="233">
        <v>45809</v>
      </c>
      <c r="B9378" t="s">
        <v>1512</v>
      </c>
      <c r="C9378">
        <v>0.96340605207600283</v>
      </c>
      <c r="D9378" t="s">
        <v>242</v>
      </c>
      <c r="E9378" t="s">
        <v>1513</v>
      </c>
      <c r="F9378" t="s">
        <v>1534</v>
      </c>
    </row>
    <row r="9379" spans="1:6" ht="15">
      <c r="A9379" s="233">
        <v>45809</v>
      </c>
      <c r="B9379" t="s">
        <v>1507</v>
      </c>
      <c r="C9379">
        <v>0.77587548638132298</v>
      </c>
      <c r="D9379" t="s">
        <v>244</v>
      </c>
      <c r="E9379" t="s">
        <v>1642</v>
      </c>
      <c r="F9379" t="s">
        <v>1531</v>
      </c>
    </row>
    <row r="9380" spans="1:6" ht="15">
      <c r="A9380" s="233">
        <v>45809</v>
      </c>
      <c r="B9380" t="s">
        <v>1510</v>
      </c>
      <c r="C9380">
        <v>5.280720338983051</v>
      </c>
      <c r="D9380" t="s">
        <v>244</v>
      </c>
      <c r="E9380" t="s">
        <v>3198</v>
      </c>
      <c r="F9380" t="s">
        <v>1531</v>
      </c>
    </row>
    <row r="9381" spans="1:6" ht="15">
      <c r="A9381" s="233">
        <v>45809</v>
      </c>
      <c r="B9381" t="s">
        <v>1512</v>
      </c>
      <c r="C9381">
        <v>0.85307392996108944</v>
      </c>
      <c r="D9381" t="s">
        <v>244</v>
      </c>
      <c r="E9381" t="s">
        <v>1542</v>
      </c>
      <c r="F9381" t="s">
        <v>1531</v>
      </c>
    </row>
    <row r="9382" spans="1:6" ht="15">
      <c r="A9382" s="233">
        <v>45809</v>
      </c>
      <c r="B9382" t="s">
        <v>1507</v>
      </c>
      <c r="C9382">
        <v>0.70817843866171004</v>
      </c>
      <c r="D9382" t="s">
        <v>246</v>
      </c>
      <c r="E9382" t="s">
        <v>1527</v>
      </c>
      <c r="F9382" t="s">
        <v>1534</v>
      </c>
    </row>
    <row r="9383" spans="1:6" ht="15">
      <c r="A9383" s="233">
        <v>45809</v>
      </c>
      <c r="B9383" t="s">
        <v>1510</v>
      </c>
      <c r="C9383">
        <v>4.2216066481994456</v>
      </c>
      <c r="D9383" t="s">
        <v>246</v>
      </c>
      <c r="E9383" t="s">
        <v>1756</v>
      </c>
      <c r="F9383" t="s">
        <v>1534</v>
      </c>
    </row>
    <row r="9384" spans="1:6" ht="15">
      <c r="A9384" s="233">
        <v>45809</v>
      </c>
      <c r="B9384" t="s">
        <v>1512</v>
      </c>
      <c r="C9384">
        <v>0.83224907063197029</v>
      </c>
      <c r="D9384" t="s">
        <v>246</v>
      </c>
      <c r="E9384" t="s">
        <v>1582</v>
      </c>
      <c r="F9384" t="s">
        <v>1534</v>
      </c>
    </row>
    <row r="9385" spans="1:6" ht="15">
      <c r="A9385" s="233">
        <v>45809</v>
      </c>
      <c r="B9385" t="s">
        <v>1507</v>
      </c>
      <c r="C9385">
        <v>0.49018366054464851</v>
      </c>
      <c r="D9385" t="s">
        <v>248</v>
      </c>
      <c r="E9385" t="s">
        <v>2002</v>
      </c>
      <c r="F9385" t="s">
        <v>1578</v>
      </c>
    </row>
    <row r="9386" spans="1:6" ht="15">
      <c r="A9386" s="233">
        <v>45809</v>
      </c>
      <c r="B9386" t="s">
        <v>1510</v>
      </c>
      <c r="C9386">
        <v>3.0960000000000001</v>
      </c>
      <c r="D9386" t="s">
        <v>248</v>
      </c>
      <c r="E9386" t="s">
        <v>3707</v>
      </c>
      <c r="F9386" t="s">
        <v>1578</v>
      </c>
    </row>
    <row r="9387" spans="1:6" ht="15">
      <c r="A9387" s="233">
        <v>45809</v>
      </c>
      <c r="B9387" t="s">
        <v>1512</v>
      </c>
      <c r="C9387">
        <v>0.84167194426852432</v>
      </c>
      <c r="D9387" t="s">
        <v>248</v>
      </c>
      <c r="E9387" t="s">
        <v>1568</v>
      </c>
      <c r="F9387" t="s">
        <v>1578</v>
      </c>
    </row>
    <row r="9388" spans="1:6" ht="15">
      <c r="A9388" s="233">
        <v>45809</v>
      </c>
      <c r="B9388" t="s">
        <v>1507</v>
      </c>
      <c r="C9388">
        <v>0.36156186612576058</v>
      </c>
      <c r="D9388" t="s">
        <v>250</v>
      </c>
      <c r="E9388" t="s">
        <v>2045</v>
      </c>
      <c r="F9388" t="s">
        <v>1531</v>
      </c>
    </row>
    <row r="9389" spans="1:6" ht="15">
      <c r="A9389" s="233">
        <v>45809</v>
      </c>
      <c r="B9389" t="s">
        <v>1510</v>
      </c>
      <c r="C9389">
        <v>4.0056179775280896</v>
      </c>
      <c r="D9389" t="s">
        <v>250</v>
      </c>
      <c r="E9389" t="s">
        <v>1984</v>
      </c>
      <c r="F9389" t="s">
        <v>1531</v>
      </c>
    </row>
    <row r="9390" spans="1:6" ht="15">
      <c r="A9390" s="233">
        <v>45809</v>
      </c>
      <c r="B9390" t="s">
        <v>1512</v>
      </c>
      <c r="C9390">
        <v>0.90973630831643004</v>
      </c>
      <c r="D9390" t="s">
        <v>250</v>
      </c>
      <c r="E9390" t="s">
        <v>1673</v>
      </c>
      <c r="F9390" t="s">
        <v>1531</v>
      </c>
    </row>
    <row r="9391" spans="1:6" ht="15">
      <c r="A9391" s="233">
        <v>45809</v>
      </c>
      <c r="B9391" t="s">
        <v>1507</v>
      </c>
      <c r="C9391">
        <v>0.38924433684938609</v>
      </c>
      <c r="D9391" t="s">
        <v>252</v>
      </c>
      <c r="E9391" t="s">
        <v>1999</v>
      </c>
      <c r="F9391" t="s">
        <v>1525</v>
      </c>
    </row>
    <row r="9392" spans="1:6" ht="15">
      <c r="A9392" s="233">
        <v>45809</v>
      </c>
      <c r="B9392" t="s">
        <v>1510</v>
      </c>
      <c r="C9392">
        <v>4.2153558052434459</v>
      </c>
      <c r="D9392" t="s">
        <v>252</v>
      </c>
      <c r="E9392" t="s">
        <v>1756</v>
      </c>
      <c r="F9392" t="s">
        <v>1525</v>
      </c>
    </row>
    <row r="9393" spans="1:6" ht="15">
      <c r="A9393" s="233">
        <v>45809</v>
      </c>
      <c r="B9393" t="s">
        <v>1512</v>
      </c>
      <c r="C9393">
        <v>0.90766038388379733</v>
      </c>
      <c r="D9393" t="s">
        <v>252</v>
      </c>
      <c r="E9393" t="s">
        <v>1673</v>
      </c>
      <c r="F9393" t="s">
        <v>1525</v>
      </c>
    </row>
    <row r="9394" spans="1:6" ht="15">
      <c r="A9394" s="233">
        <v>45809</v>
      </c>
      <c r="B9394" t="s">
        <v>1507</v>
      </c>
      <c r="C9394">
        <v>0.87761601455868976</v>
      </c>
      <c r="D9394" t="s">
        <v>254</v>
      </c>
      <c r="E9394" t="s">
        <v>1740</v>
      </c>
      <c r="F9394" t="s">
        <v>1578</v>
      </c>
    </row>
    <row r="9395" spans="1:6" ht="15">
      <c r="A9395" s="233">
        <v>45809</v>
      </c>
      <c r="B9395" t="s">
        <v>1510</v>
      </c>
      <c r="C9395">
        <v>5.7754491017964069</v>
      </c>
      <c r="D9395" t="s">
        <v>254</v>
      </c>
      <c r="E9395" t="s">
        <v>1567</v>
      </c>
      <c r="F9395" t="s">
        <v>1578</v>
      </c>
    </row>
    <row r="9396" spans="1:6" ht="15">
      <c r="A9396" s="233">
        <v>45809</v>
      </c>
      <c r="B9396" t="s">
        <v>1512</v>
      </c>
      <c r="C9396">
        <v>0.84804367606915376</v>
      </c>
      <c r="D9396" t="s">
        <v>254</v>
      </c>
      <c r="E9396" t="s">
        <v>1542</v>
      </c>
      <c r="F9396" t="s">
        <v>1578</v>
      </c>
    </row>
    <row r="9397" spans="1:6" ht="15">
      <c r="A9397" s="233">
        <v>45809</v>
      </c>
      <c r="B9397" t="s">
        <v>1507</v>
      </c>
      <c r="C9397">
        <v>0.75410379704858232</v>
      </c>
      <c r="D9397" t="s">
        <v>256</v>
      </c>
      <c r="E9397" t="s">
        <v>1615</v>
      </c>
      <c r="F9397" t="s">
        <v>1544</v>
      </c>
    </row>
    <row r="9398" spans="1:6" ht="15">
      <c r="A9398" s="233">
        <v>45809</v>
      </c>
      <c r="B9398" t="s">
        <v>1510</v>
      </c>
      <c r="C9398">
        <v>5.8457583547557839</v>
      </c>
      <c r="D9398" t="s">
        <v>256</v>
      </c>
      <c r="E9398" t="s">
        <v>3288</v>
      </c>
      <c r="F9398" t="s">
        <v>1544</v>
      </c>
    </row>
    <row r="9399" spans="1:6" ht="15">
      <c r="A9399" s="233">
        <v>45809</v>
      </c>
      <c r="B9399" t="s">
        <v>1512</v>
      </c>
      <c r="C9399">
        <v>0.87099983419001825</v>
      </c>
      <c r="D9399" t="s">
        <v>256</v>
      </c>
      <c r="E9399" t="s">
        <v>1524</v>
      </c>
      <c r="F9399" t="s">
        <v>1544</v>
      </c>
    </row>
    <row r="9400" spans="1:6" ht="15">
      <c r="A9400" s="233">
        <v>45809</v>
      </c>
      <c r="B9400" t="s">
        <v>1507</v>
      </c>
      <c r="C9400">
        <v>0.47262247838616722</v>
      </c>
      <c r="D9400" t="s">
        <v>258</v>
      </c>
      <c r="E9400" t="s">
        <v>1564</v>
      </c>
      <c r="F9400" t="s">
        <v>1509</v>
      </c>
    </row>
    <row r="9401" spans="1:6" ht="15">
      <c r="A9401" s="233">
        <v>45809</v>
      </c>
      <c r="B9401" t="s">
        <v>1510</v>
      </c>
      <c r="C9401">
        <v>4</v>
      </c>
      <c r="D9401" t="s">
        <v>258</v>
      </c>
      <c r="E9401" t="s">
        <v>3691</v>
      </c>
      <c r="F9401" t="s">
        <v>1509</v>
      </c>
    </row>
    <row r="9402" spans="1:6" ht="15">
      <c r="A9402" s="233">
        <v>45809</v>
      </c>
      <c r="B9402" t="s">
        <v>1512</v>
      </c>
      <c r="C9402">
        <v>0.88184438040345825</v>
      </c>
      <c r="D9402" t="s">
        <v>258</v>
      </c>
      <c r="E9402" t="s">
        <v>1516</v>
      </c>
      <c r="F9402" t="s">
        <v>1509</v>
      </c>
    </row>
    <row r="9403" spans="1:6" ht="15">
      <c r="A9403" s="233">
        <v>45809</v>
      </c>
      <c r="B9403" t="s">
        <v>1507</v>
      </c>
      <c r="C9403">
        <v>0.69417157825802223</v>
      </c>
      <c r="D9403" t="s">
        <v>260</v>
      </c>
      <c r="E9403" t="s">
        <v>1734</v>
      </c>
      <c r="F9403" t="s">
        <v>1522</v>
      </c>
    </row>
    <row r="9404" spans="1:6" ht="15">
      <c r="A9404" s="233">
        <v>45809</v>
      </c>
      <c r="B9404" t="s">
        <v>1510</v>
      </c>
      <c r="C9404">
        <v>4.0304182509505706</v>
      </c>
      <c r="D9404" t="s">
        <v>260</v>
      </c>
      <c r="E9404" t="s">
        <v>3708</v>
      </c>
      <c r="F9404" t="s">
        <v>1522</v>
      </c>
    </row>
    <row r="9405" spans="1:6" ht="15">
      <c r="A9405" s="233">
        <v>45809</v>
      </c>
      <c r="B9405" t="s">
        <v>1512</v>
      </c>
      <c r="C9405">
        <v>0.82776686313032088</v>
      </c>
      <c r="D9405" t="s">
        <v>260</v>
      </c>
      <c r="E9405" t="s">
        <v>1582</v>
      </c>
      <c r="F9405" t="s">
        <v>1522</v>
      </c>
    </row>
    <row r="9406" spans="1:6" ht="15">
      <c r="A9406" s="233">
        <v>45809</v>
      </c>
      <c r="B9406" t="s">
        <v>1507</v>
      </c>
      <c r="C9406">
        <v>0.63670179789212644</v>
      </c>
      <c r="D9406" t="s">
        <v>262</v>
      </c>
      <c r="E9406" t="s">
        <v>1748</v>
      </c>
      <c r="F9406" t="s">
        <v>1534</v>
      </c>
    </row>
    <row r="9407" spans="1:6" ht="15">
      <c r="A9407" s="233">
        <v>45809</v>
      </c>
      <c r="B9407" t="s">
        <v>1510</v>
      </c>
      <c r="C9407">
        <v>9.336363636363636</v>
      </c>
      <c r="D9407" t="s">
        <v>262</v>
      </c>
      <c r="E9407" t="s">
        <v>3709</v>
      </c>
      <c r="F9407" t="s">
        <v>1534</v>
      </c>
    </row>
    <row r="9408" spans="1:6" ht="15">
      <c r="A9408" s="233">
        <v>45809</v>
      </c>
      <c r="B9408" t="s">
        <v>1512</v>
      </c>
      <c r="C9408">
        <v>0.93180409175449475</v>
      </c>
      <c r="D9408" t="s">
        <v>262</v>
      </c>
      <c r="E9408" t="s">
        <v>1539</v>
      </c>
      <c r="F9408" t="s">
        <v>1534</v>
      </c>
    </row>
    <row r="9409" spans="1:6" ht="15">
      <c r="A9409" s="233">
        <v>45809</v>
      </c>
      <c r="B9409" t="s">
        <v>1507</v>
      </c>
      <c r="C9409">
        <v>0.28287135749822317</v>
      </c>
      <c r="D9409" t="s">
        <v>264</v>
      </c>
      <c r="E9409" t="s">
        <v>2697</v>
      </c>
      <c r="F9409" t="s">
        <v>1531</v>
      </c>
    </row>
    <row r="9410" spans="1:6" ht="15">
      <c r="A9410" s="233">
        <v>45809</v>
      </c>
      <c r="B9410" t="s">
        <v>1510</v>
      </c>
      <c r="C9410">
        <v>3.431034482758621</v>
      </c>
      <c r="D9410" t="s">
        <v>264</v>
      </c>
      <c r="E9410" t="s">
        <v>3519</v>
      </c>
      <c r="F9410" t="s">
        <v>1531</v>
      </c>
    </row>
    <row r="9411" spans="1:6" ht="15">
      <c r="A9411" s="233">
        <v>45809</v>
      </c>
      <c r="B9411" t="s">
        <v>1512</v>
      </c>
      <c r="C9411">
        <v>0.91755508173418621</v>
      </c>
      <c r="D9411" t="s">
        <v>264</v>
      </c>
      <c r="E9411" t="s">
        <v>1590</v>
      </c>
      <c r="F9411" t="s">
        <v>1531</v>
      </c>
    </row>
    <row r="9412" spans="1:6" ht="15">
      <c r="A9412" s="233">
        <v>45809</v>
      </c>
      <c r="B9412" t="s">
        <v>1507</v>
      </c>
      <c r="C9412">
        <v>0.11258278145695361</v>
      </c>
      <c r="D9412" t="s">
        <v>266</v>
      </c>
      <c r="E9412" t="s">
        <v>3710</v>
      </c>
      <c r="F9412" t="s">
        <v>1525</v>
      </c>
    </row>
    <row r="9413" spans="1:6" ht="15">
      <c r="A9413" s="233">
        <v>45809</v>
      </c>
      <c r="B9413" t="s">
        <v>1510</v>
      </c>
      <c r="C9413">
        <v>2.125</v>
      </c>
      <c r="D9413" t="s">
        <v>266</v>
      </c>
      <c r="E9413" t="s">
        <v>3711</v>
      </c>
      <c r="F9413" t="s">
        <v>1525</v>
      </c>
    </row>
    <row r="9414" spans="1:6" ht="15">
      <c r="A9414" s="233">
        <v>45809</v>
      </c>
      <c r="B9414" t="s">
        <v>1512</v>
      </c>
      <c r="C9414">
        <v>0.94701986754966883</v>
      </c>
      <c r="D9414" t="s">
        <v>266</v>
      </c>
      <c r="E9414" t="s">
        <v>1630</v>
      </c>
      <c r="F9414" t="s">
        <v>1525</v>
      </c>
    </row>
    <row r="9415" spans="1:6" ht="15">
      <c r="A9415" s="233">
        <v>45809</v>
      </c>
      <c r="B9415" t="s">
        <v>1507</v>
      </c>
      <c r="C9415">
        <v>0.2356687898089172</v>
      </c>
      <c r="D9415" t="s">
        <v>268</v>
      </c>
      <c r="E9415" t="s">
        <v>1538</v>
      </c>
      <c r="F9415" t="s">
        <v>1522</v>
      </c>
    </row>
    <row r="9416" spans="1:6" ht="15">
      <c r="A9416" s="233">
        <v>45809</v>
      </c>
      <c r="B9416" t="s">
        <v>1510</v>
      </c>
      <c r="C9416">
        <v>3.8441558441558441</v>
      </c>
      <c r="D9416" t="s">
        <v>268</v>
      </c>
      <c r="E9416" t="s">
        <v>1713</v>
      </c>
      <c r="F9416" t="s">
        <v>1522</v>
      </c>
    </row>
    <row r="9417" spans="1:6" ht="15">
      <c r="A9417" s="233">
        <v>45809</v>
      </c>
      <c r="B9417" t="s">
        <v>1512</v>
      </c>
      <c r="C9417">
        <v>0.93869426751592355</v>
      </c>
      <c r="D9417" t="s">
        <v>268</v>
      </c>
      <c r="E9417" t="s">
        <v>1585</v>
      </c>
      <c r="F9417" t="s">
        <v>1522</v>
      </c>
    </row>
    <row r="9418" spans="1:6" ht="15">
      <c r="A9418" s="233">
        <v>45809</v>
      </c>
      <c r="B9418" t="s">
        <v>1507</v>
      </c>
      <c r="C9418">
        <v>0.89348659003831421</v>
      </c>
      <c r="D9418" t="s">
        <v>270</v>
      </c>
      <c r="E9418" t="s">
        <v>1965</v>
      </c>
      <c r="F9418" t="s">
        <v>1509</v>
      </c>
    </row>
    <row r="9419" spans="1:6" ht="15">
      <c r="A9419" s="233">
        <v>45809</v>
      </c>
      <c r="B9419" t="s">
        <v>1510</v>
      </c>
      <c r="C9419">
        <v>6.5139664804469266</v>
      </c>
      <c r="D9419" t="s">
        <v>270</v>
      </c>
      <c r="E9419" t="s">
        <v>2066</v>
      </c>
      <c r="F9419" t="s">
        <v>1509</v>
      </c>
    </row>
    <row r="9420" spans="1:6" ht="15">
      <c r="A9420" s="233">
        <v>45809</v>
      </c>
      <c r="B9420" t="s">
        <v>1512</v>
      </c>
      <c r="C9420">
        <v>0.86283524904214559</v>
      </c>
      <c r="D9420" t="s">
        <v>270</v>
      </c>
      <c r="E9420" t="s">
        <v>1529</v>
      </c>
      <c r="F9420" t="s">
        <v>1509</v>
      </c>
    </row>
    <row r="9421" spans="1:6" ht="15">
      <c r="A9421" s="233">
        <v>45809</v>
      </c>
      <c r="B9421" t="s">
        <v>1507</v>
      </c>
      <c r="C9421">
        <v>1.032616753150482</v>
      </c>
      <c r="D9421" t="s">
        <v>272</v>
      </c>
      <c r="E9421" t="s">
        <v>1557</v>
      </c>
      <c r="F9421" t="s">
        <v>1534</v>
      </c>
    </row>
    <row r="9422" spans="1:6" ht="15">
      <c r="A9422" s="233">
        <v>45809</v>
      </c>
      <c r="B9422" t="s">
        <v>1510</v>
      </c>
      <c r="C9422">
        <v>6.1096491228070171</v>
      </c>
      <c r="D9422" t="s">
        <v>272</v>
      </c>
      <c r="E9422" t="s">
        <v>1964</v>
      </c>
      <c r="F9422" t="s">
        <v>1534</v>
      </c>
    </row>
    <row r="9423" spans="1:6" ht="15">
      <c r="A9423" s="233">
        <v>45809</v>
      </c>
      <c r="B9423" t="s">
        <v>1512</v>
      </c>
      <c r="C9423">
        <v>0.83098591549295775</v>
      </c>
      <c r="D9423" t="s">
        <v>272</v>
      </c>
      <c r="E9423" t="s">
        <v>1582</v>
      </c>
      <c r="F9423" t="s">
        <v>1534</v>
      </c>
    </row>
    <row r="9424" spans="1:6" ht="15">
      <c r="A9424" s="233">
        <v>45809</v>
      </c>
      <c r="B9424" t="s">
        <v>1507</v>
      </c>
      <c r="C9424">
        <v>0.72599531615925061</v>
      </c>
      <c r="D9424" t="s">
        <v>274</v>
      </c>
      <c r="E9424" t="s">
        <v>1658</v>
      </c>
      <c r="F9424" t="s">
        <v>1518</v>
      </c>
    </row>
    <row r="9425" spans="1:6" ht="15">
      <c r="A9425" s="233">
        <v>45809</v>
      </c>
      <c r="B9425" t="s">
        <v>1510</v>
      </c>
      <c r="C9425">
        <v>5.7230769230769232</v>
      </c>
      <c r="D9425" t="s">
        <v>274</v>
      </c>
      <c r="E9425" t="s">
        <v>2754</v>
      </c>
      <c r="F9425" t="s">
        <v>1518</v>
      </c>
    </row>
    <row r="9426" spans="1:6" ht="15">
      <c r="A9426" s="233">
        <v>45809</v>
      </c>
      <c r="B9426" t="s">
        <v>1512</v>
      </c>
      <c r="C9426">
        <v>0.87314597970335672</v>
      </c>
      <c r="D9426" t="s">
        <v>274</v>
      </c>
      <c r="E9426" t="s">
        <v>1524</v>
      </c>
      <c r="F9426" t="s">
        <v>1518</v>
      </c>
    </row>
    <row r="9427" spans="1:6" ht="15">
      <c r="A9427" s="233">
        <v>45809</v>
      </c>
      <c r="B9427" t="s">
        <v>1507</v>
      </c>
      <c r="C9427">
        <v>0.37526652452025588</v>
      </c>
      <c r="D9427" t="s">
        <v>276</v>
      </c>
      <c r="E9427" t="s">
        <v>1945</v>
      </c>
      <c r="F9427" t="s">
        <v>1531</v>
      </c>
    </row>
    <row r="9428" spans="1:6" ht="15">
      <c r="A9428" s="233">
        <v>45809</v>
      </c>
      <c r="B9428" t="s">
        <v>1510</v>
      </c>
      <c r="C9428">
        <v>5.0574712643678161</v>
      </c>
      <c r="D9428" t="s">
        <v>276</v>
      </c>
      <c r="E9428" t="s">
        <v>1694</v>
      </c>
      <c r="F9428" t="s">
        <v>1531</v>
      </c>
    </row>
    <row r="9429" spans="1:6" ht="15">
      <c r="A9429" s="233">
        <v>45809</v>
      </c>
      <c r="B9429" t="s">
        <v>1512</v>
      </c>
      <c r="C9429">
        <v>0.92579957356076759</v>
      </c>
      <c r="D9429" t="s">
        <v>276</v>
      </c>
      <c r="E9429" t="s">
        <v>1539</v>
      </c>
      <c r="F9429" t="s">
        <v>1531</v>
      </c>
    </row>
    <row r="9430" spans="1:6" ht="15">
      <c r="A9430" s="233">
        <v>45809</v>
      </c>
      <c r="B9430" t="s">
        <v>1507</v>
      </c>
      <c r="C9430">
        <v>0.27899159663865553</v>
      </c>
      <c r="D9430" t="s">
        <v>278</v>
      </c>
      <c r="E9430" t="s">
        <v>2697</v>
      </c>
      <c r="F9430" t="s">
        <v>1509</v>
      </c>
    </row>
    <row r="9431" spans="1:6" ht="15">
      <c r="A9431" s="233">
        <v>45809</v>
      </c>
      <c r="B9431" t="s">
        <v>1510</v>
      </c>
      <c r="C9431">
        <v>7.2173913043478262</v>
      </c>
      <c r="D9431" t="s">
        <v>278</v>
      </c>
      <c r="E9431" t="s">
        <v>3693</v>
      </c>
      <c r="F9431" t="s">
        <v>1509</v>
      </c>
    </row>
    <row r="9432" spans="1:6" ht="15">
      <c r="A9432" s="233">
        <v>45809</v>
      </c>
      <c r="B9432" t="s">
        <v>1512</v>
      </c>
      <c r="C9432">
        <v>0.96134453781512608</v>
      </c>
      <c r="D9432" t="s">
        <v>278</v>
      </c>
      <c r="E9432" t="s">
        <v>1513</v>
      </c>
      <c r="F9432" t="s">
        <v>1509</v>
      </c>
    </row>
    <row r="9433" spans="1:6" ht="15">
      <c r="A9433" s="233">
        <v>45809</v>
      </c>
      <c r="B9433" t="s">
        <v>1507</v>
      </c>
      <c r="C9433">
        <v>0.81395348837209303</v>
      </c>
      <c r="D9433" t="s">
        <v>280</v>
      </c>
      <c r="E9433" t="s">
        <v>1617</v>
      </c>
      <c r="F9433" t="s">
        <v>1509</v>
      </c>
    </row>
    <row r="9434" spans="1:6" ht="15">
      <c r="A9434" s="233">
        <v>45809</v>
      </c>
      <c r="B9434" t="s">
        <v>1510</v>
      </c>
      <c r="C9434">
        <v>5.717821782178218</v>
      </c>
      <c r="D9434" t="s">
        <v>280</v>
      </c>
      <c r="E9434" t="s">
        <v>2754</v>
      </c>
      <c r="F9434" t="s">
        <v>1509</v>
      </c>
    </row>
    <row r="9435" spans="1:6" ht="15">
      <c r="A9435" s="233">
        <v>45809</v>
      </c>
      <c r="B9435" t="s">
        <v>1512</v>
      </c>
      <c r="C9435">
        <v>0.85764622973925297</v>
      </c>
      <c r="D9435" t="s">
        <v>280</v>
      </c>
      <c r="E9435" t="s">
        <v>1529</v>
      </c>
      <c r="F9435" t="s">
        <v>1509</v>
      </c>
    </row>
    <row r="9436" spans="1:6" ht="15">
      <c r="A9436" s="233">
        <v>45809</v>
      </c>
      <c r="B9436" t="s">
        <v>1507</v>
      </c>
      <c r="C9436">
        <v>1.5360524399126001</v>
      </c>
      <c r="D9436" t="s">
        <v>282</v>
      </c>
      <c r="E9436" t="s">
        <v>2031</v>
      </c>
      <c r="F9436" t="s">
        <v>1534</v>
      </c>
    </row>
    <row r="9437" spans="1:6" ht="15">
      <c r="A9437" s="233">
        <v>45809</v>
      </c>
      <c r="B9437" t="s">
        <v>1510</v>
      </c>
      <c r="C9437">
        <v>9.3318584070796469</v>
      </c>
      <c r="D9437" t="s">
        <v>282</v>
      </c>
      <c r="E9437" t="s">
        <v>3281</v>
      </c>
      <c r="F9437" t="s">
        <v>1534</v>
      </c>
    </row>
    <row r="9438" spans="1:6" ht="15">
      <c r="A9438" s="233">
        <v>45809</v>
      </c>
      <c r="B9438" t="s">
        <v>1512</v>
      </c>
      <c r="C9438">
        <v>0.83539694100509831</v>
      </c>
      <c r="D9438" t="s">
        <v>282</v>
      </c>
      <c r="E9438" t="s">
        <v>1568</v>
      </c>
      <c r="F9438" t="s">
        <v>1534</v>
      </c>
    </row>
    <row r="9439" spans="1:6" ht="15">
      <c r="A9439" s="233">
        <v>45809</v>
      </c>
      <c r="B9439" t="s">
        <v>1507</v>
      </c>
      <c r="C9439">
        <v>1.1475896732922091</v>
      </c>
      <c r="D9439" t="s">
        <v>284</v>
      </c>
      <c r="E9439" t="s">
        <v>1761</v>
      </c>
      <c r="F9439" t="s">
        <v>1531</v>
      </c>
    </row>
    <row r="9440" spans="1:6" ht="15">
      <c r="A9440" s="233">
        <v>45809</v>
      </c>
      <c r="B9440" t="s">
        <v>1510</v>
      </c>
      <c r="C9440">
        <v>5.9868891537544693</v>
      </c>
      <c r="D9440" t="s">
        <v>284</v>
      </c>
      <c r="E9440" t="s">
        <v>3248</v>
      </c>
      <c r="F9440" t="s">
        <v>1531</v>
      </c>
    </row>
    <row r="9441" spans="1:6" ht="15">
      <c r="A9441" s="233">
        <v>45809</v>
      </c>
      <c r="B9441" t="s">
        <v>1512</v>
      </c>
      <c r="C9441">
        <v>0.80831619830934431</v>
      </c>
      <c r="D9441" t="s">
        <v>284</v>
      </c>
      <c r="E9441" t="s">
        <v>1547</v>
      </c>
      <c r="F9441" t="s">
        <v>1531</v>
      </c>
    </row>
    <row r="9442" spans="1:6" ht="15">
      <c r="A9442" s="233">
        <v>45809</v>
      </c>
      <c r="B9442" t="s">
        <v>1507</v>
      </c>
      <c r="C9442">
        <v>0.94431279620853081</v>
      </c>
      <c r="D9442" t="s">
        <v>286</v>
      </c>
      <c r="E9442" t="s">
        <v>1595</v>
      </c>
      <c r="F9442" t="s">
        <v>1544</v>
      </c>
    </row>
    <row r="9443" spans="1:6" ht="15">
      <c r="A9443" s="233">
        <v>45809</v>
      </c>
      <c r="B9443" t="s">
        <v>1510</v>
      </c>
      <c r="C9443">
        <v>4.0456852791878184</v>
      </c>
      <c r="D9443" t="s">
        <v>286</v>
      </c>
      <c r="E9443" t="s">
        <v>1707</v>
      </c>
      <c r="F9443" t="s">
        <v>1544</v>
      </c>
    </row>
    <row r="9444" spans="1:6" ht="15">
      <c r="A9444" s="233">
        <v>45809</v>
      </c>
      <c r="B9444" t="s">
        <v>1512</v>
      </c>
      <c r="C9444">
        <v>0.76658767772511849</v>
      </c>
      <c r="D9444" t="s">
        <v>286</v>
      </c>
      <c r="E9444" t="s">
        <v>1641</v>
      </c>
      <c r="F9444" t="s">
        <v>1544</v>
      </c>
    </row>
    <row r="9445" spans="1:6" ht="15">
      <c r="A9445" s="233">
        <v>45809</v>
      </c>
      <c r="B9445" t="s">
        <v>1507</v>
      </c>
      <c r="C9445">
        <v>0.9222560975609756</v>
      </c>
      <c r="D9445" t="s">
        <v>288</v>
      </c>
      <c r="E9445" t="s">
        <v>1743</v>
      </c>
      <c r="F9445" t="s">
        <v>1591</v>
      </c>
    </row>
    <row r="9446" spans="1:6" ht="15">
      <c r="A9446" s="233">
        <v>45809</v>
      </c>
      <c r="B9446" t="s">
        <v>1510</v>
      </c>
      <c r="C9446">
        <v>8.0666666666666664</v>
      </c>
      <c r="D9446" t="s">
        <v>288</v>
      </c>
      <c r="E9446" t="s">
        <v>3491</v>
      </c>
      <c r="F9446" t="s">
        <v>1591</v>
      </c>
    </row>
    <row r="9447" spans="1:6" ht="15">
      <c r="A9447" s="233">
        <v>45809</v>
      </c>
      <c r="B9447" t="s">
        <v>1512</v>
      </c>
      <c r="C9447">
        <v>0.88567073170731703</v>
      </c>
      <c r="D9447" t="s">
        <v>288</v>
      </c>
      <c r="E9447" t="s">
        <v>1576</v>
      </c>
      <c r="F9447" t="s">
        <v>1591</v>
      </c>
    </row>
    <row r="9448" spans="1:6" ht="15">
      <c r="A9448" s="233">
        <v>45809</v>
      </c>
      <c r="B9448" t="s">
        <v>1507</v>
      </c>
      <c r="C9448">
        <v>1.43932545201669</v>
      </c>
      <c r="D9448" t="s">
        <v>290</v>
      </c>
      <c r="E9448" t="s">
        <v>3712</v>
      </c>
      <c r="F9448" t="s">
        <v>1544</v>
      </c>
    </row>
    <row r="9449" spans="1:6" ht="15">
      <c r="A9449" s="233">
        <v>45809</v>
      </c>
      <c r="B9449" t="s">
        <v>1510</v>
      </c>
      <c r="C9449">
        <v>12.192930780559649</v>
      </c>
      <c r="D9449" t="s">
        <v>290</v>
      </c>
      <c r="E9449" t="s">
        <v>3713</v>
      </c>
      <c r="F9449" t="s">
        <v>1544</v>
      </c>
    </row>
    <row r="9450" spans="1:6" ht="15">
      <c r="A9450" s="233">
        <v>45809</v>
      </c>
      <c r="B9450" t="s">
        <v>1512</v>
      </c>
      <c r="C9450">
        <v>0.88195410292072318</v>
      </c>
      <c r="D9450" t="s">
        <v>290</v>
      </c>
      <c r="E9450" t="s">
        <v>1516</v>
      </c>
      <c r="F9450" t="s">
        <v>1544</v>
      </c>
    </row>
    <row r="9451" spans="1:6" ht="15">
      <c r="A9451" s="233">
        <v>45809</v>
      </c>
      <c r="B9451" t="s">
        <v>1507</v>
      </c>
      <c r="C9451">
        <v>1.23504721930745</v>
      </c>
      <c r="D9451" t="s">
        <v>292</v>
      </c>
      <c r="E9451" t="s">
        <v>2012</v>
      </c>
      <c r="F9451" t="s">
        <v>1509</v>
      </c>
    </row>
    <row r="9452" spans="1:6" ht="15">
      <c r="A9452" s="233">
        <v>45809</v>
      </c>
      <c r="B9452" t="s">
        <v>1510</v>
      </c>
      <c r="C9452">
        <v>8.2307692307692299</v>
      </c>
      <c r="D9452" t="s">
        <v>292</v>
      </c>
      <c r="E9452" t="s">
        <v>3514</v>
      </c>
      <c r="F9452" t="s">
        <v>1509</v>
      </c>
    </row>
    <row r="9453" spans="1:6" ht="15">
      <c r="A9453" s="233">
        <v>45809</v>
      </c>
      <c r="B9453" t="s">
        <v>1512</v>
      </c>
      <c r="C9453">
        <v>0.84994753410283319</v>
      </c>
      <c r="D9453" t="s">
        <v>292</v>
      </c>
      <c r="E9453" t="s">
        <v>1542</v>
      </c>
      <c r="F9453" t="s">
        <v>1509</v>
      </c>
    </row>
    <row r="9454" spans="1:6" ht="15">
      <c r="A9454" s="233">
        <v>45809</v>
      </c>
      <c r="B9454" t="s">
        <v>1507</v>
      </c>
      <c r="C9454">
        <v>1.714285714285714</v>
      </c>
      <c r="D9454" t="s">
        <v>296</v>
      </c>
      <c r="E9454" t="s">
        <v>3512</v>
      </c>
      <c r="F9454" t="s">
        <v>1534</v>
      </c>
    </row>
    <row r="9455" spans="1:6" ht="15">
      <c r="A9455" s="233">
        <v>45809</v>
      </c>
      <c r="B9455" t="s">
        <v>1510</v>
      </c>
      <c r="C9455">
        <v>8.1619433198380573</v>
      </c>
      <c r="D9455" t="s">
        <v>296</v>
      </c>
      <c r="E9455" t="s">
        <v>3269</v>
      </c>
      <c r="F9455" t="s">
        <v>1534</v>
      </c>
    </row>
    <row r="9456" spans="1:6" ht="15">
      <c r="A9456" s="233">
        <v>45809</v>
      </c>
      <c r="B9456" t="s">
        <v>1512</v>
      </c>
      <c r="C9456">
        <v>0.78996598639455784</v>
      </c>
      <c r="D9456" t="s">
        <v>296</v>
      </c>
      <c r="E9456" t="s">
        <v>1561</v>
      </c>
      <c r="F9456" t="s">
        <v>1534</v>
      </c>
    </row>
    <row r="9457" spans="1:6" ht="15">
      <c r="A9457" s="233">
        <v>45809</v>
      </c>
      <c r="B9457" t="s">
        <v>1507</v>
      </c>
      <c r="C9457">
        <v>0.2813852813852814</v>
      </c>
      <c r="D9457" t="s">
        <v>294</v>
      </c>
      <c r="E9457" t="s">
        <v>2697</v>
      </c>
      <c r="F9457" t="s">
        <v>1534</v>
      </c>
    </row>
    <row r="9458" spans="1:6" ht="15">
      <c r="A9458" s="233">
        <v>45809</v>
      </c>
      <c r="B9458" t="s">
        <v>1510</v>
      </c>
      <c r="C9458">
        <v>5.416666666666667</v>
      </c>
      <c r="D9458" t="s">
        <v>294</v>
      </c>
      <c r="E9458" t="s">
        <v>2740</v>
      </c>
      <c r="F9458" t="s">
        <v>1534</v>
      </c>
    </row>
    <row r="9459" spans="1:6" ht="15">
      <c r="A9459" s="233">
        <v>45809</v>
      </c>
      <c r="B9459" t="s">
        <v>1512</v>
      </c>
      <c r="C9459">
        <v>0.94805194805194803</v>
      </c>
      <c r="D9459" t="s">
        <v>294</v>
      </c>
      <c r="E9459" t="s">
        <v>1630</v>
      </c>
      <c r="F9459" t="s">
        <v>1534</v>
      </c>
    </row>
    <row r="9460" spans="1:6" ht="15">
      <c r="A9460" s="233">
        <v>45809</v>
      </c>
      <c r="B9460" t="s">
        <v>1507</v>
      </c>
      <c r="C9460">
        <v>1.414763231197772</v>
      </c>
      <c r="D9460" t="s">
        <v>298</v>
      </c>
      <c r="E9460" t="s">
        <v>3265</v>
      </c>
      <c r="F9460" t="s">
        <v>1522</v>
      </c>
    </row>
    <row r="9461" spans="1:6" ht="15">
      <c r="A9461" s="233">
        <v>45809</v>
      </c>
      <c r="B9461" t="s">
        <v>1510</v>
      </c>
      <c r="C9461">
        <v>8.9734982332155475</v>
      </c>
      <c r="D9461" t="s">
        <v>298</v>
      </c>
      <c r="E9461" t="s">
        <v>3478</v>
      </c>
      <c r="F9461" t="s">
        <v>1522</v>
      </c>
    </row>
    <row r="9462" spans="1:6" ht="15">
      <c r="A9462" s="233">
        <v>45809</v>
      </c>
      <c r="B9462" t="s">
        <v>1512</v>
      </c>
      <c r="C9462">
        <v>0.84233983286908076</v>
      </c>
      <c r="D9462" t="s">
        <v>298</v>
      </c>
      <c r="E9462" t="s">
        <v>1568</v>
      </c>
      <c r="F9462" t="s">
        <v>1522</v>
      </c>
    </row>
    <row r="9463" spans="1:6" ht="15">
      <c r="A9463" s="233">
        <v>45809</v>
      </c>
      <c r="B9463" t="s">
        <v>1507</v>
      </c>
      <c r="C9463">
        <v>0.5401069518716578</v>
      </c>
      <c r="D9463" t="s">
        <v>300</v>
      </c>
      <c r="E9463" t="s">
        <v>2057</v>
      </c>
      <c r="F9463" t="s">
        <v>1544</v>
      </c>
    </row>
    <row r="9464" spans="1:6" ht="15">
      <c r="A9464" s="233">
        <v>45809</v>
      </c>
      <c r="B9464" t="s">
        <v>1510</v>
      </c>
      <c r="C9464">
        <v>3.7064220183486238</v>
      </c>
      <c r="D9464" t="s">
        <v>300</v>
      </c>
      <c r="E9464" t="s">
        <v>3221</v>
      </c>
      <c r="F9464" t="s">
        <v>1544</v>
      </c>
    </row>
    <row r="9465" spans="1:6" ht="15">
      <c r="A9465" s="233">
        <v>45809</v>
      </c>
      <c r="B9465" t="s">
        <v>1512</v>
      </c>
      <c r="C9465">
        <v>0.85427807486631013</v>
      </c>
      <c r="D9465" t="s">
        <v>300</v>
      </c>
      <c r="E9465" t="s">
        <v>1542</v>
      </c>
      <c r="F9465" t="s">
        <v>1544</v>
      </c>
    </row>
    <row r="9466" spans="1:6" ht="15">
      <c r="A9466" s="233">
        <v>45809</v>
      </c>
      <c r="B9466" t="s">
        <v>1507</v>
      </c>
      <c r="C9466">
        <v>0.53111739745403108</v>
      </c>
      <c r="D9466" t="s">
        <v>302</v>
      </c>
      <c r="E9466" t="s">
        <v>1514</v>
      </c>
      <c r="F9466" t="s">
        <v>1534</v>
      </c>
    </row>
    <row r="9467" spans="1:6" ht="15">
      <c r="A9467" s="233">
        <v>45809</v>
      </c>
      <c r="B9467" t="s">
        <v>1510</v>
      </c>
      <c r="C9467">
        <v>5.3262411347517729</v>
      </c>
      <c r="D9467" t="s">
        <v>302</v>
      </c>
      <c r="E9467" t="s">
        <v>3714</v>
      </c>
      <c r="F9467" t="s">
        <v>1534</v>
      </c>
    </row>
    <row r="9468" spans="1:6" ht="15">
      <c r="A9468" s="233">
        <v>45809</v>
      </c>
      <c r="B9468" t="s">
        <v>1512</v>
      </c>
      <c r="C9468">
        <v>0.90028288543140023</v>
      </c>
      <c r="D9468" t="s">
        <v>302</v>
      </c>
      <c r="E9468" t="s">
        <v>1580</v>
      </c>
      <c r="F9468" t="s">
        <v>1534</v>
      </c>
    </row>
    <row r="9469" spans="1:6" ht="15">
      <c r="A9469" s="233">
        <v>45809</v>
      </c>
      <c r="B9469" t="s">
        <v>1507</v>
      </c>
      <c r="C9469">
        <v>1.0687418936446169</v>
      </c>
      <c r="D9469" t="s">
        <v>304</v>
      </c>
      <c r="E9469" t="s">
        <v>1660</v>
      </c>
      <c r="F9469" t="s">
        <v>1544</v>
      </c>
    </row>
    <row r="9470" spans="1:6" ht="15">
      <c r="A9470" s="233">
        <v>45809</v>
      </c>
      <c r="B9470" t="s">
        <v>1510</v>
      </c>
      <c r="C9470">
        <v>4.8757396449704142</v>
      </c>
      <c r="D9470" t="s">
        <v>304</v>
      </c>
      <c r="E9470" t="s">
        <v>2665</v>
      </c>
      <c r="F9470" t="s">
        <v>1544</v>
      </c>
    </row>
    <row r="9471" spans="1:6" ht="15">
      <c r="A9471" s="233">
        <v>45809</v>
      </c>
      <c r="B9471" t="s">
        <v>1512</v>
      </c>
      <c r="C9471">
        <v>0.7808041504539559</v>
      </c>
      <c r="D9471" t="s">
        <v>304</v>
      </c>
      <c r="E9471" t="s">
        <v>1668</v>
      </c>
      <c r="F9471" t="s">
        <v>1544</v>
      </c>
    </row>
    <row r="9472" spans="1:6" ht="15">
      <c r="A9472" s="233">
        <v>45809</v>
      </c>
      <c r="B9472" t="s">
        <v>1507</v>
      </c>
      <c r="C9472">
        <v>0.53853169174646598</v>
      </c>
      <c r="D9472" t="s">
        <v>306</v>
      </c>
      <c r="E9472" t="s">
        <v>2057</v>
      </c>
      <c r="F9472" t="s">
        <v>1531</v>
      </c>
    </row>
    <row r="9473" spans="1:6" ht="15">
      <c r="A9473" s="233">
        <v>45809</v>
      </c>
      <c r="B9473" t="s">
        <v>1510</v>
      </c>
      <c r="C9473">
        <v>5.3438914027149318</v>
      </c>
      <c r="D9473" t="s">
        <v>306</v>
      </c>
      <c r="E9473" t="s">
        <v>2058</v>
      </c>
      <c r="F9473" t="s">
        <v>1531</v>
      </c>
    </row>
    <row r="9474" spans="1:6" ht="15">
      <c r="A9474" s="233">
        <v>45809</v>
      </c>
      <c r="B9474" t="s">
        <v>1512</v>
      </c>
      <c r="C9474">
        <v>0.89922480620155043</v>
      </c>
      <c r="D9474" t="s">
        <v>306</v>
      </c>
      <c r="E9474" t="s">
        <v>1580</v>
      </c>
      <c r="F9474" t="s">
        <v>1531</v>
      </c>
    </row>
    <row r="9475" spans="1:6" ht="15">
      <c r="A9475" s="233">
        <v>45809</v>
      </c>
      <c r="B9475" t="s">
        <v>1507</v>
      </c>
      <c r="C9475">
        <v>0.57632228007673336</v>
      </c>
      <c r="D9475" t="s">
        <v>308</v>
      </c>
      <c r="E9475" t="s">
        <v>1745</v>
      </c>
      <c r="F9475" t="s">
        <v>1531</v>
      </c>
    </row>
    <row r="9476" spans="1:6" ht="15">
      <c r="A9476" s="233">
        <v>45809</v>
      </c>
      <c r="B9476" t="s">
        <v>1510</v>
      </c>
      <c r="C9476">
        <v>6.0085714285714289</v>
      </c>
      <c r="D9476" t="s">
        <v>308</v>
      </c>
      <c r="E9476" t="s">
        <v>3715</v>
      </c>
      <c r="F9476" t="s">
        <v>1531</v>
      </c>
    </row>
    <row r="9477" spans="1:6" ht="15">
      <c r="A9477" s="233">
        <v>45809</v>
      </c>
      <c r="B9477" t="s">
        <v>1512</v>
      </c>
      <c r="C9477">
        <v>0.9040833104960263</v>
      </c>
      <c r="D9477" t="s">
        <v>308</v>
      </c>
      <c r="E9477" t="s">
        <v>1580</v>
      </c>
      <c r="F9477" t="s">
        <v>1531</v>
      </c>
    </row>
    <row r="9478" spans="1:6" ht="15">
      <c r="A9478" s="233">
        <v>45809</v>
      </c>
      <c r="B9478" t="s">
        <v>1507</v>
      </c>
      <c r="C9478">
        <v>0.57010676156583628</v>
      </c>
      <c r="D9478" t="s">
        <v>310</v>
      </c>
      <c r="E9478" t="s">
        <v>2016</v>
      </c>
      <c r="F9478" t="s">
        <v>1518</v>
      </c>
    </row>
    <row r="9479" spans="1:6" ht="15">
      <c r="A9479" s="233">
        <v>45809</v>
      </c>
      <c r="B9479" t="s">
        <v>1510</v>
      </c>
      <c r="C9479">
        <v>4.1288659793814437</v>
      </c>
      <c r="D9479" t="s">
        <v>310</v>
      </c>
      <c r="E9479" t="s">
        <v>2767</v>
      </c>
      <c r="F9479" t="s">
        <v>1518</v>
      </c>
    </row>
    <row r="9480" spans="1:6" ht="15">
      <c r="A9480" s="233">
        <v>45809</v>
      </c>
      <c r="B9480" t="s">
        <v>1512</v>
      </c>
      <c r="C9480">
        <v>0.86192170818505343</v>
      </c>
      <c r="D9480" t="s">
        <v>310</v>
      </c>
      <c r="E9480" t="s">
        <v>1529</v>
      </c>
      <c r="F9480" t="s">
        <v>1518</v>
      </c>
    </row>
    <row r="9481" spans="1:6" ht="15">
      <c r="A9481" s="233">
        <v>45809</v>
      </c>
      <c r="B9481" t="s">
        <v>1771</v>
      </c>
      <c r="C9481">
        <v>0.94029850699999995</v>
      </c>
      <c r="D9481" t="s">
        <v>1772</v>
      </c>
      <c r="E9481" t="s">
        <v>1585</v>
      </c>
      <c r="F9481" t="s">
        <v>1772</v>
      </c>
    </row>
    <row r="9482" spans="1:6" ht="15">
      <c r="A9482" s="233">
        <v>45809</v>
      </c>
      <c r="B9482" t="s">
        <v>1512</v>
      </c>
      <c r="C9482">
        <v>0.86421198799999999</v>
      </c>
      <c r="D9482" t="s">
        <v>1772</v>
      </c>
      <c r="E9482" t="s">
        <v>1529</v>
      </c>
      <c r="F9482" t="s">
        <v>1772</v>
      </c>
    </row>
    <row r="9483" spans="1:6" ht="15">
      <c r="A9483" s="233">
        <v>45809</v>
      </c>
      <c r="B9483" t="s">
        <v>1507</v>
      </c>
      <c r="C9483">
        <v>0.82422229499999999</v>
      </c>
      <c r="D9483" t="s">
        <v>1772</v>
      </c>
      <c r="E9483" t="s">
        <v>1990</v>
      </c>
      <c r="F9483" t="s">
        <v>1772</v>
      </c>
    </row>
    <row r="9484" spans="1:6" ht="15">
      <c r="A9484" s="233">
        <v>45809</v>
      </c>
      <c r="B9484" t="s">
        <v>1510</v>
      </c>
      <c r="C9484">
        <v>6.0699194529999998</v>
      </c>
      <c r="D9484" t="s">
        <v>1772</v>
      </c>
      <c r="E9484" t="s">
        <v>3716</v>
      </c>
      <c r="F9484" t="s">
        <v>1772</v>
      </c>
    </row>
    <row r="9485" spans="1:6" ht="15">
      <c r="A9485" s="233">
        <v>45809</v>
      </c>
      <c r="B9485" t="s">
        <v>1774</v>
      </c>
      <c r="C9485">
        <v>0.86421198799999999</v>
      </c>
      <c r="D9485" t="s">
        <v>1772</v>
      </c>
      <c r="E9485" t="s">
        <v>1529</v>
      </c>
      <c r="F9485" t="s">
        <v>1772</v>
      </c>
    </row>
    <row r="9486" spans="1:6" ht="15">
      <c r="A9486" s="233">
        <v>45809</v>
      </c>
      <c r="B9486" t="s">
        <v>1771</v>
      </c>
      <c r="C9486">
        <v>0.98763020800000001</v>
      </c>
      <c r="D9486" t="s">
        <v>3</v>
      </c>
      <c r="E9486" t="s">
        <v>1776</v>
      </c>
      <c r="F9486" t="s">
        <v>1509</v>
      </c>
    </row>
    <row r="9487" spans="1:6" ht="15">
      <c r="A9487" s="233">
        <v>45809</v>
      </c>
      <c r="B9487" t="s">
        <v>1771</v>
      </c>
      <c r="C9487">
        <v>0.99841437599999994</v>
      </c>
      <c r="D9487" t="s">
        <v>7</v>
      </c>
      <c r="E9487" t="s">
        <v>1775</v>
      </c>
      <c r="F9487" t="s">
        <v>1509</v>
      </c>
    </row>
    <row r="9488" spans="1:6" ht="15">
      <c r="A9488" s="233">
        <v>45809</v>
      </c>
      <c r="B9488" t="s">
        <v>1771</v>
      </c>
      <c r="C9488">
        <v>0.99956540599999999</v>
      </c>
      <c r="D9488" t="s">
        <v>11</v>
      </c>
      <c r="E9488" t="s">
        <v>1775</v>
      </c>
      <c r="F9488" t="s">
        <v>1518</v>
      </c>
    </row>
    <row r="9489" spans="1:6" ht="15">
      <c r="A9489" s="233">
        <v>45809</v>
      </c>
      <c r="B9489" t="s">
        <v>1771</v>
      </c>
      <c r="C9489">
        <v>0.99912663800000001</v>
      </c>
      <c r="D9489" t="s">
        <v>14</v>
      </c>
      <c r="E9489" t="s">
        <v>1775</v>
      </c>
      <c r="F9489" t="s">
        <v>1522</v>
      </c>
    </row>
    <row r="9490" spans="1:6" ht="15">
      <c r="A9490" s="233">
        <v>45809</v>
      </c>
      <c r="B9490" t="s">
        <v>1771</v>
      </c>
      <c r="C9490">
        <v>0.99522510200000003</v>
      </c>
      <c r="D9490" t="s">
        <v>16</v>
      </c>
      <c r="E9490" t="s">
        <v>1775</v>
      </c>
      <c r="F9490" t="s">
        <v>1525</v>
      </c>
    </row>
    <row r="9491" spans="1:6" ht="15">
      <c r="A9491" s="233">
        <v>45809</v>
      </c>
      <c r="B9491" t="s">
        <v>1771</v>
      </c>
      <c r="C9491">
        <v>0.99343401200000014</v>
      </c>
      <c r="D9491" t="s">
        <v>18</v>
      </c>
      <c r="E9491" t="s">
        <v>1776</v>
      </c>
      <c r="F9491" t="s">
        <v>1509</v>
      </c>
    </row>
    <row r="9492" spans="1:6" ht="15">
      <c r="A9492" s="233">
        <v>45809</v>
      </c>
      <c r="B9492" t="s">
        <v>1771</v>
      </c>
      <c r="C9492">
        <v>0.99939939900000008</v>
      </c>
      <c r="D9492" t="s">
        <v>20</v>
      </c>
      <c r="E9492" t="s">
        <v>1775</v>
      </c>
      <c r="F9492" t="s">
        <v>1531</v>
      </c>
    </row>
    <row r="9493" spans="1:6" ht="15">
      <c r="A9493" s="233">
        <v>45809</v>
      </c>
      <c r="B9493" t="s">
        <v>1771</v>
      </c>
      <c r="C9493">
        <v>0.9494712099999999</v>
      </c>
      <c r="D9493" t="s">
        <v>22</v>
      </c>
      <c r="E9493" t="s">
        <v>1630</v>
      </c>
      <c r="F9493" t="s">
        <v>1534</v>
      </c>
    </row>
    <row r="9494" spans="1:6" ht="15">
      <c r="A9494" s="233">
        <v>45809</v>
      </c>
      <c r="B9494" t="s">
        <v>1771</v>
      </c>
      <c r="C9494">
        <v>0.11277532999999999</v>
      </c>
      <c r="D9494" t="s">
        <v>24</v>
      </c>
      <c r="E9494" t="s">
        <v>2778</v>
      </c>
      <c r="F9494" t="s">
        <v>1534</v>
      </c>
    </row>
    <row r="9495" spans="1:6" ht="15">
      <c r="A9495" s="233">
        <v>45809</v>
      </c>
      <c r="B9495" t="s">
        <v>1771</v>
      </c>
      <c r="C9495">
        <v>0.19406737099999999</v>
      </c>
      <c r="D9495" t="s">
        <v>26</v>
      </c>
      <c r="E9495" t="s">
        <v>3289</v>
      </c>
      <c r="F9495" t="s">
        <v>1534</v>
      </c>
    </row>
    <row r="9496" spans="1:6" ht="15">
      <c r="A9496" s="233">
        <v>45809</v>
      </c>
      <c r="B9496" t="s">
        <v>1771</v>
      </c>
      <c r="C9496">
        <v>1</v>
      </c>
      <c r="D9496" t="s">
        <v>28</v>
      </c>
      <c r="E9496" t="s">
        <v>1775</v>
      </c>
      <c r="F9496" t="s">
        <v>1522</v>
      </c>
    </row>
    <row r="9497" spans="1:6" ht="15">
      <c r="A9497" s="233">
        <v>45809</v>
      </c>
      <c r="B9497" t="s">
        <v>1771</v>
      </c>
      <c r="C9497">
        <v>1</v>
      </c>
      <c r="D9497" t="s">
        <v>30</v>
      </c>
      <c r="E9497" t="s">
        <v>1775</v>
      </c>
      <c r="F9497" t="s">
        <v>1544</v>
      </c>
    </row>
    <row r="9498" spans="1:6" ht="15">
      <c r="A9498" s="233">
        <v>45809</v>
      </c>
      <c r="B9498" t="s">
        <v>1771</v>
      </c>
      <c r="C9498">
        <v>0.99888174400000007</v>
      </c>
      <c r="D9498" t="s">
        <v>32</v>
      </c>
      <c r="E9498" t="s">
        <v>1775</v>
      </c>
      <c r="F9498" t="s">
        <v>1518</v>
      </c>
    </row>
    <row r="9499" spans="1:6" ht="15">
      <c r="A9499" s="233">
        <v>45809</v>
      </c>
      <c r="B9499" t="s">
        <v>1771</v>
      </c>
      <c r="C9499">
        <v>0.99803149599999996</v>
      </c>
      <c r="D9499" t="s">
        <v>34</v>
      </c>
      <c r="E9499" t="s">
        <v>1775</v>
      </c>
      <c r="F9499" t="s">
        <v>1509</v>
      </c>
    </row>
    <row r="9500" spans="1:6" ht="15">
      <c r="A9500" s="233">
        <v>45809</v>
      </c>
      <c r="B9500" t="s">
        <v>1771</v>
      </c>
      <c r="C9500">
        <v>0.99859352999999995</v>
      </c>
      <c r="D9500" t="s">
        <v>36</v>
      </c>
      <c r="E9500" t="s">
        <v>1775</v>
      </c>
      <c r="F9500" t="s">
        <v>1544</v>
      </c>
    </row>
    <row r="9501" spans="1:6" ht="15">
      <c r="A9501" s="233">
        <v>45809</v>
      </c>
      <c r="B9501" t="s">
        <v>1771</v>
      </c>
      <c r="C9501">
        <v>1</v>
      </c>
      <c r="D9501" t="s">
        <v>1497</v>
      </c>
      <c r="E9501" t="s">
        <v>1775</v>
      </c>
      <c r="F9501" t="s">
        <v>1522</v>
      </c>
    </row>
    <row r="9502" spans="1:6" ht="15">
      <c r="A9502" s="233">
        <v>45809</v>
      </c>
      <c r="B9502" t="s">
        <v>1771</v>
      </c>
      <c r="C9502">
        <v>0.99648300099999998</v>
      </c>
      <c r="D9502" t="s">
        <v>40</v>
      </c>
      <c r="E9502" t="s">
        <v>1775</v>
      </c>
      <c r="F9502" t="s">
        <v>1509</v>
      </c>
    </row>
    <row r="9503" spans="1:6" ht="15">
      <c r="A9503" s="233">
        <v>45809</v>
      </c>
      <c r="B9503" t="s">
        <v>1771</v>
      </c>
      <c r="C9503">
        <v>0.99833776600000002</v>
      </c>
      <c r="D9503" t="s">
        <v>42</v>
      </c>
      <c r="E9503" t="s">
        <v>1775</v>
      </c>
      <c r="F9503" t="s">
        <v>1544</v>
      </c>
    </row>
    <row r="9504" spans="1:6" ht="15">
      <c r="A9504" s="233">
        <v>45809</v>
      </c>
      <c r="B9504" t="s">
        <v>1771</v>
      </c>
      <c r="C9504">
        <v>0.93892215599999995</v>
      </c>
      <c r="D9504" t="s">
        <v>44</v>
      </c>
      <c r="E9504" t="s">
        <v>1585</v>
      </c>
      <c r="F9504" t="s">
        <v>1534</v>
      </c>
    </row>
    <row r="9505" spans="1:6" ht="15">
      <c r="A9505" s="233">
        <v>45809</v>
      </c>
      <c r="B9505" t="s">
        <v>1771</v>
      </c>
      <c r="C9505">
        <v>0.997032641</v>
      </c>
      <c r="D9505" t="s">
        <v>46</v>
      </c>
      <c r="E9505" t="s">
        <v>1775</v>
      </c>
      <c r="F9505" t="s">
        <v>1518</v>
      </c>
    </row>
    <row r="9506" spans="1:6" ht="15">
      <c r="A9506" s="233">
        <v>45809</v>
      </c>
      <c r="B9506" t="s">
        <v>1771</v>
      </c>
      <c r="C9506">
        <v>0.94553775699999998</v>
      </c>
      <c r="D9506" t="s">
        <v>48</v>
      </c>
      <c r="E9506" t="s">
        <v>1630</v>
      </c>
      <c r="F9506" t="s">
        <v>1525</v>
      </c>
    </row>
    <row r="9507" spans="1:6" ht="15">
      <c r="A9507" s="233">
        <v>45809</v>
      </c>
      <c r="B9507" t="s">
        <v>1771</v>
      </c>
      <c r="C9507">
        <v>0.99801587300000005</v>
      </c>
      <c r="D9507" t="s">
        <v>50</v>
      </c>
      <c r="E9507" t="s">
        <v>1775</v>
      </c>
      <c r="F9507" t="s">
        <v>1509</v>
      </c>
    </row>
    <row r="9508" spans="1:6" ht="15">
      <c r="A9508" s="233">
        <v>45809</v>
      </c>
      <c r="B9508" t="s">
        <v>1771</v>
      </c>
      <c r="C9508">
        <v>0.99581005600000005</v>
      </c>
      <c r="D9508" t="s">
        <v>52</v>
      </c>
      <c r="E9508" t="s">
        <v>1775</v>
      </c>
      <c r="F9508" t="s">
        <v>1525</v>
      </c>
    </row>
    <row r="9509" spans="1:6" ht="15">
      <c r="A9509" s="233">
        <v>45809</v>
      </c>
      <c r="B9509" t="s">
        <v>1771</v>
      </c>
      <c r="C9509">
        <v>0.47041243300000002</v>
      </c>
      <c r="D9509" t="s">
        <v>54</v>
      </c>
      <c r="E9509" t="s">
        <v>2102</v>
      </c>
      <c r="F9509" t="s">
        <v>1534</v>
      </c>
    </row>
    <row r="9510" spans="1:6" ht="15">
      <c r="A9510" s="233">
        <v>45809</v>
      </c>
      <c r="B9510" t="s">
        <v>1771</v>
      </c>
      <c r="C9510">
        <v>0.86033519599999997</v>
      </c>
      <c r="D9510" t="s">
        <v>56</v>
      </c>
      <c r="E9510" t="s">
        <v>1529</v>
      </c>
      <c r="F9510" t="s">
        <v>1534</v>
      </c>
    </row>
    <row r="9511" spans="1:6" ht="15">
      <c r="A9511" s="233">
        <v>45809</v>
      </c>
      <c r="B9511" t="s">
        <v>1771</v>
      </c>
      <c r="C9511">
        <v>1</v>
      </c>
      <c r="D9511" t="s">
        <v>58</v>
      </c>
      <c r="E9511" t="s">
        <v>1775</v>
      </c>
      <c r="F9511" t="s">
        <v>1509</v>
      </c>
    </row>
    <row r="9512" spans="1:6" ht="15">
      <c r="A9512" s="233">
        <v>45809</v>
      </c>
      <c r="B9512" t="s">
        <v>1771</v>
      </c>
      <c r="C9512">
        <v>0.99890230780137368</v>
      </c>
      <c r="D9512" t="s">
        <v>1498</v>
      </c>
      <c r="E9512" t="s">
        <v>1775</v>
      </c>
      <c r="F9512" t="s">
        <v>1522</v>
      </c>
    </row>
    <row r="9513" spans="1:6" ht="15">
      <c r="A9513" s="233">
        <v>45809</v>
      </c>
      <c r="B9513" t="s">
        <v>1771</v>
      </c>
      <c r="C9513">
        <v>0.99903241399999987</v>
      </c>
      <c r="D9513" t="s">
        <v>62</v>
      </c>
      <c r="E9513" t="s">
        <v>1775</v>
      </c>
      <c r="F9513" t="s">
        <v>1578</v>
      </c>
    </row>
    <row r="9514" spans="1:6" ht="15">
      <c r="A9514" s="233">
        <v>45809</v>
      </c>
      <c r="B9514" t="s">
        <v>1771</v>
      </c>
      <c r="C9514">
        <v>0.99763686500000004</v>
      </c>
      <c r="D9514" t="s">
        <v>64</v>
      </c>
      <c r="E9514" t="s">
        <v>1775</v>
      </c>
      <c r="F9514" t="s">
        <v>1531</v>
      </c>
    </row>
    <row r="9515" spans="1:6" ht="15">
      <c r="A9515" s="233">
        <v>45809</v>
      </c>
      <c r="B9515" t="s">
        <v>1771</v>
      </c>
      <c r="C9515">
        <v>0.95962732900000003</v>
      </c>
      <c r="D9515" t="s">
        <v>66</v>
      </c>
      <c r="E9515" t="s">
        <v>1513</v>
      </c>
      <c r="F9515" t="s">
        <v>1509</v>
      </c>
    </row>
    <row r="9516" spans="1:6" ht="15">
      <c r="A9516" s="233">
        <v>45809</v>
      </c>
      <c r="B9516" t="s">
        <v>1771</v>
      </c>
      <c r="C9516">
        <v>0.14024976</v>
      </c>
      <c r="D9516" t="s">
        <v>68</v>
      </c>
      <c r="E9516" t="s">
        <v>2099</v>
      </c>
      <c r="F9516" t="s">
        <v>1578</v>
      </c>
    </row>
    <row r="9517" spans="1:6" ht="15">
      <c r="A9517" s="233">
        <v>45809</v>
      </c>
      <c r="B9517" t="s">
        <v>1771</v>
      </c>
      <c r="C9517">
        <v>0.99881375999999999</v>
      </c>
      <c r="D9517" t="s">
        <v>70</v>
      </c>
      <c r="E9517" t="s">
        <v>1775</v>
      </c>
      <c r="F9517" t="s">
        <v>1578</v>
      </c>
    </row>
    <row r="9518" spans="1:6" ht="15">
      <c r="A9518" s="233">
        <v>45809</v>
      </c>
      <c r="B9518" t="s">
        <v>1771</v>
      </c>
      <c r="C9518">
        <v>0.9977740679999999</v>
      </c>
      <c r="D9518" t="s">
        <v>72</v>
      </c>
      <c r="E9518" t="s">
        <v>1775</v>
      </c>
      <c r="F9518" t="s">
        <v>1591</v>
      </c>
    </row>
    <row r="9519" spans="1:6" ht="15">
      <c r="A9519" s="233">
        <v>45809</v>
      </c>
      <c r="B9519" t="s">
        <v>1771</v>
      </c>
      <c r="C9519">
        <v>0.99502658200000005</v>
      </c>
      <c r="D9519" t="s">
        <v>74</v>
      </c>
      <c r="E9519" t="s">
        <v>1775</v>
      </c>
      <c r="F9519" t="s">
        <v>1591</v>
      </c>
    </row>
    <row r="9520" spans="1:6" ht="15">
      <c r="A9520" s="233">
        <v>45809</v>
      </c>
      <c r="B9520" t="s">
        <v>1771</v>
      </c>
      <c r="C9520">
        <v>0.99952396099999996</v>
      </c>
      <c r="D9520" t="s">
        <v>76</v>
      </c>
      <c r="E9520" t="s">
        <v>1775</v>
      </c>
      <c r="F9520" t="s">
        <v>1522</v>
      </c>
    </row>
    <row r="9521" spans="1:6" ht="15">
      <c r="A9521" s="233">
        <v>45809</v>
      </c>
      <c r="B9521" t="s">
        <v>1771</v>
      </c>
      <c r="C9521">
        <v>0.99812382699999991</v>
      </c>
      <c r="D9521" t="s">
        <v>78</v>
      </c>
      <c r="E9521" t="s">
        <v>1775</v>
      </c>
      <c r="F9521" t="s">
        <v>1518</v>
      </c>
    </row>
    <row r="9522" spans="1:6" ht="15">
      <c r="A9522" s="233">
        <v>45809</v>
      </c>
      <c r="B9522" t="s">
        <v>1771</v>
      </c>
      <c r="C9522">
        <v>0.99962797600000008</v>
      </c>
      <c r="D9522" t="s">
        <v>80</v>
      </c>
      <c r="E9522" t="s">
        <v>1775</v>
      </c>
      <c r="F9522" t="s">
        <v>1522</v>
      </c>
    </row>
    <row r="9523" spans="1:6" ht="15">
      <c r="A9523" s="233">
        <v>45809</v>
      </c>
      <c r="B9523" t="s">
        <v>1771</v>
      </c>
      <c r="C9523">
        <v>0.99954001800000003</v>
      </c>
      <c r="D9523" t="s">
        <v>82</v>
      </c>
      <c r="E9523" t="s">
        <v>1775</v>
      </c>
      <c r="F9523" t="s">
        <v>1531</v>
      </c>
    </row>
    <row r="9524" spans="1:6" ht="15">
      <c r="A9524" s="233">
        <v>45809</v>
      </c>
      <c r="B9524" t="s">
        <v>1771</v>
      </c>
      <c r="C9524">
        <v>0.99701789299999999</v>
      </c>
      <c r="D9524" t="s">
        <v>84</v>
      </c>
      <c r="E9524" t="s">
        <v>1775</v>
      </c>
      <c r="F9524" t="s">
        <v>1509</v>
      </c>
    </row>
    <row r="9525" spans="1:6" ht="15">
      <c r="A9525" s="233">
        <v>45809</v>
      </c>
      <c r="B9525" t="s">
        <v>1771</v>
      </c>
      <c r="C9525">
        <v>0.99960815000000003</v>
      </c>
      <c r="D9525" t="s">
        <v>86</v>
      </c>
      <c r="E9525" t="s">
        <v>1775</v>
      </c>
      <c r="F9525" t="s">
        <v>1518</v>
      </c>
    </row>
    <row r="9526" spans="1:6" ht="15">
      <c r="A9526" s="233">
        <v>45809</v>
      </c>
      <c r="B9526" t="s">
        <v>1771</v>
      </c>
      <c r="C9526">
        <v>0.93985369800000007</v>
      </c>
      <c r="D9526" t="s">
        <v>88</v>
      </c>
      <c r="E9526" t="s">
        <v>1585</v>
      </c>
      <c r="F9526" t="s">
        <v>1544</v>
      </c>
    </row>
    <row r="9527" spans="1:6" ht="15">
      <c r="A9527" s="233">
        <v>45809</v>
      </c>
      <c r="B9527" t="s">
        <v>1771</v>
      </c>
      <c r="C9527">
        <v>0.99332888600000002</v>
      </c>
      <c r="D9527" t="s">
        <v>90</v>
      </c>
      <c r="E9527" t="s">
        <v>1776</v>
      </c>
      <c r="F9527" t="s">
        <v>1509</v>
      </c>
    </row>
    <row r="9528" spans="1:6" ht="15">
      <c r="A9528" s="233">
        <v>45809</v>
      </c>
      <c r="B9528" t="s">
        <v>1771</v>
      </c>
      <c r="C9528">
        <v>0.42706766899999998</v>
      </c>
      <c r="D9528" t="s">
        <v>92</v>
      </c>
      <c r="E9528" t="s">
        <v>3717</v>
      </c>
      <c r="F9528" t="s">
        <v>1525</v>
      </c>
    </row>
    <row r="9529" spans="1:6" ht="15">
      <c r="A9529" s="233">
        <v>45809</v>
      </c>
      <c r="B9529" t="s">
        <v>1771</v>
      </c>
      <c r="C9529">
        <v>0.99870298300000004</v>
      </c>
      <c r="D9529" t="s">
        <v>94</v>
      </c>
      <c r="E9529" t="s">
        <v>1775</v>
      </c>
      <c r="F9529" t="s">
        <v>1578</v>
      </c>
    </row>
    <row r="9530" spans="1:6" ht="15">
      <c r="A9530" s="233">
        <v>45809</v>
      </c>
      <c r="B9530" t="s">
        <v>1771</v>
      </c>
      <c r="C9530">
        <v>0.99954638200000012</v>
      </c>
      <c r="D9530" t="s">
        <v>96</v>
      </c>
      <c r="E9530" t="s">
        <v>1775</v>
      </c>
      <c r="F9530" t="s">
        <v>1522</v>
      </c>
    </row>
    <row r="9531" spans="1:6" ht="15">
      <c r="A9531" s="233">
        <v>45809</v>
      </c>
      <c r="B9531" t="s">
        <v>1771</v>
      </c>
      <c r="C9531">
        <v>1</v>
      </c>
      <c r="D9531" t="s">
        <v>98</v>
      </c>
      <c r="E9531" t="s">
        <v>1775</v>
      </c>
      <c r="F9531" t="s">
        <v>1509</v>
      </c>
    </row>
    <row r="9532" spans="1:6" ht="15">
      <c r="A9532" s="233">
        <v>45809</v>
      </c>
      <c r="B9532" t="s">
        <v>1771</v>
      </c>
      <c r="C9532">
        <v>0.99257425700000013</v>
      </c>
      <c r="D9532" t="s">
        <v>100</v>
      </c>
      <c r="E9532" t="s">
        <v>1776</v>
      </c>
      <c r="F9532" t="s">
        <v>1509</v>
      </c>
    </row>
    <row r="9533" spans="1:6" ht="15">
      <c r="A9533" s="233">
        <v>45809</v>
      </c>
      <c r="B9533" t="s">
        <v>1771</v>
      </c>
      <c r="C9533">
        <v>0.99793388400000005</v>
      </c>
      <c r="D9533" t="s">
        <v>102</v>
      </c>
      <c r="E9533" t="s">
        <v>1775</v>
      </c>
      <c r="F9533" t="s">
        <v>1534</v>
      </c>
    </row>
    <row r="9534" spans="1:6" ht="15">
      <c r="A9534" s="233">
        <v>45809</v>
      </c>
      <c r="B9534" t="s">
        <v>1771</v>
      </c>
      <c r="C9534">
        <v>1</v>
      </c>
      <c r="D9534" t="s">
        <v>104</v>
      </c>
      <c r="E9534" t="s">
        <v>1775</v>
      </c>
      <c r="F9534" t="s">
        <v>1509</v>
      </c>
    </row>
    <row r="9535" spans="1:6" ht="15">
      <c r="A9535" s="233">
        <v>45809</v>
      </c>
      <c r="B9535" t="s">
        <v>1771</v>
      </c>
      <c r="C9535">
        <v>0.99918083099999999</v>
      </c>
      <c r="D9535" t="s">
        <v>106</v>
      </c>
      <c r="E9535" t="s">
        <v>1775</v>
      </c>
      <c r="F9535" t="s">
        <v>1544</v>
      </c>
    </row>
    <row r="9536" spans="1:6" ht="15">
      <c r="A9536" s="233">
        <v>45809</v>
      </c>
      <c r="B9536" t="s">
        <v>1771</v>
      </c>
      <c r="C9536">
        <v>0.99397071499999989</v>
      </c>
      <c r="D9536" t="s">
        <v>108</v>
      </c>
      <c r="E9536" t="s">
        <v>1776</v>
      </c>
      <c r="F9536" t="s">
        <v>1509</v>
      </c>
    </row>
    <row r="9537" spans="1:6" ht="15">
      <c r="A9537" s="233">
        <v>45809</v>
      </c>
      <c r="B9537" t="s">
        <v>1771</v>
      </c>
      <c r="C9537">
        <v>0.99934123799999997</v>
      </c>
      <c r="D9537" t="s">
        <v>110</v>
      </c>
      <c r="E9537" t="s">
        <v>1775</v>
      </c>
      <c r="F9537" t="s">
        <v>1509</v>
      </c>
    </row>
    <row r="9538" spans="1:6" ht="15">
      <c r="A9538" s="233">
        <v>45809</v>
      </c>
      <c r="B9538" t="s">
        <v>1771</v>
      </c>
      <c r="C9538">
        <v>1</v>
      </c>
      <c r="D9538" t="s">
        <v>112</v>
      </c>
      <c r="E9538" t="s">
        <v>1775</v>
      </c>
      <c r="F9538" t="s">
        <v>1578</v>
      </c>
    </row>
    <row r="9539" spans="1:6" ht="15">
      <c r="A9539" s="233">
        <v>45809</v>
      </c>
      <c r="B9539" t="s">
        <v>1771</v>
      </c>
      <c r="C9539">
        <v>0.97662771299999995</v>
      </c>
      <c r="D9539" t="s">
        <v>114</v>
      </c>
      <c r="E9539" t="s">
        <v>1777</v>
      </c>
      <c r="F9539" t="s">
        <v>1509</v>
      </c>
    </row>
    <row r="9540" spans="1:6" ht="15">
      <c r="A9540" s="233">
        <v>45809</v>
      </c>
      <c r="B9540" t="s">
        <v>1771</v>
      </c>
      <c r="C9540">
        <v>1</v>
      </c>
      <c r="D9540" t="s">
        <v>872</v>
      </c>
      <c r="E9540" t="s">
        <v>1775</v>
      </c>
      <c r="F9540" t="s">
        <v>1531</v>
      </c>
    </row>
    <row r="9541" spans="1:6" ht="15">
      <c r="A9541" s="233">
        <v>45809</v>
      </c>
      <c r="B9541" t="s">
        <v>1771</v>
      </c>
      <c r="C9541">
        <v>0.90438137200000002</v>
      </c>
      <c r="D9541" t="s">
        <v>118</v>
      </c>
      <c r="E9541" t="s">
        <v>1580</v>
      </c>
      <c r="F9541" t="s">
        <v>1525</v>
      </c>
    </row>
    <row r="9542" spans="1:6" ht="15">
      <c r="A9542" s="233">
        <v>45809</v>
      </c>
      <c r="B9542" t="s">
        <v>1771</v>
      </c>
      <c r="C9542">
        <v>0.99949083500000002</v>
      </c>
      <c r="D9542" t="s">
        <v>120</v>
      </c>
      <c r="E9542" t="s">
        <v>1775</v>
      </c>
      <c r="F9542" t="s">
        <v>1509</v>
      </c>
    </row>
    <row r="9543" spans="1:6" ht="15">
      <c r="A9543" s="233">
        <v>45809</v>
      </c>
      <c r="B9543" t="s">
        <v>1771</v>
      </c>
      <c r="C9543">
        <v>0.99815043199999998</v>
      </c>
      <c r="D9543" t="s">
        <v>122</v>
      </c>
      <c r="E9543" t="s">
        <v>1775</v>
      </c>
      <c r="F9543" t="s">
        <v>1509</v>
      </c>
    </row>
    <row r="9544" spans="1:6" ht="15">
      <c r="A9544" s="233">
        <v>45809</v>
      </c>
      <c r="B9544" t="s">
        <v>1771</v>
      </c>
      <c r="C9544">
        <v>1</v>
      </c>
      <c r="D9544" t="s">
        <v>124</v>
      </c>
      <c r="E9544" t="s">
        <v>1775</v>
      </c>
      <c r="F9544" t="s">
        <v>1544</v>
      </c>
    </row>
    <row r="9545" spans="1:6" ht="15">
      <c r="A9545" s="233">
        <v>45809</v>
      </c>
      <c r="B9545" t="s">
        <v>1771</v>
      </c>
      <c r="C9545">
        <v>0.99803729100000005</v>
      </c>
      <c r="D9545" t="s">
        <v>126</v>
      </c>
      <c r="E9545" t="s">
        <v>1775</v>
      </c>
      <c r="F9545" t="s">
        <v>1509</v>
      </c>
    </row>
    <row r="9546" spans="1:6" ht="15">
      <c r="A9546" s="233">
        <v>45809</v>
      </c>
      <c r="B9546" t="s">
        <v>1771</v>
      </c>
      <c r="C9546">
        <v>0.99853157100000001</v>
      </c>
      <c r="D9546" t="s">
        <v>128</v>
      </c>
      <c r="E9546" t="s">
        <v>1775</v>
      </c>
      <c r="F9546" t="s">
        <v>1509</v>
      </c>
    </row>
    <row r="9547" spans="1:6" ht="15">
      <c r="A9547" s="233">
        <v>45809</v>
      </c>
      <c r="B9547" t="s">
        <v>1771</v>
      </c>
      <c r="C9547">
        <v>0.71849481400000004</v>
      </c>
      <c r="D9547" t="s">
        <v>130</v>
      </c>
      <c r="E9547" t="s">
        <v>1784</v>
      </c>
      <c r="F9547" t="s">
        <v>1544</v>
      </c>
    </row>
    <row r="9548" spans="1:6" ht="15">
      <c r="A9548" s="233">
        <v>45809</v>
      </c>
      <c r="B9548" t="s">
        <v>1771</v>
      </c>
      <c r="C9548">
        <v>0.99840848800000004</v>
      </c>
      <c r="D9548" t="s">
        <v>1499</v>
      </c>
      <c r="E9548" t="s">
        <v>1775</v>
      </c>
      <c r="F9548" t="s">
        <v>1518</v>
      </c>
    </row>
    <row r="9549" spans="1:6" ht="15">
      <c r="A9549" s="233">
        <v>45809</v>
      </c>
      <c r="B9549" t="s">
        <v>1771</v>
      </c>
      <c r="C9549">
        <v>0.98013245000000015</v>
      </c>
      <c r="D9549" t="s">
        <v>134</v>
      </c>
      <c r="E9549" t="s">
        <v>1777</v>
      </c>
      <c r="F9549" t="s">
        <v>1509</v>
      </c>
    </row>
    <row r="9550" spans="1:6" ht="15">
      <c r="A9550" s="233">
        <v>45809</v>
      </c>
      <c r="B9550" t="s">
        <v>1771</v>
      </c>
      <c r="C9550">
        <v>0.99963221800000002</v>
      </c>
      <c r="D9550" t="s">
        <v>136</v>
      </c>
      <c r="E9550" t="s">
        <v>1775</v>
      </c>
      <c r="F9550" t="s">
        <v>1518</v>
      </c>
    </row>
    <row r="9551" spans="1:6" ht="15">
      <c r="A9551" s="233">
        <v>45809</v>
      </c>
      <c r="B9551" t="s">
        <v>1771</v>
      </c>
      <c r="C9551">
        <v>0.99675587999999993</v>
      </c>
      <c r="D9551" t="s">
        <v>138</v>
      </c>
      <c r="E9551" t="s">
        <v>1775</v>
      </c>
      <c r="F9551" t="s">
        <v>1534</v>
      </c>
    </row>
    <row r="9552" spans="1:6" ht="15">
      <c r="A9552" s="233">
        <v>45809</v>
      </c>
      <c r="B9552" t="s">
        <v>1771</v>
      </c>
      <c r="C9552">
        <v>0.99323410000000012</v>
      </c>
      <c r="D9552" t="s">
        <v>140</v>
      </c>
      <c r="E9552" t="s">
        <v>1776</v>
      </c>
      <c r="F9552" t="s">
        <v>1509</v>
      </c>
    </row>
    <row r="9553" spans="1:6" ht="15">
      <c r="A9553" s="233">
        <v>45809</v>
      </c>
      <c r="B9553" t="s">
        <v>1771</v>
      </c>
      <c r="C9553">
        <v>0.82810201100000003</v>
      </c>
      <c r="D9553" t="s">
        <v>142</v>
      </c>
      <c r="E9553" t="s">
        <v>1582</v>
      </c>
      <c r="F9553" t="s">
        <v>1534</v>
      </c>
    </row>
    <row r="9554" spans="1:6" ht="15">
      <c r="A9554" s="233">
        <v>45809</v>
      </c>
      <c r="B9554" t="s">
        <v>1771</v>
      </c>
      <c r="C9554">
        <v>0.99954128399999997</v>
      </c>
      <c r="D9554" t="s">
        <v>144</v>
      </c>
      <c r="E9554" t="s">
        <v>1775</v>
      </c>
      <c r="F9554" t="s">
        <v>1518</v>
      </c>
    </row>
    <row r="9555" spans="1:6" ht="15">
      <c r="A9555" s="233">
        <v>45809</v>
      </c>
      <c r="B9555" t="s">
        <v>1771</v>
      </c>
      <c r="C9555">
        <v>0.99914346900000006</v>
      </c>
      <c r="D9555" t="s">
        <v>146</v>
      </c>
      <c r="E9555" t="s">
        <v>1775</v>
      </c>
      <c r="F9555" t="s">
        <v>1591</v>
      </c>
    </row>
    <row r="9556" spans="1:6" ht="15">
      <c r="A9556" s="233">
        <v>45809</v>
      </c>
      <c r="B9556" t="s">
        <v>1771</v>
      </c>
      <c r="C9556">
        <v>0.99744191000000004</v>
      </c>
      <c r="D9556" t="s">
        <v>148</v>
      </c>
      <c r="E9556" t="s">
        <v>1775</v>
      </c>
      <c r="F9556" t="s">
        <v>1591</v>
      </c>
    </row>
    <row r="9557" spans="1:6" ht="15">
      <c r="A9557" s="233">
        <v>45809</v>
      </c>
      <c r="B9557" t="s">
        <v>1771</v>
      </c>
      <c r="C9557">
        <v>0.99808429099999996</v>
      </c>
      <c r="D9557" t="s">
        <v>150</v>
      </c>
      <c r="E9557" t="s">
        <v>1775</v>
      </c>
      <c r="F9557" t="s">
        <v>1509</v>
      </c>
    </row>
    <row r="9558" spans="1:6" ht="15">
      <c r="A9558" s="233">
        <v>45809</v>
      </c>
      <c r="B9558" t="s">
        <v>1771</v>
      </c>
      <c r="C9558">
        <v>0.9790987539999999</v>
      </c>
      <c r="D9558" t="s">
        <v>152</v>
      </c>
      <c r="E9558" t="s">
        <v>1777</v>
      </c>
      <c r="F9558" t="s">
        <v>1591</v>
      </c>
    </row>
    <row r="9559" spans="1:6" ht="15">
      <c r="A9559" s="233">
        <v>45809</v>
      </c>
      <c r="B9559" t="s">
        <v>1771</v>
      </c>
      <c r="C9559">
        <v>0.99689054700000002</v>
      </c>
      <c r="D9559" t="s">
        <v>154</v>
      </c>
      <c r="E9559" t="s">
        <v>1775</v>
      </c>
      <c r="F9559" t="s">
        <v>1534</v>
      </c>
    </row>
    <row r="9560" spans="1:6" ht="15">
      <c r="A9560" s="233">
        <v>45809</v>
      </c>
      <c r="B9560" t="s">
        <v>1771</v>
      </c>
      <c r="C9560">
        <v>0.99929626999999999</v>
      </c>
      <c r="D9560" t="s">
        <v>156</v>
      </c>
      <c r="E9560" t="s">
        <v>1775</v>
      </c>
      <c r="F9560" t="s">
        <v>1525</v>
      </c>
    </row>
    <row r="9561" spans="1:6" ht="15">
      <c r="A9561" s="233">
        <v>45809</v>
      </c>
      <c r="B9561" t="s">
        <v>1771</v>
      </c>
      <c r="C9561">
        <v>0.99652685000000008</v>
      </c>
      <c r="D9561" t="s">
        <v>158</v>
      </c>
      <c r="E9561" t="s">
        <v>1775</v>
      </c>
      <c r="F9561" t="s">
        <v>1534</v>
      </c>
    </row>
    <row r="9562" spans="1:6" ht="15">
      <c r="A9562" s="233">
        <v>45809</v>
      </c>
      <c r="B9562" t="s">
        <v>1771</v>
      </c>
      <c r="C9562">
        <v>0.94552529199999991</v>
      </c>
      <c r="D9562" t="s">
        <v>160</v>
      </c>
      <c r="E9562" t="s">
        <v>1630</v>
      </c>
      <c r="F9562" t="s">
        <v>1544</v>
      </c>
    </row>
    <row r="9563" spans="1:6" ht="15">
      <c r="A9563" s="233">
        <v>45809</v>
      </c>
      <c r="B9563" t="s">
        <v>1771</v>
      </c>
      <c r="C9563">
        <v>0.84905660399999994</v>
      </c>
      <c r="D9563" t="s">
        <v>162</v>
      </c>
      <c r="E9563" t="s">
        <v>1542</v>
      </c>
      <c r="F9563" t="s">
        <v>1509</v>
      </c>
    </row>
    <row r="9564" spans="1:6" ht="15">
      <c r="A9564" s="233">
        <v>45809</v>
      </c>
      <c r="B9564" t="s">
        <v>1771</v>
      </c>
      <c r="C9564">
        <v>0.99911347500000003</v>
      </c>
      <c r="D9564" t="s">
        <v>164</v>
      </c>
      <c r="E9564" t="s">
        <v>1775</v>
      </c>
      <c r="F9564" t="s">
        <v>1578</v>
      </c>
    </row>
    <row r="9565" spans="1:6" ht="15">
      <c r="A9565" s="233">
        <v>45809</v>
      </c>
      <c r="B9565" t="s">
        <v>1771</v>
      </c>
      <c r="C9565">
        <v>0.98690476199999999</v>
      </c>
      <c r="D9565" t="s">
        <v>166</v>
      </c>
      <c r="E9565" t="s">
        <v>1776</v>
      </c>
      <c r="F9565" t="s">
        <v>1525</v>
      </c>
    </row>
    <row r="9566" spans="1:6" ht="15">
      <c r="A9566" s="233">
        <v>45809</v>
      </c>
      <c r="B9566" t="s">
        <v>1771</v>
      </c>
      <c r="C9566">
        <v>0.99953270999999999</v>
      </c>
      <c r="D9566" t="s">
        <v>168</v>
      </c>
      <c r="E9566" t="s">
        <v>1775</v>
      </c>
      <c r="F9566" t="s">
        <v>1578</v>
      </c>
    </row>
    <row r="9567" spans="1:6" ht="15">
      <c r="A9567" s="233">
        <v>45809</v>
      </c>
      <c r="B9567" t="s">
        <v>1771</v>
      </c>
      <c r="C9567">
        <v>0.99001175100000005</v>
      </c>
      <c r="D9567" t="s">
        <v>170</v>
      </c>
      <c r="E9567" t="s">
        <v>1776</v>
      </c>
      <c r="F9567" t="s">
        <v>1509</v>
      </c>
    </row>
    <row r="9568" spans="1:6" ht="15">
      <c r="A9568" s="233">
        <v>45809</v>
      </c>
      <c r="B9568" t="s">
        <v>1771</v>
      </c>
      <c r="C9568">
        <v>0.803085457</v>
      </c>
      <c r="D9568" t="s">
        <v>172</v>
      </c>
      <c r="E9568" t="s">
        <v>1603</v>
      </c>
      <c r="F9568" t="s">
        <v>1525</v>
      </c>
    </row>
    <row r="9569" spans="1:6" ht="15">
      <c r="A9569" s="233">
        <v>45809</v>
      </c>
      <c r="B9569" t="s">
        <v>1771</v>
      </c>
      <c r="C9569">
        <v>0.99909828700000003</v>
      </c>
      <c r="D9569" t="s">
        <v>174</v>
      </c>
      <c r="E9569" t="s">
        <v>1775</v>
      </c>
      <c r="F9569" t="s">
        <v>1518</v>
      </c>
    </row>
    <row r="9570" spans="1:6" ht="15">
      <c r="A9570" s="233">
        <v>45809</v>
      </c>
      <c r="B9570" t="s">
        <v>1771</v>
      </c>
      <c r="C9570">
        <v>0.99930843700000005</v>
      </c>
      <c r="D9570" t="s">
        <v>176</v>
      </c>
      <c r="E9570" t="s">
        <v>1775</v>
      </c>
      <c r="F9570" t="s">
        <v>1518</v>
      </c>
    </row>
    <row r="9571" spans="1:6" ht="15">
      <c r="A9571" s="233">
        <v>45809</v>
      </c>
      <c r="B9571" t="s">
        <v>1771</v>
      </c>
      <c r="C9571">
        <v>0.86752136800000001</v>
      </c>
      <c r="D9571" t="s">
        <v>178</v>
      </c>
      <c r="E9571" t="s">
        <v>1524</v>
      </c>
      <c r="F9571" t="s">
        <v>1591</v>
      </c>
    </row>
    <row r="9572" spans="1:6" ht="15">
      <c r="A9572" s="233">
        <v>45809</v>
      </c>
      <c r="B9572" t="s">
        <v>1771</v>
      </c>
      <c r="C9572">
        <v>1</v>
      </c>
      <c r="D9572" t="s">
        <v>180</v>
      </c>
      <c r="E9572" t="s">
        <v>1775</v>
      </c>
      <c r="F9572" t="s">
        <v>1522</v>
      </c>
    </row>
    <row r="9573" spans="1:6" ht="15">
      <c r="A9573" s="233">
        <v>45809</v>
      </c>
      <c r="B9573" t="s">
        <v>1771</v>
      </c>
      <c r="C9573">
        <v>0.99874450699999995</v>
      </c>
      <c r="D9573" t="s">
        <v>182</v>
      </c>
      <c r="E9573" t="s">
        <v>1775</v>
      </c>
      <c r="F9573" t="s">
        <v>1578</v>
      </c>
    </row>
    <row r="9574" spans="1:6" ht="15">
      <c r="A9574" s="233">
        <v>45809</v>
      </c>
      <c r="B9574" t="s">
        <v>1771</v>
      </c>
      <c r="C9574">
        <v>0.99796885599999996</v>
      </c>
      <c r="D9574" t="s">
        <v>184</v>
      </c>
      <c r="E9574" t="s">
        <v>1775</v>
      </c>
      <c r="F9574" t="s">
        <v>1518</v>
      </c>
    </row>
    <row r="9575" spans="1:6" ht="15">
      <c r="A9575" s="233">
        <v>45809</v>
      </c>
      <c r="B9575" t="s">
        <v>1771</v>
      </c>
      <c r="C9575">
        <v>0.99146625299999991</v>
      </c>
      <c r="D9575" t="s">
        <v>186</v>
      </c>
      <c r="E9575" t="s">
        <v>1776</v>
      </c>
      <c r="F9575" t="s">
        <v>1578</v>
      </c>
    </row>
    <row r="9576" spans="1:6" ht="15">
      <c r="A9576" s="233">
        <v>45809</v>
      </c>
      <c r="B9576" t="s">
        <v>1771</v>
      </c>
      <c r="C9576">
        <v>0.99800299599999998</v>
      </c>
      <c r="D9576" t="s">
        <v>188</v>
      </c>
      <c r="E9576" t="s">
        <v>1775</v>
      </c>
      <c r="F9576" t="s">
        <v>1591</v>
      </c>
    </row>
    <row r="9577" spans="1:6" ht="15">
      <c r="A9577" s="233">
        <v>45809</v>
      </c>
      <c r="B9577" t="s">
        <v>1771</v>
      </c>
      <c r="C9577">
        <v>0.99879310300000002</v>
      </c>
      <c r="D9577" t="s">
        <v>190</v>
      </c>
      <c r="E9577" t="s">
        <v>1775</v>
      </c>
      <c r="F9577" t="s">
        <v>1591</v>
      </c>
    </row>
    <row r="9578" spans="1:6" ht="15">
      <c r="A9578" s="233">
        <v>45809</v>
      </c>
      <c r="B9578" t="s">
        <v>1771</v>
      </c>
      <c r="C9578">
        <v>0.99311701100000005</v>
      </c>
      <c r="D9578" t="s">
        <v>192</v>
      </c>
      <c r="E9578" t="s">
        <v>1776</v>
      </c>
      <c r="F9578" t="s">
        <v>1534</v>
      </c>
    </row>
    <row r="9579" spans="1:6" ht="15">
      <c r="A9579" s="233">
        <v>45809</v>
      </c>
      <c r="B9579" t="s">
        <v>1771</v>
      </c>
      <c r="C9579">
        <v>0.99864834400000002</v>
      </c>
      <c r="D9579" t="s">
        <v>194</v>
      </c>
      <c r="E9579" t="s">
        <v>1775</v>
      </c>
      <c r="F9579" t="s">
        <v>1544</v>
      </c>
    </row>
    <row r="9580" spans="1:6" ht="15">
      <c r="A9580" s="233">
        <v>45809</v>
      </c>
      <c r="B9580" t="s">
        <v>1771</v>
      </c>
      <c r="C9580">
        <v>0.99712850000000008</v>
      </c>
      <c r="D9580" t="s">
        <v>196</v>
      </c>
      <c r="E9580" t="s">
        <v>1775</v>
      </c>
      <c r="F9580" t="s">
        <v>1525</v>
      </c>
    </row>
    <row r="9581" spans="1:6" ht="15">
      <c r="A9581" s="233">
        <v>45809</v>
      </c>
      <c r="B9581" t="s">
        <v>1771</v>
      </c>
      <c r="C9581">
        <v>0.99947916699999995</v>
      </c>
      <c r="D9581" t="s">
        <v>198</v>
      </c>
      <c r="E9581" t="s">
        <v>1775</v>
      </c>
      <c r="F9581" t="s">
        <v>1522</v>
      </c>
    </row>
    <row r="9582" spans="1:6" ht="15">
      <c r="A9582" s="233">
        <v>45809</v>
      </c>
      <c r="B9582" t="s">
        <v>1771</v>
      </c>
      <c r="C9582">
        <v>0.99735449700000001</v>
      </c>
      <c r="D9582" t="s">
        <v>200</v>
      </c>
      <c r="E9582" t="s">
        <v>1775</v>
      </c>
      <c r="F9582" t="s">
        <v>1544</v>
      </c>
    </row>
    <row r="9583" spans="1:6" ht="15">
      <c r="A9583" s="233">
        <v>45809</v>
      </c>
      <c r="B9583" t="s">
        <v>1771</v>
      </c>
      <c r="C9583">
        <v>0.99866131199999986</v>
      </c>
      <c r="D9583" t="s">
        <v>202</v>
      </c>
      <c r="E9583" t="s">
        <v>1775</v>
      </c>
      <c r="F9583" t="s">
        <v>1544</v>
      </c>
    </row>
    <row r="9584" spans="1:6" ht="15">
      <c r="A9584" s="233">
        <v>45809</v>
      </c>
      <c r="B9584" t="s">
        <v>1771</v>
      </c>
      <c r="C9584">
        <v>0.98531011999999996</v>
      </c>
      <c r="D9584" t="s">
        <v>204</v>
      </c>
      <c r="E9584" t="s">
        <v>1776</v>
      </c>
      <c r="F9584" t="s">
        <v>1509</v>
      </c>
    </row>
    <row r="9585" spans="1:6" ht="15">
      <c r="A9585" s="233">
        <v>45809</v>
      </c>
      <c r="B9585" t="s">
        <v>1771</v>
      </c>
      <c r="C9585">
        <v>1</v>
      </c>
      <c r="D9585" t="s">
        <v>206</v>
      </c>
      <c r="E9585" t="s">
        <v>1775</v>
      </c>
      <c r="F9585" t="s">
        <v>1578</v>
      </c>
    </row>
    <row r="9586" spans="1:6" ht="15">
      <c r="A9586" s="233">
        <v>45809</v>
      </c>
      <c r="B9586" t="s">
        <v>1771</v>
      </c>
      <c r="C9586">
        <v>0.99885057499999996</v>
      </c>
      <c r="D9586" t="s">
        <v>208</v>
      </c>
      <c r="E9586" t="s">
        <v>1775</v>
      </c>
      <c r="F9586" t="s">
        <v>1509</v>
      </c>
    </row>
    <row r="9587" spans="1:6" ht="15">
      <c r="A9587" s="233">
        <v>45809</v>
      </c>
      <c r="B9587" t="s">
        <v>1771</v>
      </c>
      <c r="C9587">
        <v>0.99236641199999986</v>
      </c>
      <c r="D9587" t="s">
        <v>210</v>
      </c>
      <c r="E9587" t="s">
        <v>1776</v>
      </c>
      <c r="F9587" t="s">
        <v>1534</v>
      </c>
    </row>
    <row r="9588" spans="1:6" ht="15">
      <c r="A9588" s="233">
        <v>45809</v>
      </c>
      <c r="B9588" t="s">
        <v>1771</v>
      </c>
      <c r="C9588">
        <v>1</v>
      </c>
      <c r="D9588" t="s">
        <v>212</v>
      </c>
      <c r="E9588" t="s">
        <v>1775</v>
      </c>
      <c r="F9588" t="s">
        <v>1518</v>
      </c>
    </row>
    <row r="9589" spans="1:6" ht="15">
      <c r="A9589" s="233">
        <v>45809</v>
      </c>
      <c r="B9589" t="s">
        <v>1771</v>
      </c>
      <c r="C9589">
        <v>0.99638989199999994</v>
      </c>
      <c r="D9589" t="s">
        <v>214</v>
      </c>
      <c r="E9589" t="s">
        <v>1775</v>
      </c>
      <c r="F9589" t="s">
        <v>1591</v>
      </c>
    </row>
    <row r="9590" spans="1:6" ht="15">
      <c r="A9590" s="233">
        <v>45809</v>
      </c>
      <c r="B9590" t="s">
        <v>1771</v>
      </c>
      <c r="C9590">
        <v>0.90780974800000003</v>
      </c>
      <c r="D9590" t="s">
        <v>216</v>
      </c>
      <c r="E9590" t="s">
        <v>1673</v>
      </c>
      <c r="F9590" t="s">
        <v>1534</v>
      </c>
    </row>
    <row r="9591" spans="1:6" ht="15">
      <c r="A9591" s="233">
        <v>45809</v>
      </c>
      <c r="B9591" t="s">
        <v>1771</v>
      </c>
      <c r="C9591">
        <v>0.99956803500000013</v>
      </c>
      <c r="D9591" t="s">
        <v>218</v>
      </c>
      <c r="E9591" t="s">
        <v>1775</v>
      </c>
      <c r="F9591" t="s">
        <v>1531</v>
      </c>
    </row>
    <row r="9592" spans="1:6" ht="15">
      <c r="A9592" s="233">
        <v>45809</v>
      </c>
      <c r="B9592" t="s">
        <v>1771</v>
      </c>
      <c r="C9592">
        <v>0.9867298579999999</v>
      </c>
      <c r="D9592" t="s">
        <v>220</v>
      </c>
      <c r="E9592" t="s">
        <v>1776</v>
      </c>
      <c r="F9592" t="s">
        <v>1534</v>
      </c>
    </row>
    <row r="9593" spans="1:6" ht="15">
      <c r="A9593" s="233">
        <v>45809</v>
      </c>
      <c r="B9593" t="s">
        <v>1771</v>
      </c>
      <c r="C9593">
        <v>0.99977011500000013</v>
      </c>
      <c r="D9593" t="s">
        <v>222</v>
      </c>
      <c r="E9593" t="s">
        <v>1775</v>
      </c>
      <c r="F9593" t="s">
        <v>1518</v>
      </c>
    </row>
    <row r="9594" spans="1:6" ht="15">
      <c r="A9594" s="233">
        <v>45809</v>
      </c>
      <c r="B9594" t="s">
        <v>1771</v>
      </c>
      <c r="C9594">
        <v>0.99819657299999986</v>
      </c>
      <c r="D9594" t="s">
        <v>224</v>
      </c>
      <c r="E9594" t="s">
        <v>1775</v>
      </c>
      <c r="F9594" t="s">
        <v>1531</v>
      </c>
    </row>
    <row r="9595" spans="1:6" ht="15">
      <c r="A9595" s="233">
        <v>45809</v>
      </c>
      <c r="B9595" t="s">
        <v>1771</v>
      </c>
      <c r="C9595">
        <v>1</v>
      </c>
      <c r="D9595" t="s">
        <v>226</v>
      </c>
      <c r="E9595" t="s">
        <v>1775</v>
      </c>
      <c r="F9595" t="s">
        <v>1544</v>
      </c>
    </row>
    <row r="9596" spans="1:6" ht="15">
      <c r="A9596" s="233">
        <v>45809</v>
      </c>
      <c r="B9596" t="s">
        <v>1771</v>
      </c>
      <c r="C9596">
        <v>1</v>
      </c>
      <c r="D9596" t="s">
        <v>228</v>
      </c>
      <c r="E9596" t="s">
        <v>1775</v>
      </c>
      <c r="F9596" t="s">
        <v>1531</v>
      </c>
    </row>
    <row r="9597" spans="1:6" ht="15">
      <c r="A9597" s="233">
        <v>45809</v>
      </c>
      <c r="B9597" t="s">
        <v>1771</v>
      </c>
      <c r="C9597">
        <v>0.99975568000000004</v>
      </c>
      <c r="D9597" t="s">
        <v>230</v>
      </c>
      <c r="E9597" t="s">
        <v>1775</v>
      </c>
      <c r="F9597" t="s">
        <v>1522</v>
      </c>
    </row>
    <row r="9598" spans="1:6" ht="15">
      <c r="A9598" s="233">
        <v>45809</v>
      </c>
      <c r="B9598" t="s">
        <v>1771</v>
      </c>
      <c r="C9598">
        <v>0.99891657599999994</v>
      </c>
      <c r="D9598" t="s">
        <v>232</v>
      </c>
      <c r="E9598" t="s">
        <v>1775</v>
      </c>
      <c r="F9598" t="s">
        <v>1522</v>
      </c>
    </row>
    <row r="9599" spans="1:6" ht="15">
      <c r="A9599" s="233">
        <v>45809</v>
      </c>
      <c r="B9599" t="s">
        <v>1771</v>
      </c>
      <c r="C9599">
        <v>0.99913569599999996</v>
      </c>
      <c r="D9599" t="s">
        <v>234</v>
      </c>
      <c r="E9599" t="s">
        <v>1775</v>
      </c>
      <c r="F9599" t="s">
        <v>1578</v>
      </c>
    </row>
    <row r="9600" spans="1:6" ht="15">
      <c r="A9600" s="233">
        <v>45809</v>
      </c>
      <c r="B9600" t="s">
        <v>1771</v>
      </c>
      <c r="C9600">
        <v>0.99936265099999999</v>
      </c>
      <c r="D9600" t="s">
        <v>236</v>
      </c>
      <c r="E9600" t="s">
        <v>1775</v>
      </c>
      <c r="F9600" t="s">
        <v>1544</v>
      </c>
    </row>
    <row r="9601" spans="1:6" ht="15">
      <c r="A9601" s="233">
        <v>45809</v>
      </c>
      <c r="B9601" t="s">
        <v>1771</v>
      </c>
      <c r="C9601">
        <v>6.4006649999999998E-2</v>
      </c>
      <c r="D9601" t="s">
        <v>238</v>
      </c>
      <c r="E9601" t="s">
        <v>3718</v>
      </c>
      <c r="F9601" t="s">
        <v>1525</v>
      </c>
    </row>
    <row r="9602" spans="1:6" ht="15">
      <c r="A9602" s="233">
        <v>45809</v>
      </c>
      <c r="B9602" t="s">
        <v>1771</v>
      </c>
      <c r="C9602">
        <v>0.99934340099999996</v>
      </c>
      <c r="D9602" t="s">
        <v>240</v>
      </c>
      <c r="E9602" t="s">
        <v>1775</v>
      </c>
      <c r="F9602" t="s">
        <v>1509</v>
      </c>
    </row>
    <row r="9603" spans="1:6" ht="15">
      <c r="A9603" s="233">
        <v>45809</v>
      </c>
      <c r="B9603" t="s">
        <v>1771</v>
      </c>
      <c r="C9603">
        <v>0.98203178999999996</v>
      </c>
      <c r="D9603" t="s">
        <v>242</v>
      </c>
      <c r="E9603" t="s">
        <v>1777</v>
      </c>
      <c r="F9603" t="s">
        <v>1534</v>
      </c>
    </row>
    <row r="9604" spans="1:6" ht="15">
      <c r="A9604" s="233">
        <v>45809</v>
      </c>
      <c r="B9604" t="s">
        <v>1771</v>
      </c>
      <c r="C9604">
        <v>0.99535244</v>
      </c>
      <c r="D9604" t="s">
        <v>244</v>
      </c>
      <c r="E9604" t="s">
        <v>1775</v>
      </c>
      <c r="F9604" t="s">
        <v>1531</v>
      </c>
    </row>
    <row r="9605" spans="1:6" ht="15">
      <c r="A9605" s="233">
        <v>45809</v>
      </c>
      <c r="B9605" t="s">
        <v>1771</v>
      </c>
      <c r="C9605">
        <v>0.99860788899999986</v>
      </c>
      <c r="D9605" t="s">
        <v>246</v>
      </c>
      <c r="E9605" t="s">
        <v>1775</v>
      </c>
      <c r="F9605" t="s">
        <v>1534</v>
      </c>
    </row>
    <row r="9606" spans="1:6" ht="15">
      <c r="A9606" s="233">
        <v>45809</v>
      </c>
      <c r="B9606" t="s">
        <v>1771</v>
      </c>
      <c r="C9606">
        <v>0.99936708900000015</v>
      </c>
      <c r="D9606" t="s">
        <v>248</v>
      </c>
      <c r="E9606" t="s">
        <v>1775</v>
      </c>
      <c r="F9606" t="s">
        <v>1578</v>
      </c>
    </row>
    <row r="9607" spans="1:6" ht="15">
      <c r="A9607" s="233">
        <v>45809</v>
      </c>
      <c r="B9607" t="s">
        <v>1771</v>
      </c>
      <c r="C9607">
        <v>0.99696663299999999</v>
      </c>
      <c r="D9607" t="s">
        <v>250</v>
      </c>
      <c r="E9607" t="s">
        <v>1775</v>
      </c>
      <c r="F9607" t="s">
        <v>1531</v>
      </c>
    </row>
    <row r="9608" spans="1:6" ht="15">
      <c r="A9608" s="233">
        <v>45809</v>
      </c>
      <c r="B9608" t="s">
        <v>1771</v>
      </c>
      <c r="C9608">
        <v>0.99621016399999995</v>
      </c>
      <c r="D9608" t="s">
        <v>252</v>
      </c>
      <c r="E9608" t="s">
        <v>1775</v>
      </c>
      <c r="F9608" t="s">
        <v>1525</v>
      </c>
    </row>
    <row r="9609" spans="1:6" ht="15">
      <c r="A9609" s="233">
        <v>45809</v>
      </c>
      <c r="B9609" t="s">
        <v>1771</v>
      </c>
      <c r="C9609">
        <v>0.99954524800000011</v>
      </c>
      <c r="D9609" t="s">
        <v>254</v>
      </c>
      <c r="E9609" t="s">
        <v>1775</v>
      </c>
      <c r="F9609" t="s">
        <v>1578</v>
      </c>
    </row>
    <row r="9610" spans="1:6" ht="15">
      <c r="A9610" s="233">
        <v>45809</v>
      </c>
      <c r="B9610" t="s">
        <v>1771</v>
      </c>
      <c r="C9610">
        <v>0.89920978100000004</v>
      </c>
      <c r="D9610" t="s">
        <v>256</v>
      </c>
      <c r="E9610" t="s">
        <v>1580</v>
      </c>
      <c r="F9610" t="s">
        <v>1544</v>
      </c>
    </row>
    <row r="9611" spans="1:6" ht="15">
      <c r="A9611" s="233">
        <v>45809</v>
      </c>
      <c r="B9611" t="s">
        <v>1771</v>
      </c>
      <c r="C9611">
        <v>0.34561753000000001</v>
      </c>
      <c r="D9611" t="s">
        <v>258</v>
      </c>
      <c r="E9611" t="s">
        <v>3719</v>
      </c>
      <c r="F9611" t="s">
        <v>1509</v>
      </c>
    </row>
    <row r="9612" spans="1:6" ht="15">
      <c r="A9612" s="233">
        <v>45809</v>
      </c>
      <c r="B9612" t="s">
        <v>1771</v>
      </c>
      <c r="C9612">
        <v>1</v>
      </c>
      <c r="D9612" t="s">
        <v>260</v>
      </c>
      <c r="E9612" t="s">
        <v>1775</v>
      </c>
      <c r="F9612" t="s">
        <v>1522</v>
      </c>
    </row>
    <row r="9613" spans="1:6" ht="15">
      <c r="A9613" s="233">
        <v>45809</v>
      </c>
      <c r="B9613" t="s">
        <v>1771</v>
      </c>
      <c r="C9613">
        <v>0.99200491999999996</v>
      </c>
      <c r="D9613" t="s">
        <v>262</v>
      </c>
      <c r="E9613" t="s">
        <v>1776</v>
      </c>
      <c r="F9613" t="s">
        <v>1534</v>
      </c>
    </row>
    <row r="9614" spans="1:6" ht="15">
      <c r="A9614" s="233">
        <v>45809</v>
      </c>
      <c r="B9614" t="s">
        <v>1771</v>
      </c>
      <c r="C9614">
        <v>1</v>
      </c>
      <c r="D9614" t="s">
        <v>264</v>
      </c>
      <c r="E9614" t="s">
        <v>1775</v>
      </c>
      <c r="F9614" t="s">
        <v>1531</v>
      </c>
    </row>
    <row r="9615" spans="1:6" ht="15">
      <c r="A9615" s="233">
        <v>45809</v>
      </c>
      <c r="B9615" t="s">
        <v>1771</v>
      </c>
      <c r="C9615">
        <v>0.16377440300000001</v>
      </c>
      <c r="D9615" t="s">
        <v>266</v>
      </c>
      <c r="E9615" t="s">
        <v>3537</v>
      </c>
      <c r="F9615" t="s">
        <v>1525</v>
      </c>
    </row>
    <row r="9616" spans="1:6" ht="15">
      <c r="A9616" s="233">
        <v>45809</v>
      </c>
      <c r="B9616" t="s">
        <v>1771</v>
      </c>
      <c r="C9616">
        <v>0.99841017499999996</v>
      </c>
      <c r="D9616" t="s">
        <v>268</v>
      </c>
      <c r="E9616" t="s">
        <v>1775</v>
      </c>
      <c r="F9616" t="s">
        <v>1522</v>
      </c>
    </row>
    <row r="9617" spans="1:6" ht="15">
      <c r="A9617" s="233">
        <v>45809</v>
      </c>
      <c r="B9617" t="s">
        <v>1771</v>
      </c>
      <c r="C9617">
        <v>0.99466463400000005</v>
      </c>
      <c r="D9617" t="s">
        <v>270</v>
      </c>
      <c r="E9617" t="s">
        <v>1776</v>
      </c>
      <c r="F9617" t="s">
        <v>1509</v>
      </c>
    </row>
    <row r="9618" spans="1:6" ht="15">
      <c r="A9618" s="233">
        <v>45809</v>
      </c>
      <c r="B9618" t="s">
        <v>1771</v>
      </c>
      <c r="C9618">
        <v>0.99337260699999996</v>
      </c>
      <c r="D9618" t="s">
        <v>272</v>
      </c>
      <c r="E9618" t="s">
        <v>1776</v>
      </c>
      <c r="F9618" t="s">
        <v>1534</v>
      </c>
    </row>
    <row r="9619" spans="1:6" ht="15">
      <c r="A9619" s="233">
        <v>45809</v>
      </c>
      <c r="B9619" t="s">
        <v>1771</v>
      </c>
      <c r="C9619">
        <v>1</v>
      </c>
      <c r="D9619" t="s">
        <v>274</v>
      </c>
      <c r="E9619" t="s">
        <v>1775</v>
      </c>
      <c r="F9619" t="s">
        <v>1518</v>
      </c>
    </row>
    <row r="9620" spans="1:6" ht="15">
      <c r="A9620" s="233">
        <v>45809</v>
      </c>
      <c r="B9620" t="s">
        <v>1771</v>
      </c>
      <c r="C9620">
        <v>0.99872231700000003</v>
      </c>
      <c r="D9620" t="s">
        <v>276</v>
      </c>
      <c r="E9620" t="s">
        <v>1775</v>
      </c>
      <c r="F9620" t="s">
        <v>1531</v>
      </c>
    </row>
    <row r="9621" spans="1:6" ht="15">
      <c r="A9621" s="233">
        <v>45809</v>
      </c>
      <c r="B9621" t="s">
        <v>1771</v>
      </c>
      <c r="C9621">
        <v>0.99249374500000009</v>
      </c>
      <c r="D9621" t="s">
        <v>278</v>
      </c>
      <c r="E9621" t="s">
        <v>1776</v>
      </c>
      <c r="F9621" t="s">
        <v>1509</v>
      </c>
    </row>
    <row r="9622" spans="1:6" ht="15">
      <c r="A9622" s="233">
        <v>45809</v>
      </c>
      <c r="B9622" t="s">
        <v>1771</v>
      </c>
      <c r="C9622">
        <v>0.99439383299999984</v>
      </c>
      <c r="D9622" t="s">
        <v>280</v>
      </c>
      <c r="E9622" t="s">
        <v>1776</v>
      </c>
      <c r="F9622" t="s">
        <v>1509</v>
      </c>
    </row>
    <row r="9623" spans="1:6" ht="15">
      <c r="A9623" s="233">
        <v>45809</v>
      </c>
      <c r="B9623" t="s">
        <v>1771</v>
      </c>
      <c r="C9623">
        <v>0.99205202299999995</v>
      </c>
      <c r="D9623" t="s">
        <v>282</v>
      </c>
      <c r="E9623" t="s">
        <v>1776</v>
      </c>
      <c r="F9623" t="s">
        <v>1534</v>
      </c>
    </row>
    <row r="9624" spans="1:6" ht="15">
      <c r="A9624" s="233">
        <v>45809</v>
      </c>
      <c r="B9624" t="s">
        <v>1771</v>
      </c>
      <c r="C9624">
        <v>0.99817559899999997</v>
      </c>
      <c r="D9624" t="s">
        <v>284</v>
      </c>
      <c r="E9624" t="s">
        <v>1775</v>
      </c>
      <c r="F9624" t="s">
        <v>1531</v>
      </c>
    </row>
    <row r="9625" spans="1:6" ht="15">
      <c r="A9625" s="233">
        <v>45809</v>
      </c>
      <c r="B9625" t="s">
        <v>1771</v>
      </c>
      <c r="C9625">
        <v>1</v>
      </c>
      <c r="D9625" t="s">
        <v>286</v>
      </c>
      <c r="E9625" t="s">
        <v>1775</v>
      </c>
      <c r="F9625" t="s">
        <v>1544</v>
      </c>
    </row>
    <row r="9626" spans="1:6" ht="15">
      <c r="A9626" s="233">
        <v>45809</v>
      </c>
      <c r="B9626" t="s">
        <v>1771</v>
      </c>
      <c r="C9626">
        <v>0.26187624799999998</v>
      </c>
      <c r="D9626" t="s">
        <v>288</v>
      </c>
      <c r="E9626" t="s">
        <v>2783</v>
      </c>
      <c r="F9626" t="s">
        <v>1591</v>
      </c>
    </row>
    <row r="9627" spans="1:6" ht="15">
      <c r="A9627" s="233">
        <v>45809</v>
      </c>
      <c r="B9627" t="s">
        <v>1771</v>
      </c>
      <c r="C9627">
        <v>0.99463946000000003</v>
      </c>
      <c r="D9627" t="s">
        <v>290</v>
      </c>
      <c r="E9627" t="s">
        <v>1776</v>
      </c>
      <c r="F9627" t="s">
        <v>1544</v>
      </c>
    </row>
    <row r="9628" spans="1:6" ht="15">
      <c r="A9628" s="233">
        <v>45809</v>
      </c>
      <c r="B9628" t="s">
        <v>1771</v>
      </c>
      <c r="C9628">
        <v>0.99895178200000001</v>
      </c>
      <c r="D9628" t="s">
        <v>292</v>
      </c>
      <c r="E9628" t="s">
        <v>1775</v>
      </c>
      <c r="F9628" t="s">
        <v>1509</v>
      </c>
    </row>
    <row r="9629" spans="1:6" ht="15">
      <c r="A9629" s="233">
        <v>45809</v>
      </c>
      <c r="B9629" t="s">
        <v>1771</v>
      </c>
      <c r="C9629">
        <v>0.77829252199999999</v>
      </c>
      <c r="D9629" t="s">
        <v>296</v>
      </c>
      <c r="E9629" t="s">
        <v>1668</v>
      </c>
      <c r="F9629" t="s">
        <v>1534</v>
      </c>
    </row>
    <row r="9630" spans="1:6" ht="15">
      <c r="A9630" s="233">
        <v>45809</v>
      </c>
      <c r="B9630" t="s">
        <v>1771</v>
      </c>
      <c r="C9630">
        <v>0.233569262</v>
      </c>
      <c r="D9630" t="s">
        <v>294</v>
      </c>
      <c r="E9630" t="s">
        <v>1782</v>
      </c>
      <c r="F9630" t="s">
        <v>1534</v>
      </c>
    </row>
    <row r="9631" spans="1:6" ht="15">
      <c r="A9631" s="233">
        <v>45809</v>
      </c>
      <c r="B9631" t="s">
        <v>1771</v>
      </c>
      <c r="C9631">
        <v>0.99860917900000001</v>
      </c>
      <c r="D9631" t="s">
        <v>298</v>
      </c>
      <c r="E9631" t="s">
        <v>1775</v>
      </c>
      <c r="F9631" t="s">
        <v>1522</v>
      </c>
    </row>
    <row r="9632" spans="1:6" ht="15">
      <c r="A9632" s="233">
        <v>45809</v>
      </c>
      <c r="B9632" t="s">
        <v>1771</v>
      </c>
      <c r="C9632">
        <v>0.998664887</v>
      </c>
      <c r="D9632" t="s">
        <v>300</v>
      </c>
      <c r="E9632" t="s">
        <v>1775</v>
      </c>
      <c r="F9632" t="s">
        <v>1544</v>
      </c>
    </row>
    <row r="9633" spans="1:6" ht="15">
      <c r="A9633" s="233">
        <v>45809</v>
      </c>
      <c r="B9633" t="s">
        <v>1771</v>
      </c>
      <c r="C9633">
        <v>0.99647639200000004</v>
      </c>
      <c r="D9633" t="s">
        <v>302</v>
      </c>
      <c r="E9633" t="s">
        <v>1775</v>
      </c>
      <c r="F9633" t="s">
        <v>1534</v>
      </c>
    </row>
    <row r="9634" spans="1:6" ht="15">
      <c r="A9634" s="233">
        <v>45809</v>
      </c>
      <c r="B9634" t="s">
        <v>1771</v>
      </c>
      <c r="C9634">
        <v>0.99870466300000005</v>
      </c>
      <c r="D9634" t="s">
        <v>304</v>
      </c>
      <c r="E9634" t="s">
        <v>1775</v>
      </c>
      <c r="F9634" t="s">
        <v>1544</v>
      </c>
    </row>
    <row r="9635" spans="1:6" ht="15">
      <c r="A9635" s="233">
        <v>45809</v>
      </c>
      <c r="B9635" t="s">
        <v>1771</v>
      </c>
      <c r="C9635">
        <v>1</v>
      </c>
      <c r="D9635" t="s">
        <v>306</v>
      </c>
      <c r="E9635" t="s">
        <v>1775</v>
      </c>
      <c r="F9635" t="s">
        <v>1531</v>
      </c>
    </row>
    <row r="9636" spans="1:6" ht="15">
      <c r="A9636" s="233">
        <v>45809</v>
      </c>
      <c r="B9636" t="s">
        <v>1771</v>
      </c>
      <c r="C9636">
        <v>0.99863163699999991</v>
      </c>
      <c r="D9636" t="s">
        <v>308</v>
      </c>
      <c r="E9636" t="s">
        <v>1775</v>
      </c>
      <c r="F9636" t="s">
        <v>1531</v>
      </c>
    </row>
    <row r="9637" spans="1:6" ht="15">
      <c r="A9637" s="233">
        <v>45809</v>
      </c>
      <c r="B9637" t="s">
        <v>1771</v>
      </c>
      <c r="C9637">
        <v>1</v>
      </c>
      <c r="D9637" t="s">
        <v>310</v>
      </c>
      <c r="E9637" t="s">
        <v>1775</v>
      </c>
      <c r="F9637" t="s">
        <v>1518</v>
      </c>
    </row>
    <row r="9638" spans="1:6" ht="15">
      <c r="A9638" s="233">
        <v>45809</v>
      </c>
      <c r="B9638" t="s">
        <v>2110</v>
      </c>
      <c r="C9638">
        <v>324.80511692984209</v>
      </c>
      <c r="D9638" t="s">
        <v>3</v>
      </c>
      <c r="E9638" t="s">
        <v>2237</v>
      </c>
      <c r="F9638" t="s">
        <v>1509</v>
      </c>
    </row>
    <row r="9639" spans="1:6" ht="15">
      <c r="A9639" s="233">
        <v>45809</v>
      </c>
      <c r="B9639" t="s">
        <v>1495</v>
      </c>
      <c r="C9639">
        <v>20012</v>
      </c>
      <c r="D9639" t="s">
        <v>3</v>
      </c>
      <c r="E9639" t="s">
        <v>1788</v>
      </c>
      <c r="F9639" t="s">
        <v>1509</v>
      </c>
    </row>
    <row r="9640" spans="1:6" ht="15">
      <c r="A9640" s="233">
        <v>45809</v>
      </c>
      <c r="B9640" t="s">
        <v>2112</v>
      </c>
      <c r="C9640">
        <v>65</v>
      </c>
      <c r="D9640" t="s">
        <v>3</v>
      </c>
      <c r="E9640" t="s">
        <v>2209</v>
      </c>
      <c r="F9640" t="s">
        <v>1509</v>
      </c>
    </row>
    <row r="9641" spans="1:6" ht="15">
      <c r="A9641" s="233">
        <v>45809</v>
      </c>
      <c r="B9641" t="s">
        <v>2110</v>
      </c>
      <c r="C9641">
        <v>140.1299086682713</v>
      </c>
      <c r="D9641" t="s">
        <v>7</v>
      </c>
      <c r="E9641" t="s">
        <v>2131</v>
      </c>
      <c r="F9641" t="s">
        <v>1509</v>
      </c>
    </row>
    <row r="9642" spans="1:6" ht="15">
      <c r="A9642" s="233">
        <v>45809</v>
      </c>
      <c r="B9642" t="s">
        <v>1495</v>
      </c>
      <c r="C9642">
        <v>60658</v>
      </c>
      <c r="D9642" t="s">
        <v>7</v>
      </c>
      <c r="E9642" t="s">
        <v>1789</v>
      </c>
      <c r="F9642" t="s">
        <v>1509</v>
      </c>
    </row>
    <row r="9643" spans="1:6" ht="15">
      <c r="A9643" s="233">
        <v>45809</v>
      </c>
      <c r="B9643" t="s">
        <v>2112</v>
      </c>
      <c r="C9643">
        <v>85</v>
      </c>
      <c r="D9643" t="s">
        <v>7</v>
      </c>
      <c r="E9643" t="s">
        <v>2183</v>
      </c>
      <c r="F9643" t="s">
        <v>1509</v>
      </c>
    </row>
    <row r="9644" spans="1:6" ht="15">
      <c r="A9644" s="233">
        <v>45809</v>
      </c>
      <c r="B9644" t="s">
        <v>1495</v>
      </c>
      <c r="C9644">
        <v>50538</v>
      </c>
      <c r="D9644" t="s">
        <v>11</v>
      </c>
      <c r="E9644" t="s">
        <v>1790</v>
      </c>
      <c r="F9644" t="s">
        <v>1518</v>
      </c>
    </row>
    <row r="9645" spans="1:6" ht="15">
      <c r="A9645" s="233">
        <v>45809</v>
      </c>
      <c r="B9645" t="s">
        <v>2110</v>
      </c>
      <c r="C9645">
        <v>336.38054533222532</v>
      </c>
      <c r="D9645" t="s">
        <v>11</v>
      </c>
      <c r="E9645" t="s">
        <v>3300</v>
      </c>
      <c r="F9645" t="s">
        <v>1518</v>
      </c>
    </row>
    <row r="9646" spans="1:6" ht="15">
      <c r="A9646" s="233">
        <v>45809</v>
      </c>
      <c r="B9646" t="s">
        <v>2112</v>
      </c>
      <c r="C9646">
        <v>170</v>
      </c>
      <c r="D9646" t="s">
        <v>11</v>
      </c>
      <c r="E9646" t="s">
        <v>2162</v>
      </c>
      <c r="F9646" t="s">
        <v>1518</v>
      </c>
    </row>
    <row r="9647" spans="1:6" ht="15">
      <c r="A9647" s="233">
        <v>45809</v>
      </c>
      <c r="B9647" t="s">
        <v>2110</v>
      </c>
      <c r="C9647">
        <v>153.51550506601171</v>
      </c>
      <c r="D9647" t="s">
        <v>14</v>
      </c>
      <c r="E9647" t="s">
        <v>2561</v>
      </c>
      <c r="F9647" t="s">
        <v>1522</v>
      </c>
    </row>
    <row r="9648" spans="1:6" ht="15">
      <c r="A9648" s="233">
        <v>45809</v>
      </c>
      <c r="B9648" t="s">
        <v>2112</v>
      </c>
      <c r="C9648">
        <v>60</v>
      </c>
      <c r="D9648" t="s">
        <v>14</v>
      </c>
      <c r="E9648" t="s">
        <v>2113</v>
      </c>
      <c r="F9648" t="s">
        <v>1522</v>
      </c>
    </row>
    <row r="9649" spans="1:6" ht="15">
      <c r="A9649" s="233">
        <v>45809</v>
      </c>
      <c r="B9649" t="s">
        <v>1495</v>
      </c>
      <c r="C9649">
        <v>39084</v>
      </c>
      <c r="D9649" t="s">
        <v>14</v>
      </c>
      <c r="E9649" t="s">
        <v>1791</v>
      </c>
      <c r="F9649" t="s">
        <v>1522</v>
      </c>
    </row>
    <row r="9650" spans="1:6" ht="15">
      <c r="A9650" s="233">
        <v>45809</v>
      </c>
      <c r="B9650" t="s">
        <v>1495</v>
      </c>
      <c r="C9650">
        <v>33389</v>
      </c>
      <c r="D9650" t="s">
        <v>16</v>
      </c>
      <c r="E9650" t="s">
        <v>1792</v>
      </c>
      <c r="F9650" t="s">
        <v>1525</v>
      </c>
    </row>
    <row r="9651" spans="1:6" ht="15">
      <c r="A9651" s="233">
        <v>45809</v>
      </c>
      <c r="B9651" t="s">
        <v>2110</v>
      </c>
      <c r="C9651">
        <v>209.6498846925634</v>
      </c>
      <c r="D9651" t="s">
        <v>16</v>
      </c>
      <c r="E9651" t="s">
        <v>2167</v>
      </c>
      <c r="F9651" t="s">
        <v>1525</v>
      </c>
    </row>
    <row r="9652" spans="1:6" ht="15">
      <c r="A9652" s="233">
        <v>45809</v>
      </c>
      <c r="B9652" t="s">
        <v>2112</v>
      </c>
      <c r="C9652">
        <v>70</v>
      </c>
      <c r="D9652" t="s">
        <v>16</v>
      </c>
      <c r="E9652" t="s">
        <v>2127</v>
      </c>
      <c r="F9652" t="s">
        <v>1525</v>
      </c>
    </row>
    <row r="9653" spans="1:6" ht="15">
      <c r="A9653" s="233">
        <v>45809</v>
      </c>
      <c r="B9653" t="s">
        <v>2110</v>
      </c>
      <c r="C9653">
        <v>200.23085439683399</v>
      </c>
      <c r="D9653" t="s">
        <v>18</v>
      </c>
      <c r="E9653" t="s">
        <v>2208</v>
      </c>
      <c r="F9653" t="s">
        <v>1509</v>
      </c>
    </row>
    <row r="9654" spans="1:6" ht="15">
      <c r="A9654" s="233">
        <v>45809</v>
      </c>
      <c r="B9654" t="s">
        <v>2112</v>
      </c>
      <c r="C9654">
        <v>85</v>
      </c>
      <c r="D9654" t="s">
        <v>18</v>
      </c>
      <c r="E9654" t="s">
        <v>2183</v>
      </c>
      <c r="F9654" t="s">
        <v>1509</v>
      </c>
    </row>
    <row r="9655" spans="1:6" ht="15">
      <c r="A9655" s="233">
        <v>45809</v>
      </c>
      <c r="B9655" t="s">
        <v>1495</v>
      </c>
      <c r="C9655">
        <v>42451</v>
      </c>
      <c r="D9655" t="s">
        <v>18</v>
      </c>
      <c r="E9655" t="s">
        <v>1793</v>
      </c>
      <c r="F9655" t="s">
        <v>1509</v>
      </c>
    </row>
    <row r="9656" spans="1:6" ht="15">
      <c r="A9656" s="233">
        <v>45809</v>
      </c>
      <c r="B9656" t="s">
        <v>2110</v>
      </c>
      <c r="C9656">
        <v>330.29804541274302</v>
      </c>
      <c r="D9656" t="s">
        <v>20</v>
      </c>
      <c r="E9656" t="s">
        <v>2221</v>
      </c>
      <c r="F9656" t="s">
        <v>1531</v>
      </c>
    </row>
    <row r="9657" spans="1:6" ht="15">
      <c r="A9657" s="233">
        <v>45809</v>
      </c>
      <c r="B9657" t="s">
        <v>1495</v>
      </c>
      <c r="C9657">
        <v>154406</v>
      </c>
      <c r="D9657" t="s">
        <v>20</v>
      </c>
      <c r="E9657" t="s">
        <v>1794</v>
      </c>
      <c r="F9657" t="s">
        <v>1531</v>
      </c>
    </row>
    <row r="9658" spans="1:6" ht="15">
      <c r="A9658" s="233">
        <v>45809</v>
      </c>
      <c r="B9658" t="s">
        <v>2112</v>
      </c>
      <c r="C9658">
        <v>510</v>
      </c>
      <c r="D9658" t="s">
        <v>20</v>
      </c>
      <c r="E9658" t="s">
        <v>2411</v>
      </c>
      <c r="F9658" t="s">
        <v>1531</v>
      </c>
    </row>
    <row r="9659" spans="1:6" ht="15">
      <c r="A9659" s="233">
        <v>45809</v>
      </c>
      <c r="B9659" t="s">
        <v>2112</v>
      </c>
      <c r="C9659">
        <v>45</v>
      </c>
      <c r="D9659" t="s">
        <v>22</v>
      </c>
      <c r="E9659" t="s">
        <v>2138</v>
      </c>
      <c r="F9659" t="s">
        <v>1534</v>
      </c>
    </row>
    <row r="9660" spans="1:6" ht="15">
      <c r="A9660" s="233">
        <v>45809</v>
      </c>
      <c r="B9660" t="s">
        <v>1495</v>
      </c>
      <c r="C9660">
        <v>23175</v>
      </c>
      <c r="D9660" t="s">
        <v>22</v>
      </c>
      <c r="E9660" t="s">
        <v>1795</v>
      </c>
      <c r="F9660" t="s">
        <v>1534</v>
      </c>
    </row>
    <row r="9661" spans="1:6" ht="15">
      <c r="A9661" s="233">
        <v>45809</v>
      </c>
      <c r="B9661" t="s">
        <v>2110</v>
      </c>
      <c r="C9661">
        <v>194.17475728155341</v>
      </c>
      <c r="D9661" t="s">
        <v>22</v>
      </c>
      <c r="E9661" t="s">
        <v>2160</v>
      </c>
      <c r="F9661" t="s">
        <v>1534</v>
      </c>
    </row>
    <row r="9662" spans="1:6" ht="15">
      <c r="A9662" s="233">
        <v>45809</v>
      </c>
      <c r="B9662" t="s">
        <v>1495</v>
      </c>
      <c r="C9662">
        <v>29985</v>
      </c>
      <c r="D9662" t="s">
        <v>24</v>
      </c>
      <c r="E9662" t="s">
        <v>1796</v>
      </c>
      <c r="F9662" t="s">
        <v>1534</v>
      </c>
    </row>
    <row r="9663" spans="1:6" ht="15">
      <c r="A9663" s="233">
        <v>45809</v>
      </c>
      <c r="B9663" t="s">
        <v>2112</v>
      </c>
      <c r="C9663">
        <v>85</v>
      </c>
      <c r="D9663" t="s">
        <v>24</v>
      </c>
      <c r="E9663" t="s">
        <v>2183</v>
      </c>
      <c r="F9663" t="s">
        <v>1534</v>
      </c>
    </row>
    <row r="9664" spans="1:6" ht="15">
      <c r="A9664" s="233">
        <v>45809</v>
      </c>
      <c r="B9664" t="s">
        <v>2110</v>
      </c>
      <c r="C9664">
        <v>283.47507086876772</v>
      </c>
      <c r="D9664" t="s">
        <v>24</v>
      </c>
      <c r="E9664" t="s">
        <v>3540</v>
      </c>
      <c r="F9664" t="s">
        <v>1534</v>
      </c>
    </row>
    <row r="9665" spans="1:6" ht="15">
      <c r="A9665" s="233">
        <v>45809</v>
      </c>
      <c r="B9665" t="s">
        <v>1495</v>
      </c>
      <c r="C9665">
        <v>52356</v>
      </c>
      <c r="D9665" t="s">
        <v>26</v>
      </c>
      <c r="E9665" t="s">
        <v>1797</v>
      </c>
      <c r="F9665" t="s">
        <v>1534</v>
      </c>
    </row>
    <row r="9666" spans="1:6" ht="15">
      <c r="A9666" s="233">
        <v>45809</v>
      </c>
      <c r="B9666" t="s">
        <v>2110</v>
      </c>
      <c r="C9666">
        <v>219.65008786003509</v>
      </c>
      <c r="D9666" t="s">
        <v>26</v>
      </c>
      <c r="E9666" t="s">
        <v>2158</v>
      </c>
      <c r="F9666" t="s">
        <v>1534</v>
      </c>
    </row>
    <row r="9667" spans="1:6" ht="15">
      <c r="A9667" s="233">
        <v>45809</v>
      </c>
      <c r="B9667" t="s">
        <v>2112</v>
      </c>
      <c r="C9667">
        <v>115</v>
      </c>
      <c r="D9667" t="s">
        <v>26</v>
      </c>
      <c r="E9667" t="s">
        <v>2143</v>
      </c>
      <c r="F9667" t="s">
        <v>1534</v>
      </c>
    </row>
    <row r="9668" spans="1:6" ht="15">
      <c r="A9668" s="233">
        <v>45809</v>
      </c>
      <c r="B9668" t="s">
        <v>2110</v>
      </c>
      <c r="C9668">
        <v>230.72334582615841</v>
      </c>
      <c r="D9668" t="s">
        <v>28</v>
      </c>
      <c r="E9668" t="s">
        <v>2201</v>
      </c>
      <c r="F9668" t="s">
        <v>1522</v>
      </c>
    </row>
    <row r="9669" spans="1:6" ht="15">
      <c r="A9669" s="233">
        <v>45809</v>
      </c>
      <c r="B9669" t="s">
        <v>2112</v>
      </c>
      <c r="C9669">
        <v>205</v>
      </c>
      <c r="D9669" t="s">
        <v>28</v>
      </c>
      <c r="E9669" t="s">
        <v>2146</v>
      </c>
      <c r="F9669" t="s">
        <v>1522</v>
      </c>
    </row>
    <row r="9670" spans="1:6" ht="15">
      <c r="A9670" s="233">
        <v>45809</v>
      </c>
      <c r="B9670" t="s">
        <v>1495</v>
      </c>
      <c r="C9670">
        <v>88851</v>
      </c>
      <c r="D9670" t="s">
        <v>28</v>
      </c>
      <c r="E9670" t="s">
        <v>1798</v>
      </c>
      <c r="F9670" t="s">
        <v>1522</v>
      </c>
    </row>
    <row r="9671" spans="1:6" ht="15">
      <c r="A9671" s="233">
        <v>45809</v>
      </c>
      <c r="B9671" t="s">
        <v>2112</v>
      </c>
      <c r="C9671">
        <v>40</v>
      </c>
      <c r="D9671" t="s">
        <v>30</v>
      </c>
      <c r="E9671" t="s">
        <v>2185</v>
      </c>
      <c r="F9671" t="s">
        <v>1544</v>
      </c>
    </row>
    <row r="9672" spans="1:6" ht="15">
      <c r="A9672" s="233">
        <v>45809</v>
      </c>
      <c r="B9672" t="s">
        <v>1495</v>
      </c>
      <c r="C9672">
        <v>20882</v>
      </c>
      <c r="D9672" t="s">
        <v>30</v>
      </c>
      <c r="E9672" t="s">
        <v>1799</v>
      </c>
      <c r="F9672" t="s">
        <v>1544</v>
      </c>
    </row>
    <row r="9673" spans="1:6" ht="15">
      <c r="A9673" s="233">
        <v>45809</v>
      </c>
      <c r="B9673" t="s">
        <v>2110</v>
      </c>
      <c r="C9673">
        <v>191.55253328225271</v>
      </c>
      <c r="D9673" t="s">
        <v>30</v>
      </c>
      <c r="E9673" t="s">
        <v>2142</v>
      </c>
      <c r="F9673" t="s">
        <v>1544</v>
      </c>
    </row>
    <row r="9674" spans="1:6" ht="15">
      <c r="A9674" s="233">
        <v>45809</v>
      </c>
      <c r="B9674" t="s">
        <v>2112</v>
      </c>
      <c r="C9674">
        <v>185</v>
      </c>
      <c r="D9674" t="s">
        <v>32</v>
      </c>
      <c r="E9674" t="s">
        <v>2171</v>
      </c>
      <c r="F9674" t="s">
        <v>1518</v>
      </c>
    </row>
    <row r="9675" spans="1:6" ht="15">
      <c r="A9675" s="233">
        <v>45809</v>
      </c>
      <c r="B9675" t="s">
        <v>1495</v>
      </c>
      <c r="C9675">
        <v>87497</v>
      </c>
      <c r="D9675" t="s">
        <v>32</v>
      </c>
      <c r="E9675" t="s">
        <v>1800</v>
      </c>
      <c r="F9675" t="s">
        <v>1518</v>
      </c>
    </row>
    <row r="9676" spans="1:6" ht="15">
      <c r="A9676" s="233">
        <v>45809</v>
      </c>
      <c r="B9676" t="s">
        <v>2110</v>
      </c>
      <c r="C9676">
        <v>211.43582065670819</v>
      </c>
      <c r="D9676" t="s">
        <v>32</v>
      </c>
      <c r="E9676" t="s">
        <v>2197</v>
      </c>
      <c r="F9676" t="s">
        <v>1518</v>
      </c>
    </row>
    <row r="9677" spans="1:6" ht="15">
      <c r="A9677" s="233">
        <v>45809</v>
      </c>
      <c r="B9677" t="s">
        <v>2112</v>
      </c>
      <c r="C9677">
        <v>30</v>
      </c>
      <c r="D9677" t="s">
        <v>34</v>
      </c>
      <c r="E9677" t="s">
        <v>2133</v>
      </c>
      <c r="F9677" t="s">
        <v>1509</v>
      </c>
    </row>
    <row r="9678" spans="1:6" ht="15">
      <c r="A9678" s="233">
        <v>45809</v>
      </c>
      <c r="B9678" t="s">
        <v>1495</v>
      </c>
      <c r="C9678">
        <v>42947</v>
      </c>
      <c r="D9678" t="s">
        <v>34</v>
      </c>
      <c r="E9678" t="s">
        <v>1801</v>
      </c>
      <c r="F9678" t="s">
        <v>1509</v>
      </c>
    </row>
    <row r="9679" spans="1:6" ht="15">
      <c r="A9679" s="233">
        <v>45809</v>
      </c>
      <c r="B9679" t="s">
        <v>2110</v>
      </c>
      <c r="C9679">
        <v>69.853540410273126</v>
      </c>
      <c r="D9679" t="s">
        <v>34</v>
      </c>
      <c r="E9679" t="s">
        <v>2127</v>
      </c>
      <c r="F9679" t="s">
        <v>1509</v>
      </c>
    </row>
    <row r="9680" spans="1:6" ht="15">
      <c r="A9680" s="233">
        <v>45809</v>
      </c>
      <c r="B9680" t="s">
        <v>2110</v>
      </c>
      <c r="C9680">
        <v>135.7253905189645</v>
      </c>
      <c r="D9680" t="s">
        <v>36</v>
      </c>
      <c r="E9680" t="s">
        <v>2231</v>
      </c>
      <c r="F9680" t="s">
        <v>1544</v>
      </c>
    </row>
    <row r="9681" spans="1:6" ht="15">
      <c r="A9681" s="233">
        <v>45809</v>
      </c>
      <c r="B9681" t="s">
        <v>1495</v>
      </c>
      <c r="C9681">
        <v>40523</v>
      </c>
      <c r="D9681" t="s">
        <v>36</v>
      </c>
      <c r="E9681" t="s">
        <v>1936</v>
      </c>
      <c r="F9681" t="s">
        <v>1544</v>
      </c>
    </row>
    <row r="9682" spans="1:6" ht="15">
      <c r="A9682" s="233">
        <v>45809</v>
      </c>
      <c r="B9682" t="s">
        <v>2112</v>
      </c>
      <c r="C9682">
        <v>55</v>
      </c>
      <c r="D9682" t="s">
        <v>36</v>
      </c>
      <c r="E9682" t="s">
        <v>2150</v>
      </c>
      <c r="F9682" t="s">
        <v>1544</v>
      </c>
    </row>
    <row r="9683" spans="1:6" ht="15">
      <c r="A9683" s="233">
        <v>45809</v>
      </c>
      <c r="B9683" t="s">
        <v>1495</v>
      </c>
      <c r="C9683">
        <v>62286</v>
      </c>
      <c r="D9683" t="s">
        <v>1497</v>
      </c>
      <c r="E9683" t="s">
        <v>1802</v>
      </c>
      <c r="F9683" t="s">
        <v>1522</v>
      </c>
    </row>
    <row r="9684" spans="1:6" ht="15">
      <c r="A9684" s="233">
        <v>45809</v>
      </c>
      <c r="B9684" t="s">
        <v>2112</v>
      </c>
      <c r="C9684">
        <v>150</v>
      </c>
      <c r="D9684" t="s">
        <v>1497</v>
      </c>
      <c r="E9684" t="s">
        <v>2217</v>
      </c>
      <c r="F9684" t="s">
        <v>1522</v>
      </c>
    </row>
    <row r="9685" spans="1:6" ht="15">
      <c r="A9685" s="233">
        <v>45809</v>
      </c>
      <c r="B9685" t="s">
        <v>2110</v>
      </c>
      <c r="C9685">
        <v>240.8245833734708</v>
      </c>
      <c r="D9685" t="s">
        <v>1497</v>
      </c>
      <c r="E9685" t="s">
        <v>2224</v>
      </c>
      <c r="F9685" t="s">
        <v>1522</v>
      </c>
    </row>
    <row r="9686" spans="1:6" ht="15">
      <c r="A9686" s="233">
        <v>45809</v>
      </c>
      <c r="B9686" t="s">
        <v>2110</v>
      </c>
      <c r="C9686">
        <v>175.0466791144305</v>
      </c>
      <c r="D9686" t="s">
        <v>40</v>
      </c>
      <c r="E9686" t="s">
        <v>2154</v>
      </c>
      <c r="F9686" t="s">
        <v>1509</v>
      </c>
    </row>
    <row r="9687" spans="1:6" ht="15">
      <c r="A9687" s="233">
        <v>45809</v>
      </c>
      <c r="B9687" t="s">
        <v>2112</v>
      </c>
      <c r="C9687">
        <v>105</v>
      </c>
      <c r="D9687" t="s">
        <v>40</v>
      </c>
      <c r="E9687" t="s">
        <v>2137</v>
      </c>
      <c r="F9687" t="s">
        <v>1509</v>
      </c>
    </row>
    <row r="9688" spans="1:6" ht="15">
      <c r="A9688" s="233">
        <v>45809</v>
      </c>
      <c r="B9688" t="s">
        <v>1495</v>
      </c>
      <c r="C9688">
        <v>59984</v>
      </c>
      <c r="D9688" t="s">
        <v>40</v>
      </c>
      <c r="E9688" t="s">
        <v>1803</v>
      </c>
      <c r="F9688" t="s">
        <v>1509</v>
      </c>
    </row>
    <row r="9689" spans="1:6" ht="15">
      <c r="A9689" s="233">
        <v>45809</v>
      </c>
      <c r="B9689" t="s">
        <v>2110</v>
      </c>
      <c r="C9689">
        <v>126.6567150676256</v>
      </c>
      <c r="D9689" t="s">
        <v>42</v>
      </c>
      <c r="E9689" t="s">
        <v>2984</v>
      </c>
      <c r="F9689" t="s">
        <v>1544</v>
      </c>
    </row>
    <row r="9690" spans="1:6" ht="15">
      <c r="A9690" s="233">
        <v>45809</v>
      </c>
      <c r="B9690" t="s">
        <v>1495</v>
      </c>
      <c r="C9690">
        <v>110535</v>
      </c>
      <c r="D9690" t="s">
        <v>42</v>
      </c>
      <c r="E9690" t="s">
        <v>1804</v>
      </c>
      <c r="F9690" t="s">
        <v>1544</v>
      </c>
    </row>
    <row r="9691" spans="1:6" ht="15">
      <c r="A9691" s="233">
        <v>45809</v>
      </c>
      <c r="B9691" t="s">
        <v>2112</v>
      </c>
      <c r="C9691">
        <v>140</v>
      </c>
      <c r="D9691" t="s">
        <v>42</v>
      </c>
      <c r="E9691" t="s">
        <v>2131</v>
      </c>
      <c r="F9691" t="s">
        <v>1544</v>
      </c>
    </row>
    <row r="9692" spans="1:6" ht="15">
      <c r="A9692" s="233">
        <v>45809</v>
      </c>
      <c r="B9692" t="s">
        <v>2112</v>
      </c>
      <c r="C9692">
        <v>55</v>
      </c>
      <c r="D9692" t="s">
        <v>44</v>
      </c>
      <c r="E9692" t="s">
        <v>2150</v>
      </c>
      <c r="F9692" t="s">
        <v>1534</v>
      </c>
    </row>
    <row r="9693" spans="1:6" ht="15">
      <c r="A9693" s="233">
        <v>45809</v>
      </c>
      <c r="B9693" t="s">
        <v>2110</v>
      </c>
      <c r="C9693">
        <v>150.6849315068493</v>
      </c>
      <c r="D9693" t="s">
        <v>44</v>
      </c>
      <c r="E9693" t="s">
        <v>2585</v>
      </c>
      <c r="F9693" t="s">
        <v>1534</v>
      </c>
    </row>
    <row r="9694" spans="1:6" ht="15">
      <c r="A9694" s="233">
        <v>45809</v>
      </c>
      <c r="B9694" t="s">
        <v>1495</v>
      </c>
      <c r="C9694">
        <v>36500</v>
      </c>
      <c r="D9694" t="s">
        <v>44</v>
      </c>
      <c r="E9694" t="s">
        <v>1805</v>
      </c>
      <c r="F9694" t="s">
        <v>1534</v>
      </c>
    </row>
    <row r="9695" spans="1:6" ht="15">
      <c r="A9695" s="233">
        <v>45809</v>
      </c>
      <c r="B9695" t="s">
        <v>2112</v>
      </c>
      <c r="C9695">
        <v>85</v>
      </c>
      <c r="D9695" t="s">
        <v>46</v>
      </c>
      <c r="E9695" t="s">
        <v>2183</v>
      </c>
      <c r="F9695" t="s">
        <v>1518</v>
      </c>
    </row>
    <row r="9696" spans="1:6" ht="15">
      <c r="A9696" s="233">
        <v>45809</v>
      </c>
      <c r="B9696" t="s">
        <v>1495</v>
      </c>
      <c r="C9696">
        <v>41290</v>
      </c>
      <c r="D9696" t="s">
        <v>46</v>
      </c>
      <c r="E9696" t="s">
        <v>1806</v>
      </c>
      <c r="F9696" t="s">
        <v>1518</v>
      </c>
    </row>
    <row r="9697" spans="1:6" ht="15">
      <c r="A9697" s="233">
        <v>45809</v>
      </c>
      <c r="B9697" t="s">
        <v>2110</v>
      </c>
      <c r="C9697">
        <v>205.86098328893189</v>
      </c>
      <c r="D9697" t="s">
        <v>46</v>
      </c>
      <c r="E9697" t="s">
        <v>3297</v>
      </c>
      <c r="F9697" t="s">
        <v>1518</v>
      </c>
    </row>
    <row r="9698" spans="1:6" ht="15">
      <c r="A9698" s="233">
        <v>45809</v>
      </c>
      <c r="B9698" t="s">
        <v>2110</v>
      </c>
      <c r="C9698">
        <v>207.82305351443631</v>
      </c>
      <c r="D9698" t="s">
        <v>48</v>
      </c>
      <c r="E9698" t="s">
        <v>2806</v>
      </c>
      <c r="F9698" t="s">
        <v>1525</v>
      </c>
    </row>
    <row r="9699" spans="1:6" ht="15">
      <c r="A9699" s="233">
        <v>45809</v>
      </c>
      <c r="B9699" t="s">
        <v>1495</v>
      </c>
      <c r="C9699">
        <v>134730</v>
      </c>
      <c r="D9699" t="s">
        <v>48</v>
      </c>
      <c r="E9699" t="s">
        <v>1807</v>
      </c>
      <c r="F9699" t="s">
        <v>1525</v>
      </c>
    </row>
    <row r="9700" spans="1:6" ht="15">
      <c r="A9700" s="233">
        <v>45809</v>
      </c>
      <c r="B9700" t="s">
        <v>2112</v>
      </c>
      <c r="C9700">
        <v>280</v>
      </c>
      <c r="D9700" t="s">
        <v>48</v>
      </c>
      <c r="E9700" t="s">
        <v>2232</v>
      </c>
      <c r="F9700" t="s">
        <v>1525</v>
      </c>
    </row>
    <row r="9701" spans="1:6" ht="15">
      <c r="A9701" s="233">
        <v>45809</v>
      </c>
      <c r="B9701" t="s">
        <v>2112</v>
      </c>
      <c r="C9701">
        <v>55</v>
      </c>
      <c r="D9701" t="s">
        <v>50</v>
      </c>
      <c r="E9701" t="s">
        <v>2150</v>
      </c>
      <c r="F9701" t="s">
        <v>1509</v>
      </c>
    </row>
    <row r="9702" spans="1:6" ht="15">
      <c r="A9702" s="233">
        <v>45809</v>
      </c>
      <c r="B9702" t="s">
        <v>2110</v>
      </c>
      <c r="C9702">
        <v>209.03010033444821</v>
      </c>
      <c r="D9702" t="s">
        <v>50</v>
      </c>
      <c r="E9702" t="s">
        <v>2151</v>
      </c>
      <c r="F9702" t="s">
        <v>1509</v>
      </c>
    </row>
    <row r="9703" spans="1:6" ht="15">
      <c r="A9703" s="233">
        <v>45809</v>
      </c>
      <c r="B9703" t="s">
        <v>1495</v>
      </c>
      <c r="C9703">
        <v>26312</v>
      </c>
      <c r="D9703" t="s">
        <v>50</v>
      </c>
      <c r="E9703" t="s">
        <v>1808</v>
      </c>
      <c r="F9703" t="s">
        <v>1509</v>
      </c>
    </row>
    <row r="9704" spans="1:6" ht="15">
      <c r="A9704" s="233">
        <v>45809</v>
      </c>
      <c r="B9704" t="s">
        <v>2110</v>
      </c>
      <c r="C9704">
        <v>165.34391534391531</v>
      </c>
      <c r="D9704" t="s">
        <v>52</v>
      </c>
      <c r="E9704" t="s">
        <v>2153</v>
      </c>
      <c r="F9704" t="s">
        <v>1525</v>
      </c>
    </row>
    <row r="9705" spans="1:6" ht="15">
      <c r="A9705" s="233">
        <v>45809</v>
      </c>
      <c r="B9705" t="s">
        <v>1495</v>
      </c>
      <c r="C9705">
        <v>57456</v>
      </c>
      <c r="D9705" t="s">
        <v>52</v>
      </c>
      <c r="E9705" t="s">
        <v>1809</v>
      </c>
      <c r="F9705" t="s">
        <v>1525</v>
      </c>
    </row>
    <row r="9706" spans="1:6" ht="15">
      <c r="A9706" s="233">
        <v>45809</v>
      </c>
      <c r="B9706" t="s">
        <v>2112</v>
      </c>
      <c r="C9706">
        <v>95</v>
      </c>
      <c r="D9706" t="s">
        <v>52</v>
      </c>
      <c r="E9706" t="s">
        <v>2258</v>
      </c>
      <c r="F9706" t="s">
        <v>1525</v>
      </c>
    </row>
    <row r="9707" spans="1:6" ht="15">
      <c r="A9707" s="233">
        <v>45809</v>
      </c>
      <c r="B9707" t="s">
        <v>2110</v>
      </c>
      <c r="C9707">
        <v>142.23552095076539</v>
      </c>
      <c r="D9707" t="s">
        <v>54</v>
      </c>
      <c r="E9707" t="s">
        <v>2986</v>
      </c>
      <c r="F9707" t="s">
        <v>1534</v>
      </c>
    </row>
    <row r="9708" spans="1:6" ht="15">
      <c r="A9708" s="233">
        <v>45809</v>
      </c>
      <c r="B9708" t="s">
        <v>1495</v>
      </c>
      <c r="C9708">
        <v>94913</v>
      </c>
      <c r="D9708" t="s">
        <v>54</v>
      </c>
      <c r="E9708" t="s">
        <v>1810</v>
      </c>
      <c r="F9708" t="s">
        <v>1534</v>
      </c>
    </row>
    <row r="9709" spans="1:6" ht="15">
      <c r="A9709" s="233">
        <v>45809</v>
      </c>
      <c r="B9709" t="s">
        <v>2112</v>
      </c>
      <c r="C9709">
        <v>135</v>
      </c>
      <c r="D9709" t="s">
        <v>54</v>
      </c>
      <c r="E9709" t="s">
        <v>2165</v>
      </c>
      <c r="F9709" t="s">
        <v>1534</v>
      </c>
    </row>
    <row r="9710" spans="1:6" ht="15">
      <c r="A9710" s="233">
        <v>45809</v>
      </c>
      <c r="B9710" t="s">
        <v>1495</v>
      </c>
      <c r="C9710">
        <v>80283</v>
      </c>
      <c r="D9710" t="s">
        <v>56</v>
      </c>
      <c r="E9710" t="s">
        <v>1811</v>
      </c>
      <c r="F9710" t="s">
        <v>1534</v>
      </c>
    </row>
    <row r="9711" spans="1:6" ht="15">
      <c r="A9711" s="233">
        <v>45809</v>
      </c>
      <c r="B9711" t="s">
        <v>2112</v>
      </c>
      <c r="C9711">
        <v>145</v>
      </c>
      <c r="D9711" t="s">
        <v>56</v>
      </c>
      <c r="E9711" t="s">
        <v>2157</v>
      </c>
      <c r="F9711" t="s">
        <v>1534</v>
      </c>
    </row>
    <row r="9712" spans="1:6" ht="15">
      <c r="A9712" s="233">
        <v>45809</v>
      </c>
      <c r="B9712" t="s">
        <v>2110</v>
      </c>
      <c r="C9712">
        <v>180.61108827522639</v>
      </c>
      <c r="D9712" t="s">
        <v>56</v>
      </c>
      <c r="E9712" t="s">
        <v>2578</v>
      </c>
      <c r="F9712" t="s">
        <v>1534</v>
      </c>
    </row>
    <row r="9713" spans="1:6" ht="15">
      <c r="A9713" s="233">
        <v>45809</v>
      </c>
      <c r="B9713" t="s">
        <v>2112</v>
      </c>
      <c r="C9713">
        <v>0</v>
      </c>
      <c r="D9713" t="s">
        <v>58</v>
      </c>
      <c r="E9713" t="s">
        <v>2156</v>
      </c>
      <c r="F9713" t="s">
        <v>1509</v>
      </c>
    </row>
    <row r="9714" spans="1:6" ht="15">
      <c r="A9714" s="233">
        <v>45809</v>
      </c>
      <c r="B9714" t="s">
        <v>1495</v>
      </c>
      <c r="C9714">
        <v>1399</v>
      </c>
      <c r="D9714" t="s">
        <v>58</v>
      </c>
      <c r="E9714" t="s">
        <v>1812</v>
      </c>
      <c r="F9714" t="s">
        <v>1509</v>
      </c>
    </row>
    <row r="9715" spans="1:6" ht="15">
      <c r="A9715" s="233">
        <v>45809</v>
      </c>
      <c r="B9715" t="s">
        <v>2110</v>
      </c>
      <c r="C9715">
        <v>0</v>
      </c>
      <c r="D9715" t="s">
        <v>58</v>
      </c>
      <c r="E9715" t="s">
        <v>2156</v>
      </c>
      <c r="F9715" t="s">
        <v>1509</v>
      </c>
    </row>
    <row r="9716" spans="1:6" ht="15">
      <c r="A9716" s="233">
        <v>45809</v>
      </c>
      <c r="B9716" t="s">
        <v>2110</v>
      </c>
      <c r="C9716">
        <v>147.82985768912371</v>
      </c>
      <c r="D9716" t="s">
        <v>1498</v>
      </c>
      <c r="E9716" t="s">
        <v>2139</v>
      </c>
      <c r="F9716" t="s">
        <v>1522</v>
      </c>
    </row>
    <row r="9717" spans="1:6" ht="15">
      <c r="A9717" s="233">
        <v>45809</v>
      </c>
      <c r="B9717" t="s">
        <v>2112</v>
      </c>
      <c r="C9717">
        <v>225</v>
      </c>
      <c r="D9717" t="s">
        <v>1498</v>
      </c>
      <c r="E9717" t="s">
        <v>2564</v>
      </c>
      <c r="F9717" t="s">
        <v>1522</v>
      </c>
    </row>
    <row r="9718" spans="1:6" ht="15">
      <c r="A9718" s="233">
        <v>45809</v>
      </c>
      <c r="B9718" t="s">
        <v>1495</v>
      </c>
      <c r="C9718">
        <v>152202</v>
      </c>
      <c r="D9718" t="s">
        <v>1498</v>
      </c>
      <c r="E9718" t="s">
        <v>1813</v>
      </c>
      <c r="F9718" t="s">
        <v>1522</v>
      </c>
    </row>
    <row r="9719" spans="1:6" ht="15">
      <c r="A9719" s="233">
        <v>45809</v>
      </c>
      <c r="B9719" t="s">
        <v>1495</v>
      </c>
      <c r="C9719">
        <v>117738</v>
      </c>
      <c r="D9719" t="s">
        <v>62</v>
      </c>
      <c r="E9719" t="s">
        <v>1814</v>
      </c>
      <c r="F9719" t="s">
        <v>1578</v>
      </c>
    </row>
    <row r="9720" spans="1:6" ht="15">
      <c r="A9720" s="233">
        <v>45809</v>
      </c>
      <c r="B9720" t="s">
        <v>2110</v>
      </c>
      <c r="C9720">
        <v>233.56945081452039</v>
      </c>
      <c r="D9720" t="s">
        <v>62</v>
      </c>
      <c r="E9720" t="s">
        <v>2234</v>
      </c>
      <c r="F9720" t="s">
        <v>1578</v>
      </c>
    </row>
    <row r="9721" spans="1:6" ht="15">
      <c r="A9721" s="233">
        <v>45809</v>
      </c>
      <c r="B9721" t="s">
        <v>2112</v>
      </c>
      <c r="C9721">
        <v>275</v>
      </c>
      <c r="D9721" t="s">
        <v>62</v>
      </c>
      <c r="E9721" t="s">
        <v>2815</v>
      </c>
      <c r="F9721" t="s">
        <v>1578</v>
      </c>
    </row>
    <row r="9722" spans="1:6" ht="15">
      <c r="A9722" s="233">
        <v>45809</v>
      </c>
      <c r="B9722" t="s">
        <v>2112</v>
      </c>
      <c r="C9722">
        <v>180</v>
      </c>
      <c r="D9722" t="s">
        <v>64</v>
      </c>
      <c r="E9722" t="s">
        <v>2177</v>
      </c>
      <c r="F9722" t="s">
        <v>1531</v>
      </c>
    </row>
    <row r="9723" spans="1:6" ht="15">
      <c r="A9723" s="233">
        <v>45809</v>
      </c>
      <c r="B9723" t="s">
        <v>1495</v>
      </c>
      <c r="C9723">
        <v>51300</v>
      </c>
      <c r="D9723" t="s">
        <v>64</v>
      </c>
      <c r="E9723" t="s">
        <v>1815</v>
      </c>
      <c r="F9723" t="s">
        <v>1531</v>
      </c>
    </row>
    <row r="9724" spans="1:6" ht="15">
      <c r="A9724" s="233">
        <v>45809</v>
      </c>
      <c r="B9724" t="s">
        <v>2110</v>
      </c>
      <c r="C9724">
        <v>350.87719298245622</v>
      </c>
      <c r="D9724" t="s">
        <v>64</v>
      </c>
      <c r="E9724" t="s">
        <v>3542</v>
      </c>
      <c r="F9724" t="s">
        <v>1531</v>
      </c>
    </row>
    <row r="9725" spans="1:6" ht="15">
      <c r="A9725" s="233">
        <v>45809</v>
      </c>
      <c r="B9725" t="s">
        <v>2112</v>
      </c>
      <c r="C9725">
        <v>115</v>
      </c>
      <c r="D9725" t="s">
        <v>66</v>
      </c>
      <c r="E9725" t="s">
        <v>2143</v>
      </c>
      <c r="F9725" t="s">
        <v>1509</v>
      </c>
    </row>
    <row r="9726" spans="1:6" ht="15">
      <c r="A9726" s="233">
        <v>45809</v>
      </c>
      <c r="B9726" t="s">
        <v>2110</v>
      </c>
      <c r="C9726">
        <v>202.70032079529031</v>
      </c>
      <c r="D9726" t="s">
        <v>66</v>
      </c>
      <c r="E9726" t="s">
        <v>2223</v>
      </c>
      <c r="F9726" t="s">
        <v>1509</v>
      </c>
    </row>
    <row r="9727" spans="1:6" ht="15">
      <c r="A9727" s="233">
        <v>45809</v>
      </c>
      <c r="B9727" t="s">
        <v>1495</v>
      </c>
      <c r="C9727">
        <v>56734</v>
      </c>
      <c r="D9727" t="s">
        <v>66</v>
      </c>
      <c r="E9727" t="s">
        <v>1816</v>
      </c>
      <c r="F9727" t="s">
        <v>1509</v>
      </c>
    </row>
    <row r="9728" spans="1:6" ht="15">
      <c r="A9728" s="233">
        <v>45809</v>
      </c>
      <c r="B9728" t="s">
        <v>2110</v>
      </c>
      <c r="C9728">
        <v>274.68040563614488</v>
      </c>
      <c r="D9728" t="s">
        <v>68</v>
      </c>
      <c r="E9728" t="s">
        <v>2815</v>
      </c>
      <c r="F9728" t="s">
        <v>1578</v>
      </c>
    </row>
    <row r="9729" spans="1:6" ht="15">
      <c r="A9729" s="233">
        <v>45809</v>
      </c>
      <c r="B9729" t="s">
        <v>1495</v>
      </c>
      <c r="C9729">
        <v>67351</v>
      </c>
      <c r="D9729" t="s">
        <v>68</v>
      </c>
      <c r="E9729" t="s">
        <v>1817</v>
      </c>
      <c r="F9729" t="s">
        <v>1578</v>
      </c>
    </row>
    <row r="9730" spans="1:6" ht="15">
      <c r="A9730" s="233">
        <v>45809</v>
      </c>
      <c r="B9730" t="s">
        <v>2112</v>
      </c>
      <c r="C9730">
        <v>185</v>
      </c>
      <c r="D9730" t="s">
        <v>68</v>
      </c>
      <c r="E9730" t="s">
        <v>2171</v>
      </c>
      <c r="F9730" t="s">
        <v>1578</v>
      </c>
    </row>
    <row r="9731" spans="1:6" ht="15">
      <c r="A9731" s="233">
        <v>45809</v>
      </c>
      <c r="B9731" t="s">
        <v>2110</v>
      </c>
      <c r="C9731">
        <v>210.11051813253769</v>
      </c>
      <c r="D9731" t="s">
        <v>70</v>
      </c>
      <c r="E9731" t="s">
        <v>2167</v>
      </c>
      <c r="F9731" t="s">
        <v>1578</v>
      </c>
    </row>
    <row r="9732" spans="1:6" ht="15">
      <c r="A9732" s="233">
        <v>45809</v>
      </c>
      <c r="B9732" t="s">
        <v>2112</v>
      </c>
      <c r="C9732">
        <v>50</v>
      </c>
      <c r="D9732" t="s">
        <v>70</v>
      </c>
      <c r="E9732" t="s">
        <v>2191</v>
      </c>
      <c r="F9732" t="s">
        <v>1578</v>
      </c>
    </row>
    <row r="9733" spans="1:6" ht="15">
      <c r="A9733" s="233">
        <v>45809</v>
      </c>
      <c r="B9733" t="s">
        <v>1495</v>
      </c>
      <c r="C9733">
        <v>23797</v>
      </c>
      <c r="D9733" t="s">
        <v>70</v>
      </c>
      <c r="E9733" t="s">
        <v>1818</v>
      </c>
      <c r="F9733" t="s">
        <v>1578</v>
      </c>
    </row>
    <row r="9734" spans="1:6" ht="15">
      <c r="A9734" s="233">
        <v>45809</v>
      </c>
      <c r="B9734" t="s">
        <v>1495</v>
      </c>
      <c r="C9734">
        <v>44517</v>
      </c>
      <c r="D9734" t="s">
        <v>72</v>
      </c>
      <c r="E9734" t="s">
        <v>1819</v>
      </c>
      <c r="F9734" t="s">
        <v>1591</v>
      </c>
    </row>
    <row r="9735" spans="1:6" ht="15">
      <c r="A9735" s="233">
        <v>45809</v>
      </c>
      <c r="B9735" t="s">
        <v>2110</v>
      </c>
      <c r="C9735">
        <v>314.48660062448062</v>
      </c>
      <c r="D9735" t="s">
        <v>72</v>
      </c>
      <c r="E9735" t="s">
        <v>2787</v>
      </c>
      <c r="F9735" t="s">
        <v>1591</v>
      </c>
    </row>
    <row r="9736" spans="1:6" ht="15">
      <c r="A9736" s="233">
        <v>45809</v>
      </c>
      <c r="B9736" t="s">
        <v>2112</v>
      </c>
      <c r="C9736">
        <v>140</v>
      </c>
      <c r="D9736" t="s">
        <v>72</v>
      </c>
      <c r="E9736" t="s">
        <v>2131</v>
      </c>
      <c r="F9736" t="s">
        <v>1591</v>
      </c>
    </row>
    <row r="9737" spans="1:6" ht="15">
      <c r="A9737" s="233">
        <v>45809</v>
      </c>
      <c r="B9737" t="s">
        <v>2110</v>
      </c>
      <c r="C9737">
        <v>249.9731211697667</v>
      </c>
      <c r="D9737" t="s">
        <v>74</v>
      </c>
      <c r="E9737" t="s">
        <v>2581</v>
      </c>
      <c r="F9737" t="s">
        <v>1591</v>
      </c>
    </row>
    <row r="9738" spans="1:6" ht="15">
      <c r="A9738" s="233">
        <v>45809</v>
      </c>
      <c r="B9738" t="s">
        <v>2112</v>
      </c>
      <c r="C9738">
        <v>465</v>
      </c>
      <c r="D9738" t="s">
        <v>74</v>
      </c>
      <c r="E9738" t="s">
        <v>2497</v>
      </c>
      <c r="F9738" t="s">
        <v>1591</v>
      </c>
    </row>
    <row r="9739" spans="1:6" ht="15">
      <c r="A9739" s="233">
        <v>45809</v>
      </c>
      <c r="B9739" t="s">
        <v>1495</v>
      </c>
      <c r="C9739">
        <v>186020</v>
      </c>
      <c r="D9739" t="s">
        <v>74</v>
      </c>
      <c r="E9739" t="s">
        <v>1820</v>
      </c>
      <c r="F9739" t="s">
        <v>1591</v>
      </c>
    </row>
    <row r="9740" spans="1:6" ht="15">
      <c r="A9740" s="233">
        <v>45809</v>
      </c>
      <c r="B9740" t="s">
        <v>1495</v>
      </c>
      <c r="C9740">
        <v>221728</v>
      </c>
      <c r="D9740" t="s">
        <v>76</v>
      </c>
      <c r="E9740" t="s">
        <v>1821</v>
      </c>
      <c r="F9740" t="s">
        <v>1522</v>
      </c>
    </row>
    <row r="9741" spans="1:6" ht="15">
      <c r="A9741" s="233">
        <v>45809</v>
      </c>
      <c r="B9741" t="s">
        <v>2112</v>
      </c>
      <c r="C9741">
        <v>425</v>
      </c>
      <c r="D9741" t="s">
        <v>76</v>
      </c>
      <c r="E9741" t="s">
        <v>2116</v>
      </c>
      <c r="F9741" t="s">
        <v>1522</v>
      </c>
    </row>
    <row r="9742" spans="1:6" ht="15">
      <c r="A9742" s="233">
        <v>45809</v>
      </c>
      <c r="B9742" t="s">
        <v>2110</v>
      </c>
      <c r="C9742">
        <v>191.67628806465581</v>
      </c>
      <c r="D9742" t="s">
        <v>76</v>
      </c>
      <c r="E9742" t="s">
        <v>2142</v>
      </c>
      <c r="F9742" t="s">
        <v>1522</v>
      </c>
    </row>
    <row r="9743" spans="1:6" ht="15">
      <c r="A9743" s="233">
        <v>45809</v>
      </c>
      <c r="B9743" t="s">
        <v>2110</v>
      </c>
      <c r="C9743">
        <v>223.3175415928921</v>
      </c>
      <c r="D9743" t="s">
        <v>78</v>
      </c>
      <c r="E9743" t="s">
        <v>2136</v>
      </c>
      <c r="F9743" t="s">
        <v>1518</v>
      </c>
    </row>
    <row r="9744" spans="1:6" ht="15">
      <c r="A9744" s="233">
        <v>45809</v>
      </c>
      <c r="B9744" t="s">
        <v>2112</v>
      </c>
      <c r="C9744">
        <v>140</v>
      </c>
      <c r="D9744" t="s">
        <v>78</v>
      </c>
      <c r="E9744" t="s">
        <v>2131</v>
      </c>
      <c r="F9744" t="s">
        <v>1518</v>
      </c>
    </row>
    <row r="9745" spans="1:6" ht="15">
      <c r="A9745" s="233">
        <v>45809</v>
      </c>
      <c r="B9745" t="s">
        <v>1495</v>
      </c>
      <c r="C9745">
        <v>62691</v>
      </c>
      <c r="D9745" t="s">
        <v>78</v>
      </c>
      <c r="E9745" t="s">
        <v>1822</v>
      </c>
      <c r="F9745" t="s">
        <v>1518</v>
      </c>
    </row>
    <row r="9746" spans="1:6" ht="15">
      <c r="A9746" s="233">
        <v>45809</v>
      </c>
      <c r="B9746" t="s">
        <v>1495</v>
      </c>
      <c r="C9746">
        <v>119046</v>
      </c>
      <c r="D9746" t="s">
        <v>80</v>
      </c>
      <c r="E9746" t="s">
        <v>1823</v>
      </c>
      <c r="F9746" t="s">
        <v>1522</v>
      </c>
    </row>
    <row r="9747" spans="1:6" ht="15">
      <c r="A9747" s="233">
        <v>45809</v>
      </c>
      <c r="B9747" t="s">
        <v>2110</v>
      </c>
      <c r="C9747">
        <v>163.8022277102969</v>
      </c>
      <c r="D9747" t="s">
        <v>80</v>
      </c>
      <c r="E9747" t="s">
        <v>2260</v>
      </c>
      <c r="F9747" t="s">
        <v>1522</v>
      </c>
    </row>
    <row r="9748" spans="1:6" ht="15">
      <c r="A9748" s="233">
        <v>45809</v>
      </c>
      <c r="B9748" t="s">
        <v>2112</v>
      </c>
      <c r="C9748">
        <v>195</v>
      </c>
      <c r="D9748" t="s">
        <v>80</v>
      </c>
      <c r="E9748" t="s">
        <v>2135</v>
      </c>
      <c r="F9748" t="s">
        <v>1522</v>
      </c>
    </row>
    <row r="9749" spans="1:6" ht="15">
      <c r="A9749" s="233">
        <v>45809</v>
      </c>
      <c r="B9749" t="s">
        <v>2110</v>
      </c>
      <c r="C9749">
        <v>201.26723816623181</v>
      </c>
      <c r="D9749" t="s">
        <v>82</v>
      </c>
      <c r="E9749" t="s">
        <v>2795</v>
      </c>
      <c r="F9749" t="s">
        <v>1531</v>
      </c>
    </row>
    <row r="9750" spans="1:6" ht="15">
      <c r="A9750" s="233">
        <v>45809</v>
      </c>
      <c r="B9750" t="s">
        <v>1495</v>
      </c>
      <c r="C9750">
        <v>67075</v>
      </c>
      <c r="D9750" t="s">
        <v>82</v>
      </c>
      <c r="E9750" t="s">
        <v>1824</v>
      </c>
      <c r="F9750" t="s">
        <v>1531</v>
      </c>
    </row>
    <row r="9751" spans="1:6" ht="15">
      <c r="A9751" s="233">
        <v>45809</v>
      </c>
      <c r="B9751" t="s">
        <v>2112</v>
      </c>
      <c r="C9751">
        <v>135</v>
      </c>
      <c r="D9751" t="s">
        <v>82</v>
      </c>
      <c r="E9751" t="s">
        <v>2165</v>
      </c>
      <c r="F9751" t="s">
        <v>1531</v>
      </c>
    </row>
    <row r="9752" spans="1:6" ht="15">
      <c r="A9752" s="233">
        <v>45809</v>
      </c>
      <c r="B9752" t="s">
        <v>2110</v>
      </c>
      <c r="C9752">
        <v>61.67129201356768</v>
      </c>
      <c r="D9752" t="s">
        <v>84</v>
      </c>
      <c r="E9752" t="s">
        <v>2566</v>
      </c>
      <c r="F9752" t="s">
        <v>1509</v>
      </c>
    </row>
    <row r="9753" spans="1:6" ht="15">
      <c r="A9753" s="233">
        <v>45809</v>
      </c>
      <c r="B9753" t="s">
        <v>1495</v>
      </c>
      <c r="C9753">
        <v>48645</v>
      </c>
      <c r="D9753" t="s">
        <v>84</v>
      </c>
      <c r="E9753" t="s">
        <v>1825</v>
      </c>
      <c r="F9753" t="s">
        <v>1509</v>
      </c>
    </row>
    <row r="9754" spans="1:6" ht="15">
      <c r="A9754" s="233">
        <v>45809</v>
      </c>
      <c r="B9754" t="s">
        <v>2112</v>
      </c>
      <c r="C9754">
        <v>30</v>
      </c>
      <c r="D9754" t="s">
        <v>84</v>
      </c>
      <c r="E9754" t="s">
        <v>2133</v>
      </c>
      <c r="F9754" t="s">
        <v>1509</v>
      </c>
    </row>
    <row r="9755" spans="1:6" ht="15">
      <c r="A9755" s="233">
        <v>45809</v>
      </c>
      <c r="B9755" t="s">
        <v>1495</v>
      </c>
      <c r="C9755">
        <v>96404</v>
      </c>
      <c r="D9755" t="s">
        <v>86</v>
      </c>
      <c r="E9755" t="s">
        <v>1826</v>
      </c>
      <c r="F9755" t="s">
        <v>1518</v>
      </c>
    </row>
    <row r="9756" spans="1:6" ht="15">
      <c r="A9756" s="233">
        <v>45809</v>
      </c>
      <c r="B9756" t="s">
        <v>2112</v>
      </c>
      <c r="C9756">
        <v>165</v>
      </c>
      <c r="D9756" t="s">
        <v>86</v>
      </c>
      <c r="E9756" t="s">
        <v>2153</v>
      </c>
      <c r="F9756" t="s">
        <v>1518</v>
      </c>
    </row>
    <row r="9757" spans="1:6" ht="15">
      <c r="A9757" s="233">
        <v>45809</v>
      </c>
      <c r="B9757" t="s">
        <v>2110</v>
      </c>
      <c r="C9757">
        <v>171.1547238703788</v>
      </c>
      <c r="D9757" t="s">
        <v>86</v>
      </c>
      <c r="E9757" t="s">
        <v>2172</v>
      </c>
      <c r="F9757" t="s">
        <v>1518</v>
      </c>
    </row>
    <row r="9758" spans="1:6" ht="15">
      <c r="A9758" s="233">
        <v>45809</v>
      </c>
      <c r="B9758" t="s">
        <v>2112</v>
      </c>
      <c r="C9758">
        <v>220</v>
      </c>
      <c r="D9758" t="s">
        <v>88</v>
      </c>
      <c r="E9758" t="s">
        <v>2158</v>
      </c>
      <c r="F9758" t="s">
        <v>1544</v>
      </c>
    </row>
    <row r="9759" spans="1:6" ht="15">
      <c r="A9759" s="233">
        <v>45809</v>
      </c>
      <c r="B9759" t="s">
        <v>2110</v>
      </c>
      <c r="C9759">
        <v>147.24090620084999</v>
      </c>
      <c r="D9759" t="s">
        <v>88</v>
      </c>
      <c r="E9759" t="s">
        <v>2796</v>
      </c>
      <c r="F9759" t="s">
        <v>1544</v>
      </c>
    </row>
    <row r="9760" spans="1:6" ht="15">
      <c r="A9760" s="233">
        <v>45809</v>
      </c>
      <c r="B9760" t="s">
        <v>1495</v>
      </c>
      <c r="C9760">
        <v>149415</v>
      </c>
      <c r="D9760" t="s">
        <v>88</v>
      </c>
      <c r="E9760" t="s">
        <v>1827</v>
      </c>
      <c r="F9760" t="s">
        <v>1544</v>
      </c>
    </row>
    <row r="9761" spans="1:6" ht="15">
      <c r="A9761" s="233">
        <v>45809</v>
      </c>
      <c r="B9761" t="s">
        <v>1495</v>
      </c>
      <c r="C9761">
        <v>48037</v>
      </c>
      <c r="D9761" t="s">
        <v>90</v>
      </c>
      <c r="E9761" t="s">
        <v>1828</v>
      </c>
      <c r="F9761" t="s">
        <v>1509</v>
      </c>
    </row>
    <row r="9762" spans="1:6" ht="15">
      <c r="A9762" s="233">
        <v>45809</v>
      </c>
      <c r="B9762" t="s">
        <v>2110</v>
      </c>
      <c r="C9762">
        <v>156.12965006141101</v>
      </c>
      <c r="D9762" t="s">
        <v>90</v>
      </c>
      <c r="E9762" t="s">
        <v>2575</v>
      </c>
      <c r="F9762" t="s">
        <v>1509</v>
      </c>
    </row>
    <row r="9763" spans="1:6" ht="15">
      <c r="A9763" s="233">
        <v>45809</v>
      </c>
      <c r="B9763" t="s">
        <v>2112</v>
      </c>
      <c r="C9763">
        <v>75</v>
      </c>
      <c r="D9763" t="s">
        <v>90</v>
      </c>
      <c r="E9763" t="s">
        <v>2147</v>
      </c>
      <c r="F9763" t="s">
        <v>1509</v>
      </c>
    </row>
    <row r="9764" spans="1:6" ht="15">
      <c r="A9764" s="233">
        <v>45809</v>
      </c>
      <c r="B9764" t="s">
        <v>1495</v>
      </c>
      <c r="C9764">
        <v>325861</v>
      </c>
      <c r="D9764" t="s">
        <v>92</v>
      </c>
      <c r="E9764" t="s">
        <v>1829</v>
      </c>
      <c r="F9764" t="s">
        <v>1525</v>
      </c>
    </row>
    <row r="9765" spans="1:6" ht="15">
      <c r="A9765" s="233">
        <v>45809</v>
      </c>
      <c r="B9765" t="s">
        <v>2110</v>
      </c>
      <c r="C9765">
        <v>191.79957098271959</v>
      </c>
      <c r="D9765" t="s">
        <v>92</v>
      </c>
      <c r="E9765" t="s">
        <v>2142</v>
      </c>
      <c r="F9765" t="s">
        <v>1525</v>
      </c>
    </row>
    <row r="9766" spans="1:6" ht="15">
      <c r="A9766" s="233">
        <v>45809</v>
      </c>
      <c r="B9766" t="s">
        <v>2112</v>
      </c>
      <c r="C9766">
        <v>625</v>
      </c>
      <c r="D9766" t="s">
        <v>92</v>
      </c>
      <c r="E9766" t="s">
        <v>2637</v>
      </c>
      <c r="F9766" t="s">
        <v>1525</v>
      </c>
    </row>
    <row r="9767" spans="1:6" ht="15">
      <c r="A9767" s="233">
        <v>45809</v>
      </c>
      <c r="B9767" t="s">
        <v>2112</v>
      </c>
      <c r="C9767">
        <v>125</v>
      </c>
      <c r="D9767" t="s">
        <v>94</v>
      </c>
      <c r="E9767" t="s">
        <v>2144</v>
      </c>
      <c r="F9767" t="s">
        <v>1578</v>
      </c>
    </row>
    <row r="9768" spans="1:6" ht="15">
      <c r="A9768" s="233">
        <v>45809</v>
      </c>
      <c r="B9768" t="s">
        <v>1495</v>
      </c>
      <c r="C9768">
        <v>41321</v>
      </c>
      <c r="D9768" t="s">
        <v>94</v>
      </c>
      <c r="E9768" t="s">
        <v>1830</v>
      </c>
      <c r="F9768" t="s">
        <v>1578</v>
      </c>
    </row>
    <row r="9769" spans="1:6" ht="15">
      <c r="A9769" s="233">
        <v>45809</v>
      </c>
      <c r="B9769" t="s">
        <v>2110</v>
      </c>
      <c r="C9769">
        <v>302.50961980590978</v>
      </c>
      <c r="D9769" t="s">
        <v>94</v>
      </c>
      <c r="E9769" t="s">
        <v>2164</v>
      </c>
      <c r="F9769" t="s">
        <v>1578</v>
      </c>
    </row>
    <row r="9770" spans="1:6" ht="15">
      <c r="A9770" s="233">
        <v>45809</v>
      </c>
      <c r="B9770" t="s">
        <v>2110</v>
      </c>
      <c r="C9770">
        <v>155.36761328325539</v>
      </c>
      <c r="D9770" t="s">
        <v>96</v>
      </c>
      <c r="E9770" t="s">
        <v>2140</v>
      </c>
      <c r="F9770" t="s">
        <v>1522</v>
      </c>
    </row>
    <row r="9771" spans="1:6" ht="15">
      <c r="A9771" s="233">
        <v>45809</v>
      </c>
      <c r="B9771" t="s">
        <v>1495</v>
      </c>
      <c r="C9771">
        <v>148036</v>
      </c>
      <c r="D9771" t="s">
        <v>96</v>
      </c>
      <c r="E9771" t="s">
        <v>1831</v>
      </c>
      <c r="F9771" t="s">
        <v>1522</v>
      </c>
    </row>
    <row r="9772" spans="1:6" ht="15">
      <c r="A9772" s="233">
        <v>45809</v>
      </c>
      <c r="B9772" t="s">
        <v>2112</v>
      </c>
      <c r="C9772">
        <v>230</v>
      </c>
      <c r="D9772" t="s">
        <v>96</v>
      </c>
      <c r="E9772" t="s">
        <v>2584</v>
      </c>
      <c r="F9772" t="s">
        <v>1522</v>
      </c>
    </row>
    <row r="9773" spans="1:6" ht="15">
      <c r="A9773" s="233">
        <v>45809</v>
      </c>
      <c r="B9773" t="s">
        <v>1495</v>
      </c>
      <c r="C9773">
        <v>32234</v>
      </c>
      <c r="D9773" t="s">
        <v>98</v>
      </c>
      <c r="E9773" t="s">
        <v>1832</v>
      </c>
      <c r="F9773" t="s">
        <v>1509</v>
      </c>
    </row>
    <row r="9774" spans="1:6" ht="15">
      <c r="A9774" s="233">
        <v>45809</v>
      </c>
      <c r="B9774" t="s">
        <v>2112</v>
      </c>
      <c r="C9774">
        <v>80</v>
      </c>
      <c r="D9774" t="s">
        <v>98</v>
      </c>
      <c r="E9774" t="s">
        <v>2115</v>
      </c>
      <c r="F9774" t="s">
        <v>1509</v>
      </c>
    </row>
    <row r="9775" spans="1:6" ht="15">
      <c r="A9775" s="233">
        <v>45809</v>
      </c>
      <c r="B9775" t="s">
        <v>2110</v>
      </c>
      <c r="C9775">
        <v>248.1851461190048</v>
      </c>
      <c r="D9775" t="s">
        <v>98</v>
      </c>
      <c r="E9775" t="s">
        <v>2219</v>
      </c>
      <c r="F9775" t="s">
        <v>1509</v>
      </c>
    </row>
    <row r="9776" spans="1:6" ht="15">
      <c r="A9776" s="233">
        <v>45809</v>
      </c>
      <c r="B9776" t="s">
        <v>2112</v>
      </c>
      <c r="C9776">
        <v>55</v>
      </c>
      <c r="D9776" t="s">
        <v>100</v>
      </c>
      <c r="E9776" t="s">
        <v>2150</v>
      </c>
      <c r="F9776" t="s">
        <v>1509</v>
      </c>
    </row>
    <row r="9777" spans="1:6" ht="15">
      <c r="A9777" s="233">
        <v>45809</v>
      </c>
      <c r="B9777" t="s">
        <v>1495</v>
      </c>
      <c r="C9777">
        <v>22600</v>
      </c>
      <c r="D9777" t="s">
        <v>100</v>
      </c>
      <c r="E9777" t="s">
        <v>1833</v>
      </c>
      <c r="F9777" t="s">
        <v>1509</v>
      </c>
    </row>
    <row r="9778" spans="1:6" ht="15">
      <c r="A9778" s="233">
        <v>45809</v>
      </c>
      <c r="B9778" t="s">
        <v>2110</v>
      </c>
      <c r="C9778">
        <v>243.36283185840711</v>
      </c>
      <c r="D9778" t="s">
        <v>100</v>
      </c>
      <c r="E9778" t="s">
        <v>3720</v>
      </c>
      <c r="F9778" t="s">
        <v>1509</v>
      </c>
    </row>
    <row r="9779" spans="1:6" ht="15">
      <c r="A9779" s="233">
        <v>45809</v>
      </c>
      <c r="B9779" t="s">
        <v>1495</v>
      </c>
      <c r="C9779">
        <v>25379</v>
      </c>
      <c r="D9779" t="s">
        <v>102</v>
      </c>
      <c r="E9779" t="s">
        <v>1834</v>
      </c>
      <c r="F9779" t="s">
        <v>1534</v>
      </c>
    </row>
    <row r="9780" spans="1:6" ht="15">
      <c r="A9780" s="233">
        <v>45809</v>
      </c>
      <c r="B9780" t="s">
        <v>2112</v>
      </c>
      <c r="C9780">
        <v>70</v>
      </c>
      <c r="D9780" t="s">
        <v>102</v>
      </c>
      <c r="E9780" t="s">
        <v>2127</v>
      </c>
      <c r="F9780" t="s">
        <v>1534</v>
      </c>
    </row>
    <row r="9781" spans="1:6" ht="15">
      <c r="A9781" s="233">
        <v>45809</v>
      </c>
      <c r="B9781" t="s">
        <v>2110</v>
      </c>
      <c r="C9781">
        <v>275.81859017297768</v>
      </c>
      <c r="D9781" t="s">
        <v>102</v>
      </c>
      <c r="E9781" t="s">
        <v>2212</v>
      </c>
      <c r="F9781" t="s">
        <v>1534</v>
      </c>
    </row>
    <row r="9782" spans="1:6" ht="15">
      <c r="A9782" s="233">
        <v>45809</v>
      </c>
      <c r="B9782" t="s">
        <v>2112</v>
      </c>
      <c r="C9782">
        <v>0</v>
      </c>
      <c r="D9782" t="s">
        <v>104</v>
      </c>
      <c r="E9782" t="s">
        <v>2156</v>
      </c>
      <c r="F9782" t="s">
        <v>1509</v>
      </c>
    </row>
    <row r="9783" spans="1:6" ht="15">
      <c r="A9783" s="233">
        <v>45809</v>
      </c>
      <c r="B9783" t="s">
        <v>1495</v>
      </c>
      <c r="C9783">
        <v>20499</v>
      </c>
      <c r="D9783" t="s">
        <v>104</v>
      </c>
      <c r="E9783" t="s">
        <v>1835</v>
      </c>
      <c r="F9783" t="s">
        <v>1509</v>
      </c>
    </row>
    <row r="9784" spans="1:6" ht="15">
      <c r="A9784" s="233">
        <v>45809</v>
      </c>
      <c r="B9784" t="s">
        <v>2110</v>
      </c>
      <c r="C9784">
        <v>0</v>
      </c>
      <c r="D9784" t="s">
        <v>104</v>
      </c>
      <c r="E9784" t="s">
        <v>2156</v>
      </c>
      <c r="F9784" t="s">
        <v>1509</v>
      </c>
    </row>
    <row r="9785" spans="1:6" ht="15">
      <c r="A9785" s="233">
        <v>45809</v>
      </c>
      <c r="B9785" t="s">
        <v>2110</v>
      </c>
      <c r="C9785">
        <v>178.58682398728959</v>
      </c>
      <c r="D9785" t="s">
        <v>106</v>
      </c>
      <c r="E9785" t="s">
        <v>2227</v>
      </c>
      <c r="F9785" t="s">
        <v>1544</v>
      </c>
    </row>
    <row r="9786" spans="1:6" ht="15">
      <c r="A9786" s="233">
        <v>45809</v>
      </c>
      <c r="B9786" t="s">
        <v>1495</v>
      </c>
      <c r="C9786">
        <v>324772</v>
      </c>
      <c r="D9786" t="s">
        <v>106</v>
      </c>
      <c r="E9786" t="s">
        <v>1836</v>
      </c>
      <c r="F9786" t="s">
        <v>1544</v>
      </c>
    </row>
    <row r="9787" spans="1:6" ht="15">
      <c r="A9787" s="233">
        <v>45809</v>
      </c>
      <c r="B9787" t="s">
        <v>2112</v>
      </c>
      <c r="C9787">
        <v>580</v>
      </c>
      <c r="D9787" t="s">
        <v>106</v>
      </c>
      <c r="E9787" t="s">
        <v>2296</v>
      </c>
      <c r="F9787" t="s">
        <v>1544</v>
      </c>
    </row>
    <row r="9788" spans="1:6" ht="15">
      <c r="A9788" s="233">
        <v>45809</v>
      </c>
      <c r="B9788" t="s">
        <v>2112</v>
      </c>
      <c r="C9788">
        <v>45</v>
      </c>
      <c r="D9788" t="s">
        <v>108</v>
      </c>
      <c r="E9788" t="s">
        <v>2138</v>
      </c>
      <c r="F9788" t="s">
        <v>1509</v>
      </c>
    </row>
    <row r="9789" spans="1:6" ht="15">
      <c r="A9789" s="233">
        <v>45809</v>
      </c>
      <c r="B9789" t="s">
        <v>1495</v>
      </c>
      <c r="C9789">
        <v>29751</v>
      </c>
      <c r="D9789" t="s">
        <v>108</v>
      </c>
      <c r="E9789" t="s">
        <v>1837</v>
      </c>
      <c r="F9789" t="s">
        <v>1509</v>
      </c>
    </row>
    <row r="9790" spans="1:6" ht="15">
      <c r="A9790" s="233">
        <v>45809</v>
      </c>
      <c r="B9790" t="s">
        <v>2110</v>
      </c>
      <c r="C9790">
        <v>151.25541998588281</v>
      </c>
      <c r="D9790" t="s">
        <v>108</v>
      </c>
      <c r="E9790" t="s">
        <v>2585</v>
      </c>
      <c r="F9790" t="s">
        <v>1509</v>
      </c>
    </row>
    <row r="9791" spans="1:6" ht="15">
      <c r="A9791" s="233">
        <v>45809</v>
      </c>
      <c r="B9791" t="s">
        <v>1495</v>
      </c>
      <c r="C9791">
        <v>42587</v>
      </c>
      <c r="D9791" t="s">
        <v>110</v>
      </c>
      <c r="E9791" t="s">
        <v>1838</v>
      </c>
      <c r="F9791" t="s">
        <v>1509</v>
      </c>
    </row>
    <row r="9792" spans="1:6" ht="15">
      <c r="A9792" s="233">
        <v>45809</v>
      </c>
      <c r="B9792" t="s">
        <v>2110</v>
      </c>
      <c r="C9792">
        <v>58.70336018033673</v>
      </c>
      <c r="D9792" t="s">
        <v>110</v>
      </c>
      <c r="E9792" t="s">
        <v>2189</v>
      </c>
      <c r="F9792" t="s">
        <v>1509</v>
      </c>
    </row>
    <row r="9793" spans="1:6" ht="15">
      <c r="A9793" s="233">
        <v>45809</v>
      </c>
      <c r="B9793" t="s">
        <v>2112</v>
      </c>
      <c r="C9793">
        <v>25</v>
      </c>
      <c r="D9793" t="s">
        <v>110</v>
      </c>
      <c r="E9793" t="s">
        <v>2173</v>
      </c>
      <c r="F9793" t="s">
        <v>1509</v>
      </c>
    </row>
    <row r="9794" spans="1:6" ht="15">
      <c r="A9794" s="233">
        <v>45809</v>
      </c>
      <c r="B9794" t="s">
        <v>2112</v>
      </c>
      <c r="C9794">
        <v>45</v>
      </c>
      <c r="D9794" t="s">
        <v>112</v>
      </c>
      <c r="E9794" t="s">
        <v>2138</v>
      </c>
      <c r="F9794" t="s">
        <v>1578</v>
      </c>
    </row>
    <row r="9795" spans="1:6" ht="15">
      <c r="A9795" s="233">
        <v>45809</v>
      </c>
      <c r="B9795" t="s">
        <v>1495</v>
      </c>
      <c r="C9795">
        <v>19648</v>
      </c>
      <c r="D9795" t="s">
        <v>112</v>
      </c>
      <c r="E9795" t="s">
        <v>1839</v>
      </c>
      <c r="F9795" t="s">
        <v>1578</v>
      </c>
    </row>
    <row r="9796" spans="1:6" ht="15">
      <c r="A9796" s="233">
        <v>45809</v>
      </c>
      <c r="B9796" t="s">
        <v>2110</v>
      </c>
      <c r="C9796">
        <v>229.03094462540719</v>
      </c>
      <c r="D9796" t="s">
        <v>112</v>
      </c>
      <c r="E9796" t="s">
        <v>2789</v>
      </c>
      <c r="F9796" t="s">
        <v>1578</v>
      </c>
    </row>
    <row r="9797" spans="1:6" ht="15">
      <c r="A9797" s="233">
        <v>45809</v>
      </c>
      <c r="B9797" t="s">
        <v>1495</v>
      </c>
      <c r="C9797">
        <v>47709</v>
      </c>
      <c r="D9797" t="s">
        <v>114</v>
      </c>
      <c r="E9797" t="s">
        <v>1840</v>
      </c>
      <c r="F9797" t="s">
        <v>1509</v>
      </c>
    </row>
    <row r="9798" spans="1:6" ht="15">
      <c r="A9798" s="233">
        <v>45809</v>
      </c>
      <c r="B9798" t="s">
        <v>2110</v>
      </c>
      <c r="C9798">
        <v>167.68324634764929</v>
      </c>
      <c r="D9798" t="s">
        <v>114</v>
      </c>
      <c r="E9798" t="s">
        <v>2788</v>
      </c>
      <c r="F9798" t="s">
        <v>1509</v>
      </c>
    </row>
    <row r="9799" spans="1:6" ht="15">
      <c r="A9799" s="233">
        <v>45809</v>
      </c>
      <c r="B9799" t="s">
        <v>2112</v>
      </c>
      <c r="C9799">
        <v>80</v>
      </c>
      <c r="D9799" t="s">
        <v>114</v>
      </c>
      <c r="E9799" t="s">
        <v>2115</v>
      </c>
      <c r="F9799" t="s">
        <v>1509</v>
      </c>
    </row>
    <row r="9800" spans="1:6" ht="15">
      <c r="A9800" s="233">
        <v>45809</v>
      </c>
      <c r="B9800" t="s">
        <v>2110</v>
      </c>
      <c r="C9800">
        <v>164.9972823977017</v>
      </c>
      <c r="D9800" t="s">
        <v>872</v>
      </c>
      <c r="E9800" t="s">
        <v>2153</v>
      </c>
      <c r="F9800" t="s">
        <v>1531</v>
      </c>
    </row>
    <row r="9801" spans="1:6" ht="15">
      <c r="A9801" s="233">
        <v>45809</v>
      </c>
      <c r="B9801" t="s">
        <v>1495</v>
      </c>
      <c r="C9801">
        <v>51516</v>
      </c>
      <c r="D9801" t="s">
        <v>872</v>
      </c>
      <c r="E9801" t="s">
        <v>1841</v>
      </c>
      <c r="F9801" t="s">
        <v>1531</v>
      </c>
    </row>
    <row r="9802" spans="1:6" ht="15">
      <c r="A9802" s="233">
        <v>45809</v>
      </c>
      <c r="B9802" t="s">
        <v>2112</v>
      </c>
      <c r="C9802">
        <v>85</v>
      </c>
      <c r="D9802" t="s">
        <v>872</v>
      </c>
      <c r="E9802" t="s">
        <v>2183</v>
      </c>
      <c r="F9802" t="s">
        <v>1531</v>
      </c>
    </row>
    <row r="9803" spans="1:6" ht="15">
      <c r="A9803" s="233">
        <v>45809</v>
      </c>
      <c r="B9803" t="s">
        <v>1495</v>
      </c>
      <c r="C9803">
        <v>216310</v>
      </c>
      <c r="D9803" t="s">
        <v>118</v>
      </c>
      <c r="E9803" t="s">
        <v>1842</v>
      </c>
      <c r="F9803" t="s">
        <v>1525</v>
      </c>
    </row>
    <row r="9804" spans="1:6" ht="15">
      <c r="A9804" s="233">
        <v>45809</v>
      </c>
      <c r="B9804" t="s">
        <v>2110</v>
      </c>
      <c r="C9804">
        <v>177.98529887661229</v>
      </c>
      <c r="D9804" t="s">
        <v>118</v>
      </c>
      <c r="E9804" t="s">
        <v>2149</v>
      </c>
      <c r="F9804" t="s">
        <v>1525</v>
      </c>
    </row>
    <row r="9805" spans="1:6" ht="15">
      <c r="A9805" s="233">
        <v>45809</v>
      </c>
      <c r="B9805" t="s">
        <v>2112</v>
      </c>
      <c r="C9805">
        <v>385</v>
      </c>
      <c r="D9805" t="s">
        <v>118</v>
      </c>
      <c r="E9805" t="s">
        <v>2620</v>
      </c>
      <c r="F9805" t="s">
        <v>1525</v>
      </c>
    </row>
    <row r="9806" spans="1:6" ht="15">
      <c r="A9806" s="233">
        <v>45809</v>
      </c>
      <c r="B9806" t="s">
        <v>2112</v>
      </c>
      <c r="C9806">
        <v>10</v>
      </c>
      <c r="D9806" t="s">
        <v>120</v>
      </c>
      <c r="E9806" t="s">
        <v>2129</v>
      </c>
      <c r="F9806" t="s">
        <v>1509</v>
      </c>
    </row>
    <row r="9807" spans="1:6" ht="15">
      <c r="A9807" s="233">
        <v>45809</v>
      </c>
      <c r="B9807" t="s">
        <v>2110</v>
      </c>
      <c r="C9807">
        <v>23.149219871290331</v>
      </c>
      <c r="D9807" t="s">
        <v>120</v>
      </c>
      <c r="E9807" t="s">
        <v>2797</v>
      </c>
      <c r="F9807" t="s">
        <v>1509</v>
      </c>
    </row>
    <row r="9808" spans="1:6" ht="15">
      <c r="A9808" s="233">
        <v>45809</v>
      </c>
      <c r="B9808" t="s">
        <v>1495</v>
      </c>
      <c r="C9808">
        <v>43198</v>
      </c>
      <c r="D9808" t="s">
        <v>120</v>
      </c>
      <c r="E9808" t="s">
        <v>1843</v>
      </c>
      <c r="F9808" t="s">
        <v>1509</v>
      </c>
    </row>
    <row r="9809" spans="1:6" ht="15">
      <c r="A9809" s="233">
        <v>45809</v>
      </c>
      <c r="B9809" t="s">
        <v>2110</v>
      </c>
      <c r="C9809">
        <v>0</v>
      </c>
      <c r="D9809" t="s">
        <v>122</v>
      </c>
      <c r="E9809" t="s">
        <v>2156</v>
      </c>
      <c r="F9809" t="s">
        <v>1509</v>
      </c>
    </row>
    <row r="9810" spans="1:6" ht="15">
      <c r="A9810" s="233">
        <v>45809</v>
      </c>
      <c r="B9810" t="s">
        <v>1495</v>
      </c>
      <c r="C9810">
        <v>36624</v>
      </c>
      <c r="D9810" t="s">
        <v>122</v>
      </c>
      <c r="E9810" t="s">
        <v>1844</v>
      </c>
      <c r="F9810" t="s">
        <v>1509</v>
      </c>
    </row>
    <row r="9811" spans="1:6" ht="15">
      <c r="A9811" s="233">
        <v>45809</v>
      </c>
      <c r="B9811" t="s">
        <v>2112</v>
      </c>
      <c r="C9811">
        <v>0</v>
      </c>
      <c r="D9811" t="s">
        <v>122</v>
      </c>
      <c r="E9811" t="s">
        <v>2156</v>
      </c>
      <c r="F9811" t="s">
        <v>1509</v>
      </c>
    </row>
    <row r="9812" spans="1:6" ht="15">
      <c r="A9812" s="233">
        <v>45809</v>
      </c>
      <c r="B9812" t="s">
        <v>1495</v>
      </c>
      <c r="C9812">
        <v>42743</v>
      </c>
      <c r="D9812" t="s">
        <v>124</v>
      </c>
      <c r="E9812" t="s">
        <v>1845</v>
      </c>
      <c r="F9812" t="s">
        <v>1544</v>
      </c>
    </row>
    <row r="9813" spans="1:6" ht="15">
      <c r="A9813" s="233">
        <v>45809</v>
      </c>
      <c r="B9813" t="s">
        <v>2110</v>
      </c>
      <c r="C9813">
        <v>152.0716842523922</v>
      </c>
      <c r="D9813" t="s">
        <v>124</v>
      </c>
      <c r="E9813" t="s">
        <v>2206</v>
      </c>
      <c r="F9813" t="s">
        <v>1544</v>
      </c>
    </row>
    <row r="9814" spans="1:6" ht="15">
      <c r="A9814" s="233">
        <v>45809</v>
      </c>
      <c r="B9814" t="s">
        <v>2112</v>
      </c>
      <c r="C9814">
        <v>65</v>
      </c>
      <c r="D9814" t="s">
        <v>124</v>
      </c>
      <c r="E9814" t="s">
        <v>2209</v>
      </c>
      <c r="F9814" t="s">
        <v>1544</v>
      </c>
    </row>
    <row r="9815" spans="1:6" ht="15">
      <c r="A9815" s="233">
        <v>45809</v>
      </c>
      <c r="B9815" t="s">
        <v>2110</v>
      </c>
      <c r="C9815">
        <v>254.27646786870091</v>
      </c>
      <c r="D9815" t="s">
        <v>126</v>
      </c>
      <c r="E9815" t="s">
        <v>2190</v>
      </c>
      <c r="F9815" t="s">
        <v>1509</v>
      </c>
    </row>
    <row r="9816" spans="1:6" ht="15">
      <c r="A9816" s="233">
        <v>45809</v>
      </c>
      <c r="B9816" t="s">
        <v>1495</v>
      </c>
      <c r="C9816">
        <v>21630</v>
      </c>
      <c r="D9816" t="s">
        <v>126</v>
      </c>
      <c r="E9816" t="s">
        <v>1846</v>
      </c>
      <c r="F9816" t="s">
        <v>1509</v>
      </c>
    </row>
    <row r="9817" spans="1:6" ht="15">
      <c r="A9817" s="233">
        <v>45809</v>
      </c>
      <c r="B9817" t="s">
        <v>2112</v>
      </c>
      <c r="C9817">
        <v>55</v>
      </c>
      <c r="D9817" t="s">
        <v>126</v>
      </c>
      <c r="E9817" t="s">
        <v>2150</v>
      </c>
      <c r="F9817" t="s">
        <v>1509</v>
      </c>
    </row>
    <row r="9818" spans="1:6" ht="15">
      <c r="A9818" s="233">
        <v>45809</v>
      </c>
      <c r="B9818" t="s">
        <v>1495</v>
      </c>
      <c r="C9818">
        <v>22314</v>
      </c>
      <c r="D9818" t="s">
        <v>128</v>
      </c>
      <c r="E9818" t="s">
        <v>1847</v>
      </c>
      <c r="F9818" t="s">
        <v>1509</v>
      </c>
    </row>
    <row r="9819" spans="1:6" ht="15">
      <c r="A9819" s="233">
        <v>45809</v>
      </c>
      <c r="B9819" t="s">
        <v>2110</v>
      </c>
      <c r="C9819">
        <v>0</v>
      </c>
      <c r="D9819" t="s">
        <v>128</v>
      </c>
      <c r="E9819" t="s">
        <v>2156</v>
      </c>
      <c r="F9819" t="s">
        <v>1509</v>
      </c>
    </row>
    <row r="9820" spans="1:6" ht="15">
      <c r="A9820" s="233">
        <v>45809</v>
      </c>
      <c r="B9820" t="s">
        <v>2112</v>
      </c>
      <c r="C9820">
        <v>0</v>
      </c>
      <c r="D9820" t="s">
        <v>128</v>
      </c>
      <c r="E9820" t="s">
        <v>2156</v>
      </c>
      <c r="F9820" t="s">
        <v>1509</v>
      </c>
    </row>
    <row r="9821" spans="1:6" ht="15">
      <c r="A9821" s="233">
        <v>45809</v>
      </c>
      <c r="B9821" t="s">
        <v>2112</v>
      </c>
      <c r="C9821">
        <v>495</v>
      </c>
      <c r="D9821" t="s">
        <v>130</v>
      </c>
      <c r="E9821" t="s">
        <v>3013</v>
      </c>
      <c r="F9821" t="s">
        <v>1544</v>
      </c>
    </row>
    <row r="9822" spans="1:6" ht="15">
      <c r="A9822" s="233">
        <v>45809</v>
      </c>
      <c r="B9822" t="s">
        <v>1495</v>
      </c>
      <c r="C9822">
        <v>335964</v>
      </c>
      <c r="D9822" t="s">
        <v>130</v>
      </c>
      <c r="E9822" t="s">
        <v>1848</v>
      </c>
      <c r="F9822" t="s">
        <v>1544</v>
      </c>
    </row>
    <row r="9823" spans="1:6" ht="15">
      <c r="A9823" s="233">
        <v>45809</v>
      </c>
      <c r="B9823" t="s">
        <v>2110</v>
      </c>
      <c r="C9823">
        <v>147.33721470157519</v>
      </c>
      <c r="D9823" t="s">
        <v>130</v>
      </c>
      <c r="E9823" t="s">
        <v>2796</v>
      </c>
      <c r="F9823" t="s">
        <v>1544</v>
      </c>
    </row>
    <row r="9824" spans="1:6" ht="15">
      <c r="A9824" s="233">
        <v>45809</v>
      </c>
      <c r="B9824" t="s">
        <v>2110</v>
      </c>
      <c r="C9824">
        <v>327.87653106630131</v>
      </c>
      <c r="D9824" t="s">
        <v>1499</v>
      </c>
      <c r="E9824" t="s">
        <v>3721</v>
      </c>
      <c r="F9824" t="s">
        <v>1518</v>
      </c>
    </row>
    <row r="9825" spans="1:6" ht="15">
      <c r="A9825" s="233">
        <v>45809</v>
      </c>
      <c r="B9825" t="s">
        <v>1495</v>
      </c>
      <c r="C9825">
        <v>42699</v>
      </c>
      <c r="D9825" t="s">
        <v>1499</v>
      </c>
      <c r="E9825" t="s">
        <v>1849</v>
      </c>
      <c r="F9825" t="s">
        <v>1518</v>
      </c>
    </row>
    <row r="9826" spans="1:6" ht="15">
      <c r="A9826" s="233">
        <v>45809</v>
      </c>
      <c r="B9826" t="s">
        <v>2112</v>
      </c>
      <c r="C9826">
        <v>140</v>
      </c>
      <c r="D9826" t="s">
        <v>1499</v>
      </c>
      <c r="E9826" t="s">
        <v>2131</v>
      </c>
      <c r="F9826" t="s">
        <v>1518</v>
      </c>
    </row>
    <row r="9827" spans="1:6" ht="15">
      <c r="A9827" s="233">
        <v>45809</v>
      </c>
      <c r="B9827" t="s">
        <v>2110</v>
      </c>
      <c r="C9827">
        <v>192.85659183830899</v>
      </c>
      <c r="D9827" t="s">
        <v>134</v>
      </c>
      <c r="E9827" t="s">
        <v>2800</v>
      </c>
      <c r="F9827" t="s">
        <v>1509</v>
      </c>
    </row>
    <row r="9828" spans="1:6" ht="15">
      <c r="A9828" s="233">
        <v>45809</v>
      </c>
      <c r="B9828" t="s">
        <v>1495</v>
      </c>
      <c r="C9828">
        <v>25926</v>
      </c>
      <c r="D9828" t="s">
        <v>134</v>
      </c>
      <c r="E9828" t="s">
        <v>1850</v>
      </c>
      <c r="F9828" t="s">
        <v>1509</v>
      </c>
    </row>
    <row r="9829" spans="1:6" ht="15">
      <c r="A9829" s="233">
        <v>45809</v>
      </c>
      <c r="B9829" t="s">
        <v>2112</v>
      </c>
      <c r="C9829">
        <v>50</v>
      </c>
      <c r="D9829" t="s">
        <v>134</v>
      </c>
      <c r="E9829" t="s">
        <v>2191</v>
      </c>
      <c r="F9829" t="s">
        <v>1509</v>
      </c>
    </row>
    <row r="9830" spans="1:6" ht="15">
      <c r="A9830" s="233">
        <v>45809</v>
      </c>
      <c r="B9830" t="s">
        <v>1495</v>
      </c>
      <c r="C9830">
        <v>80976</v>
      </c>
      <c r="D9830" t="s">
        <v>136</v>
      </c>
      <c r="E9830" t="s">
        <v>1851</v>
      </c>
      <c r="F9830" t="s">
        <v>1518</v>
      </c>
    </row>
    <row r="9831" spans="1:6" ht="15">
      <c r="A9831" s="233">
        <v>45809</v>
      </c>
      <c r="B9831" t="s">
        <v>2112</v>
      </c>
      <c r="C9831">
        <v>170</v>
      </c>
      <c r="D9831" t="s">
        <v>136</v>
      </c>
      <c r="E9831" t="s">
        <v>2162</v>
      </c>
      <c r="F9831" t="s">
        <v>1518</v>
      </c>
    </row>
    <row r="9832" spans="1:6" ht="15">
      <c r="A9832" s="233">
        <v>45809</v>
      </c>
      <c r="B9832" t="s">
        <v>2110</v>
      </c>
      <c r="C9832">
        <v>209.9387472831456</v>
      </c>
      <c r="D9832" t="s">
        <v>136</v>
      </c>
      <c r="E9832" t="s">
        <v>2167</v>
      </c>
      <c r="F9832" t="s">
        <v>1518</v>
      </c>
    </row>
    <row r="9833" spans="1:6" ht="15">
      <c r="A9833" s="233">
        <v>45809</v>
      </c>
      <c r="B9833" t="s">
        <v>2110</v>
      </c>
      <c r="C9833">
        <v>266.33522727272731</v>
      </c>
      <c r="D9833" t="s">
        <v>138</v>
      </c>
      <c r="E9833" t="s">
        <v>2241</v>
      </c>
      <c r="F9833" t="s">
        <v>1534</v>
      </c>
    </row>
    <row r="9834" spans="1:6" ht="15">
      <c r="A9834" s="233">
        <v>45809</v>
      </c>
      <c r="B9834" t="s">
        <v>2112</v>
      </c>
      <c r="C9834">
        <v>75</v>
      </c>
      <c r="D9834" t="s">
        <v>138</v>
      </c>
      <c r="E9834" t="s">
        <v>2147</v>
      </c>
      <c r="F9834" t="s">
        <v>1534</v>
      </c>
    </row>
    <row r="9835" spans="1:6" ht="15">
      <c r="A9835" s="233">
        <v>45809</v>
      </c>
      <c r="B9835" t="s">
        <v>1495</v>
      </c>
      <c r="C9835">
        <v>28160</v>
      </c>
      <c r="D9835" t="s">
        <v>138</v>
      </c>
      <c r="E9835" t="s">
        <v>1852</v>
      </c>
      <c r="F9835" t="s">
        <v>1534</v>
      </c>
    </row>
    <row r="9836" spans="1:6" ht="15">
      <c r="A9836" s="233">
        <v>45809</v>
      </c>
      <c r="B9836" t="s">
        <v>2110</v>
      </c>
      <c r="C9836">
        <v>299.86006530285869</v>
      </c>
      <c r="D9836" t="s">
        <v>140</v>
      </c>
      <c r="E9836" t="s">
        <v>2111</v>
      </c>
      <c r="F9836" t="s">
        <v>1509</v>
      </c>
    </row>
    <row r="9837" spans="1:6" ht="15">
      <c r="A9837" s="233">
        <v>45809</v>
      </c>
      <c r="B9837" t="s">
        <v>2112</v>
      </c>
      <c r="C9837">
        <v>90</v>
      </c>
      <c r="D9837" t="s">
        <v>140</v>
      </c>
      <c r="E9837" t="s">
        <v>2193</v>
      </c>
      <c r="F9837" t="s">
        <v>1509</v>
      </c>
    </row>
    <row r="9838" spans="1:6" ht="15">
      <c r="A9838" s="233">
        <v>45809</v>
      </c>
      <c r="B9838" t="s">
        <v>1495</v>
      </c>
      <c r="C9838">
        <v>30014</v>
      </c>
      <c r="D9838" t="s">
        <v>140</v>
      </c>
      <c r="E9838" t="s">
        <v>1853</v>
      </c>
      <c r="F9838" t="s">
        <v>1509</v>
      </c>
    </row>
    <row r="9839" spans="1:6" ht="15">
      <c r="A9839" s="233">
        <v>45809</v>
      </c>
      <c r="B9839" t="s">
        <v>2110</v>
      </c>
      <c r="C9839">
        <v>181.42501099545521</v>
      </c>
      <c r="D9839" t="s">
        <v>142</v>
      </c>
      <c r="E9839" t="s">
        <v>2578</v>
      </c>
      <c r="F9839" t="s">
        <v>1534</v>
      </c>
    </row>
    <row r="9840" spans="1:6" ht="15">
      <c r="A9840" s="233">
        <v>45809</v>
      </c>
      <c r="B9840" t="s">
        <v>2112</v>
      </c>
      <c r="C9840">
        <v>495</v>
      </c>
      <c r="D9840" t="s">
        <v>142</v>
      </c>
      <c r="E9840" t="s">
        <v>3013</v>
      </c>
      <c r="F9840" t="s">
        <v>1534</v>
      </c>
    </row>
    <row r="9841" spans="1:6" ht="15">
      <c r="A9841" s="233">
        <v>45809</v>
      </c>
      <c r="B9841" t="s">
        <v>1495</v>
      </c>
      <c r="C9841">
        <v>272840</v>
      </c>
      <c r="D9841" t="s">
        <v>142</v>
      </c>
      <c r="E9841" t="s">
        <v>1854</v>
      </c>
      <c r="F9841" t="s">
        <v>1534</v>
      </c>
    </row>
    <row r="9842" spans="1:6" ht="15">
      <c r="A9842" s="233">
        <v>45809</v>
      </c>
      <c r="B9842" t="s">
        <v>2112</v>
      </c>
      <c r="C9842">
        <v>255</v>
      </c>
      <c r="D9842" t="s">
        <v>144</v>
      </c>
      <c r="E9842" t="s">
        <v>2244</v>
      </c>
      <c r="F9842" t="s">
        <v>1518</v>
      </c>
    </row>
    <row r="9843" spans="1:6" ht="15">
      <c r="A9843" s="233">
        <v>45809</v>
      </c>
      <c r="B9843" t="s">
        <v>1495</v>
      </c>
      <c r="C9843">
        <v>131845</v>
      </c>
      <c r="D9843" t="s">
        <v>144</v>
      </c>
      <c r="E9843" t="s">
        <v>1855</v>
      </c>
      <c r="F9843" t="s">
        <v>1518</v>
      </c>
    </row>
    <row r="9844" spans="1:6" ht="15">
      <c r="A9844" s="233">
        <v>45809</v>
      </c>
      <c r="B9844" t="s">
        <v>2110</v>
      </c>
      <c r="C9844">
        <v>193.40892714930411</v>
      </c>
      <c r="D9844" t="s">
        <v>144</v>
      </c>
      <c r="E9844" t="s">
        <v>2800</v>
      </c>
      <c r="F9844" t="s">
        <v>1518</v>
      </c>
    </row>
    <row r="9845" spans="1:6" ht="15">
      <c r="A9845" s="233">
        <v>45809</v>
      </c>
      <c r="B9845" t="s">
        <v>2110</v>
      </c>
      <c r="C9845">
        <v>182.31345044291439</v>
      </c>
      <c r="D9845" t="s">
        <v>146</v>
      </c>
      <c r="E9845" t="s">
        <v>2549</v>
      </c>
      <c r="F9845" t="s">
        <v>1591</v>
      </c>
    </row>
    <row r="9846" spans="1:6" ht="15">
      <c r="A9846" s="233">
        <v>45809</v>
      </c>
      <c r="B9846" t="s">
        <v>2112</v>
      </c>
      <c r="C9846">
        <v>85</v>
      </c>
      <c r="D9846" t="s">
        <v>146</v>
      </c>
      <c r="E9846" t="s">
        <v>2183</v>
      </c>
      <c r="F9846" t="s">
        <v>1591</v>
      </c>
    </row>
    <row r="9847" spans="1:6" ht="15">
      <c r="A9847" s="233">
        <v>45809</v>
      </c>
      <c r="B9847" t="s">
        <v>1495</v>
      </c>
      <c r="C9847">
        <v>46623</v>
      </c>
      <c r="D9847" t="s">
        <v>146</v>
      </c>
      <c r="E9847" t="s">
        <v>1856</v>
      </c>
      <c r="F9847" t="s">
        <v>1591</v>
      </c>
    </row>
    <row r="9848" spans="1:6" ht="15">
      <c r="A9848" s="233">
        <v>45809</v>
      </c>
      <c r="B9848" t="s">
        <v>2112</v>
      </c>
      <c r="C9848">
        <v>190</v>
      </c>
      <c r="D9848" t="s">
        <v>148</v>
      </c>
      <c r="E9848" t="s">
        <v>2202</v>
      </c>
      <c r="F9848" t="s">
        <v>1591</v>
      </c>
    </row>
    <row r="9849" spans="1:6" ht="15">
      <c r="A9849" s="233">
        <v>45809</v>
      </c>
      <c r="B9849" t="s">
        <v>2110</v>
      </c>
      <c r="C9849">
        <v>120.7506879611564</v>
      </c>
      <c r="D9849" t="s">
        <v>148</v>
      </c>
      <c r="E9849" t="s">
        <v>2563</v>
      </c>
      <c r="F9849" t="s">
        <v>1591</v>
      </c>
    </row>
    <row r="9850" spans="1:6" ht="15">
      <c r="A9850" s="233">
        <v>45809</v>
      </c>
      <c r="B9850" t="s">
        <v>1495</v>
      </c>
      <c r="C9850">
        <v>157349</v>
      </c>
      <c r="D9850" t="s">
        <v>148</v>
      </c>
      <c r="E9850" t="s">
        <v>1857</v>
      </c>
      <c r="F9850" t="s">
        <v>1591</v>
      </c>
    </row>
    <row r="9851" spans="1:6" ht="15">
      <c r="A9851" s="233">
        <v>45809</v>
      </c>
      <c r="B9851" t="s">
        <v>2110</v>
      </c>
      <c r="C9851">
        <v>257.17684122544767</v>
      </c>
      <c r="D9851" t="s">
        <v>150</v>
      </c>
      <c r="E9851" t="s">
        <v>2213</v>
      </c>
      <c r="F9851" t="s">
        <v>1509</v>
      </c>
    </row>
    <row r="9852" spans="1:6" ht="15">
      <c r="A9852" s="233">
        <v>45809</v>
      </c>
      <c r="B9852" t="s">
        <v>1495</v>
      </c>
      <c r="C9852">
        <v>31107</v>
      </c>
      <c r="D9852" t="s">
        <v>150</v>
      </c>
      <c r="E9852" t="s">
        <v>1858</v>
      </c>
      <c r="F9852" t="s">
        <v>1509</v>
      </c>
    </row>
    <row r="9853" spans="1:6" ht="15">
      <c r="A9853" s="233">
        <v>45809</v>
      </c>
      <c r="B9853" t="s">
        <v>2112</v>
      </c>
      <c r="C9853">
        <v>80</v>
      </c>
      <c r="D9853" t="s">
        <v>150</v>
      </c>
      <c r="E9853" t="s">
        <v>2115</v>
      </c>
      <c r="F9853" t="s">
        <v>1509</v>
      </c>
    </row>
    <row r="9854" spans="1:6" ht="15">
      <c r="A9854" s="233">
        <v>45809</v>
      </c>
      <c r="B9854" t="s">
        <v>2110</v>
      </c>
      <c r="C9854">
        <v>170.50700914966839</v>
      </c>
      <c r="D9854" t="s">
        <v>152</v>
      </c>
      <c r="E9854" t="s">
        <v>2172</v>
      </c>
      <c r="F9854" t="s">
        <v>1591</v>
      </c>
    </row>
    <row r="9855" spans="1:6" ht="15">
      <c r="A9855" s="233">
        <v>45809</v>
      </c>
      <c r="B9855" t="s">
        <v>1495</v>
      </c>
      <c r="C9855">
        <v>190608</v>
      </c>
      <c r="D9855" t="s">
        <v>152</v>
      </c>
      <c r="E9855" t="s">
        <v>1859</v>
      </c>
      <c r="F9855" t="s">
        <v>1591</v>
      </c>
    </row>
    <row r="9856" spans="1:6" ht="15">
      <c r="A9856" s="233">
        <v>45809</v>
      </c>
      <c r="B9856" t="s">
        <v>2112</v>
      </c>
      <c r="C9856">
        <v>325</v>
      </c>
      <c r="D9856" t="s">
        <v>152</v>
      </c>
      <c r="E9856" t="s">
        <v>2237</v>
      </c>
      <c r="F9856" t="s">
        <v>1591</v>
      </c>
    </row>
    <row r="9857" spans="1:6" ht="15">
      <c r="A9857" s="233">
        <v>45809</v>
      </c>
      <c r="B9857" t="s">
        <v>2110</v>
      </c>
      <c r="C9857">
        <v>288.34324379741639</v>
      </c>
      <c r="D9857" t="s">
        <v>154</v>
      </c>
      <c r="E9857" t="s">
        <v>3305</v>
      </c>
      <c r="F9857" t="s">
        <v>1534</v>
      </c>
    </row>
    <row r="9858" spans="1:6" ht="15">
      <c r="A9858" s="233">
        <v>45809</v>
      </c>
      <c r="B9858" t="s">
        <v>2112</v>
      </c>
      <c r="C9858">
        <v>225</v>
      </c>
      <c r="D9858" t="s">
        <v>154</v>
      </c>
      <c r="E9858" t="s">
        <v>2564</v>
      </c>
      <c r="F9858" t="s">
        <v>1534</v>
      </c>
    </row>
    <row r="9859" spans="1:6" ht="15">
      <c r="A9859" s="233">
        <v>45809</v>
      </c>
      <c r="B9859" t="s">
        <v>1495</v>
      </c>
      <c r="C9859">
        <v>78032</v>
      </c>
      <c r="D9859" t="s">
        <v>154</v>
      </c>
      <c r="E9859" t="s">
        <v>1860</v>
      </c>
      <c r="F9859" t="s">
        <v>1534</v>
      </c>
    </row>
    <row r="9860" spans="1:6" ht="15">
      <c r="A9860" s="233">
        <v>45809</v>
      </c>
      <c r="B9860" t="s">
        <v>2112</v>
      </c>
      <c r="C9860">
        <v>85</v>
      </c>
      <c r="D9860" t="s">
        <v>156</v>
      </c>
      <c r="E9860" t="s">
        <v>2183</v>
      </c>
      <c r="F9860" t="s">
        <v>1525</v>
      </c>
    </row>
    <row r="9861" spans="1:6" ht="15">
      <c r="A9861" s="233">
        <v>45809</v>
      </c>
      <c r="B9861" t="s">
        <v>1495</v>
      </c>
      <c r="C9861">
        <v>27193</v>
      </c>
      <c r="D9861" t="s">
        <v>156</v>
      </c>
      <c r="E9861" t="s">
        <v>1861</v>
      </c>
      <c r="F9861" t="s">
        <v>1525</v>
      </c>
    </row>
    <row r="9862" spans="1:6" ht="15">
      <c r="A9862" s="233">
        <v>45809</v>
      </c>
      <c r="B9862" t="s">
        <v>2110</v>
      </c>
      <c r="C9862">
        <v>312.5804434964881</v>
      </c>
      <c r="D9862" t="s">
        <v>156</v>
      </c>
      <c r="E9862" t="s">
        <v>3722</v>
      </c>
      <c r="F9862" t="s">
        <v>1525</v>
      </c>
    </row>
    <row r="9863" spans="1:6" ht="15">
      <c r="A9863" s="233">
        <v>45809</v>
      </c>
      <c r="B9863" t="s">
        <v>1495</v>
      </c>
      <c r="C9863">
        <v>55094</v>
      </c>
      <c r="D9863" t="s">
        <v>158</v>
      </c>
      <c r="E9863" t="s">
        <v>1862</v>
      </c>
      <c r="F9863" t="s">
        <v>1534</v>
      </c>
    </row>
    <row r="9864" spans="1:6" ht="15">
      <c r="A9864" s="233">
        <v>45809</v>
      </c>
      <c r="B9864" t="s">
        <v>2110</v>
      </c>
      <c r="C9864">
        <v>381.16673321958842</v>
      </c>
      <c r="D9864" t="s">
        <v>158</v>
      </c>
      <c r="E9864" t="s">
        <v>3064</v>
      </c>
      <c r="F9864" t="s">
        <v>1534</v>
      </c>
    </row>
    <row r="9865" spans="1:6" ht="15">
      <c r="A9865" s="233">
        <v>45809</v>
      </c>
      <c r="B9865" t="s">
        <v>2112</v>
      </c>
      <c r="C9865">
        <v>210</v>
      </c>
      <c r="D9865" t="s">
        <v>158</v>
      </c>
      <c r="E9865" t="s">
        <v>2167</v>
      </c>
      <c r="F9865" t="s">
        <v>1534</v>
      </c>
    </row>
    <row r="9866" spans="1:6" ht="15">
      <c r="A9866" s="233">
        <v>45809</v>
      </c>
      <c r="B9866" t="s">
        <v>2112</v>
      </c>
      <c r="C9866">
        <v>90</v>
      </c>
      <c r="D9866" t="s">
        <v>160</v>
      </c>
      <c r="E9866" t="s">
        <v>2193</v>
      </c>
      <c r="F9866" t="s">
        <v>1544</v>
      </c>
    </row>
    <row r="9867" spans="1:6" ht="15">
      <c r="A9867" s="233">
        <v>45809</v>
      </c>
      <c r="B9867" t="s">
        <v>2110</v>
      </c>
      <c r="C9867">
        <v>187.23085564501031</v>
      </c>
      <c r="D9867" t="s">
        <v>160</v>
      </c>
      <c r="E9867" t="s">
        <v>2798</v>
      </c>
      <c r="F9867" t="s">
        <v>1544</v>
      </c>
    </row>
    <row r="9868" spans="1:6" ht="15">
      <c r="A9868" s="233">
        <v>45809</v>
      </c>
      <c r="B9868" t="s">
        <v>1495</v>
      </c>
      <c r="C9868">
        <v>48069</v>
      </c>
      <c r="D9868" t="s">
        <v>160</v>
      </c>
      <c r="E9868" t="s">
        <v>1863</v>
      </c>
      <c r="F9868" t="s">
        <v>1544</v>
      </c>
    </row>
    <row r="9869" spans="1:6" ht="15">
      <c r="A9869" s="233">
        <v>45809</v>
      </c>
      <c r="B9869" t="s">
        <v>2110</v>
      </c>
      <c r="C9869">
        <v>173.07026652821051</v>
      </c>
      <c r="D9869" t="s">
        <v>162</v>
      </c>
      <c r="E9869" t="s">
        <v>2222</v>
      </c>
      <c r="F9869" t="s">
        <v>1509</v>
      </c>
    </row>
    <row r="9870" spans="1:6" ht="15">
      <c r="A9870" s="233">
        <v>45809</v>
      </c>
      <c r="B9870" t="s">
        <v>2112</v>
      </c>
      <c r="C9870">
        <v>50</v>
      </c>
      <c r="D9870" t="s">
        <v>162</v>
      </c>
      <c r="E9870" t="s">
        <v>2191</v>
      </c>
      <c r="F9870" t="s">
        <v>1509</v>
      </c>
    </row>
    <row r="9871" spans="1:6" ht="15">
      <c r="A9871" s="233">
        <v>45809</v>
      </c>
      <c r="B9871" t="s">
        <v>1495</v>
      </c>
      <c r="C9871">
        <v>28890</v>
      </c>
      <c r="D9871" t="s">
        <v>162</v>
      </c>
      <c r="E9871" t="s">
        <v>1864</v>
      </c>
      <c r="F9871" t="s">
        <v>1509</v>
      </c>
    </row>
    <row r="9872" spans="1:6" ht="15">
      <c r="A9872" s="233">
        <v>45809</v>
      </c>
      <c r="B9872" t="s">
        <v>2110</v>
      </c>
      <c r="C9872">
        <v>346.4069897232593</v>
      </c>
      <c r="D9872" t="s">
        <v>164</v>
      </c>
      <c r="E9872" t="s">
        <v>2785</v>
      </c>
      <c r="F9872" t="s">
        <v>1578</v>
      </c>
    </row>
    <row r="9873" spans="1:6" ht="15">
      <c r="A9873" s="233">
        <v>45809</v>
      </c>
      <c r="B9873" t="s">
        <v>1495</v>
      </c>
      <c r="C9873">
        <v>25981</v>
      </c>
      <c r="D9873" t="s">
        <v>164</v>
      </c>
      <c r="E9873" t="s">
        <v>1865</v>
      </c>
      <c r="F9873" t="s">
        <v>1578</v>
      </c>
    </row>
    <row r="9874" spans="1:6" ht="15">
      <c r="A9874" s="233">
        <v>45809</v>
      </c>
      <c r="B9874" t="s">
        <v>2112</v>
      </c>
      <c r="C9874">
        <v>90</v>
      </c>
      <c r="D9874" t="s">
        <v>164</v>
      </c>
      <c r="E9874" t="s">
        <v>2193</v>
      </c>
      <c r="F9874" t="s">
        <v>1578</v>
      </c>
    </row>
    <row r="9875" spans="1:6" ht="15">
      <c r="A9875" s="233">
        <v>45809</v>
      </c>
      <c r="B9875" t="s">
        <v>2112</v>
      </c>
      <c r="C9875">
        <v>70</v>
      </c>
      <c r="D9875" t="s">
        <v>166</v>
      </c>
      <c r="E9875" t="s">
        <v>2127</v>
      </c>
      <c r="F9875" t="s">
        <v>1525</v>
      </c>
    </row>
    <row r="9876" spans="1:6" ht="15">
      <c r="A9876" s="233">
        <v>45809</v>
      </c>
      <c r="B9876" t="s">
        <v>1495</v>
      </c>
      <c r="C9876">
        <v>43505</v>
      </c>
      <c r="D9876" t="s">
        <v>166</v>
      </c>
      <c r="E9876" t="s">
        <v>1866</v>
      </c>
      <c r="F9876" t="s">
        <v>1525</v>
      </c>
    </row>
    <row r="9877" spans="1:6" ht="15">
      <c r="A9877" s="233">
        <v>45809</v>
      </c>
      <c r="B9877" t="s">
        <v>2110</v>
      </c>
      <c r="C9877">
        <v>160.90104585679799</v>
      </c>
      <c r="D9877" t="s">
        <v>166</v>
      </c>
      <c r="E9877" t="s">
        <v>2174</v>
      </c>
      <c r="F9877" t="s">
        <v>1525</v>
      </c>
    </row>
    <row r="9878" spans="1:6" ht="15">
      <c r="A9878" s="233">
        <v>45809</v>
      </c>
      <c r="B9878" t="s">
        <v>2112</v>
      </c>
      <c r="C9878">
        <v>155</v>
      </c>
      <c r="D9878" t="s">
        <v>168</v>
      </c>
      <c r="E9878" t="s">
        <v>2140</v>
      </c>
      <c r="F9878" t="s">
        <v>1578</v>
      </c>
    </row>
    <row r="9879" spans="1:6" ht="15">
      <c r="A9879" s="233">
        <v>45809</v>
      </c>
      <c r="B9879" t="s">
        <v>1495</v>
      </c>
      <c r="C9879">
        <v>47404</v>
      </c>
      <c r="D9879" t="s">
        <v>168</v>
      </c>
      <c r="E9879" t="s">
        <v>1867</v>
      </c>
      <c r="F9879" t="s">
        <v>1578</v>
      </c>
    </row>
    <row r="9880" spans="1:6" ht="15">
      <c r="A9880" s="233">
        <v>45809</v>
      </c>
      <c r="B9880" t="s">
        <v>2110</v>
      </c>
      <c r="C9880">
        <v>326.97662644502572</v>
      </c>
      <c r="D9880" t="s">
        <v>168</v>
      </c>
      <c r="E9880" t="s">
        <v>2805</v>
      </c>
      <c r="F9880" t="s">
        <v>1578</v>
      </c>
    </row>
    <row r="9881" spans="1:6" ht="15">
      <c r="A9881" s="233">
        <v>45809</v>
      </c>
      <c r="B9881" t="s">
        <v>2110</v>
      </c>
      <c r="C9881">
        <v>194.9801474758934</v>
      </c>
      <c r="D9881" t="s">
        <v>170</v>
      </c>
      <c r="E9881" t="s">
        <v>2135</v>
      </c>
      <c r="F9881" t="s">
        <v>1509</v>
      </c>
    </row>
    <row r="9882" spans="1:6" ht="15">
      <c r="A9882" s="233">
        <v>45809</v>
      </c>
      <c r="B9882" t="s">
        <v>1495</v>
      </c>
      <c r="C9882">
        <v>28208</v>
      </c>
      <c r="D9882" t="s">
        <v>170</v>
      </c>
      <c r="E9882" t="s">
        <v>1868</v>
      </c>
      <c r="F9882" t="s">
        <v>1509</v>
      </c>
    </row>
    <row r="9883" spans="1:6" ht="15">
      <c r="A9883" s="233">
        <v>45809</v>
      </c>
      <c r="B9883" t="s">
        <v>2112</v>
      </c>
      <c r="C9883">
        <v>55</v>
      </c>
      <c r="D9883" t="s">
        <v>170</v>
      </c>
      <c r="E9883" t="s">
        <v>2150</v>
      </c>
      <c r="F9883" t="s">
        <v>1509</v>
      </c>
    </row>
    <row r="9884" spans="1:6" ht="15">
      <c r="A9884" s="233">
        <v>45809</v>
      </c>
      <c r="B9884" t="s">
        <v>2110</v>
      </c>
      <c r="C9884">
        <v>153.36181887117181</v>
      </c>
      <c r="D9884" t="s">
        <v>172</v>
      </c>
      <c r="E9884" t="s">
        <v>2541</v>
      </c>
      <c r="F9884" t="s">
        <v>1525</v>
      </c>
    </row>
    <row r="9885" spans="1:6" ht="15">
      <c r="A9885" s="233">
        <v>45809</v>
      </c>
      <c r="B9885" t="s">
        <v>2112</v>
      </c>
      <c r="C9885">
        <v>360</v>
      </c>
      <c r="D9885" t="s">
        <v>172</v>
      </c>
      <c r="E9885" t="s">
        <v>2491</v>
      </c>
      <c r="F9885" t="s">
        <v>1525</v>
      </c>
    </row>
    <row r="9886" spans="1:6" ht="15">
      <c r="A9886" s="233">
        <v>45809</v>
      </c>
      <c r="B9886" t="s">
        <v>1495</v>
      </c>
      <c r="C9886">
        <v>234739</v>
      </c>
      <c r="D9886" t="s">
        <v>172</v>
      </c>
      <c r="E9886" t="s">
        <v>1869</v>
      </c>
      <c r="F9886" t="s">
        <v>1525</v>
      </c>
    </row>
    <row r="9887" spans="1:6" ht="15">
      <c r="A9887" s="233">
        <v>45809</v>
      </c>
      <c r="B9887" t="s">
        <v>2110</v>
      </c>
      <c r="C9887">
        <v>187.9155825383059</v>
      </c>
      <c r="D9887" t="s">
        <v>174</v>
      </c>
      <c r="E9887" t="s">
        <v>2811</v>
      </c>
      <c r="F9887" t="s">
        <v>1518</v>
      </c>
    </row>
    <row r="9888" spans="1:6" ht="15">
      <c r="A9888" s="233">
        <v>45809</v>
      </c>
      <c r="B9888" t="s">
        <v>2112</v>
      </c>
      <c r="C9888">
        <v>65</v>
      </c>
      <c r="D9888" t="s">
        <v>174</v>
      </c>
      <c r="E9888" t="s">
        <v>2209</v>
      </c>
      <c r="F9888" t="s">
        <v>1518</v>
      </c>
    </row>
    <row r="9889" spans="1:6" ht="15">
      <c r="A9889" s="233">
        <v>45809</v>
      </c>
      <c r="B9889" t="s">
        <v>1495</v>
      </c>
      <c r="C9889">
        <v>34590</v>
      </c>
      <c r="D9889" t="s">
        <v>174</v>
      </c>
      <c r="E9889" t="s">
        <v>1870</v>
      </c>
      <c r="F9889" t="s">
        <v>1518</v>
      </c>
    </row>
    <row r="9890" spans="1:6" ht="15">
      <c r="A9890" s="233">
        <v>45809</v>
      </c>
      <c r="B9890" t="s">
        <v>2112</v>
      </c>
      <c r="C9890">
        <v>105</v>
      </c>
      <c r="D9890" t="s">
        <v>176</v>
      </c>
      <c r="E9890" t="s">
        <v>2137</v>
      </c>
      <c r="F9890" t="s">
        <v>1518</v>
      </c>
    </row>
    <row r="9891" spans="1:6" ht="15">
      <c r="A9891" s="233">
        <v>45809</v>
      </c>
      <c r="B9891" t="s">
        <v>2110</v>
      </c>
      <c r="C9891">
        <v>267.40691692558448</v>
      </c>
      <c r="D9891" t="s">
        <v>176</v>
      </c>
      <c r="E9891" t="s">
        <v>2130</v>
      </c>
      <c r="F9891" t="s">
        <v>1518</v>
      </c>
    </row>
    <row r="9892" spans="1:6" ht="15">
      <c r="A9892" s="233">
        <v>45809</v>
      </c>
      <c r="B9892" t="s">
        <v>1495</v>
      </c>
      <c r="C9892">
        <v>39266</v>
      </c>
      <c r="D9892" t="s">
        <v>176</v>
      </c>
      <c r="E9892" t="s">
        <v>1871</v>
      </c>
      <c r="F9892" t="s">
        <v>1518</v>
      </c>
    </row>
    <row r="9893" spans="1:6" ht="15">
      <c r="A9893" s="233">
        <v>45809</v>
      </c>
      <c r="B9893" t="s">
        <v>2110</v>
      </c>
      <c r="C9893">
        <v>203.3494560402051</v>
      </c>
      <c r="D9893" t="s">
        <v>178</v>
      </c>
      <c r="E9893" t="s">
        <v>2223</v>
      </c>
      <c r="F9893" t="s">
        <v>1591</v>
      </c>
    </row>
    <row r="9894" spans="1:6" ht="15">
      <c r="A9894" s="233">
        <v>45809</v>
      </c>
      <c r="B9894" t="s">
        <v>1495</v>
      </c>
      <c r="C9894">
        <v>68847</v>
      </c>
      <c r="D9894" t="s">
        <v>178</v>
      </c>
      <c r="E9894" t="s">
        <v>1872</v>
      </c>
      <c r="F9894" t="s">
        <v>1591</v>
      </c>
    </row>
    <row r="9895" spans="1:6" ht="15">
      <c r="A9895" s="233">
        <v>45809</v>
      </c>
      <c r="B9895" t="s">
        <v>2112</v>
      </c>
      <c r="C9895">
        <v>140</v>
      </c>
      <c r="D9895" t="s">
        <v>178</v>
      </c>
      <c r="E9895" t="s">
        <v>2131</v>
      </c>
      <c r="F9895" t="s">
        <v>1591</v>
      </c>
    </row>
    <row r="9896" spans="1:6" ht="15">
      <c r="A9896" s="233">
        <v>45809</v>
      </c>
      <c r="B9896" t="s">
        <v>2110</v>
      </c>
      <c r="C9896">
        <v>240.96385542168679</v>
      </c>
      <c r="D9896" t="s">
        <v>180</v>
      </c>
      <c r="E9896" t="s">
        <v>2224</v>
      </c>
      <c r="F9896" t="s">
        <v>1522</v>
      </c>
    </row>
    <row r="9897" spans="1:6" ht="15">
      <c r="A9897" s="233">
        <v>45809</v>
      </c>
      <c r="B9897" t="s">
        <v>1495</v>
      </c>
      <c r="C9897">
        <v>53950</v>
      </c>
      <c r="D9897" t="s">
        <v>180</v>
      </c>
      <c r="E9897" t="s">
        <v>1873</v>
      </c>
      <c r="F9897" t="s">
        <v>1522</v>
      </c>
    </row>
    <row r="9898" spans="1:6" ht="15">
      <c r="A9898" s="233">
        <v>45809</v>
      </c>
      <c r="B9898" t="s">
        <v>2112</v>
      </c>
      <c r="C9898">
        <v>130</v>
      </c>
      <c r="D9898" t="s">
        <v>180</v>
      </c>
      <c r="E9898" t="s">
        <v>2179</v>
      </c>
      <c r="F9898" t="s">
        <v>1522</v>
      </c>
    </row>
    <row r="9899" spans="1:6" ht="15">
      <c r="A9899" s="233">
        <v>45809</v>
      </c>
      <c r="B9899" t="s">
        <v>2110</v>
      </c>
      <c r="C9899">
        <v>252.62510434515181</v>
      </c>
      <c r="D9899" t="s">
        <v>182</v>
      </c>
      <c r="E9899" t="s">
        <v>2801</v>
      </c>
      <c r="F9899" t="s">
        <v>1578</v>
      </c>
    </row>
    <row r="9900" spans="1:6" ht="15">
      <c r="A9900" s="233">
        <v>45809</v>
      </c>
      <c r="B9900" t="s">
        <v>2112</v>
      </c>
      <c r="C9900">
        <v>115</v>
      </c>
      <c r="D9900" t="s">
        <v>182</v>
      </c>
      <c r="E9900" t="s">
        <v>2143</v>
      </c>
      <c r="F9900" t="s">
        <v>1578</v>
      </c>
    </row>
    <row r="9901" spans="1:6" ht="15">
      <c r="A9901" s="233">
        <v>45809</v>
      </c>
      <c r="B9901" t="s">
        <v>1495</v>
      </c>
      <c r="C9901">
        <v>45522</v>
      </c>
      <c r="D9901" t="s">
        <v>182</v>
      </c>
      <c r="E9901" t="s">
        <v>1874</v>
      </c>
      <c r="F9901" t="s">
        <v>1578</v>
      </c>
    </row>
    <row r="9902" spans="1:6" ht="15">
      <c r="A9902" s="233">
        <v>45809</v>
      </c>
      <c r="B9902" t="s">
        <v>2110</v>
      </c>
      <c r="C9902">
        <v>163.4352887054109</v>
      </c>
      <c r="D9902" t="s">
        <v>184</v>
      </c>
      <c r="E9902" t="s">
        <v>2818</v>
      </c>
      <c r="F9902" t="s">
        <v>1518</v>
      </c>
    </row>
    <row r="9903" spans="1:6" ht="15">
      <c r="A9903" s="233">
        <v>45809</v>
      </c>
      <c r="B9903" t="s">
        <v>1495</v>
      </c>
      <c r="C9903">
        <v>165203</v>
      </c>
      <c r="D9903" t="s">
        <v>184</v>
      </c>
      <c r="E9903" t="s">
        <v>1875</v>
      </c>
      <c r="F9903" t="s">
        <v>1518</v>
      </c>
    </row>
    <row r="9904" spans="1:6" ht="15">
      <c r="A9904" s="233">
        <v>45809</v>
      </c>
      <c r="B9904" t="s">
        <v>2112</v>
      </c>
      <c r="C9904">
        <v>270</v>
      </c>
      <c r="D9904" t="s">
        <v>184</v>
      </c>
      <c r="E9904" t="s">
        <v>2987</v>
      </c>
      <c r="F9904" t="s">
        <v>1518</v>
      </c>
    </row>
    <row r="9905" spans="1:6" ht="15">
      <c r="A9905" s="233">
        <v>45809</v>
      </c>
      <c r="B9905" t="s">
        <v>2110</v>
      </c>
      <c r="C9905">
        <v>198.41719766888141</v>
      </c>
      <c r="D9905" t="s">
        <v>186</v>
      </c>
      <c r="E9905" t="s">
        <v>2225</v>
      </c>
      <c r="F9905" t="s">
        <v>1578</v>
      </c>
    </row>
    <row r="9906" spans="1:6" ht="15">
      <c r="A9906" s="233">
        <v>45809</v>
      </c>
      <c r="B9906" t="s">
        <v>1495</v>
      </c>
      <c r="C9906">
        <v>88198</v>
      </c>
      <c r="D9906" t="s">
        <v>186</v>
      </c>
      <c r="E9906" t="s">
        <v>1876</v>
      </c>
      <c r="F9906" t="s">
        <v>1578</v>
      </c>
    </row>
    <row r="9907" spans="1:6" ht="15">
      <c r="A9907" s="233">
        <v>45809</v>
      </c>
      <c r="B9907" t="s">
        <v>2112</v>
      </c>
      <c r="C9907">
        <v>175</v>
      </c>
      <c r="D9907" t="s">
        <v>186</v>
      </c>
      <c r="E9907" t="s">
        <v>2154</v>
      </c>
      <c r="F9907" t="s">
        <v>1578</v>
      </c>
    </row>
    <row r="9908" spans="1:6" ht="15">
      <c r="A9908" s="233">
        <v>45809</v>
      </c>
      <c r="B9908" t="s">
        <v>2110</v>
      </c>
      <c r="C9908">
        <v>306.41948827945458</v>
      </c>
      <c r="D9908" t="s">
        <v>188</v>
      </c>
      <c r="E9908" t="s">
        <v>2814</v>
      </c>
      <c r="F9908" t="s">
        <v>1591</v>
      </c>
    </row>
    <row r="9909" spans="1:6" ht="15">
      <c r="A9909" s="233">
        <v>45809</v>
      </c>
      <c r="B9909" t="s">
        <v>1495</v>
      </c>
      <c r="C9909">
        <v>39162</v>
      </c>
      <c r="D9909" t="s">
        <v>188</v>
      </c>
      <c r="E9909" t="s">
        <v>1877</v>
      </c>
      <c r="F9909" t="s">
        <v>1591</v>
      </c>
    </row>
    <row r="9910" spans="1:6" ht="15">
      <c r="A9910" s="233">
        <v>45809</v>
      </c>
      <c r="B9910" t="s">
        <v>2112</v>
      </c>
      <c r="C9910">
        <v>120</v>
      </c>
      <c r="D9910" t="s">
        <v>188</v>
      </c>
      <c r="E9910" t="s">
        <v>2233</v>
      </c>
      <c r="F9910" t="s">
        <v>1591</v>
      </c>
    </row>
    <row r="9911" spans="1:6" ht="15">
      <c r="A9911" s="233">
        <v>45809</v>
      </c>
      <c r="B9911" t="s">
        <v>2110</v>
      </c>
      <c r="C9911">
        <v>235.59103562569729</v>
      </c>
      <c r="D9911" t="s">
        <v>190</v>
      </c>
      <c r="E9911" t="s">
        <v>3723</v>
      </c>
      <c r="F9911" t="s">
        <v>1591</v>
      </c>
    </row>
    <row r="9912" spans="1:6" ht="15">
      <c r="A9912" s="233">
        <v>45809</v>
      </c>
      <c r="B9912" t="s">
        <v>1495</v>
      </c>
      <c r="C9912">
        <v>184642</v>
      </c>
      <c r="D9912" t="s">
        <v>190</v>
      </c>
      <c r="E9912" t="s">
        <v>1878</v>
      </c>
      <c r="F9912" t="s">
        <v>1591</v>
      </c>
    </row>
    <row r="9913" spans="1:6" ht="15">
      <c r="A9913" s="233">
        <v>45809</v>
      </c>
      <c r="B9913" t="s">
        <v>2112</v>
      </c>
      <c r="C9913">
        <v>435</v>
      </c>
      <c r="D9913" t="s">
        <v>190</v>
      </c>
      <c r="E9913" t="s">
        <v>2328</v>
      </c>
      <c r="F9913" t="s">
        <v>1591</v>
      </c>
    </row>
    <row r="9914" spans="1:6" ht="15">
      <c r="A9914" s="233">
        <v>45809</v>
      </c>
      <c r="B9914" t="s">
        <v>2110</v>
      </c>
      <c r="C9914">
        <v>202.21424599363019</v>
      </c>
      <c r="D9914" t="s">
        <v>192</v>
      </c>
      <c r="E9914" t="s">
        <v>3543</v>
      </c>
      <c r="F9914" t="s">
        <v>1534</v>
      </c>
    </row>
    <row r="9915" spans="1:6" ht="15">
      <c r="A9915" s="233">
        <v>45809</v>
      </c>
      <c r="B9915" t="s">
        <v>1495</v>
      </c>
      <c r="C9915">
        <v>39562</v>
      </c>
      <c r="D9915" t="s">
        <v>192</v>
      </c>
      <c r="E9915" t="s">
        <v>1879</v>
      </c>
      <c r="F9915" t="s">
        <v>1534</v>
      </c>
    </row>
    <row r="9916" spans="1:6" ht="15">
      <c r="A9916" s="233">
        <v>45809</v>
      </c>
      <c r="B9916" t="s">
        <v>2112</v>
      </c>
      <c r="C9916">
        <v>80</v>
      </c>
      <c r="D9916" t="s">
        <v>192</v>
      </c>
      <c r="E9916" t="s">
        <v>2115</v>
      </c>
      <c r="F9916" t="s">
        <v>1534</v>
      </c>
    </row>
    <row r="9917" spans="1:6" ht="15">
      <c r="A9917" s="233">
        <v>45809</v>
      </c>
      <c r="B9917" t="s">
        <v>2110</v>
      </c>
      <c r="C9917">
        <v>110.71507653626099</v>
      </c>
      <c r="D9917" t="s">
        <v>194</v>
      </c>
      <c r="E9917" t="s">
        <v>2551</v>
      </c>
      <c r="F9917" t="s">
        <v>1544</v>
      </c>
    </row>
    <row r="9918" spans="1:6" ht="15">
      <c r="A9918" s="233">
        <v>45809</v>
      </c>
      <c r="B9918" t="s">
        <v>1495</v>
      </c>
      <c r="C9918">
        <v>139999</v>
      </c>
      <c r="D9918" t="s">
        <v>194</v>
      </c>
      <c r="E9918" t="s">
        <v>1880</v>
      </c>
      <c r="F9918" t="s">
        <v>1544</v>
      </c>
    </row>
    <row r="9919" spans="1:6" ht="15">
      <c r="A9919" s="233">
        <v>45809</v>
      </c>
      <c r="B9919" t="s">
        <v>2112</v>
      </c>
      <c r="C9919">
        <v>155</v>
      </c>
      <c r="D9919" t="s">
        <v>194</v>
      </c>
      <c r="E9919" t="s">
        <v>2140</v>
      </c>
      <c r="F9919" t="s">
        <v>1544</v>
      </c>
    </row>
    <row r="9920" spans="1:6" ht="15">
      <c r="A9920" s="233">
        <v>45809</v>
      </c>
      <c r="B9920" t="s">
        <v>2110</v>
      </c>
      <c r="C9920">
        <v>279.7811489679184</v>
      </c>
      <c r="D9920" t="s">
        <v>196</v>
      </c>
      <c r="E9920" t="s">
        <v>2232</v>
      </c>
      <c r="F9920" t="s">
        <v>1525</v>
      </c>
    </row>
    <row r="9921" spans="1:6" ht="15">
      <c r="A9921" s="233">
        <v>45809</v>
      </c>
      <c r="B9921" t="s">
        <v>1495</v>
      </c>
      <c r="C9921">
        <v>32168</v>
      </c>
      <c r="D9921" t="s">
        <v>196</v>
      </c>
      <c r="E9921" t="s">
        <v>1881</v>
      </c>
      <c r="F9921" t="s">
        <v>1525</v>
      </c>
    </row>
    <row r="9922" spans="1:6" ht="15">
      <c r="A9922" s="233">
        <v>45809</v>
      </c>
      <c r="B9922" t="s">
        <v>2112</v>
      </c>
      <c r="C9922">
        <v>90</v>
      </c>
      <c r="D9922" t="s">
        <v>196</v>
      </c>
      <c r="E9922" t="s">
        <v>2193</v>
      </c>
      <c r="F9922" t="s">
        <v>1525</v>
      </c>
    </row>
    <row r="9923" spans="1:6" ht="15">
      <c r="A9923" s="233">
        <v>45809</v>
      </c>
      <c r="B9923" t="s">
        <v>2110</v>
      </c>
      <c r="C9923">
        <v>175.30532343832169</v>
      </c>
      <c r="D9923" t="s">
        <v>198</v>
      </c>
      <c r="E9923" t="s">
        <v>2154</v>
      </c>
      <c r="F9923" t="s">
        <v>1522</v>
      </c>
    </row>
    <row r="9924" spans="1:6" ht="15">
      <c r="A9924" s="233">
        <v>45809</v>
      </c>
      <c r="B9924" t="s">
        <v>1495</v>
      </c>
      <c r="C9924">
        <v>51339</v>
      </c>
      <c r="D9924" t="s">
        <v>198</v>
      </c>
      <c r="E9924" t="s">
        <v>1882</v>
      </c>
      <c r="F9924" t="s">
        <v>1522</v>
      </c>
    </row>
    <row r="9925" spans="1:6" ht="15">
      <c r="A9925" s="233">
        <v>45809</v>
      </c>
      <c r="B9925" t="s">
        <v>2112</v>
      </c>
      <c r="C9925">
        <v>90</v>
      </c>
      <c r="D9925" t="s">
        <v>198</v>
      </c>
      <c r="E9925" t="s">
        <v>2193</v>
      </c>
      <c r="F9925" t="s">
        <v>1522</v>
      </c>
    </row>
    <row r="9926" spans="1:6" ht="15">
      <c r="A9926" s="233">
        <v>45809</v>
      </c>
      <c r="B9926" t="s">
        <v>1495</v>
      </c>
      <c r="C9926">
        <v>31960</v>
      </c>
      <c r="D9926" t="s">
        <v>200</v>
      </c>
      <c r="E9926" t="s">
        <v>1883</v>
      </c>
      <c r="F9926" t="s">
        <v>1544</v>
      </c>
    </row>
    <row r="9927" spans="1:6" ht="15">
      <c r="A9927" s="233">
        <v>45809</v>
      </c>
      <c r="B9927" t="s">
        <v>2110</v>
      </c>
      <c r="C9927">
        <v>219.02377972465581</v>
      </c>
      <c r="D9927" t="s">
        <v>200</v>
      </c>
      <c r="E9927" t="s">
        <v>3724</v>
      </c>
      <c r="F9927" t="s">
        <v>1544</v>
      </c>
    </row>
    <row r="9928" spans="1:6" ht="15">
      <c r="A9928" s="233">
        <v>45809</v>
      </c>
      <c r="B9928" t="s">
        <v>2112</v>
      </c>
      <c r="C9928">
        <v>70</v>
      </c>
      <c r="D9928" t="s">
        <v>200</v>
      </c>
      <c r="E9928" t="s">
        <v>2127</v>
      </c>
      <c r="F9928" t="s">
        <v>1544</v>
      </c>
    </row>
    <row r="9929" spans="1:6" ht="15">
      <c r="A9929" s="233">
        <v>45809</v>
      </c>
      <c r="B9929" t="s">
        <v>1495</v>
      </c>
      <c r="C9929">
        <v>22227</v>
      </c>
      <c r="D9929" t="s">
        <v>202</v>
      </c>
      <c r="E9929" t="s">
        <v>1884</v>
      </c>
      <c r="F9929" t="s">
        <v>1544</v>
      </c>
    </row>
    <row r="9930" spans="1:6" ht="15">
      <c r="A9930" s="233">
        <v>45809</v>
      </c>
      <c r="B9930" t="s">
        <v>2110</v>
      </c>
      <c r="C9930">
        <v>179.9613083187115</v>
      </c>
      <c r="D9930" t="s">
        <v>202</v>
      </c>
      <c r="E9930" t="s">
        <v>2177</v>
      </c>
      <c r="F9930" t="s">
        <v>1544</v>
      </c>
    </row>
    <row r="9931" spans="1:6" ht="15">
      <c r="A9931" s="233">
        <v>45809</v>
      </c>
      <c r="B9931" t="s">
        <v>2112</v>
      </c>
      <c r="C9931">
        <v>40</v>
      </c>
      <c r="D9931" t="s">
        <v>202</v>
      </c>
      <c r="E9931" t="s">
        <v>2185</v>
      </c>
      <c r="F9931" t="s">
        <v>1544</v>
      </c>
    </row>
    <row r="9932" spans="1:6" ht="15">
      <c r="A9932" s="233">
        <v>45809</v>
      </c>
      <c r="B9932" t="s">
        <v>1495</v>
      </c>
      <c r="C9932">
        <v>40364</v>
      </c>
      <c r="D9932" t="s">
        <v>204</v>
      </c>
      <c r="E9932" t="s">
        <v>1885</v>
      </c>
      <c r="F9932" t="s">
        <v>1509</v>
      </c>
    </row>
    <row r="9933" spans="1:6" ht="15">
      <c r="A9933" s="233">
        <v>45809</v>
      </c>
      <c r="B9933" t="s">
        <v>2112</v>
      </c>
      <c r="C9933">
        <v>60</v>
      </c>
      <c r="D9933" t="s">
        <v>204</v>
      </c>
      <c r="E9933" t="s">
        <v>2113</v>
      </c>
      <c r="F9933" t="s">
        <v>1509</v>
      </c>
    </row>
    <row r="9934" spans="1:6" ht="15">
      <c r="A9934" s="233">
        <v>45809</v>
      </c>
      <c r="B9934" t="s">
        <v>2110</v>
      </c>
      <c r="C9934">
        <v>148.64730948369831</v>
      </c>
      <c r="D9934" t="s">
        <v>204</v>
      </c>
      <c r="E9934" t="s">
        <v>2199</v>
      </c>
      <c r="F9934" t="s">
        <v>1509</v>
      </c>
    </row>
    <row r="9935" spans="1:6" ht="15">
      <c r="A9935" s="233">
        <v>45809</v>
      </c>
      <c r="B9935" t="s">
        <v>1495</v>
      </c>
      <c r="C9935">
        <v>33484</v>
      </c>
      <c r="D9935" t="s">
        <v>206</v>
      </c>
      <c r="E9935" t="s">
        <v>1886</v>
      </c>
      <c r="F9935" t="s">
        <v>1578</v>
      </c>
    </row>
    <row r="9936" spans="1:6" ht="15">
      <c r="A9936" s="233">
        <v>45809</v>
      </c>
      <c r="B9936" t="s">
        <v>2110</v>
      </c>
      <c r="C9936">
        <v>209.05507107872421</v>
      </c>
      <c r="D9936" t="s">
        <v>206</v>
      </c>
      <c r="E9936" t="s">
        <v>2151</v>
      </c>
      <c r="F9936" t="s">
        <v>1578</v>
      </c>
    </row>
    <row r="9937" spans="1:6" ht="15">
      <c r="A9937" s="233">
        <v>45809</v>
      </c>
      <c r="B9937" t="s">
        <v>2112</v>
      </c>
      <c r="C9937">
        <v>70</v>
      </c>
      <c r="D9937" t="s">
        <v>206</v>
      </c>
      <c r="E9937" t="s">
        <v>2127</v>
      </c>
      <c r="F9937" t="s">
        <v>1578</v>
      </c>
    </row>
    <row r="9938" spans="1:6" ht="15">
      <c r="A9938" s="233">
        <v>45809</v>
      </c>
      <c r="B9938" t="s">
        <v>2110</v>
      </c>
      <c r="C9938">
        <v>119.8106990954292</v>
      </c>
      <c r="D9938" t="s">
        <v>208</v>
      </c>
      <c r="E9938" t="s">
        <v>2233</v>
      </c>
      <c r="F9938" t="s">
        <v>1509</v>
      </c>
    </row>
    <row r="9939" spans="1:6" ht="15">
      <c r="A9939" s="233">
        <v>45809</v>
      </c>
      <c r="B9939" t="s">
        <v>2112</v>
      </c>
      <c r="C9939">
        <v>40</v>
      </c>
      <c r="D9939" t="s">
        <v>208</v>
      </c>
      <c r="E9939" t="s">
        <v>2185</v>
      </c>
      <c r="F9939" t="s">
        <v>1509</v>
      </c>
    </row>
    <row r="9940" spans="1:6" ht="15">
      <c r="A9940" s="233">
        <v>45809</v>
      </c>
      <c r="B9940" t="s">
        <v>1495</v>
      </c>
      <c r="C9940">
        <v>33386</v>
      </c>
      <c r="D9940" t="s">
        <v>208</v>
      </c>
      <c r="E9940" t="s">
        <v>1887</v>
      </c>
      <c r="F9940" t="s">
        <v>1509</v>
      </c>
    </row>
    <row r="9941" spans="1:6" ht="15">
      <c r="A9941" s="233">
        <v>45809</v>
      </c>
      <c r="B9941" t="s">
        <v>2110</v>
      </c>
      <c r="C9941">
        <v>207.41508944775731</v>
      </c>
      <c r="D9941" t="s">
        <v>210</v>
      </c>
      <c r="E9941" t="s">
        <v>3541</v>
      </c>
      <c r="F9941" t="s">
        <v>1534</v>
      </c>
    </row>
    <row r="9942" spans="1:6" ht="15">
      <c r="A9942" s="233">
        <v>45809</v>
      </c>
      <c r="B9942" t="s">
        <v>2112</v>
      </c>
      <c r="C9942">
        <v>80</v>
      </c>
      <c r="D9942" t="s">
        <v>210</v>
      </c>
      <c r="E9942" t="s">
        <v>2115</v>
      </c>
      <c r="F9942" t="s">
        <v>1534</v>
      </c>
    </row>
    <row r="9943" spans="1:6" ht="15">
      <c r="A9943" s="233">
        <v>45809</v>
      </c>
      <c r="B9943" t="s">
        <v>1495</v>
      </c>
      <c r="C9943">
        <v>38570</v>
      </c>
      <c r="D9943" t="s">
        <v>210</v>
      </c>
      <c r="E9943" t="s">
        <v>1888</v>
      </c>
      <c r="F9943" t="s">
        <v>1534</v>
      </c>
    </row>
    <row r="9944" spans="1:6" ht="15">
      <c r="A9944" s="233">
        <v>45809</v>
      </c>
      <c r="B9944" t="s">
        <v>2110</v>
      </c>
      <c r="C9944">
        <v>303.54876096914842</v>
      </c>
      <c r="D9944" t="s">
        <v>212</v>
      </c>
      <c r="E9944" t="s">
        <v>2236</v>
      </c>
      <c r="F9944" t="s">
        <v>1518</v>
      </c>
    </row>
    <row r="9945" spans="1:6" ht="15">
      <c r="A9945" s="233">
        <v>45809</v>
      </c>
      <c r="B9945" t="s">
        <v>1495</v>
      </c>
      <c r="C9945">
        <v>54357</v>
      </c>
      <c r="D9945" t="s">
        <v>212</v>
      </c>
      <c r="E9945" t="s">
        <v>1889</v>
      </c>
      <c r="F9945" t="s">
        <v>1518</v>
      </c>
    </row>
    <row r="9946" spans="1:6" ht="15">
      <c r="A9946" s="233">
        <v>45809</v>
      </c>
      <c r="B9946" t="s">
        <v>2112</v>
      </c>
      <c r="C9946">
        <v>165</v>
      </c>
      <c r="D9946" t="s">
        <v>212</v>
      </c>
      <c r="E9946" t="s">
        <v>2153</v>
      </c>
      <c r="F9946" t="s">
        <v>1518</v>
      </c>
    </row>
    <row r="9947" spans="1:6" ht="15">
      <c r="A9947" s="233">
        <v>45809</v>
      </c>
      <c r="B9947" t="s">
        <v>2110</v>
      </c>
      <c r="C9947">
        <v>91.332541784637868</v>
      </c>
      <c r="D9947" t="s">
        <v>214</v>
      </c>
      <c r="E9947" t="s">
        <v>2574</v>
      </c>
      <c r="F9947" t="s">
        <v>1591</v>
      </c>
    </row>
    <row r="9948" spans="1:6" ht="15">
      <c r="A9948" s="233">
        <v>45809</v>
      </c>
      <c r="B9948" t="s">
        <v>2112</v>
      </c>
      <c r="C9948">
        <v>10</v>
      </c>
      <c r="D9948" t="s">
        <v>214</v>
      </c>
      <c r="E9948" t="s">
        <v>2129</v>
      </c>
      <c r="F9948" t="s">
        <v>1591</v>
      </c>
    </row>
    <row r="9949" spans="1:6" ht="15">
      <c r="A9949" s="233">
        <v>45809</v>
      </c>
      <c r="B9949" t="s">
        <v>1495</v>
      </c>
      <c r="C9949">
        <v>10949</v>
      </c>
      <c r="D9949" t="s">
        <v>214</v>
      </c>
      <c r="E9949" t="s">
        <v>1890</v>
      </c>
      <c r="F9949" t="s">
        <v>1591</v>
      </c>
    </row>
    <row r="9950" spans="1:6" ht="15">
      <c r="A9950" s="233">
        <v>45809</v>
      </c>
      <c r="B9950" t="s">
        <v>2110</v>
      </c>
      <c r="C9950">
        <v>243.61195322650499</v>
      </c>
      <c r="D9950" t="s">
        <v>216</v>
      </c>
      <c r="E9950" t="s">
        <v>3142</v>
      </c>
      <c r="F9950" t="s">
        <v>1534</v>
      </c>
    </row>
    <row r="9951" spans="1:6" ht="15">
      <c r="A9951" s="233">
        <v>45809</v>
      </c>
      <c r="B9951" t="s">
        <v>1495</v>
      </c>
      <c r="C9951">
        <v>36944</v>
      </c>
      <c r="D9951" t="s">
        <v>216</v>
      </c>
      <c r="E9951" t="s">
        <v>1891</v>
      </c>
      <c r="F9951" t="s">
        <v>1534</v>
      </c>
    </row>
    <row r="9952" spans="1:6" ht="15">
      <c r="A9952" s="233">
        <v>45809</v>
      </c>
      <c r="B9952" t="s">
        <v>2112</v>
      </c>
      <c r="C9952">
        <v>90</v>
      </c>
      <c r="D9952" t="s">
        <v>216</v>
      </c>
      <c r="E9952" t="s">
        <v>2193</v>
      </c>
      <c r="F9952" t="s">
        <v>1534</v>
      </c>
    </row>
    <row r="9953" spans="1:6" ht="15">
      <c r="A9953" s="233">
        <v>45809</v>
      </c>
      <c r="B9953" t="s">
        <v>2110</v>
      </c>
      <c r="C9953">
        <v>331.76557834546549</v>
      </c>
      <c r="D9953" t="s">
        <v>218</v>
      </c>
      <c r="E9953" t="s">
        <v>3725</v>
      </c>
      <c r="F9953" t="s">
        <v>1531</v>
      </c>
    </row>
    <row r="9954" spans="1:6" ht="15">
      <c r="A9954" s="233">
        <v>45809</v>
      </c>
      <c r="B9954" t="s">
        <v>2112</v>
      </c>
      <c r="C9954">
        <v>170</v>
      </c>
      <c r="D9954" t="s">
        <v>218</v>
      </c>
      <c r="E9954" t="s">
        <v>2162</v>
      </c>
      <c r="F9954" t="s">
        <v>1531</v>
      </c>
    </row>
    <row r="9955" spans="1:6" ht="15">
      <c r="A9955" s="233">
        <v>45809</v>
      </c>
      <c r="B9955" t="s">
        <v>1495</v>
      </c>
      <c r="C9955">
        <v>51241</v>
      </c>
      <c r="D9955" t="s">
        <v>218</v>
      </c>
      <c r="E9955" t="s">
        <v>1892</v>
      </c>
      <c r="F9955" t="s">
        <v>1531</v>
      </c>
    </row>
    <row r="9956" spans="1:6" ht="15">
      <c r="A9956" s="233">
        <v>45809</v>
      </c>
      <c r="B9956" t="s">
        <v>2110</v>
      </c>
      <c r="C9956">
        <v>243.1369081826621</v>
      </c>
      <c r="D9956" t="s">
        <v>220</v>
      </c>
      <c r="E9956" t="s">
        <v>3720</v>
      </c>
      <c r="F9956" t="s">
        <v>1534</v>
      </c>
    </row>
    <row r="9957" spans="1:6" ht="15">
      <c r="A9957" s="233">
        <v>45809</v>
      </c>
      <c r="B9957" t="s">
        <v>1495</v>
      </c>
      <c r="C9957">
        <v>67863</v>
      </c>
      <c r="D9957" t="s">
        <v>220</v>
      </c>
      <c r="E9957" t="s">
        <v>1893</v>
      </c>
      <c r="F9957" t="s">
        <v>1534</v>
      </c>
    </row>
    <row r="9958" spans="1:6" ht="15">
      <c r="A9958" s="233">
        <v>45809</v>
      </c>
      <c r="B9958" t="s">
        <v>2112</v>
      </c>
      <c r="C9958">
        <v>165</v>
      </c>
      <c r="D9958" t="s">
        <v>220</v>
      </c>
      <c r="E9958" t="s">
        <v>2153</v>
      </c>
      <c r="F9958" t="s">
        <v>1534</v>
      </c>
    </row>
    <row r="9959" spans="1:6" ht="15">
      <c r="A9959" s="233">
        <v>45809</v>
      </c>
      <c r="B9959" t="s">
        <v>2112</v>
      </c>
      <c r="C9959">
        <v>305</v>
      </c>
      <c r="D9959" t="s">
        <v>222</v>
      </c>
      <c r="E9959" t="s">
        <v>2809</v>
      </c>
      <c r="F9959" t="s">
        <v>1518</v>
      </c>
    </row>
    <row r="9960" spans="1:6" ht="15">
      <c r="A9960" s="233">
        <v>45809</v>
      </c>
      <c r="B9960" t="s">
        <v>2110</v>
      </c>
      <c r="C9960">
        <v>311.9853520319964</v>
      </c>
      <c r="D9960" t="s">
        <v>222</v>
      </c>
      <c r="E9960" t="s">
        <v>2239</v>
      </c>
      <c r="F9960" t="s">
        <v>1518</v>
      </c>
    </row>
    <row r="9961" spans="1:6" ht="15">
      <c r="A9961" s="233">
        <v>45809</v>
      </c>
      <c r="B9961" t="s">
        <v>1495</v>
      </c>
      <c r="C9961">
        <v>97761</v>
      </c>
      <c r="D9961" t="s">
        <v>222</v>
      </c>
      <c r="E9961" t="s">
        <v>1894</v>
      </c>
      <c r="F9961" t="s">
        <v>1518</v>
      </c>
    </row>
    <row r="9962" spans="1:6" ht="15">
      <c r="A9962" s="233">
        <v>45809</v>
      </c>
      <c r="B9962" t="s">
        <v>1495</v>
      </c>
      <c r="C9962">
        <v>87796</v>
      </c>
      <c r="D9962" t="s">
        <v>224</v>
      </c>
      <c r="E9962" t="s">
        <v>1895</v>
      </c>
      <c r="F9962" t="s">
        <v>1531</v>
      </c>
    </row>
    <row r="9963" spans="1:6" ht="15">
      <c r="A9963" s="233">
        <v>45809</v>
      </c>
      <c r="B9963" t="s">
        <v>2112</v>
      </c>
      <c r="C9963">
        <v>65</v>
      </c>
      <c r="D9963" t="s">
        <v>224</v>
      </c>
      <c r="E9963" t="s">
        <v>2209</v>
      </c>
      <c r="F9963" t="s">
        <v>1531</v>
      </c>
    </row>
    <row r="9964" spans="1:6" ht="15">
      <c r="A9964" s="233">
        <v>45809</v>
      </c>
      <c r="B9964" t="s">
        <v>2110</v>
      </c>
      <c r="C9964">
        <v>74.035263565538287</v>
      </c>
      <c r="D9964" t="s">
        <v>224</v>
      </c>
      <c r="E9964" t="s">
        <v>2628</v>
      </c>
      <c r="F9964" t="s">
        <v>1531</v>
      </c>
    </row>
    <row r="9965" spans="1:6" ht="15">
      <c r="A9965" s="233">
        <v>45809</v>
      </c>
      <c r="B9965" t="s">
        <v>1495</v>
      </c>
      <c r="C9965">
        <v>16348</v>
      </c>
      <c r="D9965" t="s">
        <v>226</v>
      </c>
      <c r="E9965" t="s">
        <v>1937</v>
      </c>
      <c r="F9965" t="s">
        <v>1544</v>
      </c>
    </row>
    <row r="9966" spans="1:6" ht="15">
      <c r="A9966" s="233">
        <v>45809</v>
      </c>
      <c r="B9966" t="s">
        <v>2110</v>
      </c>
      <c r="C9966">
        <v>275.26302911671161</v>
      </c>
      <c r="D9966" t="s">
        <v>226</v>
      </c>
      <c r="E9966" t="s">
        <v>2815</v>
      </c>
      <c r="F9966" t="s">
        <v>1544</v>
      </c>
    </row>
    <row r="9967" spans="1:6" ht="15">
      <c r="A9967" s="233">
        <v>45809</v>
      </c>
      <c r="B9967" t="s">
        <v>2112</v>
      </c>
      <c r="C9967">
        <v>45</v>
      </c>
      <c r="D9967" t="s">
        <v>226</v>
      </c>
      <c r="E9967" t="s">
        <v>2138</v>
      </c>
      <c r="F9967" t="s">
        <v>1544</v>
      </c>
    </row>
    <row r="9968" spans="1:6" ht="15">
      <c r="A9968" s="233">
        <v>45809</v>
      </c>
      <c r="B9968" t="s">
        <v>1495</v>
      </c>
      <c r="C9968">
        <v>47025</v>
      </c>
      <c r="D9968" t="s">
        <v>228</v>
      </c>
      <c r="E9968" t="s">
        <v>1896</v>
      </c>
      <c r="F9968" t="s">
        <v>1531</v>
      </c>
    </row>
    <row r="9969" spans="1:6" ht="15">
      <c r="A9969" s="233">
        <v>45809</v>
      </c>
      <c r="B9969" t="s">
        <v>2112</v>
      </c>
      <c r="C9969">
        <v>125</v>
      </c>
      <c r="D9969" t="s">
        <v>228</v>
      </c>
      <c r="E9969" t="s">
        <v>2144</v>
      </c>
      <c r="F9969" t="s">
        <v>1531</v>
      </c>
    </row>
    <row r="9970" spans="1:6" ht="15">
      <c r="A9970" s="233">
        <v>45809</v>
      </c>
      <c r="B9970" t="s">
        <v>2110</v>
      </c>
      <c r="C9970">
        <v>265.8160552897395</v>
      </c>
      <c r="D9970" t="s">
        <v>228</v>
      </c>
      <c r="E9970" t="s">
        <v>2241</v>
      </c>
      <c r="F9970" t="s">
        <v>1531</v>
      </c>
    </row>
    <row r="9971" spans="1:6" ht="15">
      <c r="A9971" s="233">
        <v>45809</v>
      </c>
      <c r="B9971" t="s">
        <v>2112</v>
      </c>
      <c r="C9971">
        <v>265</v>
      </c>
      <c r="D9971" t="s">
        <v>230</v>
      </c>
      <c r="E9971" t="s">
        <v>2184</v>
      </c>
      <c r="F9971" t="s">
        <v>1522</v>
      </c>
    </row>
    <row r="9972" spans="1:6" ht="15">
      <c r="A9972" s="233">
        <v>45809</v>
      </c>
      <c r="B9972" t="s">
        <v>1495</v>
      </c>
      <c r="C9972">
        <v>149580</v>
      </c>
      <c r="D9972" t="s">
        <v>230</v>
      </c>
      <c r="E9972" t="s">
        <v>1897</v>
      </c>
      <c r="F9972" t="s">
        <v>1522</v>
      </c>
    </row>
    <row r="9973" spans="1:6" ht="15">
      <c r="A9973" s="233">
        <v>45809</v>
      </c>
      <c r="B9973" t="s">
        <v>2110</v>
      </c>
      <c r="C9973">
        <v>177.1627222890761</v>
      </c>
      <c r="D9973" t="s">
        <v>230</v>
      </c>
      <c r="E9973" t="s">
        <v>2786</v>
      </c>
      <c r="F9973" t="s">
        <v>1522</v>
      </c>
    </row>
    <row r="9974" spans="1:6" ht="15">
      <c r="A9974" s="233">
        <v>45809</v>
      </c>
      <c r="B9974" t="s">
        <v>2110</v>
      </c>
      <c r="C9974">
        <v>157.612693075549</v>
      </c>
      <c r="D9974" t="s">
        <v>232</v>
      </c>
      <c r="E9974" t="s">
        <v>2186</v>
      </c>
      <c r="F9974" t="s">
        <v>1522</v>
      </c>
    </row>
    <row r="9975" spans="1:6" ht="15">
      <c r="A9975" s="233">
        <v>45809</v>
      </c>
      <c r="B9975" t="s">
        <v>1495</v>
      </c>
      <c r="C9975">
        <v>57102</v>
      </c>
      <c r="D9975" t="s">
        <v>232</v>
      </c>
      <c r="E9975" t="s">
        <v>1898</v>
      </c>
      <c r="F9975" t="s">
        <v>1522</v>
      </c>
    </row>
    <row r="9976" spans="1:6" ht="15">
      <c r="A9976" s="233">
        <v>45809</v>
      </c>
      <c r="B9976" t="s">
        <v>2112</v>
      </c>
      <c r="C9976">
        <v>90</v>
      </c>
      <c r="D9976" t="s">
        <v>232</v>
      </c>
      <c r="E9976" t="s">
        <v>2193</v>
      </c>
      <c r="F9976" t="s">
        <v>1522</v>
      </c>
    </row>
    <row r="9977" spans="1:6" ht="15">
      <c r="A9977" s="233">
        <v>45809</v>
      </c>
      <c r="B9977" t="s">
        <v>2110</v>
      </c>
      <c r="C9977">
        <v>307.32351946894488</v>
      </c>
      <c r="D9977" t="s">
        <v>234</v>
      </c>
      <c r="E9977" t="s">
        <v>3538</v>
      </c>
      <c r="F9977" t="s">
        <v>1578</v>
      </c>
    </row>
    <row r="9978" spans="1:6" ht="15">
      <c r="A9978" s="233">
        <v>45809</v>
      </c>
      <c r="B9978" t="s">
        <v>1495</v>
      </c>
      <c r="C9978">
        <v>32539</v>
      </c>
      <c r="D9978" t="s">
        <v>234</v>
      </c>
      <c r="E9978" t="s">
        <v>1899</v>
      </c>
      <c r="F9978" t="s">
        <v>1578</v>
      </c>
    </row>
    <row r="9979" spans="1:6" ht="15">
      <c r="A9979" s="233">
        <v>45809</v>
      </c>
      <c r="B9979" t="s">
        <v>2112</v>
      </c>
      <c r="C9979">
        <v>100</v>
      </c>
      <c r="D9979" t="s">
        <v>234</v>
      </c>
      <c r="E9979" t="s">
        <v>2121</v>
      </c>
      <c r="F9979" t="s">
        <v>1578</v>
      </c>
    </row>
    <row r="9980" spans="1:6" ht="15">
      <c r="A9980" s="233">
        <v>45809</v>
      </c>
      <c r="B9980" t="s">
        <v>2110</v>
      </c>
      <c r="C9980">
        <v>253.12895513992399</v>
      </c>
      <c r="D9980" t="s">
        <v>236</v>
      </c>
      <c r="E9980" t="s">
        <v>2801</v>
      </c>
      <c r="F9980" t="s">
        <v>1544</v>
      </c>
    </row>
    <row r="9981" spans="1:6" ht="15">
      <c r="A9981" s="233">
        <v>45809</v>
      </c>
      <c r="B9981" t="s">
        <v>1495</v>
      </c>
      <c r="C9981">
        <v>35555</v>
      </c>
      <c r="D9981" t="s">
        <v>236</v>
      </c>
      <c r="E9981" t="s">
        <v>1900</v>
      </c>
      <c r="F9981" t="s">
        <v>1544</v>
      </c>
    </row>
    <row r="9982" spans="1:6" ht="15">
      <c r="A9982" s="233">
        <v>45809</v>
      </c>
      <c r="B9982" t="s">
        <v>2112</v>
      </c>
      <c r="C9982">
        <v>90</v>
      </c>
      <c r="D9982" t="s">
        <v>236</v>
      </c>
      <c r="E9982" t="s">
        <v>2193</v>
      </c>
      <c r="F9982" t="s">
        <v>1544</v>
      </c>
    </row>
    <row r="9983" spans="1:6" ht="15">
      <c r="A9983" s="233">
        <v>45809</v>
      </c>
      <c r="B9983" t="s">
        <v>2110</v>
      </c>
      <c r="C9983">
        <v>251.33346365438859</v>
      </c>
      <c r="D9983" t="s">
        <v>238</v>
      </c>
      <c r="E9983" t="s">
        <v>3303</v>
      </c>
      <c r="F9983" t="s">
        <v>1525</v>
      </c>
    </row>
    <row r="9984" spans="1:6" ht="15">
      <c r="A9984" s="233">
        <v>45809</v>
      </c>
      <c r="B9984" t="s">
        <v>1495</v>
      </c>
      <c r="C9984">
        <v>35809</v>
      </c>
      <c r="D9984" t="s">
        <v>238</v>
      </c>
      <c r="E9984" t="s">
        <v>1901</v>
      </c>
      <c r="F9984" t="s">
        <v>1525</v>
      </c>
    </row>
    <row r="9985" spans="1:6" ht="15">
      <c r="A9985" s="233">
        <v>45809</v>
      </c>
      <c r="B9985" t="s">
        <v>2112</v>
      </c>
      <c r="C9985">
        <v>90</v>
      </c>
      <c r="D9985" t="s">
        <v>238</v>
      </c>
      <c r="E9985" t="s">
        <v>2193</v>
      </c>
      <c r="F9985" t="s">
        <v>1525</v>
      </c>
    </row>
    <row r="9986" spans="1:6" ht="15">
      <c r="A9986" s="233">
        <v>45809</v>
      </c>
      <c r="B9986" t="s">
        <v>2110</v>
      </c>
      <c r="C9986">
        <v>244.05550519489569</v>
      </c>
      <c r="D9986" t="s">
        <v>240</v>
      </c>
      <c r="E9986" t="s">
        <v>3142</v>
      </c>
      <c r="F9986" t="s">
        <v>1509</v>
      </c>
    </row>
    <row r="9987" spans="1:6" ht="15">
      <c r="A9987" s="233">
        <v>45809</v>
      </c>
      <c r="B9987" t="s">
        <v>2112</v>
      </c>
      <c r="C9987">
        <v>70</v>
      </c>
      <c r="D9987" t="s">
        <v>240</v>
      </c>
      <c r="E9987" t="s">
        <v>2127</v>
      </c>
      <c r="F9987" t="s">
        <v>1509</v>
      </c>
    </row>
    <row r="9988" spans="1:6" ht="15">
      <c r="A9988" s="233">
        <v>45809</v>
      </c>
      <c r="B9988" t="s">
        <v>1495</v>
      </c>
      <c r="C9988">
        <v>28682</v>
      </c>
      <c r="D9988" t="s">
        <v>240</v>
      </c>
      <c r="E9988" t="s">
        <v>1902</v>
      </c>
      <c r="F9988" t="s">
        <v>1509</v>
      </c>
    </row>
    <row r="9989" spans="1:6" ht="15">
      <c r="A9989" s="233">
        <v>45809</v>
      </c>
      <c r="B9989" t="s">
        <v>2112</v>
      </c>
      <c r="C9989">
        <v>95</v>
      </c>
      <c r="D9989" t="s">
        <v>242</v>
      </c>
      <c r="E9989" t="s">
        <v>2258</v>
      </c>
      <c r="F9989" t="s">
        <v>1534</v>
      </c>
    </row>
    <row r="9990" spans="1:6" ht="15">
      <c r="A9990" s="233">
        <v>45809</v>
      </c>
      <c r="B9990" t="s">
        <v>2110</v>
      </c>
      <c r="C9990">
        <v>244.71291311403621</v>
      </c>
      <c r="D9990" t="s">
        <v>242</v>
      </c>
      <c r="E9990" t="s">
        <v>2243</v>
      </c>
      <c r="F9990" t="s">
        <v>1534</v>
      </c>
    </row>
    <row r="9991" spans="1:6" ht="15">
      <c r="A9991" s="233">
        <v>45809</v>
      </c>
      <c r="B9991" t="s">
        <v>1495</v>
      </c>
      <c r="C9991">
        <v>38821</v>
      </c>
      <c r="D9991" t="s">
        <v>242</v>
      </c>
      <c r="E9991" t="s">
        <v>1903</v>
      </c>
      <c r="F9991" t="s">
        <v>1534</v>
      </c>
    </row>
    <row r="9992" spans="1:6" ht="15">
      <c r="A9992" s="233">
        <v>45809</v>
      </c>
      <c r="B9992" t="s">
        <v>2110</v>
      </c>
      <c r="C9992">
        <v>226.9277881616897</v>
      </c>
      <c r="D9992" t="s">
        <v>244</v>
      </c>
      <c r="E9992" t="s">
        <v>2230</v>
      </c>
      <c r="F9992" t="s">
        <v>1531</v>
      </c>
    </row>
    <row r="9993" spans="1:6" ht="15">
      <c r="A9993" s="233">
        <v>45809</v>
      </c>
      <c r="B9993" t="s">
        <v>1495</v>
      </c>
      <c r="C9993">
        <v>204911</v>
      </c>
      <c r="D9993" t="s">
        <v>244</v>
      </c>
      <c r="E9993" t="s">
        <v>1904</v>
      </c>
      <c r="F9993" t="s">
        <v>1531</v>
      </c>
    </row>
    <row r="9994" spans="1:6" ht="15">
      <c r="A9994" s="233">
        <v>45809</v>
      </c>
      <c r="B9994" t="s">
        <v>2112</v>
      </c>
      <c r="C9994">
        <v>465</v>
      </c>
      <c r="D9994" t="s">
        <v>244</v>
      </c>
      <c r="E9994" t="s">
        <v>2497</v>
      </c>
      <c r="F9994" t="s">
        <v>1531</v>
      </c>
    </row>
    <row r="9995" spans="1:6" ht="15">
      <c r="A9995" s="233">
        <v>45809</v>
      </c>
      <c r="B9995" t="s">
        <v>2110</v>
      </c>
      <c r="C9995">
        <v>277.61900873683351</v>
      </c>
      <c r="D9995" t="s">
        <v>246</v>
      </c>
      <c r="E9995" t="s">
        <v>2249</v>
      </c>
      <c r="F9995" t="s">
        <v>1534</v>
      </c>
    </row>
    <row r="9996" spans="1:6" ht="15">
      <c r="A9996" s="233">
        <v>45809</v>
      </c>
      <c r="B9996" t="s">
        <v>1495</v>
      </c>
      <c r="C9996">
        <v>61235</v>
      </c>
      <c r="D9996" t="s">
        <v>246</v>
      </c>
      <c r="E9996" t="s">
        <v>1905</v>
      </c>
      <c r="F9996" t="s">
        <v>1534</v>
      </c>
    </row>
    <row r="9997" spans="1:6" ht="15">
      <c r="A9997" s="233">
        <v>45809</v>
      </c>
      <c r="B9997" t="s">
        <v>2112</v>
      </c>
      <c r="C9997">
        <v>170</v>
      </c>
      <c r="D9997" t="s">
        <v>246</v>
      </c>
      <c r="E9997" t="s">
        <v>2162</v>
      </c>
      <c r="F9997" t="s">
        <v>1534</v>
      </c>
    </row>
    <row r="9998" spans="1:6" ht="15">
      <c r="A9998" s="233">
        <v>45809</v>
      </c>
      <c r="B9998" t="s">
        <v>2110</v>
      </c>
      <c r="C9998">
        <v>173.6671049693602</v>
      </c>
      <c r="D9998" t="s">
        <v>248</v>
      </c>
      <c r="E9998" t="s">
        <v>2152</v>
      </c>
      <c r="F9998" t="s">
        <v>1578</v>
      </c>
    </row>
    <row r="9999" spans="1:6" ht="15">
      <c r="A9999" s="233">
        <v>45809</v>
      </c>
      <c r="B9999" t="s">
        <v>1495</v>
      </c>
      <c r="C9999">
        <v>40307</v>
      </c>
      <c r="D9999" t="s">
        <v>248</v>
      </c>
      <c r="E9999" t="s">
        <v>1906</v>
      </c>
      <c r="F9999" t="s">
        <v>1578</v>
      </c>
    </row>
    <row r="10000" spans="1:6" ht="15">
      <c r="A10000" s="233">
        <v>45809</v>
      </c>
      <c r="B10000" t="s">
        <v>2112</v>
      </c>
      <c r="C10000">
        <v>70</v>
      </c>
      <c r="D10000" t="s">
        <v>248</v>
      </c>
      <c r="E10000" t="s">
        <v>2127</v>
      </c>
      <c r="F10000" t="s">
        <v>1578</v>
      </c>
    </row>
    <row r="10001" spans="1:6" ht="15">
      <c r="A10001" s="233">
        <v>45809</v>
      </c>
      <c r="B10001" t="s">
        <v>2110</v>
      </c>
      <c r="C10001">
        <v>304.14946773843138</v>
      </c>
      <c r="D10001" t="s">
        <v>250</v>
      </c>
      <c r="E10001" t="s">
        <v>2236</v>
      </c>
      <c r="F10001" t="s">
        <v>1531</v>
      </c>
    </row>
    <row r="10002" spans="1:6" ht="15">
      <c r="A10002" s="233">
        <v>45809</v>
      </c>
      <c r="B10002" t="s">
        <v>2112</v>
      </c>
      <c r="C10002">
        <v>140</v>
      </c>
      <c r="D10002" t="s">
        <v>250</v>
      </c>
      <c r="E10002" t="s">
        <v>2131</v>
      </c>
      <c r="F10002" t="s">
        <v>1531</v>
      </c>
    </row>
    <row r="10003" spans="1:6" ht="15">
      <c r="A10003" s="233">
        <v>45809</v>
      </c>
      <c r="B10003" t="s">
        <v>1495</v>
      </c>
      <c r="C10003">
        <v>46030</v>
      </c>
      <c r="D10003" t="s">
        <v>250</v>
      </c>
      <c r="E10003" t="s">
        <v>1907</v>
      </c>
      <c r="F10003" t="s">
        <v>1531</v>
      </c>
    </row>
    <row r="10004" spans="1:6" ht="15">
      <c r="A10004" s="233">
        <v>45809</v>
      </c>
      <c r="B10004" t="s">
        <v>2112</v>
      </c>
      <c r="C10004">
        <v>415</v>
      </c>
      <c r="D10004" t="s">
        <v>252</v>
      </c>
      <c r="E10004" t="s">
        <v>2195</v>
      </c>
      <c r="F10004" t="s">
        <v>1525</v>
      </c>
    </row>
    <row r="10005" spans="1:6" ht="15">
      <c r="A10005" s="233">
        <v>45809</v>
      </c>
      <c r="B10005" t="s">
        <v>2110</v>
      </c>
      <c r="C10005">
        <v>217.80203631783351</v>
      </c>
      <c r="D10005" t="s">
        <v>252</v>
      </c>
      <c r="E10005" t="s">
        <v>2155</v>
      </c>
      <c r="F10005" t="s">
        <v>1525</v>
      </c>
    </row>
    <row r="10006" spans="1:6" ht="15">
      <c r="A10006" s="233">
        <v>45809</v>
      </c>
      <c r="B10006" t="s">
        <v>1495</v>
      </c>
      <c r="C10006">
        <v>190540</v>
      </c>
      <c r="D10006" t="s">
        <v>252</v>
      </c>
      <c r="E10006" t="s">
        <v>1908</v>
      </c>
      <c r="F10006" t="s">
        <v>1525</v>
      </c>
    </row>
    <row r="10007" spans="1:6" ht="15">
      <c r="A10007" s="233">
        <v>45809</v>
      </c>
      <c r="B10007" t="s">
        <v>2110</v>
      </c>
      <c r="C10007">
        <v>250.6475060573147</v>
      </c>
      <c r="D10007" t="s">
        <v>254</v>
      </c>
      <c r="E10007" t="s">
        <v>3303</v>
      </c>
      <c r="F10007" t="s">
        <v>1578</v>
      </c>
    </row>
    <row r="10008" spans="1:6" ht="15">
      <c r="A10008" s="233">
        <v>45809</v>
      </c>
      <c r="B10008" t="s">
        <v>1495</v>
      </c>
      <c r="C10008">
        <v>59845</v>
      </c>
      <c r="D10008" t="s">
        <v>254</v>
      </c>
      <c r="E10008" t="s">
        <v>1909</v>
      </c>
      <c r="F10008" t="s">
        <v>1578</v>
      </c>
    </row>
    <row r="10009" spans="1:6" ht="15">
      <c r="A10009" s="233">
        <v>45809</v>
      </c>
      <c r="B10009" t="s">
        <v>2112</v>
      </c>
      <c r="C10009">
        <v>150</v>
      </c>
      <c r="D10009" t="s">
        <v>254</v>
      </c>
      <c r="E10009" t="s">
        <v>2217</v>
      </c>
      <c r="F10009" t="s">
        <v>1578</v>
      </c>
    </row>
    <row r="10010" spans="1:6" ht="15">
      <c r="A10010" s="233">
        <v>45809</v>
      </c>
      <c r="B10010" t="s">
        <v>2110</v>
      </c>
      <c r="C10010">
        <v>137.9466021243777</v>
      </c>
      <c r="D10010" t="s">
        <v>256</v>
      </c>
      <c r="E10010" t="s">
        <v>2245</v>
      </c>
      <c r="F10010" t="s">
        <v>1544</v>
      </c>
    </row>
    <row r="10011" spans="1:6" ht="15">
      <c r="A10011" s="233">
        <v>45809</v>
      </c>
      <c r="B10011" t="s">
        <v>2112</v>
      </c>
      <c r="C10011">
        <v>330</v>
      </c>
      <c r="D10011" t="s">
        <v>256</v>
      </c>
      <c r="E10011" t="s">
        <v>2221</v>
      </c>
      <c r="F10011" t="s">
        <v>1544</v>
      </c>
    </row>
    <row r="10012" spans="1:6" ht="15">
      <c r="A10012" s="233">
        <v>45809</v>
      </c>
      <c r="B10012" t="s">
        <v>1495</v>
      </c>
      <c r="C10012">
        <v>239223</v>
      </c>
      <c r="D10012" t="s">
        <v>256</v>
      </c>
      <c r="E10012" t="s">
        <v>1910</v>
      </c>
      <c r="F10012" t="s">
        <v>1544</v>
      </c>
    </row>
    <row r="10013" spans="1:6" ht="15">
      <c r="A10013" s="233">
        <v>45809</v>
      </c>
      <c r="B10013" t="s">
        <v>2110</v>
      </c>
      <c r="C10013">
        <v>182.42626938279111</v>
      </c>
      <c r="D10013" t="s">
        <v>258</v>
      </c>
      <c r="E10013" t="s">
        <v>2549</v>
      </c>
      <c r="F10013" t="s">
        <v>1509</v>
      </c>
    </row>
    <row r="10014" spans="1:6" ht="15">
      <c r="A10014" s="233">
        <v>45809</v>
      </c>
      <c r="B10014" t="s">
        <v>2112</v>
      </c>
      <c r="C10014">
        <v>60</v>
      </c>
      <c r="D10014" t="s">
        <v>258</v>
      </c>
      <c r="E10014" t="s">
        <v>2113</v>
      </c>
      <c r="F10014" t="s">
        <v>1509</v>
      </c>
    </row>
    <row r="10015" spans="1:6" ht="15">
      <c r="A10015" s="233">
        <v>45809</v>
      </c>
      <c r="B10015" t="s">
        <v>1495</v>
      </c>
      <c r="C10015">
        <v>32890</v>
      </c>
      <c r="D10015" t="s">
        <v>258</v>
      </c>
      <c r="E10015" t="s">
        <v>1911</v>
      </c>
      <c r="F10015" t="s">
        <v>1509</v>
      </c>
    </row>
    <row r="10016" spans="1:6" ht="15">
      <c r="A10016" s="233">
        <v>45809</v>
      </c>
      <c r="B10016" t="s">
        <v>2110</v>
      </c>
      <c r="C10016">
        <v>276.60430496881918</v>
      </c>
      <c r="D10016" t="s">
        <v>260</v>
      </c>
      <c r="E10016" t="s">
        <v>2198</v>
      </c>
      <c r="F10016" t="s">
        <v>1522</v>
      </c>
    </row>
    <row r="10017" spans="1:6" ht="15">
      <c r="A10017" s="233">
        <v>45809</v>
      </c>
      <c r="B10017" t="s">
        <v>2112</v>
      </c>
      <c r="C10017">
        <v>110</v>
      </c>
      <c r="D10017" t="s">
        <v>260</v>
      </c>
      <c r="E10017" t="s">
        <v>2123</v>
      </c>
      <c r="F10017" t="s">
        <v>1522</v>
      </c>
    </row>
    <row r="10018" spans="1:6" ht="15">
      <c r="A10018" s="233">
        <v>45809</v>
      </c>
      <c r="B10018" t="s">
        <v>1495</v>
      </c>
      <c r="C10018">
        <v>39768</v>
      </c>
      <c r="D10018" t="s">
        <v>260</v>
      </c>
      <c r="E10018" t="s">
        <v>1912</v>
      </c>
      <c r="F10018" t="s">
        <v>1522</v>
      </c>
    </row>
    <row r="10019" spans="1:6" ht="15">
      <c r="A10019" s="233">
        <v>45809</v>
      </c>
      <c r="B10019" t="s">
        <v>1495</v>
      </c>
      <c r="C10019">
        <v>42169</v>
      </c>
      <c r="D10019" t="s">
        <v>262</v>
      </c>
      <c r="E10019" t="s">
        <v>1913</v>
      </c>
      <c r="F10019" t="s">
        <v>1534</v>
      </c>
    </row>
    <row r="10020" spans="1:6" ht="15">
      <c r="A10020" s="233">
        <v>45809</v>
      </c>
      <c r="B10020" t="s">
        <v>2110</v>
      </c>
      <c r="C10020">
        <v>225.28397638075359</v>
      </c>
      <c r="D10020" t="s">
        <v>262</v>
      </c>
      <c r="E10020" t="s">
        <v>2564</v>
      </c>
      <c r="F10020" t="s">
        <v>1534</v>
      </c>
    </row>
    <row r="10021" spans="1:6" ht="15">
      <c r="A10021" s="233">
        <v>45809</v>
      </c>
      <c r="B10021" t="s">
        <v>2112</v>
      </c>
      <c r="C10021">
        <v>95</v>
      </c>
      <c r="D10021" t="s">
        <v>262</v>
      </c>
      <c r="E10021" t="s">
        <v>2258</v>
      </c>
      <c r="F10021" t="s">
        <v>1534</v>
      </c>
    </row>
    <row r="10022" spans="1:6" ht="15">
      <c r="A10022" s="233">
        <v>45809</v>
      </c>
      <c r="B10022" t="s">
        <v>2110</v>
      </c>
      <c r="C10022">
        <v>71.440818426015895</v>
      </c>
      <c r="D10022" t="s">
        <v>264</v>
      </c>
      <c r="E10022" t="s">
        <v>2251</v>
      </c>
      <c r="F10022" t="s">
        <v>1531</v>
      </c>
    </row>
    <row r="10023" spans="1:6" ht="15">
      <c r="A10023" s="233">
        <v>45809</v>
      </c>
      <c r="B10023" t="s">
        <v>1495</v>
      </c>
      <c r="C10023">
        <v>34994</v>
      </c>
      <c r="D10023" t="s">
        <v>264</v>
      </c>
      <c r="E10023" t="s">
        <v>1938</v>
      </c>
      <c r="F10023" t="s">
        <v>1531</v>
      </c>
    </row>
    <row r="10024" spans="1:6" ht="15">
      <c r="A10024" s="233">
        <v>45809</v>
      </c>
      <c r="B10024" t="s">
        <v>2112</v>
      </c>
      <c r="C10024">
        <v>25</v>
      </c>
      <c r="D10024" t="s">
        <v>264</v>
      </c>
      <c r="E10024" t="s">
        <v>2173</v>
      </c>
      <c r="F10024" t="s">
        <v>1531</v>
      </c>
    </row>
    <row r="10025" spans="1:6" ht="15">
      <c r="A10025" s="233">
        <v>45809</v>
      </c>
      <c r="B10025" t="s">
        <v>1495</v>
      </c>
      <c r="C10025">
        <v>24516</v>
      </c>
      <c r="D10025" t="s">
        <v>266</v>
      </c>
      <c r="E10025" t="s">
        <v>1914</v>
      </c>
      <c r="F10025" t="s">
        <v>1525</v>
      </c>
    </row>
    <row r="10026" spans="1:6" ht="15">
      <c r="A10026" s="233">
        <v>45809</v>
      </c>
      <c r="B10026" t="s">
        <v>2110</v>
      </c>
      <c r="C10026">
        <v>346.71235111763752</v>
      </c>
      <c r="D10026" t="s">
        <v>266</v>
      </c>
      <c r="E10026" t="s">
        <v>3143</v>
      </c>
      <c r="F10026" t="s">
        <v>1525</v>
      </c>
    </row>
    <row r="10027" spans="1:6" ht="15">
      <c r="A10027" s="233">
        <v>45809</v>
      </c>
      <c r="B10027" t="s">
        <v>2112</v>
      </c>
      <c r="C10027">
        <v>85</v>
      </c>
      <c r="D10027" t="s">
        <v>266</v>
      </c>
      <c r="E10027" t="s">
        <v>2183</v>
      </c>
      <c r="F10027" t="s">
        <v>1525</v>
      </c>
    </row>
    <row r="10028" spans="1:6" ht="15">
      <c r="A10028" s="233">
        <v>45809</v>
      </c>
      <c r="B10028" t="s">
        <v>2110</v>
      </c>
      <c r="C10028">
        <v>235.39258251817759</v>
      </c>
      <c r="D10028" t="s">
        <v>268</v>
      </c>
      <c r="E10028" t="s">
        <v>2203</v>
      </c>
      <c r="F10028" t="s">
        <v>1522</v>
      </c>
    </row>
    <row r="10029" spans="1:6" ht="15">
      <c r="A10029" s="233">
        <v>45809</v>
      </c>
      <c r="B10029" t="s">
        <v>2112</v>
      </c>
      <c r="C10029">
        <v>90</v>
      </c>
      <c r="D10029" t="s">
        <v>268</v>
      </c>
      <c r="E10029" t="s">
        <v>2193</v>
      </c>
      <c r="F10029" t="s">
        <v>1522</v>
      </c>
    </row>
    <row r="10030" spans="1:6" ht="15">
      <c r="A10030" s="233">
        <v>45809</v>
      </c>
      <c r="B10030" t="s">
        <v>1495</v>
      </c>
      <c r="C10030">
        <v>38234</v>
      </c>
      <c r="D10030" t="s">
        <v>268</v>
      </c>
      <c r="E10030" t="s">
        <v>1915</v>
      </c>
      <c r="F10030" t="s">
        <v>1522</v>
      </c>
    </row>
    <row r="10031" spans="1:6" ht="15">
      <c r="A10031" s="233">
        <v>45809</v>
      </c>
      <c r="B10031" t="s">
        <v>2110</v>
      </c>
      <c r="C10031">
        <v>102.2547164987985</v>
      </c>
      <c r="D10031" t="s">
        <v>270</v>
      </c>
      <c r="E10031" t="s">
        <v>2257</v>
      </c>
      <c r="F10031" t="s">
        <v>1509</v>
      </c>
    </row>
    <row r="10032" spans="1:6" ht="15">
      <c r="A10032" s="233">
        <v>45809</v>
      </c>
      <c r="B10032" t="s">
        <v>1495</v>
      </c>
      <c r="C10032">
        <v>19559</v>
      </c>
      <c r="D10032" t="s">
        <v>270</v>
      </c>
      <c r="E10032" t="s">
        <v>1916</v>
      </c>
      <c r="F10032" t="s">
        <v>1509</v>
      </c>
    </row>
    <row r="10033" spans="1:6" ht="15">
      <c r="A10033" s="233">
        <v>45809</v>
      </c>
      <c r="B10033" t="s">
        <v>2112</v>
      </c>
      <c r="C10033">
        <v>20</v>
      </c>
      <c r="D10033" t="s">
        <v>270</v>
      </c>
      <c r="E10033" t="s">
        <v>2118</v>
      </c>
      <c r="F10033" t="s">
        <v>1509</v>
      </c>
    </row>
    <row r="10034" spans="1:6" ht="15">
      <c r="A10034" s="233">
        <v>45809</v>
      </c>
      <c r="B10034" t="s">
        <v>2112</v>
      </c>
      <c r="C10034">
        <v>85</v>
      </c>
      <c r="D10034" t="s">
        <v>272</v>
      </c>
      <c r="E10034" t="s">
        <v>2183</v>
      </c>
      <c r="F10034" t="s">
        <v>1534</v>
      </c>
    </row>
    <row r="10035" spans="1:6" ht="15">
      <c r="A10035" s="233">
        <v>45809</v>
      </c>
      <c r="B10035" t="s">
        <v>2110</v>
      </c>
      <c r="C10035">
        <v>199.92943666941079</v>
      </c>
      <c r="D10035" t="s">
        <v>272</v>
      </c>
      <c r="E10035" t="s">
        <v>2208</v>
      </c>
      <c r="F10035" t="s">
        <v>1534</v>
      </c>
    </row>
    <row r="10036" spans="1:6" ht="15">
      <c r="A10036" s="233">
        <v>45809</v>
      </c>
      <c r="B10036" t="s">
        <v>1495</v>
      </c>
      <c r="C10036">
        <v>42515</v>
      </c>
      <c r="D10036" t="s">
        <v>272</v>
      </c>
      <c r="E10036" t="s">
        <v>1917</v>
      </c>
      <c r="F10036" t="s">
        <v>1534</v>
      </c>
    </row>
    <row r="10037" spans="1:6" ht="15">
      <c r="A10037" s="233">
        <v>45809</v>
      </c>
      <c r="B10037" t="s">
        <v>2112</v>
      </c>
      <c r="C10037">
        <v>160</v>
      </c>
      <c r="D10037" t="s">
        <v>274</v>
      </c>
      <c r="E10037" t="s">
        <v>2238</v>
      </c>
      <c r="F10037" t="s">
        <v>1518</v>
      </c>
    </row>
    <row r="10038" spans="1:6" ht="15">
      <c r="A10038" s="233">
        <v>45809</v>
      </c>
      <c r="B10038" t="s">
        <v>1495</v>
      </c>
      <c r="C10038">
        <v>70221</v>
      </c>
      <c r="D10038" t="s">
        <v>274</v>
      </c>
      <c r="E10038" t="s">
        <v>1918</v>
      </c>
      <c r="F10038" t="s">
        <v>1518</v>
      </c>
    </row>
    <row r="10039" spans="1:6" ht="15">
      <c r="A10039" s="233">
        <v>45809</v>
      </c>
      <c r="B10039" t="s">
        <v>2110</v>
      </c>
      <c r="C10039">
        <v>227.8520670454707</v>
      </c>
      <c r="D10039" t="s">
        <v>274</v>
      </c>
      <c r="E10039" t="s">
        <v>2207</v>
      </c>
      <c r="F10039" t="s">
        <v>1518</v>
      </c>
    </row>
    <row r="10040" spans="1:6" ht="15">
      <c r="A10040" s="233">
        <v>45809</v>
      </c>
      <c r="B10040" t="s">
        <v>2110</v>
      </c>
      <c r="C10040">
        <v>286.62924013600059</v>
      </c>
      <c r="D10040" t="s">
        <v>276</v>
      </c>
      <c r="E10040" t="s">
        <v>3304</v>
      </c>
      <c r="F10040" t="s">
        <v>1531</v>
      </c>
    </row>
    <row r="10041" spans="1:6" ht="15">
      <c r="A10041" s="233">
        <v>45809</v>
      </c>
      <c r="B10041" t="s">
        <v>1495</v>
      </c>
      <c r="C10041">
        <v>50588</v>
      </c>
      <c r="D10041" t="s">
        <v>276</v>
      </c>
      <c r="E10041" t="s">
        <v>1919</v>
      </c>
      <c r="F10041" t="s">
        <v>1531</v>
      </c>
    </row>
    <row r="10042" spans="1:6" ht="15">
      <c r="A10042" s="233">
        <v>45809</v>
      </c>
      <c r="B10042" t="s">
        <v>2112</v>
      </c>
      <c r="C10042">
        <v>145</v>
      </c>
      <c r="D10042" t="s">
        <v>276</v>
      </c>
      <c r="E10042" t="s">
        <v>2157</v>
      </c>
      <c r="F10042" t="s">
        <v>1531</v>
      </c>
    </row>
    <row r="10043" spans="1:6" ht="15">
      <c r="A10043" s="233">
        <v>45809</v>
      </c>
      <c r="B10043" t="s">
        <v>1495</v>
      </c>
      <c r="C10043">
        <v>30067</v>
      </c>
      <c r="D10043" t="s">
        <v>278</v>
      </c>
      <c r="E10043" t="s">
        <v>1920</v>
      </c>
      <c r="F10043" t="s">
        <v>1509</v>
      </c>
    </row>
    <row r="10044" spans="1:6" ht="15">
      <c r="A10044" s="233">
        <v>45809</v>
      </c>
      <c r="B10044" t="s">
        <v>2110</v>
      </c>
      <c r="C10044">
        <v>199.55432866597931</v>
      </c>
      <c r="D10044" t="s">
        <v>278</v>
      </c>
      <c r="E10044" t="s">
        <v>2208</v>
      </c>
      <c r="F10044" t="s">
        <v>1509</v>
      </c>
    </row>
    <row r="10045" spans="1:6" ht="15">
      <c r="A10045" s="233">
        <v>45809</v>
      </c>
      <c r="B10045" t="s">
        <v>2112</v>
      </c>
      <c r="C10045">
        <v>60</v>
      </c>
      <c r="D10045" t="s">
        <v>278</v>
      </c>
      <c r="E10045" t="s">
        <v>2113</v>
      </c>
      <c r="F10045" t="s">
        <v>1509</v>
      </c>
    </row>
    <row r="10046" spans="1:6" ht="15">
      <c r="A10046" s="233">
        <v>45809</v>
      </c>
      <c r="B10046" t="s">
        <v>2112</v>
      </c>
      <c r="C10046">
        <v>55</v>
      </c>
      <c r="D10046" t="s">
        <v>280</v>
      </c>
      <c r="E10046" t="s">
        <v>2150</v>
      </c>
      <c r="F10046" t="s">
        <v>1509</v>
      </c>
    </row>
    <row r="10047" spans="1:6" ht="15">
      <c r="A10047" s="233">
        <v>45809</v>
      </c>
      <c r="B10047" t="s">
        <v>1495</v>
      </c>
      <c r="C10047">
        <v>33551</v>
      </c>
      <c r="D10047" t="s">
        <v>280</v>
      </c>
      <c r="E10047" t="s">
        <v>1921</v>
      </c>
      <c r="F10047" t="s">
        <v>1509</v>
      </c>
    </row>
    <row r="10048" spans="1:6" ht="15">
      <c r="A10048" s="233">
        <v>45809</v>
      </c>
      <c r="B10048" t="s">
        <v>2110</v>
      </c>
      <c r="C10048">
        <v>163.92954010312661</v>
      </c>
      <c r="D10048" t="s">
        <v>280</v>
      </c>
      <c r="E10048" t="s">
        <v>2260</v>
      </c>
      <c r="F10048" t="s">
        <v>1509</v>
      </c>
    </row>
    <row r="10049" spans="1:6" ht="15">
      <c r="A10049" s="233">
        <v>45809</v>
      </c>
      <c r="B10049" t="s">
        <v>2112</v>
      </c>
      <c r="C10049">
        <v>115</v>
      </c>
      <c r="D10049" t="s">
        <v>282</v>
      </c>
      <c r="E10049" t="s">
        <v>2143</v>
      </c>
      <c r="F10049" t="s">
        <v>1534</v>
      </c>
    </row>
    <row r="10050" spans="1:6" ht="15">
      <c r="A10050" s="233">
        <v>45809</v>
      </c>
      <c r="B10050" t="s">
        <v>2110</v>
      </c>
      <c r="C10050">
        <v>269.41548553355977</v>
      </c>
      <c r="D10050" t="s">
        <v>282</v>
      </c>
      <c r="E10050" t="s">
        <v>2261</v>
      </c>
      <c r="F10050" t="s">
        <v>1534</v>
      </c>
    </row>
    <row r="10051" spans="1:6" ht="15">
      <c r="A10051" s="233">
        <v>45809</v>
      </c>
      <c r="B10051" t="s">
        <v>1495</v>
      </c>
      <c r="C10051">
        <v>42685</v>
      </c>
      <c r="D10051" t="s">
        <v>282</v>
      </c>
      <c r="E10051" t="s">
        <v>1922</v>
      </c>
      <c r="F10051" t="s">
        <v>1534</v>
      </c>
    </row>
    <row r="10052" spans="1:6" ht="15">
      <c r="A10052" s="233">
        <v>45809</v>
      </c>
      <c r="B10052" t="s">
        <v>2110</v>
      </c>
      <c r="C10052">
        <v>219.04879023580409</v>
      </c>
      <c r="D10052" t="s">
        <v>284</v>
      </c>
      <c r="E10052" t="s">
        <v>3724</v>
      </c>
      <c r="F10052" t="s">
        <v>1531</v>
      </c>
    </row>
    <row r="10053" spans="1:6" ht="15">
      <c r="A10053" s="233">
        <v>45809</v>
      </c>
      <c r="B10053" t="s">
        <v>1495</v>
      </c>
      <c r="C10053">
        <v>130108</v>
      </c>
      <c r="D10053" t="s">
        <v>284</v>
      </c>
      <c r="E10053" t="s">
        <v>1923</v>
      </c>
      <c r="F10053" t="s">
        <v>1531</v>
      </c>
    </row>
    <row r="10054" spans="1:6" ht="15">
      <c r="A10054" s="233">
        <v>45809</v>
      </c>
      <c r="B10054" t="s">
        <v>2112</v>
      </c>
      <c r="C10054">
        <v>285</v>
      </c>
      <c r="D10054" t="s">
        <v>284</v>
      </c>
      <c r="E10054" t="s">
        <v>2159</v>
      </c>
      <c r="F10054" t="s">
        <v>1531</v>
      </c>
    </row>
    <row r="10055" spans="1:6" ht="15">
      <c r="A10055" s="233">
        <v>45809</v>
      </c>
      <c r="B10055" t="s">
        <v>2110</v>
      </c>
      <c r="C10055">
        <v>148.98244986740559</v>
      </c>
      <c r="D10055" t="s">
        <v>286</v>
      </c>
      <c r="E10055" t="s">
        <v>2199</v>
      </c>
      <c r="F10055" t="s">
        <v>1544</v>
      </c>
    </row>
    <row r="10056" spans="1:6" ht="15">
      <c r="A10056" s="233">
        <v>45809</v>
      </c>
      <c r="B10056" t="s">
        <v>2112</v>
      </c>
      <c r="C10056">
        <v>50</v>
      </c>
      <c r="D10056" t="s">
        <v>286</v>
      </c>
      <c r="E10056" t="s">
        <v>2191</v>
      </c>
      <c r="F10056" t="s">
        <v>1544</v>
      </c>
    </row>
    <row r="10057" spans="1:6" ht="15">
      <c r="A10057" s="233">
        <v>45809</v>
      </c>
      <c r="B10057" t="s">
        <v>1495</v>
      </c>
      <c r="C10057">
        <v>33561</v>
      </c>
      <c r="D10057" t="s">
        <v>286</v>
      </c>
      <c r="E10057" t="s">
        <v>1924</v>
      </c>
      <c r="F10057" t="s">
        <v>1544</v>
      </c>
    </row>
    <row r="10058" spans="1:6" ht="15">
      <c r="A10058" s="233">
        <v>45809</v>
      </c>
      <c r="B10058" t="s">
        <v>2110</v>
      </c>
      <c r="C10058">
        <v>220.84805653710251</v>
      </c>
      <c r="D10058" t="s">
        <v>288</v>
      </c>
      <c r="E10058" t="s">
        <v>3128</v>
      </c>
      <c r="F10058" t="s">
        <v>1591</v>
      </c>
    </row>
    <row r="10059" spans="1:6" ht="15">
      <c r="A10059" s="233">
        <v>45809</v>
      </c>
      <c r="B10059" t="s">
        <v>2112</v>
      </c>
      <c r="C10059">
        <v>170</v>
      </c>
      <c r="D10059" t="s">
        <v>288</v>
      </c>
      <c r="E10059" t="s">
        <v>2162</v>
      </c>
      <c r="F10059" t="s">
        <v>1591</v>
      </c>
    </row>
    <row r="10060" spans="1:6" ht="15">
      <c r="A10060" s="233">
        <v>45809</v>
      </c>
      <c r="B10060" t="s">
        <v>1495</v>
      </c>
      <c r="C10060">
        <v>76976</v>
      </c>
      <c r="D10060" t="s">
        <v>288</v>
      </c>
      <c r="E10060" t="s">
        <v>1925</v>
      </c>
      <c r="F10060" t="s">
        <v>1591</v>
      </c>
    </row>
    <row r="10061" spans="1:6" ht="15">
      <c r="A10061" s="233">
        <v>45809</v>
      </c>
      <c r="B10061" t="s">
        <v>2112</v>
      </c>
      <c r="C10061">
        <v>250</v>
      </c>
      <c r="D10061" t="s">
        <v>290</v>
      </c>
      <c r="E10061" t="s">
        <v>2581</v>
      </c>
      <c r="F10061" t="s">
        <v>1544</v>
      </c>
    </row>
    <row r="10062" spans="1:6" ht="15">
      <c r="A10062" s="233">
        <v>45809</v>
      </c>
      <c r="B10062" t="s">
        <v>2110</v>
      </c>
      <c r="C10062">
        <v>117.42712472639479</v>
      </c>
      <c r="D10062" t="s">
        <v>290</v>
      </c>
      <c r="E10062" t="s">
        <v>2555</v>
      </c>
      <c r="F10062" t="s">
        <v>1544</v>
      </c>
    </row>
    <row r="10063" spans="1:6" ht="15">
      <c r="A10063" s="233">
        <v>45809</v>
      </c>
      <c r="B10063" t="s">
        <v>1495</v>
      </c>
      <c r="C10063">
        <v>212898</v>
      </c>
      <c r="D10063" t="s">
        <v>290</v>
      </c>
      <c r="E10063" t="s">
        <v>1926</v>
      </c>
      <c r="F10063" t="s">
        <v>1544</v>
      </c>
    </row>
    <row r="10064" spans="1:6" ht="15">
      <c r="A10064" s="233">
        <v>45809</v>
      </c>
      <c r="B10064" t="s">
        <v>2112</v>
      </c>
      <c r="C10064">
        <v>10</v>
      </c>
      <c r="D10064" t="s">
        <v>292</v>
      </c>
      <c r="E10064" t="s">
        <v>2129</v>
      </c>
      <c r="F10064" t="s">
        <v>1509</v>
      </c>
    </row>
    <row r="10065" spans="1:6" ht="15">
      <c r="A10065" s="233">
        <v>45809</v>
      </c>
      <c r="B10065" t="s">
        <v>1495</v>
      </c>
      <c r="C10065">
        <v>26528</v>
      </c>
      <c r="D10065" t="s">
        <v>292</v>
      </c>
      <c r="E10065" t="s">
        <v>1927</v>
      </c>
      <c r="F10065" t="s">
        <v>1509</v>
      </c>
    </row>
    <row r="10066" spans="1:6" ht="15">
      <c r="A10066" s="233">
        <v>45809</v>
      </c>
      <c r="B10066" t="s">
        <v>2110</v>
      </c>
      <c r="C10066">
        <v>37.696019300361883</v>
      </c>
      <c r="D10066" t="s">
        <v>292</v>
      </c>
      <c r="E10066" t="s">
        <v>2570</v>
      </c>
      <c r="F10066" t="s">
        <v>1509</v>
      </c>
    </row>
    <row r="10067" spans="1:6" ht="15">
      <c r="A10067" s="233">
        <v>45809</v>
      </c>
      <c r="B10067" t="s">
        <v>2112</v>
      </c>
      <c r="C10067">
        <v>25</v>
      </c>
      <c r="D10067" t="s">
        <v>296</v>
      </c>
      <c r="E10067" t="s">
        <v>2173</v>
      </c>
      <c r="F10067" t="s">
        <v>1534</v>
      </c>
    </row>
    <row r="10068" spans="1:6" ht="15">
      <c r="A10068" s="233">
        <v>45809</v>
      </c>
      <c r="B10068" t="s">
        <v>1495</v>
      </c>
      <c r="C10068">
        <v>61145</v>
      </c>
      <c r="D10068" t="s">
        <v>296</v>
      </c>
      <c r="E10068" t="s">
        <v>1928</v>
      </c>
      <c r="F10068" t="s">
        <v>1534</v>
      </c>
    </row>
    <row r="10069" spans="1:6" ht="15">
      <c r="A10069" s="233">
        <v>45809</v>
      </c>
      <c r="B10069" t="s">
        <v>2110</v>
      </c>
      <c r="C10069">
        <v>40.886417532095841</v>
      </c>
      <c r="D10069" t="s">
        <v>296</v>
      </c>
      <c r="E10069" t="s">
        <v>3726</v>
      </c>
      <c r="F10069" t="s">
        <v>1534</v>
      </c>
    </row>
    <row r="10070" spans="1:6" ht="15">
      <c r="A10070" s="233">
        <v>45809</v>
      </c>
      <c r="B10070" t="s">
        <v>2112</v>
      </c>
      <c r="C10070">
        <v>105</v>
      </c>
      <c r="D10070" t="s">
        <v>294</v>
      </c>
      <c r="E10070" t="s">
        <v>2137</v>
      </c>
      <c r="F10070" t="s">
        <v>1534</v>
      </c>
    </row>
    <row r="10071" spans="1:6" ht="15">
      <c r="A10071" s="233">
        <v>45809</v>
      </c>
      <c r="B10071" t="s">
        <v>1495</v>
      </c>
      <c r="C10071">
        <v>66487</v>
      </c>
      <c r="D10071" t="s">
        <v>294</v>
      </c>
      <c r="E10071" t="s">
        <v>1929</v>
      </c>
      <c r="F10071" t="s">
        <v>1534</v>
      </c>
    </row>
    <row r="10072" spans="1:6" ht="15">
      <c r="A10072" s="233">
        <v>45809</v>
      </c>
      <c r="B10072" t="s">
        <v>2110</v>
      </c>
      <c r="C10072">
        <v>157.92560951765009</v>
      </c>
      <c r="D10072" t="s">
        <v>294</v>
      </c>
      <c r="E10072" t="s">
        <v>2186</v>
      </c>
      <c r="F10072" t="s">
        <v>1534</v>
      </c>
    </row>
    <row r="10073" spans="1:6" ht="15">
      <c r="A10073" s="233">
        <v>45809</v>
      </c>
      <c r="B10073" t="s">
        <v>2110</v>
      </c>
      <c r="C10073">
        <v>162.29577781291869</v>
      </c>
      <c r="D10073" t="s">
        <v>298</v>
      </c>
      <c r="E10073" t="s">
        <v>2981</v>
      </c>
      <c r="F10073" t="s">
        <v>1522</v>
      </c>
    </row>
    <row r="10074" spans="1:6" ht="15">
      <c r="A10074" s="233">
        <v>45809</v>
      </c>
      <c r="B10074" t="s">
        <v>1495</v>
      </c>
      <c r="C10074">
        <v>120151</v>
      </c>
      <c r="D10074" t="s">
        <v>298</v>
      </c>
      <c r="E10074" t="s">
        <v>1930</v>
      </c>
      <c r="F10074" t="s">
        <v>1522</v>
      </c>
    </row>
    <row r="10075" spans="1:6" ht="15">
      <c r="A10075" s="233">
        <v>45809</v>
      </c>
      <c r="B10075" t="s">
        <v>2112</v>
      </c>
      <c r="C10075">
        <v>195</v>
      </c>
      <c r="D10075" t="s">
        <v>298</v>
      </c>
      <c r="E10075" t="s">
        <v>2135</v>
      </c>
      <c r="F10075" t="s">
        <v>1522</v>
      </c>
    </row>
    <row r="10076" spans="1:6" ht="15">
      <c r="A10076" s="233">
        <v>45809</v>
      </c>
      <c r="B10076" t="s">
        <v>1495</v>
      </c>
      <c r="C10076">
        <v>29969</v>
      </c>
      <c r="D10076" t="s">
        <v>300</v>
      </c>
      <c r="E10076" t="s">
        <v>1939</v>
      </c>
      <c r="F10076" t="s">
        <v>1544</v>
      </c>
    </row>
    <row r="10077" spans="1:6" ht="15">
      <c r="A10077" s="233">
        <v>45809</v>
      </c>
      <c r="B10077" t="s">
        <v>2110</v>
      </c>
      <c r="C10077">
        <v>150.1551603323434</v>
      </c>
      <c r="D10077" t="s">
        <v>300</v>
      </c>
      <c r="E10077" t="s">
        <v>2217</v>
      </c>
      <c r="F10077" t="s">
        <v>1544</v>
      </c>
    </row>
    <row r="10078" spans="1:6" ht="15">
      <c r="A10078" s="233">
        <v>45809</v>
      </c>
      <c r="B10078" t="s">
        <v>2112</v>
      </c>
      <c r="C10078">
        <v>45</v>
      </c>
      <c r="D10078" t="s">
        <v>300</v>
      </c>
      <c r="E10078" t="s">
        <v>2138</v>
      </c>
      <c r="F10078" t="s">
        <v>1544</v>
      </c>
    </row>
    <row r="10079" spans="1:6" ht="15">
      <c r="A10079" s="233">
        <v>45809</v>
      </c>
      <c r="B10079" t="s">
        <v>2110</v>
      </c>
      <c r="C10079">
        <v>236.12272984861161</v>
      </c>
      <c r="D10079" t="s">
        <v>302</v>
      </c>
      <c r="E10079" t="s">
        <v>3723</v>
      </c>
      <c r="F10079" t="s">
        <v>1534</v>
      </c>
    </row>
    <row r="10080" spans="1:6" ht="15">
      <c r="A10080" s="233">
        <v>45809</v>
      </c>
      <c r="B10080" t="s">
        <v>2112</v>
      </c>
      <c r="C10080">
        <v>175</v>
      </c>
      <c r="D10080" t="s">
        <v>302</v>
      </c>
      <c r="E10080" t="s">
        <v>2154</v>
      </c>
      <c r="F10080" t="s">
        <v>1534</v>
      </c>
    </row>
    <row r="10081" spans="1:6" ht="15">
      <c r="A10081" s="233">
        <v>45809</v>
      </c>
      <c r="B10081" t="s">
        <v>1495</v>
      </c>
      <c r="C10081">
        <v>74114</v>
      </c>
      <c r="D10081" t="s">
        <v>302</v>
      </c>
      <c r="E10081" t="s">
        <v>1931</v>
      </c>
      <c r="F10081" t="s">
        <v>1534</v>
      </c>
    </row>
    <row r="10082" spans="1:6" ht="15">
      <c r="A10082" s="233">
        <v>45809</v>
      </c>
      <c r="B10082" t="s">
        <v>2112</v>
      </c>
      <c r="C10082">
        <v>35</v>
      </c>
      <c r="D10082" t="s">
        <v>304</v>
      </c>
      <c r="E10082" t="s">
        <v>2205</v>
      </c>
      <c r="F10082" t="s">
        <v>1544</v>
      </c>
    </row>
    <row r="10083" spans="1:6" ht="15">
      <c r="A10083" s="233">
        <v>45809</v>
      </c>
      <c r="B10083" t="s">
        <v>2110</v>
      </c>
      <c r="C10083">
        <v>107.6293858974753</v>
      </c>
      <c r="D10083" t="s">
        <v>304</v>
      </c>
      <c r="E10083" t="s">
        <v>2550</v>
      </c>
      <c r="F10083" t="s">
        <v>1544</v>
      </c>
    </row>
    <row r="10084" spans="1:6" ht="15">
      <c r="A10084" s="233">
        <v>45809</v>
      </c>
      <c r="B10084" t="s">
        <v>1495</v>
      </c>
      <c r="C10084">
        <v>32519</v>
      </c>
      <c r="D10084" t="s">
        <v>304</v>
      </c>
      <c r="E10084" t="s">
        <v>1932</v>
      </c>
      <c r="F10084" t="s">
        <v>1544</v>
      </c>
    </row>
    <row r="10085" spans="1:6" ht="15">
      <c r="A10085" s="233">
        <v>45809</v>
      </c>
      <c r="B10085" t="s">
        <v>2110</v>
      </c>
      <c r="C10085">
        <v>232.77467411545629</v>
      </c>
      <c r="D10085" t="s">
        <v>306</v>
      </c>
      <c r="E10085" t="s">
        <v>2803</v>
      </c>
      <c r="F10085" t="s">
        <v>1531</v>
      </c>
    </row>
    <row r="10086" spans="1:6" ht="15">
      <c r="A10086" s="233">
        <v>45809</v>
      </c>
      <c r="B10086" t="s">
        <v>1495</v>
      </c>
      <c r="C10086">
        <v>45108</v>
      </c>
      <c r="D10086" t="s">
        <v>306</v>
      </c>
      <c r="E10086" t="s">
        <v>1933</v>
      </c>
      <c r="F10086" t="s">
        <v>1531</v>
      </c>
    </row>
    <row r="10087" spans="1:6" ht="15">
      <c r="A10087" s="233">
        <v>45809</v>
      </c>
      <c r="B10087" t="s">
        <v>2112</v>
      </c>
      <c r="C10087">
        <v>105</v>
      </c>
      <c r="D10087" t="s">
        <v>306</v>
      </c>
      <c r="E10087" t="s">
        <v>2137</v>
      </c>
      <c r="F10087" t="s">
        <v>1531</v>
      </c>
    </row>
    <row r="10088" spans="1:6" ht="15">
      <c r="A10088" s="233">
        <v>45809</v>
      </c>
      <c r="B10088" t="s">
        <v>2112</v>
      </c>
      <c r="C10088">
        <v>230</v>
      </c>
      <c r="D10088" t="s">
        <v>308</v>
      </c>
      <c r="E10088" t="s">
        <v>2584</v>
      </c>
      <c r="F10088" t="s">
        <v>1531</v>
      </c>
    </row>
    <row r="10089" spans="1:6" ht="15">
      <c r="A10089" s="233">
        <v>45809</v>
      </c>
      <c r="B10089" t="s">
        <v>2110</v>
      </c>
      <c r="C10089">
        <v>158.02021284635629</v>
      </c>
      <c r="D10089" t="s">
        <v>308</v>
      </c>
      <c r="E10089" t="s">
        <v>2186</v>
      </c>
      <c r="F10089" t="s">
        <v>1531</v>
      </c>
    </row>
    <row r="10090" spans="1:6" ht="15">
      <c r="A10090" s="233">
        <v>45809</v>
      </c>
      <c r="B10090" t="s">
        <v>1495</v>
      </c>
      <c r="C10090">
        <v>145551</v>
      </c>
      <c r="D10090" t="s">
        <v>308</v>
      </c>
      <c r="E10090" t="s">
        <v>1934</v>
      </c>
      <c r="F10090" t="s">
        <v>1531</v>
      </c>
    </row>
    <row r="10091" spans="1:6" ht="15">
      <c r="A10091" s="233">
        <v>45809</v>
      </c>
      <c r="B10091" t="s">
        <v>2110</v>
      </c>
      <c r="C10091">
        <v>186.48366403103091</v>
      </c>
      <c r="D10091" t="s">
        <v>310</v>
      </c>
      <c r="E10091" t="s">
        <v>2791</v>
      </c>
      <c r="F10091" t="s">
        <v>1518</v>
      </c>
    </row>
    <row r="10092" spans="1:6" ht="15">
      <c r="A10092" s="233">
        <v>45809</v>
      </c>
      <c r="B10092" t="s">
        <v>1495</v>
      </c>
      <c r="C10092">
        <v>40218</v>
      </c>
      <c r="D10092" t="s">
        <v>310</v>
      </c>
      <c r="E10092" t="s">
        <v>1935</v>
      </c>
      <c r="F10092" t="s">
        <v>1518</v>
      </c>
    </row>
    <row r="10093" spans="1:6" ht="15">
      <c r="A10093" s="233">
        <v>45809</v>
      </c>
      <c r="B10093" t="s">
        <v>2112</v>
      </c>
      <c r="C10093">
        <v>75</v>
      </c>
      <c r="D10093" t="s">
        <v>310</v>
      </c>
      <c r="E10093" t="s">
        <v>2147</v>
      </c>
      <c r="F10093" t="s">
        <v>1518</v>
      </c>
    </row>
    <row r="10094" spans="1:6" ht="15">
      <c r="A10094" s="233">
        <v>45809</v>
      </c>
      <c r="B10094" t="s">
        <v>2112</v>
      </c>
      <c r="C10094">
        <v>21340</v>
      </c>
      <c r="D10094" t="s">
        <v>1772</v>
      </c>
      <c r="E10094" t="s">
        <v>3727</v>
      </c>
      <c r="F10094" t="s">
        <v>1772</v>
      </c>
    </row>
    <row r="10095" spans="1:6" ht="15">
      <c r="A10095" s="233">
        <v>45809</v>
      </c>
      <c r="B10095" t="s">
        <v>2110</v>
      </c>
      <c r="C10095">
        <v>194.33404255241649</v>
      </c>
      <c r="D10095" t="s">
        <v>1772</v>
      </c>
      <c r="E10095" t="s">
        <v>2160</v>
      </c>
      <c r="F10095" t="s">
        <v>1772</v>
      </c>
    </row>
    <row r="10096" spans="1:6" ht="15">
      <c r="A10096" s="233">
        <v>45809</v>
      </c>
      <c r="B10096" t="s">
        <v>2267</v>
      </c>
      <c r="C10096">
        <v>2248.6508095142908</v>
      </c>
      <c r="D10096" t="s">
        <v>3</v>
      </c>
      <c r="E10096" t="s">
        <v>3404</v>
      </c>
      <c r="F10096" t="s">
        <v>1509</v>
      </c>
    </row>
    <row r="10097" spans="1:6" ht="15">
      <c r="A10097" s="233">
        <v>45809</v>
      </c>
      <c r="B10097" t="s">
        <v>2269</v>
      </c>
      <c r="C10097">
        <v>450</v>
      </c>
      <c r="D10097" t="s">
        <v>3</v>
      </c>
      <c r="E10097" t="s">
        <v>2643</v>
      </c>
      <c r="F10097" t="s">
        <v>1509</v>
      </c>
    </row>
    <row r="10098" spans="1:6" ht="15">
      <c r="A10098" s="233">
        <v>45809</v>
      </c>
      <c r="B10098" t="s">
        <v>2267</v>
      </c>
      <c r="C10098">
        <v>1599.1295459790961</v>
      </c>
      <c r="D10098" t="s">
        <v>7</v>
      </c>
      <c r="E10098" t="s">
        <v>3421</v>
      </c>
      <c r="F10098" t="s">
        <v>1509</v>
      </c>
    </row>
    <row r="10099" spans="1:6" ht="15">
      <c r="A10099" s="233">
        <v>45809</v>
      </c>
      <c r="B10099" t="s">
        <v>2269</v>
      </c>
      <c r="C10099">
        <v>970</v>
      </c>
      <c r="D10099" t="s">
        <v>7</v>
      </c>
      <c r="E10099" t="s">
        <v>3728</v>
      </c>
      <c r="F10099" t="s">
        <v>1509</v>
      </c>
    </row>
    <row r="10100" spans="1:6" ht="15">
      <c r="A10100" s="233">
        <v>45809</v>
      </c>
      <c r="B10100" t="s">
        <v>2269</v>
      </c>
      <c r="C10100">
        <v>1220</v>
      </c>
      <c r="D10100" t="s">
        <v>11</v>
      </c>
      <c r="E10100" t="s">
        <v>2973</v>
      </c>
      <c r="F10100" t="s">
        <v>1518</v>
      </c>
    </row>
    <row r="10101" spans="1:6" ht="15">
      <c r="A10101" s="233">
        <v>45809</v>
      </c>
      <c r="B10101" t="s">
        <v>2267</v>
      </c>
      <c r="C10101">
        <v>2414.025090031264</v>
      </c>
      <c r="D10101" t="s">
        <v>11</v>
      </c>
      <c r="E10101" t="s">
        <v>3729</v>
      </c>
      <c r="F10101" t="s">
        <v>1518</v>
      </c>
    </row>
    <row r="10102" spans="1:6" ht="15">
      <c r="A10102" s="233">
        <v>45809</v>
      </c>
      <c r="B10102" t="s">
        <v>2269</v>
      </c>
      <c r="C10102">
        <v>715</v>
      </c>
      <c r="D10102" t="s">
        <v>14</v>
      </c>
      <c r="E10102" t="s">
        <v>2613</v>
      </c>
      <c r="F10102" t="s">
        <v>1522</v>
      </c>
    </row>
    <row r="10103" spans="1:6" ht="15">
      <c r="A10103" s="233">
        <v>45809</v>
      </c>
      <c r="B10103" t="s">
        <v>2267</v>
      </c>
      <c r="C10103">
        <v>1829.393102036639</v>
      </c>
      <c r="D10103" t="s">
        <v>14</v>
      </c>
      <c r="E10103" t="s">
        <v>2305</v>
      </c>
      <c r="F10103" t="s">
        <v>1522</v>
      </c>
    </row>
    <row r="10104" spans="1:6" ht="15">
      <c r="A10104" s="233">
        <v>45809</v>
      </c>
      <c r="B10104" t="s">
        <v>2267</v>
      </c>
      <c r="C10104">
        <v>1497.4991763754531</v>
      </c>
      <c r="D10104" t="s">
        <v>16</v>
      </c>
      <c r="E10104" t="s">
        <v>2845</v>
      </c>
      <c r="F10104" t="s">
        <v>1525</v>
      </c>
    </row>
    <row r="10105" spans="1:6" ht="15">
      <c r="A10105" s="233">
        <v>45809</v>
      </c>
      <c r="B10105" t="s">
        <v>2269</v>
      </c>
      <c r="C10105">
        <v>500</v>
      </c>
      <c r="D10105" t="s">
        <v>16</v>
      </c>
      <c r="E10105" t="s">
        <v>2124</v>
      </c>
      <c r="F10105" t="s">
        <v>1525</v>
      </c>
    </row>
    <row r="10106" spans="1:6" ht="15">
      <c r="A10106" s="233">
        <v>45809</v>
      </c>
      <c r="B10106" t="s">
        <v>2269</v>
      </c>
      <c r="C10106">
        <v>745</v>
      </c>
      <c r="D10106" t="s">
        <v>18</v>
      </c>
      <c r="E10106" t="s">
        <v>2592</v>
      </c>
      <c r="F10106" t="s">
        <v>1509</v>
      </c>
    </row>
    <row r="10107" spans="1:6" ht="15">
      <c r="A10107" s="233">
        <v>45809</v>
      </c>
      <c r="B10107" t="s">
        <v>2267</v>
      </c>
      <c r="C10107">
        <v>1754.964547360486</v>
      </c>
      <c r="D10107" t="s">
        <v>18</v>
      </c>
      <c r="E10107" t="s">
        <v>3418</v>
      </c>
      <c r="F10107" t="s">
        <v>1509</v>
      </c>
    </row>
    <row r="10108" spans="1:6" ht="15">
      <c r="A10108" s="233">
        <v>45809</v>
      </c>
      <c r="B10108" t="s">
        <v>2267</v>
      </c>
      <c r="C10108">
        <v>2244.083779127754</v>
      </c>
      <c r="D10108" t="s">
        <v>20</v>
      </c>
      <c r="E10108" t="s">
        <v>3730</v>
      </c>
      <c r="F10108" t="s">
        <v>1531</v>
      </c>
    </row>
    <row r="10109" spans="1:6" ht="15">
      <c r="A10109" s="233">
        <v>45809</v>
      </c>
      <c r="B10109" t="s">
        <v>2269</v>
      </c>
      <c r="C10109">
        <v>3465</v>
      </c>
      <c r="D10109" t="s">
        <v>20</v>
      </c>
      <c r="E10109" t="s">
        <v>3731</v>
      </c>
      <c r="F10109" t="s">
        <v>1531</v>
      </c>
    </row>
    <row r="10110" spans="1:6" ht="15">
      <c r="A10110" s="233">
        <v>45809</v>
      </c>
      <c r="B10110" t="s">
        <v>2269</v>
      </c>
      <c r="C10110">
        <v>375</v>
      </c>
      <c r="D10110" t="s">
        <v>22</v>
      </c>
      <c r="E10110" t="s">
        <v>2891</v>
      </c>
      <c r="F10110" t="s">
        <v>1534</v>
      </c>
    </row>
    <row r="10111" spans="1:6" ht="15">
      <c r="A10111" s="233">
        <v>45809</v>
      </c>
      <c r="B10111" t="s">
        <v>2267</v>
      </c>
      <c r="C10111">
        <v>1618.122977346278</v>
      </c>
      <c r="D10111" t="s">
        <v>22</v>
      </c>
      <c r="E10111" t="s">
        <v>3732</v>
      </c>
      <c r="F10111" t="s">
        <v>1534</v>
      </c>
    </row>
    <row r="10112" spans="1:6" ht="15">
      <c r="A10112" s="233">
        <v>45809</v>
      </c>
      <c r="B10112" t="s">
        <v>2269</v>
      </c>
      <c r="C10112">
        <v>590</v>
      </c>
      <c r="D10112" t="s">
        <v>24</v>
      </c>
      <c r="E10112" t="s">
        <v>3156</v>
      </c>
      <c r="F10112" t="s">
        <v>1534</v>
      </c>
    </row>
    <row r="10113" spans="1:6" ht="15">
      <c r="A10113" s="233">
        <v>45809</v>
      </c>
      <c r="B10113" t="s">
        <v>2267</v>
      </c>
      <c r="C10113">
        <v>1967.650491912623</v>
      </c>
      <c r="D10113" t="s">
        <v>24</v>
      </c>
      <c r="E10113" t="s">
        <v>3733</v>
      </c>
      <c r="F10113" t="s">
        <v>1534</v>
      </c>
    </row>
    <row r="10114" spans="1:6" ht="15">
      <c r="A10114" s="233">
        <v>45809</v>
      </c>
      <c r="B10114" t="s">
        <v>2267</v>
      </c>
      <c r="C10114">
        <v>1652.150660860264</v>
      </c>
      <c r="D10114" t="s">
        <v>26</v>
      </c>
      <c r="E10114" t="s">
        <v>2833</v>
      </c>
      <c r="F10114" t="s">
        <v>1534</v>
      </c>
    </row>
    <row r="10115" spans="1:6" ht="15">
      <c r="A10115" s="233">
        <v>45809</v>
      </c>
      <c r="B10115" t="s">
        <v>2269</v>
      </c>
      <c r="C10115">
        <v>865</v>
      </c>
      <c r="D10115" t="s">
        <v>26</v>
      </c>
      <c r="E10115" t="s">
        <v>2395</v>
      </c>
      <c r="F10115" t="s">
        <v>1534</v>
      </c>
    </row>
    <row r="10116" spans="1:6" ht="15">
      <c r="A10116" s="233">
        <v>45809</v>
      </c>
      <c r="B10116" t="s">
        <v>2269</v>
      </c>
      <c r="C10116">
        <v>1570</v>
      </c>
      <c r="D10116" t="s">
        <v>28</v>
      </c>
      <c r="E10116" t="s">
        <v>2312</v>
      </c>
      <c r="F10116" t="s">
        <v>1522</v>
      </c>
    </row>
    <row r="10117" spans="1:6" ht="15">
      <c r="A10117" s="233">
        <v>45809</v>
      </c>
      <c r="B10117" t="s">
        <v>2267</v>
      </c>
      <c r="C10117">
        <v>1767.0031851076519</v>
      </c>
      <c r="D10117" t="s">
        <v>28</v>
      </c>
      <c r="E10117" t="s">
        <v>3734</v>
      </c>
      <c r="F10117" t="s">
        <v>1522</v>
      </c>
    </row>
    <row r="10118" spans="1:6" ht="15">
      <c r="A10118" s="233">
        <v>45809</v>
      </c>
      <c r="B10118" t="s">
        <v>2269</v>
      </c>
      <c r="C10118">
        <v>285</v>
      </c>
      <c r="D10118" t="s">
        <v>30</v>
      </c>
      <c r="E10118" t="s">
        <v>2159</v>
      </c>
      <c r="F10118" t="s">
        <v>1544</v>
      </c>
    </row>
    <row r="10119" spans="1:6" ht="15">
      <c r="A10119" s="233">
        <v>45809</v>
      </c>
      <c r="B10119" t="s">
        <v>2267</v>
      </c>
      <c r="C10119">
        <v>1364.81179963605</v>
      </c>
      <c r="D10119" t="s">
        <v>30</v>
      </c>
      <c r="E10119" t="s">
        <v>2599</v>
      </c>
      <c r="F10119" t="s">
        <v>1544</v>
      </c>
    </row>
    <row r="10120" spans="1:6" ht="15">
      <c r="A10120" s="233">
        <v>45809</v>
      </c>
      <c r="B10120" t="s">
        <v>2267</v>
      </c>
      <c r="C10120">
        <v>1662.9141570568131</v>
      </c>
      <c r="D10120" t="s">
        <v>32</v>
      </c>
      <c r="E10120" t="s">
        <v>3318</v>
      </c>
      <c r="F10120" t="s">
        <v>1518</v>
      </c>
    </row>
    <row r="10121" spans="1:6" ht="15">
      <c r="A10121" s="233">
        <v>45809</v>
      </c>
      <c r="B10121" t="s">
        <v>2269</v>
      </c>
      <c r="C10121">
        <v>1455</v>
      </c>
      <c r="D10121" t="s">
        <v>32</v>
      </c>
      <c r="E10121" t="s">
        <v>3319</v>
      </c>
      <c r="F10121" t="s">
        <v>1518</v>
      </c>
    </row>
    <row r="10122" spans="1:6" ht="15">
      <c r="A10122" s="233">
        <v>45809</v>
      </c>
      <c r="B10122" t="s">
        <v>2267</v>
      </c>
      <c r="C10122">
        <v>1920.972361282511</v>
      </c>
      <c r="D10122" t="s">
        <v>34</v>
      </c>
      <c r="E10122" t="s">
        <v>3735</v>
      </c>
      <c r="F10122" t="s">
        <v>1509</v>
      </c>
    </row>
    <row r="10123" spans="1:6" ht="15">
      <c r="A10123" s="233">
        <v>45809</v>
      </c>
      <c r="B10123" t="s">
        <v>2269</v>
      </c>
      <c r="C10123">
        <v>825</v>
      </c>
      <c r="D10123" t="s">
        <v>34</v>
      </c>
      <c r="E10123" t="s">
        <v>2618</v>
      </c>
      <c r="F10123" t="s">
        <v>1509</v>
      </c>
    </row>
    <row r="10124" spans="1:6" ht="15">
      <c r="A10124" s="233">
        <v>45809</v>
      </c>
      <c r="B10124" t="s">
        <v>2267</v>
      </c>
      <c r="C10124">
        <v>1344.9152333242851</v>
      </c>
      <c r="D10124" t="s">
        <v>36</v>
      </c>
      <c r="E10124" t="s">
        <v>2846</v>
      </c>
      <c r="F10124" t="s">
        <v>1544</v>
      </c>
    </row>
    <row r="10125" spans="1:6" ht="15">
      <c r="A10125" s="233">
        <v>45809</v>
      </c>
      <c r="B10125" t="s">
        <v>2269</v>
      </c>
      <c r="C10125">
        <v>545</v>
      </c>
      <c r="D10125" t="s">
        <v>36</v>
      </c>
      <c r="E10125" t="s">
        <v>2417</v>
      </c>
      <c r="F10125" t="s">
        <v>1544</v>
      </c>
    </row>
    <row r="10126" spans="1:6" ht="15">
      <c r="A10126" s="233">
        <v>45809</v>
      </c>
      <c r="B10126" t="s">
        <v>2267</v>
      </c>
      <c r="C10126">
        <v>1701.827055839193</v>
      </c>
      <c r="D10126" t="s">
        <v>1497</v>
      </c>
      <c r="E10126" t="s">
        <v>3736</v>
      </c>
      <c r="F10126" t="s">
        <v>1522</v>
      </c>
    </row>
    <row r="10127" spans="1:6" ht="15">
      <c r="A10127" s="233">
        <v>45809</v>
      </c>
      <c r="B10127" t="s">
        <v>2269</v>
      </c>
      <c r="C10127">
        <v>1060</v>
      </c>
      <c r="D10127" t="s">
        <v>1497</v>
      </c>
      <c r="E10127" t="s">
        <v>3335</v>
      </c>
      <c r="F10127" t="s">
        <v>1522</v>
      </c>
    </row>
    <row r="10128" spans="1:6" ht="15">
      <c r="A10128" s="233">
        <v>45809</v>
      </c>
      <c r="B10128" t="s">
        <v>2267</v>
      </c>
      <c r="C10128">
        <v>1400.373432915444</v>
      </c>
      <c r="D10128" t="s">
        <v>40</v>
      </c>
      <c r="E10128" t="s">
        <v>3014</v>
      </c>
      <c r="F10128" t="s">
        <v>1509</v>
      </c>
    </row>
    <row r="10129" spans="1:6" ht="15">
      <c r="A10129" s="233">
        <v>45809</v>
      </c>
      <c r="B10129" t="s">
        <v>2269</v>
      </c>
      <c r="C10129">
        <v>840</v>
      </c>
      <c r="D10129" t="s">
        <v>40</v>
      </c>
      <c r="E10129" t="s">
        <v>3321</v>
      </c>
      <c r="F10129" t="s">
        <v>1509</v>
      </c>
    </row>
    <row r="10130" spans="1:6" ht="15">
      <c r="A10130" s="233">
        <v>45809</v>
      </c>
      <c r="B10130" t="s">
        <v>2267</v>
      </c>
      <c r="C10130">
        <v>1307.278237662279</v>
      </c>
      <c r="D10130" t="s">
        <v>42</v>
      </c>
      <c r="E10130" t="s">
        <v>3737</v>
      </c>
      <c r="F10130" t="s">
        <v>1544</v>
      </c>
    </row>
    <row r="10131" spans="1:6" ht="15">
      <c r="A10131" s="233">
        <v>45809</v>
      </c>
      <c r="B10131" t="s">
        <v>2269</v>
      </c>
      <c r="C10131">
        <v>1445</v>
      </c>
      <c r="D10131" t="s">
        <v>42</v>
      </c>
      <c r="E10131" t="s">
        <v>3564</v>
      </c>
      <c r="F10131" t="s">
        <v>1544</v>
      </c>
    </row>
    <row r="10132" spans="1:6" ht="15">
      <c r="A10132" s="233">
        <v>45809</v>
      </c>
      <c r="B10132" t="s">
        <v>2267</v>
      </c>
      <c r="C10132">
        <v>1328.767123287671</v>
      </c>
      <c r="D10132" t="s">
        <v>44</v>
      </c>
      <c r="E10132" t="s">
        <v>3738</v>
      </c>
      <c r="F10132" t="s">
        <v>1534</v>
      </c>
    </row>
    <row r="10133" spans="1:6" ht="15">
      <c r="A10133" s="233">
        <v>45809</v>
      </c>
      <c r="B10133" t="s">
        <v>2269</v>
      </c>
      <c r="C10133">
        <v>485</v>
      </c>
      <c r="D10133" t="s">
        <v>44</v>
      </c>
      <c r="E10133" t="s">
        <v>2636</v>
      </c>
      <c r="F10133" t="s">
        <v>1534</v>
      </c>
    </row>
    <row r="10134" spans="1:6" ht="15">
      <c r="A10134" s="233">
        <v>45809</v>
      </c>
      <c r="B10134" t="s">
        <v>2269</v>
      </c>
      <c r="C10134">
        <v>690</v>
      </c>
      <c r="D10134" t="s">
        <v>46</v>
      </c>
      <c r="E10134" t="s">
        <v>2649</v>
      </c>
      <c r="F10134" t="s">
        <v>1518</v>
      </c>
    </row>
    <row r="10135" spans="1:6" ht="15">
      <c r="A10135" s="233">
        <v>45809</v>
      </c>
      <c r="B10135" t="s">
        <v>2267</v>
      </c>
      <c r="C10135">
        <v>1671.106805521918</v>
      </c>
      <c r="D10135" t="s">
        <v>46</v>
      </c>
      <c r="E10135" t="s">
        <v>3739</v>
      </c>
      <c r="F10135" t="s">
        <v>1518</v>
      </c>
    </row>
    <row r="10136" spans="1:6" ht="15">
      <c r="A10136" s="233">
        <v>45809</v>
      </c>
      <c r="B10136" t="s">
        <v>2267</v>
      </c>
      <c r="C10136">
        <v>1673.717805982335</v>
      </c>
      <c r="D10136" t="s">
        <v>48</v>
      </c>
      <c r="E10136" t="s">
        <v>2940</v>
      </c>
      <c r="F10136" t="s">
        <v>1525</v>
      </c>
    </row>
    <row r="10137" spans="1:6" ht="15">
      <c r="A10137" s="233">
        <v>45809</v>
      </c>
      <c r="B10137" t="s">
        <v>2269</v>
      </c>
      <c r="C10137">
        <v>2255</v>
      </c>
      <c r="D10137" t="s">
        <v>48</v>
      </c>
      <c r="E10137" t="s">
        <v>2351</v>
      </c>
      <c r="F10137" t="s">
        <v>1525</v>
      </c>
    </row>
    <row r="10138" spans="1:6" ht="15">
      <c r="A10138" s="233">
        <v>45809</v>
      </c>
      <c r="B10138" t="s">
        <v>2267</v>
      </c>
      <c r="C10138">
        <v>1843.2654302219521</v>
      </c>
      <c r="D10138" t="s">
        <v>50</v>
      </c>
      <c r="E10138" t="s">
        <v>3740</v>
      </c>
      <c r="F10138" t="s">
        <v>1509</v>
      </c>
    </row>
    <row r="10139" spans="1:6" ht="15">
      <c r="A10139" s="233">
        <v>45809</v>
      </c>
      <c r="B10139" t="s">
        <v>2269</v>
      </c>
      <c r="C10139">
        <v>485</v>
      </c>
      <c r="D10139" t="s">
        <v>50</v>
      </c>
      <c r="E10139" t="s">
        <v>2636</v>
      </c>
      <c r="F10139" t="s">
        <v>1509</v>
      </c>
    </row>
    <row r="10140" spans="1:6" ht="15">
      <c r="A10140" s="233">
        <v>45809</v>
      </c>
      <c r="B10140" t="s">
        <v>2267</v>
      </c>
      <c r="C10140">
        <v>1557.71372876636</v>
      </c>
      <c r="D10140" t="s">
        <v>52</v>
      </c>
      <c r="E10140" t="s">
        <v>3307</v>
      </c>
      <c r="F10140" t="s">
        <v>1525</v>
      </c>
    </row>
    <row r="10141" spans="1:6" ht="15">
      <c r="A10141" s="233">
        <v>45809</v>
      </c>
      <c r="B10141" t="s">
        <v>2269</v>
      </c>
      <c r="C10141">
        <v>895</v>
      </c>
      <c r="D10141" t="s">
        <v>52</v>
      </c>
      <c r="E10141" t="s">
        <v>2424</v>
      </c>
      <c r="F10141" t="s">
        <v>1525</v>
      </c>
    </row>
    <row r="10142" spans="1:6" ht="15">
      <c r="A10142" s="233">
        <v>45809</v>
      </c>
      <c r="B10142" t="s">
        <v>2267</v>
      </c>
      <c r="C10142">
        <v>1253.7797772697099</v>
      </c>
      <c r="D10142" t="s">
        <v>54</v>
      </c>
      <c r="E10142" t="s">
        <v>3741</v>
      </c>
      <c r="F10142" t="s">
        <v>1534</v>
      </c>
    </row>
    <row r="10143" spans="1:6" ht="15">
      <c r="A10143" s="233">
        <v>45809</v>
      </c>
      <c r="B10143" t="s">
        <v>2269</v>
      </c>
      <c r="C10143">
        <v>1190</v>
      </c>
      <c r="D10143" t="s">
        <v>54</v>
      </c>
      <c r="E10143" t="s">
        <v>2298</v>
      </c>
      <c r="F10143" t="s">
        <v>1534</v>
      </c>
    </row>
    <row r="10144" spans="1:6" ht="15">
      <c r="A10144" s="233">
        <v>45809</v>
      </c>
      <c r="B10144" t="s">
        <v>2269</v>
      </c>
      <c r="C10144">
        <v>1090</v>
      </c>
      <c r="D10144" t="s">
        <v>56</v>
      </c>
      <c r="E10144" t="s">
        <v>2593</v>
      </c>
      <c r="F10144" t="s">
        <v>1534</v>
      </c>
    </row>
    <row r="10145" spans="1:6" ht="15">
      <c r="A10145" s="233">
        <v>45809</v>
      </c>
      <c r="B10145" t="s">
        <v>2267</v>
      </c>
      <c r="C10145">
        <v>1357.6971463448051</v>
      </c>
      <c r="D10145" t="s">
        <v>56</v>
      </c>
      <c r="E10145" t="s">
        <v>3742</v>
      </c>
      <c r="F10145" t="s">
        <v>1534</v>
      </c>
    </row>
    <row r="10146" spans="1:6" ht="15">
      <c r="A10146" s="233">
        <v>45809</v>
      </c>
      <c r="B10146" t="s">
        <v>2267</v>
      </c>
      <c r="C10146">
        <v>714.79628305932806</v>
      </c>
      <c r="D10146" t="s">
        <v>58</v>
      </c>
      <c r="E10146" t="s">
        <v>2613</v>
      </c>
      <c r="F10146" t="s">
        <v>1509</v>
      </c>
    </row>
    <row r="10147" spans="1:6" ht="15">
      <c r="A10147" s="233">
        <v>45809</v>
      </c>
      <c r="B10147" t="s">
        <v>2269</v>
      </c>
      <c r="C10147">
        <v>10</v>
      </c>
      <c r="D10147" t="s">
        <v>58</v>
      </c>
      <c r="E10147" t="s">
        <v>2129</v>
      </c>
      <c r="F10147" t="s">
        <v>1509</v>
      </c>
    </row>
    <row r="10148" spans="1:6" ht="15">
      <c r="A10148" s="233">
        <v>45809</v>
      </c>
      <c r="B10148" t="s">
        <v>2267</v>
      </c>
      <c r="C10148">
        <v>1360.034690739938</v>
      </c>
      <c r="D10148" t="s">
        <v>1498</v>
      </c>
      <c r="E10148" t="s">
        <v>3323</v>
      </c>
      <c r="F10148" t="s">
        <v>1522</v>
      </c>
    </row>
    <row r="10149" spans="1:6" ht="15">
      <c r="A10149" s="233">
        <v>45809</v>
      </c>
      <c r="B10149" t="s">
        <v>2269</v>
      </c>
      <c r="C10149">
        <v>2070</v>
      </c>
      <c r="D10149" t="s">
        <v>1498</v>
      </c>
      <c r="E10149" t="s">
        <v>3605</v>
      </c>
      <c r="F10149" t="s">
        <v>1522</v>
      </c>
    </row>
    <row r="10150" spans="1:6" ht="15">
      <c r="A10150" s="233">
        <v>45809</v>
      </c>
      <c r="B10150" t="s">
        <v>2269</v>
      </c>
      <c r="C10150">
        <v>2010</v>
      </c>
      <c r="D10150" t="s">
        <v>62</v>
      </c>
      <c r="E10150" t="s">
        <v>3743</v>
      </c>
      <c r="F10150" t="s">
        <v>1578</v>
      </c>
    </row>
    <row r="10151" spans="1:6" ht="15">
      <c r="A10151" s="233">
        <v>45809</v>
      </c>
      <c r="B10151" t="s">
        <v>2267</v>
      </c>
      <c r="C10151">
        <v>1707.180349589767</v>
      </c>
      <c r="D10151" t="s">
        <v>62</v>
      </c>
      <c r="E10151" t="s">
        <v>3325</v>
      </c>
      <c r="F10151" t="s">
        <v>1578</v>
      </c>
    </row>
    <row r="10152" spans="1:6" ht="15">
      <c r="A10152" s="233">
        <v>45809</v>
      </c>
      <c r="B10152" t="s">
        <v>2269</v>
      </c>
      <c r="C10152">
        <v>995</v>
      </c>
      <c r="D10152" t="s">
        <v>64</v>
      </c>
      <c r="E10152" t="s">
        <v>2645</v>
      </c>
      <c r="F10152" t="s">
        <v>1531</v>
      </c>
    </row>
    <row r="10153" spans="1:6" ht="15">
      <c r="A10153" s="233">
        <v>45809</v>
      </c>
      <c r="B10153" t="s">
        <v>2267</v>
      </c>
      <c r="C10153">
        <v>1939.571150097466</v>
      </c>
      <c r="D10153" t="s">
        <v>64</v>
      </c>
      <c r="E10153" t="s">
        <v>3744</v>
      </c>
      <c r="F10153" t="s">
        <v>1531</v>
      </c>
    </row>
    <row r="10154" spans="1:6" ht="15">
      <c r="A10154" s="233">
        <v>45809</v>
      </c>
      <c r="B10154" t="s">
        <v>2267</v>
      </c>
      <c r="C10154">
        <v>1454.1544752705611</v>
      </c>
      <c r="D10154" t="s">
        <v>66</v>
      </c>
      <c r="E10154" t="s">
        <v>3745</v>
      </c>
      <c r="F10154" t="s">
        <v>1509</v>
      </c>
    </row>
    <row r="10155" spans="1:6" ht="15">
      <c r="A10155" s="233">
        <v>45809</v>
      </c>
      <c r="B10155" t="s">
        <v>2269</v>
      </c>
      <c r="C10155">
        <v>825</v>
      </c>
      <c r="D10155" t="s">
        <v>66</v>
      </c>
      <c r="E10155" t="s">
        <v>2618</v>
      </c>
      <c r="F10155" t="s">
        <v>1509</v>
      </c>
    </row>
    <row r="10156" spans="1:6" ht="15">
      <c r="A10156" s="233">
        <v>45809</v>
      </c>
      <c r="B10156" t="s">
        <v>2269</v>
      </c>
      <c r="C10156">
        <v>1165</v>
      </c>
      <c r="D10156" t="s">
        <v>68</v>
      </c>
      <c r="E10156" t="s">
        <v>2639</v>
      </c>
      <c r="F10156" t="s">
        <v>1578</v>
      </c>
    </row>
    <row r="10157" spans="1:6" ht="15">
      <c r="A10157" s="233">
        <v>45809</v>
      </c>
      <c r="B10157" t="s">
        <v>2267</v>
      </c>
      <c r="C10157">
        <v>1729.7441760330209</v>
      </c>
      <c r="D10157" t="s">
        <v>68</v>
      </c>
      <c r="E10157" t="s">
        <v>2627</v>
      </c>
      <c r="F10157" t="s">
        <v>1578</v>
      </c>
    </row>
    <row r="10158" spans="1:6" ht="15">
      <c r="A10158" s="233">
        <v>45809</v>
      </c>
      <c r="B10158" t="s">
        <v>2267</v>
      </c>
      <c r="C10158">
        <v>1785.9394041265709</v>
      </c>
      <c r="D10158" t="s">
        <v>70</v>
      </c>
      <c r="E10158" t="s">
        <v>3746</v>
      </c>
      <c r="F10158" t="s">
        <v>1578</v>
      </c>
    </row>
    <row r="10159" spans="1:6" ht="15">
      <c r="A10159" s="233">
        <v>45809</v>
      </c>
      <c r="B10159" t="s">
        <v>2269</v>
      </c>
      <c r="C10159">
        <v>425</v>
      </c>
      <c r="D10159" t="s">
        <v>70</v>
      </c>
      <c r="E10159" t="s">
        <v>2116</v>
      </c>
      <c r="F10159" t="s">
        <v>1578</v>
      </c>
    </row>
    <row r="10160" spans="1:6" ht="15">
      <c r="A10160" s="233">
        <v>45809</v>
      </c>
      <c r="B10160" t="s">
        <v>2267</v>
      </c>
      <c r="C10160">
        <v>2032.931239751106</v>
      </c>
      <c r="D10160" t="s">
        <v>72</v>
      </c>
      <c r="E10160" t="s">
        <v>3747</v>
      </c>
      <c r="F10160" t="s">
        <v>1591</v>
      </c>
    </row>
    <row r="10161" spans="1:6" ht="15">
      <c r="A10161" s="233">
        <v>45809</v>
      </c>
      <c r="B10161" t="s">
        <v>2269</v>
      </c>
      <c r="C10161">
        <v>905</v>
      </c>
      <c r="D10161" t="s">
        <v>72</v>
      </c>
      <c r="E10161" t="s">
        <v>2486</v>
      </c>
      <c r="F10161" t="s">
        <v>1591</v>
      </c>
    </row>
    <row r="10162" spans="1:6" ht="15">
      <c r="A10162" s="233">
        <v>45809</v>
      </c>
      <c r="B10162" t="s">
        <v>2269</v>
      </c>
      <c r="C10162">
        <v>3240</v>
      </c>
      <c r="D10162" t="s">
        <v>74</v>
      </c>
      <c r="E10162" t="s">
        <v>3748</v>
      </c>
      <c r="F10162" t="s">
        <v>1591</v>
      </c>
    </row>
    <row r="10163" spans="1:6" ht="15">
      <c r="A10163" s="233">
        <v>45809</v>
      </c>
      <c r="B10163" t="s">
        <v>2267</v>
      </c>
      <c r="C10163">
        <v>1741.748199118374</v>
      </c>
      <c r="D10163" t="s">
        <v>74</v>
      </c>
      <c r="E10163" t="s">
        <v>3749</v>
      </c>
      <c r="F10163" t="s">
        <v>1591</v>
      </c>
    </row>
    <row r="10164" spans="1:6" ht="15">
      <c r="A10164" s="233">
        <v>45809</v>
      </c>
      <c r="B10164" t="s">
        <v>2267</v>
      </c>
      <c r="C10164">
        <v>1501.840092365421</v>
      </c>
      <c r="D10164" t="s">
        <v>76</v>
      </c>
      <c r="E10164" t="s">
        <v>3750</v>
      </c>
      <c r="F10164" t="s">
        <v>1522</v>
      </c>
    </row>
    <row r="10165" spans="1:6" ht="15">
      <c r="A10165" s="233">
        <v>45809</v>
      </c>
      <c r="B10165" t="s">
        <v>2269</v>
      </c>
      <c r="C10165">
        <v>3330</v>
      </c>
      <c r="D10165" t="s">
        <v>76</v>
      </c>
      <c r="E10165" t="s">
        <v>3751</v>
      </c>
      <c r="F10165" t="s">
        <v>1522</v>
      </c>
    </row>
    <row r="10166" spans="1:6" ht="15">
      <c r="A10166" s="233">
        <v>45809</v>
      </c>
      <c r="B10166" t="s">
        <v>2267</v>
      </c>
      <c r="C10166">
        <v>1635.0034295193891</v>
      </c>
      <c r="D10166" t="s">
        <v>78</v>
      </c>
      <c r="E10166" t="s">
        <v>2615</v>
      </c>
      <c r="F10166" t="s">
        <v>1518</v>
      </c>
    </row>
    <row r="10167" spans="1:6" ht="15">
      <c r="A10167" s="233">
        <v>45809</v>
      </c>
      <c r="B10167" t="s">
        <v>2269</v>
      </c>
      <c r="C10167">
        <v>1025</v>
      </c>
      <c r="D10167" t="s">
        <v>78</v>
      </c>
      <c r="E10167" t="s">
        <v>2601</v>
      </c>
      <c r="F10167" t="s">
        <v>1518</v>
      </c>
    </row>
    <row r="10168" spans="1:6" ht="15">
      <c r="A10168" s="233">
        <v>45809</v>
      </c>
      <c r="B10168" t="s">
        <v>2267</v>
      </c>
      <c r="C10168">
        <v>1369.2186213732509</v>
      </c>
      <c r="D10168" t="s">
        <v>80</v>
      </c>
      <c r="E10168" t="s">
        <v>3752</v>
      </c>
      <c r="F10168" t="s">
        <v>1522</v>
      </c>
    </row>
    <row r="10169" spans="1:6" ht="15">
      <c r="A10169" s="233">
        <v>45809</v>
      </c>
      <c r="B10169" t="s">
        <v>2269</v>
      </c>
      <c r="C10169">
        <v>1630</v>
      </c>
      <c r="D10169" t="s">
        <v>80</v>
      </c>
      <c r="E10169" t="s">
        <v>2288</v>
      </c>
      <c r="F10169" t="s">
        <v>1522</v>
      </c>
    </row>
    <row r="10170" spans="1:6" ht="15">
      <c r="A10170" s="233">
        <v>45809</v>
      </c>
      <c r="B10170" t="s">
        <v>2267</v>
      </c>
      <c r="C10170">
        <v>1632.5009317927691</v>
      </c>
      <c r="D10170" t="s">
        <v>82</v>
      </c>
      <c r="E10170" t="s">
        <v>3753</v>
      </c>
      <c r="F10170" t="s">
        <v>1531</v>
      </c>
    </row>
    <row r="10171" spans="1:6" ht="15">
      <c r="A10171" s="233">
        <v>45809</v>
      </c>
      <c r="B10171" t="s">
        <v>2269</v>
      </c>
      <c r="C10171">
        <v>1095</v>
      </c>
      <c r="D10171" t="s">
        <v>82</v>
      </c>
      <c r="E10171" t="s">
        <v>2511</v>
      </c>
      <c r="F10171" t="s">
        <v>1531</v>
      </c>
    </row>
    <row r="10172" spans="1:6" ht="15">
      <c r="A10172" s="233">
        <v>45809</v>
      </c>
      <c r="B10172" t="s">
        <v>2267</v>
      </c>
      <c r="C10172">
        <v>1737.074725048823</v>
      </c>
      <c r="D10172" t="s">
        <v>84</v>
      </c>
      <c r="E10172" t="s">
        <v>2292</v>
      </c>
      <c r="F10172" t="s">
        <v>1509</v>
      </c>
    </row>
    <row r="10173" spans="1:6" ht="15">
      <c r="A10173" s="233">
        <v>45809</v>
      </c>
      <c r="B10173" t="s">
        <v>2269</v>
      </c>
      <c r="C10173">
        <v>845</v>
      </c>
      <c r="D10173" t="s">
        <v>84</v>
      </c>
      <c r="E10173" t="s">
        <v>2872</v>
      </c>
      <c r="F10173" t="s">
        <v>1509</v>
      </c>
    </row>
    <row r="10174" spans="1:6" ht="15">
      <c r="A10174" s="233">
        <v>45809</v>
      </c>
      <c r="B10174" t="s">
        <v>2267</v>
      </c>
      <c r="C10174">
        <v>1462.594913074146</v>
      </c>
      <c r="D10174" t="s">
        <v>86</v>
      </c>
      <c r="E10174" t="s">
        <v>2415</v>
      </c>
      <c r="F10174" t="s">
        <v>1518</v>
      </c>
    </row>
    <row r="10175" spans="1:6" ht="15">
      <c r="A10175" s="233">
        <v>45809</v>
      </c>
      <c r="B10175" t="s">
        <v>2269</v>
      </c>
      <c r="C10175">
        <v>1410</v>
      </c>
      <c r="D10175" t="s">
        <v>86</v>
      </c>
      <c r="E10175" t="s">
        <v>2896</v>
      </c>
      <c r="F10175" t="s">
        <v>1518</v>
      </c>
    </row>
    <row r="10176" spans="1:6" ht="15">
      <c r="A10176" s="233">
        <v>45809</v>
      </c>
      <c r="B10176" t="s">
        <v>2269</v>
      </c>
      <c r="C10176">
        <v>2030</v>
      </c>
      <c r="D10176" t="s">
        <v>88</v>
      </c>
      <c r="E10176" t="s">
        <v>2868</v>
      </c>
      <c r="F10176" t="s">
        <v>1544</v>
      </c>
    </row>
    <row r="10177" spans="1:6" ht="15">
      <c r="A10177" s="233">
        <v>45809</v>
      </c>
      <c r="B10177" t="s">
        <v>2267</v>
      </c>
      <c r="C10177">
        <v>1358.6319981260251</v>
      </c>
      <c r="D10177" t="s">
        <v>88</v>
      </c>
      <c r="E10177" t="s">
        <v>2368</v>
      </c>
      <c r="F10177" t="s">
        <v>1544</v>
      </c>
    </row>
    <row r="10178" spans="1:6" ht="15">
      <c r="A10178" s="233">
        <v>45809</v>
      </c>
      <c r="B10178" t="s">
        <v>2267</v>
      </c>
      <c r="C10178">
        <v>1467.6187105772631</v>
      </c>
      <c r="D10178" t="s">
        <v>90</v>
      </c>
      <c r="E10178" t="s">
        <v>2434</v>
      </c>
      <c r="F10178" t="s">
        <v>1509</v>
      </c>
    </row>
    <row r="10179" spans="1:6" ht="15">
      <c r="A10179" s="233">
        <v>45809</v>
      </c>
      <c r="B10179" t="s">
        <v>2269</v>
      </c>
      <c r="C10179">
        <v>705</v>
      </c>
      <c r="D10179" t="s">
        <v>90</v>
      </c>
      <c r="E10179" t="s">
        <v>2408</v>
      </c>
      <c r="F10179" t="s">
        <v>1509</v>
      </c>
    </row>
    <row r="10180" spans="1:6" ht="15">
      <c r="A10180" s="233">
        <v>45809</v>
      </c>
      <c r="B10180" t="s">
        <v>2269</v>
      </c>
      <c r="C10180">
        <v>5010</v>
      </c>
      <c r="D10180" t="s">
        <v>92</v>
      </c>
      <c r="E10180" t="s">
        <v>3754</v>
      </c>
      <c r="F10180" t="s">
        <v>1525</v>
      </c>
    </row>
    <row r="10181" spans="1:6" ht="15">
      <c r="A10181" s="233">
        <v>45809</v>
      </c>
      <c r="B10181" t="s">
        <v>2267</v>
      </c>
      <c r="C10181">
        <v>1537.465360997481</v>
      </c>
      <c r="D10181" t="s">
        <v>92</v>
      </c>
      <c r="E10181" t="s">
        <v>3755</v>
      </c>
      <c r="F10181" t="s">
        <v>1525</v>
      </c>
    </row>
    <row r="10182" spans="1:6" ht="15">
      <c r="A10182" s="233">
        <v>45809</v>
      </c>
      <c r="B10182" t="s">
        <v>2269</v>
      </c>
      <c r="C10182">
        <v>835</v>
      </c>
      <c r="D10182" t="s">
        <v>94</v>
      </c>
      <c r="E10182" t="s">
        <v>3019</v>
      </c>
      <c r="F10182" t="s">
        <v>1578</v>
      </c>
    </row>
    <row r="10183" spans="1:6" ht="15">
      <c r="A10183" s="233">
        <v>45809</v>
      </c>
      <c r="B10183" t="s">
        <v>2267</v>
      </c>
      <c r="C10183">
        <v>2020.7642603034781</v>
      </c>
      <c r="D10183" t="s">
        <v>94</v>
      </c>
      <c r="E10183" t="s">
        <v>2374</v>
      </c>
      <c r="F10183" t="s">
        <v>1578</v>
      </c>
    </row>
    <row r="10184" spans="1:6" ht="15">
      <c r="A10184" s="233">
        <v>45809</v>
      </c>
      <c r="B10184" t="s">
        <v>2267</v>
      </c>
      <c r="C10184">
        <v>1384.7982923072771</v>
      </c>
      <c r="D10184" t="s">
        <v>96</v>
      </c>
      <c r="E10184" t="s">
        <v>3572</v>
      </c>
      <c r="F10184" t="s">
        <v>1522</v>
      </c>
    </row>
    <row r="10185" spans="1:6" ht="15">
      <c r="A10185" s="233">
        <v>45809</v>
      </c>
      <c r="B10185" t="s">
        <v>2269</v>
      </c>
      <c r="C10185">
        <v>2050</v>
      </c>
      <c r="D10185" t="s">
        <v>96</v>
      </c>
      <c r="E10185" t="s">
        <v>3756</v>
      </c>
      <c r="F10185" t="s">
        <v>1522</v>
      </c>
    </row>
    <row r="10186" spans="1:6" ht="15">
      <c r="A10186" s="233">
        <v>45809</v>
      </c>
      <c r="B10186" t="s">
        <v>2269</v>
      </c>
      <c r="C10186">
        <v>585</v>
      </c>
      <c r="D10186" t="s">
        <v>98</v>
      </c>
      <c r="E10186" t="s">
        <v>2176</v>
      </c>
      <c r="F10186" t="s">
        <v>1509</v>
      </c>
    </row>
    <row r="10187" spans="1:6" ht="15">
      <c r="A10187" s="233">
        <v>45809</v>
      </c>
      <c r="B10187" t="s">
        <v>2267</v>
      </c>
      <c r="C10187">
        <v>1814.8538809952231</v>
      </c>
      <c r="D10187" t="s">
        <v>98</v>
      </c>
      <c r="E10187" t="s">
        <v>3757</v>
      </c>
      <c r="F10187" t="s">
        <v>1509</v>
      </c>
    </row>
    <row r="10188" spans="1:6" ht="15">
      <c r="A10188" s="233">
        <v>45809</v>
      </c>
      <c r="B10188" t="s">
        <v>2267</v>
      </c>
      <c r="C10188">
        <v>1946.9026548672571</v>
      </c>
      <c r="D10188" t="s">
        <v>100</v>
      </c>
      <c r="E10188" t="s">
        <v>3758</v>
      </c>
      <c r="F10188" t="s">
        <v>1509</v>
      </c>
    </row>
    <row r="10189" spans="1:6" ht="15">
      <c r="A10189" s="233">
        <v>45809</v>
      </c>
      <c r="B10189" t="s">
        <v>2269</v>
      </c>
      <c r="C10189">
        <v>440</v>
      </c>
      <c r="D10189" t="s">
        <v>100</v>
      </c>
      <c r="E10189" t="s">
        <v>2248</v>
      </c>
      <c r="F10189" t="s">
        <v>1509</v>
      </c>
    </row>
    <row r="10190" spans="1:6" ht="15">
      <c r="A10190" s="233">
        <v>45809</v>
      </c>
      <c r="B10190" t="s">
        <v>2267</v>
      </c>
      <c r="C10190">
        <v>1674.6128689073639</v>
      </c>
      <c r="D10190" t="s">
        <v>102</v>
      </c>
      <c r="E10190" t="s">
        <v>2931</v>
      </c>
      <c r="F10190" t="s">
        <v>1534</v>
      </c>
    </row>
    <row r="10191" spans="1:6" ht="15">
      <c r="A10191" s="233">
        <v>45809</v>
      </c>
      <c r="B10191" t="s">
        <v>2269</v>
      </c>
      <c r="C10191">
        <v>425</v>
      </c>
      <c r="D10191" t="s">
        <v>102</v>
      </c>
      <c r="E10191" t="s">
        <v>2116</v>
      </c>
      <c r="F10191" t="s">
        <v>1534</v>
      </c>
    </row>
    <row r="10192" spans="1:6" ht="15">
      <c r="A10192" s="233">
        <v>45809</v>
      </c>
      <c r="B10192" t="s">
        <v>2267</v>
      </c>
      <c r="C10192">
        <v>1926.9232645494901</v>
      </c>
      <c r="D10192" t="s">
        <v>104</v>
      </c>
      <c r="E10192" t="s">
        <v>2459</v>
      </c>
      <c r="F10192" t="s">
        <v>1509</v>
      </c>
    </row>
    <row r="10193" spans="1:6" ht="15">
      <c r="A10193" s="233">
        <v>45809</v>
      </c>
      <c r="B10193" t="s">
        <v>2269</v>
      </c>
      <c r="C10193">
        <v>395</v>
      </c>
      <c r="D10193" t="s">
        <v>104</v>
      </c>
      <c r="E10193" t="s">
        <v>2589</v>
      </c>
      <c r="F10193" t="s">
        <v>1509</v>
      </c>
    </row>
    <row r="10194" spans="1:6" ht="15">
      <c r="A10194" s="233">
        <v>45809</v>
      </c>
      <c r="B10194" t="s">
        <v>2267</v>
      </c>
      <c r="C10194">
        <v>1610.360499057801</v>
      </c>
      <c r="D10194" t="s">
        <v>106</v>
      </c>
      <c r="E10194" t="s">
        <v>3642</v>
      </c>
      <c r="F10194" t="s">
        <v>1544</v>
      </c>
    </row>
    <row r="10195" spans="1:6" ht="15">
      <c r="A10195" s="233">
        <v>45809</v>
      </c>
      <c r="B10195" t="s">
        <v>2269</v>
      </c>
      <c r="C10195">
        <v>5230</v>
      </c>
      <c r="D10195" t="s">
        <v>106</v>
      </c>
      <c r="E10195" t="s">
        <v>3759</v>
      </c>
      <c r="F10195" t="s">
        <v>1544</v>
      </c>
    </row>
    <row r="10196" spans="1:6" ht="15">
      <c r="A10196" s="233">
        <v>45809</v>
      </c>
      <c r="B10196" t="s">
        <v>2267</v>
      </c>
      <c r="C10196">
        <v>1613.3911465160829</v>
      </c>
      <c r="D10196" t="s">
        <v>108</v>
      </c>
      <c r="E10196" t="s">
        <v>2324</v>
      </c>
      <c r="F10196" t="s">
        <v>1509</v>
      </c>
    </row>
    <row r="10197" spans="1:6" ht="15">
      <c r="A10197" s="233">
        <v>45809</v>
      </c>
      <c r="B10197" t="s">
        <v>2269</v>
      </c>
      <c r="C10197">
        <v>480</v>
      </c>
      <c r="D10197" t="s">
        <v>108</v>
      </c>
      <c r="E10197" t="s">
        <v>2357</v>
      </c>
      <c r="F10197" t="s">
        <v>1509</v>
      </c>
    </row>
    <row r="10198" spans="1:6" ht="15">
      <c r="A10198" s="233">
        <v>45809</v>
      </c>
      <c r="B10198" t="s">
        <v>2267</v>
      </c>
      <c r="C10198">
        <v>1584.990724869092</v>
      </c>
      <c r="D10198" t="s">
        <v>110</v>
      </c>
      <c r="E10198" t="s">
        <v>2363</v>
      </c>
      <c r="F10198" t="s">
        <v>1509</v>
      </c>
    </row>
    <row r="10199" spans="1:6" ht="15">
      <c r="A10199" s="233">
        <v>45809</v>
      </c>
      <c r="B10199" t="s">
        <v>2269</v>
      </c>
      <c r="C10199">
        <v>675</v>
      </c>
      <c r="D10199" t="s">
        <v>110</v>
      </c>
      <c r="E10199" t="s">
        <v>2364</v>
      </c>
      <c r="F10199" t="s">
        <v>1509</v>
      </c>
    </row>
    <row r="10200" spans="1:6" ht="15">
      <c r="A10200" s="233">
        <v>45809</v>
      </c>
      <c r="B10200" t="s">
        <v>2269</v>
      </c>
      <c r="C10200">
        <v>355</v>
      </c>
      <c r="D10200" t="s">
        <v>112</v>
      </c>
      <c r="E10200" t="s">
        <v>2366</v>
      </c>
      <c r="F10200" t="s">
        <v>1578</v>
      </c>
    </row>
    <row r="10201" spans="1:6" ht="15">
      <c r="A10201" s="233">
        <v>45809</v>
      </c>
      <c r="B10201" t="s">
        <v>2267</v>
      </c>
      <c r="C10201">
        <v>1806.799674267101</v>
      </c>
      <c r="D10201" t="s">
        <v>112</v>
      </c>
      <c r="E10201" t="s">
        <v>2365</v>
      </c>
      <c r="F10201" t="s">
        <v>1578</v>
      </c>
    </row>
    <row r="10202" spans="1:6" ht="15">
      <c r="A10202" s="233">
        <v>45809</v>
      </c>
      <c r="B10202" t="s">
        <v>2267</v>
      </c>
      <c r="C10202">
        <v>1834.035506927414</v>
      </c>
      <c r="D10202" t="s">
        <v>114</v>
      </c>
      <c r="E10202" t="s">
        <v>3587</v>
      </c>
      <c r="F10202" t="s">
        <v>1509</v>
      </c>
    </row>
    <row r="10203" spans="1:6" ht="15">
      <c r="A10203" s="233">
        <v>45809</v>
      </c>
      <c r="B10203" t="s">
        <v>2269</v>
      </c>
      <c r="C10203">
        <v>875</v>
      </c>
      <c r="D10203" t="s">
        <v>114</v>
      </c>
      <c r="E10203" t="s">
        <v>2343</v>
      </c>
      <c r="F10203" t="s">
        <v>1509</v>
      </c>
    </row>
    <row r="10204" spans="1:6" ht="15">
      <c r="A10204" s="233">
        <v>45809</v>
      </c>
      <c r="B10204" t="s">
        <v>2267</v>
      </c>
      <c r="C10204">
        <v>1300.566814193649</v>
      </c>
      <c r="D10204" t="s">
        <v>872</v>
      </c>
      <c r="E10204" t="s">
        <v>3760</v>
      </c>
      <c r="F10204" t="s">
        <v>1531</v>
      </c>
    </row>
    <row r="10205" spans="1:6" ht="15">
      <c r="A10205" s="233">
        <v>45809</v>
      </c>
      <c r="B10205" t="s">
        <v>2269</v>
      </c>
      <c r="C10205">
        <v>670</v>
      </c>
      <c r="D10205" t="s">
        <v>872</v>
      </c>
      <c r="E10205" t="s">
        <v>2276</v>
      </c>
      <c r="F10205" t="s">
        <v>1531</v>
      </c>
    </row>
    <row r="10206" spans="1:6" ht="15">
      <c r="A10206" s="233">
        <v>45809</v>
      </c>
      <c r="B10206" t="s">
        <v>2269</v>
      </c>
      <c r="C10206">
        <v>3580</v>
      </c>
      <c r="D10206" t="s">
        <v>118</v>
      </c>
      <c r="E10206" t="s">
        <v>3567</v>
      </c>
      <c r="F10206" t="s">
        <v>1525</v>
      </c>
    </row>
    <row r="10207" spans="1:6" ht="15">
      <c r="A10207" s="233">
        <v>45809</v>
      </c>
      <c r="B10207" t="s">
        <v>2267</v>
      </c>
      <c r="C10207">
        <v>1655.032129813693</v>
      </c>
      <c r="D10207" t="s">
        <v>118</v>
      </c>
      <c r="E10207" t="s">
        <v>3103</v>
      </c>
      <c r="F10207" t="s">
        <v>1525</v>
      </c>
    </row>
    <row r="10208" spans="1:6" ht="15">
      <c r="A10208" s="233">
        <v>45809</v>
      </c>
      <c r="B10208" t="s">
        <v>2267</v>
      </c>
      <c r="C10208">
        <v>1898.2360294458081</v>
      </c>
      <c r="D10208" t="s">
        <v>120</v>
      </c>
      <c r="E10208" t="s">
        <v>2500</v>
      </c>
      <c r="F10208" t="s">
        <v>1509</v>
      </c>
    </row>
    <row r="10209" spans="1:6" ht="15">
      <c r="A10209" s="233">
        <v>45809</v>
      </c>
      <c r="B10209" t="s">
        <v>2269</v>
      </c>
      <c r="C10209">
        <v>820</v>
      </c>
      <c r="D10209" t="s">
        <v>120</v>
      </c>
      <c r="E10209" t="s">
        <v>3433</v>
      </c>
      <c r="F10209" t="s">
        <v>1509</v>
      </c>
    </row>
    <row r="10210" spans="1:6" ht="15">
      <c r="A10210" s="233">
        <v>45809</v>
      </c>
      <c r="B10210" t="s">
        <v>2269</v>
      </c>
      <c r="C10210">
        <v>680</v>
      </c>
      <c r="D10210" t="s">
        <v>122</v>
      </c>
      <c r="E10210" t="s">
        <v>2919</v>
      </c>
      <c r="F10210" t="s">
        <v>1509</v>
      </c>
    </row>
    <row r="10211" spans="1:6" ht="15">
      <c r="A10211" s="233">
        <v>45809</v>
      </c>
      <c r="B10211" t="s">
        <v>2267</v>
      </c>
      <c r="C10211">
        <v>1856.7059851463521</v>
      </c>
      <c r="D10211" t="s">
        <v>122</v>
      </c>
      <c r="E10211" t="s">
        <v>3761</v>
      </c>
      <c r="F10211" t="s">
        <v>1509</v>
      </c>
    </row>
    <row r="10212" spans="1:6" ht="15">
      <c r="A10212" s="233">
        <v>45809</v>
      </c>
      <c r="B10212" t="s">
        <v>2269</v>
      </c>
      <c r="C10212">
        <v>635</v>
      </c>
      <c r="D10212" t="s">
        <v>124</v>
      </c>
      <c r="E10212" t="s">
        <v>2876</v>
      </c>
      <c r="F10212" t="s">
        <v>1544</v>
      </c>
    </row>
    <row r="10213" spans="1:6" ht="15">
      <c r="A10213" s="233">
        <v>45809</v>
      </c>
      <c r="B10213" t="s">
        <v>2267</v>
      </c>
      <c r="C10213">
        <v>1485.623376927216</v>
      </c>
      <c r="D10213" t="s">
        <v>124</v>
      </c>
      <c r="E10213" t="s">
        <v>2873</v>
      </c>
      <c r="F10213" t="s">
        <v>1544</v>
      </c>
    </row>
    <row r="10214" spans="1:6" ht="15">
      <c r="A10214" s="233">
        <v>45809</v>
      </c>
      <c r="B10214" t="s">
        <v>2267</v>
      </c>
      <c r="C10214">
        <v>1964.863615349052</v>
      </c>
      <c r="D10214" t="s">
        <v>126</v>
      </c>
      <c r="E10214" t="s">
        <v>3654</v>
      </c>
      <c r="F10214" t="s">
        <v>1509</v>
      </c>
    </row>
    <row r="10215" spans="1:6" ht="15">
      <c r="A10215" s="233">
        <v>45809</v>
      </c>
      <c r="B10215" t="s">
        <v>2269</v>
      </c>
      <c r="C10215">
        <v>425</v>
      </c>
      <c r="D10215" t="s">
        <v>126</v>
      </c>
      <c r="E10215" t="s">
        <v>2116</v>
      </c>
      <c r="F10215" t="s">
        <v>1509</v>
      </c>
    </row>
    <row r="10216" spans="1:6" ht="15">
      <c r="A10216" s="233">
        <v>45809</v>
      </c>
      <c r="B10216" t="s">
        <v>2267</v>
      </c>
      <c r="C10216">
        <v>1613.336918526486</v>
      </c>
      <c r="D10216" t="s">
        <v>128</v>
      </c>
      <c r="E10216" t="s">
        <v>2324</v>
      </c>
      <c r="F10216" t="s">
        <v>1509</v>
      </c>
    </row>
    <row r="10217" spans="1:6" ht="15">
      <c r="A10217" s="233">
        <v>45809</v>
      </c>
      <c r="B10217" t="s">
        <v>2269</v>
      </c>
      <c r="C10217">
        <v>360</v>
      </c>
      <c r="D10217" t="s">
        <v>128</v>
      </c>
      <c r="E10217" t="s">
        <v>2491</v>
      </c>
      <c r="F10217" t="s">
        <v>1509</v>
      </c>
    </row>
    <row r="10218" spans="1:6" ht="15">
      <c r="A10218" s="233">
        <v>45809</v>
      </c>
      <c r="B10218" t="s">
        <v>2267</v>
      </c>
      <c r="C10218">
        <v>1257.575216392233</v>
      </c>
      <c r="D10218" t="s">
        <v>130</v>
      </c>
      <c r="E10218" t="s">
        <v>3762</v>
      </c>
      <c r="F10218" t="s">
        <v>1544</v>
      </c>
    </row>
    <row r="10219" spans="1:6" ht="15">
      <c r="A10219" s="233">
        <v>45809</v>
      </c>
      <c r="B10219" t="s">
        <v>2269</v>
      </c>
      <c r="C10219">
        <v>4225</v>
      </c>
      <c r="D10219" t="s">
        <v>130</v>
      </c>
      <c r="E10219" t="s">
        <v>3763</v>
      </c>
      <c r="F10219" t="s">
        <v>1544</v>
      </c>
    </row>
    <row r="10220" spans="1:6" ht="15">
      <c r="A10220" s="233">
        <v>45809</v>
      </c>
      <c r="B10220" t="s">
        <v>2267</v>
      </c>
      <c r="C10220">
        <v>2014.0986908358509</v>
      </c>
      <c r="D10220" t="s">
        <v>1499</v>
      </c>
      <c r="E10220" t="s">
        <v>3764</v>
      </c>
      <c r="F10220" t="s">
        <v>1518</v>
      </c>
    </row>
    <row r="10221" spans="1:6" ht="15">
      <c r="A10221" s="233">
        <v>45809</v>
      </c>
      <c r="B10221" t="s">
        <v>2269</v>
      </c>
      <c r="C10221">
        <v>860</v>
      </c>
      <c r="D10221" t="s">
        <v>1499</v>
      </c>
      <c r="E10221" t="s">
        <v>2656</v>
      </c>
      <c r="F10221" t="s">
        <v>1518</v>
      </c>
    </row>
    <row r="10222" spans="1:6" ht="15">
      <c r="A10222" s="233">
        <v>45809</v>
      </c>
      <c r="B10222" t="s">
        <v>2269</v>
      </c>
      <c r="C10222">
        <v>395</v>
      </c>
      <c r="D10222" t="s">
        <v>134</v>
      </c>
      <c r="E10222" t="s">
        <v>2589</v>
      </c>
      <c r="F10222" t="s">
        <v>1509</v>
      </c>
    </row>
    <row r="10223" spans="1:6" ht="15">
      <c r="A10223" s="233">
        <v>45809</v>
      </c>
      <c r="B10223" t="s">
        <v>2267</v>
      </c>
      <c r="C10223">
        <v>1523.567075522642</v>
      </c>
      <c r="D10223" t="s">
        <v>134</v>
      </c>
      <c r="E10223" t="s">
        <v>2907</v>
      </c>
      <c r="F10223" t="s">
        <v>1509</v>
      </c>
    </row>
    <row r="10224" spans="1:6" ht="15">
      <c r="A10224" s="233">
        <v>45809</v>
      </c>
      <c r="B10224" t="s">
        <v>2267</v>
      </c>
      <c r="C10224">
        <v>1722.7326615293421</v>
      </c>
      <c r="D10224" t="s">
        <v>136</v>
      </c>
      <c r="E10224" t="s">
        <v>3765</v>
      </c>
      <c r="F10224" t="s">
        <v>1518</v>
      </c>
    </row>
    <row r="10225" spans="1:6" ht="15">
      <c r="A10225" s="233">
        <v>45809</v>
      </c>
      <c r="B10225" t="s">
        <v>2269</v>
      </c>
      <c r="C10225">
        <v>1395</v>
      </c>
      <c r="D10225" t="s">
        <v>136</v>
      </c>
      <c r="E10225" t="s">
        <v>2900</v>
      </c>
      <c r="F10225" t="s">
        <v>1518</v>
      </c>
    </row>
    <row r="10226" spans="1:6" ht="15">
      <c r="A10226" s="233">
        <v>45809</v>
      </c>
      <c r="B10226" t="s">
        <v>2267</v>
      </c>
      <c r="C10226">
        <v>1953.125</v>
      </c>
      <c r="D10226" t="s">
        <v>138</v>
      </c>
      <c r="E10226" t="s">
        <v>3766</v>
      </c>
      <c r="F10226" t="s">
        <v>1534</v>
      </c>
    </row>
    <row r="10227" spans="1:6" ht="15">
      <c r="A10227" s="233">
        <v>45809</v>
      </c>
      <c r="B10227" t="s">
        <v>2269</v>
      </c>
      <c r="C10227">
        <v>550</v>
      </c>
      <c r="D10227" t="s">
        <v>138</v>
      </c>
      <c r="E10227" t="s">
        <v>2930</v>
      </c>
      <c r="F10227" t="s">
        <v>1534</v>
      </c>
    </row>
    <row r="10228" spans="1:6" ht="15">
      <c r="A10228" s="233">
        <v>45809</v>
      </c>
      <c r="B10228" t="s">
        <v>2267</v>
      </c>
      <c r="C10228">
        <v>1599.253681615246</v>
      </c>
      <c r="D10228" t="s">
        <v>140</v>
      </c>
      <c r="E10228" t="s">
        <v>3421</v>
      </c>
      <c r="F10228" t="s">
        <v>1509</v>
      </c>
    </row>
    <row r="10229" spans="1:6" ht="15">
      <c r="A10229" s="233">
        <v>45809</v>
      </c>
      <c r="B10229" t="s">
        <v>2269</v>
      </c>
      <c r="C10229">
        <v>480</v>
      </c>
      <c r="D10229" t="s">
        <v>140</v>
      </c>
      <c r="E10229" t="s">
        <v>2357</v>
      </c>
      <c r="F10229" t="s">
        <v>1509</v>
      </c>
    </row>
    <row r="10230" spans="1:6" ht="15">
      <c r="A10230" s="233">
        <v>45809</v>
      </c>
      <c r="B10230" t="s">
        <v>2267</v>
      </c>
      <c r="C10230">
        <v>1502.712212285589</v>
      </c>
      <c r="D10230" t="s">
        <v>142</v>
      </c>
      <c r="E10230" t="s">
        <v>3767</v>
      </c>
      <c r="F10230" t="s">
        <v>1534</v>
      </c>
    </row>
    <row r="10231" spans="1:6" ht="15">
      <c r="A10231" s="233">
        <v>45809</v>
      </c>
      <c r="B10231" t="s">
        <v>2269</v>
      </c>
      <c r="C10231">
        <v>4100</v>
      </c>
      <c r="D10231" t="s">
        <v>142</v>
      </c>
      <c r="E10231" t="s">
        <v>3768</v>
      </c>
      <c r="F10231" t="s">
        <v>1534</v>
      </c>
    </row>
    <row r="10232" spans="1:6" ht="15">
      <c r="A10232" s="233">
        <v>45809</v>
      </c>
      <c r="B10232" t="s">
        <v>2269</v>
      </c>
      <c r="C10232">
        <v>2050</v>
      </c>
      <c r="D10232" t="s">
        <v>144</v>
      </c>
      <c r="E10232" t="s">
        <v>3756</v>
      </c>
      <c r="F10232" t="s">
        <v>1518</v>
      </c>
    </row>
    <row r="10233" spans="1:6" ht="15">
      <c r="A10233" s="233">
        <v>45809</v>
      </c>
      <c r="B10233" t="s">
        <v>2267</v>
      </c>
      <c r="C10233">
        <v>1554.856081004209</v>
      </c>
      <c r="D10233" t="s">
        <v>144</v>
      </c>
      <c r="E10233" t="s">
        <v>2458</v>
      </c>
      <c r="F10233" t="s">
        <v>1518</v>
      </c>
    </row>
    <row r="10234" spans="1:6" ht="15">
      <c r="A10234" s="233">
        <v>45809</v>
      </c>
      <c r="B10234" t="s">
        <v>2267</v>
      </c>
      <c r="C10234">
        <v>1801.685863200566</v>
      </c>
      <c r="D10234" t="s">
        <v>146</v>
      </c>
      <c r="E10234" t="s">
        <v>3769</v>
      </c>
      <c r="F10234" t="s">
        <v>1591</v>
      </c>
    </row>
    <row r="10235" spans="1:6" ht="15">
      <c r="A10235" s="233">
        <v>45809</v>
      </c>
      <c r="B10235" t="s">
        <v>2269</v>
      </c>
      <c r="C10235">
        <v>840</v>
      </c>
      <c r="D10235" t="s">
        <v>146</v>
      </c>
      <c r="E10235" t="s">
        <v>3321</v>
      </c>
      <c r="F10235" t="s">
        <v>1591</v>
      </c>
    </row>
    <row r="10236" spans="1:6" ht="15">
      <c r="A10236" s="233">
        <v>45809</v>
      </c>
      <c r="B10236" t="s">
        <v>2269</v>
      </c>
      <c r="C10236">
        <v>2280</v>
      </c>
      <c r="D10236" t="s">
        <v>148</v>
      </c>
      <c r="E10236" t="s">
        <v>2502</v>
      </c>
      <c r="F10236" t="s">
        <v>1591</v>
      </c>
    </row>
    <row r="10237" spans="1:6" ht="15">
      <c r="A10237" s="233">
        <v>45809</v>
      </c>
      <c r="B10237" t="s">
        <v>2267</v>
      </c>
      <c r="C10237">
        <v>1449.008255533877</v>
      </c>
      <c r="D10237" t="s">
        <v>148</v>
      </c>
      <c r="E10237" t="s">
        <v>3770</v>
      </c>
      <c r="F10237" t="s">
        <v>1591</v>
      </c>
    </row>
    <row r="10238" spans="1:6" ht="15">
      <c r="A10238" s="233">
        <v>45809</v>
      </c>
      <c r="B10238" t="s">
        <v>2267</v>
      </c>
      <c r="C10238">
        <v>1735.9436782717719</v>
      </c>
      <c r="D10238" t="s">
        <v>150</v>
      </c>
      <c r="E10238" t="s">
        <v>3771</v>
      </c>
      <c r="F10238" t="s">
        <v>1509</v>
      </c>
    </row>
    <row r="10239" spans="1:6" ht="15">
      <c r="A10239" s="233">
        <v>45809</v>
      </c>
      <c r="B10239" t="s">
        <v>2269</v>
      </c>
      <c r="C10239">
        <v>540</v>
      </c>
      <c r="D10239" t="s">
        <v>150</v>
      </c>
      <c r="E10239" t="s">
        <v>2437</v>
      </c>
      <c r="F10239" t="s">
        <v>1509</v>
      </c>
    </row>
    <row r="10240" spans="1:6" ht="15">
      <c r="A10240" s="233">
        <v>45809</v>
      </c>
      <c r="B10240" t="s">
        <v>2267</v>
      </c>
      <c r="C10240">
        <v>1466.3602786871479</v>
      </c>
      <c r="D10240" t="s">
        <v>152</v>
      </c>
      <c r="E10240" t="s">
        <v>3392</v>
      </c>
      <c r="F10240" t="s">
        <v>1591</v>
      </c>
    </row>
    <row r="10241" spans="1:6" ht="15">
      <c r="A10241" s="233">
        <v>45809</v>
      </c>
      <c r="B10241" t="s">
        <v>2269</v>
      </c>
      <c r="C10241">
        <v>2795</v>
      </c>
      <c r="D10241" t="s">
        <v>152</v>
      </c>
      <c r="E10241" t="s">
        <v>3772</v>
      </c>
      <c r="F10241" t="s">
        <v>1591</v>
      </c>
    </row>
    <row r="10242" spans="1:6" ht="15">
      <c r="A10242" s="233">
        <v>45809</v>
      </c>
      <c r="B10242" t="s">
        <v>2267</v>
      </c>
      <c r="C10242">
        <v>1954.326430182489</v>
      </c>
      <c r="D10242" t="s">
        <v>154</v>
      </c>
      <c r="E10242" t="s">
        <v>2909</v>
      </c>
      <c r="F10242" t="s">
        <v>1534</v>
      </c>
    </row>
    <row r="10243" spans="1:6" ht="15">
      <c r="A10243" s="233">
        <v>45809</v>
      </c>
      <c r="B10243" t="s">
        <v>2269</v>
      </c>
      <c r="C10243">
        <v>1525</v>
      </c>
      <c r="D10243" t="s">
        <v>154</v>
      </c>
      <c r="E10243" t="s">
        <v>2910</v>
      </c>
      <c r="F10243" t="s">
        <v>1534</v>
      </c>
    </row>
    <row r="10244" spans="1:6" ht="15">
      <c r="A10244" s="233">
        <v>45809</v>
      </c>
      <c r="B10244" t="s">
        <v>2267</v>
      </c>
      <c r="C10244">
        <v>1783.547236421138</v>
      </c>
      <c r="D10244" t="s">
        <v>156</v>
      </c>
      <c r="E10244" t="s">
        <v>3316</v>
      </c>
      <c r="F10244" t="s">
        <v>1525</v>
      </c>
    </row>
    <row r="10245" spans="1:6" ht="15">
      <c r="A10245" s="233">
        <v>45809</v>
      </c>
      <c r="B10245" t="s">
        <v>2269</v>
      </c>
      <c r="C10245">
        <v>485</v>
      </c>
      <c r="D10245" t="s">
        <v>156</v>
      </c>
      <c r="E10245" t="s">
        <v>2636</v>
      </c>
      <c r="F10245" t="s">
        <v>1525</v>
      </c>
    </row>
    <row r="10246" spans="1:6" ht="15">
      <c r="A10246" s="233">
        <v>45809</v>
      </c>
      <c r="B10246" t="s">
        <v>2267</v>
      </c>
      <c r="C10246">
        <v>2350.5281881874621</v>
      </c>
      <c r="D10246" t="s">
        <v>158</v>
      </c>
      <c r="E10246" t="s">
        <v>3591</v>
      </c>
      <c r="F10246" t="s">
        <v>1534</v>
      </c>
    </row>
    <row r="10247" spans="1:6" ht="15">
      <c r="A10247" s="233">
        <v>45809</v>
      </c>
      <c r="B10247" t="s">
        <v>2269</v>
      </c>
      <c r="C10247">
        <v>1295</v>
      </c>
      <c r="D10247" t="s">
        <v>158</v>
      </c>
      <c r="E10247" t="s">
        <v>2302</v>
      </c>
      <c r="F10247" t="s">
        <v>1534</v>
      </c>
    </row>
    <row r="10248" spans="1:6" ht="15">
      <c r="A10248" s="233">
        <v>45809</v>
      </c>
      <c r="B10248" t="s">
        <v>2269</v>
      </c>
      <c r="C10248">
        <v>635</v>
      </c>
      <c r="D10248" t="s">
        <v>160</v>
      </c>
      <c r="E10248" t="s">
        <v>2876</v>
      </c>
      <c r="F10248" t="s">
        <v>1544</v>
      </c>
    </row>
    <row r="10249" spans="1:6" ht="15">
      <c r="A10249" s="233">
        <v>45809</v>
      </c>
      <c r="B10249" t="s">
        <v>2267</v>
      </c>
      <c r="C10249">
        <v>1321.0177037175731</v>
      </c>
      <c r="D10249" t="s">
        <v>160</v>
      </c>
      <c r="E10249" t="s">
        <v>2912</v>
      </c>
      <c r="F10249" t="s">
        <v>1544</v>
      </c>
    </row>
    <row r="10250" spans="1:6" ht="15">
      <c r="A10250" s="233">
        <v>45809</v>
      </c>
      <c r="B10250" t="s">
        <v>2267</v>
      </c>
      <c r="C10250">
        <v>1540.3253721010731</v>
      </c>
      <c r="D10250" t="s">
        <v>162</v>
      </c>
      <c r="E10250" t="s">
        <v>3371</v>
      </c>
      <c r="F10250" t="s">
        <v>1509</v>
      </c>
    </row>
    <row r="10251" spans="1:6" ht="15">
      <c r="A10251" s="233">
        <v>45809</v>
      </c>
      <c r="B10251" t="s">
        <v>2269</v>
      </c>
      <c r="C10251">
        <v>445</v>
      </c>
      <c r="D10251" t="s">
        <v>162</v>
      </c>
      <c r="E10251" t="s">
        <v>2644</v>
      </c>
      <c r="F10251" t="s">
        <v>1509</v>
      </c>
    </row>
    <row r="10252" spans="1:6" ht="15">
      <c r="A10252" s="233">
        <v>45809</v>
      </c>
      <c r="B10252" t="s">
        <v>2269</v>
      </c>
      <c r="C10252">
        <v>515</v>
      </c>
      <c r="D10252" t="s">
        <v>164</v>
      </c>
      <c r="E10252" t="s">
        <v>2632</v>
      </c>
      <c r="F10252" t="s">
        <v>1578</v>
      </c>
    </row>
    <row r="10253" spans="1:6" ht="15">
      <c r="A10253" s="233">
        <v>45809</v>
      </c>
      <c r="B10253" t="s">
        <v>2267</v>
      </c>
      <c r="C10253">
        <v>1982.2177745275389</v>
      </c>
      <c r="D10253" t="s">
        <v>164</v>
      </c>
      <c r="E10253" t="s">
        <v>3773</v>
      </c>
      <c r="F10253" t="s">
        <v>1578</v>
      </c>
    </row>
    <row r="10254" spans="1:6" ht="15">
      <c r="A10254" s="233">
        <v>45809</v>
      </c>
      <c r="B10254" t="s">
        <v>2269</v>
      </c>
      <c r="C10254">
        <v>750</v>
      </c>
      <c r="D10254" t="s">
        <v>166</v>
      </c>
      <c r="E10254" t="s">
        <v>2654</v>
      </c>
      <c r="F10254" t="s">
        <v>1525</v>
      </c>
    </row>
    <row r="10255" spans="1:6" ht="15">
      <c r="A10255" s="233">
        <v>45809</v>
      </c>
      <c r="B10255" t="s">
        <v>2267</v>
      </c>
      <c r="C10255">
        <v>1723.939777037122</v>
      </c>
      <c r="D10255" t="s">
        <v>166</v>
      </c>
      <c r="E10255" t="s">
        <v>3774</v>
      </c>
      <c r="F10255" t="s">
        <v>1525</v>
      </c>
    </row>
    <row r="10256" spans="1:6" ht="15">
      <c r="A10256" s="233">
        <v>45809</v>
      </c>
      <c r="B10256" t="s">
        <v>2269</v>
      </c>
      <c r="C10256">
        <v>995</v>
      </c>
      <c r="D10256" t="s">
        <v>168</v>
      </c>
      <c r="E10256" t="s">
        <v>2645</v>
      </c>
      <c r="F10256" t="s">
        <v>1578</v>
      </c>
    </row>
    <row r="10257" spans="1:6" ht="15">
      <c r="A10257" s="233">
        <v>45809</v>
      </c>
      <c r="B10257" t="s">
        <v>2267</v>
      </c>
      <c r="C10257">
        <v>2098.978989114843</v>
      </c>
      <c r="D10257" t="s">
        <v>168</v>
      </c>
      <c r="E10257" t="s">
        <v>2914</v>
      </c>
      <c r="F10257" t="s">
        <v>1578</v>
      </c>
    </row>
    <row r="10258" spans="1:6" ht="15">
      <c r="A10258" s="233">
        <v>45809</v>
      </c>
      <c r="B10258" t="s">
        <v>2269</v>
      </c>
      <c r="C10258">
        <v>455</v>
      </c>
      <c r="D10258" t="s">
        <v>170</v>
      </c>
      <c r="E10258" t="s">
        <v>2856</v>
      </c>
      <c r="F10258" t="s">
        <v>1509</v>
      </c>
    </row>
    <row r="10259" spans="1:6" ht="15">
      <c r="A10259" s="233">
        <v>45809</v>
      </c>
      <c r="B10259" t="s">
        <v>2267</v>
      </c>
      <c r="C10259">
        <v>1613.017583664209</v>
      </c>
      <c r="D10259" t="s">
        <v>170</v>
      </c>
      <c r="E10259" t="s">
        <v>2324</v>
      </c>
      <c r="F10259" t="s">
        <v>1509</v>
      </c>
    </row>
    <row r="10260" spans="1:6" ht="15">
      <c r="A10260" s="233">
        <v>45809</v>
      </c>
      <c r="B10260" t="s">
        <v>2267</v>
      </c>
      <c r="C10260">
        <v>1373.866294054247</v>
      </c>
      <c r="D10260" t="s">
        <v>172</v>
      </c>
      <c r="E10260" t="s">
        <v>3775</v>
      </c>
      <c r="F10260" t="s">
        <v>1525</v>
      </c>
    </row>
    <row r="10261" spans="1:6" ht="15">
      <c r="A10261" s="233">
        <v>45809</v>
      </c>
      <c r="B10261" t="s">
        <v>2269</v>
      </c>
      <c r="C10261">
        <v>3225</v>
      </c>
      <c r="D10261" t="s">
        <v>172</v>
      </c>
      <c r="E10261" t="s">
        <v>3776</v>
      </c>
      <c r="F10261" t="s">
        <v>1525</v>
      </c>
    </row>
    <row r="10262" spans="1:6" ht="15">
      <c r="A10262" s="233">
        <v>45809</v>
      </c>
      <c r="B10262" t="s">
        <v>2267</v>
      </c>
      <c r="C10262">
        <v>1474.4145706851691</v>
      </c>
      <c r="D10262" t="s">
        <v>174</v>
      </c>
      <c r="E10262" t="s">
        <v>3568</v>
      </c>
      <c r="F10262" t="s">
        <v>1518</v>
      </c>
    </row>
    <row r="10263" spans="1:6" ht="15">
      <c r="A10263" s="233">
        <v>45809</v>
      </c>
      <c r="B10263" t="s">
        <v>2269</v>
      </c>
      <c r="C10263">
        <v>510</v>
      </c>
      <c r="D10263" t="s">
        <v>174</v>
      </c>
      <c r="E10263" t="s">
        <v>2411</v>
      </c>
      <c r="F10263" t="s">
        <v>1518</v>
      </c>
    </row>
    <row r="10264" spans="1:6" ht="15">
      <c r="A10264" s="233">
        <v>45809</v>
      </c>
      <c r="B10264" t="s">
        <v>2267</v>
      </c>
      <c r="C10264">
        <v>1910.0494066113181</v>
      </c>
      <c r="D10264" t="s">
        <v>176</v>
      </c>
      <c r="E10264" t="s">
        <v>2474</v>
      </c>
      <c r="F10264" t="s">
        <v>1518</v>
      </c>
    </row>
    <row r="10265" spans="1:6" ht="15">
      <c r="A10265" s="233">
        <v>45809</v>
      </c>
      <c r="B10265" t="s">
        <v>2269</v>
      </c>
      <c r="C10265">
        <v>750</v>
      </c>
      <c r="D10265" t="s">
        <v>176</v>
      </c>
      <c r="E10265" t="s">
        <v>2654</v>
      </c>
      <c r="F10265" t="s">
        <v>1518</v>
      </c>
    </row>
    <row r="10266" spans="1:6" ht="15">
      <c r="A10266" s="233">
        <v>45809</v>
      </c>
      <c r="B10266" t="s">
        <v>2267</v>
      </c>
      <c r="C10266">
        <v>1561.43332316586</v>
      </c>
      <c r="D10266" t="s">
        <v>178</v>
      </c>
      <c r="E10266" t="s">
        <v>2481</v>
      </c>
      <c r="F10266" t="s">
        <v>1591</v>
      </c>
    </row>
    <row r="10267" spans="1:6" ht="15">
      <c r="A10267" s="233">
        <v>45809</v>
      </c>
      <c r="B10267" t="s">
        <v>2269</v>
      </c>
      <c r="C10267">
        <v>1075</v>
      </c>
      <c r="D10267" t="s">
        <v>178</v>
      </c>
      <c r="E10267" t="s">
        <v>2658</v>
      </c>
      <c r="F10267" t="s">
        <v>1591</v>
      </c>
    </row>
    <row r="10268" spans="1:6" ht="15">
      <c r="A10268" s="233">
        <v>45809</v>
      </c>
      <c r="B10268" t="s">
        <v>2267</v>
      </c>
      <c r="C10268">
        <v>1556.997219647822</v>
      </c>
      <c r="D10268" t="s">
        <v>180</v>
      </c>
      <c r="E10268" t="s">
        <v>3777</v>
      </c>
      <c r="F10268" t="s">
        <v>1522</v>
      </c>
    </row>
    <row r="10269" spans="1:6" ht="15">
      <c r="A10269" s="233">
        <v>45809</v>
      </c>
      <c r="B10269" t="s">
        <v>2269</v>
      </c>
      <c r="C10269">
        <v>840</v>
      </c>
      <c r="D10269" t="s">
        <v>180</v>
      </c>
      <c r="E10269" t="s">
        <v>3321</v>
      </c>
      <c r="F10269" t="s">
        <v>1522</v>
      </c>
    </row>
    <row r="10270" spans="1:6" ht="15">
      <c r="A10270" s="233">
        <v>45809</v>
      </c>
      <c r="B10270" t="s">
        <v>2269</v>
      </c>
      <c r="C10270">
        <v>910</v>
      </c>
      <c r="D10270" t="s">
        <v>182</v>
      </c>
      <c r="E10270" t="s">
        <v>3018</v>
      </c>
      <c r="F10270" t="s">
        <v>1578</v>
      </c>
    </row>
    <row r="10271" spans="1:6" ht="15">
      <c r="A10271" s="233">
        <v>45809</v>
      </c>
      <c r="B10271" t="s">
        <v>2267</v>
      </c>
      <c r="C10271">
        <v>1999.0334343833749</v>
      </c>
      <c r="D10271" t="s">
        <v>182</v>
      </c>
      <c r="E10271" t="s">
        <v>3778</v>
      </c>
      <c r="F10271" t="s">
        <v>1578</v>
      </c>
    </row>
    <row r="10272" spans="1:6" ht="15">
      <c r="A10272" s="233">
        <v>45809</v>
      </c>
      <c r="B10272" t="s">
        <v>2267</v>
      </c>
      <c r="C10272">
        <v>1467.891018928228</v>
      </c>
      <c r="D10272" t="s">
        <v>184</v>
      </c>
      <c r="E10272" t="s">
        <v>2434</v>
      </c>
      <c r="F10272" t="s">
        <v>1518</v>
      </c>
    </row>
    <row r="10273" spans="1:6" ht="15">
      <c r="A10273" s="233">
        <v>45809</v>
      </c>
      <c r="B10273" t="s">
        <v>2269</v>
      </c>
      <c r="C10273">
        <v>2425</v>
      </c>
      <c r="D10273" t="s">
        <v>184</v>
      </c>
      <c r="E10273" t="s">
        <v>2922</v>
      </c>
      <c r="F10273" t="s">
        <v>1518</v>
      </c>
    </row>
    <row r="10274" spans="1:6" ht="15">
      <c r="A10274" s="233">
        <v>45809</v>
      </c>
      <c r="B10274" t="s">
        <v>2267</v>
      </c>
      <c r="C10274">
        <v>1689.380711580761</v>
      </c>
      <c r="D10274" t="s">
        <v>186</v>
      </c>
      <c r="E10274" t="s">
        <v>3310</v>
      </c>
      <c r="F10274" t="s">
        <v>1578</v>
      </c>
    </row>
    <row r="10275" spans="1:6" ht="15">
      <c r="A10275" s="233">
        <v>45809</v>
      </c>
      <c r="B10275" t="s">
        <v>2269</v>
      </c>
      <c r="C10275">
        <v>1490</v>
      </c>
      <c r="D10275" t="s">
        <v>186</v>
      </c>
      <c r="E10275" t="s">
        <v>2313</v>
      </c>
      <c r="F10275" t="s">
        <v>1578</v>
      </c>
    </row>
    <row r="10276" spans="1:6" ht="15">
      <c r="A10276" s="233">
        <v>45809</v>
      </c>
      <c r="B10276" t="s">
        <v>2269</v>
      </c>
      <c r="C10276">
        <v>790</v>
      </c>
      <c r="D10276" t="s">
        <v>188</v>
      </c>
      <c r="E10276" t="s">
        <v>2294</v>
      </c>
      <c r="F10276" t="s">
        <v>1591</v>
      </c>
    </row>
    <row r="10277" spans="1:6" ht="15">
      <c r="A10277" s="233">
        <v>45809</v>
      </c>
      <c r="B10277" t="s">
        <v>2267</v>
      </c>
      <c r="C10277">
        <v>2017.261631173076</v>
      </c>
      <c r="D10277" t="s">
        <v>188</v>
      </c>
      <c r="E10277" t="s">
        <v>3779</v>
      </c>
      <c r="F10277" t="s">
        <v>1591</v>
      </c>
    </row>
    <row r="10278" spans="1:6" ht="15">
      <c r="A10278" s="233">
        <v>45809</v>
      </c>
      <c r="B10278" t="s">
        <v>2267</v>
      </c>
      <c r="C10278">
        <v>1646.4293064416549</v>
      </c>
      <c r="D10278" t="s">
        <v>190</v>
      </c>
      <c r="E10278" t="s">
        <v>2961</v>
      </c>
      <c r="F10278" t="s">
        <v>1591</v>
      </c>
    </row>
    <row r="10279" spans="1:6" ht="15">
      <c r="A10279" s="233">
        <v>45809</v>
      </c>
      <c r="B10279" t="s">
        <v>2269</v>
      </c>
      <c r="C10279">
        <v>3040</v>
      </c>
      <c r="D10279" t="s">
        <v>190</v>
      </c>
      <c r="E10279" t="s">
        <v>3780</v>
      </c>
      <c r="F10279" t="s">
        <v>1591</v>
      </c>
    </row>
    <row r="10280" spans="1:6" ht="15">
      <c r="A10280" s="233">
        <v>45809</v>
      </c>
      <c r="B10280" t="s">
        <v>2267</v>
      </c>
      <c r="C10280">
        <v>1554.522016076033</v>
      </c>
      <c r="D10280" t="s">
        <v>192</v>
      </c>
      <c r="E10280" t="s">
        <v>2458</v>
      </c>
      <c r="F10280" t="s">
        <v>1534</v>
      </c>
    </row>
    <row r="10281" spans="1:6" ht="15">
      <c r="A10281" s="233">
        <v>45809</v>
      </c>
      <c r="B10281" t="s">
        <v>2269</v>
      </c>
      <c r="C10281">
        <v>615</v>
      </c>
      <c r="D10281" t="s">
        <v>192</v>
      </c>
      <c r="E10281" t="s">
        <v>2499</v>
      </c>
      <c r="F10281" t="s">
        <v>1534</v>
      </c>
    </row>
    <row r="10282" spans="1:6" ht="15">
      <c r="A10282" s="233">
        <v>45809</v>
      </c>
      <c r="B10282" t="s">
        <v>2269</v>
      </c>
      <c r="C10282">
        <v>1840</v>
      </c>
      <c r="D10282" t="s">
        <v>194</v>
      </c>
      <c r="E10282" t="s">
        <v>2979</v>
      </c>
      <c r="F10282" t="s">
        <v>1544</v>
      </c>
    </row>
    <row r="10283" spans="1:6" ht="15">
      <c r="A10283" s="233">
        <v>45809</v>
      </c>
      <c r="B10283" t="s">
        <v>2267</v>
      </c>
      <c r="C10283">
        <v>1314.295102107872</v>
      </c>
      <c r="D10283" t="s">
        <v>194</v>
      </c>
      <c r="E10283" t="s">
        <v>3781</v>
      </c>
      <c r="F10283" t="s">
        <v>1544</v>
      </c>
    </row>
    <row r="10284" spans="1:6" ht="15">
      <c r="A10284" s="233">
        <v>45809</v>
      </c>
      <c r="B10284" t="s">
        <v>2267</v>
      </c>
      <c r="C10284">
        <v>1865.207659786123</v>
      </c>
      <c r="D10284" t="s">
        <v>196</v>
      </c>
      <c r="E10284" t="s">
        <v>3636</v>
      </c>
      <c r="F10284" t="s">
        <v>1525</v>
      </c>
    </row>
    <row r="10285" spans="1:6" ht="15">
      <c r="A10285" s="233">
        <v>45809</v>
      </c>
      <c r="B10285" t="s">
        <v>2269</v>
      </c>
      <c r="C10285">
        <v>600</v>
      </c>
      <c r="D10285" t="s">
        <v>196</v>
      </c>
      <c r="E10285" t="s">
        <v>2927</v>
      </c>
      <c r="F10285" t="s">
        <v>1525</v>
      </c>
    </row>
    <row r="10286" spans="1:6" ht="15">
      <c r="A10286" s="233">
        <v>45809</v>
      </c>
      <c r="B10286" t="s">
        <v>2267</v>
      </c>
      <c r="C10286">
        <v>1597.22628021582</v>
      </c>
      <c r="D10286" t="s">
        <v>198</v>
      </c>
      <c r="E10286" t="s">
        <v>3578</v>
      </c>
      <c r="F10286" t="s">
        <v>1522</v>
      </c>
    </row>
    <row r="10287" spans="1:6" ht="15">
      <c r="A10287" s="233">
        <v>45809</v>
      </c>
      <c r="B10287" t="s">
        <v>2269</v>
      </c>
      <c r="C10287">
        <v>820</v>
      </c>
      <c r="D10287" t="s">
        <v>198</v>
      </c>
      <c r="E10287" t="s">
        <v>3433</v>
      </c>
      <c r="F10287" t="s">
        <v>1522</v>
      </c>
    </row>
    <row r="10288" spans="1:6" ht="15">
      <c r="A10288" s="233">
        <v>45809</v>
      </c>
      <c r="B10288" t="s">
        <v>2267</v>
      </c>
      <c r="C10288">
        <v>1627.0337922403</v>
      </c>
      <c r="D10288" t="s">
        <v>200</v>
      </c>
      <c r="E10288" t="s">
        <v>2512</v>
      </c>
      <c r="F10288" t="s">
        <v>1544</v>
      </c>
    </row>
    <row r="10289" spans="1:6" ht="15">
      <c r="A10289" s="233">
        <v>45809</v>
      </c>
      <c r="B10289" t="s">
        <v>2269</v>
      </c>
      <c r="C10289">
        <v>520</v>
      </c>
      <c r="D10289" t="s">
        <v>200</v>
      </c>
      <c r="E10289" t="s">
        <v>2304</v>
      </c>
      <c r="F10289" t="s">
        <v>1544</v>
      </c>
    </row>
    <row r="10290" spans="1:6" ht="15">
      <c r="A10290" s="233">
        <v>45809</v>
      </c>
      <c r="B10290" t="s">
        <v>2267</v>
      </c>
      <c r="C10290">
        <v>1394.7001394700139</v>
      </c>
      <c r="D10290" t="s">
        <v>202</v>
      </c>
      <c r="E10290" t="s">
        <v>2900</v>
      </c>
      <c r="F10290" t="s">
        <v>1544</v>
      </c>
    </row>
    <row r="10291" spans="1:6" ht="15">
      <c r="A10291" s="233">
        <v>45809</v>
      </c>
      <c r="B10291" t="s">
        <v>2269</v>
      </c>
      <c r="C10291">
        <v>310</v>
      </c>
      <c r="D10291" t="s">
        <v>202</v>
      </c>
      <c r="E10291" t="s">
        <v>2289</v>
      </c>
      <c r="F10291" t="s">
        <v>1544</v>
      </c>
    </row>
    <row r="10292" spans="1:6" ht="15">
      <c r="A10292" s="233">
        <v>45809</v>
      </c>
      <c r="B10292" t="s">
        <v>2267</v>
      </c>
      <c r="C10292">
        <v>1672.282231691607</v>
      </c>
      <c r="D10292" t="s">
        <v>204</v>
      </c>
      <c r="E10292" t="s">
        <v>3386</v>
      </c>
      <c r="F10292" t="s">
        <v>1509</v>
      </c>
    </row>
    <row r="10293" spans="1:6" ht="15">
      <c r="A10293" s="233">
        <v>45809</v>
      </c>
      <c r="B10293" t="s">
        <v>2269</v>
      </c>
      <c r="C10293">
        <v>675</v>
      </c>
      <c r="D10293" t="s">
        <v>204</v>
      </c>
      <c r="E10293" t="s">
        <v>2364</v>
      </c>
      <c r="F10293" t="s">
        <v>1509</v>
      </c>
    </row>
    <row r="10294" spans="1:6" ht="15">
      <c r="A10294" s="233">
        <v>45809</v>
      </c>
      <c r="B10294" t="s">
        <v>2267</v>
      </c>
      <c r="C10294">
        <v>1627.6430533986379</v>
      </c>
      <c r="D10294" t="s">
        <v>206</v>
      </c>
      <c r="E10294" t="s">
        <v>3553</v>
      </c>
      <c r="F10294" t="s">
        <v>1578</v>
      </c>
    </row>
    <row r="10295" spans="1:6" ht="15">
      <c r="A10295" s="233">
        <v>45809</v>
      </c>
      <c r="B10295" t="s">
        <v>2269</v>
      </c>
      <c r="C10295">
        <v>545</v>
      </c>
      <c r="D10295" t="s">
        <v>206</v>
      </c>
      <c r="E10295" t="s">
        <v>2417</v>
      </c>
      <c r="F10295" t="s">
        <v>1578</v>
      </c>
    </row>
    <row r="10296" spans="1:6" ht="15">
      <c r="A10296" s="233">
        <v>45809</v>
      </c>
      <c r="B10296" t="s">
        <v>2269</v>
      </c>
      <c r="C10296">
        <v>480</v>
      </c>
      <c r="D10296" t="s">
        <v>208</v>
      </c>
      <c r="E10296" t="s">
        <v>2357</v>
      </c>
      <c r="F10296" t="s">
        <v>1509</v>
      </c>
    </row>
    <row r="10297" spans="1:6" ht="15">
      <c r="A10297" s="233">
        <v>45809</v>
      </c>
      <c r="B10297" t="s">
        <v>2267</v>
      </c>
      <c r="C10297">
        <v>1437.7283891451509</v>
      </c>
      <c r="D10297" t="s">
        <v>208</v>
      </c>
      <c r="E10297" t="s">
        <v>3782</v>
      </c>
      <c r="F10297" t="s">
        <v>1509</v>
      </c>
    </row>
    <row r="10298" spans="1:6" ht="15">
      <c r="A10298" s="233">
        <v>45809</v>
      </c>
      <c r="B10298" t="s">
        <v>2267</v>
      </c>
      <c r="C10298">
        <v>1555.61317085818</v>
      </c>
      <c r="D10298" t="s">
        <v>210</v>
      </c>
      <c r="E10298" t="s">
        <v>2478</v>
      </c>
      <c r="F10298" t="s">
        <v>1534</v>
      </c>
    </row>
    <row r="10299" spans="1:6" ht="15">
      <c r="A10299" s="233">
        <v>45809</v>
      </c>
      <c r="B10299" t="s">
        <v>2269</v>
      </c>
      <c r="C10299">
        <v>600</v>
      </c>
      <c r="D10299" t="s">
        <v>210</v>
      </c>
      <c r="E10299" t="s">
        <v>2927</v>
      </c>
      <c r="F10299" t="s">
        <v>1534</v>
      </c>
    </row>
    <row r="10300" spans="1:6" ht="15">
      <c r="A10300" s="233">
        <v>45809</v>
      </c>
      <c r="B10300" t="s">
        <v>2267</v>
      </c>
      <c r="C10300">
        <v>2005.261511856799</v>
      </c>
      <c r="D10300" t="s">
        <v>212</v>
      </c>
      <c r="E10300" t="s">
        <v>2903</v>
      </c>
      <c r="F10300" t="s">
        <v>1518</v>
      </c>
    </row>
    <row r="10301" spans="1:6" ht="15">
      <c r="A10301" s="233">
        <v>45809</v>
      </c>
      <c r="B10301" t="s">
        <v>2269</v>
      </c>
      <c r="C10301">
        <v>1090</v>
      </c>
      <c r="D10301" t="s">
        <v>212</v>
      </c>
      <c r="E10301" t="s">
        <v>2593</v>
      </c>
      <c r="F10301" t="s">
        <v>1518</v>
      </c>
    </row>
    <row r="10302" spans="1:6" ht="15">
      <c r="A10302" s="233">
        <v>45809</v>
      </c>
      <c r="B10302" t="s">
        <v>2269</v>
      </c>
      <c r="C10302">
        <v>115</v>
      </c>
      <c r="D10302" t="s">
        <v>214</v>
      </c>
      <c r="E10302" t="s">
        <v>2143</v>
      </c>
      <c r="F10302" t="s">
        <v>1591</v>
      </c>
    </row>
    <row r="10303" spans="1:6" ht="15">
      <c r="A10303" s="233">
        <v>45809</v>
      </c>
      <c r="B10303" t="s">
        <v>2267</v>
      </c>
      <c r="C10303">
        <v>1050.324230523335</v>
      </c>
      <c r="D10303" t="s">
        <v>214</v>
      </c>
      <c r="E10303" t="s">
        <v>3389</v>
      </c>
      <c r="F10303" t="s">
        <v>1591</v>
      </c>
    </row>
    <row r="10304" spans="1:6" ht="15">
      <c r="A10304" s="233">
        <v>45809</v>
      </c>
      <c r="B10304" t="s">
        <v>2267</v>
      </c>
      <c r="C10304">
        <v>1772.9536595928971</v>
      </c>
      <c r="D10304" t="s">
        <v>216</v>
      </c>
      <c r="E10304" t="s">
        <v>2484</v>
      </c>
      <c r="F10304" t="s">
        <v>1534</v>
      </c>
    </row>
    <row r="10305" spans="1:6" ht="15">
      <c r="A10305" s="233">
        <v>45809</v>
      </c>
      <c r="B10305" t="s">
        <v>2269</v>
      </c>
      <c r="C10305">
        <v>655</v>
      </c>
      <c r="D10305" t="s">
        <v>216</v>
      </c>
      <c r="E10305" t="s">
        <v>2488</v>
      </c>
      <c r="F10305" t="s">
        <v>1534</v>
      </c>
    </row>
    <row r="10306" spans="1:6" ht="15">
      <c r="A10306" s="233">
        <v>45809</v>
      </c>
      <c r="B10306" t="s">
        <v>2267</v>
      </c>
      <c r="C10306">
        <v>2019.866903456217</v>
      </c>
      <c r="D10306" t="s">
        <v>218</v>
      </c>
      <c r="E10306" t="s">
        <v>3783</v>
      </c>
      <c r="F10306" t="s">
        <v>1531</v>
      </c>
    </row>
    <row r="10307" spans="1:6" ht="15">
      <c r="A10307" s="233">
        <v>45809</v>
      </c>
      <c r="B10307" t="s">
        <v>2269</v>
      </c>
      <c r="C10307">
        <v>1035</v>
      </c>
      <c r="D10307" t="s">
        <v>218</v>
      </c>
      <c r="E10307" t="s">
        <v>3403</v>
      </c>
      <c r="F10307" t="s">
        <v>1531</v>
      </c>
    </row>
    <row r="10308" spans="1:6" ht="15">
      <c r="A10308" s="233">
        <v>45809</v>
      </c>
      <c r="B10308" t="s">
        <v>2267</v>
      </c>
      <c r="C10308">
        <v>1716.693927471523</v>
      </c>
      <c r="D10308" t="s">
        <v>220</v>
      </c>
      <c r="E10308" t="s">
        <v>3784</v>
      </c>
      <c r="F10308" t="s">
        <v>1534</v>
      </c>
    </row>
    <row r="10309" spans="1:6" ht="15">
      <c r="A10309" s="233">
        <v>45809</v>
      </c>
      <c r="B10309" t="s">
        <v>2269</v>
      </c>
      <c r="C10309">
        <v>1165</v>
      </c>
      <c r="D10309" t="s">
        <v>220</v>
      </c>
      <c r="E10309" t="s">
        <v>2639</v>
      </c>
      <c r="F10309" t="s">
        <v>1534</v>
      </c>
    </row>
    <row r="10310" spans="1:6" ht="15">
      <c r="A10310" s="233">
        <v>45809</v>
      </c>
      <c r="B10310" t="s">
        <v>2267</v>
      </c>
      <c r="C10310">
        <v>2030.4620451918449</v>
      </c>
      <c r="D10310" t="s">
        <v>222</v>
      </c>
      <c r="E10310" t="s">
        <v>2868</v>
      </c>
      <c r="F10310" t="s">
        <v>1518</v>
      </c>
    </row>
    <row r="10311" spans="1:6" ht="15">
      <c r="A10311" s="233">
        <v>45809</v>
      </c>
      <c r="B10311" t="s">
        <v>2269</v>
      </c>
      <c r="C10311">
        <v>1985</v>
      </c>
      <c r="D10311" t="s">
        <v>222</v>
      </c>
      <c r="E10311" t="s">
        <v>2353</v>
      </c>
      <c r="F10311" t="s">
        <v>1518</v>
      </c>
    </row>
    <row r="10312" spans="1:6" ht="15">
      <c r="A10312" s="233">
        <v>45809</v>
      </c>
      <c r="B10312" t="s">
        <v>2267</v>
      </c>
      <c r="C10312">
        <v>1605.995717344754</v>
      </c>
      <c r="D10312" t="s">
        <v>224</v>
      </c>
      <c r="E10312" t="s">
        <v>3785</v>
      </c>
      <c r="F10312" t="s">
        <v>1531</v>
      </c>
    </row>
    <row r="10313" spans="1:6" ht="15">
      <c r="A10313" s="233">
        <v>45809</v>
      </c>
      <c r="B10313" t="s">
        <v>2269</v>
      </c>
      <c r="C10313">
        <v>1410</v>
      </c>
      <c r="D10313" t="s">
        <v>224</v>
      </c>
      <c r="E10313" t="s">
        <v>2896</v>
      </c>
      <c r="F10313" t="s">
        <v>1531</v>
      </c>
    </row>
    <row r="10314" spans="1:6" ht="15">
      <c r="A10314" s="233">
        <v>45809</v>
      </c>
      <c r="B10314" t="s">
        <v>2267</v>
      </c>
      <c r="C10314">
        <v>1682.1629557132369</v>
      </c>
      <c r="D10314" t="s">
        <v>226</v>
      </c>
      <c r="E10314" t="s">
        <v>2850</v>
      </c>
      <c r="F10314" t="s">
        <v>1544</v>
      </c>
    </row>
    <row r="10315" spans="1:6" ht="15">
      <c r="A10315" s="233">
        <v>45809</v>
      </c>
      <c r="B10315" t="s">
        <v>2269</v>
      </c>
      <c r="C10315">
        <v>275</v>
      </c>
      <c r="D10315" t="s">
        <v>226</v>
      </c>
      <c r="E10315" t="s">
        <v>2815</v>
      </c>
      <c r="F10315" t="s">
        <v>1544</v>
      </c>
    </row>
    <row r="10316" spans="1:6" ht="15">
      <c r="A10316" s="233">
        <v>45809</v>
      </c>
      <c r="B10316" t="s">
        <v>2267</v>
      </c>
      <c r="C10316">
        <v>1860.7123870281771</v>
      </c>
      <c r="D10316" t="s">
        <v>228</v>
      </c>
      <c r="E10316" t="s">
        <v>3786</v>
      </c>
      <c r="F10316" t="s">
        <v>1531</v>
      </c>
    </row>
    <row r="10317" spans="1:6" ht="15">
      <c r="A10317" s="233">
        <v>45809</v>
      </c>
      <c r="B10317" t="s">
        <v>2269</v>
      </c>
      <c r="C10317">
        <v>875</v>
      </c>
      <c r="D10317" t="s">
        <v>228</v>
      </c>
      <c r="E10317" t="s">
        <v>2343</v>
      </c>
      <c r="F10317" t="s">
        <v>1531</v>
      </c>
    </row>
    <row r="10318" spans="1:6" ht="15">
      <c r="A10318" s="233">
        <v>45809</v>
      </c>
      <c r="B10318" t="s">
        <v>2267</v>
      </c>
      <c r="C10318">
        <v>1514.239871640593</v>
      </c>
      <c r="D10318" t="s">
        <v>230</v>
      </c>
      <c r="E10318" t="s">
        <v>2866</v>
      </c>
      <c r="F10318" t="s">
        <v>1522</v>
      </c>
    </row>
    <row r="10319" spans="1:6" ht="15">
      <c r="A10319" s="233">
        <v>45809</v>
      </c>
      <c r="B10319" t="s">
        <v>2269</v>
      </c>
      <c r="C10319">
        <v>2265</v>
      </c>
      <c r="D10319" t="s">
        <v>230</v>
      </c>
      <c r="E10319" t="s">
        <v>3787</v>
      </c>
      <c r="F10319" t="s">
        <v>1522</v>
      </c>
    </row>
    <row r="10320" spans="1:6" ht="15">
      <c r="A10320" s="233">
        <v>45809</v>
      </c>
      <c r="B10320" t="s">
        <v>2267</v>
      </c>
      <c r="C10320">
        <v>1532.3456271233929</v>
      </c>
      <c r="D10320" t="s">
        <v>232</v>
      </c>
      <c r="E10320" t="s">
        <v>2918</v>
      </c>
      <c r="F10320" t="s">
        <v>1522</v>
      </c>
    </row>
    <row r="10321" spans="1:6" ht="15">
      <c r="A10321" s="233">
        <v>45809</v>
      </c>
      <c r="B10321" t="s">
        <v>2269</v>
      </c>
      <c r="C10321">
        <v>875</v>
      </c>
      <c r="D10321" t="s">
        <v>232</v>
      </c>
      <c r="E10321" t="s">
        <v>2343</v>
      </c>
      <c r="F10321" t="s">
        <v>1522</v>
      </c>
    </row>
    <row r="10322" spans="1:6" ht="15">
      <c r="A10322" s="233">
        <v>45809</v>
      </c>
      <c r="B10322" t="s">
        <v>2269</v>
      </c>
      <c r="C10322">
        <v>645</v>
      </c>
      <c r="D10322" t="s">
        <v>234</v>
      </c>
      <c r="E10322" t="s">
        <v>3022</v>
      </c>
      <c r="F10322" t="s">
        <v>1578</v>
      </c>
    </row>
    <row r="10323" spans="1:6" ht="15">
      <c r="A10323" s="233">
        <v>45809</v>
      </c>
      <c r="B10323" t="s">
        <v>2267</v>
      </c>
      <c r="C10323">
        <v>1982.2367005746951</v>
      </c>
      <c r="D10323" t="s">
        <v>234</v>
      </c>
      <c r="E10323" t="s">
        <v>3773</v>
      </c>
      <c r="F10323" t="s">
        <v>1578</v>
      </c>
    </row>
    <row r="10324" spans="1:6" ht="15">
      <c r="A10324" s="233">
        <v>45809</v>
      </c>
      <c r="B10324" t="s">
        <v>2269</v>
      </c>
      <c r="C10324">
        <v>685</v>
      </c>
      <c r="D10324" t="s">
        <v>236</v>
      </c>
      <c r="E10324" t="s">
        <v>2433</v>
      </c>
      <c r="F10324" t="s">
        <v>1544</v>
      </c>
    </row>
    <row r="10325" spans="1:6" ht="15">
      <c r="A10325" s="233">
        <v>45809</v>
      </c>
      <c r="B10325" t="s">
        <v>2267</v>
      </c>
      <c r="C10325">
        <v>1926.592603009422</v>
      </c>
      <c r="D10325" t="s">
        <v>236</v>
      </c>
      <c r="E10325" t="s">
        <v>2459</v>
      </c>
      <c r="F10325" t="s">
        <v>1544</v>
      </c>
    </row>
    <row r="10326" spans="1:6" ht="15">
      <c r="A10326" s="233">
        <v>45809</v>
      </c>
      <c r="B10326" t="s">
        <v>2267</v>
      </c>
      <c r="C10326">
        <v>1661.5934541595691</v>
      </c>
      <c r="D10326" t="s">
        <v>238</v>
      </c>
      <c r="E10326" t="s">
        <v>3788</v>
      </c>
      <c r="F10326" t="s">
        <v>1525</v>
      </c>
    </row>
    <row r="10327" spans="1:6" ht="15">
      <c r="A10327" s="233">
        <v>45809</v>
      </c>
      <c r="B10327" t="s">
        <v>2269</v>
      </c>
      <c r="C10327">
        <v>595</v>
      </c>
      <c r="D10327" t="s">
        <v>238</v>
      </c>
      <c r="E10327" t="s">
        <v>2624</v>
      </c>
      <c r="F10327" t="s">
        <v>1525</v>
      </c>
    </row>
    <row r="10328" spans="1:6" ht="15">
      <c r="A10328" s="233">
        <v>45809</v>
      </c>
      <c r="B10328" t="s">
        <v>2267</v>
      </c>
      <c r="C10328">
        <v>1743.25360853497</v>
      </c>
      <c r="D10328" t="s">
        <v>240</v>
      </c>
      <c r="E10328" t="s">
        <v>3384</v>
      </c>
      <c r="F10328" t="s">
        <v>1509</v>
      </c>
    </row>
    <row r="10329" spans="1:6" ht="15">
      <c r="A10329" s="233">
        <v>45809</v>
      </c>
      <c r="B10329" t="s">
        <v>2269</v>
      </c>
      <c r="C10329">
        <v>500</v>
      </c>
      <c r="D10329" t="s">
        <v>240</v>
      </c>
      <c r="E10329" t="s">
        <v>2124</v>
      </c>
      <c r="F10329" t="s">
        <v>1509</v>
      </c>
    </row>
    <row r="10330" spans="1:6" ht="15">
      <c r="A10330" s="233">
        <v>45809</v>
      </c>
      <c r="B10330" t="s">
        <v>2267</v>
      </c>
      <c r="C10330">
        <v>1622.8330027562399</v>
      </c>
      <c r="D10330" t="s">
        <v>242</v>
      </c>
      <c r="E10330" t="s">
        <v>2880</v>
      </c>
      <c r="F10330" t="s">
        <v>1534</v>
      </c>
    </row>
    <row r="10331" spans="1:6" ht="15">
      <c r="A10331" s="233">
        <v>45809</v>
      </c>
      <c r="B10331" t="s">
        <v>2269</v>
      </c>
      <c r="C10331">
        <v>630</v>
      </c>
      <c r="D10331" t="s">
        <v>242</v>
      </c>
      <c r="E10331" t="s">
        <v>2616</v>
      </c>
      <c r="F10331" t="s">
        <v>1534</v>
      </c>
    </row>
    <row r="10332" spans="1:6" ht="15">
      <c r="A10332" s="233">
        <v>45809</v>
      </c>
      <c r="B10332" t="s">
        <v>2269</v>
      </c>
      <c r="C10332">
        <v>3715</v>
      </c>
      <c r="D10332" t="s">
        <v>244</v>
      </c>
      <c r="E10332" t="s">
        <v>3789</v>
      </c>
      <c r="F10332" t="s">
        <v>1531</v>
      </c>
    </row>
    <row r="10333" spans="1:6" ht="15">
      <c r="A10333" s="233">
        <v>45809</v>
      </c>
      <c r="B10333" t="s">
        <v>2267</v>
      </c>
      <c r="C10333">
        <v>1812.9822215498441</v>
      </c>
      <c r="D10333" t="s">
        <v>244</v>
      </c>
      <c r="E10333" t="s">
        <v>2852</v>
      </c>
      <c r="F10333" t="s">
        <v>1531</v>
      </c>
    </row>
    <row r="10334" spans="1:6" ht="15">
      <c r="A10334" s="233">
        <v>45809</v>
      </c>
      <c r="B10334" t="s">
        <v>2269</v>
      </c>
      <c r="C10334">
        <v>1115</v>
      </c>
      <c r="D10334" t="s">
        <v>246</v>
      </c>
      <c r="E10334" t="s">
        <v>3790</v>
      </c>
      <c r="F10334" t="s">
        <v>1534</v>
      </c>
    </row>
    <row r="10335" spans="1:6" ht="15">
      <c r="A10335" s="233">
        <v>45809</v>
      </c>
      <c r="B10335" t="s">
        <v>2267</v>
      </c>
      <c r="C10335">
        <v>1820.8540867151139</v>
      </c>
      <c r="D10335" t="s">
        <v>246</v>
      </c>
      <c r="E10335" t="s">
        <v>3595</v>
      </c>
      <c r="F10335" t="s">
        <v>1534</v>
      </c>
    </row>
    <row r="10336" spans="1:6" ht="15">
      <c r="A10336" s="233">
        <v>45809</v>
      </c>
      <c r="B10336" t="s">
        <v>2269</v>
      </c>
      <c r="C10336">
        <v>665</v>
      </c>
      <c r="D10336" t="s">
        <v>248</v>
      </c>
      <c r="E10336" t="s">
        <v>2600</v>
      </c>
      <c r="F10336" t="s">
        <v>1578</v>
      </c>
    </row>
    <row r="10337" spans="1:6" ht="15">
      <c r="A10337" s="233">
        <v>45809</v>
      </c>
      <c r="B10337" t="s">
        <v>2267</v>
      </c>
      <c r="C10337">
        <v>1649.8374972089209</v>
      </c>
      <c r="D10337" t="s">
        <v>248</v>
      </c>
      <c r="E10337" t="s">
        <v>3791</v>
      </c>
      <c r="F10337" t="s">
        <v>1578</v>
      </c>
    </row>
    <row r="10338" spans="1:6" ht="15">
      <c r="A10338" s="233">
        <v>45809</v>
      </c>
      <c r="B10338" t="s">
        <v>2267</v>
      </c>
      <c r="C10338">
        <v>2291.9834890288939</v>
      </c>
      <c r="D10338" t="s">
        <v>250</v>
      </c>
      <c r="E10338" t="s">
        <v>2464</v>
      </c>
      <c r="F10338" t="s">
        <v>1531</v>
      </c>
    </row>
    <row r="10339" spans="1:6" ht="15">
      <c r="A10339" s="233">
        <v>45809</v>
      </c>
      <c r="B10339" t="s">
        <v>2269</v>
      </c>
      <c r="C10339">
        <v>1055</v>
      </c>
      <c r="D10339" t="s">
        <v>250</v>
      </c>
      <c r="E10339" t="s">
        <v>3792</v>
      </c>
      <c r="F10339" t="s">
        <v>1531</v>
      </c>
    </row>
    <row r="10340" spans="1:6" ht="15">
      <c r="A10340" s="233">
        <v>45809</v>
      </c>
      <c r="B10340" t="s">
        <v>2267</v>
      </c>
      <c r="C10340">
        <v>1574.4725516951819</v>
      </c>
      <c r="D10340" t="s">
        <v>252</v>
      </c>
      <c r="E10340" t="s">
        <v>2824</v>
      </c>
      <c r="F10340" t="s">
        <v>1525</v>
      </c>
    </row>
    <row r="10341" spans="1:6" ht="15">
      <c r="A10341" s="233">
        <v>45809</v>
      </c>
      <c r="B10341" t="s">
        <v>2269</v>
      </c>
      <c r="C10341">
        <v>3000</v>
      </c>
      <c r="D10341" t="s">
        <v>252</v>
      </c>
      <c r="E10341" t="s">
        <v>3793</v>
      </c>
      <c r="F10341" t="s">
        <v>1525</v>
      </c>
    </row>
    <row r="10342" spans="1:6" ht="15">
      <c r="A10342" s="233">
        <v>45809</v>
      </c>
      <c r="B10342" t="s">
        <v>2269</v>
      </c>
      <c r="C10342">
        <v>1155</v>
      </c>
      <c r="D10342" t="s">
        <v>254</v>
      </c>
      <c r="E10342" t="s">
        <v>2327</v>
      </c>
      <c r="F10342" t="s">
        <v>1578</v>
      </c>
    </row>
    <row r="10343" spans="1:6" ht="15">
      <c r="A10343" s="233">
        <v>45809</v>
      </c>
      <c r="B10343" t="s">
        <v>2267</v>
      </c>
      <c r="C10343">
        <v>1929.985796641324</v>
      </c>
      <c r="D10343" t="s">
        <v>254</v>
      </c>
      <c r="E10343" t="s">
        <v>3794</v>
      </c>
      <c r="F10343" t="s">
        <v>1578</v>
      </c>
    </row>
    <row r="10344" spans="1:6" ht="15">
      <c r="A10344" s="233">
        <v>45809</v>
      </c>
      <c r="B10344" t="s">
        <v>2267</v>
      </c>
      <c r="C10344">
        <v>1456.7997224347159</v>
      </c>
      <c r="D10344" t="s">
        <v>256</v>
      </c>
      <c r="E10344" t="s">
        <v>3795</v>
      </c>
      <c r="F10344" t="s">
        <v>1544</v>
      </c>
    </row>
    <row r="10345" spans="1:6" ht="15">
      <c r="A10345" s="233">
        <v>45809</v>
      </c>
      <c r="B10345" t="s">
        <v>2269</v>
      </c>
      <c r="C10345">
        <v>3485</v>
      </c>
      <c r="D10345" t="s">
        <v>256</v>
      </c>
      <c r="E10345" t="s">
        <v>3338</v>
      </c>
      <c r="F10345" t="s">
        <v>1544</v>
      </c>
    </row>
    <row r="10346" spans="1:6" ht="15">
      <c r="A10346" s="233">
        <v>45809</v>
      </c>
      <c r="B10346" t="s">
        <v>2269</v>
      </c>
      <c r="C10346">
        <v>505</v>
      </c>
      <c r="D10346" t="s">
        <v>258</v>
      </c>
      <c r="E10346" t="s">
        <v>2594</v>
      </c>
      <c r="F10346" t="s">
        <v>1509</v>
      </c>
    </row>
    <row r="10347" spans="1:6" ht="15">
      <c r="A10347" s="233">
        <v>45809</v>
      </c>
      <c r="B10347" t="s">
        <v>2267</v>
      </c>
      <c r="C10347">
        <v>1535.4211006384919</v>
      </c>
      <c r="D10347" t="s">
        <v>258</v>
      </c>
      <c r="E10347" t="s">
        <v>3432</v>
      </c>
      <c r="F10347" t="s">
        <v>1509</v>
      </c>
    </row>
    <row r="10348" spans="1:6" ht="15">
      <c r="A10348" s="233">
        <v>45809</v>
      </c>
      <c r="B10348" t="s">
        <v>2267</v>
      </c>
      <c r="C10348">
        <v>1684.7716757191711</v>
      </c>
      <c r="D10348" t="s">
        <v>260</v>
      </c>
      <c r="E10348" t="s">
        <v>2607</v>
      </c>
      <c r="F10348" t="s">
        <v>1522</v>
      </c>
    </row>
    <row r="10349" spans="1:6" ht="15">
      <c r="A10349" s="233">
        <v>45809</v>
      </c>
      <c r="B10349" t="s">
        <v>2269</v>
      </c>
      <c r="C10349">
        <v>670</v>
      </c>
      <c r="D10349" t="s">
        <v>260</v>
      </c>
      <c r="E10349" t="s">
        <v>2276</v>
      </c>
      <c r="F10349" t="s">
        <v>1522</v>
      </c>
    </row>
    <row r="10350" spans="1:6" ht="15">
      <c r="A10350" s="233">
        <v>45809</v>
      </c>
      <c r="B10350" t="s">
        <v>2267</v>
      </c>
      <c r="C10350">
        <v>1825.9859138229499</v>
      </c>
      <c r="D10350" t="s">
        <v>262</v>
      </c>
      <c r="E10350" t="s">
        <v>3796</v>
      </c>
      <c r="F10350" t="s">
        <v>1534</v>
      </c>
    </row>
    <row r="10351" spans="1:6" ht="15">
      <c r="A10351" s="233">
        <v>45809</v>
      </c>
      <c r="B10351" t="s">
        <v>2269</v>
      </c>
      <c r="C10351">
        <v>770</v>
      </c>
      <c r="D10351" t="s">
        <v>262</v>
      </c>
      <c r="E10351" t="s">
        <v>2470</v>
      </c>
      <c r="F10351" t="s">
        <v>1534</v>
      </c>
    </row>
    <row r="10352" spans="1:6" ht="15">
      <c r="A10352" s="233">
        <v>45809</v>
      </c>
      <c r="B10352" t="s">
        <v>2267</v>
      </c>
      <c r="C10352">
        <v>2014.6310796136479</v>
      </c>
      <c r="D10352" t="s">
        <v>264</v>
      </c>
      <c r="E10352" t="s">
        <v>2456</v>
      </c>
      <c r="F10352" t="s">
        <v>1531</v>
      </c>
    </row>
    <row r="10353" spans="1:6" ht="15">
      <c r="A10353" s="233">
        <v>45809</v>
      </c>
      <c r="B10353" t="s">
        <v>2269</v>
      </c>
      <c r="C10353">
        <v>705</v>
      </c>
      <c r="D10353" t="s">
        <v>264</v>
      </c>
      <c r="E10353" t="s">
        <v>2408</v>
      </c>
      <c r="F10353" t="s">
        <v>1531</v>
      </c>
    </row>
    <row r="10354" spans="1:6" ht="15">
      <c r="A10354" s="233">
        <v>45809</v>
      </c>
      <c r="B10354" t="s">
        <v>2267</v>
      </c>
      <c r="C10354">
        <v>1651.982378854625</v>
      </c>
      <c r="D10354" t="s">
        <v>266</v>
      </c>
      <c r="E10354" t="s">
        <v>2833</v>
      </c>
      <c r="F10354" t="s">
        <v>1525</v>
      </c>
    </row>
    <row r="10355" spans="1:6" ht="15">
      <c r="A10355" s="233">
        <v>45809</v>
      </c>
      <c r="B10355" t="s">
        <v>2269</v>
      </c>
      <c r="C10355">
        <v>405</v>
      </c>
      <c r="D10355" t="s">
        <v>266</v>
      </c>
      <c r="E10355" t="s">
        <v>2282</v>
      </c>
      <c r="F10355" t="s">
        <v>1525</v>
      </c>
    </row>
    <row r="10356" spans="1:6" ht="15">
      <c r="A10356" s="233">
        <v>45809</v>
      </c>
      <c r="B10356" t="s">
        <v>2267</v>
      </c>
      <c r="C10356">
        <v>1896.2180258408739</v>
      </c>
      <c r="D10356" t="s">
        <v>268</v>
      </c>
      <c r="E10356" t="s">
        <v>3797</v>
      </c>
      <c r="F10356" t="s">
        <v>1522</v>
      </c>
    </row>
    <row r="10357" spans="1:6" ht="15">
      <c r="A10357" s="233">
        <v>45809</v>
      </c>
      <c r="B10357" t="s">
        <v>2269</v>
      </c>
      <c r="C10357">
        <v>725</v>
      </c>
      <c r="D10357" t="s">
        <v>268</v>
      </c>
      <c r="E10357" t="s">
        <v>2420</v>
      </c>
      <c r="F10357" t="s">
        <v>1522</v>
      </c>
    </row>
    <row r="10358" spans="1:6" ht="15">
      <c r="A10358" s="233">
        <v>45809</v>
      </c>
      <c r="B10358" t="s">
        <v>2267</v>
      </c>
      <c r="C10358">
        <v>1712.7665013548749</v>
      </c>
      <c r="D10358" t="s">
        <v>270</v>
      </c>
      <c r="E10358" t="s">
        <v>2948</v>
      </c>
      <c r="F10358" t="s">
        <v>1509</v>
      </c>
    </row>
    <row r="10359" spans="1:6" ht="15">
      <c r="A10359" s="233">
        <v>45809</v>
      </c>
      <c r="B10359" t="s">
        <v>2269</v>
      </c>
      <c r="C10359">
        <v>335</v>
      </c>
      <c r="D10359" t="s">
        <v>270</v>
      </c>
      <c r="E10359" t="s">
        <v>2655</v>
      </c>
      <c r="F10359" t="s">
        <v>1509</v>
      </c>
    </row>
    <row r="10360" spans="1:6" ht="15">
      <c r="A10360" s="233">
        <v>45809</v>
      </c>
      <c r="B10360" t="s">
        <v>2267</v>
      </c>
      <c r="C10360">
        <v>1599.4354933552861</v>
      </c>
      <c r="D10360" t="s">
        <v>272</v>
      </c>
      <c r="E10360" t="s">
        <v>3421</v>
      </c>
      <c r="F10360" t="s">
        <v>1534</v>
      </c>
    </row>
    <row r="10361" spans="1:6" ht="15">
      <c r="A10361" s="233">
        <v>45809</v>
      </c>
      <c r="B10361" t="s">
        <v>2269</v>
      </c>
      <c r="C10361">
        <v>680</v>
      </c>
      <c r="D10361" t="s">
        <v>272</v>
      </c>
      <c r="E10361" t="s">
        <v>2919</v>
      </c>
      <c r="F10361" t="s">
        <v>1534</v>
      </c>
    </row>
    <row r="10362" spans="1:6" ht="15">
      <c r="A10362" s="233">
        <v>45809</v>
      </c>
      <c r="B10362" t="s">
        <v>2267</v>
      </c>
      <c r="C10362">
        <v>1829.9369134589369</v>
      </c>
      <c r="D10362" t="s">
        <v>274</v>
      </c>
      <c r="E10362" t="s">
        <v>2440</v>
      </c>
      <c r="F10362" t="s">
        <v>1518</v>
      </c>
    </row>
    <row r="10363" spans="1:6" ht="15">
      <c r="A10363" s="233">
        <v>45809</v>
      </c>
      <c r="B10363" t="s">
        <v>2269</v>
      </c>
      <c r="C10363">
        <v>1285</v>
      </c>
      <c r="D10363" t="s">
        <v>274</v>
      </c>
      <c r="E10363" t="s">
        <v>3798</v>
      </c>
      <c r="F10363" t="s">
        <v>1518</v>
      </c>
    </row>
    <row r="10364" spans="1:6" ht="15">
      <c r="A10364" s="233">
        <v>45809</v>
      </c>
      <c r="B10364" t="s">
        <v>2267</v>
      </c>
      <c r="C10364">
        <v>2065.7072823594531</v>
      </c>
      <c r="D10364" t="s">
        <v>276</v>
      </c>
      <c r="E10364" t="s">
        <v>3799</v>
      </c>
      <c r="F10364" t="s">
        <v>1531</v>
      </c>
    </row>
    <row r="10365" spans="1:6" ht="15">
      <c r="A10365" s="233">
        <v>45809</v>
      </c>
      <c r="B10365" t="s">
        <v>2269</v>
      </c>
      <c r="C10365">
        <v>1045</v>
      </c>
      <c r="D10365" t="s">
        <v>276</v>
      </c>
      <c r="E10365" t="s">
        <v>2861</v>
      </c>
      <c r="F10365" t="s">
        <v>1531</v>
      </c>
    </row>
    <row r="10366" spans="1:6" ht="15">
      <c r="A10366" s="233">
        <v>45809</v>
      </c>
      <c r="B10366" t="s">
        <v>2267</v>
      </c>
      <c r="C10366">
        <v>1613.064156716666</v>
      </c>
      <c r="D10366" t="s">
        <v>278</v>
      </c>
      <c r="E10366" t="s">
        <v>2324</v>
      </c>
      <c r="F10366" t="s">
        <v>1509</v>
      </c>
    </row>
    <row r="10367" spans="1:6" ht="15">
      <c r="A10367" s="233">
        <v>45809</v>
      </c>
      <c r="B10367" t="s">
        <v>2269</v>
      </c>
      <c r="C10367">
        <v>485</v>
      </c>
      <c r="D10367" t="s">
        <v>278</v>
      </c>
      <c r="E10367" t="s">
        <v>2636</v>
      </c>
      <c r="F10367" t="s">
        <v>1509</v>
      </c>
    </row>
    <row r="10368" spans="1:6" ht="15">
      <c r="A10368" s="233">
        <v>45809</v>
      </c>
      <c r="B10368" t="s">
        <v>2269</v>
      </c>
      <c r="C10368">
        <v>600</v>
      </c>
      <c r="D10368" t="s">
        <v>280</v>
      </c>
      <c r="E10368" t="s">
        <v>2927</v>
      </c>
      <c r="F10368" t="s">
        <v>1509</v>
      </c>
    </row>
    <row r="10369" spans="1:6" ht="15">
      <c r="A10369" s="233">
        <v>45809</v>
      </c>
      <c r="B10369" t="s">
        <v>2267</v>
      </c>
      <c r="C10369">
        <v>1788.322255670472</v>
      </c>
      <c r="D10369" t="s">
        <v>280</v>
      </c>
      <c r="E10369" t="s">
        <v>2865</v>
      </c>
      <c r="F10369" t="s">
        <v>1509</v>
      </c>
    </row>
    <row r="10370" spans="1:6" ht="15">
      <c r="A10370" s="233">
        <v>45809</v>
      </c>
      <c r="B10370" t="s">
        <v>2267</v>
      </c>
      <c r="C10370">
        <v>1721.9163640623169</v>
      </c>
      <c r="D10370" t="s">
        <v>282</v>
      </c>
      <c r="E10370" t="s">
        <v>3800</v>
      </c>
      <c r="F10370" t="s">
        <v>1534</v>
      </c>
    </row>
    <row r="10371" spans="1:6" ht="15">
      <c r="A10371" s="233">
        <v>45809</v>
      </c>
      <c r="B10371" t="s">
        <v>2269</v>
      </c>
      <c r="C10371">
        <v>735</v>
      </c>
      <c r="D10371" t="s">
        <v>282</v>
      </c>
      <c r="E10371" t="s">
        <v>3069</v>
      </c>
      <c r="F10371" t="s">
        <v>1534</v>
      </c>
    </row>
    <row r="10372" spans="1:6" ht="15">
      <c r="A10372" s="233">
        <v>45809</v>
      </c>
      <c r="B10372" t="s">
        <v>2267</v>
      </c>
      <c r="C10372">
        <v>1640.944446152427</v>
      </c>
      <c r="D10372" t="s">
        <v>284</v>
      </c>
      <c r="E10372" t="s">
        <v>2461</v>
      </c>
      <c r="F10372" t="s">
        <v>1531</v>
      </c>
    </row>
    <row r="10373" spans="1:6" ht="15">
      <c r="A10373" s="233">
        <v>45809</v>
      </c>
      <c r="B10373" t="s">
        <v>2269</v>
      </c>
      <c r="C10373">
        <v>2135</v>
      </c>
      <c r="D10373" t="s">
        <v>284</v>
      </c>
      <c r="E10373" t="s">
        <v>3326</v>
      </c>
      <c r="F10373" t="s">
        <v>1531</v>
      </c>
    </row>
    <row r="10374" spans="1:6" ht="15">
      <c r="A10374" s="233">
        <v>45809</v>
      </c>
      <c r="B10374" t="s">
        <v>2267</v>
      </c>
      <c r="C10374">
        <v>1281.2490688596879</v>
      </c>
      <c r="D10374" t="s">
        <v>286</v>
      </c>
      <c r="E10374" t="s">
        <v>3801</v>
      </c>
      <c r="F10374" t="s">
        <v>1544</v>
      </c>
    </row>
    <row r="10375" spans="1:6" ht="15">
      <c r="A10375" s="233">
        <v>45809</v>
      </c>
      <c r="B10375" t="s">
        <v>2269</v>
      </c>
      <c r="C10375">
        <v>430</v>
      </c>
      <c r="D10375" t="s">
        <v>286</v>
      </c>
      <c r="E10375" t="s">
        <v>3067</v>
      </c>
      <c r="F10375" t="s">
        <v>1544</v>
      </c>
    </row>
    <row r="10376" spans="1:6" ht="15">
      <c r="A10376" s="233">
        <v>45809</v>
      </c>
      <c r="B10376" t="s">
        <v>2267</v>
      </c>
      <c r="C10376">
        <v>1565.422988983579</v>
      </c>
      <c r="D10376" t="s">
        <v>288</v>
      </c>
      <c r="E10376" t="s">
        <v>2967</v>
      </c>
      <c r="F10376" t="s">
        <v>1591</v>
      </c>
    </row>
    <row r="10377" spans="1:6" ht="15">
      <c r="A10377" s="233">
        <v>45809</v>
      </c>
      <c r="B10377" t="s">
        <v>2269</v>
      </c>
      <c r="C10377">
        <v>1205</v>
      </c>
      <c r="D10377" t="s">
        <v>288</v>
      </c>
      <c r="E10377" t="s">
        <v>2968</v>
      </c>
      <c r="F10377" t="s">
        <v>1591</v>
      </c>
    </row>
    <row r="10378" spans="1:6" ht="15">
      <c r="A10378" s="233">
        <v>45809</v>
      </c>
      <c r="B10378" t="s">
        <v>2267</v>
      </c>
      <c r="C10378">
        <v>1481.930314047102</v>
      </c>
      <c r="D10378" t="s">
        <v>290</v>
      </c>
      <c r="E10378" t="s">
        <v>3802</v>
      </c>
      <c r="F10378" t="s">
        <v>1544</v>
      </c>
    </row>
    <row r="10379" spans="1:6" ht="15">
      <c r="A10379" s="233">
        <v>45809</v>
      </c>
      <c r="B10379" t="s">
        <v>2269</v>
      </c>
      <c r="C10379">
        <v>3155</v>
      </c>
      <c r="D10379" t="s">
        <v>290</v>
      </c>
      <c r="E10379" t="s">
        <v>2332</v>
      </c>
      <c r="F10379" t="s">
        <v>1544</v>
      </c>
    </row>
    <row r="10380" spans="1:6" ht="15">
      <c r="A10380" s="233">
        <v>45809</v>
      </c>
      <c r="B10380" t="s">
        <v>2269</v>
      </c>
      <c r="C10380">
        <v>445</v>
      </c>
      <c r="D10380" t="s">
        <v>292</v>
      </c>
      <c r="E10380" t="s">
        <v>2644</v>
      </c>
      <c r="F10380" t="s">
        <v>1509</v>
      </c>
    </row>
    <row r="10381" spans="1:6" ht="15">
      <c r="A10381" s="233">
        <v>45809</v>
      </c>
      <c r="B10381" t="s">
        <v>2267</v>
      </c>
      <c r="C10381">
        <v>1677.472858866103</v>
      </c>
      <c r="D10381" t="s">
        <v>292</v>
      </c>
      <c r="E10381" t="s">
        <v>3803</v>
      </c>
      <c r="F10381" t="s">
        <v>1509</v>
      </c>
    </row>
    <row r="10382" spans="1:6" ht="15">
      <c r="A10382" s="233">
        <v>45809</v>
      </c>
      <c r="B10382" t="s">
        <v>2267</v>
      </c>
      <c r="C10382">
        <v>1275.6562270013901</v>
      </c>
      <c r="D10382" t="s">
        <v>296</v>
      </c>
      <c r="E10382" t="s">
        <v>2516</v>
      </c>
      <c r="F10382" t="s">
        <v>1534</v>
      </c>
    </row>
    <row r="10383" spans="1:6" ht="15">
      <c r="A10383" s="233">
        <v>45809</v>
      </c>
      <c r="B10383" t="s">
        <v>2269</v>
      </c>
      <c r="C10383">
        <v>780</v>
      </c>
      <c r="D10383" t="s">
        <v>296</v>
      </c>
      <c r="E10383" t="s">
        <v>2942</v>
      </c>
      <c r="F10383" t="s">
        <v>1534</v>
      </c>
    </row>
    <row r="10384" spans="1:6" ht="15">
      <c r="A10384" s="233">
        <v>45809</v>
      </c>
      <c r="B10384" t="s">
        <v>2267</v>
      </c>
      <c r="C10384">
        <v>1504.05342397762</v>
      </c>
      <c r="D10384" t="s">
        <v>294</v>
      </c>
      <c r="E10384" t="s">
        <v>3804</v>
      </c>
      <c r="F10384" t="s">
        <v>1534</v>
      </c>
    </row>
    <row r="10385" spans="1:6" ht="15">
      <c r="A10385" s="233">
        <v>45809</v>
      </c>
      <c r="B10385" t="s">
        <v>2269</v>
      </c>
      <c r="C10385">
        <v>1000</v>
      </c>
      <c r="D10385" t="s">
        <v>294</v>
      </c>
      <c r="E10385" t="s">
        <v>2963</v>
      </c>
      <c r="F10385" t="s">
        <v>1534</v>
      </c>
    </row>
    <row r="10386" spans="1:6" ht="15">
      <c r="A10386" s="233">
        <v>45809</v>
      </c>
      <c r="B10386" t="s">
        <v>2267</v>
      </c>
      <c r="C10386">
        <v>1481.469151317925</v>
      </c>
      <c r="D10386" t="s">
        <v>298</v>
      </c>
      <c r="E10386" t="s">
        <v>2397</v>
      </c>
      <c r="F10386" t="s">
        <v>1522</v>
      </c>
    </row>
    <row r="10387" spans="1:6" ht="15">
      <c r="A10387" s="233">
        <v>45809</v>
      </c>
      <c r="B10387" t="s">
        <v>2269</v>
      </c>
      <c r="C10387">
        <v>1780</v>
      </c>
      <c r="D10387" t="s">
        <v>298</v>
      </c>
      <c r="E10387" t="s">
        <v>2929</v>
      </c>
      <c r="F10387" t="s">
        <v>1522</v>
      </c>
    </row>
    <row r="10388" spans="1:6" ht="15">
      <c r="A10388" s="233">
        <v>45809</v>
      </c>
      <c r="B10388" t="s">
        <v>2267</v>
      </c>
      <c r="C10388">
        <v>1468.183789916247</v>
      </c>
      <c r="D10388" t="s">
        <v>300</v>
      </c>
      <c r="E10388" t="s">
        <v>2434</v>
      </c>
      <c r="F10388" t="s">
        <v>1544</v>
      </c>
    </row>
    <row r="10389" spans="1:6" ht="15">
      <c r="A10389" s="233">
        <v>45809</v>
      </c>
      <c r="B10389" t="s">
        <v>2269</v>
      </c>
      <c r="C10389">
        <v>440</v>
      </c>
      <c r="D10389" t="s">
        <v>300</v>
      </c>
      <c r="E10389" t="s">
        <v>2248</v>
      </c>
      <c r="F10389" t="s">
        <v>1544</v>
      </c>
    </row>
    <row r="10390" spans="1:6" ht="15">
      <c r="A10390" s="233">
        <v>45809</v>
      </c>
      <c r="B10390" t="s">
        <v>2267</v>
      </c>
      <c r="C10390">
        <v>1598.8881992605991</v>
      </c>
      <c r="D10390" t="s">
        <v>302</v>
      </c>
      <c r="E10390" t="s">
        <v>3421</v>
      </c>
      <c r="F10390" t="s">
        <v>1534</v>
      </c>
    </row>
    <row r="10391" spans="1:6" ht="15">
      <c r="A10391" s="233">
        <v>45809</v>
      </c>
      <c r="B10391" t="s">
        <v>2269</v>
      </c>
      <c r="C10391">
        <v>1185</v>
      </c>
      <c r="D10391" t="s">
        <v>302</v>
      </c>
      <c r="E10391" t="s">
        <v>2454</v>
      </c>
      <c r="F10391" t="s">
        <v>1534</v>
      </c>
    </row>
    <row r="10392" spans="1:6" ht="15">
      <c r="A10392" s="233">
        <v>45809</v>
      </c>
      <c r="B10392" t="s">
        <v>2267</v>
      </c>
      <c r="C10392">
        <v>1107.0451120883181</v>
      </c>
      <c r="D10392" t="s">
        <v>304</v>
      </c>
      <c r="E10392" t="s">
        <v>3805</v>
      </c>
      <c r="F10392" t="s">
        <v>1544</v>
      </c>
    </row>
    <row r="10393" spans="1:6" ht="15">
      <c r="A10393" s="233">
        <v>45809</v>
      </c>
      <c r="B10393" t="s">
        <v>2269</v>
      </c>
      <c r="C10393">
        <v>360</v>
      </c>
      <c r="D10393" t="s">
        <v>304</v>
      </c>
      <c r="E10393" t="s">
        <v>2491</v>
      </c>
      <c r="F10393" t="s">
        <v>1544</v>
      </c>
    </row>
    <row r="10394" spans="1:6" ht="15">
      <c r="A10394" s="233">
        <v>45809</v>
      </c>
      <c r="B10394" t="s">
        <v>2267</v>
      </c>
      <c r="C10394">
        <v>1950.8734592533481</v>
      </c>
      <c r="D10394" t="s">
        <v>306</v>
      </c>
      <c r="E10394" t="s">
        <v>3806</v>
      </c>
      <c r="F10394" t="s">
        <v>1531</v>
      </c>
    </row>
    <row r="10395" spans="1:6" ht="15">
      <c r="A10395" s="233">
        <v>45809</v>
      </c>
      <c r="B10395" t="s">
        <v>2269</v>
      </c>
      <c r="C10395">
        <v>880</v>
      </c>
      <c r="D10395" t="s">
        <v>306</v>
      </c>
      <c r="E10395" t="s">
        <v>2330</v>
      </c>
      <c r="F10395" t="s">
        <v>1531</v>
      </c>
    </row>
    <row r="10396" spans="1:6" ht="15">
      <c r="A10396" s="233">
        <v>45809</v>
      </c>
      <c r="B10396" t="s">
        <v>2269</v>
      </c>
      <c r="C10396">
        <v>2190</v>
      </c>
      <c r="D10396" t="s">
        <v>308</v>
      </c>
      <c r="E10396" t="s">
        <v>3807</v>
      </c>
      <c r="F10396" t="s">
        <v>1531</v>
      </c>
    </row>
    <row r="10397" spans="1:6" ht="15">
      <c r="A10397" s="233">
        <v>45809</v>
      </c>
      <c r="B10397" t="s">
        <v>2267</v>
      </c>
      <c r="C10397">
        <v>1504.6272440587829</v>
      </c>
      <c r="D10397" t="s">
        <v>308</v>
      </c>
      <c r="E10397" t="s">
        <v>3327</v>
      </c>
      <c r="F10397" t="s">
        <v>1531</v>
      </c>
    </row>
    <row r="10398" spans="1:6" ht="15">
      <c r="A10398" s="233">
        <v>45809</v>
      </c>
      <c r="B10398" t="s">
        <v>2267</v>
      </c>
      <c r="C10398">
        <v>1653.4884877418069</v>
      </c>
      <c r="D10398" t="s">
        <v>310</v>
      </c>
      <c r="E10398" t="s">
        <v>3808</v>
      </c>
      <c r="F10398" t="s">
        <v>1518</v>
      </c>
    </row>
    <row r="10399" spans="1:6" ht="15">
      <c r="A10399" s="233">
        <v>45809</v>
      </c>
      <c r="B10399" t="s">
        <v>2269</v>
      </c>
      <c r="C10399">
        <v>665</v>
      </c>
      <c r="D10399" t="s">
        <v>310</v>
      </c>
      <c r="E10399" t="s">
        <v>2600</v>
      </c>
      <c r="F10399" t="s">
        <v>1518</v>
      </c>
    </row>
    <row r="10400" spans="1:6" ht="15">
      <c r="A10400" s="233">
        <v>45809</v>
      </c>
      <c r="B10400" t="s">
        <v>2269</v>
      </c>
      <c r="C10400">
        <v>177505</v>
      </c>
      <c r="D10400" t="s">
        <v>1772</v>
      </c>
      <c r="E10400" t="s">
        <v>3809</v>
      </c>
      <c r="F10400" t="s">
        <v>1772</v>
      </c>
    </row>
    <row r="10401" spans="1:6" ht="15">
      <c r="A10401" s="233">
        <v>45809</v>
      </c>
      <c r="B10401" t="s">
        <v>2267</v>
      </c>
      <c r="C10401">
        <v>1616.460366601063</v>
      </c>
      <c r="D10401" t="s">
        <v>1772</v>
      </c>
      <c r="E10401" t="s">
        <v>2899</v>
      </c>
      <c r="F10401" t="s">
        <v>1772</v>
      </c>
    </row>
    <row r="10402" spans="1:6" ht="15">
      <c r="A10402" s="233">
        <v>45809</v>
      </c>
      <c r="B10402" t="s">
        <v>2524</v>
      </c>
      <c r="C10402">
        <v>99.940035978412951</v>
      </c>
      <c r="D10402" t="s">
        <v>3</v>
      </c>
      <c r="E10402" t="s">
        <v>2121</v>
      </c>
      <c r="F10402" t="s">
        <v>1509</v>
      </c>
    </row>
    <row r="10403" spans="1:6" ht="15">
      <c r="A10403" s="233">
        <v>45809</v>
      </c>
      <c r="B10403" t="s">
        <v>2525</v>
      </c>
      <c r="C10403">
        <v>20</v>
      </c>
      <c r="D10403" t="s">
        <v>3</v>
      </c>
      <c r="E10403" t="s">
        <v>2118</v>
      </c>
      <c r="F10403" t="s">
        <v>1509</v>
      </c>
    </row>
    <row r="10404" spans="1:6" ht="15">
      <c r="A10404" s="233">
        <v>45809</v>
      </c>
      <c r="B10404" t="s">
        <v>2525</v>
      </c>
      <c r="C10404">
        <v>95</v>
      </c>
      <c r="D10404" t="s">
        <v>7</v>
      </c>
      <c r="E10404" t="s">
        <v>2258</v>
      </c>
      <c r="F10404" t="s">
        <v>1509</v>
      </c>
    </row>
    <row r="10405" spans="1:6" ht="15">
      <c r="A10405" s="233">
        <v>45809</v>
      </c>
      <c r="B10405" t="s">
        <v>2524</v>
      </c>
      <c r="C10405">
        <v>156.61578027630321</v>
      </c>
      <c r="D10405" t="s">
        <v>7</v>
      </c>
      <c r="E10405" t="s">
        <v>2235</v>
      </c>
      <c r="F10405" t="s">
        <v>1509</v>
      </c>
    </row>
    <row r="10406" spans="1:6" ht="15">
      <c r="A10406" s="233">
        <v>45809</v>
      </c>
      <c r="B10406" t="s">
        <v>2524</v>
      </c>
      <c r="C10406">
        <v>168.19027266611261</v>
      </c>
      <c r="D10406" t="s">
        <v>11</v>
      </c>
      <c r="E10406" t="s">
        <v>2788</v>
      </c>
      <c r="F10406" t="s">
        <v>1518</v>
      </c>
    </row>
    <row r="10407" spans="1:6" ht="15">
      <c r="A10407" s="233">
        <v>45809</v>
      </c>
      <c r="B10407" t="s">
        <v>2525</v>
      </c>
      <c r="C10407">
        <v>85</v>
      </c>
      <c r="D10407" t="s">
        <v>11</v>
      </c>
      <c r="E10407" t="s">
        <v>2183</v>
      </c>
      <c r="F10407" t="s">
        <v>1518</v>
      </c>
    </row>
    <row r="10408" spans="1:6" ht="15">
      <c r="A10408" s="233">
        <v>45809</v>
      </c>
      <c r="B10408" t="s">
        <v>2525</v>
      </c>
      <c r="C10408">
        <v>75</v>
      </c>
      <c r="D10408" t="s">
        <v>14</v>
      </c>
      <c r="E10408" t="s">
        <v>2147</v>
      </c>
      <c r="F10408" t="s">
        <v>1522</v>
      </c>
    </row>
    <row r="10409" spans="1:6" ht="15">
      <c r="A10409" s="233">
        <v>45809</v>
      </c>
      <c r="B10409" t="s">
        <v>2524</v>
      </c>
      <c r="C10409">
        <v>191.8943813325146</v>
      </c>
      <c r="D10409" t="s">
        <v>14</v>
      </c>
      <c r="E10409" t="s">
        <v>2142</v>
      </c>
      <c r="F10409" t="s">
        <v>1522</v>
      </c>
    </row>
    <row r="10410" spans="1:6" ht="15">
      <c r="A10410" s="233">
        <v>45809</v>
      </c>
      <c r="B10410" t="s">
        <v>2525</v>
      </c>
      <c r="C10410">
        <v>35</v>
      </c>
      <c r="D10410" t="s">
        <v>16</v>
      </c>
      <c r="E10410" t="s">
        <v>2205</v>
      </c>
      <c r="F10410" t="s">
        <v>1525</v>
      </c>
    </row>
    <row r="10411" spans="1:6" ht="15">
      <c r="A10411" s="233">
        <v>45809</v>
      </c>
      <c r="B10411" t="s">
        <v>2524</v>
      </c>
      <c r="C10411">
        <v>104.8249423462817</v>
      </c>
      <c r="D10411" t="s">
        <v>16</v>
      </c>
      <c r="E10411" t="s">
        <v>2137</v>
      </c>
      <c r="F10411" t="s">
        <v>1525</v>
      </c>
    </row>
    <row r="10412" spans="1:6" ht="15">
      <c r="A10412" s="233">
        <v>45809</v>
      </c>
      <c r="B10412" t="s">
        <v>2525</v>
      </c>
      <c r="C10412">
        <v>55</v>
      </c>
      <c r="D10412" t="s">
        <v>18</v>
      </c>
      <c r="E10412" t="s">
        <v>2150</v>
      </c>
      <c r="F10412" t="s">
        <v>1509</v>
      </c>
    </row>
    <row r="10413" spans="1:6" ht="15">
      <c r="A10413" s="233">
        <v>45809</v>
      </c>
      <c r="B10413" t="s">
        <v>2524</v>
      </c>
      <c r="C10413">
        <v>129.5611410803044</v>
      </c>
      <c r="D10413" t="s">
        <v>18</v>
      </c>
      <c r="E10413" t="s">
        <v>2179</v>
      </c>
      <c r="F10413" t="s">
        <v>1509</v>
      </c>
    </row>
    <row r="10414" spans="1:6" ht="15">
      <c r="A10414" s="233">
        <v>45809</v>
      </c>
      <c r="B10414" t="s">
        <v>2524</v>
      </c>
      <c r="C10414">
        <v>161.91080657487399</v>
      </c>
      <c r="D10414" t="s">
        <v>20</v>
      </c>
      <c r="E10414" t="s">
        <v>2981</v>
      </c>
      <c r="F10414" t="s">
        <v>1531</v>
      </c>
    </row>
    <row r="10415" spans="1:6" ht="15">
      <c r="A10415" s="233">
        <v>45809</v>
      </c>
      <c r="B10415" t="s">
        <v>2525</v>
      </c>
      <c r="C10415">
        <v>250</v>
      </c>
      <c r="D10415" t="s">
        <v>20</v>
      </c>
      <c r="E10415" t="s">
        <v>2581</v>
      </c>
      <c r="F10415" t="s">
        <v>1531</v>
      </c>
    </row>
    <row r="10416" spans="1:6" ht="15">
      <c r="A10416" s="233">
        <v>45809</v>
      </c>
      <c r="B10416" t="s">
        <v>2524</v>
      </c>
      <c r="C10416">
        <v>129.44983818770231</v>
      </c>
      <c r="D10416" t="s">
        <v>22</v>
      </c>
      <c r="E10416" t="s">
        <v>2528</v>
      </c>
      <c r="F10416" t="s">
        <v>1534</v>
      </c>
    </row>
    <row r="10417" spans="1:6" ht="15">
      <c r="A10417" s="233">
        <v>45809</v>
      </c>
      <c r="B10417" t="s">
        <v>2525</v>
      </c>
      <c r="C10417">
        <v>30</v>
      </c>
      <c r="D10417" t="s">
        <v>22</v>
      </c>
      <c r="E10417" t="s">
        <v>2133</v>
      </c>
      <c r="F10417" t="s">
        <v>1534</v>
      </c>
    </row>
    <row r="10418" spans="1:6" ht="15">
      <c r="A10418" s="233">
        <v>45809</v>
      </c>
      <c r="B10418" t="s">
        <v>2524</v>
      </c>
      <c r="C10418">
        <v>66.700016675004164</v>
      </c>
      <c r="D10418" t="s">
        <v>24</v>
      </c>
      <c r="E10418" t="s">
        <v>2554</v>
      </c>
      <c r="F10418" t="s">
        <v>1534</v>
      </c>
    </row>
    <row r="10419" spans="1:6" ht="15">
      <c r="A10419" s="233">
        <v>45809</v>
      </c>
      <c r="B10419" t="s">
        <v>2525</v>
      </c>
      <c r="C10419">
        <v>20</v>
      </c>
      <c r="D10419" t="s">
        <v>24</v>
      </c>
      <c r="E10419" t="s">
        <v>2118</v>
      </c>
      <c r="F10419" t="s">
        <v>1534</v>
      </c>
    </row>
    <row r="10420" spans="1:6" ht="15">
      <c r="A10420" s="233">
        <v>45809</v>
      </c>
      <c r="B10420" t="s">
        <v>2525</v>
      </c>
      <c r="C10420">
        <v>60</v>
      </c>
      <c r="D10420" t="s">
        <v>26</v>
      </c>
      <c r="E10420" t="s">
        <v>2113</v>
      </c>
      <c r="F10420" t="s">
        <v>1534</v>
      </c>
    </row>
    <row r="10421" spans="1:6" ht="15">
      <c r="A10421" s="233">
        <v>45809</v>
      </c>
      <c r="B10421" t="s">
        <v>2524</v>
      </c>
      <c r="C10421">
        <v>114.6000458400183</v>
      </c>
      <c r="D10421" t="s">
        <v>26</v>
      </c>
      <c r="E10421" t="s">
        <v>2143</v>
      </c>
      <c r="F10421" t="s">
        <v>1534</v>
      </c>
    </row>
    <row r="10422" spans="1:6" ht="15">
      <c r="A10422" s="233">
        <v>45809</v>
      </c>
      <c r="B10422" t="s">
        <v>2525</v>
      </c>
      <c r="C10422">
        <v>140</v>
      </c>
      <c r="D10422" t="s">
        <v>28</v>
      </c>
      <c r="E10422" t="s">
        <v>2131</v>
      </c>
      <c r="F10422" t="s">
        <v>1522</v>
      </c>
    </row>
    <row r="10423" spans="1:6" ht="15">
      <c r="A10423" s="233">
        <v>45809</v>
      </c>
      <c r="B10423" t="s">
        <v>2524</v>
      </c>
      <c r="C10423">
        <v>157.56716300323009</v>
      </c>
      <c r="D10423" t="s">
        <v>28</v>
      </c>
      <c r="E10423" t="s">
        <v>2186</v>
      </c>
      <c r="F10423" t="s">
        <v>1522</v>
      </c>
    </row>
    <row r="10424" spans="1:6" ht="15">
      <c r="A10424" s="233">
        <v>45809</v>
      </c>
      <c r="B10424" t="s">
        <v>2524</v>
      </c>
      <c r="C10424">
        <v>95.776266641126327</v>
      </c>
      <c r="D10424" t="s">
        <v>30</v>
      </c>
      <c r="E10424" t="s">
        <v>2982</v>
      </c>
      <c r="F10424" t="s">
        <v>1544</v>
      </c>
    </row>
    <row r="10425" spans="1:6" ht="15">
      <c r="A10425" s="233">
        <v>45809</v>
      </c>
      <c r="B10425" t="s">
        <v>2525</v>
      </c>
      <c r="C10425">
        <v>20</v>
      </c>
      <c r="D10425" t="s">
        <v>30</v>
      </c>
      <c r="E10425" t="s">
        <v>2118</v>
      </c>
      <c r="F10425" t="s">
        <v>1544</v>
      </c>
    </row>
    <row r="10426" spans="1:6" ht="15">
      <c r="A10426" s="233">
        <v>45809</v>
      </c>
      <c r="B10426" t="s">
        <v>2525</v>
      </c>
      <c r="C10426">
        <v>130</v>
      </c>
      <c r="D10426" t="s">
        <v>32</v>
      </c>
      <c r="E10426" t="s">
        <v>2179</v>
      </c>
      <c r="F10426" t="s">
        <v>1518</v>
      </c>
    </row>
    <row r="10427" spans="1:6" ht="15">
      <c r="A10427" s="233">
        <v>45809</v>
      </c>
      <c r="B10427" t="s">
        <v>2524</v>
      </c>
      <c r="C10427">
        <v>148.5765226236328</v>
      </c>
      <c r="D10427" t="s">
        <v>32</v>
      </c>
      <c r="E10427" t="s">
        <v>2199</v>
      </c>
      <c r="F10427" t="s">
        <v>1518</v>
      </c>
    </row>
    <row r="10428" spans="1:6" ht="15">
      <c r="A10428" s="233">
        <v>45809</v>
      </c>
      <c r="B10428" t="s">
        <v>2524</v>
      </c>
      <c r="C10428">
        <v>128.0648240855007</v>
      </c>
      <c r="D10428" t="s">
        <v>34</v>
      </c>
      <c r="E10428" t="s">
        <v>2983</v>
      </c>
      <c r="F10428" t="s">
        <v>1509</v>
      </c>
    </row>
    <row r="10429" spans="1:6" ht="15">
      <c r="A10429" s="233">
        <v>45809</v>
      </c>
      <c r="B10429" t="s">
        <v>2525</v>
      </c>
      <c r="C10429">
        <v>55</v>
      </c>
      <c r="D10429" t="s">
        <v>34</v>
      </c>
      <c r="E10429" t="s">
        <v>2150</v>
      </c>
      <c r="F10429" t="s">
        <v>1509</v>
      </c>
    </row>
    <row r="10430" spans="1:6" ht="15">
      <c r="A10430" s="233">
        <v>45809</v>
      </c>
      <c r="B10430" t="s">
        <v>2525</v>
      </c>
      <c r="C10430">
        <v>65</v>
      </c>
      <c r="D10430" t="s">
        <v>36</v>
      </c>
      <c r="E10430" t="s">
        <v>2209</v>
      </c>
      <c r="F10430" t="s">
        <v>1544</v>
      </c>
    </row>
    <row r="10431" spans="1:6" ht="15">
      <c r="A10431" s="233">
        <v>45809</v>
      </c>
      <c r="B10431" t="s">
        <v>2524</v>
      </c>
      <c r="C10431">
        <v>160.40273424968541</v>
      </c>
      <c r="D10431" t="s">
        <v>36</v>
      </c>
      <c r="E10431" t="s">
        <v>2238</v>
      </c>
      <c r="F10431" t="s">
        <v>1544</v>
      </c>
    </row>
    <row r="10432" spans="1:6" ht="15">
      <c r="A10432" s="233">
        <v>45809</v>
      </c>
      <c r="B10432" t="s">
        <v>2525</v>
      </c>
      <c r="C10432">
        <v>75</v>
      </c>
      <c r="D10432" t="s">
        <v>1497</v>
      </c>
      <c r="E10432" t="s">
        <v>2147</v>
      </c>
      <c r="F10432" t="s">
        <v>1522</v>
      </c>
    </row>
    <row r="10433" spans="1:6" ht="15">
      <c r="A10433" s="233">
        <v>45809</v>
      </c>
      <c r="B10433" t="s">
        <v>2524</v>
      </c>
      <c r="C10433">
        <v>120.4122916867354</v>
      </c>
      <c r="D10433" t="s">
        <v>1497</v>
      </c>
      <c r="E10433" t="s">
        <v>2233</v>
      </c>
      <c r="F10433" t="s">
        <v>1522</v>
      </c>
    </row>
    <row r="10434" spans="1:6" ht="15">
      <c r="A10434" s="233">
        <v>45809</v>
      </c>
      <c r="B10434" t="s">
        <v>2525</v>
      </c>
      <c r="C10434">
        <v>90</v>
      </c>
      <c r="D10434" t="s">
        <v>40</v>
      </c>
      <c r="E10434" t="s">
        <v>2193</v>
      </c>
      <c r="F10434" t="s">
        <v>1509</v>
      </c>
    </row>
    <row r="10435" spans="1:6" ht="15">
      <c r="A10435" s="233">
        <v>45809</v>
      </c>
      <c r="B10435" t="s">
        <v>2524</v>
      </c>
      <c r="C10435">
        <v>150.0400106695119</v>
      </c>
      <c r="D10435" t="s">
        <v>40</v>
      </c>
      <c r="E10435" t="s">
        <v>2217</v>
      </c>
      <c r="F10435" t="s">
        <v>1509</v>
      </c>
    </row>
    <row r="10436" spans="1:6" ht="15">
      <c r="A10436" s="233">
        <v>45809</v>
      </c>
      <c r="B10436" t="s">
        <v>2524</v>
      </c>
      <c r="C10436">
        <v>131.1801691771837</v>
      </c>
      <c r="D10436" t="s">
        <v>42</v>
      </c>
      <c r="E10436" t="s">
        <v>2547</v>
      </c>
      <c r="F10436" t="s">
        <v>1544</v>
      </c>
    </row>
    <row r="10437" spans="1:6" ht="15">
      <c r="A10437" s="233">
        <v>45809</v>
      </c>
      <c r="B10437" t="s">
        <v>2525</v>
      </c>
      <c r="C10437">
        <v>145</v>
      </c>
      <c r="D10437" t="s">
        <v>42</v>
      </c>
      <c r="E10437" t="s">
        <v>2157</v>
      </c>
      <c r="F10437" t="s">
        <v>1544</v>
      </c>
    </row>
    <row r="10438" spans="1:6" ht="15">
      <c r="A10438" s="233">
        <v>45809</v>
      </c>
      <c r="B10438" t="s">
        <v>2524</v>
      </c>
      <c r="C10438">
        <v>123.2876712328767</v>
      </c>
      <c r="D10438" t="s">
        <v>44</v>
      </c>
      <c r="E10438" t="s">
        <v>3427</v>
      </c>
      <c r="F10438" t="s">
        <v>1534</v>
      </c>
    </row>
    <row r="10439" spans="1:6" ht="15">
      <c r="A10439" s="233">
        <v>45809</v>
      </c>
      <c r="B10439" t="s">
        <v>2525</v>
      </c>
      <c r="C10439">
        <v>45</v>
      </c>
      <c r="D10439" t="s">
        <v>44</v>
      </c>
      <c r="E10439" t="s">
        <v>2138</v>
      </c>
      <c r="F10439" t="s">
        <v>1534</v>
      </c>
    </row>
    <row r="10440" spans="1:6" ht="15">
      <c r="A10440" s="233">
        <v>45809</v>
      </c>
      <c r="B10440" t="s">
        <v>2525</v>
      </c>
      <c r="C10440">
        <v>50</v>
      </c>
      <c r="D10440" t="s">
        <v>46</v>
      </c>
      <c r="E10440" t="s">
        <v>2191</v>
      </c>
      <c r="F10440" t="s">
        <v>1518</v>
      </c>
    </row>
    <row r="10441" spans="1:6" ht="15">
      <c r="A10441" s="233">
        <v>45809</v>
      </c>
      <c r="B10441" t="s">
        <v>2524</v>
      </c>
      <c r="C10441">
        <v>121.0946960523129</v>
      </c>
      <c r="D10441" t="s">
        <v>46</v>
      </c>
      <c r="E10441" t="s">
        <v>2563</v>
      </c>
      <c r="F10441" t="s">
        <v>1518</v>
      </c>
    </row>
    <row r="10442" spans="1:6" ht="15">
      <c r="A10442" s="233">
        <v>45809</v>
      </c>
      <c r="B10442" t="s">
        <v>2524</v>
      </c>
      <c r="C10442">
        <v>137.31166035775249</v>
      </c>
      <c r="D10442" t="s">
        <v>48</v>
      </c>
      <c r="E10442" t="s">
        <v>2264</v>
      </c>
      <c r="F10442" t="s">
        <v>1525</v>
      </c>
    </row>
    <row r="10443" spans="1:6" ht="15">
      <c r="A10443" s="233">
        <v>45809</v>
      </c>
      <c r="B10443" t="s">
        <v>2525</v>
      </c>
      <c r="C10443">
        <v>185</v>
      </c>
      <c r="D10443" t="s">
        <v>48</v>
      </c>
      <c r="E10443" t="s">
        <v>2171</v>
      </c>
      <c r="F10443" t="s">
        <v>1525</v>
      </c>
    </row>
    <row r="10444" spans="1:6" ht="15">
      <c r="A10444" s="233">
        <v>45809</v>
      </c>
      <c r="B10444" t="s">
        <v>2525</v>
      </c>
      <c r="C10444">
        <v>45</v>
      </c>
      <c r="D10444" t="s">
        <v>50</v>
      </c>
      <c r="E10444" t="s">
        <v>2138</v>
      </c>
      <c r="F10444" t="s">
        <v>1509</v>
      </c>
    </row>
    <row r="10445" spans="1:6" ht="15">
      <c r="A10445" s="233">
        <v>45809</v>
      </c>
      <c r="B10445" t="s">
        <v>2524</v>
      </c>
      <c r="C10445">
        <v>171.0246275463667</v>
      </c>
      <c r="D10445" t="s">
        <v>50</v>
      </c>
      <c r="E10445" t="s">
        <v>2172</v>
      </c>
      <c r="F10445" t="s">
        <v>1509</v>
      </c>
    </row>
    <row r="10446" spans="1:6" ht="15">
      <c r="A10446" s="233">
        <v>45809</v>
      </c>
      <c r="B10446" t="s">
        <v>2525</v>
      </c>
      <c r="C10446">
        <v>75</v>
      </c>
      <c r="D10446" t="s">
        <v>52</v>
      </c>
      <c r="E10446" t="s">
        <v>2147</v>
      </c>
      <c r="F10446" t="s">
        <v>1525</v>
      </c>
    </row>
    <row r="10447" spans="1:6" ht="15">
      <c r="A10447" s="233">
        <v>45809</v>
      </c>
      <c r="B10447" t="s">
        <v>2524</v>
      </c>
      <c r="C10447">
        <v>130.5346700083542</v>
      </c>
      <c r="D10447" t="s">
        <v>52</v>
      </c>
      <c r="E10447" t="s">
        <v>2547</v>
      </c>
      <c r="F10447" t="s">
        <v>1525</v>
      </c>
    </row>
    <row r="10448" spans="1:6" ht="15">
      <c r="A10448" s="233">
        <v>45809</v>
      </c>
      <c r="B10448" t="s">
        <v>2524</v>
      </c>
      <c r="C10448">
        <v>115.8956096635866</v>
      </c>
      <c r="D10448" t="s">
        <v>54</v>
      </c>
      <c r="E10448" t="s">
        <v>2194</v>
      </c>
      <c r="F10448" t="s">
        <v>1534</v>
      </c>
    </row>
    <row r="10449" spans="1:6" ht="15">
      <c r="A10449" s="233">
        <v>45809</v>
      </c>
      <c r="B10449" t="s">
        <v>2525</v>
      </c>
      <c r="C10449">
        <v>110</v>
      </c>
      <c r="D10449" t="s">
        <v>54</v>
      </c>
      <c r="E10449" t="s">
        <v>2123</v>
      </c>
      <c r="F10449" t="s">
        <v>1534</v>
      </c>
    </row>
    <row r="10450" spans="1:6" ht="15">
      <c r="A10450" s="233">
        <v>45809</v>
      </c>
      <c r="B10450" t="s">
        <v>2525</v>
      </c>
      <c r="C10450">
        <v>85</v>
      </c>
      <c r="D10450" t="s">
        <v>56</v>
      </c>
      <c r="E10450" t="s">
        <v>2183</v>
      </c>
      <c r="F10450" t="s">
        <v>1534</v>
      </c>
    </row>
    <row r="10451" spans="1:6" ht="15">
      <c r="A10451" s="233">
        <v>45809</v>
      </c>
      <c r="B10451" t="s">
        <v>2524</v>
      </c>
      <c r="C10451">
        <v>105.87546554065</v>
      </c>
      <c r="D10451" t="s">
        <v>56</v>
      </c>
      <c r="E10451" t="s">
        <v>2539</v>
      </c>
      <c r="F10451" t="s">
        <v>1534</v>
      </c>
    </row>
    <row r="10452" spans="1:6" ht="15">
      <c r="A10452" s="233">
        <v>45809</v>
      </c>
      <c r="B10452" t="s">
        <v>2524</v>
      </c>
      <c r="C10452">
        <v>0</v>
      </c>
      <c r="D10452" t="s">
        <v>58</v>
      </c>
      <c r="E10452" t="s">
        <v>2156</v>
      </c>
      <c r="F10452" t="s">
        <v>1509</v>
      </c>
    </row>
    <row r="10453" spans="1:6" ht="15">
      <c r="A10453" s="233">
        <v>45809</v>
      </c>
      <c r="B10453" t="s">
        <v>2525</v>
      </c>
      <c r="C10453">
        <v>0</v>
      </c>
      <c r="D10453" t="s">
        <v>58</v>
      </c>
      <c r="E10453" t="s">
        <v>2156</v>
      </c>
      <c r="F10453" t="s">
        <v>1509</v>
      </c>
    </row>
    <row r="10454" spans="1:6" ht="15">
      <c r="A10454" s="233">
        <v>45809</v>
      </c>
      <c r="B10454" t="s">
        <v>2524</v>
      </c>
      <c r="C10454">
        <v>121.5489940999461</v>
      </c>
      <c r="D10454" t="s">
        <v>1498</v>
      </c>
      <c r="E10454" t="s">
        <v>2536</v>
      </c>
      <c r="F10454" t="s">
        <v>1522</v>
      </c>
    </row>
    <row r="10455" spans="1:6" ht="15">
      <c r="A10455" s="233">
        <v>45809</v>
      </c>
      <c r="B10455" t="s">
        <v>2525</v>
      </c>
      <c r="C10455">
        <v>185</v>
      </c>
      <c r="D10455" t="s">
        <v>1498</v>
      </c>
      <c r="E10455" t="s">
        <v>2171</v>
      </c>
      <c r="F10455" t="s">
        <v>1522</v>
      </c>
    </row>
    <row r="10456" spans="1:6" ht="15">
      <c r="A10456" s="233">
        <v>45809</v>
      </c>
      <c r="B10456" t="s">
        <v>2524</v>
      </c>
      <c r="C10456">
        <v>114.6613667634918</v>
      </c>
      <c r="D10456" t="s">
        <v>62</v>
      </c>
      <c r="E10456" t="s">
        <v>2143</v>
      </c>
      <c r="F10456" t="s">
        <v>1578</v>
      </c>
    </row>
    <row r="10457" spans="1:6" ht="15">
      <c r="A10457" s="233">
        <v>45809</v>
      </c>
      <c r="B10457" t="s">
        <v>2525</v>
      </c>
      <c r="C10457">
        <v>135</v>
      </c>
      <c r="D10457" t="s">
        <v>62</v>
      </c>
      <c r="E10457" t="s">
        <v>2165</v>
      </c>
      <c r="F10457" t="s">
        <v>1578</v>
      </c>
    </row>
    <row r="10458" spans="1:6" ht="15">
      <c r="A10458" s="233">
        <v>45809</v>
      </c>
      <c r="B10458" t="s">
        <v>2524</v>
      </c>
      <c r="C10458">
        <v>155.94541910331381</v>
      </c>
      <c r="D10458" t="s">
        <v>64</v>
      </c>
      <c r="E10458" t="s">
        <v>2575</v>
      </c>
      <c r="F10458" t="s">
        <v>1531</v>
      </c>
    </row>
    <row r="10459" spans="1:6" ht="15">
      <c r="A10459" s="233">
        <v>45809</v>
      </c>
      <c r="B10459" t="s">
        <v>2525</v>
      </c>
      <c r="C10459">
        <v>80</v>
      </c>
      <c r="D10459" t="s">
        <v>64</v>
      </c>
      <c r="E10459" t="s">
        <v>2115</v>
      </c>
      <c r="F10459" t="s">
        <v>1531</v>
      </c>
    </row>
    <row r="10460" spans="1:6" ht="15">
      <c r="A10460" s="233">
        <v>45809</v>
      </c>
      <c r="B10460" t="s">
        <v>2525</v>
      </c>
      <c r="C10460">
        <v>60</v>
      </c>
      <c r="D10460" t="s">
        <v>66</v>
      </c>
      <c r="E10460" t="s">
        <v>2113</v>
      </c>
      <c r="F10460" t="s">
        <v>1509</v>
      </c>
    </row>
    <row r="10461" spans="1:6" ht="15">
      <c r="A10461" s="233">
        <v>45809</v>
      </c>
      <c r="B10461" t="s">
        <v>2524</v>
      </c>
      <c r="C10461">
        <v>105.75668911058629</v>
      </c>
      <c r="D10461" t="s">
        <v>66</v>
      </c>
      <c r="E10461" t="s">
        <v>2539</v>
      </c>
      <c r="F10461" t="s">
        <v>1509</v>
      </c>
    </row>
    <row r="10462" spans="1:6" ht="15">
      <c r="A10462" s="233">
        <v>45809</v>
      </c>
      <c r="B10462" t="s">
        <v>2524</v>
      </c>
      <c r="C10462">
        <v>141.0521001915339</v>
      </c>
      <c r="D10462" t="s">
        <v>68</v>
      </c>
      <c r="E10462" t="s">
        <v>2220</v>
      </c>
      <c r="F10462" t="s">
        <v>1578</v>
      </c>
    </row>
    <row r="10463" spans="1:6" ht="15">
      <c r="A10463" s="233">
        <v>45809</v>
      </c>
      <c r="B10463" t="s">
        <v>2525</v>
      </c>
      <c r="C10463">
        <v>95</v>
      </c>
      <c r="D10463" t="s">
        <v>68</v>
      </c>
      <c r="E10463" t="s">
        <v>2258</v>
      </c>
      <c r="F10463" t="s">
        <v>1578</v>
      </c>
    </row>
    <row r="10464" spans="1:6" ht="15">
      <c r="A10464" s="233">
        <v>45809</v>
      </c>
      <c r="B10464" t="s">
        <v>2525</v>
      </c>
      <c r="C10464">
        <v>30</v>
      </c>
      <c r="D10464" t="s">
        <v>70</v>
      </c>
      <c r="E10464" t="s">
        <v>2133</v>
      </c>
      <c r="F10464" t="s">
        <v>1578</v>
      </c>
    </row>
    <row r="10465" spans="1:6" ht="15">
      <c r="A10465" s="233">
        <v>45809</v>
      </c>
      <c r="B10465" t="s">
        <v>2524</v>
      </c>
      <c r="C10465">
        <v>126.0663108795226</v>
      </c>
      <c r="D10465" t="s">
        <v>70</v>
      </c>
      <c r="E10465" t="s">
        <v>2535</v>
      </c>
      <c r="F10465" t="s">
        <v>1578</v>
      </c>
    </row>
    <row r="10466" spans="1:6" ht="15">
      <c r="A10466" s="233">
        <v>45809</v>
      </c>
      <c r="B10466" t="s">
        <v>2524</v>
      </c>
      <c r="C10466">
        <v>179.7066289282746</v>
      </c>
      <c r="D10466" t="s">
        <v>72</v>
      </c>
      <c r="E10466" t="s">
        <v>2177</v>
      </c>
      <c r="F10466" t="s">
        <v>1591</v>
      </c>
    </row>
    <row r="10467" spans="1:6" ht="15">
      <c r="A10467" s="233">
        <v>45809</v>
      </c>
      <c r="B10467" t="s">
        <v>2525</v>
      </c>
      <c r="C10467">
        <v>80</v>
      </c>
      <c r="D10467" t="s">
        <v>72</v>
      </c>
      <c r="E10467" t="s">
        <v>2115</v>
      </c>
      <c r="F10467" t="s">
        <v>1591</v>
      </c>
    </row>
    <row r="10468" spans="1:6" ht="15">
      <c r="A10468" s="233">
        <v>45809</v>
      </c>
      <c r="B10468" t="s">
        <v>2524</v>
      </c>
      <c r="C10468">
        <v>139.76991721320289</v>
      </c>
      <c r="D10468" t="s">
        <v>74</v>
      </c>
      <c r="E10468" t="s">
        <v>2131</v>
      </c>
      <c r="F10468" t="s">
        <v>1591</v>
      </c>
    </row>
    <row r="10469" spans="1:6" ht="15">
      <c r="A10469" s="233">
        <v>45809</v>
      </c>
      <c r="B10469" t="s">
        <v>2525</v>
      </c>
      <c r="C10469">
        <v>260</v>
      </c>
      <c r="D10469" t="s">
        <v>74</v>
      </c>
      <c r="E10469" t="s">
        <v>2242</v>
      </c>
      <c r="F10469" t="s">
        <v>1591</v>
      </c>
    </row>
    <row r="10470" spans="1:6" ht="15">
      <c r="A10470" s="233">
        <v>45809</v>
      </c>
      <c r="B10470" t="s">
        <v>2524</v>
      </c>
      <c r="C10470">
        <v>133.04589406840819</v>
      </c>
      <c r="D10470" t="s">
        <v>76</v>
      </c>
      <c r="E10470" t="s">
        <v>2532</v>
      </c>
      <c r="F10470" t="s">
        <v>1522</v>
      </c>
    </row>
    <row r="10471" spans="1:6" ht="15">
      <c r="A10471" s="233">
        <v>45809</v>
      </c>
      <c r="B10471" t="s">
        <v>2525</v>
      </c>
      <c r="C10471">
        <v>295</v>
      </c>
      <c r="D10471" t="s">
        <v>76</v>
      </c>
      <c r="E10471" t="s">
        <v>2226</v>
      </c>
      <c r="F10471" t="s">
        <v>1522</v>
      </c>
    </row>
    <row r="10472" spans="1:6" ht="15">
      <c r="A10472" s="233">
        <v>45809</v>
      </c>
      <c r="B10472" t="s">
        <v>2524</v>
      </c>
      <c r="C10472">
        <v>127.6100237673669</v>
      </c>
      <c r="D10472" t="s">
        <v>78</v>
      </c>
      <c r="E10472" t="s">
        <v>2983</v>
      </c>
      <c r="F10472" t="s">
        <v>1518</v>
      </c>
    </row>
    <row r="10473" spans="1:6" ht="15">
      <c r="A10473" s="233">
        <v>45809</v>
      </c>
      <c r="B10473" t="s">
        <v>2525</v>
      </c>
      <c r="C10473">
        <v>80</v>
      </c>
      <c r="D10473" t="s">
        <v>78</v>
      </c>
      <c r="E10473" t="s">
        <v>2115</v>
      </c>
      <c r="F10473" t="s">
        <v>1518</v>
      </c>
    </row>
    <row r="10474" spans="1:6" ht="15">
      <c r="A10474" s="233">
        <v>45809</v>
      </c>
      <c r="B10474" t="s">
        <v>2525</v>
      </c>
      <c r="C10474">
        <v>175</v>
      </c>
      <c r="D10474" t="s">
        <v>80</v>
      </c>
      <c r="E10474" t="s">
        <v>2154</v>
      </c>
      <c r="F10474" t="s">
        <v>1522</v>
      </c>
    </row>
    <row r="10475" spans="1:6" ht="15">
      <c r="A10475" s="233">
        <v>45809</v>
      </c>
      <c r="B10475" t="s">
        <v>2524</v>
      </c>
      <c r="C10475">
        <v>147.00199922718949</v>
      </c>
      <c r="D10475" t="s">
        <v>80</v>
      </c>
      <c r="E10475" t="s">
        <v>2796</v>
      </c>
      <c r="F10475" t="s">
        <v>1522</v>
      </c>
    </row>
    <row r="10476" spans="1:6" ht="15">
      <c r="A10476" s="233">
        <v>45809</v>
      </c>
      <c r="B10476" t="s">
        <v>2524</v>
      </c>
      <c r="C10476">
        <v>149.08684308609759</v>
      </c>
      <c r="D10476" t="s">
        <v>82</v>
      </c>
      <c r="E10476" t="s">
        <v>2199</v>
      </c>
      <c r="F10476" t="s">
        <v>1531</v>
      </c>
    </row>
    <row r="10477" spans="1:6" ht="15">
      <c r="A10477" s="233">
        <v>45809</v>
      </c>
      <c r="B10477" t="s">
        <v>2525</v>
      </c>
      <c r="C10477">
        <v>100</v>
      </c>
      <c r="D10477" t="s">
        <v>82</v>
      </c>
      <c r="E10477" t="s">
        <v>2121</v>
      </c>
      <c r="F10477" t="s">
        <v>1531</v>
      </c>
    </row>
    <row r="10478" spans="1:6" ht="15">
      <c r="A10478" s="233">
        <v>45809</v>
      </c>
      <c r="B10478" t="s">
        <v>2524</v>
      </c>
      <c r="C10478">
        <v>113.06403535820741</v>
      </c>
      <c r="D10478" t="s">
        <v>84</v>
      </c>
      <c r="E10478" t="s">
        <v>2145</v>
      </c>
      <c r="F10478" t="s">
        <v>1509</v>
      </c>
    </row>
    <row r="10479" spans="1:6" ht="15">
      <c r="A10479" s="233">
        <v>45809</v>
      </c>
      <c r="B10479" t="s">
        <v>2525</v>
      </c>
      <c r="C10479">
        <v>55</v>
      </c>
      <c r="D10479" t="s">
        <v>84</v>
      </c>
      <c r="E10479" t="s">
        <v>2150</v>
      </c>
      <c r="F10479" t="s">
        <v>1509</v>
      </c>
    </row>
    <row r="10480" spans="1:6" ht="15">
      <c r="A10480" s="233">
        <v>45809</v>
      </c>
      <c r="B10480" t="s">
        <v>2525</v>
      </c>
      <c r="C10480">
        <v>135</v>
      </c>
      <c r="D10480" t="s">
        <v>86</v>
      </c>
      <c r="E10480" t="s">
        <v>2165</v>
      </c>
      <c r="F10480" t="s">
        <v>1518</v>
      </c>
    </row>
    <row r="10481" spans="1:6" ht="15">
      <c r="A10481" s="233">
        <v>45809</v>
      </c>
      <c r="B10481" t="s">
        <v>2524</v>
      </c>
      <c r="C10481">
        <v>140.03568316667361</v>
      </c>
      <c r="D10481" t="s">
        <v>86</v>
      </c>
      <c r="E10481" t="s">
        <v>2131</v>
      </c>
      <c r="F10481" t="s">
        <v>1518</v>
      </c>
    </row>
    <row r="10482" spans="1:6" ht="15">
      <c r="A10482" s="233">
        <v>45809</v>
      </c>
      <c r="B10482" t="s">
        <v>2524</v>
      </c>
      <c r="C10482">
        <v>147.24090620084999</v>
      </c>
      <c r="D10482" t="s">
        <v>88</v>
      </c>
      <c r="E10482" t="s">
        <v>2796</v>
      </c>
      <c r="F10482" t="s">
        <v>1544</v>
      </c>
    </row>
    <row r="10483" spans="1:6" ht="15">
      <c r="A10483" s="233">
        <v>45809</v>
      </c>
      <c r="B10483" t="s">
        <v>2525</v>
      </c>
      <c r="C10483">
        <v>220</v>
      </c>
      <c r="D10483" t="s">
        <v>88</v>
      </c>
      <c r="E10483" t="s">
        <v>2158</v>
      </c>
      <c r="F10483" t="s">
        <v>1544</v>
      </c>
    </row>
    <row r="10484" spans="1:6" ht="15">
      <c r="A10484" s="233">
        <v>45809</v>
      </c>
      <c r="B10484" t="s">
        <v>2524</v>
      </c>
      <c r="C10484">
        <v>104.08643337427399</v>
      </c>
      <c r="D10484" t="s">
        <v>90</v>
      </c>
      <c r="E10484" t="s">
        <v>2559</v>
      </c>
      <c r="F10484" t="s">
        <v>1509</v>
      </c>
    </row>
    <row r="10485" spans="1:6" ht="15">
      <c r="A10485" s="233">
        <v>45809</v>
      </c>
      <c r="B10485" t="s">
        <v>2525</v>
      </c>
      <c r="C10485">
        <v>50</v>
      </c>
      <c r="D10485" t="s">
        <v>90</v>
      </c>
      <c r="E10485" t="s">
        <v>2191</v>
      </c>
      <c r="F10485" t="s">
        <v>1509</v>
      </c>
    </row>
    <row r="10486" spans="1:6" ht="15">
      <c r="A10486" s="233">
        <v>45809</v>
      </c>
      <c r="B10486" t="s">
        <v>2524</v>
      </c>
      <c r="C10486">
        <v>142.6988808111434</v>
      </c>
      <c r="D10486" t="s">
        <v>92</v>
      </c>
      <c r="E10486" t="s">
        <v>3298</v>
      </c>
      <c r="F10486" t="s">
        <v>1525</v>
      </c>
    </row>
    <row r="10487" spans="1:6" ht="15">
      <c r="A10487" s="233">
        <v>45809</v>
      </c>
      <c r="B10487" t="s">
        <v>2525</v>
      </c>
      <c r="C10487">
        <v>465</v>
      </c>
      <c r="D10487" t="s">
        <v>92</v>
      </c>
      <c r="E10487" t="s">
        <v>2497</v>
      </c>
      <c r="F10487" t="s">
        <v>1525</v>
      </c>
    </row>
    <row r="10488" spans="1:6" ht="15">
      <c r="A10488" s="233">
        <v>45809</v>
      </c>
      <c r="B10488" t="s">
        <v>2525</v>
      </c>
      <c r="C10488">
        <v>65</v>
      </c>
      <c r="D10488" t="s">
        <v>94</v>
      </c>
      <c r="E10488" t="s">
        <v>2209</v>
      </c>
      <c r="F10488" t="s">
        <v>1578</v>
      </c>
    </row>
    <row r="10489" spans="1:6" ht="15">
      <c r="A10489" s="233">
        <v>45809</v>
      </c>
      <c r="B10489" t="s">
        <v>2524</v>
      </c>
      <c r="C10489">
        <v>157.3050022990731</v>
      </c>
      <c r="D10489" t="s">
        <v>94</v>
      </c>
      <c r="E10489" t="s">
        <v>2235</v>
      </c>
      <c r="F10489" t="s">
        <v>1578</v>
      </c>
    </row>
    <row r="10490" spans="1:6" ht="15">
      <c r="A10490" s="233">
        <v>45809</v>
      </c>
      <c r="B10490" t="s">
        <v>2524</v>
      </c>
      <c r="C10490">
        <v>101.32670431516659</v>
      </c>
      <c r="D10490" t="s">
        <v>96</v>
      </c>
      <c r="E10490" t="s">
        <v>2573</v>
      </c>
      <c r="F10490" t="s">
        <v>1522</v>
      </c>
    </row>
    <row r="10491" spans="1:6" ht="15">
      <c r="A10491" s="233">
        <v>45809</v>
      </c>
      <c r="B10491" t="s">
        <v>2525</v>
      </c>
      <c r="C10491">
        <v>150</v>
      </c>
      <c r="D10491" t="s">
        <v>96</v>
      </c>
      <c r="E10491" t="s">
        <v>2217</v>
      </c>
      <c r="F10491" t="s">
        <v>1522</v>
      </c>
    </row>
    <row r="10492" spans="1:6" ht="15">
      <c r="A10492" s="233">
        <v>45809</v>
      </c>
      <c r="B10492" t="s">
        <v>2524</v>
      </c>
      <c r="C10492">
        <v>124.0925730595024</v>
      </c>
      <c r="D10492" t="s">
        <v>98</v>
      </c>
      <c r="E10492" t="s">
        <v>2204</v>
      </c>
      <c r="F10492" t="s">
        <v>1509</v>
      </c>
    </row>
    <row r="10493" spans="1:6" ht="15">
      <c r="A10493" s="233">
        <v>45809</v>
      </c>
      <c r="B10493" t="s">
        <v>2525</v>
      </c>
      <c r="C10493">
        <v>40</v>
      </c>
      <c r="D10493" t="s">
        <v>98</v>
      </c>
      <c r="E10493" t="s">
        <v>2185</v>
      </c>
      <c r="F10493" t="s">
        <v>1509</v>
      </c>
    </row>
    <row r="10494" spans="1:6" ht="15">
      <c r="A10494" s="233">
        <v>45809</v>
      </c>
      <c r="B10494" t="s">
        <v>2524</v>
      </c>
      <c r="C10494">
        <v>132.74336283185841</v>
      </c>
      <c r="D10494" t="s">
        <v>100</v>
      </c>
      <c r="E10494" t="s">
        <v>2532</v>
      </c>
      <c r="F10494" t="s">
        <v>1509</v>
      </c>
    </row>
    <row r="10495" spans="1:6" ht="15">
      <c r="A10495" s="233">
        <v>45809</v>
      </c>
      <c r="B10495" t="s">
        <v>2525</v>
      </c>
      <c r="C10495">
        <v>30</v>
      </c>
      <c r="D10495" t="s">
        <v>100</v>
      </c>
      <c r="E10495" t="s">
        <v>2133</v>
      </c>
      <c r="F10495" t="s">
        <v>1509</v>
      </c>
    </row>
    <row r="10496" spans="1:6" ht="15">
      <c r="A10496" s="233">
        <v>45809</v>
      </c>
      <c r="B10496" t="s">
        <v>2525</v>
      </c>
      <c r="C10496">
        <v>35</v>
      </c>
      <c r="D10496" t="s">
        <v>102</v>
      </c>
      <c r="E10496" t="s">
        <v>2205</v>
      </c>
      <c r="F10496" t="s">
        <v>1534</v>
      </c>
    </row>
    <row r="10497" spans="1:6" ht="15">
      <c r="A10497" s="233">
        <v>45809</v>
      </c>
      <c r="B10497" t="s">
        <v>2524</v>
      </c>
      <c r="C10497">
        <v>137.90929508648881</v>
      </c>
      <c r="D10497" t="s">
        <v>102</v>
      </c>
      <c r="E10497" t="s">
        <v>2245</v>
      </c>
      <c r="F10497" t="s">
        <v>1534</v>
      </c>
    </row>
    <row r="10498" spans="1:6" ht="15">
      <c r="A10498" s="233">
        <v>45809</v>
      </c>
      <c r="B10498" t="s">
        <v>2525</v>
      </c>
      <c r="C10498">
        <v>25</v>
      </c>
      <c r="D10498" t="s">
        <v>104</v>
      </c>
      <c r="E10498" t="s">
        <v>2173</v>
      </c>
      <c r="F10498" t="s">
        <v>1509</v>
      </c>
    </row>
    <row r="10499" spans="1:6" ht="15">
      <c r="A10499" s="233">
        <v>45809</v>
      </c>
      <c r="B10499" t="s">
        <v>2524</v>
      </c>
      <c r="C10499">
        <v>121.95716864237281</v>
      </c>
      <c r="D10499" t="s">
        <v>104</v>
      </c>
      <c r="E10499" t="s">
        <v>2536</v>
      </c>
      <c r="F10499" t="s">
        <v>1509</v>
      </c>
    </row>
    <row r="10500" spans="1:6" ht="15">
      <c r="A10500" s="233">
        <v>45809</v>
      </c>
      <c r="B10500" t="s">
        <v>2525</v>
      </c>
      <c r="C10500">
        <v>435</v>
      </c>
      <c r="D10500" t="s">
        <v>106</v>
      </c>
      <c r="E10500" t="s">
        <v>2328</v>
      </c>
      <c r="F10500" t="s">
        <v>1544</v>
      </c>
    </row>
    <row r="10501" spans="1:6" ht="15">
      <c r="A10501" s="233">
        <v>45809</v>
      </c>
      <c r="B10501" t="s">
        <v>2524</v>
      </c>
      <c r="C10501">
        <v>133.94011799046709</v>
      </c>
      <c r="D10501" t="s">
        <v>106</v>
      </c>
      <c r="E10501" t="s">
        <v>2262</v>
      </c>
      <c r="F10501" t="s">
        <v>1544</v>
      </c>
    </row>
    <row r="10502" spans="1:6" ht="15">
      <c r="A10502" s="233">
        <v>45809</v>
      </c>
      <c r="B10502" t="s">
        <v>2525</v>
      </c>
      <c r="C10502">
        <v>35</v>
      </c>
      <c r="D10502" t="s">
        <v>108</v>
      </c>
      <c r="E10502" t="s">
        <v>2205</v>
      </c>
      <c r="F10502" t="s">
        <v>1509</v>
      </c>
    </row>
    <row r="10503" spans="1:6" ht="15">
      <c r="A10503" s="233">
        <v>45809</v>
      </c>
      <c r="B10503" t="s">
        <v>2524</v>
      </c>
      <c r="C10503">
        <v>117.6431044334644</v>
      </c>
      <c r="D10503" t="s">
        <v>108</v>
      </c>
      <c r="E10503" t="s">
        <v>2543</v>
      </c>
      <c r="F10503" t="s">
        <v>1509</v>
      </c>
    </row>
    <row r="10504" spans="1:6" ht="15">
      <c r="A10504" s="233">
        <v>45809</v>
      </c>
      <c r="B10504" t="s">
        <v>2525</v>
      </c>
      <c r="C10504">
        <v>65</v>
      </c>
      <c r="D10504" t="s">
        <v>110</v>
      </c>
      <c r="E10504" t="s">
        <v>2209</v>
      </c>
      <c r="F10504" t="s">
        <v>1509</v>
      </c>
    </row>
    <row r="10505" spans="1:6" ht="15">
      <c r="A10505" s="233">
        <v>45809</v>
      </c>
      <c r="B10505" t="s">
        <v>2524</v>
      </c>
      <c r="C10505">
        <v>152.6287364688755</v>
      </c>
      <c r="D10505" t="s">
        <v>110</v>
      </c>
      <c r="E10505" t="s">
        <v>2541</v>
      </c>
      <c r="F10505" t="s">
        <v>1509</v>
      </c>
    </row>
    <row r="10506" spans="1:6" ht="15">
      <c r="A10506" s="233">
        <v>45809</v>
      </c>
      <c r="B10506" t="s">
        <v>2525</v>
      </c>
      <c r="C10506">
        <v>20</v>
      </c>
      <c r="D10506" t="s">
        <v>112</v>
      </c>
      <c r="E10506" t="s">
        <v>2118</v>
      </c>
      <c r="F10506" t="s">
        <v>1578</v>
      </c>
    </row>
    <row r="10507" spans="1:6" ht="15">
      <c r="A10507" s="233">
        <v>45809</v>
      </c>
      <c r="B10507" t="s">
        <v>2524</v>
      </c>
      <c r="C10507">
        <v>101.79153094462541</v>
      </c>
      <c r="D10507" t="s">
        <v>112</v>
      </c>
      <c r="E10507" t="s">
        <v>2257</v>
      </c>
      <c r="F10507" t="s">
        <v>1578</v>
      </c>
    </row>
    <row r="10508" spans="1:6" ht="15">
      <c r="A10508" s="233">
        <v>45809</v>
      </c>
      <c r="B10508" t="s">
        <v>2525</v>
      </c>
      <c r="C10508">
        <v>60</v>
      </c>
      <c r="D10508" t="s">
        <v>114</v>
      </c>
      <c r="E10508" t="s">
        <v>2113</v>
      </c>
      <c r="F10508" t="s">
        <v>1509</v>
      </c>
    </row>
    <row r="10509" spans="1:6" ht="15">
      <c r="A10509" s="233">
        <v>45809</v>
      </c>
      <c r="B10509" t="s">
        <v>2524</v>
      </c>
      <c r="C10509">
        <v>125.76243476073699</v>
      </c>
      <c r="D10509" t="s">
        <v>114</v>
      </c>
      <c r="E10509" t="s">
        <v>2535</v>
      </c>
      <c r="F10509" t="s">
        <v>1509</v>
      </c>
    </row>
    <row r="10510" spans="1:6" ht="15">
      <c r="A10510" s="233">
        <v>45809</v>
      </c>
      <c r="B10510" t="s">
        <v>2525</v>
      </c>
      <c r="C10510">
        <v>65</v>
      </c>
      <c r="D10510" t="s">
        <v>872</v>
      </c>
      <c r="E10510" t="s">
        <v>2209</v>
      </c>
      <c r="F10510" t="s">
        <v>1531</v>
      </c>
    </row>
    <row r="10511" spans="1:6" ht="15">
      <c r="A10511" s="233">
        <v>45809</v>
      </c>
      <c r="B10511" t="s">
        <v>2524</v>
      </c>
      <c r="C10511">
        <v>126.1743924217719</v>
      </c>
      <c r="D10511" t="s">
        <v>872</v>
      </c>
      <c r="E10511" t="s">
        <v>2535</v>
      </c>
      <c r="F10511" t="s">
        <v>1531</v>
      </c>
    </row>
    <row r="10512" spans="1:6" ht="15">
      <c r="A10512" s="233">
        <v>45809</v>
      </c>
      <c r="B10512" t="s">
        <v>2524</v>
      </c>
      <c r="C10512">
        <v>152.55882760852481</v>
      </c>
      <c r="D10512" t="s">
        <v>118</v>
      </c>
      <c r="E10512" t="s">
        <v>2541</v>
      </c>
      <c r="F10512" t="s">
        <v>1525</v>
      </c>
    </row>
    <row r="10513" spans="1:6" ht="15">
      <c r="A10513" s="233">
        <v>45809</v>
      </c>
      <c r="B10513" t="s">
        <v>2525</v>
      </c>
      <c r="C10513">
        <v>330</v>
      </c>
      <c r="D10513" t="s">
        <v>118</v>
      </c>
      <c r="E10513" t="s">
        <v>2221</v>
      </c>
      <c r="F10513" t="s">
        <v>1525</v>
      </c>
    </row>
    <row r="10514" spans="1:6" ht="15">
      <c r="A10514" s="233">
        <v>45809</v>
      </c>
      <c r="B10514" t="s">
        <v>2524</v>
      </c>
      <c r="C10514">
        <v>196.76836890596789</v>
      </c>
      <c r="D10514" t="s">
        <v>120</v>
      </c>
      <c r="E10514" t="s">
        <v>2188</v>
      </c>
      <c r="F10514" t="s">
        <v>1509</v>
      </c>
    </row>
    <row r="10515" spans="1:6" ht="15">
      <c r="A10515" s="233">
        <v>45809</v>
      </c>
      <c r="B10515" t="s">
        <v>2525</v>
      </c>
      <c r="C10515">
        <v>85</v>
      </c>
      <c r="D10515" t="s">
        <v>120</v>
      </c>
      <c r="E10515" t="s">
        <v>2183</v>
      </c>
      <c r="F10515" t="s">
        <v>1509</v>
      </c>
    </row>
    <row r="10516" spans="1:6" ht="15">
      <c r="A10516" s="233">
        <v>45809</v>
      </c>
      <c r="B10516" t="s">
        <v>2524</v>
      </c>
      <c r="C10516">
        <v>136.52249890781999</v>
      </c>
      <c r="D10516" t="s">
        <v>122</v>
      </c>
      <c r="E10516" t="s">
        <v>2264</v>
      </c>
      <c r="F10516" t="s">
        <v>1509</v>
      </c>
    </row>
    <row r="10517" spans="1:6" ht="15">
      <c r="A10517" s="233">
        <v>45809</v>
      </c>
      <c r="B10517" t="s">
        <v>2525</v>
      </c>
      <c r="C10517">
        <v>50</v>
      </c>
      <c r="D10517" t="s">
        <v>122</v>
      </c>
      <c r="E10517" t="s">
        <v>2191</v>
      </c>
      <c r="F10517" t="s">
        <v>1509</v>
      </c>
    </row>
    <row r="10518" spans="1:6" ht="15">
      <c r="A10518" s="233">
        <v>45809</v>
      </c>
      <c r="B10518" t="s">
        <v>2524</v>
      </c>
      <c r="C10518">
        <v>93.58257492454905</v>
      </c>
      <c r="D10518" t="s">
        <v>124</v>
      </c>
      <c r="E10518" t="s">
        <v>2557</v>
      </c>
      <c r="F10518" t="s">
        <v>1544</v>
      </c>
    </row>
    <row r="10519" spans="1:6" ht="15">
      <c r="A10519" s="233">
        <v>45809</v>
      </c>
      <c r="B10519" t="s">
        <v>2525</v>
      </c>
      <c r="C10519">
        <v>40</v>
      </c>
      <c r="D10519" t="s">
        <v>124</v>
      </c>
      <c r="E10519" t="s">
        <v>2185</v>
      </c>
      <c r="F10519" t="s">
        <v>1544</v>
      </c>
    </row>
    <row r="10520" spans="1:6" ht="15">
      <c r="A10520" s="233">
        <v>45809</v>
      </c>
      <c r="B10520" t="s">
        <v>2525</v>
      </c>
      <c r="C10520">
        <v>35</v>
      </c>
      <c r="D10520" t="s">
        <v>126</v>
      </c>
      <c r="E10520" t="s">
        <v>2205</v>
      </c>
      <c r="F10520" t="s">
        <v>1509</v>
      </c>
    </row>
    <row r="10521" spans="1:6" ht="15">
      <c r="A10521" s="233">
        <v>45809</v>
      </c>
      <c r="B10521" t="s">
        <v>2524</v>
      </c>
      <c r="C10521">
        <v>161.8122977346278</v>
      </c>
      <c r="D10521" t="s">
        <v>126</v>
      </c>
      <c r="E10521" t="s">
        <v>2981</v>
      </c>
      <c r="F10521" t="s">
        <v>1509</v>
      </c>
    </row>
    <row r="10522" spans="1:6" ht="15">
      <c r="A10522" s="233">
        <v>45809</v>
      </c>
      <c r="B10522" t="s">
        <v>2524</v>
      </c>
      <c r="C10522">
        <v>89.629828807026982</v>
      </c>
      <c r="D10522" t="s">
        <v>128</v>
      </c>
      <c r="E10522" t="s">
        <v>2193</v>
      </c>
      <c r="F10522" t="s">
        <v>1509</v>
      </c>
    </row>
    <row r="10523" spans="1:6" ht="15">
      <c r="A10523" s="233">
        <v>45809</v>
      </c>
      <c r="B10523" t="s">
        <v>2525</v>
      </c>
      <c r="C10523">
        <v>20</v>
      </c>
      <c r="D10523" t="s">
        <v>128</v>
      </c>
      <c r="E10523" t="s">
        <v>2118</v>
      </c>
      <c r="F10523" t="s">
        <v>1509</v>
      </c>
    </row>
    <row r="10524" spans="1:6" ht="15">
      <c r="A10524" s="233">
        <v>45809</v>
      </c>
      <c r="B10524" t="s">
        <v>2524</v>
      </c>
      <c r="C10524">
        <v>153.29023347739641</v>
      </c>
      <c r="D10524" t="s">
        <v>130</v>
      </c>
      <c r="E10524" t="s">
        <v>2541</v>
      </c>
      <c r="F10524" t="s">
        <v>1544</v>
      </c>
    </row>
    <row r="10525" spans="1:6" ht="15">
      <c r="A10525" s="233">
        <v>45809</v>
      </c>
      <c r="B10525" t="s">
        <v>2525</v>
      </c>
      <c r="C10525">
        <v>515</v>
      </c>
      <c r="D10525" t="s">
        <v>130</v>
      </c>
      <c r="E10525" t="s">
        <v>2632</v>
      </c>
      <c r="F10525" t="s">
        <v>1544</v>
      </c>
    </row>
    <row r="10526" spans="1:6" ht="15">
      <c r="A10526" s="233">
        <v>45809</v>
      </c>
      <c r="B10526" t="s">
        <v>2525</v>
      </c>
      <c r="C10526">
        <v>70</v>
      </c>
      <c r="D10526" t="s">
        <v>1499</v>
      </c>
      <c r="E10526" t="s">
        <v>2127</v>
      </c>
      <c r="F10526" t="s">
        <v>1518</v>
      </c>
    </row>
    <row r="10527" spans="1:6" ht="15">
      <c r="A10527" s="233">
        <v>45809</v>
      </c>
      <c r="B10527" t="s">
        <v>2524</v>
      </c>
      <c r="C10527">
        <v>163.93826553315071</v>
      </c>
      <c r="D10527" t="s">
        <v>1499</v>
      </c>
      <c r="E10527" t="s">
        <v>2260</v>
      </c>
      <c r="F10527" t="s">
        <v>1518</v>
      </c>
    </row>
    <row r="10528" spans="1:6" ht="15">
      <c r="A10528" s="233">
        <v>45809</v>
      </c>
      <c r="B10528" t="s">
        <v>2525</v>
      </c>
      <c r="C10528">
        <v>40</v>
      </c>
      <c r="D10528" t="s">
        <v>134</v>
      </c>
      <c r="E10528" t="s">
        <v>2185</v>
      </c>
      <c r="F10528" t="s">
        <v>1509</v>
      </c>
    </row>
    <row r="10529" spans="1:6" ht="15">
      <c r="A10529" s="233">
        <v>45809</v>
      </c>
      <c r="B10529" t="s">
        <v>2524</v>
      </c>
      <c r="C10529">
        <v>154.28527347064721</v>
      </c>
      <c r="D10529" t="s">
        <v>134</v>
      </c>
      <c r="E10529" t="s">
        <v>2561</v>
      </c>
      <c r="F10529" t="s">
        <v>1509</v>
      </c>
    </row>
    <row r="10530" spans="1:6" ht="15">
      <c r="A10530" s="233">
        <v>45809</v>
      </c>
      <c r="B10530" t="s">
        <v>2524</v>
      </c>
      <c r="C10530">
        <v>129.66804979253109</v>
      </c>
      <c r="D10530" t="s">
        <v>136</v>
      </c>
      <c r="E10530" t="s">
        <v>2179</v>
      </c>
      <c r="F10530" t="s">
        <v>1518</v>
      </c>
    </row>
    <row r="10531" spans="1:6" ht="15">
      <c r="A10531" s="233">
        <v>45809</v>
      </c>
      <c r="B10531" t="s">
        <v>2525</v>
      </c>
      <c r="C10531">
        <v>105</v>
      </c>
      <c r="D10531" t="s">
        <v>136</v>
      </c>
      <c r="E10531" t="s">
        <v>2137</v>
      </c>
      <c r="F10531" t="s">
        <v>1518</v>
      </c>
    </row>
    <row r="10532" spans="1:6" ht="15">
      <c r="A10532" s="233">
        <v>45809</v>
      </c>
      <c r="B10532" t="s">
        <v>2524</v>
      </c>
      <c r="C10532">
        <v>142.04545454545459</v>
      </c>
      <c r="D10532" t="s">
        <v>138</v>
      </c>
      <c r="E10532" t="s">
        <v>2986</v>
      </c>
      <c r="F10532" t="s">
        <v>1534</v>
      </c>
    </row>
    <row r="10533" spans="1:6" ht="15">
      <c r="A10533" s="233">
        <v>45809</v>
      </c>
      <c r="B10533" t="s">
        <v>2525</v>
      </c>
      <c r="C10533">
        <v>40</v>
      </c>
      <c r="D10533" t="s">
        <v>138</v>
      </c>
      <c r="E10533" t="s">
        <v>2185</v>
      </c>
      <c r="F10533" t="s">
        <v>1534</v>
      </c>
    </row>
    <row r="10534" spans="1:6" ht="15">
      <c r="A10534" s="233">
        <v>45809</v>
      </c>
      <c r="B10534" t="s">
        <v>2524</v>
      </c>
      <c r="C10534">
        <v>66.635570067301927</v>
      </c>
      <c r="D10534" t="s">
        <v>140</v>
      </c>
      <c r="E10534" t="s">
        <v>2554</v>
      </c>
      <c r="F10534" t="s">
        <v>1509</v>
      </c>
    </row>
    <row r="10535" spans="1:6" ht="15">
      <c r="A10535" s="233">
        <v>45809</v>
      </c>
      <c r="B10535" t="s">
        <v>2525</v>
      </c>
      <c r="C10535">
        <v>20</v>
      </c>
      <c r="D10535" t="s">
        <v>140</v>
      </c>
      <c r="E10535" t="s">
        <v>2118</v>
      </c>
      <c r="F10535" t="s">
        <v>1509</v>
      </c>
    </row>
    <row r="10536" spans="1:6" ht="15">
      <c r="A10536" s="233">
        <v>45809</v>
      </c>
      <c r="B10536" t="s">
        <v>2525</v>
      </c>
      <c r="C10536">
        <v>250</v>
      </c>
      <c r="D10536" t="s">
        <v>142</v>
      </c>
      <c r="E10536" t="s">
        <v>2581</v>
      </c>
      <c r="F10536" t="s">
        <v>1534</v>
      </c>
    </row>
    <row r="10537" spans="1:6" ht="15">
      <c r="A10537" s="233">
        <v>45809</v>
      </c>
      <c r="B10537" t="s">
        <v>2524</v>
      </c>
      <c r="C10537">
        <v>91.628793432048084</v>
      </c>
      <c r="D10537" t="s">
        <v>142</v>
      </c>
      <c r="E10537" t="s">
        <v>2577</v>
      </c>
      <c r="F10537" t="s">
        <v>1534</v>
      </c>
    </row>
    <row r="10538" spans="1:6" ht="15">
      <c r="A10538" s="233">
        <v>45809</v>
      </c>
      <c r="B10538" t="s">
        <v>2525</v>
      </c>
      <c r="C10538">
        <v>175</v>
      </c>
      <c r="D10538" t="s">
        <v>144</v>
      </c>
      <c r="E10538" t="s">
        <v>2154</v>
      </c>
      <c r="F10538" t="s">
        <v>1518</v>
      </c>
    </row>
    <row r="10539" spans="1:6" ht="15">
      <c r="A10539" s="233">
        <v>45809</v>
      </c>
      <c r="B10539" t="s">
        <v>2524</v>
      </c>
      <c r="C10539">
        <v>132.73161667109099</v>
      </c>
      <c r="D10539" t="s">
        <v>144</v>
      </c>
      <c r="E10539" t="s">
        <v>2532</v>
      </c>
      <c r="F10539" t="s">
        <v>1518</v>
      </c>
    </row>
    <row r="10540" spans="1:6" ht="15">
      <c r="A10540" s="233">
        <v>45809</v>
      </c>
      <c r="B10540" t="s">
        <v>2525</v>
      </c>
      <c r="C10540">
        <v>50</v>
      </c>
      <c r="D10540" t="s">
        <v>146</v>
      </c>
      <c r="E10540" t="s">
        <v>2191</v>
      </c>
      <c r="F10540" t="s">
        <v>1591</v>
      </c>
    </row>
    <row r="10541" spans="1:6" ht="15">
      <c r="A10541" s="233">
        <v>45809</v>
      </c>
      <c r="B10541" t="s">
        <v>2524</v>
      </c>
      <c r="C10541">
        <v>107.2432061428909</v>
      </c>
      <c r="D10541" t="s">
        <v>146</v>
      </c>
      <c r="E10541" t="s">
        <v>2526</v>
      </c>
      <c r="F10541" t="s">
        <v>1591</v>
      </c>
    </row>
    <row r="10542" spans="1:6" ht="15">
      <c r="A10542" s="233">
        <v>45809</v>
      </c>
      <c r="B10542" t="s">
        <v>2524</v>
      </c>
      <c r="C10542">
        <v>120.7506879611564</v>
      </c>
      <c r="D10542" t="s">
        <v>148</v>
      </c>
      <c r="E10542" t="s">
        <v>2563</v>
      </c>
      <c r="F10542" t="s">
        <v>1591</v>
      </c>
    </row>
    <row r="10543" spans="1:6" ht="15">
      <c r="A10543" s="233">
        <v>45809</v>
      </c>
      <c r="B10543" t="s">
        <v>2525</v>
      </c>
      <c r="C10543">
        <v>190</v>
      </c>
      <c r="D10543" t="s">
        <v>148</v>
      </c>
      <c r="E10543" t="s">
        <v>2202</v>
      </c>
      <c r="F10543" t="s">
        <v>1591</v>
      </c>
    </row>
    <row r="10544" spans="1:6" ht="15">
      <c r="A10544" s="233">
        <v>45809</v>
      </c>
      <c r="B10544" t="s">
        <v>2525</v>
      </c>
      <c r="C10544">
        <v>55</v>
      </c>
      <c r="D10544" t="s">
        <v>150</v>
      </c>
      <c r="E10544" t="s">
        <v>2150</v>
      </c>
      <c r="F10544" t="s">
        <v>1509</v>
      </c>
    </row>
    <row r="10545" spans="1:6" ht="15">
      <c r="A10545" s="233">
        <v>45809</v>
      </c>
      <c r="B10545" t="s">
        <v>2524</v>
      </c>
      <c r="C10545">
        <v>176.8090783424953</v>
      </c>
      <c r="D10545" t="s">
        <v>150</v>
      </c>
      <c r="E10545" t="s">
        <v>2786</v>
      </c>
      <c r="F10545" t="s">
        <v>1509</v>
      </c>
    </row>
    <row r="10546" spans="1:6" ht="15">
      <c r="A10546" s="233">
        <v>45809</v>
      </c>
      <c r="B10546" t="s">
        <v>2525</v>
      </c>
      <c r="C10546">
        <v>240</v>
      </c>
      <c r="D10546" t="s">
        <v>152</v>
      </c>
      <c r="E10546" t="s">
        <v>2148</v>
      </c>
      <c r="F10546" t="s">
        <v>1591</v>
      </c>
    </row>
    <row r="10547" spans="1:6" ht="15">
      <c r="A10547" s="233">
        <v>45809</v>
      </c>
      <c r="B10547" t="s">
        <v>2524</v>
      </c>
      <c r="C10547">
        <v>125.9128682951398</v>
      </c>
      <c r="D10547" t="s">
        <v>152</v>
      </c>
      <c r="E10547" t="s">
        <v>2535</v>
      </c>
      <c r="F10547" t="s">
        <v>1591</v>
      </c>
    </row>
    <row r="10548" spans="1:6" ht="15">
      <c r="A10548" s="233">
        <v>45809</v>
      </c>
      <c r="B10548" t="s">
        <v>2525</v>
      </c>
      <c r="C10548">
        <v>140</v>
      </c>
      <c r="D10548" t="s">
        <v>154</v>
      </c>
      <c r="E10548" t="s">
        <v>2131</v>
      </c>
      <c r="F10548" t="s">
        <v>1534</v>
      </c>
    </row>
    <row r="10549" spans="1:6" ht="15">
      <c r="A10549" s="233">
        <v>45809</v>
      </c>
      <c r="B10549" t="s">
        <v>2524</v>
      </c>
      <c r="C10549">
        <v>179.41357391839239</v>
      </c>
      <c r="D10549" t="s">
        <v>154</v>
      </c>
      <c r="E10549" t="s">
        <v>2227</v>
      </c>
      <c r="F10549" t="s">
        <v>1534</v>
      </c>
    </row>
    <row r="10550" spans="1:6" ht="15">
      <c r="A10550" s="233">
        <v>45809</v>
      </c>
      <c r="B10550" t="s">
        <v>2524</v>
      </c>
      <c r="C10550">
        <v>91.935424557790597</v>
      </c>
      <c r="D10550" t="s">
        <v>156</v>
      </c>
      <c r="E10550" t="s">
        <v>2577</v>
      </c>
      <c r="F10550" t="s">
        <v>1525</v>
      </c>
    </row>
    <row r="10551" spans="1:6" ht="15">
      <c r="A10551" s="233">
        <v>45809</v>
      </c>
      <c r="B10551" t="s">
        <v>2525</v>
      </c>
      <c r="C10551">
        <v>25</v>
      </c>
      <c r="D10551" t="s">
        <v>156</v>
      </c>
      <c r="E10551" t="s">
        <v>2173</v>
      </c>
      <c r="F10551" t="s">
        <v>1525</v>
      </c>
    </row>
    <row r="10552" spans="1:6" ht="15">
      <c r="A10552" s="233">
        <v>45809</v>
      </c>
      <c r="B10552" t="s">
        <v>2525</v>
      </c>
      <c r="C10552">
        <v>95</v>
      </c>
      <c r="D10552" t="s">
        <v>158</v>
      </c>
      <c r="E10552" t="s">
        <v>2258</v>
      </c>
      <c r="F10552" t="s">
        <v>1534</v>
      </c>
    </row>
    <row r="10553" spans="1:6" ht="15">
      <c r="A10553" s="233">
        <v>45809</v>
      </c>
      <c r="B10553" t="s">
        <v>2524</v>
      </c>
      <c r="C10553">
        <v>172.43256978981381</v>
      </c>
      <c r="D10553" t="s">
        <v>158</v>
      </c>
      <c r="E10553" t="s">
        <v>2216</v>
      </c>
      <c r="F10553" t="s">
        <v>1534</v>
      </c>
    </row>
    <row r="10554" spans="1:6" ht="15">
      <c r="A10554" s="233">
        <v>45809</v>
      </c>
      <c r="B10554" t="s">
        <v>2525</v>
      </c>
      <c r="C10554">
        <v>55</v>
      </c>
      <c r="D10554" t="s">
        <v>160</v>
      </c>
      <c r="E10554" t="s">
        <v>2150</v>
      </c>
      <c r="F10554" t="s">
        <v>1544</v>
      </c>
    </row>
    <row r="10555" spans="1:6" ht="15">
      <c r="A10555" s="233">
        <v>45809</v>
      </c>
      <c r="B10555" t="s">
        <v>2524</v>
      </c>
      <c r="C10555">
        <v>114.4188562275063</v>
      </c>
      <c r="D10555" t="s">
        <v>160</v>
      </c>
      <c r="E10555" t="s">
        <v>2988</v>
      </c>
      <c r="F10555" t="s">
        <v>1544</v>
      </c>
    </row>
    <row r="10556" spans="1:6" ht="15">
      <c r="A10556" s="233">
        <v>45809</v>
      </c>
      <c r="B10556" t="s">
        <v>2524</v>
      </c>
      <c r="C10556">
        <v>103.84215991692631</v>
      </c>
      <c r="D10556" t="s">
        <v>162</v>
      </c>
      <c r="E10556" t="s">
        <v>2559</v>
      </c>
      <c r="F10556" t="s">
        <v>1509</v>
      </c>
    </row>
    <row r="10557" spans="1:6" ht="15">
      <c r="A10557" s="233">
        <v>45809</v>
      </c>
      <c r="B10557" t="s">
        <v>2525</v>
      </c>
      <c r="C10557">
        <v>30</v>
      </c>
      <c r="D10557" t="s">
        <v>162</v>
      </c>
      <c r="E10557" t="s">
        <v>2133</v>
      </c>
      <c r="F10557" t="s">
        <v>1509</v>
      </c>
    </row>
    <row r="10558" spans="1:6" ht="15">
      <c r="A10558" s="233">
        <v>45809</v>
      </c>
      <c r="B10558" t="s">
        <v>2524</v>
      </c>
      <c r="C10558">
        <v>134.7138293368231</v>
      </c>
      <c r="D10558" t="s">
        <v>164</v>
      </c>
      <c r="E10558" t="s">
        <v>2165</v>
      </c>
      <c r="F10558" t="s">
        <v>1578</v>
      </c>
    </row>
    <row r="10559" spans="1:6" ht="15">
      <c r="A10559" s="233">
        <v>45809</v>
      </c>
      <c r="B10559" t="s">
        <v>2525</v>
      </c>
      <c r="C10559">
        <v>35</v>
      </c>
      <c r="D10559" t="s">
        <v>164</v>
      </c>
      <c r="E10559" t="s">
        <v>2205</v>
      </c>
      <c r="F10559" t="s">
        <v>1578</v>
      </c>
    </row>
    <row r="10560" spans="1:6" ht="15">
      <c r="A10560" s="233">
        <v>45809</v>
      </c>
      <c r="B10560" t="s">
        <v>2524</v>
      </c>
      <c r="C10560">
        <v>172.39397770371221</v>
      </c>
      <c r="D10560" t="s">
        <v>166</v>
      </c>
      <c r="E10560" t="s">
        <v>2216</v>
      </c>
      <c r="F10560" t="s">
        <v>1525</v>
      </c>
    </row>
    <row r="10561" spans="1:6" ht="15">
      <c r="A10561" s="233">
        <v>45809</v>
      </c>
      <c r="B10561" t="s">
        <v>2525</v>
      </c>
      <c r="C10561">
        <v>75</v>
      </c>
      <c r="D10561" t="s">
        <v>166</v>
      </c>
      <c r="E10561" t="s">
        <v>2147</v>
      </c>
      <c r="F10561" t="s">
        <v>1525</v>
      </c>
    </row>
    <row r="10562" spans="1:6" ht="15">
      <c r="A10562" s="233">
        <v>45809</v>
      </c>
      <c r="B10562" t="s">
        <v>2524</v>
      </c>
      <c r="C10562">
        <v>137.11923044468821</v>
      </c>
      <c r="D10562" t="s">
        <v>168</v>
      </c>
      <c r="E10562" t="s">
        <v>2264</v>
      </c>
      <c r="F10562" t="s">
        <v>1578</v>
      </c>
    </row>
    <row r="10563" spans="1:6" ht="15">
      <c r="A10563" s="233">
        <v>45809</v>
      </c>
      <c r="B10563" t="s">
        <v>2525</v>
      </c>
      <c r="C10563">
        <v>65</v>
      </c>
      <c r="D10563" t="s">
        <v>168</v>
      </c>
      <c r="E10563" t="s">
        <v>2209</v>
      </c>
      <c r="F10563" t="s">
        <v>1578</v>
      </c>
    </row>
    <row r="10564" spans="1:6" ht="15">
      <c r="A10564" s="233">
        <v>45809</v>
      </c>
      <c r="B10564" t="s">
        <v>2524</v>
      </c>
      <c r="C10564">
        <v>106.3528077141237</v>
      </c>
      <c r="D10564" t="s">
        <v>170</v>
      </c>
      <c r="E10564" t="s">
        <v>2539</v>
      </c>
      <c r="F10564" t="s">
        <v>1509</v>
      </c>
    </row>
    <row r="10565" spans="1:6" ht="15">
      <c r="A10565" s="233">
        <v>45809</v>
      </c>
      <c r="B10565" t="s">
        <v>2525</v>
      </c>
      <c r="C10565">
        <v>30</v>
      </c>
      <c r="D10565" t="s">
        <v>170</v>
      </c>
      <c r="E10565" t="s">
        <v>2133</v>
      </c>
      <c r="F10565" t="s">
        <v>1509</v>
      </c>
    </row>
    <row r="10566" spans="1:6" ht="15">
      <c r="A10566" s="233">
        <v>45809</v>
      </c>
      <c r="B10566" t="s">
        <v>2524</v>
      </c>
      <c r="C10566">
        <v>115.0213641533789</v>
      </c>
      <c r="D10566" t="s">
        <v>172</v>
      </c>
      <c r="E10566" t="s">
        <v>2143</v>
      </c>
      <c r="F10566" t="s">
        <v>1525</v>
      </c>
    </row>
    <row r="10567" spans="1:6" ht="15">
      <c r="A10567" s="233">
        <v>45809</v>
      </c>
      <c r="B10567" t="s">
        <v>2525</v>
      </c>
      <c r="C10567">
        <v>270</v>
      </c>
      <c r="D10567" t="s">
        <v>172</v>
      </c>
      <c r="E10567" t="s">
        <v>2987</v>
      </c>
      <c r="F10567" t="s">
        <v>1525</v>
      </c>
    </row>
    <row r="10568" spans="1:6" ht="15">
      <c r="A10568" s="233">
        <v>45809</v>
      </c>
      <c r="B10568" t="s">
        <v>2525</v>
      </c>
      <c r="C10568">
        <v>40</v>
      </c>
      <c r="D10568" t="s">
        <v>174</v>
      </c>
      <c r="E10568" t="s">
        <v>2185</v>
      </c>
      <c r="F10568" t="s">
        <v>1518</v>
      </c>
    </row>
    <row r="10569" spans="1:6" ht="15">
      <c r="A10569" s="233">
        <v>45809</v>
      </c>
      <c r="B10569" t="s">
        <v>2524</v>
      </c>
      <c r="C10569">
        <v>115.64035848511131</v>
      </c>
      <c r="D10569" t="s">
        <v>174</v>
      </c>
      <c r="E10569" t="s">
        <v>2194</v>
      </c>
      <c r="F10569" t="s">
        <v>1518</v>
      </c>
    </row>
    <row r="10570" spans="1:6" ht="15">
      <c r="A10570" s="233">
        <v>45809</v>
      </c>
      <c r="B10570" t="s">
        <v>2525</v>
      </c>
      <c r="C10570">
        <v>60</v>
      </c>
      <c r="D10570" t="s">
        <v>176</v>
      </c>
      <c r="E10570" t="s">
        <v>2113</v>
      </c>
      <c r="F10570" t="s">
        <v>1518</v>
      </c>
    </row>
    <row r="10571" spans="1:6" ht="15">
      <c r="A10571" s="233">
        <v>45809</v>
      </c>
      <c r="B10571" t="s">
        <v>2524</v>
      </c>
      <c r="C10571">
        <v>152.8039525289054</v>
      </c>
      <c r="D10571" t="s">
        <v>176</v>
      </c>
      <c r="E10571" t="s">
        <v>2541</v>
      </c>
      <c r="F10571" t="s">
        <v>1518</v>
      </c>
    </row>
    <row r="10572" spans="1:6" ht="15">
      <c r="A10572" s="233">
        <v>45809</v>
      </c>
      <c r="B10572" t="s">
        <v>2524</v>
      </c>
      <c r="C10572">
        <v>101.67472802010251</v>
      </c>
      <c r="D10572" t="s">
        <v>178</v>
      </c>
      <c r="E10572" t="s">
        <v>2257</v>
      </c>
      <c r="F10572" t="s">
        <v>1591</v>
      </c>
    </row>
    <row r="10573" spans="1:6" ht="15">
      <c r="A10573" s="233">
        <v>45809</v>
      </c>
      <c r="B10573" t="s">
        <v>2525</v>
      </c>
      <c r="C10573">
        <v>70</v>
      </c>
      <c r="D10573" t="s">
        <v>178</v>
      </c>
      <c r="E10573" t="s">
        <v>2127</v>
      </c>
      <c r="F10573" t="s">
        <v>1591</v>
      </c>
    </row>
    <row r="10574" spans="1:6" ht="15">
      <c r="A10574" s="233">
        <v>45809</v>
      </c>
      <c r="B10574" t="s">
        <v>2524</v>
      </c>
      <c r="C10574">
        <v>157.55329008341059</v>
      </c>
      <c r="D10574" t="s">
        <v>180</v>
      </c>
      <c r="E10574" t="s">
        <v>2186</v>
      </c>
      <c r="F10574" t="s">
        <v>1522</v>
      </c>
    </row>
    <row r="10575" spans="1:6" ht="15">
      <c r="A10575" s="233">
        <v>45809</v>
      </c>
      <c r="B10575" t="s">
        <v>2525</v>
      </c>
      <c r="C10575">
        <v>85</v>
      </c>
      <c r="D10575" t="s">
        <v>180</v>
      </c>
      <c r="E10575" t="s">
        <v>2183</v>
      </c>
      <c r="F10575" t="s">
        <v>1522</v>
      </c>
    </row>
    <row r="10576" spans="1:6" ht="15">
      <c r="A10576" s="233">
        <v>45809</v>
      </c>
      <c r="B10576" t="s">
        <v>2524</v>
      </c>
      <c r="C10576">
        <v>197.7066034005536</v>
      </c>
      <c r="D10576" t="s">
        <v>182</v>
      </c>
      <c r="E10576" t="s">
        <v>2225</v>
      </c>
      <c r="F10576" t="s">
        <v>1578</v>
      </c>
    </row>
    <row r="10577" spans="1:6" ht="15">
      <c r="A10577" s="233">
        <v>45809</v>
      </c>
      <c r="B10577" t="s">
        <v>2525</v>
      </c>
      <c r="C10577">
        <v>90</v>
      </c>
      <c r="D10577" t="s">
        <v>182</v>
      </c>
      <c r="E10577" t="s">
        <v>2193</v>
      </c>
      <c r="F10577" t="s">
        <v>1578</v>
      </c>
    </row>
    <row r="10578" spans="1:6" ht="15">
      <c r="A10578" s="233">
        <v>45809</v>
      </c>
      <c r="B10578" t="s">
        <v>2525</v>
      </c>
      <c r="C10578">
        <v>200</v>
      </c>
      <c r="D10578" t="s">
        <v>184</v>
      </c>
      <c r="E10578" t="s">
        <v>2208</v>
      </c>
      <c r="F10578" t="s">
        <v>1518</v>
      </c>
    </row>
    <row r="10579" spans="1:6" ht="15">
      <c r="A10579" s="233">
        <v>45809</v>
      </c>
      <c r="B10579" t="s">
        <v>2524</v>
      </c>
      <c r="C10579">
        <v>121.0631768188229</v>
      </c>
      <c r="D10579" t="s">
        <v>184</v>
      </c>
      <c r="E10579" t="s">
        <v>2563</v>
      </c>
      <c r="F10579" t="s">
        <v>1518</v>
      </c>
    </row>
    <row r="10580" spans="1:6" ht="15">
      <c r="A10580" s="233">
        <v>45809</v>
      </c>
      <c r="B10580" t="s">
        <v>2525</v>
      </c>
      <c r="C10580">
        <v>145</v>
      </c>
      <c r="D10580" t="s">
        <v>186</v>
      </c>
      <c r="E10580" t="s">
        <v>2157</v>
      </c>
      <c r="F10580" t="s">
        <v>1578</v>
      </c>
    </row>
    <row r="10581" spans="1:6" ht="15">
      <c r="A10581" s="233">
        <v>45809</v>
      </c>
      <c r="B10581" t="s">
        <v>2524</v>
      </c>
      <c r="C10581">
        <v>164.40282092564459</v>
      </c>
      <c r="D10581" t="s">
        <v>186</v>
      </c>
      <c r="E10581" t="s">
        <v>2260</v>
      </c>
      <c r="F10581" t="s">
        <v>1578</v>
      </c>
    </row>
    <row r="10582" spans="1:6" ht="15">
      <c r="A10582" s="233">
        <v>45809</v>
      </c>
      <c r="B10582" t="s">
        <v>2525</v>
      </c>
      <c r="C10582">
        <v>45</v>
      </c>
      <c r="D10582" t="s">
        <v>188</v>
      </c>
      <c r="E10582" t="s">
        <v>2138</v>
      </c>
      <c r="F10582" t="s">
        <v>1591</v>
      </c>
    </row>
    <row r="10583" spans="1:6" ht="15">
      <c r="A10583" s="233">
        <v>45809</v>
      </c>
      <c r="B10583" t="s">
        <v>2524</v>
      </c>
      <c r="C10583">
        <v>114.9073081047955</v>
      </c>
      <c r="D10583" t="s">
        <v>188</v>
      </c>
      <c r="E10583" t="s">
        <v>2143</v>
      </c>
      <c r="F10583" t="s">
        <v>1591</v>
      </c>
    </row>
    <row r="10584" spans="1:6" ht="15">
      <c r="A10584" s="233">
        <v>45809</v>
      </c>
      <c r="B10584" t="s">
        <v>2525</v>
      </c>
      <c r="C10584">
        <v>215</v>
      </c>
      <c r="D10584" t="s">
        <v>190</v>
      </c>
      <c r="E10584" t="s">
        <v>2117</v>
      </c>
      <c r="F10584" t="s">
        <v>1591</v>
      </c>
    </row>
    <row r="10585" spans="1:6" ht="15">
      <c r="A10585" s="233">
        <v>45809</v>
      </c>
      <c r="B10585" t="s">
        <v>2524</v>
      </c>
      <c r="C10585">
        <v>116.4415463437355</v>
      </c>
      <c r="D10585" t="s">
        <v>190</v>
      </c>
      <c r="E10585" t="s">
        <v>2194</v>
      </c>
      <c r="F10585" t="s">
        <v>1591</v>
      </c>
    </row>
    <row r="10586" spans="1:6" ht="15">
      <c r="A10586" s="233">
        <v>45809</v>
      </c>
      <c r="B10586" t="s">
        <v>2524</v>
      </c>
      <c r="C10586">
        <v>139.02229412062081</v>
      </c>
      <c r="D10586" t="s">
        <v>192</v>
      </c>
      <c r="E10586" t="s">
        <v>3428</v>
      </c>
      <c r="F10586" t="s">
        <v>1534</v>
      </c>
    </row>
    <row r="10587" spans="1:6" ht="15">
      <c r="A10587" s="233">
        <v>45809</v>
      </c>
      <c r="B10587" t="s">
        <v>2525</v>
      </c>
      <c r="C10587">
        <v>55</v>
      </c>
      <c r="D10587" t="s">
        <v>192</v>
      </c>
      <c r="E10587" t="s">
        <v>2150</v>
      </c>
      <c r="F10587" t="s">
        <v>1534</v>
      </c>
    </row>
    <row r="10588" spans="1:6" ht="15">
      <c r="A10588" s="233">
        <v>45809</v>
      </c>
      <c r="B10588" t="s">
        <v>2525</v>
      </c>
      <c r="C10588">
        <v>165</v>
      </c>
      <c r="D10588" t="s">
        <v>194</v>
      </c>
      <c r="E10588" t="s">
        <v>2153</v>
      </c>
      <c r="F10588" t="s">
        <v>1544</v>
      </c>
    </row>
    <row r="10589" spans="1:6" ht="15">
      <c r="A10589" s="233">
        <v>45809</v>
      </c>
      <c r="B10589" t="s">
        <v>2524</v>
      </c>
      <c r="C10589">
        <v>117.85798469989069</v>
      </c>
      <c r="D10589" t="s">
        <v>194</v>
      </c>
      <c r="E10589" t="s">
        <v>2543</v>
      </c>
      <c r="F10589" t="s">
        <v>1544</v>
      </c>
    </row>
    <row r="10590" spans="1:6" ht="15">
      <c r="A10590" s="233">
        <v>45809</v>
      </c>
      <c r="B10590" t="s">
        <v>2525</v>
      </c>
      <c r="C10590">
        <v>40</v>
      </c>
      <c r="D10590" t="s">
        <v>196</v>
      </c>
      <c r="E10590" t="s">
        <v>2185</v>
      </c>
      <c r="F10590" t="s">
        <v>1525</v>
      </c>
    </row>
    <row r="10591" spans="1:6" ht="15">
      <c r="A10591" s="233">
        <v>45809</v>
      </c>
      <c r="B10591" t="s">
        <v>2524</v>
      </c>
      <c r="C10591">
        <v>124.3471773190749</v>
      </c>
      <c r="D10591" t="s">
        <v>196</v>
      </c>
      <c r="E10591" t="s">
        <v>2204</v>
      </c>
      <c r="F10591" t="s">
        <v>1525</v>
      </c>
    </row>
    <row r="10592" spans="1:6" ht="15">
      <c r="A10592" s="233">
        <v>45809</v>
      </c>
      <c r="B10592" t="s">
        <v>2524</v>
      </c>
      <c r="C10592">
        <v>87.652661719160861</v>
      </c>
      <c r="D10592" t="s">
        <v>198</v>
      </c>
      <c r="E10592" t="s">
        <v>2571</v>
      </c>
      <c r="F10592" t="s">
        <v>1522</v>
      </c>
    </row>
    <row r="10593" spans="1:6" ht="15">
      <c r="A10593" s="233">
        <v>45809</v>
      </c>
      <c r="B10593" t="s">
        <v>2525</v>
      </c>
      <c r="C10593">
        <v>45</v>
      </c>
      <c r="D10593" t="s">
        <v>198</v>
      </c>
      <c r="E10593" t="s">
        <v>2138</v>
      </c>
      <c r="F10593" t="s">
        <v>1522</v>
      </c>
    </row>
    <row r="10594" spans="1:6" ht="15">
      <c r="A10594" s="233">
        <v>45809</v>
      </c>
      <c r="B10594" t="s">
        <v>2524</v>
      </c>
      <c r="C10594">
        <v>93.867334167709629</v>
      </c>
      <c r="D10594" t="s">
        <v>200</v>
      </c>
      <c r="E10594" t="s">
        <v>2557</v>
      </c>
      <c r="F10594" t="s">
        <v>1544</v>
      </c>
    </row>
    <row r="10595" spans="1:6" ht="15">
      <c r="A10595" s="233">
        <v>45809</v>
      </c>
      <c r="B10595" t="s">
        <v>2525</v>
      </c>
      <c r="C10595">
        <v>30</v>
      </c>
      <c r="D10595" t="s">
        <v>200</v>
      </c>
      <c r="E10595" t="s">
        <v>2133</v>
      </c>
      <c r="F10595" t="s">
        <v>1544</v>
      </c>
    </row>
    <row r="10596" spans="1:6" ht="15">
      <c r="A10596" s="233">
        <v>45809</v>
      </c>
      <c r="B10596" t="s">
        <v>2525</v>
      </c>
      <c r="C10596">
        <v>20</v>
      </c>
      <c r="D10596" t="s">
        <v>202</v>
      </c>
      <c r="E10596" t="s">
        <v>2118</v>
      </c>
      <c r="F10596" t="s">
        <v>1544</v>
      </c>
    </row>
    <row r="10597" spans="1:6" ht="15">
      <c r="A10597" s="233">
        <v>45809</v>
      </c>
      <c r="B10597" t="s">
        <v>2524</v>
      </c>
      <c r="C10597">
        <v>89.980654159355737</v>
      </c>
      <c r="D10597" t="s">
        <v>202</v>
      </c>
      <c r="E10597" t="s">
        <v>2193</v>
      </c>
      <c r="F10597" t="s">
        <v>1544</v>
      </c>
    </row>
    <row r="10598" spans="1:6" ht="15">
      <c r="A10598" s="233">
        <v>45809</v>
      </c>
      <c r="B10598" t="s">
        <v>2525</v>
      </c>
      <c r="C10598">
        <v>50</v>
      </c>
      <c r="D10598" t="s">
        <v>204</v>
      </c>
      <c r="E10598" t="s">
        <v>2191</v>
      </c>
      <c r="F10598" t="s">
        <v>1509</v>
      </c>
    </row>
    <row r="10599" spans="1:6" ht="15">
      <c r="A10599" s="233">
        <v>45809</v>
      </c>
      <c r="B10599" t="s">
        <v>2524</v>
      </c>
      <c r="C10599">
        <v>123.872757903082</v>
      </c>
      <c r="D10599" t="s">
        <v>204</v>
      </c>
      <c r="E10599" t="s">
        <v>2204</v>
      </c>
      <c r="F10599" t="s">
        <v>1509</v>
      </c>
    </row>
    <row r="10600" spans="1:6" ht="15">
      <c r="A10600" s="233">
        <v>45809</v>
      </c>
      <c r="B10600" t="s">
        <v>2525</v>
      </c>
      <c r="C10600">
        <v>35</v>
      </c>
      <c r="D10600" t="s">
        <v>206</v>
      </c>
      <c r="E10600" t="s">
        <v>2205</v>
      </c>
      <c r="F10600" t="s">
        <v>1578</v>
      </c>
    </row>
    <row r="10601" spans="1:6" ht="15">
      <c r="A10601" s="233">
        <v>45809</v>
      </c>
      <c r="B10601" t="s">
        <v>2524</v>
      </c>
      <c r="C10601">
        <v>104.52753553936211</v>
      </c>
      <c r="D10601" t="s">
        <v>206</v>
      </c>
      <c r="E10601" t="s">
        <v>2137</v>
      </c>
      <c r="F10601" t="s">
        <v>1578</v>
      </c>
    </row>
    <row r="10602" spans="1:6" ht="15">
      <c r="A10602" s="233">
        <v>45809</v>
      </c>
      <c r="B10602" t="s">
        <v>2525</v>
      </c>
      <c r="C10602">
        <v>55</v>
      </c>
      <c r="D10602" t="s">
        <v>208</v>
      </c>
      <c r="E10602" t="s">
        <v>2150</v>
      </c>
      <c r="F10602" t="s">
        <v>1509</v>
      </c>
    </row>
    <row r="10603" spans="1:6" ht="15">
      <c r="A10603" s="233">
        <v>45809</v>
      </c>
      <c r="B10603" t="s">
        <v>2524</v>
      </c>
      <c r="C10603">
        <v>164.7397112562152</v>
      </c>
      <c r="D10603" t="s">
        <v>208</v>
      </c>
      <c r="E10603" t="s">
        <v>2153</v>
      </c>
      <c r="F10603" t="s">
        <v>1509</v>
      </c>
    </row>
    <row r="10604" spans="1:6" ht="15">
      <c r="A10604" s="233">
        <v>45809</v>
      </c>
      <c r="B10604" t="s">
        <v>2525</v>
      </c>
      <c r="C10604">
        <v>60</v>
      </c>
      <c r="D10604" t="s">
        <v>210</v>
      </c>
      <c r="E10604" t="s">
        <v>2113</v>
      </c>
      <c r="F10604" t="s">
        <v>1534</v>
      </c>
    </row>
    <row r="10605" spans="1:6" ht="15">
      <c r="A10605" s="233">
        <v>45809</v>
      </c>
      <c r="B10605" t="s">
        <v>2524</v>
      </c>
      <c r="C10605">
        <v>155.56131708581799</v>
      </c>
      <c r="D10605" t="s">
        <v>210</v>
      </c>
      <c r="E10605" t="s">
        <v>2575</v>
      </c>
      <c r="F10605" t="s">
        <v>1534</v>
      </c>
    </row>
    <row r="10606" spans="1:6" ht="15">
      <c r="A10606" s="233">
        <v>45809</v>
      </c>
      <c r="B10606" t="s">
        <v>2525</v>
      </c>
      <c r="C10606">
        <v>85</v>
      </c>
      <c r="D10606" t="s">
        <v>212</v>
      </c>
      <c r="E10606" t="s">
        <v>2183</v>
      </c>
      <c r="F10606" t="s">
        <v>1518</v>
      </c>
    </row>
    <row r="10607" spans="1:6" ht="15">
      <c r="A10607" s="233">
        <v>45809</v>
      </c>
      <c r="B10607" t="s">
        <v>2524</v>
      </c>
      <c r="C10607">
        <v>156.37360413562189</v>
      </c>
      <c r="D10607" t="s">
        <v>212</v>
      </c>
      <c r="E10607" t="s">
        <v>2575</v>
      </c>
      <c r="F10607" t="s">
        <v>1518</v>
      </c>
    </row>
    <row r="10608" spans="1:6" ht="15">
      <c r="A10608" s="233">
        <v>45809</v>
      </c>
      <c r="B10608" t="s">
        <v>2524</v>
      </c>
      <c r="C10608">
        <v>91.332541784637868</v>
      </c>
      <c r="D10608" t="s">
        <v>214</v>
      </c>
      <c r="E10608" t="s">
        <v>2574</v>
      </c>
      <c r="F10608" t="s">
        <v>1591</v>
      </c>
    </row>
    <row r="10609" spans="1:6" ht="15">
      <c r="A10609" s="233">
        <v>45809</v>
      </c>
      <c r="B10609" t="s">
        <v>2525</v>
      </c>
      <c r="C10609">
        <v>10</v>
      </c>
      <c r="D10609" t="s">
        <v>214</v>
      </c>
      <c r="E10609" t="s">
        <v>2129</v>
      </c>
      <c r="F10609" t="s">
        <v>1591</v>
      </c>
    </row>
    <row r="10610" spans="1:6" ht="15">
      <c r="A10610" s="233">
        <v>45809</v>
      </c>
      <c r="B10610" t="s">
        <v>2525</v>
      </c>
      <c r="C10610">
        <v>65</v>
      </c>
      <c r="D10610" t="s">
        <v>216</v>
      </c>
      <c r="E10610" t="s">
        <v>2209</v>
      </c>
      <c r="F10610" t="s">
        <v>1534</v>
      </c>
    </row>
    <row r="10611" spans="1:6" ht="15">
      <c r="A10611" s="233">
        <v>45809</v>
      </c>
      <c r="B10611" t="s">
        <v>2524</v>
      </c>
      <c r="C10611">
        <v>175.9419662191425</v>
      </c>
      <c r="D10611" t="s">
        <v>216</v>
      </c>
      <c r="E10611" t="s">
        <v>2569</v>
      </c>
      <c r="F10611" t="s">
        <v>1534</v>
      </c>
    </row>
    <row r="10612" spans="1:6" ht="15">
      <c r="A10612" s="233">
        <v>45809</v>
      </c>
      <c r="B10612" t="s">
        <v>2524</v>
      </c>
      <c r="C10612">
        <v>136.60935578930929</v>
      </c>
      <c r="D10612" t="s">
        <v>218</v>
      </c>
      <c r="E10612" t="s">
        <v>2264</v>
      </c>
      <c r="F10612" t="s">
        <v>1531</v>
      </c>
    </row>
    <row r="10613" spans="1:6" ht="15">
      <c r="A10613" s="233">
        <v>45809</v>
      </c>
      <c r="B10613" t="s">
        <v>2525</v>
      </c>
      <c r="C10613">
        <v>70</v>
      </c>
      <c r="D10613" t="s">
        <v>218</v>
      </c>
      <c r="E10613" t="s">
        <v>2127</v>
      </c>
      <c r="F10613" t="s">
        <v>1531</v>
      </c>
    </row>
    <row r="10614" spans="1:6" ht="15">
      <c r="A10614" s="233">
        <v>45809</v>
      </c>
      <c r="B10614" t="s">
        <v>2525</v>
      </c>
      <c r="C10614">
        <v>110</v>
      </c>
      <c r="D10614" t="s">
        <v>220</v>
      </c>
      <c r="E10614" t="s">
        <v>2123</v>
      </c>
      <c r="F10614" t="s">
        <v>1534</v>
      </c>
    </row>
    <row r="10615" spans="1:6" ht="15">
      <c r="A10615" s="233">
        <v>45809</v>
      </c>
      <c r="B10615" t="s">
        <v>2524</v>
      </c>
      <c r="C10615">
        <v>162.09127212177481</v>
      </c>
      <c r="D10615" t="s">
        <v>220</v>
      </c>
      <c r="E10615" t="s">
        <v>2981</v>
      </c>
      <c r="F10615" t="s">
        <v>1534</v>
      </c>
    </row>
    <row r="10616" spans="1:6" ht="15">
      <c r="A10616" s="233">
        <v>45809</v>
      </c>
      <c r="B10616" t="s">
        <v>2525</v>
      </c>
      <c r="C10616">
        <v>150</v>
      </c>
      <c r="D10616" t="s">
        <v>222</v>
      </c>
      <c r="E10616" t="s">
        <v>2217</v>
      </c>
      <c r="F10616" t="s">
        <v>1518</v>
      </c>
    </row>
    <row r="10617" spans="1:6" ht="15">
      <c r="A10617" s="233">
        <v>45809</v>
      </c>
      <c r="B10617" t="s">
        <v>2524</v>
      </c>
      <c r="C10617">
        <v>153.4354190321294</v>
      </c>
      <c r="D10617" t="s">
        <v>222</v>
      </c>
      <c r="E10617" t="s">
        <v>2541</v>
      </c>
      <c r="F10617" t="s">
        <v>1518</v>
      </c>
    </row>
    <row r="10618" spans="1:6" ht="15">
      <c r="A10618" s="233">
        <v>45809</v>
      </c>
      <c r="B10618" t="s">
        <v>2525</v>
      </c>
      <c r="C10618">
        <v>85</v>
      </c>
      <c r="D10618" t="s">
        <v>224</v>
      </c>
      <c r="E10618" t="s">
        <v>2183</v>
      </c>
      <c r="F10618" t="s">
        <v>1531</v>
      </c>
    </row>
    <row r="10619" spans="1:6" ht="15">
      <c r="A10619" s="233">
        <v>45809</v>
      </c>
      <c r="B10619" t="s">
        <v>2524</v>
      </c>
      <c r="C10619">
        <v>96.815344662626998</v>
      </c>
      <c r="D10619" t="s">
        <v>224</v>
      </c>
      <c r="E10619" t="s">
        <v>2530</v>
      </c>
      <c r="F10619" t="s">
        <v>1531</v>
      </c>
    </row>
    <row r="10620" spans="1:6" ht="15">
      <c r="A10620" s="233">
        <v>45809</v>
      </c>
      <c r="B10620" t="s">
        <v>2525</v>
      </c>
      <c r="C10620">
        <v>0</v>
      </c>
      <c r="D10620" t="s">
        <v>226</v>
      </c>
      <c r="E10620" t="s">
        <v>2156</v>
      </c>
      <c r="F10620" t="s">
        <v>1544</v>
      </c>
    </row>
    <row r="10621" spans="1:6" ht="15">
      <c r="A10621" s="233">
        <v>45809</v>
      </c>
      <c r="B10621" t="s">
        <v>2524</v>
      </c>
      <c r="C10621">
        <v>0</v>
      </c>
      <c r="D10621" t="s">
        <v>226</v>
      </c>
      <c r="E10621" t="s">
        <v>2156</v>
      </c>
      <c r="F10621" t="s">
        <v>1544</v>
      </c>
    </row>
    <row r="10622" spans="1:6" ht="15">
      <c r="A10622" s="233">
        <v>45809</v>
      </c>
      <c r="B10622" t="s">
        <v>2524</v>
      </c>
      <c r="C10622">
        <v>191.38755980861251</v>
      </c>
      <c r="D10622" t="s">
        <v>228</v>
      </c>
      <c r="E10622" t="s">
        <v>2804</v>
      </c>
      <c r="F10622" t="s">
        <v>1531</v>
      </c>
    </row>
    <row r="10623" spans="1:6" ht="15">
      <c r="A10623" s="233">
        <v>45809</v>
      </c>
      <c r="B10623" t="s">
        <v>2525</v>
      </c>
      <c r="C10623">
        <v>90</v>
      </c>
      <c r="D10623" t="s">
        <v>228</v>
      </c>
      <c r="E10623" t="s">
        <v>2193</v>
      </c>
      <c r="F10623" t="s">
        <v>1531</v>
      </c>
    </row>
    <row r="10624" spans="1:6" ht="15">
      <c r="A10624" s="233">
        <v>45809</v>
      </c>
      <c r="B10624" t="s">
        <v>2525</v>
      </c>
      <c r="C10624">
        <v>200</v>
      </c>
      <c r="D10624" t="s">
        <v>230</v>
      </c>
      <c r="E10624" t="s">
        <v>2208</v>
      </c>
      <c r="F10624" t="s">
        <v>1522</v>
      </c>
    </row>
    <row r="10625" spans="1:6" ht="15">
      <c r="A10625" s="233">
        <v>45809</v>
      </c>
      <c r="B10625" t="s">
        <v>2524</v>
      </c>
      <c r="C10625">
        <v>133.70771493515181</v>
      </c>
      <c r="D10625" t="s">
        <v>230</v>
      </c>
      <c r="E10625" t="s">
        <v>2262</v>
      </c>
      <c r="F10625" t="s">
        <v>1522</v>
      </c>
    </row>
    <row r="10626" spans="1:6" ht="15">
      <c r="A10626" s="233">
        <v>45809</v>
      </c>
      <c r="B10626" t="s">
        <v>2525</v>
      </c>
      <c r="C10626">
        <v>95</v>
      </c>
      <c r="D10626" t="s">
        <v>232</v>
      </c>
      <c r="E10626" t="s">
        <v>2258</v>
      </c>
      <c r="F10626" t="s">
        <v>1522</v>
      </c>
    </row>
    <row r="10627" spans="1:6" ht="15">
      <c r="A10627" s="233">
        <v>45809</v>
      </c>
      <c r="B10627" t="s">
        <v>2524</v>
      </c>
      <c r="C10627">
        <v>166.36895380196839</v>
      </c>
      <c r="D10627" t="s">
        <v>232</v>
      </c>
      <c r="E10627" t="s">
        <v>2582</v>
      </c>
      <c r="F10627" t="s">
        <v>1522</v>
      </c>
    </row>
    <row r="10628" spans="1:6" ht="15">
      <c r="A10628" s="233">
        <v>45809</v>
      </c>
      <c r="B10628" t="s">
        <v>2525</v>
      </c>
      <c r="C10628">
        <v>35</v>
      </c>
      <c r="D10628" t="s">
        <v>234</v>
      </c>
      <c r="E10628" t="s">
        <v>2205</v>
      </c>
      <c r="F10628" t="s">
        <v>1578</v>
      </c>
    </row>
    <row r="10629" spans="1:6" ht="15">
      <c r="A10629" s="233">
        <v>45809</v>
      </c>
      <c r="B10629" t="s">
        <v>2524</v>
      </c>
      <c r="C10629">
        <v>107.5632318141307</v>
      </c>
      <c r="D10629" t="s">
        <v>234</v>
      </c>
      <c r="E10629" t="s">
        <v>2550</v>
      </c>
      <c r="F10629" t="s">
        <v>1578</v>
      </c>
    </row>
    <row r="10630" spans="1:6" ht="15">
      <c r="A10630" s="233">
        <v>45809</v>
      </c>
      <c r="B10630" t="s">
        <v>2525</v>
      </c>
      <c r="C10630">
        <v>50</v>
      </c>
      <c r="D10630" t="s">
        <v>236</v>
      </c>
      <c r="E10630" t="s">
        <v>2191</v>
      </c>
      <c r="F10630" t="s">
        <v>1544</v>
      </c>
    </row>
    <row r="10631" spans="1:6" ht="15">
      <c r="A10631" s="233">
        <v>45809</v>
      </c>
      <c r="B10631" t="s">
        <v>2524</v>
      </c>
      <c r="C10631">
        <v>140.6271972999578</v>
      </c>
      <c r="D10631" t="s">
        <v>236</v>
      </c>
      <c r="E10631" t="s">
        <v>2220</v>
      </c>
      <c r="F10631" t="s">
        <v>1544</v>
      </c>
    </row>
    <row r="10632" spans="1:6" ht="15">
      <c r="A10632" s="233">
        <v>45809</v>
      </c>
      <c r="B10632" t="s">
        <v>2524</v>
      </c>
      <c r="C10632">
        <v>125.6667318271943</v>
      </c>
      <c r="D10632" t="s">
        <v>238</v>
      </c>
      <c r="E10632" t="s">
        <v>2535</v>
      </c>
      <c r="F10632" t="s">
        <v>1525</v>
      </c>
    </row>
    <row r="10633" spans="1:6" ht="15">
      <c r="A10633" s="233">
        <v>45809</v>
      </c>
      <c r="B10633" t="s">
        <v>2525</v>
      </c>
      <c r="C10633">
        <v>45</v>
      </c>
      <c r="D10633" t="s">
        <v>238</v>
      </c>
      <c r="E10633" t="s">
        <v>2138</v>
      </c>
      <c r="F10633" t="s">
        <v>1525</v>
      </c>
    </row>
    <row r="10634" spans="1:6" ht="15">
      <c r="A10634" s="233">
        <v>45809</v>
      </c>
      <c r="B10634" t="s">
        <v>2524</v>
      </c>
      <c r="C10634">
        <v>104.5952165120982</v>
      </c>
      <c r="D10634" t="s">
        <v>240</v>
      </c>
      <c r="E10634" t="s">
        <v>2137</v>
      </c>
      <c r="F10634" t="s">
        <v>1509</v>
      </c>
    </row>
    <row r="10635" spans="1:6" ht="15">
      <c r="A10635" s="233">
        <v>45809</v>
      </c>
      <c r="B10635" t="s">
        <v>2525</v>
      </c>
      <c r="C10635">
        <v>30</v>
      </c>
      <c r="D10635" t="s">
        <v>240</v>
      </c>
      <c r="E10635" t="s">
        <v>2133</v>
      </c>
      <c r="F10635" t="s">
        <v>1509</v>
      </c>
    </row>
    <row r="10636" spans="1:6" ht="15">
      <c r="A10636" s="233">
        <v>45809</v>
      </c>
      <c r="B10636" t="s">
        <v>2524</v>
      </c>
      <c r="C10636">
        <v>115.9166430540172</v>
      </c>
      <c r="D10636" t="s">
        <v>242</v>
      </c>
      <c r="E10636" t="s">
        <v>2194</v>
      </c>
      <c r="F10636" t="s">
        <v>1534</v>
      </c>
    </row>
    <row r="10637" spans="1:6" ht="15">
      <c r="A10637" s="233">
        <v>45809</v>
      </c>
      <c r="B10637" t="s">
        <v>2525</v>
      </c>
      <c r="C10637">
        <v>45</v>
      </c>
      <c r="D10637" t="s">
        <v>242</v>
      </c>
      <c r="E10637" t="s">
        <v>2138</v>
      </c>
      <c r="F10637" t="s">
        <v>1534</v>
      </c>
    </row>
    <row r="10638" spans="1:6" ht="15">
      <c r="A10638" s="233">
        <v>45809</v>
      </c>
      <c r="B10638" t="s">
        <v>2524</v>
      </c>
      <c r="C10638">
        <v>122.0041871837041</v>
      </c>
      <c r="D10638" t="s">
        <v>244</v>
      </c>
      <c r="E10638" t="s">
        <v>2536</v>
      </c>
      <c r="F10638" t="s">
        <v>1531</v>
      </c>
    </row>
    <row r="10639" spans="1:6" ht="15">
      <c r="A10639" s="233">
        <v>45809</v>
      </c>
      <c r="B10639" t="s">
        <v>2525</v>
      </c>
      <c r="C10639">
        <v>250</v>
      </c>
      <c r="D10639" t="s">
        <v>244</v>
      </c>
      <c r="E10639" t="s">
        <v>2581</v>
      </c>
      <c r="F10639" t="s">
        <v>1531</v>
      </c>
    </row>
    <row r="10640" spans="1:6" ht="15">
      <c r="A10640" s="233">
        <v>45809</v>
      </c>
      <c r="B10640" t="s">
        <v>2524</v>
      </c>
      <c r="C10640">
        <v>195.96635910835309</v>
      </c>
      <c r="D10640" t="s">
        <v>246</v>
      </c>
      <c r="E10640" t="s">
        <v>2180</v>
      </c>
      <c r="F10640" t="s">
        <v>1534</v>
      </c>
    </row>
    <row r="10641" spans="1:6" ht="15">
      <c r="A10641" s="233">
        <v>45809</v>
      </c>
      <c r="B10641" t="s">
        <v>2525</v>
      </c>
      <c r="C10641">
        <v>120</v>
      </c>
      <c r="D10641" t="s">
        <v>246</v>
      </c>
      <c r="E10641" t="s">
        <v>2233</v>
      </c>
      <c r="F10641" t="s">
        <v>1534</v>
      </c>
    </row>
    <row r="10642" spans="1:6" ht="15">
      <c r="A10642" s="233">
        <v>45809</v>
      </c>
      <c r="B10642" t="s">
        <v>2524</v>
      </c>
      <c r="C10642">
        <v>99.23834569677723</v>
      </c>
      <c r="D10642" t="s">
        <v>248</v>
      </c>
      <c r="E10642" t="s">
        <v>2531</v>
      </c>
      <c r="F10642" t="s">
        <v>1578</v>
      </c>
    </row>
    <row r="10643" spans="1:6" ht="15">
      <c r="A10643" s="233">
        <v>45809</v>
      </c>
      <c r="B10643" t="s">
        <v>2525</v>
      </c>
      <c r="C10643">
        <v>40</v>
      </c>
      <c r="D10643" t="s">
        <v>248</v>
      </c>
      <c r="E10643" t="s">
        <v>2185</v>
      </c>
      <c r="F10643" t="s">
        <v>1578</v>
      </c>
    </row>
    <row r="10644" spans="1:6" ht="15">
      <c r="A10644" s="233">
        <v>45809</v>
      </c>
      <c r="B10644" t="s">
        <v>2525</v>
      </c>
      <c r="C10644">
        <v>45</v>
      </c>
      <c r="D10644" t="s">
        <v>250</v>
      </c>
      <c r="E10644" t="s">
        <v>2138</v>
      </c>
      <c r="F10644" t="s">
        <v>1531</v>
      </c>
    </row>
    <row r="10645" spans="1:6" ht="15">
      <c r="A10645" s="233">
        <v>45809</v>
      </c>
      <c r="B10645" t="s">
        <v>2524</v>
      </c>
      <c r="C10645">
        <v>97.7623289159244</v>
      </c>
      <c r="D10645" t="s">
        <v>250</v>
      </c>
      <c r="E10645" t="s">
        <v>3639</v>
      </c>
      <c r="F10645" t="s">
        <v>1531</v>
      </c>
    </row>
    <row r="10646" spans="1:6" ht="15">
      <c r="A10646" s="233">
        <v>45809</v>
      </c>
      <c r="B10646" t="s">
        <v>2525</v>
      </c>
      <c r="C10646">
        <v>260</v>
      </c>
      <c r="D10646" t="s">
        <v>252</v>
      </c>
      <c r="E10646" t="s">
        <v>2242</v>
      </c>
      <c r="F10646" t="s">
        <v>1525</v>
      </c>
    </row>
    <row r="10647" spans="1:6" ht="15">
      <c r="A10647" s="233">
        <v>45809</v>
      </c>
      <c r="B10647" t="s">
        <v>2524</v>
      </c>
      <c r="C10647">
        <v>136.45428781358251</v>
      </c>
      <c r="D10647" t="s">
        <v>252</v>
      </c>
      <c r="E10647" t="s">
        <v>2231</v>
      </c>
      <c r="F10647" t="s">
        <v>1525</v>
      </c>
    </row>
    <row r="10648" spans="1:6" ht="15">
      <c r="A10648" s="233">
        <v>45809</v>
      </c>
      <c r="B10648" t="s">
        <v>2524</v>
      </c>
      <c r="C10648">
        <v>158.74342050296599</v>
      </c>
      <c r="D10648" t="s">
        <v>254</v>
      </c>
      <c r="E10648" t="s">
        <v>2527</v>
      </c>
      <c r="F10648" t="s">
        <v>1578</v>
      </c>
    </row>
    <row r="10649" spans="1:6" ht="15">
      <c r="A10649" s="233">
        <v>45809</v>
      </c>
      <c r="B10649" t="s">
        <v>2525</v>
      </c>
      <c r="C10649">
        <v>95</v>
      </c>
      <c r="D10649" t="s">
        <v>254</v>
      </c>
      <c r="E10649" t="s">
        <v>2258</v>
      </c>
      <c r="F10649" t="s">
        <v>1578</v>
      </c>
    </row>
    <row r="10650" spans="1:6" ht="15">
      <c r="A10650" s="233">
        <v>45809</v>
      </c>
      <c r="B10650" t="s">
        <v>2524</v>
      </c>
      <c r="C10650">
        <v>144.21690222094031</v>
      </c>
      <c r="D10650" t="s">
        <v>256</v>
      </c>
      <c r="E10650" t="s">
        <v>2134</v>
      </c>
      <c r="F10650" t="s">
        <v>1544</v>
      </c>
    </row>
    <row r="10651" spans="1:6" ht="15">
      <c r="A10651" s="233">
        <v>45809</v>
      </c>
      <c r="B10651" t="s">
        <v>2525</v>
      </c>
      <c r="C10651">
        <v>345</v>
      </c>
      <c r="D10651" t="s">
        <v>256</v>
      </c>
      <c r="E10651" t="s">
        <v>2252</v>
      </c>
      <c r="F10651" t="s">
        <v>1544</v>
      </c>
    </row>
    <row r="10652" spans="1:6" ht="15">
      <c r="A10652" s="233">
        <v>45809</v>
      </c>
      <c r="B10652" t="s">
        <v>2525</v>
      </c>
      <c r="C10652">
        <v>50</v>
      </c>
      <c r="D10652" t="s">
        <v>258</v>
      </c>
      <c r="E10652" t="s">
        <v>2191</v>
      </c>
      <c r="F10652" t="s">
        <v>1509</v>
      </c>
    </row>
    <row r="10653" spans="1:6" ht="15">
      <c r="A10653" s="233">
        <v>45809</v>
      </c>
      <c r="B10653" t="s">
        <v>2524</v>
      </c>
      <c r="C10653">
        <v>152.02189115232591</v>
      </c>
      <c r="D10653" t="s">
        <v>258</v>
      </c>
      <c r="E10653" t="s">
        <v>2206</v>
      </c>
      <c r="F10653" t="s">
        <v>1509</v>
      </c>
    </row>
    <row r="10654" spans="1:6" ht="15">
      <c r="A10654" s="233">
        <v>45809</v>
      </c>
      <c r="B10654" t="s">
        <v>2525</v>
      </c>
      <c r="C10654">
        <v>45</v>
      </c>
      <c r="D10654" t="s">
        <v>260</v>
      </c>
      <c r="E10654" t="s">
        <v>2138</v>
      </c>
      <c r="F10654" t="s">
        <v>1522</v>
      </c>
    </row>
    <row r="10655" spans="1:6" ht="15">
      <c r="A10655" s="233">
        <v>45809</v>
      </c>
      <c r="B10655" t="s">
        <v>2524</v>
      </c>
      <c r="C10655">
        <v>113.15630657815331</v>
      </c>
      <c r="D10655" t="s">
        <v>260</v>
      </c>
      <c r="E10655" t="s">
        <v>2145</v>
      </c>
      <c r="F10655" t="s">
        <v>1522</v>
      </c>
    </row>
    <row r="10656" spans="1:6" ht="15">
      <c r="A10656" s="233">
        <v>45809</v>
      </c>
      <c r="B10656" t="s">
        <v>2525</v>
      </c>
      <c r="C10656">
        <v>65</v>
      </c>
      <c r="D10656" t="s">
        <v>262</v>
      </c>
      <c r="E10656" t="s">
        <v>2209</v>
      </c>
      <c r="F10656" t="s">
        <v>1534</v>
      </c>
    </row>
    <row r="10657" spans="1:6" ht="15">
      <c r="A10657" s="233">
        <v>45809</v>
      </c>
      <c r="B10657" t="s">
        <v>2524</v>
      </c>
      <c r="C10657">
        <v>154.14166804998931</v>
      </c>
      <c r="D10657" t="s">
        <v>262</v>
      </c>
      <c r="E10657" t="s">
        <v>2561</v>
      </c>
      <c r="F10657" t="s">
        <v>1534</v>
      </c>
    </row>
    <row r="10658" spans="1:6" ht="15">
      <c r="A10658" s="233">
        <v>45809</v>
      </c>
      <c r="B10658" t="s">
        <v>2524</v>
      </c>
      <c r="C10658">
        <v>128.5934731668286</v>
      </c>
      <c r="D10658" t="s">
        <v>264</v>
      </c>
      <c r="E10658" t="s">
        <v>2528</v>
      </c>
      <c r="F10658" t="s">
        <v>1531</v>
      </c>
    </row>
    <row r="10659" spans="1:6" ht="15">
      <c r="A10659" s="233">
        <v>45809</v>
      </c>
      <c r="B10659" t="s">
        <v>2525</v>
      </c>
      <c r="C10659">
        <v>45</v>
      </c>
      <c r="D10659" t="s">
        <v>264</v>
      </c>
      <c r="E10659" t="s">
        <v>2138</v>
      </c>
      <c r="F10659" t="s">
        <v>1531</v>
      </c>
    </row>
    <row r="10660" spans="1:6" ht="15">
      <c r="A10660" s="233">
        <v>45809</v>
      </c>
      <c r="B10660" t="s">
        <v>2524</v>
      </c>
      <c r="C10660">
        <v>163.15875346712349</v>
      </c>
      <c r="D10660" t="s">
        <v>266</v>
      </c>
      <c r="E10660" t="s">
        <v>2818</v>
      </c>
      <c r="F10660" t="s">
        <v>1525</v>
      </c>
    </row>
    <row r="10661" spans="1:6" ht="15">
      <c r="A10661" s="233">
        <v>45809</v>
      </c>
      <c r="B10661" t="s">
        <v>2525</v>
      </c>
      <c r="C10661">
        <v>40</v>
      </c>
      <c r="D10661" t="s">
        <v>266</v>
      </c>
      <c r="E10661" t="s">
        <v>2185</v>
      </c>
      <c r="F10661" t="s">
        <v>1525</v>
      </c>
    </row>
    <row r="10662" spans="1:6" ht="15">
      <c r="A10662" s="233">
        <v>45809</v>
      </c>
      <c r="B10662" t="s">
        <v>2524</v>
      </c>
      <c r="C10662">
        <v>196.16048543181461</v>
      </c>
      <c r="D10662" t="s">
        <v>268</v>
      </c>
      <c r="E10662" t="s">
        <v>2180</v>
      </c>
      <c r="F10662" t="s">
        <v>1522</v>
      </c>
    </row>
    <row r="10663" spans="1:6" ht="15">
      <c r="A10663" s="233">
        <v>45809</v>
      </c>
      <c r="B10663" t="s">
        <v>2525</v>
      </c>
      <c r="C10663">
        <v>75</v>
      </c>
      <c r="D10663" t="s">
        <v>268</v>
      </c>
      <c r="E10663" t="s">
        <v>2147</v>
      </c>
      <c r="F10663" t="s">
        <v>1522</v>
      </c>
    </row>
    <row r="10664" spans="1:6" ht="15">
      <c r="A10664" s="233">
        <v>45809</v>
      </c>
      <c r="B10664" t="s">
        <v>2525</v>
      </c>
      <c r="C10664">
        <v>20</v>
      </c>
      <c r="D10664" t="s">
        <v>270</v>
      </c>
      <c r="E10664" t="s">
        <v>2118</v>
      </c>
      <c r="F10664" t="s">
        <v>1509</v>
      </c>
    </row>
    <row r="10665" spans="1:6" ht="15">
      <c r="A10665" s="233">
        <v>45809</v>
      </c>
      <c r="B10665" t="s">
        <v>2524</v>
      </c>
      <c r="C10665">
        <v>102.2547164987985</v>
      </c>
      <c r="D10665" t="s">
        <v>270</v>
      </c>
      <c r="E10665" t="s">
        <v>2257</v>
      </c>
      <c r="F10665" t="s">
        <v>1509</v>
      </c>
    </row>
    <row r="10666" spans="1:6" ht="15">
      <c r="A10666" s="233">
        <v>45809</v>
      </c>
      <c r="B10666" t="s">
        <v>2525</v>
      </c>
      <c r="C10666">
        <v>65</v>
      </c>
      <c r="D10666" t="s">
        <v>272</v>
      </c>
      <c r="E10666" t="s">
        <v>2209</v>
      </c>
      <c r="F10666" t="s">
        <v>1534</v>
      </c>
    </row>
    <row r="10667" spans="1:6" ht="15">
      <c r="A10667" s="233">
        <v>45809</v>
      </c>
      <c r="B10667" t="s">
        <v>2524</v>
      </c>
      <c r="C10667">
        <v>152.88721627660831</v>
      </c>
      <c r="D10667" t="s">
        <v>272</v>
      </c>
      <c r="E10667" t="s">
        <v>2541</v>
      </c>
      <c r="F10667" t="s">
        <v>1534</v>
      </c>
    </row>
    <row r="10668" spans="1:6" ht="15">
      <c r="A10668" s="233">
        <v>45809</v>
      </c>
      <c r="B10668" t="s">
        <v>2525</v>
      </c>
      <c r="C10668">
        <v>85</v>
      </c>
      <c r="D10668" t="s">
        <v>274</v>
      </c>
      <c r="E10668" t="s">
        <v>2183</v>
      </c>
      <c r="F10668" t="s">
        <v>1518</v>
      </c>
    </row>
    <row r="10669" spans="1:6" ht="15">
      <c r="A10669" s="233">
        <v>45809</v>
      </c>
      <c r="B10669" t="s">
        <v>2524</v>
      </c>
      <c r="C10669">
        <v>121.0464106179063</v>
      </c>
      <c r="D10669" t="s">
        <v>274</v>
      </c>
      <c r="E10669" t="s">
        <v>2563</v>
      </c>
      <c r="F10669" t="s">
        <v>1518</v>
      </c>
    </row>
    <row r="10670" spans="1:6" ht="15">
      <c r="A10670" s="233">
        <v>45809</v>
      </c>
      <c r="B10670" t="s">
        <v>2525</v>
      </c>
      <c r="C10670">
        <v>80</v>
      </c>
      <c r="D10670" t="s">
        <v>276</v>
      </c>
      <c r="E10670" t="s">
        <v>2115</v>
      </c>
      <c r="F10670" t="s">
        <v>1531</v>
      </c>
    </row>
    <row r="10671" spans="1:6" ht="15">
      <c r="A10671" s="233">
        <v>45809</v>
      </c>
      <c r="B10671" t="s">
        <v>2524</v>
      </c>
      <c r="C10671">
        <v>158.14027041986239</v>
      </c>
      <c r="D10671" t="s">
        <v>276</v>
      </c>
      <c r="E10671" t="s">
        <v>2186</v>
      </c>
      <c r="F10671" t="s">
        <v>1531</v>
      </c>
    </row>
    <row r="10672" spans="1:6" ht="15">
      <c r="A10672" s="233">
        <v>45809</v>
      </c>
      <c r="B10672" t="s">
        <v>2524</v>
      </c>
      <c r="C10672">
        <v>99.777164332989642</v>
      </c>
      <c r="D10672" t="s">
        <v>278</v>
      </c>
      <c r="E10672" t="s">
        <v>2121</v>
      </c>
      <c r="F10672" t="s">
        <v>1509</v>
      </c>
    </row>
    <row r="10673" spans="1:6" ht="15">
      <c r="A10673" s="233">
        <v>45809</v>
      </c>
      <c r="B10673" t="s">
        <v>2525</v>
      </c>
      <c r="C10673">
        <v>30</v>
      </c>
      <c r="D10673" t="s">
        <v>278</v>
      </c>
      <c r="E10673" t="s">
        <v>2133</v>
      </c>
      <c r="F10673" t="s">
        <v>1509</v>
      </c>
    </row>
    <row r="10674" spans="1:6" ht="15">
      <c r="A10674" s="233">
        <v>45809</v>
      </c>
      <c r="B10674" t="s">
        <v>2525</v>
      </c>
      <c r="C10674">
        <v>45</v>
      </c>
      <c r="D10674" t="s">
        <v>280</v>
      </c>
      <c r="E10674" t="s">
        <v>2138</v>
      </c>
      <c r="F10674" t="s">
        <v>1509</v>
      </c>
    </row>
    <row r="10675" spans="1:6" ht="15">
      <c r="A10675" s="233">
        <v>45809</v>
      </c>
      <c r="B10675" t="s">
        <v>2524</v>
      </c>
      <c r="C10675">
        <v>134.1241691752854</v>
      </c>
      <c r="D10675" t="s">
        <v>280</v>
      </c>
      <c r="E10675" t="s">
        <v>2262</v>
      </c>
      <c r="F10675" t="s">
        <v>1509</v>
      </c>
    </row>
    <row r="10676" spans="1:6" ht="15">
      <c r="A10676" s="233">
        <v>45809</v>
      </c>
      <c r="B10676" t="s">
        <v>2525</v>
      </c>
      <c r="C10676">
        <v>60</v>
      </c>
      <c r="D10676" t="s">
        <v>282</v>
      </c>
      <c r="E10676" t="s">
        <v>2113</v>
      </c>
      <c r="F10676" t="s">
        <v>1534</v>
      </c>
    </row>
    <row r="10677" spans="1:6" ht="15">
      <c r="A10677" s="233">
        <v>45809</v>
      </c>
      <c r="B10677" t="s">
        <v>2524</v>
      </c>
      <c r="C10677">
        <v>140.56460114794419</v>
      </c>
      <c r="D10677" t="s">
        <v>282</v>
      </c>
      <c r="E10677" t="s">
        <v>2220</v>
      </c>
      <c r="F10677" t="s">
        <v>1534</v>
      </c>
    </row>
    <row r="10678" spans="1:6" ht="15">
      <c r="A10678" s="233">
        <v>45809</v>
      </c>
      <c r="B10678" t="s">
        <v>2525</v>
      </c>
      <c r="C10678">
        <v>175</v>
      </c>
      <c r="D10678" t="s">
        <v>284</v>
      </c>
      <c r="E10678" t="s">
        <v>2154</v>
      </c>
      <c r="F10678" t="s">
        <v>1531</v>
      </c>
    </row>
    <row r="10679" spans="1:6" ht="15">
      <c r="A10679" s="233">
        <v>45809</v>
      </c>
      <c r="B10679" t="s">
        <v>2524</v>
      </c>
      <c r="C10679">
        <v>134.5036431272481</v>
      </c>
      <c r="D10679" t="s">
        <v>284</v>
      </c>
      <c r="E10679" t="s">
        <v>2165</v>
      </c>
      <c r="F10679" t="s">
        <v>1531</v>
      </c>
    </row>
    <row r="10680" spans="1:6" ht="15">
      <c r="A10680" s="233">
        <v>45809</v>
      </c>
      <c r="B10680" t="s">
        <v>2524</v>
      </c>
      <c r="C10680">
        <v>104.2877149071839</v>
      </c>
      <c r="D10680" t="s">
        <v>286</v>
      </c>
      <c r="E10680" t="s">
        <v>2559</v>
      </c>
      <c r="F10680" t="s">
        <v>1544</v>
      </c>
    </row>
    <row r="10681" spans="1:6" ht="15">
      <c r="A10681" s="233">
        <v>45809</v>
      </c>
      <c r="B10681" t="s">
        <v>2525</v>
      </c>
      <c r="C10681">
        <v>35</v>
      </c>
      <c r="D10681" t="s">
        <v>286</v>
      </c>
      <c r="E10681" t="s">
        <v>2205</v>
      </c>
      <c r="F10681" t="s">
        <v>1544</v>
      </c>
    </row>
    <row r="10682" spans="1:6" ht="15">
      <c r="A10682" s="233">
        <v>45809</v>
      </c>
      <c r="B10682" t="s">
        <v>2524</v>
      </c>
      <c r="C10682">
        <v>142.9016836416545</v>
      </c>
      <c r="D10682" t="s">
        <v>288</v>
      </c>
      <c r="E10682" t="s">
        <v>3298</v>
      </c>
      <c r="F10682" t="s">
        <v>1591</v>
      </c>
    </row>
    <row r="10683" spans="1:6" ht="15">
      <c r="A10683" s="233">
        <v>45809</v>
      </c>
      <c r="B10683" t="s">
        <v>2525</v>
      </c>
      <c r="C10683">
        <v>110</v>
      </c>
      <c r="D10683" t="s">
        <v>288</v>
      </c>
      <c r="E10683" t="s">
        <v>2123</v>
      </c>
      <c r="F10683" t="s">
        <v>1591</v>
      </c>
    </row>
    <row r="10684" spans="1:6" ht="15">
      <c r="A10684" s="233">
        <v>45809</v>
      </c>
      <c r="B10684" t="s">
        <v>2524</v>
      </c>
      <c r="C10684">
        <v>150.30671964978541</v>
      </c>
      <c r="D10684" t="s">
        <v>290</v>
      </c>
      <c r="E10684" t="s">
        <v>2217</v>
      </c>
      <c r="F10684" t="s">
        <v>1544</v>
      </c>
    </row>
    <row r="10685" spans="1:6" ht="15">
      <c r="A10685" s="233">
        <v>45809</v>
      </c>
      <c r="B10685" t="s">
        <v>2525</v>
      </c>
      <c r="C10685">
        <v>320</v>
      </c>
      <c r="D10685" t="s">
        <v>290</v>
      </c>
      <c r="E10685" t="s">
        <v>2597</v>
      </c>
      <c r="F10685" t="s">
        <v>1544</v>
      </c>
    </row>
    <row r="10686" spans="1:6" ht="15">
      <c r="A10686" s="233">
        <v>45809</v>
      </c>
      <c r="B10686" t="s">
        <v>2525</v>
      </c>
      <c r="C10686">
        <v>30</v>
      </c>
      <c r="D10686" t="s">
        <v>292</v>
      </c>
      <c r="E10686" t="s">
        <v>2133</v>
      </c>
      <c r="F10686" t="s">
        <v>1509</v>
      </c>
    </row>
    <row r="10687" spans="1:6" ht="15">
      <c r="A10687" s="233">
        <v>45809</v>
      </c>
      <c r="B10687" t="s">
        <v>2524</v>
      </c>
      <c r="C10687">
        <v>113.08805790108561</v>
      </c>
      <c r="D10687" t="s">
        <v>292</v>
      </c>
      <c r="E10687" t="s">
        <v>2145</v>
      </c>
      <c r="F10687" t="s">
        <v>1509</v>
      </c>
    </row>
    <row r="10688" spans="1:6" ht="15">
      <c r="A10688" s="233">
        <v>45809</v>
      </c>
      <c r="B10688" t="s">
        <v>2524</v>
      </c>
      <c r="C10688">
        <v>32.709134025676683</v>
      </c>
      <c r="D10688" t="s">
        <v>296</v>
      </c>
      <c r="E10688" t="s">
        <v>2128</v>
      </c>
      <c r="F10688" t="s">
        <v>1534</v>
      </c>
    </row>
    <row r="10689" spans="1:6" ht="15">
      <c r="A10689" s="233">
        <v>45809</v>
      </c>
      <c r="B10689" t="s">
        <v>2525</v>
      </c>
      <c r="C10689">
        <v>20</v>
      </c>
      <c r="D10689" t="s">
        <v>296</v>
      </c>
      <c r="E10689" t="s">
        <v>2118</v>
      </c>
      <c r="F10689" t="s">
        <v>1534</v>
      </c>
    </row>
    <row r="10690" spans="1:6" ht="15">
      <c r="A10690" s="233">
        <v>45809</v>
      </c>
      <c r="B10690" t="s">
        <v>2524</v>
      </c>
      <c r="C10690">
        <v>150.40534239776201</v>
      </c>
      <c r="D10690" t="s">
        <v>294</v>
      </c>
      <c r="E10690" t="s">
        <v>2217</v>
      </c>
      <c r="F10690" t="s">
        <v>1534</v>
      </c>
    </row>
    <row r="10691" spans="1:6" ht="15">
      <c r="A10691" s="233">
        <v>45809</v>
      </c>
      <c r="B10691" t="s">
        <v>2525</v>
      </c>
      <c r="C10691">
        <v>100</v>
      </c>
      <c r="D10691" t="s">
        <v>294</v>
      </c>
      <c r="E10691" t="s">
        <v>2121</v>
      </c>
      <c r="F10691" t="s">
        <v>1534</v>
      </c>
    </row>
    <row r="10692" spans="1:6" ht="15">
      <c r="A10692" s="233">
        <v>45809</v>
      </c>
      <c r="B10692" t="s">
        <v>2524</v>
      </c>
      <c r="C10692">
        <v>149.811487211925</v>
      </c>
      <c r="D10692" t="s">
        <v>298</v>
      </c>
      <c r="E10692" t="s">
        <v>2217</v>
      </c>
      <c r="F10692" t="s">
        <v>1522</v>
      </c>
    </row>
    <row r="10693" spans="1:6" ht="15">
      <c r="A10693" s="233">
        <v>45809</v>
      </c>
      <c r="B10693" t="s">
        <v>2525</v>
      </c>
      <c r="C10693">
        <v>180</v>
      </c>
      <c r="D10693" t="s">
        <v>298</v>
      </c>
      <c r="E10693" t="s">
        <v>2177</v>
      </c>
      <c r="F10693" t="s">
        <v>1522</v>
      </c>
    </row>
    <row r="10694" spans="1:6" ht="15">
      <c r="A10694" s="233">
        <v>45809</v>
      </c>
      <c r="B10694" t="s">
        <v>2524</v>
      </c>
      <c r="C10694">
        <v>133.47125362874971</v>
      </c>
      <c r="D10694" t="s">
        <v>300</v>
      </c>
      <c r="E10694" t="s">
        <v>2532</v>
      </c>
      <c r="F10694" t="s">
        <v>1544</v>
      </c>
    </row>
    <row r="10695" spans="1:6" ht="15">
      <c r="A10695" s="233">
        <v>45809</v>
      </c>
      <c r="B10695" t="s">
        <v>2525</v>
      </c>
      <c r="C10695">
        <v>40</v>
      </c>
      <c r="D10695" t="s">
        <v>300</v>
      </c>
      <c r="E10695" t="s">
        <v>2185</v>
      </c>
      <c r="F10695" t="s">
        <v>1544</v>
      </c>
    </row>
    <row r="10696" spans="1:6" ht="15">
      <c r="A10696" s="233">
        <v>45809</v>
      </c>
      <c r="B10696" t="s">
        <v>2524</v>
      </c>
      <c r="C10696">
        <v>155.1663653290876</v>
      </c>
      <c r="D10696" t="s">
        <v>302</v>
      </c>
      <c r="E10696" t="s">
        <v>2140</v>
      </c>
      <c r="F10696" t="s">
        <v>1534</v>
      </c>
    </row>
    <row r="10697" spans="1:6" ht="15">
      <c r="A10697" s="233">
        <v>45809</v>
      </c>
      <c r="B10697" t="s">
        <v>2525</v>
      </c>
      <c r="C10697">
        <v>115</v>
      </c>
      <c r="D10697" t="s">
        <v>302</v>
      </c>
      <c r="E10697" t="s">
        <v>2143</v>
      </c>
      <c r="F10697" t="s">
        <v>1534</v>
      </c>
    </row>
    <row r="10698" spans="1:6" ht="15">
      <c r="A10698" s="233">
        <v>45809</v>
      </c>
      <c r="B10698" t="s">
        <v>2524</v>
      </c>
      <c r="C10698">
        <v>107.6293858974753</v>
      </c>
      <c r="D10698" t="s">
        <v>304</v>
      </c>
      <c r="E10698" t="s">
        <v>2550</v>
      </c>
      <c r="F10698" t="s">
        <v>1544</v>
      </c>
    </row>
    <row r="10699" spans="1:6" ht="15">
      <c r="A10699" s="233">
        <v>45809</v>
      </c>
      <c r="B10699" t="s">
        <v>2525</v>
      </c>
      <c r="C10699">
        <v>35</v>
      </c>
      <c r="D10699" t="s">
        <v>304</v>
      </c>
      <c r="E10699" t="s">
        <v>2205</v>
      </c>
      <c r="F10699" t="s">
        <v>1544</v>
      </c>
    </row>
    <row r="10700" spans="1:6" ht="15">
      <c r="A10700" s="233">
        <v>45809</v>
      </c>
      <c r="B10700" t="s">
        <v>2524</v>
      </c>
      <c r="C10700">
        <v>88.676066329697619</v>
      </c>
      <c r="D10700" t="s">
        <v>306</v>
      </c>
      <c r="E10700" t="s">
        <v>2265</v>
      </c>
      <c r="F10700" t="s">
        <v>1531</v>
      </c>
    </row>
    <row r="10701" spans="1:6" ht="15">
      <c r="A10701" s="233">
        <v>45809</v>
      </c>
      <c r="B10701" t="s">
        <v>2525</v>
      </c>
      <c r="C10701">
        <v>40</v>
      </c>
      <c r="D10701" t="s">
        <v>306</v>
      </c>
      <c r="E10701" t="s">
        <v>2185</v>
      </c>
      <c r="F10701" t="s">
        <v>1531</v>
      </c>
    </row>
    <row r="10702" spans="1:6" ht="15">
      <c r="A10702" s="233">
        <v>45809</v>
      </c>
      <c r="B10702" t="s">
        <v>2525</v>
      </c>
      <c r="C10702">
        <v>185</v>
      </c>
      <c r="D10702" t="s">
        <v>308</v>
      </c>
      <c r="E10702" t="s">
        <v>2171</v>
      </c>
      <c r="F10702" t="s">
        <v>1531</v>
      </c>
    </row>
    <row r="10703" spans="1:6" ht="15">
      <c r="A10703" s="233">
        <v>45809</v>
      </c>
      <c r="B10703" t="s">
        <v>2524</v>
      </c>
      <c r="C10703">
        <v>127.10321468076479</v>
      </c>
      <c r="D10703" t="s">
        <v>308</v>
      </c>
      <c r="E10703" t="s">
        <v>2984</v>
      </c>
      <c r="F10703" t="s">
        <v>1531</v>
      </c>
    </row>
    <row r="10704" spans="1:6" ht="15">
      <c r="A10704" s="233">
        <v>45809</v>
      </c>
      <c r="B10704" t="s">
        <v>2524</v>
      </c>
      <c r="C10704">
        <v>111.8901984186185</v>
      </c>
      <c r="D10704" t="s">
        <v>310</v>
      </c>
      <c r="E10704" t="s">
        <v>2544</v>
      </c>
      <c r="F10704" t="s">
        <v>1518</v>
      </c>
    </row>
    <row r="10705" spans="1:6" ht="15">
      <c r="A10705" s="233">
        <v>45809</v>
      </c>
      <c r="B10705" t="s">
        <v>2525</v>
      </c>
      <c r="C10705">
        <v>45</v>
      </c>
      <c r="D10705" t="s">
        <v>310</v>
      </c>
      <c r="E10705" t="s">
        <v>2138</v>
      </c>
      <c r="F10705" t="s">
        <v>1518</v>
      </c>
    </row>
    <row r="10706" spans="1:6" ht="15">
      <c r="A10706" s="233">
        <v>45809</v>
      </c>
      <c r="B10706" t="s">
        <v>2525</v>
      </c>
      <c r="C10706">
        <v>14655</v>
      </c>
      <c r="D10706" t="s">
        <v>1772</v>
      </c>
      <c r="E10706" t="s">
        <v>3810</v>
      </c>
      <c r="F10706" t="s">
        <v>1772</v>
      </c>
    </row>
    <row r="10707" spans="1:6" ht="15">
      <c r="A10707" s="233">
        <v>45809</v>
      </c>
      <c r="B10707" t="s">
        <v>2524</v>
      </c>
      <c r="C10707">
        <v>133.45667261507319</v>
      </c>
      <c r="D10707" t="s">
        <v>1772</v>
      </c>
      <c r="E10707" t="s">
        <v>2532</v>
      </c>
      <c r="F10707" t="s">
        <v>1772</v>
      </c>
    </row>
    <row r="10708" spans="1:6" ht="15">
      <c r="A10708" s="233">
        <v>45809</v>
      </c>
      <c r="B10708" t="s">
        <v>2588</v>
      </c>
      <c r="C10708">
        <v>360</v>
      </c>
      <c r="D10708" t="s">
        <v>3</v>
      </c>
      <c r="E10708" t="s">
        <v>2491</v>
      </c>
      <c r="F10708" t="s">
        <v>1509</v>
      </c>
    </row>
    <row r="10709" spans="1:6" ht="15">
      <c r="A10709" s="233">
        <v>45809</v>
      </c>
      <c r="B10709" t="s">
        <v>2590</v>
      </c>
      <c r="C10709">
        <v>80</v>
      </c>
      <c r="D10709" t="s">
        <v>3</v>
      </c>
      <c r="E10709" t="s">
        <v>2115</v>
      </c>
      <c r="F10709" t="s">
        <v>1509</v>
      </c>
    </row>
    <row r="10710" spans="1:6" ht="15">
      <c r="A10710" s="233">
        <v>45809</v>
      </c>
      <c r="B10710" t="s">
        <v>2588</v>
      </c>
      <c r="C10710">
        <v>730</v>
      </c>
      <c r="D10710" t="s">
        <v>7</v>
      </c>
      <c r="E10710" t="s">
        <v>2608</v>
      </c>
      <c r="F10710" t="s">
        <v>1509</v>
      </c>
    </row>
    <row r="10711" spans="1:6" ht="15">
      <c r="A10711" s="233">
        <v>45809</v>
      </c>
      <c r="B10711" t="s">
        <v>2590</v>
      </c>
      <c r="C10711">
        <v>75.257731958762889</v>
      </c>
      <c r="D10711" t="s">
        <v>7</v>
      </c>
      <c r="E10711" t="s">
        <v>2147</v>
      </c>
      <c r="F10711" t="s">
        <v>1509</v>
      </c>
    </row>
    <row r="10712" spans="1:6" ht="15">
      <c r="A10712" s="233">
        <v>45809</v>
      </c>
      <c r="B10712" t="s">
        <v>2588</v>
      </c>
      <c r="C10712">
        <v>1045</v>
      </c>
      <c r="D10712" t="s">
        <v>11</v>
      </c>
      <c r="E10712" t="s">
        <v>2861</v>
      </c>
      <c r="F10712" t="s">
        <v>1518</v>
      </c>
    </row>
    <row r="10713" spans="1:6" ht="15">
      <c r="A10713" s="233">
        <v>45809</v>
      </c>
      <c r="B10713" t="s">
        <v>2590</v>
      </c>
      <c r="C10713">
        <v>85.655737704918039</v>
      </c>
      <c r="D10713" t="s">
        <v>11</v>
      </c>
      <c r="E10713" t="s">
        <v>2595</v>
      </c>
      <c r="F10713" t="s">
        <v>1518</v>
      </c>
    </row>
    <row r="10714" spans="1:6" ht="15">
      <c r="A10714" s="233">
        <v>45809</v>
      </c>
      <c r="B10714" t="s">
        <v>2588</v>
      </c>
      <c r="C10714">
        <v>580</v>
      </c>
      <c r="D10714" t="s">
        <v>14</v>
      </c>
      <c r="E10714" t="s">
        <v>2296</v>
      </c>
      <c r="F10714" t="s">
        <v>1522</v>
      </c>
    </row>
    <row r="10715" spans="1:6" ht="15">
      <c r="A10715" s="233">
        <v>45809</v>
      </c>
      <c r="B10715" t="s">
        <v>2590</v>
      </c>
      <c r="C10715">
        <v>81.11888111888112</v>
      </c>
      <c r="D10715" t="s">
        <v>14</v>
      </c>
      <c r="E10715" t="s">
        <v>2591</v>
      </c>
      <c r="F10715" t="s">
        <v>1522</v>
      </c>
    </row>
    <row r="10716" spans="1:6" ht="15">
      <c r="A10716" s="233">
        <v>45809</v>
      </c>
      <c r="B10716" t="s">
        <v>2588</v>
      </c>
      <c r="C10716">
        <v>440</v>
      </c>
      <c r="D10716" t="s">
        <v>16</v>
      </c>
      <c r="E10716" t="s">
        <v>2248</v>
      </c>
      <c r="F10716" t="s">
        <v>1525</v>
      </c>
    </row>
    <row r="10717" spans="1:6" ht="15">
      <c r="A10717" s="233">
        <v>45809</v>
      </c>
      <c r="B10717" t="s">
        <v>2590</v>
      </c>
      <c r="C10717">
        <v>88</v>
      </c>
      <c r="D10717" t="s">
        <v>16</v>
      </c>
      <c r="E10717" t="s">
        <v>2571</v>
      </c>
      <c r="F10717" t="s">
        <v>1525</v>
      </c>
    </row>
    <row r="10718" spans="1:6" ht="15">
      <c r="A10718" s="233">
        <v>45809</v>
      </c>
      <c r="B10718" t="s">
        <v>2588</v>
      </c>
      <c r="C10718">
        <v>635</v>
      </c>
      <c r="D10718" t="s">
        <v>18</v>
      </c>
      <c r="E10718" t="s">
        <v>2876</v>
      </c>
      <c r="F10718" t="s">
        <v>1509</v>
      </c>
    </row>
    <row r="10719" spans="1:6" ht="15">
      <c r="A10719" s="233">
        <v>45809</v>
      </c>
      <c r="B10719" t="s">
        <v>2590</v>
      </c>
      <c r="C10719">
        <v>85.234899328859058</v>
      </c>
      <c r="D10719" t="s">
        <v>18</v>
      </c>
      <c r="E10719" t="s">
        <v>2183</v>
      </c>
      <c r="F10719" t="s">
        <v>1509</v>
      </c>
    </row>
    <row r="10720" spans="1:6" ht="15">
      <c r="A10720" s="233">
        <v>45809</v>
      </c>
      <c r="B10720" t="s">
        <v>2588</v>
      </c>
      <c r="C10720">
        <v>2875</v>
      </c>
      <c r="D10720" t="s">
        <v>20</v>
      </c>
      <c r="E10720" t="s">
        <v>3811</v>
      </c>
      <c r="F10720" t="s">
        <v>1531</v>
      </c>
    </row>
    <row r="10721" spans="1:6" ht="15">
      <c r="A10721" s="233">
        <v>45809</v>
      </c>
      <c r="B10721" t="s">
        <v>2590</v>
      </c>
      <c r="C10721">
        <v>82.97258297258297</v>
      </c>
      <c r="D10721" t="s">
        <v>20</v>
      </c>
      <c r="E10721" t="s">
        <v>2548</v>
      </c>
      <c r="F10721" t="s">
        <v>1531</v>
      </c>
    </row>
    <row r="10722" spans="1:6" ht="15">
      <c r="A10722" s="233">
        <v>45809</v>
      </c>
      <c r="B10722" t="s">
        <v>2588</v>
      </c>
      <c r="C10722">
        <v>285</v>
      </c>
      <c r="D10722" t="s">
        <v>22</v>
      </c>
      <c r="E10722" t="s">
        <v>2159</v>
      </c>
      <c r="F10722" t="s">
        <v>1534</v>
      </c>
    </row>
    <row r="10723" spans="1:6" ht="15">
      <c r="A10723" s="233">
        <v>45809</v>
      </c>
      <c r="B10723" t="s">
        <v>2590</v>
      </c>
      <c r="C10723">
        <v>76</v>
      </c>
      <c r="D10723" t="s">
        <v>22</v>
      </c>
      <c r="E10723" t="s">
        <v>2556</v>
      </c>
      <c r="F10723" t="s">
        <v>1534</v>
      </c>
    </row>
    <row r="10724" spans="1:6" ht="15">
      <c r="A10724" s="233">
        <v>45809</v>
      </c>
      <c r="B10724" t="s">
        <v>2588</v>
      </c>
      <c r="C10724">
        <v>490</v>
      </c>
      <c r="D10724" t="s">
        <v>24</v>
      </c>
      <c r="E10724" t="s">
        <v>2270</v>
      </c>
      <c r="F10724" t="s">
        <v>1534</v>
      </c>
    </row>
    <row r="10725" spans="1:6" ht="15">
      <c r="A10725" s="233">
        <v>45809</v>
      </c>
      <c r="B10725" t="s">
        <v>2590</v>
      </c>
      <c r="C10725">
        <v>83.050847457627114</v>
      </c>
      <c r="D10725" t="s">
        <v>24</v>
      </c>
      <c r="E10725" t="s">
        <v>2548</v>
      </c>
      <c r="F10725" t="s">
        <v>1534</v>
      </c>
    </row>
    <row r="10726" spans="1:6" ht="15">
      <c r="A10726" s="233">
        <v>45809</v>
      </c>
      <c r="B10726" t="s">
        <v>2588</v>
      </c>
      <c r="C10726">
        <v>715</v>
      </c>
      <c r="D10726" t="s">
        <v>26</v>
      </c>
      <c r="E10726" t="s">
        <v>2613</v>
      </c>
      <c r="F10726" t="s">
        <v>1534</v>
      </c>
    </row>
    <row r="10727" spans="1:6" ht="15">
      <c r="A10727" s="233">
        <v>45809</v>
      </c>
      <c r="B10727" t="s">
        <v>2590</v>
      </c>
      <c r="C10727">
        <v>82.658959537572258</v>
      </c>
      <c r="D10727" t="s">
        <v>26</v>
      </c>
      <c r="E10727" t="s">
        <v>2548</v>
      </c>
      <c r="F10727" t="s">
        <v>1534</v>
      </c>
    </row>
    <row r="10728" spans="1:6" ht="15">
      <c r="A10728" s="233">
        <v>45809</v>
      </c>
      <c r="B10728" t="s">
        <v>2588</v>
      </c>
      <c r="C10728">
        <v>1325</v>
      </c>
      <c r="D10728" t="s">
        <v>28</v>
      </c>
      <c r="E10728" t="s">
        <v>3812</v>
      </c>
      <c r="F10728" t="s">
        <v>1522</v>
      </c>
    </row>
    <row r="10729" spans="1:6" ht="15">
      <c r="A10729" s="233">
        <v>45809</v>
      </c>
      <c r="B10729" t="s">
        <v>2590</v>
      </c>
      <c r="C10729">
        <v>84.394904458598731</v>
      </c>
      <c r="D10729" t="s">
        <v>28</v>
      </c>
      <c r="E10729" t="s">
        <v>2537</v>
      </c>
      <c r="F10729" t="s">
        <v>1522</v>
      </c>
    </row>
    <row r="10730" spans="1:6" ht="15">
      <c r="A10730" s="233">
        <v>45809</v>
      </c>
      <c r="B10730" t="s">
        <v>2588</v>
      </c>
      <c r="C10730">
        <v>225</v>
      </c>
      <c r="D10730" t="s">
        <v>30</v>
      </c>
      <c r="E10730" t="s">
        <v>2564</v>
      </c>
      <c r="F10730" t="s">
        <v>1544</v>
      </c>
    </row>
    <row r="10731" spans="1:6" ht="15">
      <c r="A10731" s="233">
        <v>45809</v>
      </c>
      <c r="B10731" t="s">
        <v>2590</v>
      </c>
      <c r="C10731">
        <v>78.94736842105263</v>
      </c>
      <c r="D10731" t="s">
        <v>30</v>
      </c>
      <c r="E10731" t="s">
        <v>2562</v>
      </c>
      <c r="F10731" t="s">
        <v>1544</v>
      </c>
    </row>
    <row r="10732" spans="1:6" ht="15">
      <c r="A10732" s="233">
        <v>45809</v>
      </c>
      <c r="B10732" t="s">
        <v>2588</v>
      </c>
      <c r="C10732">
        <v>1230</v>
      </c>
      <c r="D10732" t="s">
        <v>32</v>
      </c>
      <c r="E10732" t="s">
        <v>3322</v>
      </c>
      <c r="F10732" t="s">
        <v>1518</v>
      </c>
    </row>
    <row r="10733" spans="1:6" ht="15">
      <c r="A10733" s="233">
        <v>45809</v>
      </c>
      <c r="B10733" t="s">
        <v>2590</v>
      </c>
      <c r="C10733">
        <v>84.536082474226802</v>
      </c>
      <c r="D10733" t="s">
        <v>32</v>
      </c>
      <c r="E10733" t="s">
        <v>2183</v>
      </c>
      <c r="F10733" t="s">
        <v>1518</v>
      </c>
    </row>
    <row r="10734" spans="1:6" ht="15">
      <c r="A10734" s="233">
        <v>45809</v>
      </c>
      <c r="B10734" t="s">
        <v>2588</v>
      </c>
      <c r="C10734">
        <v>705</v>
      </c>
      <c r="D10734" t="s">
        <v>34</v>
      </c>
      <c r="E10734" t="s">
        <v>2408</v>
      </c>
      <c r="F10734" t="s">
        <v>1509</v>
      </c>
    </row>
    <row r="10735" spans="1:6" ht="15">
      <c r="A10735" s="233">
        <v>45809</v>
      </c>
      <c r="B10735" t="s">
        <v>2590</v>
      </c>
      <c r="C10735">
        <v>85.454545454545453</v>
      </c>
      <c r="D10735" t="s">
        <v>34</v>
      </c>
      <c r="E10735" t="s">
        <v>2183</v>
      </c>
      <c r="F10735" t="s">
        <v>1509</v>
      </c>
    </row>
    <row r="10736" spans="1:6" ht="15">
      <c r="A10736" s="233">
        <v>45809</v>
      </c>
      <c r="B10736" t="s">
        <v>2588</v>
      </c>
      <c r="C10736">
        <v>405</v>
      </c>
      <c r="D10736" t="s">
        <v>36</v>
      </c>
      <c r="E10736" t="s">
        <v>2282</v>
      </c>
      <c r="F10736" t="s">
        <v>1544</v>
      </c>
    </row>
    <row r="10737" spans="1:6" ht="15">
      <c r="A10737" s="233">
        <v>45809</v>
      </c>
      <c r="B10737" t="s">
        <v>2590</v>
      </c>
      <c r="C10737">
        <v>74.311926605504581</v>
      </c>
      <c r="D10737" t="s">
        <v>36</v>
      </c>
      <c r="E10737" t="s">
        <v>2628</v>
      </c>
      <c r="F10737" t="s">
        <v>1544</v>
      </c>
    </row>
    <row r="10738" spans="1:6" ht="15">
      <c r="A10738" s="233">
        <v>45809</v>
      </c>
      <c r="B10738" t="s">
        <v>2588</v>
      </c>
      <c r="C10738">
        <v>900</v>
      </c>
      <c r="D10738" t="s">
        <v>1497</v>
      </c>
      <c r="E10738" t="s">
        <v>2885</v>
      </c>
      <c r="F10738" t="s">
        <v>1522</v>
      </c>
    </row>
    <row r="10739" spans="1:6" ht="15">
      <c r="A10739" s="233">
        <v>45809</v>
      </c>
      <c r="B10739" t="s">
        <v>2590</v>
      </c>
      <c r="C10739">
        <v>84.905660377358487</v>
      </c>
      <c r="D10739" t="s">
        <v>1497</v>
      </c>
      <c r="E10739" t="s">
        <v>2183</v>
      </c>
      <c r="F10739" t="s">
        <v>1522</v>
      </c>
    </row>
    <row r="10740" spans="1:6" ht="15">
      <c r="A10740" s="233">
        <v>45809</v>
      </c>
      <c r="B10740" t="s">
        <v>2588</v>
      </c>
      <c r="C10740">
        <v>690</v>
      </c>
      <c r="D10740" t="s">
        <v>40</v>
      </c>
      <c r="E10740" t="s">
        <v>2649</v>
      </c>
      <c r="F10740" t="s">
        <v>1509</v>
      </c>
    </row>
    <row r="10741" spans="1:6" ht="15">
      <c r="A10741" s="233">
        <v>45809</v>
      </c>
      <c r="B10741" t="s">
        <v>2590</v>
      </c>
      <c r="C10741">
        <v>82.142857142857139</v>
      </c>
      <c r="D10741" t="s">
        <v>40</v>
      </c>
      <c r="E10741" t="s">
        <v>2583</v>
      </c>
      <c r="F10741" t="s">
        <v>1509</v>
      </c>
    </row>
    <row r="10742" spans="1:6" ht="15">
      <c r="A10742" s="233">
        <v>45809</v>
      </c>
      <c r="B10742" t="s">
        <v>2588</v>
      </c>
      <c r="C10742">
        <v>1155</v>
      </c>
      <c r="D10742" t="s">
        <v>42</v>
      </c>
      <c r="E10742" t="s">
        <v>2327</v>
      </c>
      <c r="F10742" t="s">
        <v>1544</v>
      </c>
    </row>
    <row r="10743" spans="1:6" ht="15">
      <c r="A10743" s="233">
        <v>45809</v>
      </c>
      <c r="B10743" t="s">
        <v>2590</v>
      </c>
      <c r="C10743">
        <v>79.930795847750872</v>
      </c>
      <c r="D10743" t="s">
        <v>42</v>
      </c>
      <c r="E10743" t="s">
        <v>2115</v>
      </c>
      <c r="F10743" t="s">
        <v>1544</v>
      </c>
    </row>
    <row r="10744" spans="1:6" ht="15">
      <c r="A10744" s="233">
        <v>45809</v>
      </c>
      <c r="B10744" t="s">
        <v>2588</v>
      </c>
      <c r="C10744">
        <v>385</v>
      </c>
      <c r="D10744" t="s">
        <v>44</v>
      </c>
      <c r="E10744" t="s">
        <v>2620</v>
      </c>
      <c r="F10744" t="s">
        <v>1534</v>
      </c>
    </row>
    <row r="10745" spans="1:6" ht="15">
      <c r="A10745" s="233">
        <v>45809</v>
      </c>
      <c r="B10745" t="s">
        <v>2590</v>
      </c>
      <c r="C10745">
        <v>79.381443298969074</v>
      </c>
      <c r="D10745" t="s">
        <v>44</v>
      </c>
      <c r="E10745" t="s">
        <v>2562</v>
      </c>
      <c r="F10745" t="s">
        <v>1534</v>
      </c>
    </row>
    <row r="10746" spans="1:6" ht="15">
      <c r="A10746" s="233">
        <v>45809</v>
      </c>
      <c r="B10746" t="s">
        <v>2588</v>
      </c>
      <c r="C10746">
        <v>585</v>
      </c>
      <c r="D10746" t="s">
        <v>46</v>
      </c>
      <c r="E10746" t="s">
        <v>2176</v>
      </c>
      <c r="F10746" t="s">
        <v>1518</v>
      </c>
    </row>
    <row r="10747" spans="1:6" ht="15">
      <c r="A10747" s="233">
        <v>45809</v>
      </c>
      <c r="B10747" t="s">
        <v>2590</v>
      </c>
      <c r="C10747">
        <v>84.782608695652172</v>
      </c>
      <c r="D10747" t="s">
        <v>46</v>
      </c>
      <c r="E10747" t="s">
        <v>2183</v>
      </c>
      <c r="F10747" t="s">
        <v>1518</v>
      </c>
    </row>
    <row r="10748" spans="1:6" ht="15">
      <c r="A10748" s="233">
        <v>45809</v>
      </c>
      <c r="B10748" t="s">
        <v>2588</v>
      </c>
      <c r="C10748">
        <v>1855</v>
      </c>
      <c r="D10748" t="s">
        <v>48</v>
      </c>
      <c r="E10748" t="s">
        <v>2394</v>
      </c>
      <c r="F10748" t="s">
        <v>1525</v>
      </c>
    </row>
    <row r="10749" spans="1:6" ht="15">
      <c r="A10749" s="233">
        <v>45809</v>
      </c>
      <c r="B10749" t="s">
        <v>2590</v>
      </c>
      <c r="C10749">
        <v>82.261640798226168</v>
      </c>
      <c r="D10749" t="s">
        <v>48</v>
      </c>
      <c r="E10749" t="s">
        <v>2583</v>
      </c>
      <c r="F10749" t="s">
        <v>1525</v>
      </c>
    </row>
    <row r="10750" spans="1:6" ht="15">
      <c r="A10750" s="233">
        <v>45809</v>
      </c>
      <c r="B10750" t="s">
        <v>2588</v>
      </c>
      <c r="C10750">
        <v>415</v>
      </c>
      <c r="D10750" t="s">
        <v>50</v>
      </c>
      <c r="E10750" t="s">
        <v>2195</v>
      </c>
      <c r="F10750" t="s">
        <v>1509</v>
      </c>
    </row>
    <row r="10751" spans="1:6" ht="15">
      <c r="A10751" s="233">
        <v>45809</v>
      </c>
      <c r="B10751" t="s">
        <v>2590</v>
      </c>
      <c r="C10751">
        <v>85.567010309278345</v>
      </c>
      <c r="D10751" t="s">
        <v>50</v>
      </c>
      <c r="E10751" t="s">
        <v>2595</v>
      </c>
      <c r="F10751" t="s">
        <v>1509</v>
      </c>
    </row>
    <row r="10752" spans="1:6" ht="15">
      <c r="A10752" s="233">
        <v>45809</v>
      </c>
      <c r="B10752" t="s">
        <v>2588</v>
      </c>
      <c r="C10752">
        <v>775</v>
      </c>
      <c r="D10752" t="s">
        <v>52</v>
      </c>
      <c r="E10752" t="s">
        <v>2947</v>
      </c>
      <c r="F10752" t="s">
        <v>1525</v>
      </c>
    </row>
    <row r="10753" spans="1:6" ht="15">
      <c r="A10753" s="233">
        <v>45809</v>
      </c>
      <c r="B10753" t="s">
        <v>2590</v>
      </c>
      <c r="C10753">
        <v>86.592178770949729</v>
      </c>
      <c r="D10753" t="s">
        <v>52</v>
      </c>
      <c r="E10753" t="s">
        <v>2567</v>
      </c>
      <c r="F10753" t="s">
        <v>1525</v>
      </c>
    </row>
    <row r="10754" spans="1:6" ht="15">
      <c r="A10754" s="233">
        <v>45809</v>
      </c>
      <c r="B10754" t="s">
        <v>2588</v>
      </c>
      <c r="C10754">
        <v>850</v>
      </c>
      <c r="D10754" t="s">
        <v>54</v>
      </c>
      <c r="E10754" t="s">
        <v>2509</v>
      </c>
      <c r="F10754" t="s">
        <v>1534</v>
      </c>
    </row>
    <row r="10755" spans="1:6" ht="15">
      <c r="A10755" s="233">
        <v>45809</v>
      </c>
      <c r="B10755" t="s">
        <v>2590</v>
      </c>
      <c r="C10755">
        <v>71.428571428571431</v>
      </c>
      <c r="D10755" t="s">
        <v>54</v>
      </c>
      <c r="E10755" t="s">
        <v>2251</v>
      </c>
      <c r="F10755" t="s">
        <v>1534</v>
      </c>
    </row>
    <row r="10756" spans="1:6" ht="15">
      <c r="A10756" s="233">
        <v>45809</v>
      </c>
      <c r="B10756" t="s">
        <v>2588</v>
      </c>
      <c r="C10756">
        <v>875</v>
      </c>
      <c r="D10756" t="s">
        <v>56</v>
      </c>
      <c r="E10756" t="s">
        <v>2343</v>
      </c>
      <c r="F10756" t="s">
        <v>1534</v>
      </c>
    </row>
    <row r="10757" spans="1:6" ht="15">
      <c r="A10757" s="233">
        <v>45809</v>
      </c>
      <c r="B10757" t="s">
        <v>2590</v>
      </c>
      <c r="C10757">
        <v>80.275229357798167</v>
      </c>
      <c r="D10757" t="s">
        <v>56</v>
      </c>
      <c r="E10757" t="s">
        <v>2115</v>
      </c>
      <c r="F10757" t="s">
        <v>1534</v>
      </c>
    </row>
    <row r="10758" spans="1:6" ht="15">
      <c r="A10758" s="233">
        <v>45809</v>
      </c>
      <c r="B10758" t="s">
        <v>2588</v>
      </c>
      <c r="C10758">
        <v>10</v>
      </c>
      <c r="D10758" t="s">
        <v>58</v>
      </c>
      <c r="E10758" t="s">
        <v>2129</v>
      </c>
      <c r="F10758" t="s">
        <v>1509</v>
      </c>
    </row>
    <row r="10759" spans="1:6" ht="15">
      <c r="A10759" s="233">
        <v>45809</v>
      </c>
      <c r="B10759" t="s">
        <v>2590</v>
      </c>
      <c r="C10759">
        <v>100</v>
      </c>
      <c r="D10759" t="s">
        <v>58</v>
      </c>
      <c r="E10759" t="s">
        <v>2121</v>
      </c>
      <c r="F10759" t="s">
        <v>1509</v>
      </c>
    </row>
    <row r="10760" spans="1:6" ht="15">
      <c r="A10760" s="233">
        <v>45809</v>
      </c>
      <c r="B10760" t="s">
        <v>2588</v>
      </c>
      <c r="C10760">
        <v>1595</v>
      </c>
      <c r="D10760" t="s">
        <v>1498</v>
      </c>
      <c r="E10760" t="s">
        <v>2340</v>
      </c>
      <c r="F10760" t="s">
        <v>1522</v>
      </c>
    </row>
    <row r="10761" spans="1:6" ht="15">
      <c r="A10761" s="233">
        <v>45809</v>
      </c>
      <c r="B10761" t="s">
        <v>2590</v>
      </c>
      <c r="C10761">
        <v>77.05314009661835</v>
      </c>
      <c r="D10761" t="s">
        <v>1498</v>
      </c>
      <c r="E10761" t="s">
        <v>2533</v>
      </c>
      <c r="F10761" t="s">
        <v>1522</v>
      </c>
    </row>
    <row r="10762" spans="1:6" ht="15">
      <c r="A10762" s="233">
        <v>45809</v>
      </c>
      <c r="B10762" t="s">
        <v>2588</v>
      </c>
      <c r="C10762">
        <v>1580</v>
      </c>
      <c r="D10762" t="s">
        <v>62</v>
      </c>
      <c r="E10762" t="s">
        <v>2518</v>
      </c>
      <c r="F10762" t="s">
        <v>1578</v>
      </c>
    </row>
    <row r="10763" spans="1:6" ht="15">
      <c r="A10763" s="233">
        <v>45809</v>
      </c>
      <c r="B10763" t="s">
        <v>2590</v>
      </c>
      <c r="C10763">
        <v>78.606965174129357</v>
      </c>
      <c r="D10763" t="s">
        <v>62</v>
      </c>
      <c r="E10763" t="s">
        <v>2562</v>
      </c>
      <c r="F10763" t="s">
        <v>1578</v>
      </c>
    </row>
    <row r="10764" spans="1:6" ht="15">
      <c r="A10764" s="233">
        <v>45809</v>
      </c>
      <c r="B10764" t="s">
        <v>2588</v>
      </c>
      <c r="C10764">
        <v>825</v>
      </c>
      <c r="D10764" t="s">
        <v>64</v>
      </c>
      <c r="E10764" t="s">
        <v>2618</v>
      </c>
      <c r="F10764" t="s">
        <v>1531</v>
      </c>
    </row>
    <row r="10765" spans="1:6" ht="15">
      <c r="A10765" s="233">
        <v>45809</v>
      </c>
      <c r="B10765" t="s">
        <v>2590</v>
      </c>
      <c r="C10765">
        <v>82.914572864321613</v>
      </c>
      <c r="D10765" t="s">
        <v>64</v>
      </c>
      <c r="E10765" t="s">
        <v>2548</v>
      </c>
      <c r="F10765" t="s">
        <v>1531</v>
      </c>
    </row>
    <row r="10766" spans="1:6" ht="15">
      <c r="A10766" s="233">
        <v>45809</v>
      </c>
      <c r="B10766" t="s">
        <v>2588</v>
      </c>
      <c r="C10766">
        <v>650</v>
      </c>
      <c r="D10766" t="s">
        <v>66</v>
      </c>
      <c r="E10766" t="s">
        <v>2883</v>
      </c>
      <c r="F10766" t="s">
        <v>1509</v>
      </c>
    </row>
    <row r="10767" spans="1:6" ht="15">
      <c r="A10767" s="233">
        <v>45809</v>
      </c>
      <c r="B10767" t="s">
        <v>2590</v>
      </c>
      <c r="C10767">
        <v>78.787878787878782</v>
      </c>
      <c r="D10767" t="s">
        <v>66</v>
      </c>
      <c r="E10767" t="s">
        <v>2562</v>
      </c>
      <c r="F10767" t="s">
        <v>1509</v>
      </c>
    </row>
    <row r="10768" spans="1:6" ht="15">
      <c r="A10768" s="233">
        <v>45809</v>
      </c>
      <c r="B10768" t="s">
        <v>2588</v>
      </c>
      <c r="C10768">
        <v>915</v>
      </c>
      <c r="D10768" t="s">
        <v>68</v>
      </c>
      <c r="E10768" t="s">
        <v>2325</v>
      </c>
      <c r="F10768" t="s">
        <v>1578</v>
      </c>
    </row>
    <row r="10769" spans="1:6" ht="15">
      <c r="A10769" s="233">
        <v>45809</v>
      </c>
      <c r="B10769" t="s">
        <v>2590</v>
      </c>
      <c r="C10769">
        <v>78.540772532188839</v>
      </c>
      <c r="D10769" t="s">
        <v>68</v>
      </c>
      <c r="E10769" t="s">
        <v>2562</v>
      </c>
      <c r="F10769" t="s">
        <v>1578</v>
      </c>
    </row>
    <row r="10770" spans="1:6" ht="15">
      <c r="A10770" s="233">
        <v>45809</v>
      </c>
      <c r="B10770" t="s">
        <v>2588</v>
      </c>
      <c r="C10770">
        <v>345</v>
      </c>
      <c r="D10770" t="s">
        <v>70</v>
      </c>
      <c r="E10770" t="s">
        <v>2252</v>
      </c>
      <c r="F10770" t="s">
        <v>1578</v>
      </c>
    </row>
    <row r="10771" spans="1:6" ht="15">
      <c r="A10771" s="233">
        <v>45809</v>
      </c>
      <c r="B10771" t="s">
        <v>2590</v>
      </c>
      <c r="C10771">
        <v>81.17647058823529</v>
      </c>
      <c r="D10771" t="s">
        <v>70</v>
      </c>
      <c r="E10771" t="s">
        <v>2591</v>
      </c>
      <c r="F10771" t="s">
        <v>1578</v>
      </c>
    </row>
    <row r="10772" spans="1:6" ht="15">
      <c r="A10772" s="233">
        <v>45809</v>
      </c>
      <c r="B10772" t="s">
        <v>2588</v>
      </c>
      <c r="C10772">
        <v>770</v>
      </c>
      <c r="D10772" t="s">
        <v>72</v>
      </c>
      <c r="E10772" t="s">
        <v>2470</v>
      </c>
      <c r="F10772" t="s">
        <v>1591</v>
      </c>
    </row>
    <row r="10773" spans="1:6" ht="15">
      <c r="A10773" s="233">
        <v>45809</v>
      </c>
      <c r="B10773" t="s">
        <v>2590</v>
      </c>
      <c r="C10773">
        <v>85.082872928176798</v>
      </c>
      <c r="D10773" t="s">
        <v>72</v>
      </c>
      <c r="E10773" t="s">
        <v>2183</v>
      </c>
      <c r="F10773" t="s">
        <v>1591</v>
      </c>
    </row>
    <row r="10774" spans="1:6" ht="15">
      <c r="A10774" s="233">
        <v>45809</v>
      </c>
      <c r="B10774" t="s">
        <v>2588</v>
      </c>
      <c r="C10774">
        <v>2655</v>
      </c>
      <c r="D10774" t="s">
        <v>74</v>
      </c>
      <c r="E10774" t="s">
        <v>3813</v>
      </c>
      <c r="F10774" t="s">
        <v>1591</v>
      </c>
    </row>
    <row r="10775" spans="1:6" ht="15">
      <c r="A10775" s="233">
        <v>45809</v>
      </c>
      <c r="B10775" t="s">
        <v>2590</v>
      </c>
      <c r="C10775">
        <v>81.944444444444443</v>
      </c>
      <c r="D10775" t="s">
        <v>74</v>
      </c>
      <c r="E10775" t="s">
        <v>2583</v>
      </c>
      <c r="F10775" t="s">
        <v>1591</v>
      </c>
    </row>
    <row r="10776" spans="1:6" ht="15">
      <c r="A10776" s="233">
        <v>45809</v>
      </c>
      <c r="B10776" t="s">
        <v>2588</v>
      </c>
      <c r="C10776">
        <v>2850</v>
      </c>
      <c r="D10776" t="s">
        <v>76</v>
      </c>
      <c r="E10776" t="s">
        <v>3814</v>
      </c>
      <c r="F10776" t="s">
        <v>1522</v>
      </c>
    </row>
    <row r="10777" spans="1:6" ht="15">
      <c r="A10777" s="233">
        <v>45809</v>
      </c>
      <c r="B10777" t="s">
        <v>2590</v>
      </c>
      <c r="C10777">
        <v>85.585585585585591</v>
      </c>
      <c r="D10777" t="s">
        <v>76</v>
      </c>
      <c r="E10777" t="s">
        <v>2595</v>
      </c>
      <c r="F10777" t="s">
        <v>1522</v>
      </c>
    </row>
    <row r="10778" spans="1:6" ht="15">
      <c r="A10778" s="233">
        <v>45809</v>
      </c>
      <c r="B10778" t="s">
        <v>2588</v>
      </c>
      <c r="C10778">
        <v>835</v>
      </c>
      <c r="D10778" t="s">
        <v>78</v>
      </c>
      <c r="E10778" t="s">
        <v>3019</v>
      </c>
      <c r="F10778" t="s">
        <v>1518</v>
      </c>
    </row>
    <row r="10779" spans="1:6" ht="15">
      <c r="A10779" s="233">
        <v>45809</v>
      </c>
      <c r="B10779" t="s">
        <v>2590</v>
      </c>
      <c r="C10779">
        <v>81.463414634146332</v>
      </c>
      <c r="D10779" t="s">
        <v>78</v>
      </c>
      <c r="E10779" t="s">
        <v>2591</v>
      </c>
      <c r="F10779" t="s">
        <v>1518</v>
      </c>
    </row>
    <row r="10780" spans="1:6" ht="15">
      <c r="A10780" s="233">
        <v>45809</v>
      </c>
      <c r="B10780" t="s">
        <v>2588</v>
      </c>
      <c r="C10780">
        <v>1345</v>
      </c>
      <c r="D10780" t="s">
        <v>80</v>
      </c>
      <c r="E10780" t="s">
        <v>2846</v>
      </c>
      <c r="F10780" t="s">
        <v>1522</v>
      </c>
    </row>
    <row r="10781" spans="1:6" ht="15">
      <c r="A10781" s="233">
        <v>45809</v>
      </c>
      <c r="B10781" t="s">
        <v>2590</v>
      </c>
      <c r="C10781">
        <v>82.515337423312886</v>
      </c>
      <c r="D10781" t="s">
        <v>80</v>
      </c>
      <c r="E10781" t="s">
        <v>2548</v>
      </c>
      <c r="F10781" t="s">
        <v>1522</v>
      </c>
    </row>
    <row r="10782" spans="1:6" ht="15">
      <c r="A10782" s="233">
        <v>45809</v>
      </c>
      <c r="B10782" t="s">
        <v>2588</v>
      </c>
      <c r="C10782">
        <v>940</v>
      </c>
      <c r="D10782" t="s">
        <v>82</v>
      </c>
      <c r="E10782" t="s">
        <v>2299</v>
      </c>
      <c r="F10782" t="s">
        <v>1531</v>
      </c>
    </row>
    <row r="10783" spans="1:6" ht="15">
      <c r="A10783" s="233">
        <v>45809</v>
      </c>
      <c r="B10783" t="s">
        <v>2590</v>
      </c>
      <c r="C10783">
        <v>85.844748858447488</v>
      </c>
      <c r="D10783" t="s">
        <v>82</v>
      </c>
      <c r="E10783" t="s">
        <v>2595</v>
      </c>
      <c r="F10783" t="s">
        <v>1531</v>
      </c>
    </row>
    <row r="10784" spans="1:6" ht="15">
      <c r="A10784" s="233">
        <v>45809</v>
      </c>
      <c r="B10784" t="s">
        <v>2588</v>
      </c>
      <c r="C10784">
        <v>680</v>
      </c>
      <c r="D10784" t="s">
        <v>84</v>
      </c>
      <c r="E10784" t="s">
        <v>2919</v>
      </c>
      <c r="F10784" t="s">
        <v>1509</v>
      </c>
    </row>
    <row r="10785" spans="1:6" ht="15">
      <c r="A10785" s="233">
        <v>45809</v>
      </c>
      <c r="B10785" t="s">
        <v>2590</v>
      </c>
      <c r="C10785">
        <v>80.473372781065095</v>
      </c>
      <c r="D10785" t="s">
        <v>84</v>
      </c>
      <c r="E10785" t="s">
        <v>2115</v>
      </c>
      <c r="F10785" t="s">
        <v>1509</v>
      </c>
    </row>
    <row r="10786" spans="1:6" ht="15">
      <c r="A10786" s="233">
        <v>45809</v>
      </c>
      <c r="B10786" t="s">
        <v>2588</v>
      </c>
      <c r="C10786">
        <v>1245</v>
      </c>
      <c r="D10786" t="s">
        <v>86</v>
      </c>
      <c r="E10786" t="s">
        <v>2835</v>
      </c>
      <c r="F10786" t="s">
        <v>1518</v>
      </c>
    </row>
    <row r="10787" spans="1:6" ht="15">
      <c r="A10787" s="233">
        <v>45809</v>
      </c>
      <c r="B10787" t="s">
        <v>2590</v>
      </c>
      <c r="C10787">
        <v>88.297872340425528</v>
      </c>
      <c r="D10787" t="s">
        <v>86</v>
      </c>
      <c r="E10787" t="s">
        <v>2571</v>
      </c>
      <c r="F10787" t="s">
        <v>1518</v>
      </c>
    </row>
    <row r="10788" spans="1:6" ht="15">
      <c r="A10788" s="233">
        <v>45809</v>
      </c>
      <c r="B10788" t="s">
        <v>2588</v>
      </c>
      <c r="C10788">
        <v>1580</v>
      </c>
      <c r="D10788" t="s">
        <v>88</v>
      </c>
      <c r="E10788" t="s">
        <v>2518</v>
      </c>
      <c r="F10788" t="s">
        <v>1544</v>
      </c>
    </row>
    <row r="10789" spans="1:6" ht="15">
      <c r="A10789" s="233">
        <v>45809</v>
      </c>
      <c r="B10789" t="s">
        <v>2590</v>
      </c>
      <c r="C10789">
        <v>77.832512315270947</v>
      </c>
      <c r="D10789" t="s">
        <v>88</v>
      </c>
      <c r="E10789" t="s">
        <v>2604</v>
      </c>
      <c r="F10789" t="s">
        <v>1544</v>
      </c>
    </row>
    <row r="10790" spans="1:6" ht="15">
      <c r="A10790" s="233">
        <v>45809</v>
      </c>
      <c r="B10790" t="s">
        <v>2588</v>
      </c>
      <c r="C10790">
        <v>575</v>
      </c>
      <c r="D10790" t="s">
        <v>90</v>
      </c>
      <c r="E10790" t="s">
        <v>3440</v>
      </c>
      <c r="F10790" t="s">
        <v>1509</v>
      </c>
    </row>
    <row r="10791" spans="1:6" ht="15">
      <c r="A10791" s="233">
        <v>45809</v>
      </c>
      <c r="B10791" t="s">
        <v>2590</v>
      </c>
      <c r="C10791">
        <v>81.560283687943254</v>
      </c>
      <c r="D10791" t="s">
        <v>90</v>
      </c>
      <c r="E10791" t="s">
        <v>2583</v>
      </c>
      <c r="F10791" t="s">
        <v>1509</v>
      </c>
    </row>
    <row r="10792" spans="1:6" ht="15">
      <c r="A10792" s="233">
        <v>45809</v>
      </c>
      <c r="B10792" t="s">
        <v>2588</v>
      </c>
      <c r="C10792">
        <v>4100</v>
      </c>
      <c r="D10792" t="s">
        <v>92</v>
      </c>
      <c r="E10792" t="s">
        <v>3768</v>
      </c>
      <c r="F10792" t="s">
        <v>1525</v>
      </c>
    </row>
    <row r="10793" spans="1:6" ht="15">
      <c r="A10793" s="233">
        <v>45809</v>
      </c>
      <c r="B10793" t="s">
        <v>2590</v>
      </c>
      <c r="C10793">
        <v>81.836327345309385</v>
      </c>
      <c r="D10793" t="s">
        <v>92</v>
      </c>
      <c r="E10793" t="s">
        <v>2583</v>
      </c>
      <c r="F10793" t="s">
        <v>1525</v>
      </c>
    </row>
    <row r="10794" spans="1:6" ht="15">
      <c r="A10794" s="233">
        <v>45809</v>
      </c>
      <c r="B10794" t="s">
        <v>2588</v>
      </c>
      <c r="C10794">
        <v>720</v>
      </c>
      <c r="D10794" t="s">
        <v>94</v>
      </c>
      <c r="E10794" t="s">
        <v>2521</v>
      </c>
      <c r="F10794" t="s">
        <v>1578</v>
      </c>
    </row>
    <row r="10795" spans="1:6" ht="15">
      <c r="A10795" s="233">
        <v>45809</v>
      </c>
      <c r="B10795" t="s">
        <v>2590</v>
      </c>
      <c r="C10795">
        <v>86.227544910179645</v>
      </c>
      <c r="D10795" t="s">
        <v>94</v>
      </c>
      <c r="E10795" t="s">
        <v>2595</v>
      </c>
      <c r="F10795" t="s">
        <v>1578</v>
      </c>
    </row>
    <row r="10796" spans="1:6" ht="15">
      <c r="A10796" s="233">
        <v>45809</v>
      </c>
      <c r="B10796" t="s">
        <v>2588</v>
      </c>
      <c r="C10796">
        <v>1670</v>
      </c>
      <c r="D10796" t="s">
        <v>96</v>
      </c>
      <c r="E10796" t="s">
        <v>2863</v>
      </c>
      <c r="F10796" t="s">
        <v>1522</v>
      </c>
    </row>
    <row r="10797" spans="1:6" ht="15">
      <c r="A10797" s="233">
        <v>45809</v>
      </c>
      <c r="B10797" t="s">
        <v>2590</v>
      </c>
      <c r="C10797">
        <v>81.463414634146332</v>
      </c>
      <c r="D10797" t="s">
        <v>96</v>
      </c>
      <c r="E10797" t="s">
        <v>2591</v>
      </c>
      <c r="F10797" t="s">
        <v>1522</v>
      </c>
    </row>
    <row r="10798" spans="1:6" ht="15">
      <c r="A10798" s="233">
        <v>45809</v>
      </c>
      <c r="B10798" t="s">
        <v>2588</v>
      </c>
      <c r="C10798">
        <v>495</v>
      </c>
      <c r="D10798" t="s">
        <v>98</v>
      </c>
      <c r="E10798" t="s">
        <v>3013</v>
      </c>
      <c r="F10798" t="s">
        <v>1509</v>
      </c>
    </row>
    <row r="10799" spans="1:6" ht="15">
      <c r="A10799" s="233">
        <v>45809</v>
      </c>
      <c r="B10799" t="s">
        <v>2590</v>
      </c>
      <c r="C10799">
        <v>84.615384615384613</v>
      </c>
      <c r="D10799" t="s">
        <v>98</v>
      </c>
      <c r="E10799" t="s">
        <v>2183</v>
      </c>
      <c r="F10799" t="s">
        <v>1509</v>
      </c>
    </row>
    <row r="10800" spans="1:6" ht="15">
      <c r="A10800" s="233">
        <v>45809</v>
      </c>
      <c r="B10800" t="s">
        <v>2588</v>
      </c>
      <c r="C10800">
        <v>370</v>
      </c>
      <c r="D10800" t="s">
        <v>100</v>
      </c>
      <c r="E10800" t="s">
        <v>2996</v>
      </c>
      <c r="F10800" t="s">
        <v>1509</v>
      </c>
    </row>
    <row r="10801" spans="1:6" ht="15">
      <c r="A10801" s="233">
        <v>45809</v>
      </c>
      <c r="B10801" t="s">
        <v>2590</v>
      </c>
      <c r="C10801">
        <v>84.090909090909093</v>
      </c>
      <c r="D10801" t="s">
        <v>100</v>
      </c>
      <c r="E10801" t="s">
        <v>2537</v>
      </c>
      <c r="F10801" t="s">
        <v>1509</v>
      </c>
    </row>
    <row r="10802" spans="1:6" ht="15">
      <c r="A10802" s="233">
        <v>45809</v>
      </c>
      <c r="B10802" t="s">
        <v>2588</v>
      </c>
      <c r="C10802">
        <v>370</v>
      </c>
      <c r="D10802" t="s">
        <v>102</v>
      </c>
      <c r="E10802" t="s">
        <v>2996</v>
      </c>
      <c r="F10802" t="s">
        <v>1534</v>
      </c>
    </row>
    <row r="10803" spans="1:6" ht="15">
      <c r="A10803" s="233">
        <v>45809</v>
      </c>
      <c r="B10803" t="s">
        <v>2590</v>
      </c>
      <c r="C10803">
        <v>87.058823529411768</v>
      </c>
      <c r="D10803" t="s">
        <v>102</v>
      </c>
      <c r="E10803" t="s">
        <v>2567</v>
      </c>
      <c r="F10803" t="s">
        <v>1534</v>
      </c>
    </row>
    <row r="10804" spans="1:6" ht="15">
      <c r="A10804" s="233">
        <v>45809</v>
      </c>
      <c r="B10804" t="s">
        <v>2588</v>
      </c>
      <c r="C10804">
        <v>345</v>
      </c>
      <c r="D10804" t="s">
        <v>104</v>
      </c>
      <c r="E10804" t="s">
        <v>2252</v>
      </c>
      <c r="F10804" t="s">
        <v>1509</v>
      </c>
    </row>
    <row r="10805" spans="1:6" ht="15">
      <c r="A10805" s="233">
        <v>45809</v>
      </c>
      <c r="B10805" t="s">
        <v>2590</v>
      </c>
      <c r="C10805">
        <v>87.341772151898738</v>
      </c>
      <c r="D10805" t="s">
        <v>104</v>
      </c>
      <c r="E10805" t="s">
        <v>2567</v>
      </c>
      <c r="F10805" t="s">
        <v>1509</v>
      </c>
    </row>
    <row r="10806" spans="1:6" ht="15">
      <c r="A10806" s="233">
        <v>45809</v>
      </c>
      <c r="B10806" t="s">
        <v>2588</v>
      </c>
      <c r="C10806">
        <v>4335</v>
      </c>
      <c r="D10806" t="s">
        <v>106</v>
      </c>
      <c r="E10806" t="s">
        <v>3815</v>
      </c>
      <c r="F10806" t="s">
        <v>1544</v>
      </c>
    </row>
    <row r="10807" spans="1:6" ht="15">
      <c r="A10807" s="233">
        <v>45809</v>
      </c>
      <c r="B10807" t="s">
        <v>2590</v>
      </c>
      <c r="C10807">
        <v>82.887189292543013</v>
      </c>
      <c r="D10807" t="s">
        <v>106</v>
      </c>
      <c r="E10807" t="s">
        <v>2548</v>
      </c>
      <c r="F10807" t="s">
        <v>1544</v>
      </c>
    </row>
    <row r="10808" spans="1:6" ht="15">
      <c r="A10808" s="233">
        <v>45809</v>
      </c>
      <c r="B10808" t="s">
        <v>2588</v>
      </c>
      <c r="C10808">
        <v>395</v>
      </c>
      <c r="D10808" t="s">
        <v>108</v>
      </c>
      <c r="E10808" t="s">
        <v>2589</v>
      </c>
      <c r="F10808" t="s">
        <v>1509</v>
      </c>
    </row>
    <row r="10809" spans="1:6" ht="15">
      <c r="A10809" s="233">
        <v>45809</v>
      </c>
      <c r="B10809" t="s">
        <v>2590</v>
      </c>
      <c r="C10809">
        <v>82.291666666666657</v>
      </c>
      <c r="D10809" t="s">
        <v>108</v>
      </c>
      <c r="E10809" t="s">
        <v>2583</v>
      </c>
      <c r="F10809" t="s">
        <v>1509</v>
      </c>
    </row>
    <row r="10810" spans="1:6" ht="15">
      <c r="A10810" s="233">
        <v>45809</v>
      </c>
      <c r="B10810" t="s">
        <v>2588</v>
      </c>
      <c r="C10810">
        <v>585</v>
      </c>
      <c r="D10810" t="s">
        <v>110</v>
      </c>
      <c r="E10810" t="s">
        <v>2176</v>
      </c>
      <c r="F10810" t="s">
        <v>1509</v>
      </c>
    </row>
    <row r="10811" spans="1:6" ht="15">
      <c r="A10811" s="233">
        <v>45809</v>
      </c>
      <c r="B10811" t="s">
        <v>2590</v>
      </c>
      <c r="C10811">
        <v>86.666666666666671</v>
      </c>
      <c r="D10811" t="s">
        <v>110</v>
      </c>
      <c r="E10811" t="s">
        <v>2567</v>
      </c>
      <c r="F10811" t="s">
        <v>1509</v>
      </c>
    </row>
    <row r="10812" spans="1:6" ht="15">
      <c r="A10812" s="233">
        <v>45809</v>
      </c>
      <c r="B10812" t="s">
        <v>2588</v>
      </c>
      <c r="C10812">
        <v>300</v>
      </c>
      <c r="D10812" t="s">
        <v>112</v>
      </c>
      <c r="E10812" t="s">
        <v>2111</v>
      </c>
      <c r="F10812" t="s">
        <v>1578</v>
      </c>
    </row>
    <row r="10813" spans="1:6" ht="15">
      <c r="A10813" s="233">
        <v>45809</v>
      </c>
      <c r="B10813" t="s">
        <v>2590</v>
      </c>
      <c r="C10813">
        <v>84.507042253521121</v>
      </c>
      <c r="D10813" t="s">
        <v>112</v>
      </c>
      <c r="E10813" t="s">
        <v>2183</v>
      </c>
      <c r="F10813" t="s">
        <v>1578</v>
      </c>
    </row>
    <row r="10814" spans="1:6" ht="15">
      <c r="A10814" s="233">
        <v>45809</v>
      </c>
      <c r="B10814" t="s">
        <v>2588</v>
      </c>
      <c r="C10814">
        <v>695</v>
      </c>
      <c r="D10814" t="s">
        <v>114</v>
      </c>
      <c r="E10814" t="s">
        <v>2376</v>
      </c>
      <c r="F10814" t="s">
        <v>1509</v>
      </c>
    </row>
    <row r="10815" spans="1:6" ht="15">
      <c r="A10815" s="233">
        <v>45809</v>
      </c>
      <c r="B10815" t="s">
        <v>2590</v>
      </c>
      <c r="C10815">
        <v>79.428571428571431</v>
      </c>
      <c r="D10815" t="s">
        <v>114</v>
      </c>
      <c r="E10815" t="s">
        <v>2562</v>
      </c>
      <c r="F10815" t="s">
        <v>1509</v>
      </c>
    </row>
    <row r="10816" spans="1:6" ht="15">
      <c r="A10816" s="233">
        <v>45809</v>
      </c>
      <c r="B10816" t="s">
        <v>2588</v>
      </c>
      <c r="C10816">
        <v>515</v>
      </c>
      <c r="D10816" t="s">
        <v>872</v>
      </c>
      <c r="E10816" t="s">
        <v>2632</v>
      </c>
      <c r="F10816" t="s">
        <v>1531</v>
      </c>
    </row>
    <row r="10817" spans="1:6" ht="15">
      <c r="A10817" s="233">
        <v>45809</v>
      </c>
      <c r="B10817" t="s">
        <v>2590</v>
      </c>
      <c r="C10817">
        <v>76.865671641791039</v>
      </c>
      <c r="D10817" t="s">
        <v>872</v>
      </c>
      <c r="E10817" t="s">
        <v>2533</v>
      </c>
      <c r="F10817" t="s">
        <v>1531</v>
      </c>
    </row>
    <row r="10818" spans="1:6" ht="15">
      <c r="A10818" s="233">
        <v>45809</v>
      </c>
      <c r="B10818" t="s">
        <v>2588</v>
      </c>
      <c r="C10818">
        <v>3015</v>
      </c>
      <c r="D10818" t="s">
        <v>118</v>
      </c>
      <c r="E10818" t="s">
        <v>3644</v>
      </c>
      <c r="F10818" t="s">
        <v>1525</v>
      </c>
    </row>
    <row r="10819" spans="1:6" ht="15">
      <c r="A10819" s="233">
        <v>45809</v>
      </c>
      <c r="B10819" t="s">
        <v>2590</v>
      </c>
      <c r="C10819">
        <v>84.217877094972067</v>
      </c>
      <c r="D10819" t="s">
        <v>118</v>
      </c>
      <c r="E10819" t="s">
        <v>2537</v>
      </c>
      <c r="F10819" t="s">
        <v>1525</v>
      </c>
    </row>
    <row r="10820" spans="1:6" ht="15">
      <c r="A10820" s="233">
        <v>45809</v>
      </c>
      <c r="B10820" t="s">
        <v>2588</v>
      </c>
      <c r="C10820">
        <v>680</v>
      </c>
      <c r="D10820" t="s">
        <v>120</v>
      </c>
      <c r="E10820" t="s">
        <v>2919</v>
      </c>
      <c r="F10820" t="s">
        <v>1509</v>
      </c>
    </row>
    <row r="10821" spans="1:6" ht="15">
      <c r="A10821" s="233">
        <v>45809</v>
      </c>
      <c r="B10821" t="s">
        <v>2590</v>
      </c>
      <c r="C10821">
        <v>82.926829268292678</v>
      </c>
      <c r="D10821" t="s">
        <v>120</v>
      </c>
      <c r="E10821" t="s">
        <v>2548</v>
      </c>
      <c r="F10821" t="s">
        <v>1509</v>
      </c>
    </row>
    <row r="10822" spans="1:6" ht="15">
      <c r="A10822" s="233">
        <v>45809</v>
      </c>
      <c r="B10822" t="s">
        <v>2588</v>
      </c>
      <c r="C10822">
        <v>550</v>
      </c>
      <c r="D10822" t="s">
        <v>122</v>
      </c>
      <c r="E10822" t="s">
        <v>2930</v>
      </c>
      <c r="F10822" t="s">
        <v>1509</v>
      </c>
    </row>
    <row r="10823" spans="1:6" ht="15">
      <c r="A10823" s="233">
        <v>45809</v>
      </c>
      <c r="B10823" t="s">
        <v>2590</v>
      </c>
      <c r="C10823">
        <v>80.882352941176478</v>
      </c>
      <c r="D10823" t="s">
        <v>122</v>
      </c>
      <c r="E10823" t="s">
        <v>2591</v>
      </c>
      <c r="F10823" t="s">
        <v>1509</v>
      </c>
    </row>
    <row r="10824" spans="1:6" ht="15">
      <c r="A10824" s="233">
        <v>45809</v>
      </c>
      <c r="B10824" t="s">
        <v>2588</v>
      </c>
      <c r="C10824">
        <v>500</v>
      </c>
      <c r="D10824" t="s">
        <v>124</v>
      </c>
      <c r="E10824" t="s">
        <v>2124</v>
      </c>
      <c r="F10824" t="s">
        <v>1544</v>
      </c>
    </row>
    <row r="10825" spans="1:6" ht="15">
      <c r="A10825" s="233">
        <v>45809</v>
      </c>
      <c r="B10825" t="s">
        <v>2590</v>
      </c>
      <c r="C10825">
        <v>78.740157480314963</v>
      </c>
      <c r="D10825" t="s">
        <v>124</v>
      </c>
      <c r="E10825" t="s">
        <v>2562</v>
      </c>
      <c r="F10825" t="s">
        <v>1544</v>
      </c>
    </row>
    <row r="10826" spans="1:6" ht="15">
      <c r="A10826" s="233">
        <v>45809</v>
      </c>
      <c r="B10826" t="s">
        <v>2588</v>
      </c>
      <c r="C10826">
        <v>350</v>
      </c>
      <c r="D10826" t="s">
        <v>126</v>
      </c>
      <c r="E10826" t="s">
        <v>2210</v>
      </c>
      <c r="F10826" t="s">
        <v>1509</v>
      </c>
    </row>
    <row r="10827" spans="1:6" ht="15">
      <c r="A10827" s="233">
        <v>45809</v>
      </c>
      <c r="B10827" t="s">
        <v>2590</v>
      </c>
      <c r="C10827">
        <v>82.35294117647058</v>
      </c>
      <c r="D10827" t="s">
        <v>126</v>
      </c>
      <c r="E10827" t="s">
        <v>2583</v>
      </c>
      <c r="F10827" t="s">
        <v>1509</v>
      </c>
    </row>
    <row r="10828" spans="1:6" ht="15">
      <c r="A10828" s="233">
        <v>45809</v>
      </c>
      <c r="B10828" t="s">
        <v>2588</v>
      </c>
      <c r="C10828">
        <v>280</v>
      </c>
      <c r="D10828" t="s">
        <v>128</v>
      </c>
      <c r="E10828" t="s">
        <v>2232</v>
      </c>
      <c r="F10828" t="s">
        <v>1509</v>
      </c>
    </row>
    <row r="10829" spans="1:6" ht="15">
      <c r="A10829" s="233">
        <v>45809</v>
      </c>
      <c r="B10829" t="s">
        <v>2590</v>
      </c>
      <c r="C10829">
        <v>77.777777777777786</v>
      </c>
      <c r="D10829" t="s">
        <v>128</v>
      </c>
      <c r="E10829" t="s">
        <v>2604</v>
      </c>
      <c r="F10829" t="s">
        <v>1509</v>
      </c>
    </row>
    <row r="10830" spans="1:6" ht="15">
      <c r="A10830" s="233">
        <v>45809</v>
      </c>
      <c r="B10830" t="s">
        <v>2588</v>
      </c>
      <c r="C10830">
        <v>3345</v>
      </c>
      <c r="D10830" t="s">
        <v>130</v>
      </c>
      <c r="E10830" t="s">
        <v>3816</v>
      </c>
      <c r="F10830" t="s">
        <v>1544</v>
      </c>
    </row>
    <row r="10831" spans="1:6" ht="15">
      <c r="A10831" s="233">
        <v>45809</v>
      </c>
      <c r="B10831" t="s">
        <v>2590</v>
      </c>
      <c r="C10831">
        <v>79.171597633136088</v>
      </c>
      <c r="D10831" t="s">
        <v>130</v>
      </c>
      <c r="E10831" t="s">
        <v>2562</v>
      </c>
      <c r="F10831" t="s">
        <v>1544</v>
      </c>
    </row>
    <row r="10832" spans="1:6" ht="15">
      <c r="A10832" s="233">
        <v>45809</v>
      </c>
      <c r="B10832" t="s">
        <v>2588</v>
      </c>
      <c r="C10832">
        <v>775</v>
      </c>
      <c r="D10832" t="s">
        <v>1499</v>
      </c>
      <c r="E10832" t="s">
        <v>2947</v>
      </c>
      <c r="F10832" t="s">
        <v>1518</v>
      </c>
    </row>
    <row r="10833" spans="1:6" ht="15">
      <c r="A10833" s="233">
        <v>45809</v>
      </c>
      <c r="B10833" t="s">
        <v>2590</v>
      </c>
      <c r="C10833">
        <v>90.116279069767444</v>
      </c>
      <c r="D10833" t="s">
        <v>1499</v>
      </c>
      <c r="E10833" t="s">
        <v>2193</v>
      </c>
      <c r="F10833" t="s">
        <v>1518</v>
      </c>
    </row>
    <row r="10834" spans="1:6" ht="15">
      <c r="A10834" s="233">
        <v>45809</v>
      </c>
      <c r="B10834" t="s">
        <v>2588</v>
      </c>
      <c r="C10834">
        <v>300</v>
      </c>
      <c r="D10834" t="s">
        <v>134</v>
      </c>
      <c r="E10834" t="s">
        <v>2111</v>
      </c>
      <c r="F10834" t="s">
        <v>1509</v>
      </c>
    </row>
    <row r="10835" spans="1:6" ht="15">
      <c r="A10835" s="233">
        <v>45809</v>
      </c>
      <c r="B10835" t="s">
        <v>2590</v>
      </c>
      <c r="C10835">
        <v>75.949367088607602</v>
      </c>
      <c r="D10835" t="s">
        <v>134</v>
      </c>
      <c r="E10835" t="s">
        <v>2556</v>
      </c>
      <c r="F10835" t="s">
        <v>1509</v>
      </c>
    </row>
    <row r="10836" spans="1:6" ht="15">
      <c r="A10836" s="233">
        <v>45809</v>
      </c>
      <c r="B10836" t="s">
        <v>2588</v>
      </c>
      <c r="C10836">
        <v>1150</v>
      </c>
      <c r="D10836" t="s">
        <v>136</v>
      </c>
      <c r="E10836" t="s">
        <v>3413</v>
      </c>
      <c r="F10836" t="s">
        <v>1518</v>
      </c>
    </row>
    <row r="10837" spans="1:6" ht="15">
      <c r="A10837" s="233">
        <v>45809</v>
      </c>
      <c r="B10837" t="s">
        <v>2590</v>
      </c>
      <c r="C10837">
        <v>82.437275985663078</v>
      </c>
      <c r="D10837" t="s">
        <v>136</v>
      </c>
      <c r="E10837" t="s">
        <v>2583</v>
      </c>
      <c r="F10837" t="s">
        <v>1518</v>
      </c>
    </row>
    <row r="10838" spans="1:6" ht="15">
      <c r="A10838" s="233">
        <v>45809</v>
      </c>
      <c r="B10838" t="s">
        <v>2588</v>
      </c>
      <c r="C10838">
        <v>470</v>
      </c>
      <c r="D10838" t="s">
        <v>138</v>
      </c>
      <c r="E10838" t="s">
        <v>2169</v>
      </c>
      <c r="F10838" t="s">
        <v>1534</v>
      </c>
    </row>
    <row r="10839" spans="1:6" ht="15">
      <c r="A10839" s="233">
        <v>45809</v>
      </c>
      <c r="B10839" t="s">
        <v>2590</v>
      </c>
      <c r="C10839">
        <v>85.454545454545453</v>
      </c>
      <c r="D10839" t="s">
        <v>138</v>
      </c>
      <c r="E10839" t="s">
        <v>2183</v>
      </c>
      <c r="F10839" t="s">
        <v>1534</v>
      </c>
    </row>
    <row r="10840" spans="1:6" ht="15">
      <c r="A10840" s="233">
        <v>45809</v>
      </c>
      <c r="B10840" t="s">
        <v>2588</v>
      </c>
      <c r="C10840">
        <v>415</v>
      </c>
      <c r="D10840" t="s">
        <v>140</v>
      </c>
      <c r="E10840" t="s">
        <v>2195</v>
      </c>
      <c r="F10840" t="s">
        <v>1509</v>
      </c>
    </row>
    <row r="10841" spans="1:6" ht="15">
      <c r="A10841" s="233">
        <v>45809</v>
      </c>
      <c r="B10841" t="s">
        <v>2590</v>
      </c>
      <c r="C10841">
        <v>86.458333333333343</v>
      </c>
      <c r="D10841" t="s">
        <v>140</v>
      </c>
      <c r="E10841" t="s">
        <v>2595</v>
      </c>
      <c r="F10841" t="s">
        <v>1509</v>
      </c>
    </row>
    <row r="10842" spans="1:6" ht="15">
      <c r="A10842" s="233">
        <v>45809</v>
      </c>
      <c r="B10842" t="s">
        <v>2588</v>
      </c>
      <c r="C10842">
        <v>3415</v>
      </c>
      <c r="D10842" t="s">
        <v>142</v>
      </c>
      <c r="E10842" t="s">
        <v>3817</v>
      </c>
      <c r="F10842" t="s">
        <v>1534</v>
      </c>
    </row>
    <row r="10843" spans="1:6" ht="15">
      <c r="A10843" s="233">
        <v>45809</v>
      </c>
      <c r="B10843" t="s">
        <v>2590</v>
      </c>
      <c r="C10843">
        <v>83.292682926829258</v>
      </c>
      <c r="D10843" t="s">
        <v>142</v>
      </c>
      <c r="E10843" t="s">
        <v>2548</v>
      </c>
      <c r="F10843" t="s">
        <v>1534</v>
      </c>
    </row>
    <row r="10844" spans="1:6" ht="15">
      <c r="A10844" s="233">
        <v>45809</v>
      </c>
      <c r="B10844" t="s">
        <v>2588</v>
      </c>
      <c r="C10844">
        <v>1530</v>
      </c>
      <c r="D10844" t="s">
        <v>144</v>
      </c>
      <c r="E10844" t="s">
        <v>3341</v>
      </c>
      <c r="F10844" t="s">
        <v>1518</v>
      </c>
    </row>
    <row r="10845" spans="1:6" ht="15">
      <c r="A10845" s="233">
        <v>45809</v>
      </c>
      <c r="B10845" t="s">
        <v>2590</v>
      </c>
      <c r="C10845">
        <v>74.634146341463421</v>
      </c>
      <c r="D10845" t="s">
        <v>144</v>
      </c>
      <c r="E10845" t="s">
        <v>2147</v>
      </c>
      <c r="F10845" t="s">
        <v>1518</v>
      </c>
    </row>
    <row r="10846" spans="1:6" ht="15">
      <c r="A10846" s="233">
        <v>45809</v>
      </c>
      <c r="B10846" t="s">
        <v>2588</v>
      </c>
      <c r="C10846">
        <v>625</v>
      </c>
      <c r="D10846" t="s">
        <v>146</v>
      </c>
      <c r="E10846" t="s">
        <v>2637</v>
      </c>
      <c r="F10846" t="s">
        <v>1591</v>
      </c>
    </row>
    <row r="10847" spans="1:6" ht="15">
      <c r="A10847" s="233">
        <v>45809</v>
      </c>
      <c r="B10847" t="s">
        <v>2590</v>
      </c>
      <c r="C10847">
        <v>74.404761904761912</v>
      </c>
      <c r="D10847" t="s">
        <v>146</v>
      </c>
      <c r="E10847" t="s">
        <v>2628</v>
      </c>
      <c r="F10847" t="s">
        <v>1591</v>
      </c>
    </row>
    <row r="10848" spans="1:6" ht="15">
      <c r="A10848" s="233">
        <v>45809</v>
      </c>
      <c r="B10848" t="s">
        <v>2588</v>
      </c>
      <c r="C10848">
        <v>1695</v>
      </c>
      <c r="D10848" t="s">
        <v>148</v>
      </c>
      <c r="E10848" t="s">
        <v>3006</v>
      </c>
      <c r="F10848" t="s">
        <v>1591</v>
      </c>
    </row>
    <row r="10849" spans="1:6" ht="15">
      <c r="A10849" s="233">
        <v>45809</v>
      </c>
      <c r="B10849" t="s">
        <v>2590</v>
      </c>
      <c r="C10849">
        <v>74.342105263157904</v>
      </c>
      <c r="D10849" t="s">
        <v>148</v>
      </c>
      <c r="E10849" t="s">
        <v>2628</v>
      </c>
      <c r="F10849" t="s">
        <v>1591</v>
      </c>
    </row>
    <row r="10850" spans="1:6" ht="15">
      <c r="A10850" s="233">
        <v>45809</v>
      </c>
      <c r="B10850" t="s">
        <v>2588</v>
      </c>
      <c r="C10850">
        <v>465</v>
      </c>
      <c r="D10850" t="s">
        <v>150</v>
      </c>
      <c r="E10850" t="s">
        <v>2497</v>
      </c>
      <c r="F10850" t="s">
        <v>1509</v>
      </c>
    </row>
    <row r="10851" spans="1:6" ht="15">
      <c r="A10851" s="233">
        <v>45809</v>
      </c>
      <c r="B10851" t="s">
        <v>2590</v>
      </c>
      <c r="C10851">
        <v>86.111111111111114</v>
      </c>
      <c r="D10851" t="s">
        <v>150</v>
      </c>
      <c r="E10851" t="s">
        <v>2595</v>
      </c>
      <c r="F10851" t="s">
        <v>1509</v>
      </c>
    </row>
    <row r="10852" spans="1:6" ht="15">
      <c r="A10852" s="233">
        <v>45809</v>
      </c>
      <c r="B10852" t="s">
        <v>2588</v>
      </c>
      <c r="C10852">
        <v>2315</v>
      </c>
      <c r="D10852" t="s">
        <v>152</v>
      </c>
      <c r="E10852" t="s">
        <v>3818</v>
      </c>
      <c r="F10852" t="s">
        <v>1591</v>
      </c>
    </row>
    <row r="10853" spans="1:6" ht="15">
      <c r="A10853" s="233">
        <v>45809</v>
      </c>
      <c r="B10853" t="s">
        <v>2590</v>
      </c>
      <c r="C10853">
        <v>82.826475849731665</v>
      </c>
      <c r="D10853" t="s">
        <v>152</v>
      </c>
      <c r="E10853" t="s">
        <v>2548</v>
      </c>
      <c r="F10853" t="s">
        <v>1591</v>
      </c>
    </row>
    <row r="10854" spans="1:6" ht="15">
      <c r="A10854" s="233">
        <v>45809</v>
      </c>
      <c r="B10854" t="s">
        <v>2588</v>
      </c>
      <c r="C10854">
        <v>1310</v>
      </c>
      <c r="D10854" t="s">
        <v>154</v>
      </c>
      <c r="E10854" t="s">
        <v>3819</v>
      </c>
      <c r="F10854" t="s">
        <v>1534</v>
      </c>
    </row>
    <row r="10855" spans="1:6" ht="15">
      <c r="A10855" s="233">
        <v>45809</v>
      </c>
      <c r="B10855" t="s">
        <v>2590</v>
      </c>
      <c r="C10855">
        <v>85.901639344262293</v>
      </c>
      <c r="D10855" t="s">
        <v>154</v>
      </c>
      <c r="E10855" t="s">
        <v>2595</v>
      </c>
      <c r="F10855" t="s">
        <v>1534</v>
      </c>
    </row>
    <row r="10856" spans="1:6" ht="15">
      <c r="A10856" s="233">
        <v>45809</v>
      </c>
      <c r="B10856" t="s">
        <v>2588</v>
      </c>
      <c r="C10856">
        <v>430</v>
      </c>
      <c r="D10856" t="s">
        <v>156</v>
      </c>
      <c r="E10856" t="s">
        <v>3067</v>
      </c>
      <c r="F10856" t="s">
        <v>1525</v>
      </c>
    </row>
    <row r="10857" spans="1:6" ht="15">
      <c r="A10857" s="233">
        <v>45809</v>
      </c>
      <c r="B10857" t="s">
        <v>2590</v>
      </c>
      <c r="C10857">
        <v>88.659793814432987</v>
      </c>
      <c r="D10857" t="s">
        <v>156</v>
      </c>
      <c r="E10857" t="s">
        <v>2265</v>
      </c>
      <c r="F10857" t="s">
        <v>1525</v>
      </c>
    </row>
    <row r="10858" spans="1:6" ht="15">
      <c r="A10858" s="233">
        <v>45809</v>
      </c>
      <c r="B10858" t="s">
        <v>2588</v>
      </c>
      <c r="C10858">
        <v>1045</v>
      </c>
      <c r="D10858" t="s">
        <v>158</v>
      </c>
      <c r="E10858" t="s">
        <v>2861</v>
      </c>
      <c r="F10858" t="s">
        <v>1534</v>
      </c>
    </row>
    <row r="10859" spans="1:6" ht="15">
      <c r="A10859" s="233">
        <v>45809</v>
      </c>
      <c r="B10859" t="s">
        <v>2590</v>
      </c>
      <c r="C10859">
        <v>80.6949806949807</v>
      </c>
      <c r="D10859" t="s">
        <v>158</v>
      </c>
      <c r="E10859" t="s">
        <v>2591</v>
      </c>
      <c r="F10859" t="s">
        <v>1534</v>
      </c>
    </row>
    <row r="10860" spans="1:6" ht="15">
      <c r="A10860" s="233">
        <v>45809</v>
      </c>
      <c r="B10860" t="s">
        <v>2588</v>
      </c>
      <c r="C10860">
        <v>470</v>
      </c>
      <c r="D10860" t="s">
        <v>160</v>
      </c>
      <c r="E10860" t="s">
        <v>2169</v>
      </c>
      <c r="F10860" t="s">
        <v>1544</v>
      </c>
    </row>
    <row r="10861" spans="1:6" ht="15">
      <c r="A10861" s="233">
        <v>45809</v>
      </c>
      <c r="B10861" t="s">
        <v>2590</v>
      </c>
      <c r="C10861">
        <v>74.015748031496059</v>
      </c>
      <c r="D10861" t="s">
        <v>160</v>
      </c>
      <c r="E10861" t="s">
        <v>2628</v>
      </c>
      <c r="F10861" t="s">
        <v>1544</v>
      </c>
    </row>
    <row r="10862" spans="1:6" ht="15">
      <c r="A10862" s="233">
        <v>45809</v>
      </c>
      <c r="B10862" t="s">
        <v>2588</v>
      </c>
      <c r="C10862">
        <v>380</v>
      </c>
      <c r="D10862" t="s">
        <v>162</v>
      </c>
      <c r="E10862" t="s">
        <v>2633</v>
      </c>
      <c r="F10862" t="s">
        <v>1509</v>
      </c>
    </row>
    <row r="10863" spans="1:6" ht="15">
      <c r="A10863" s="233">
        <v>45809</v>
      </c>
      <c r="B10863" t="s">
        <v>2590</v>
      </c>
      <c r="C10863">
        <v>85.393258426966284</v>
      </c>
      <c r="D10863" t="s">
        <v>162</v>
      </c>
      <c r="E10863" t="s">
        <v>2183</v>
      </c>
      <c r="F10863" t="s">
        <v>1509</v>
      </c>
    </row>
    <row r="10864" spans="1:6" ht="15">
      <c r="A10864" s="233">
        <v>45809</v>
      </c>
      <c r="B10864" t="s">
        <v>2588</v>
      </c>
      <c r="C10864">
        <v>400</v>
      </c>
      <c r="D10864" t="s">
        <v>164</v>
      </c>
      <c r="E10864" t="s">
        <v>2379</v>
      </c>
      <c r="F10864" t="s">
        <v>1578</v>
      </c>
    </row>
    <row r="10865" spans="1:6" ht="15">
      <c r="A10865" s="233">
        <v>45809</v>
      </c>
      <c r="B10865" t="s">
        <v>2590</v>
      </c>
      <c r="C10865">
        <v>77.669902912621353</v>
      </c>
      <c r="D10865" t="s">
        <v>164</v>
      </c>
      <c r="E10865" t="s">
        <v>2604</v>
      </c>
      <c r="F10865" t="s">
        <v>1578</v>
      </c>
    </row>
    <row r="10866" spans="1:6" ht="15">
      <c r="A10866" s="233">
        <v>45809</v>
      </c>
      <c r="B10866" t="s">
        <v>2588</v>
      </c>
      <c r="C10866">
        <v>640</v>
      </c>
      <c r="D10866" t="s">
        <v>166</v>
      </c>
      <c r="E10866" t="s">
        <v>2187</v>
      </c>
      <c r="F10866" t="s">
        <v>1525</v>
      </c>
    </row>
    <row r="10867" spans="1:6" ht="15">
      <c r="A10867" s="233">
        <v>45809</v>
      </c>
      <c r="B10867" t="s">
        <v>2590</v>
      </c>
      <c r="C10867">
        <v>85.333333333333343</v>
      </c>
      <c r="D10867" t="s">
        <v>166</v>
      </c>
      <c r="E10867" t="s">
        <v>2183</v>
      </c>
      <c r="F10867" t="s">
        <v>1525</v>
      </c>
    </row>
    <row r="10868" spans="1:6" ht="15">
      <c r="A10868" s="233">
        <v>45809</v>
      </c>
      <c r="B10868" t="s">
        <v>2588</v>
      </c>
      <c r="C10868">
        <v>845</v>
      </c>
      <c r="D10868" t="s">
        <v>168</v>
      </c>
      <c r="E10868" t="s">
        <v>2872</v>
      </c>
      <c r="F10868" t="s">
        <v>1578</v>
      </c>
    </row>
    <row r="10869" spans="1:6" ht="15">
      <c r="A10869" s="233">
        <v>45809</v>
      </c>
      <c r="B10869" t="s">
        <v>2590</v>
      </c>
      <c r="C10869">
        <v>84.924623115577887</v>
      </c>
      <c r="D10869" t="s">
        <v>168</v>
      </c>
      <c r="E10869" t="s">
        <v>2183</v>
      </c>
      <c r="F10869" t="s">
        <v>1578</v>
      </c>
    </row>
    <row r="10870" spans="1:6" ht="15">
      <c r="A10870" s="233">
        <v>45809</v>
      </c>
      <c r="B10870" t="s">
        <v>2588</v>
      </c>
      <c r="C10870">
        <v>380</v>
      </c>
      <c r="D10870" t="s">
        <v>170</v>
      </c>
      <c r="E10870" t="s">
        <v>2633</v>
      </c>
      <c r="F10870" t="s">
        <v>1509</v>
      </c>
    </row>
    <row r="10871" spans="1:6" ht="15">
      <c r="A10871" s="233">
        <v>45809</v>
      </c>
      <c r="B10871" t="s">
        <v>2590</v>
      </c>
      <c r="C10871">
        <v>83.516483516483518</v>
      </c>
      <c r="D10871" t="s">
        <v>170</v>
      </c>
      <c r="E10871" t="s">
        <v>2537</v>
      </c>
      <c r="F10871" t="s">
        <v>1509</v>
      </c>
    </row>
    <row r="10872" spans="1:6" ht="15">
      <c r="A10872" s="233">
        <v>45809</v>
      </c>
      <c r="B10872" t="s">
        <v>2588</v>
      </c>
      <c r="C10872">
        <v>2575</v>
      </c>
      <c r="D10872" t="s">
        <v>172</v>
      </c>
      <c r="E10872" t="s">
        <v>2641</v>
      </c>
      <c r="F10872" t="s">
        <v>1525</v>
      </c>
    </row>
    <row r="10873" spans="1:6" ht="15">
      <c r="A10873" s="233">
        <v>45809</v>
      </c>
      <c r="B10873" t="s">
        <v>2590</v>
      </c>
      <c r="C10873">
        <v>79.84496124031007</v>
      </c>
      <c r="D10873" t="s">
        <v>172</v>
      </c>
      <c r="E10873" t="s">
        <v>2115</v>
      </c>
      <c r="F10873" t="s">
        <v>1525</v>
      </c>
    </row>
    <row r="10874" spans="1:6" ht="15">
      <c r="A10874" s="233">
        <v>45809</v>
      </c>
      <c r="B10874" t="s">
        <v>2588</v>
      </c>
      <c r="C10874">
        <v>435</v>
      </c>
      <c r="D10874" t="s">
        <v>174</v>
      </c>
      <c r="E10874" t="s">
        <v>2328</v>
      </c>
      <c r="F10874" t="s">
        <v>1518</v>
      </c>
    </row>
    <row r="10875" spans="1:6" ht="15">
      <c r="A10875" s="233">
        <v>45809</v>
      </c>
      <c r="B10875" t="s">
        <v>2590</v>
      </c>
      <c r="C10875">
        <v>85.294117647058826</v>
      </c>
      <c r="D10875" t="s">
        <v>174</v>
      </c>
      <c r="E10875" t="s">
        <v>2183</v>
      </c>
      <c r="F10875" t="s">
        <v>1518</v>
      </c>
    </row>
    <row r="10876" spans="1:6" ht="15">
      <c r="A10876" s="233">
        <v>45809</v>
      </c>
      <c r="B10876" t="s">
        <v>2588</v>
      </c>
      <c r="C10876">
        <v>655</v>
      </c>
      <c r="D10876" t="s">
        <v>176</v>
      </c>
      <c r="E10876" t="s">
        <v>2488</v>
      </c>
      <c r="F10876" t="s">
        <v>1518</v>
      </c>
    </row>
    <row r="10877" spans="1:6" ht="15">
      <c r="A10877" s="233">
        <v>45809</v>
      </c>
      <c r="B10877" t="s">
        <v>2590</v>
      </c>
      <c r="C10877">
        <v>87.333333333333329</v>
      </c>
      <c r="D10877" t="s">
        <v>176</v>
      </c>
      <c r="E10877" t="s">
        <v>2567</v>
      </c>
      <c r="F10877" t="s">
        <v>1518</v>
      </c>
    </row>
    <row r="10878" spans="1:6" ht="15">
      <c r="A10878" s="233">
        <v>45809</v>
      </c>
      <c r="B10878" t="s">
        <v>2588</v>
      </c>
      <c r="C10878">
        <v>865</v>
      </c>
      <c r="D10878" t="s">
        <v>178</v>
      </c>
      <c r="E10878" t="s">
        <v>2395</v>
      </c>
      <c r="F10878" t="s">
        <v>1591</v>
      </c>
    </row>
    <row r="10879" spans="1:6" ht="15">
      <c r="A10879" s="233">
        <v>45809</v>
      </c>
      <c r="B10879" t="s">
        <v>2590</v>
      </c>
      <c r="C10879">
        <v>80.465116279069775</v>
      </c>
      <c r="D10879" t="s">
        <v>178</v>
      </c>
      <c r="E10879" t="s">
        <v>2115</v>
      </c>
      <c r="F10879" t="s">
        <v>1591</v>
      </c>
    </row>
    <row r="10880" spans="1:6" ht="15">
      <c r="A10880" s="233">
        <v>45809</v>
      </c>
      <c r="B10880" t="s">
        <v>2588</v>
      </c>
      <c r="C10880">
        <v>700</v>
      </c>
      <c r="D10880" t="s">
        <v>180</v>
      </c>
      <c r="E10880" t="s">
        <v>2369</v>
      </c>
      <c r="F10880" t="s">
        <v>1522</v>
      </c>
    </row>
    <row r="10881" spans="1:6" ht="15">
      <c r="A10881" s="233">
        <v>45809</v>
      </c>
      <c r="B10881" t="s">
        <v>2590</v>
      </c>
      <c r="C10881">
        <v>83.333333333333343</v>
      </c>
      <c r="D10881" t="s">
        <v>180</v>
      </c>
      <c r="E10881" t="s">
        <v>2548</v>
      </c>
      <c r="F10881" t="s">
        <v>1522</v>
      </c>
    </row>
    <row r="10882" spans="1:6" ht="15">
      <c r="A10882" s="233">
        <v>45809</v>
      </c>
      <c r="B10882" t="s">
        <v>2588</v>
      </c>
      <c r="C10882">
        <v>695</v>
      </c>
      <c r="D10882" t="s">
        <v>182</v>
      </c>
      <c r="E10882" t="s">
        <v>2376</v>
      </c>
      <c r="F10882" t="s">
        <v>1578</v>
      </c>
    </row>
    <row r="10883" spans="1:6" ht="15">
      <c r="A10883" s="233">
        <v>45809</v>
      </c>
      <c r="B10883" t="s">
        <v>2590</v>
      </c>
      <c r="C10883">
        <v>76.373626373626365</v>
      </c>
      <c r="D10883" t="s">
        <v>182</v>
      </c>
      <c r="E10883" t="s">
        <v>2556</v>
      </c>
      <c r="F10883" t="s">
        <v>1578</v>
      </c>
    </row>
    <row r="10884" spans="1:6" ht="15">
      <c r="A10884" s="233">
        <v>45809</v>
      </c>
      <c r="B10884" t="s">
        <v>2588</v>
      </c>
      <c r="C10884">
        <v>1945</v>
      </c>
      <c r="D10884" t="s">
        <v>184</v>
      </c>
      <c r="E10884" t="s">
        <v>3820</v>
      </c>
      <c r="F10884" t="s">
        <v>1518</v>
      </c>
    </row>
    <row r="10885" spans="1:6" ht="15">
      <c r="A10885" s="233">
        <v>45809</v>
      </c>
      <c r="B10885" t="s">
        <v>2590</v>
      </c>
      <c r="C10885">
        <v>80.206185567010309</v>
      </c>
      <c r="D10885" t="s">
        <v>184</v>
      </c>
      <c r="E10885" t="s">
        <v>2115</v>
      </c>
      <c r="F10885" t="s">
        <v>1518</v>
      </c>
    </row>
    <row r="10886" spans="1:6" ht="15">
      <c r="A10886" s="233">
        <v>45809</v>
      </c>
      <c r="B10886" t="s">
        <v>2588</v>
      </c>
      <c r="C10886">
        <v>1120</v>
      </c>
      <c r="D10886" t="s">
        <v>186</v>
      </c>
      <c r="E10886" t="s">
        <v>2840</v>
      </c>
      <c r="F10886" t="s">
        <v>1578</v>
      </c>
    </row>
    <row r="10887" spans="1:6" ht="15">
      <c r="A10887" s="233">
        <v>45809</v>
      </c>
      <c r="B10887" t="s">
        <v>2590</v>
      </c>
      <c r="C10887">
        <v>75.167785234899327</v>
      </c>
      <c r="D10887" t="s">
        <v>186</v>
      </c>
      <c r="E10887" t="s">
        <v>2147</v>
      </c>
      <c r="F10887" t="s">
        <v>1578</v>
      </c>
    </row>
    <row r="10888" spans="1:6" ht="15">
      <c r="A10888" s="233">
        <v>45809</v>
      </c>
      <c r="B10888" t="s">
        <v>2588</v>
      </c>
      <c r="C10888">
        <v>595</v>
      </c>
      <c r="D10888" t="s">
        <v>188</v>
      </c>
      <c r="E10888" t="s">
        <v>2624</v>
      </c>
      <c r="F10888" t="s">
        <v>1591</v>
      </c>
    </row>
    <row r="10889" spans="1:6" ht="15">
      <c r="A10889" s="233">
        <v>45809</v>
      </c>
      <c r="B10889" t="s">
        <v>2590</v>
      </c>
      <c r="C10889">
        <v>75.316455696202539</v>
      </c>
      <c r="D10889" t="s">
        <v>188</v>
      </c>
      <c r="E10889" t="s">
        <v>2147</v>
      </c>
      <c r="F10889" t="s">
        <v>1591</v>
      </c>
    </row>
    <row r="10890" spans="1:6" ht="15">
      <c r="A10890" s="233">
        <v>45809</v>
      </c>
      <c r="B10890" t="s">
        <v>2588</v>
      </c>
      <c r="C10890">
        <v>2390</v>
      </c>
      <c r="D10890" t="s">
        <v>190</v>
      </c>
      <c r="E10890" t="s">
        <v>3612</v>
      </c>
      <c r="F10890" t="s">
        <v>1591</v>
      </c>
    </row>
    <row r="10891" spans="1:6" ht="15">
      <c r="A10891" s="233">
        <v>45809</v>
      </c>
      <c r="B10891" t="s">
        <v>2590</v>
      </c>
      <c r="C10891">
        <v>78.618421052631575</v>
      </c>
      <c r="D10891" t="s">
        <v>190</v>
      </c>
      <c r="E10891" t="s">
        <v>2562</v>
      </c>
      <c r="F10891" t="s">
        <v>1591</v>
      </c>
    </row>
    <row r="10892" spans="1:6" ht="15">
      <c r="A10892" s="233">
        <v>45809</v>
      </c>
      <c r="B10892" t="s">
        <v>2588</v>
      </c>
      <c r="C10892">
        <v>460</v>
      </c>
      <c r="D10892" t="s">
        <v>192</v>
      </c>
      <c r="E10892" t="s">
        <v>3008</v>
      </c>
      <c r="F10892" t="s">
        <v>1534</v>
      </c>
    </row>
    <row r="10893" spans="1:6" ht="15">
      <c r="A10893" s="233">
        <v>45809</v>
      </c>
      <c r="B10893" t="s">
        <v>2590</v>
      </c>
      <c r="C10893">
        <v>74.796747967479675</v>
      </c>
      <c r="D10893" t="s">
        <v>192</v>
      </c>
      <c r="E10893" t="s">
        <v>2147</v>
      </c>
      <c r="F10893" t="s">
        <v>1534</v>
      </c>
    </row>
    <row r="10894" spans="1:6" ht="15">
      <c r="A10894" s="233">
        <v>45809</v>
      </c>
      <c r="B10894" t="s">
        <v>2588</v>
      </c>
      <c r="C10894">
        <v>1425</v>
      </c>
      <c r="D10894" t="s">
        <v>194</v>
      </c>
      <c r="E10894" t="s">
        <v>2303</v>
      </c>
      <c r="F10894" t="s">
        <v>1544</v>
      </c>
    </row>
    <row r="10895" spans="1:6" ht="15">
      <c r="A10895" s="233">
        <v>45809</v>
      </c>
      <c r="B10895" t="s">
        <v>2590</v>
      </c>
      <c r="C10895">
        <v>77.445652173913047</v>
      </c>
      <c r="D10895" t="s">
        <v>194</v>
      </c>
      <c r="E10895" t="s">
        <v>2533</v>
      </c>
      <c r="F10895" t="s">
        <v>1544</v>
      </c>
    </row>
    <row r="10896" spans="1:6" ht="15">
      <c r="A10896" s="233">
        <v>45809</v>
      </c>
      <c r="B10896" t="s">
        <v>2588</v>
      </c>
      <c r="C10896">
        <v>480</v>
      </c>
      <c r="D10896" t="s">
        <v>196</v>
      </c>
      <c r="E10896" t="s">
        <v>2357</v>
      </c>
      <c r="F10896" t="s">
        <v>1525</v>
      </c>
    </row>
    <row r="10897" spans="1:6" ht="15">
      <c r="A10897" s="233">
        <v>45809</v>
      </c>
      <c r="B10897" t="s">
        <v>2590</v>
      </c>
      <c r="C10897">
        <v>80</v>
      </c>
      <c r="D10897" t="s">
        <v>196</v>
      </c>
      <c r="E10897" t="s">
        <v>2115</v>
      </c>
      <c r="F10897" t="s">
        <v>1525</v>
      </c>
    </row>
    <row r="10898" spans="1:6" ht="15">
      <c r="A10898" s="233">
        <v>45809</v>
      </c>
      <c r="B10898" t="s">
        <v>2588</v>
      </c>
      <c r="C10898">
        <v>695</v>
      </c>
      <c r="D10898" t="s">
        <v>198</v>
      </c>
      <c r="E10898" t="s">
        <v>2376</v>
      </c>
      <c r="F10898" t="s">
        <v>1522</v>
      </c>
    </row>
    <row r="10899" spans="1:6" ht="15">
      <c r="A10899" s="233">
        <v>45809</v>
      </c>
      <c r="B10899" t="s">
        <v>2590</v>
      </c>
      <c r="C10899">
        <v>84.756097560975604</v>
      </c>
      <c r="D10899" t="s">
        <v>198</v>
      </c>
      <c r="E10899" t="s">
        <v>2183</v>
      </c>
      <c r="F10899" t="s">
        <v>1522</v>
      </c>
    </row>
    <row r="10900" spans="1:6" ht="15">
      <c r="A10900" s="233">
        <v>45809</v>
      </c>
      <c r="B10900" t="s">
        <v>2588</v>
      </c>
      <c r="C10900">
        <v>410</v>
      </c>
      <c r="D10900" t="s">
        <v>200</v>
      </c>
      <c r="E10900" t="s">
        <v>2228</v>
      </c>
      <c r="F10900" t="s">
        <v>1544</v>
      </c>
    </row>
    <row r="10901" spans="1:6" ht="15">
      <c r="A10901" s="233">
        <v>45809</v>
      </c>
      <c r="B10901" t="s">
        <v>2590</v>
      </c>
      <c r="C10901">
        <v>78.84615384615384</v>
      </c>
      <c r="D10901" t="s">
        <v>200</v>
      </c>
      <c r="E10901" t="s">
        <v>2562</v>
      </c>
      <c r="F10901" t="s">
        <v>1544</v>
      </c>
    </row>
    <row r="10902" spans="1:6" ht="15">
      <c r="A10902" s="233">
        <v>45809</v>
      </c>
      <c r="B10902" t="s">
        <v>2588</v>
      </c>
      <c r="C10902">
        <v>230</v>
      </c>
      <c r="D10902" t="s">
        <v>202</v>
      </c>
      <c r="E10902" t="s">
        <v>2584</v>
      </c>
      <c r="F10902" t="s">
        <v>1544</v>
      </c>
    </row>
    <row r="10903" spans="1:6" ht="15">
      <c r="A10903" s="233">
        <v>45809</v>
      </c>
      <c r="B10903" t="s">
        <v>2590</v>
      </c>
      <c r="C10903">
        <v>74.193548387096769</v>
      </c>
      <c r="D10903" t="s">
        <v>202</v>
      </c>
      <c r="E10903" t="s">
        <v>2628</v>
      </c>
      <c r="F10903" t="s">
        <v>1544</v>
      </c>
    </row>
    <row r="10904" spans="1:6" ht="15">
      <c r="A10904" s="233">
        <v>45809</v>
      </c>
      <c r="B10904" t="s">
        <v>2588</v>
      </c>
      <c r="C10904">
        <v>530</v>
      </c>
      <c r="D10904" t="s">
        <v>204</v>
      </c>
      <c r="E10904" t="s">
        <v>2468</v>
      </c>
      <c r="F10904" t="s">
        <v>1509</v>
      </c>
    </row>
    <row r="10905" spans="1:6" ht="15">
      <c r="A10905" s="233">
        <v>45809</v>
      </c>
      <c r="B10905" t="s">
        <v>2590</v>
      </c>
      <c r="C10905">
        <v>78.518518518518519</v>
      </c>
      <c r="D10905" t="s">
        <v>204</v>
      </c>
      <c r="E10905" t="s">
        <v>2562</v>
      </c>
      <c r="F10905" t="s">
        <v>1509</v>
      </c>
    </row>
    <row r="10906" spans="1:6" ht="15">
      <c r="A10906" s="233">
        <v>45809</v>
      </c>
      <c r="B10906" t="s">
        <v>2588</v>
      </c>
      <c r="C10906">
        <v>405</v>
      </c>
      <c r="D10906" t="s">
        <v>206</v>
      </c>
      <c r="E10906" t="s">
        <v>2282</v>
      </c>
      <c r="F10906" t="s">
        <v>1578</v>
      </c>
    </row>
    <row r="10907" spans="1:6" ht="15">
      <c r="A10907" s="233">
        <v>45809</v>
      </c>
      <c r="B10907" t="s">
        <v>2590</v>
      </c>
      <c r="C10907">
        <v>74.311926605504581</v>
      </c>
      <c r="D10907" t="s">
        <v>206</v>
      </c>
      <c r="E10907" t="s">
        <v>2628</v>
      </c>
      <c r="F10907" t="s">
        <v>1578</v>
      </c>
    </row>
    <row r="10908" spans="1:6" ht="15">
      <c r="A10908" s="233">
        <v>45809</v>
      </c>
      <c r="B10908" t="s">
        <v>2588</v>
      </c>
      <c r="C10908">
        <v>380</v>
      </c>
      <c r="D10908" t="s">
        <v>208</v>
      </c>
      <c r="E10908" t="s">
        <v>2633</v>
      </c>
      <c r="F10908" t="s">
        <v>1509</v>
      </c>
    </row>
    <row r="10909" spans="1:6" ht="15">
      <c r="A10909" s="233">
        <v>45809</v>
      </c>
      <c r="B10909" t="s">
        <v>2590</v>
      </c>
      <c r="C10909">
        <v>79.166666666666657</v>
      </c>
      <c r="D10909" t="s">
        <v>208</v>
      </c>
      <c r="E10909" t="s">
        <v>2562</v>
      </c>
      <c r="F10909" t="s">
        <v>1509</v>
      </c>
    </row>
    <row r="10910" spans="1:6" ht="15">
      <c r="A10910" s="233">
        <v>45809</v>
      </c>
      <c r="B10910" t="s">
        <v>2588</v>
      </c>
      <c r="C10910">
        <v>470</v>
      </c>
      <c r="D10910" t="s">
        <v>210</v>
      </c>
      <c r="E10910" t="s">
        <v>2169</v>
      </c>
      <c r="F10910" t="s">
        <v>1534</v>
      </c>
    </row>
    <row r="10911" spans="1:6" ht="15">
      <c r="A10911" s="233">
        <v>45809</v>
      </c>
      <c r="B10911" t="s">
        <v>2590</v>
      </c>
      <c r="C10911">
        <v>78.333333333333329</v>
      </c>
      <c r="D10911" t="s">
        <v>210</v>
      </c>
      <c r="E10911" t="s">
        <v>2604</v>
      </c>
      <c r="F10911" t="s">
        <v>1534</v>
      </c>
    </row>
    <row r="10912" spans="1:6" ht="15">
      <c r="A10912" s="233">
        <v>45809</v>
      </c>
      <c r="B10912" t="s">
        <v>2588</v>
      </c>
      <c r="C10912">
        <v>900</v>
      </c>
      <c r="D10912" t="s">
        <v>212</v>
      </c>
      <c r="E10912" t="s">
        <v>2885</v>
      </c>
      <c r="F10912" t="s">
        <v>1518</v>
      </c>
    </row>
    <row r="10913" spans="1:6" ht="15">
      <c r="A10913" s="233">
        <v>45809</v>
      </c>
      <c r="B10913" t="s">
        <v>2590</v>
      </c>
      <c r="C10913">
        <v>82.568807339449549</v>
      </c>
      <c r="D10913" t="s">
        <v>212</v>
      </c>
      <c r="E10913" t="s">
        <v>2548</v>
      </c>
      <c r="F10913" t="s">
        <v>1518</v>
      </c>
    </row>
    <row r="10914" spans="1:6" ht="15">
      <c r="A10914" s="233">
        <v>45809</v>
      </c>
      <c r="B10914" t="s">
        <v>2588</v>
      </c>
      <c r="C10914">
        <v>85</v>
      </c>
      <c r="D10914" t="s">
        <v>214</v>
      </c>
      <c r="E10914" t="s">
        <v>2183</v>
      </c>
      <c r="F10914" t="s">
        <v>1591</v>
      </c>
    </row>
    <row r="10915" spans="1:6" ht="15">
      <c r="A10915" s="233">
        <v>45809</v>
      </c>
      <c r="B10915" t="s">
        <v>2590</v>
      </c>
      <c r="C10915">
        <v>73.91304347826086</v>
      </c>
      <c r="D10915" t="s">
        <v>214</v>
      </c>
      <c r="E10915" t="s">
        <v>2628</v>
      </c>
      <c r="F10915" t="s">
        <v>1591</v>
      </c>
    </row>
    <row r="10916" spans="1:6" ht="15">
      <c r="A10916" s="233">
        <v>45809</v>
      </c>
      <c r="B10916" t="s">
        <v>2588</v>
      </c>
      <c r="C10916">
        <v>525</v>
      </c>
      <c r="D10916" t="s">
        <v>216</v>
      </c>
      <c r="E10916" t="s">
        <v>2362</v>
      </c>
      <c r="F10916" t="s">
        <v>1534</v>
      </c>
    </row>
    <row r="10917" spans="1:6" ht="15">
      <c r="A10917" s="233">
        <v>45809</v>
      </c>
      <c r="B10917" t="s">
        <v>2590</v>
      </c>
      <c r="C10917">
        <v>80.152671755725194</v>
      </c>
      <c r="D10917" t="s">
        <v>216</v>
      </c>
      <c r="E10917" t="s">
        <v>2115</v>
      </c>
      <c r="F10917" t="s">
        <v>1534</v>
      </c>
    </row>
    <row r="10918" spans="1:6" ht="15">
      <c r="A10918" s="233">
        <v>45809</v>
      </c>
      <c r="B10918" t="s">
        <v>2588</v>
      </c>
      <c r="C10918">
        <v>855</v>
      </c>
      <c r="D10918" t="s">
        <v>218</v>
      </c>
      <c r="E10918" t="s">
        <v>3010</v>
      </c>
      <c r="F10918" t="s">
        <v>1531</v>
      </c>
    </row>
    <row r="10919" spans="1:6" ht="15">
      <c r="A10919" s="233">
        <v>45809</v>
      </c>
      <c r="B10919" t="s">
        <v>2590</v>
      </c>
      <c r="C10919">
        <v>82.608695652173907</v>
      </c>
      <c r="D10919" t="s">
        <v>218</v>
      </c>
      <c r="E10919" t="s">
        <v>2548</v>
      </c>
      <c r="F10919" t="s">
        <v>1531</v>
      </c>
    </row>
    <row r="10920" spans="1:6" ht="15">
      <c r="A10920" s="233">
        <v>45809</v>
      </c>
      <c r="B10920" t="s">
        <v>2588</v>
      </c>
      <c r="C10920">
        <v>950</v>
      </c>
      <c r="D10920" t="s">
        <v>220</v>
      </c>
      <c r="E10920" t="s">
        <v>3445</v>
      </c>
      <c r="F10920" t="s">
        <v>1534</v>
      </c>
    </row>
    <row r="10921" spans="1:6" ht="15">
      <c r="A10921" s="233">
        <v>45809</v>
      </c>
      <c r="B10921" t="s">
        <v>2590</v>
      </c>
      <c r="C10921">
        <v>81.545064377682408</v>
      </c>
      <c r="D10921" t="s">
        <v>220</v>
      </c>
      <c r="E10921" t="s">
        <v>2583</v>
      </c>
      <c r="F10921" t="s">
        <v>1534</v>
      </c>
    </row>
    <row r="10922" spans="1:6" ht="15">
      <c r="A10922" s="233">
        <v>45809</v>
      </c>
      <c r="B10922" t="s">
        <v>2588</v>
      </c>
      <c r="C10922">
        <v>1805</v>
      </c>
      <c r="D10922" t="s">
        <v>222</v>
      </c>
      <c r="E10922" t="s">
        <v>2995</v>
      </c>
      <c r="F10922" t="s">
        <v>1518</v>
      </c>
    </row>
    <row r="10923" spans="1:6" ht="15">
      <c r="A10923" s="233">
        <v>45809</v>
      </c>
      <c r="B10923" t="s">
        <v>2590</v>
      </c>
      <c r="C10923">
        <v>90.931989924433253</v>
      </c>
      <c r="D10923" t="s">
        <v>222</v>
      </c>
      <c r="E10923" t="s">
        <v>2574</v>
      </c>
      <c r="F10923" t="s">
        <v>1518</v>
      </c>
    </row>
    <row r="10924" spans="1:6" ht="15">
      <c r="A10924" s="233">
        <v>45809</v>
      </c>
      <c r="B10924" t="s">
        <v>2588</v>
      </c>
      <c r="C10924">
        <v>1075</v>
      </c>
      <c r="D10924" t="s">
        <v>224</v>
      </c>
      <c r="E10924" t="s">
        <v>2658</v>
      </c>
      <c r="F10924" t="s">
        <v>1531</v>
      </c>
    </row>
    <row r="10925" spans="1:6" ht="15">
      <c r="A10925" s="233">
        <v>45809</v>
      </c>
      <c r="B10925" t="s">
        <v>2590</v>
      </c>
      <c r="C10925">
        <v>76.24113475177306</v>
      </c>
      <c r="D10925" t="s">
        <v>224</v>
      </c>
      <c r="E10925" t="s">
        <v>2556</v>
      </c>
      <c r="F10925" t="s">
        <v>1531</v>
      </c>
    </row>
    <row r="10926" spans="1:6" ht="15">
      <c r="A10926" s="233">
        <v>45809</v>
      </c>
      <c r="B10926" t="s">
        <v>2588</v>
      </c>
      <c r="C10926">
        <v>210</v>
      </c>
      <c r="D10926" t="s">
        <v>226</v>
      </c>
      <c r="E10926" t="s">
        <v>2167</v>
      </c>
      <c r="F10926" t="s">
        <v>1544</v>
      </c>
    </row>
    <row r="10927" spans="1:6" ht="15">
      <c r="A10927" s="233">
        <v>45809</v>
      </c>
      <c r="B10927" t="s">
        <v>2590</v>
      </c>
      <c r="C10927">
        <v>76.363636363636374</v>
      </c>
      <c r="D10927" t="s">
        <v>226</v>
      </c>
      <c r="E10927" t="s">
        <v>2556</v>
      </c>
      <c r="F10927" t="s">
        <v>1544</v>
      </c>
    </row>
    <row r="10928" spans="1:6" ht="15">
      <c r="A10928" s="233">
        <v>45809</v>
      </c>
      <c r="B10928" t="s">
        <v>2588</v>
      </c>
      <c r="C10928">
        <v>725</v>
      </c>
      <c r="D10928" t="s">
        <v>228</v>
      </c>
      <c r="E10928" t="s">
        <v>2420</v>
      </c>
      <c r="F10928" t="s">
        <v>1531</v>
      </c>
    </row>
    <row r="10929" spans="1:6" ht="15">
      <c r="A10929" s="233">
        <v>45809</v>
      </c>
      <c r="B10929" t="s">
        <v>2590</v>
      </c>
      <c r="C10929">
        <v>82.857142857142861</v>
      </c>
      <c r="D10929" t="s">
        <v>228</v>
      </c>
      <c r="E10929" t="s">
        <v>2548</v>
      </c>
      <c r="F10929" t="s">
        <v>1531</v>
      </c>
    </row>
    <row r="10930" spans="1:6" ht="15">
      <c r="A10930" s="233">
        <v>45809</v>
      </c>
      <c r="B10930" t="s">
        <v>2588</v>
      </c>
      <c r="C10930">
        <v>1830</v>
      </c>
      <c r="D10930" t="s">
        <v>230</v>
      </c>
      <c r="E10930" t="s">
        <v>2440</v>
      </c>
      <c r="F10930" t="s">
        <v>1522</v>
      </c>
    </row>
    <row r="10931" spans="1:6" ht="15">
      <c r="A10931" s="233">
        <v>45809</v>
      </c>
      <c r="B10931" t="s">
        <v>2590</v>
      </c>
      <c r="C10931">
        <v>80.794701986754973</v>
      </c>
      <c r="D10931" t="s">
        <v>230</v>
      </c>
      <c r="E10931" t="s">
        <v>2591</v>
      </c>
      <c r="F10931" t="s">
        <v>1522</v>
      </c>
    </row>
    <row r="10932" spans="1:6" ht="15">
      <c r="A10932" s="233">
        <v>45809</v>
      </c>
      <c r="B10932" t="s">
        <v>2588</v>
      </c>
      <c r="C10932">
        <v>735</v>
      </c>
      <c r="D10932" t="s">
        <v>232</v>
      </c>
      <c r="E10932" t="s">
        <v>3069</v>
      </c>
      <c r="F10932" t="s">
        <v>1522</v>
      </c>
    </row>
    <row r="10933" spans="1:6" ht="15">
      <c r="A10933" s="233">
        <v>45809</v>
      </c>
      <c r="B10933" t="s">
        <v>2590</v>
      </c>
      <c r="C10933">
        <v>84</v>
      </c>
      <c r="D10933" t="s">
        <v>232</v>
      </c>
      <c r="E10933" t="s">
        <v>2537</v>
      </c>
      <c r="F10933" t="s">
        <v>1522</v>
      </c>
    </row>
    <row r="10934" spans="1:6" ht="15">
      <c r="A10934" s="233">
        <v>45809</v>
      </c>
      <c r="B10934" t="s">
        <v>2588</v>
      </c>
      <c r="C10934">
        <v>500</v>
      </c>
      <c r="D10934" t="s">
        <v>234</v>
      </c>
      <c r="E10934" t="s">
        <v>2124</v>
      </c>
      <c r="F10934" t="s">
        <v>1578</v>
      </c>
    </row>
    <row r="10935" spans="1:6" ht="15">
      <c r="A10935" s="233">
        <v>45809</v>
      </c>
      <c r="B10935" t="s">
        <v>2590</v>
      </c>
      <c r="C10935">
        <v>77.51937984496125</v>
      </c>
      <c r="D10935" t="s">
        <v>234</v>
      </c>
      <c r="E10935" t="s">
        <v>2604</v>
      </c>
      <c r="F10935" t="s">
        <v>1578</v>
      </c>
    </row>
    <row r="10936" spans="1:6" ht="15">
      <c r="A10936" s="233">
        <v>45809</v>
      </c>
      <c r="B10936" t="s">
        <v>2588</v>
      </c>
      <c r="C10936">
        <v>590</v>
      </c>
      <c r="D10936" t="s">
        <v>236</v>
      </c>
      <c r="E10936" t="s">
        <v>3156</v>
      </c>
      <c r="F10936" t="s">
        <v>1544</v>
      </c>
    </row>
    <row r="10937" spans="1:6" ht="15">
      <c r="A10937" s="233">
        <v>45809</v>
      </c>
      <c r="B10937" t="s">
        <v>2590</v>
      </c>
      <c r="C10937">
        <v>86.131386861313857</v>
      </c>
      <c r="D10937" t="s">
        <v>236</v>
      </c>
      <c r="E10937" t="s">
        <v>2595</v>
      </c>
      <c r="F10937" t="s">
        <v>1544</v>
      </c>
    </row>
    <row r="10938" spans="1:6" ht="15">
      <c r="A10938" s="233">
        <v>45809</v>
      </c>
      <c r="B10938" t="s">
        <v>2588</v>
      </c>
      <c r="C10938">
        <v>490</v>
      </c>
      <c r="D10938" t="s">
        <v>238</v>
      </c>
      <c r="E10938" t="s">
        <v>2270</v>
      </c>
      <c r="F10938" t="s">
        <v>1525</v>
      </c>
    </row>
    <row r="10939" spans="1:6" ht="15">
      <c r="A10939" s="233">
        <v>45809</v>
      </c>
      <c r="B10939" t="s">
        <v>2590</v>
      </c>
      <c r="C10939">
        <v>82.35294117647058</v>
      </c>
      <c r="D10939" t="s">
        <v>238</v>
      </c>
      <c r="E10939" t="s">
        <v>2583</v>
      </c>
      <c r="F10939" t="s">
        <v>1525</v>
      </c>
    </row>
    <row r="10940" spans="1:6" ht="15">
      <c r="A10940" s="233">
        <v>45809</v>
      </c>
      <c r="B10940" t="s">
        <v>2588</v>
      </c>
      <c r="C10940">
        <v>425</v>
      </c>
      <c r="D10940" t="s">
        <v>240</v>
      </c>
      <c r="E10940" t="s">
        <v>2116</v>
      </c>
      <c r="F10940" t="s">
        <v>1509</v>
      </c>
    </row>
    <row r="10941" spans="1:6" ht="15">
      <c r="A10941" s="233">
        <v>45809</v>
      </c>
      <c r="B10941" t="s">
        <v>2590</v>
      </c>
      <c r="C10941">
        <v>85</v>
      </c>
      <c r="D10941" t="s">
        <v>240</v>
      </c>
      <c r="E10941" t="s">
        <v>2183</v>
      </c>
      <c r="F10941" t="s">
        <v>1509</v>
      </c>
    </row>
    <row r="10942" spans="1:6" ht="15">
      <c r="A10942" s="233">
        <v>45809</v>
      </c>
      <c r="B10942" t="s">
        <v>2588</v>
      </c>
      <c r="C10942">
        <v>530</v>
      </c>
      <c r="D10942" t="s">
        <v>242</v>
      </c>
      <c r="E10942" t="s">
        <v>2468</v>
      </c>
      <c r="F10942" t="s">
        <v>1534</v>
      </c>
    </row>
    <row r="10943" spans="1:6" ht="15">
      <c r="A10943" s="233">
        <v>45809</v>
      </c>
      <c r="B10943" t="s">
        <v>2590</v>
      </c>
      <c r="C10943">
        <v>84.126984126984127</v>
      </c>
      <c r="D10943" t="s">
        <v>242</v>
      </c>
      <c r="E10943" t="s">
        <v>2537</v>
      </c>
      <c r="F10943" t="s">
        <v>1534</v>
      </c>
    </row>
    <row r="10944" spans="1:6" ht="15">
      <c r="A10944" s="233">
        <v>45809</v>
      </c>
      <c r="B10944" t="s">
        <v>2588</v>
      </c>
      <c r="C10944">
        <v>3065</v>
      </c>
      <c r="D10944" t="s">
        <v>244</v>
      </c>
      <c r="E10944" t="s">
        <v>3821</v>
      </c>
      <c r="F10944" t="s">
        <v>1531</v>
      </c>
    </row>
    <row r="10945" spans="1:6" ht="15">
      <c r="A10945" s="233">
        <v>45809</v>
      </c>
      <c r="B10945" t="s">
        <v>2590</v>
      </c>
      <c r="C10945">
        <v>82.50336473755047</v>
      </c>
      <c r="D10945" t="s">
        <v>244</v>
      </c>
      <c r="E10945" t="s">
        <v>2548</v>
      </c>
      <c r="F10945" t="s">
        <v>1531</v>
      </c>
    </row>
    <row r="10946" spans="1:6" ht="15">
      <c r="A10946" s="233">
        <v>45809</v>
      </c>
      <c r="B10946" t="s">
        <v>2588</v>
      </c>
      <c r="C10946">
        <v>885</v>
      </c>
      <c r="D10946" t="s">
        <v>246</v>
      </c>
      <c r="E10946" t="s">
        <v>2611</v>
      </c>
      <c r="F10946" t="s">
        <v>1534</v>
      </c>
    </row>
    <row r="10947" spans="1:6" ht="15">
      <c r="A10947" s="233">
        <v>45809</v>
      </c>
      <c r="B10947" t="s">
        <v>2590</v>
      </c>
      <c r="C10947">
        <v>79.372197309417032</v>
      </c>
      <c r="D10947" t="s">
        <v>246</v>
      </c>
      <c r="E10947" t="s">
        <v>2562</v>
      </c>
      <c r="F10947" t="s">
        <v>1534</v>
      </c>
    </row>
    <row r="10948" spans="1:6" ht="15">
      <c r="A10948" s="233">
        <v>45809</v>
      </c>
      <c r="B10948" t="s">
        <v>2588</v>
      </c>
      <c r="C10948">
        <v>550</v>
      </c>
      <c r="D10948" t="s">
        <v>248</v>
      </c>
      <c r="E10948" t="s">
        <v>2930</v>
      </c>
      <c r="F10948" t="s">
        <v>1578</v>
      </c>
    </row>
    <row r="10949" spans="1:6" ht="15">
      <c r="A10949" s="233">
        <v>45809</v>
      </c>
      <c r="B10949" t="s">
        <v>2590</v>
      </c>
      <c r="C10949">
        <v>82.706766917293223</v>
      </c>
      <c r="D10949" t="s">
        <v>248</v>
      </c>
      <c r="E10949" t="s">
        <v>2548</v>
      </c>
      <c r="F10949" t="s">
        <v>1578</v>
      </c>
    </row>
    <row r="10950" spans="1:6" ht="15">
      <c r="A10950" s="233">
        <v>45809</v>
      </c>
      <c r="B10950" t="s">
        <v>2588</v>
      </c>
      <c r="C10950">
        <v>895</v>
      </c>
      <c r="D10950" t="s">
        <v>250</v>
      </c>
      <c r="E10950" t="s">
        <v>2424</v>
      </c>
      <c r="F10950" t="s">
        <v>1531</v>
      </c>
    </row>
    <row r="10951" spans="1:6" ht="15">
      <c r="A10951" s="233">
        <v>45809</v>
      </c>
      <c r="B10951" t="s">
        <v>2590</v>
      </c>
      <c r="C10951">
        <v>84.834123222748815</v>
      </c>
      <c r="D10951" t="s">
        <v>250</v>
      </c>
      <c r="E10951" t="s">
        <v>2183</v>
      </c>
      <c r="F10951" t="s">
        <v>1531</v>
      </c>
    </row>
    <row r="10952" spans="1:6" ht="15">
      <c r="A10952" s="233">
        <v>45809</v>
      </c>
      <c r="B10952" t="s">
        <v>2588</v>
      </c>
      <c r="C10952">
        <v>2580</v>
      </c>
      <c r="D10952" t="s">
        <v>252</v>
      </c>
      <c r="E10952" t="s">
        <v>2997</v>
      </c>
      <c r="F10952" t="s">
        <v>1525</v>
      </c>
    </row>
    <row r="10953" spans="1:6" ht="15">
      <c r="A10953" s="233">
        <v>45809</v>
      </c>
      <c r="B10953" t="s">
        <v>2590</v>
      </c>
      <c r="C10953">
        <v>86</v>
      </c>
      <c r="D10953" t="s">
        <v>252</v>
      </c>
      <c r="E10953" t="s">
        <v>2595</v>
      </c>
      <c r="F10953" t="s">
        <v>1525</v>
      </c>
    </row>
    <row r="10954" spans="1:6" ht="15">
      <c r="A10954" s="233">
        <v>45809</v>
      </c>
      <c r="B10954" t="s">
        <v>2588</v>
      </c>
      <c r="C10954">
        <v>910</v>
      </c>
      <c r="D10954" t="s">
        <v>254</v>
      </c>
      <c r="E10954" t="s">
        <v>3018</v>
      </c>
      <c r="F10954" t="s">
        <v>1578</v>
      </c>
    </row>
    <row r="10955" spans="1:6" ht="15">
      <c r="A10955" s="233">
        <v>45809</v>
      </c>
      <c r="B10955" t="s">
        <v>2590</v>
      </c>
      <c r="C10955">
        <v>78.787878787878782</v>
      </c>
      <c r="D10955" t="s">
        <v>254</v>
      </c>
      <c r="E10955" t="s">
        <v>2562</v>
      </c>
      <c r="F10955" t="s">
        <v>1578</v>
      </c>
    </row>
    <row r="10956" spans="1:6" ht="15">
      <c r="A10956" s="233">
        <v>45809</v>
      </c>
      <c r="B10956" t="s">
        <v>2588</v>
      </c>
      <c r="C10956">
        <v>2810</v>
      </c>
      <c r="D10956" t="s">
        <v>256</v>
      </c>
      <c r="E10956" t="s">
        <v>3822</v>
      </c>
      <c r="F10956" t="s">
        <v>1544</v>
      </c>
    </row>
    <row r="10957" spans="1:6" ht="15">
      <c r="A10957" s="233">
        <v>45809</v>
      </c>
      <c r="B10957" t="s">
        <v>2590</v>
      </c>
      <c r="C10957">
        <v>80.631276901004298</v>
      </c>
      <c r="D10957" t="s">
        <v>256</v>
      </c>
      <c r="E10957" t="s">
        <v>2591</v>
      </c>
      <c r="F10957" t="s">
        <v>1544</v>
      </c>
    </row>
    <row r="10958" spans="1:6" ht="15">
      <c r="A10958" s="233">
        <v>45809</v>
      </c>
      <c r="B10958" t="s">
        <v>2588</v>
      </c>
      <c r="C10958">
        <v>405</v>
      </c>
      <c r="D10958" t="s">
        <v>258</v>
      </c>
      <c r="E10958" t="s">
        <v>2282</v>
      </c>
      <c r="F10958" t="s">
        <v>1509</v>
      </c>
    </row>
    <row r="10959" spans="1:6" ht="15">
      <c r="A10959" s="233">
        <v>45809</v>
      </c>
      <c r="B10959" t="s">
        <v>2590</v>
      </c>
      <c r="C10959">
        <v>80.198019801980209</v>
      </c>
      <c r="D10959" t="s">
        <v>258</v>
      </c>
      <c r="E10959" t="s">
        <v>2115</v>
      </c>
      <c r="F10959" t="s">
        <v>1509</v>
      </c>
    </row>
    <row r="10960" spans="1:6" ht="15">
      <c r="A10960" s="233">
        <v>45809</v>
      </c>
      <c r="B10960" t="s">
        <v>2588</v>
      </c>
      <c r="C10960">
        <v>530</v>
      </c>
      <c r="D10960" t="s">
        <v>260</v>
      </c>
      <c r="E10960" t="s">
        <v>2468</v>
      </c>
      <c r="F10960" t="s">
        <v>1522</v>
      </c>
    </row>
    <row r="10961" spans="1:6" ht="15">
      <c r="A10961" s="233">
        <v>45809</v>
      </c>
      <c r="B10961" t="s">
        <v>2590</v>
      </c>
      <c r="C10961">
        <v>79.104477611940297</v>
      </c>
      <c r="D10961" t="s">
        <v>260</v>
      </c>
      <c r="E10961" t="s">
        <v>2562</v>
      </c>
      <c r="F10961" t="s">
        <v>1522</v>
      </c>
    </row>
    <row r="10962" spans="1:6" ht="15">
      <c r="A10962" s="233">
        <v>45809</v>
      </c>
      <c r="B10962" t="s">
        <v>2588</v>
      </c>
      <c r="C10962">
        <v>650</v>
      </c>
      <c r="D10962" t="s">
        <v>262</v>
      </c>
      <c r="E10962" t="s">
        <v>2883</v>
      </c>
      <c r="F10962" t="s">
        <v>1534</v>
      </c>
    </row>
    <row r="10963" spans="1:6" ht="15">
      <c r="A10963" s="233">
        <v>45809</v>
      </c>
      <c r="B10963" t="s">
        <v>2590</v>
      </c>
      <c r="C10963">
        <v>84.415584415584405</v>
      </c>
      <c r="D10963" t="s">
        <v>262</v>
      </c>
      <c r="E10963" t="s">
        <v>2537</v>
      </c>
      <c r="F10963" t="s">
        <v>1534</v>
      </c>
    </row>
    <row r="10964" spans="1:6" ht="15">
      <c r="A10964" s="233">
        <v>45809</v>
      </c>
      <c r="B10964" t="s">
        <v>2588</v>
      </c>
      <c r="C10964">
        <v>565</v>
      </c>
      <c r="D10964" t="s">
        <v>264</v>
      </c>
      <c r="E10964" t="s">
        <v>2399</v>
      </c>
      <c r="F10964" t="s">
        <v>1531</v>
      </c>
    </row>
    <row r="10965" spans="1:6" ht="15">
      <c r="A10965" s="233">
        <v>45809</v>
      </c>
      <c r="B10965" t="s">
        <v>2590</v>
      </c>
      <c r="C10965">
        <v>80.141843971631204</v>
      </c>
      <c r="D10965" t="s">
        <v>264</v>
      </c>
      <c r="E10965" t="s">
        <v>2115</v>
      </c>
      <c r="F10965" t="s">
        <v>1531</v>
      </c>
    </row>
    <row r="10966" spans="1:6" ht="15">
      <c r="A10966" s="233">
        <v>45809</v>
      </c>
      <c r="B10966" t="s">
        <v>2588</v>
      </c>
      <c r="C10966">
        <v>320</v>
      </c>
      <c r="D10966" t="s">
        <v>266</v>
      </c>
      <c r="E10966" t="s">
        <v>2597</v>
      </c>
      <c r="F10966" t="s">
        <v>1525</v>
      </c>
    </row>
    <row r="10967" spans="1:6" ht="15">
      <c r="A10967" s="233">
        <v>45809</v>
      </c>
      <c r="B10967" t="s">
        <v>2590</v>
      </c>
      <c r="C10967">
        <v>79.012345679012341</v>
      </c>
      <c r="D10967" t="s">
        <v>266</v>
      </c>
      <c r="E10967" t="s">
        <v>2562</v>
      </c>
      <c r="F10967" t="s">
        <v>1525</v>
      </c>
    </row>
    <row r="10968" spans="1:6" ht="15">
      <c r="A10968" s="233">
        <v>45809</v>
      </c>
      <c r="B10968" t="s">
        <v>2588</v>
      </c>
      <c r="C10968">
        <v>600</v>
      </c>
      <c r="D10968" t="s">
        <v>268</v>
      </c>
      <c r="E10968" t="s">
        <v>2927</v>
      </c>
      <c r="F10968" t="s">
        <v>1522</v>
      </c>
    </row>
    <row r="10969" spans="1:6" ht="15">
      <c r="A10969" s="233">
        <v>45809</v>
      </c>
      <c r="B10969" t="s">
        <v>2590</v>
      </c>
      <c r="C10969">
        <v>82.758620689655174</v>
      </c>
      <c r="D10969" t="s">
        <v>268</v>
      </c>
      <c r="E10969" t="s">
        <v>2548</v>
      </c>
      <c r="F10969" t="s">
        <v>1522</v>
      </c>
    </row>
    <row r="10970" spans="1:6" ht="15">
      <c r="A10970" s="233">
        <v>45809</v>
      </c>
      <c r="B10970" t="s">
        <v>2588</v>
      </c>
      <c r="C10970">
        <v>280</v>
      </c>
      <c r="D10970" t="s">
        <v>270</v>
      </c>
      <c r="E10970" t="s">
        <v>2232</v>
      </c>
      <c r="F10970" t="s">
        <v>1509</v>
      </c>
    </row>
    <row r="10971" spans="1:6" ht="15">
      <c r="A10971" s="233">
        <v>45809</v>
      </c>
      <c r="B10971" t="s">
        <v>2590</v>
      </c>
      <c r="C10971">
        <v>83.582089552238799</v>
      </c>
      <c r="D10971" t="s">
        <v>270</v>
      </c>
      <c r="E10971" t="s">
        <v>2537</v>
      </c>
      <c r="F10971" t="s">
        <v>1509</v>
      </c>
    </row>
    <row r="10972" spans="1:6" ht="15">
      <c r="A10972" s="233">
        <v>45809</v>
      </c>
      <c r="B10972" t="s">
        <v>2588</v>
      </c>
      <c r="C10972">
        <v>545</v>
      </c>
      <c r="D10972" t="s">
        <v>272</v>
      </c>
      <c r="E10972" t="s">
        <v>2417</v>
      </c>
      <c r="F10972" t="s">
        <v>1534</v>
      </c>
    </row>
    <row r="10973" spans="1:6" ht="15">
      <c r="A10973" s="233">
        <v>45809</v>
      </c>
      <c r="B10973" t="s">
        <v>2590</v>
      </c>
      <c r="C10973">
        <v>80.14705882352942</v>
      </c>
      <c r="D10973" t="s">
        <v>272</v>
      </c>
      <c r="E10973" t="s">
        <v>2115</v>
      </c>
      <c r="F10973" t="s">
        <v>1534</v>
      </c>
    </row>
    <row r="10974" spans="1:6" ht="15">
      <c r="A10974" s="233">
        <v>45809</v>
      </c>
      <c r="B10974" t="s">
        <v>2588</v>
      </c>
      <c r="C10974">
        <v>1030</v>
      </c>
      <c r="D10974" t="s">
        <v>274</v>
      </c>
      <c r="E10974" t="s">
        <v>3430</v>
      </c>
      <c r="F10974" t="s">
        <v>1518</v>
      </c>
    </row>
    <row r="10975" spans="1:6" ht="15">
      <c r="A10975" s="233">
        <v>45809</v>
      </c>
      <c r="B10975" t="s">
        <v>2590</v>
      </c>
      <c r="C10975">
        <v>80.155642023346303</v>
      </c>
      <c r="D10975" t="s">
        <v>274</v>
      </c>
      <c r="E10975" t="s">
        <v>2115</v>
      </c>
      <c r="F10975" t="s">
        <v>1518</v>
      </c>
    </row>
    <row r="10976" spans="1:6" ht="15">
      <c r="A10976" s="233">
        <v>45809</v>
      </c>
      <c r="B10976" t="s">
        <v>2588</v>
      </c>
      <c r="C10976">
        <v>920</v>
      </c>
      <c r="D10976" t="s">
        <v>276</v>
      </c>
      <c r="E10976" t="s">
        <v>2311</v>
      </c>
      <c r="F10976" t="s">
        <v>1531</v>
      </c>
    </row>
    <row r="10977" spans="1:6" ht="15">
      <c r="A10977" s="233">
        <v>45809</v>
      </c>
      <c r="B10977" t="s">
        <v>2590</v>
      </c>
      <c r="C10977">
        <v>88.038277511961724</v>
      </c>
      <c r="D10977" t="s">
        <v>276</v>
      </c>
      <c r="E10977" t="s">
        <v>2571</v>
      </c>
      <c r="F10977" t="s">
        <v>1531</v>
      </c>
    </row>
    <row r="10978" spans="1:6" ht="15">
      <c r="A10978" s="233">
        <v>45809</v>
      </c>
      <c r="B10978" t="s">
        <v>2588</v>
      </c>
      <c r="C10978">
        <v>385</v>
      </c>
      <c r="D10978" t="s">
        <v>278</v>
      </c>
      <c r="E10978" t="s">
        <v>2620</v>
      </c>
      <c r="F10978" t="s">
        <v>1509</v>
      </c>
    </row>
    <row r="10979" spans="1:6" ht="15">
      <c r="A10979" s="233">
        <v>45809</v>
      </c>
      <c r="B10979" t="s">
        <v>2590</v>
      </c>
      <c r="C10979">
        <v>79.381443298969074</v>
      </c>
      <c r="D10979" t="s">
        <v>278</v>
      </c>
      <c r="E10979" t="s">
        <v>2562</v>
      </c>
      <c r="F10979" t="s">
        <v>1509</v>
      </c>
    </row>
    <row r="10980" spans="1:6" ht="15">
      <c r="A10980" s="233">
        <v>45809</v>
      </c>
      <c r="B10980" t="s">
        <v>2588</v>
      </c>
      <c r="C10980">
        <v>495</v>
      </c>
      <c r="D10980" t="s">
        <v>280</v>
      </c>
      <c r="E10980" t="s">
        <v>3013</v>
      </c>
      <c r="F10980" t="s">
        <v>1509</v>
      </c>
    </row>
    <row r="10981" spans="1:6" ht="15">
      <c r="A10981" s="233">
        <v>45809</v>
      </c>
      <c r="B10981" t="s">
        <v>2590</v>
      </c>
      <c r="C10981">
        <v>82.5</v>
      </c>
      <c r="D10981" t="s">
        <v>280</v>
      </c>
      <c r="E10981" t="s">
        <v>2548</v>
      </c>
      <c r="F10981" t="s">
        <v>1509</v>
      </c>
    </row>
    <row r="10982" spans="1:6" ht="15">
      <c r="A10982" s="233">
        <v>45809</v>
      </c>
      <c r="B10982" t="s">
        <v>2588</v>
      </c>
      <c r="C10982">
        <v>635</v>
      </c>
      <c r="D10982" t="s">
        <v>282</v>
      </c>
      <c r="E10982" t="s">
        <v>2876</v>
      </c>
      <c r="F10982" t="s">
        <v>1534</v>
      </c>
    </row>
    <row r="10983" spans="1:6" ht="15">
      <c r="A10983" s="233">
        <v>45809</v>
      </c>
      <c r="B10983" t="s">
        <v>2590</v>
      </c>
      <c r="C10983">
        <v>86.394557823129247</v>
      </c>
      <c r="D10983" t="s">
        <v>282</v>
      </c>
      <c r="E10983" t="s">
        <v>2595</v>
      </c>
      <c r="F10983" t="s">
        <v>1534</v>
      </c>
    </row>
    <row r="10984" spans="1:6" ht="15">
      <c r="A10984" s="233">
        <v>45809</v>
      </c>
      <c r="B10984" t="s">
        <v>2588</v>
      </c>
      <c r="C10984">
        <v>1790</v>
      </c>
      <c r="D10984" t="s">
        <v>284</v>
      </c>
      <c r="E10984" t="s">
        <v>2520</v>
      </c>
      <c r="F10984" t="s">
        <v>1531</v>
      </c>
    </row>
    <row r="10985" spans="1:6" ht="15">
      <c r="A10985" s="233">
        <v>45809</v>
      </c>
      <c r="B10985" t="s">
        <v>2590</v>
      </c>
      <c r="C10985">
        <v>83.840749414519905</v>
      </c>
      <c r="D10985" t="s">
        <v>284</v>
      </c>
      <c r="E10985" t="s">
        <v>2537</v>
      </c>
      <c r="F10985" t="s">
        <v>1531</v>
      </c>
    </row>
    <row r="10986" spans="1:6" ht="15">
      <c r="A10986" s="233">
        <v>45809</v>
      </c>
      <c r="B10986" t="s">
        <v>2588</v>
      </c>
      <c r="C10986">
        <v>335</v>
      </c>
      <c r="D10986" t="s">
        <v>286</v>
      </c>
      <c r="E10986" t="s">
        <v>2655</v>
      </c>
      <c r="F10986" t="s">
        <v>1544</v>
      </c>
    </row>
    <row r="10987" spans="1:6" ht="15">
      <c r="A10987" s="233">
        <v>45809</v>
      </c>
      <c r="B10987" t="s">
        <v>2590</v>
      </c>
      <c r="C10987">
        <v>77.906976744186053</v>
      </c>
      <c r="D10987" t="s">
        <v>286</v>
      </c>
      <c r="E10987" t="s">
        <v>2604</v>
      </c>
      <c r="F10987" t="s">
        <v>1544</v>
      </c>
    </row>
    <row r="10988" spans="1:6" ht="15">
      <c r="A10988" s="233">
        <v>45809</v>
      </c>
      <c r="B10988" t="s">
        <v>2588</v>
      </c>
      <c r="C10988">
        <v>1030</v>
      </c>
      <c r="D10988" t="s">
        <v>288</v>
      </c>
      <c r="E10988" t="s">
        <v>3430</v>
      </c>
      <c r="F10988" t="s">
        <v>1591</v>
      </c>
    </row>
    <row r="10989" spans="1:6" ht="15">
      <c r="A10989" s="233">
        <v>45809</v>
      </c>
      <c r="B10989" t="s">
        <v>2590</v>
      </c>
      <c r="C10989">
        <v>85.477178423236509</v>
      </c>
      <c r="D10989" t="s">
        <v>288</v>
      </c>
      <c r="E10989" t="s">
        <v>2183</v>
      </c>
      <c r="F10989" t="s">
        <v>1591</v>
      </c>
    </row>
    <row r="10990" spans="1:6" ht="15">
      <c r="A10990" s="233">
        <v>45809</v>
      </c>
      <c r="B10990" t="s">
        <v>2588</v>
      </c>
      <c r="C10990">
        <v>2440</v>
      </c>
      <c r="D10990" t="s">
        <v>290</v>
      </c>
      <c r="E10990" t="s">
        <v>3823</v>
      </c>
      <c r="F10990" t="s">
        <v>1544</v>
      </c>
    </row>
    <row r="10991" spans="1:6" ht="15">
      <c r="A10991" s="233">
        <v>45809</v>
      </c>
      <c r="B10991" t="s">
        <v>2590</v>
      </c>
      <c r="C10991">
        <v>77.337559429477025</v>
      </c>
      <c r="D10991" t="s">
        <v>290</v>
      </c>
      <c r="E10991" t="s">
        <v>2533</v>
      </c>
      <c r="F10991" t="s">
        <v>1544</v>
      </c>
    </row>
    <row r="10992" spans="1:6" ht="15">
      <c r="A10992" s="233">
        <v>45809</v>
      </c>
      <c r="B10992" t="s">
        <v>2588</v>
      </c>
      <c r="C10992">
        <v>360</v>
      </c>
      <c r="D10992" t="s">
        <v>292</v>
      </c>
      <c r="E10992" t="s">
        <v>2491</v>
      </c>
      <c r="F10992" t="s">
        <v>1509</v>
      </c>
    </row>
    <row r="10993" spans="1:6" ht="15">
      <c r="A10993" s="233">
        <v>45809</v>
      </c>
      <c r="B10993" t="s">
        <v>2590</v>
      </c>
      <c r="C10993">
        <v>80.898876404494374</v>
      </c>
      <c r="D10993" t="s">
        <v>292</v>
      </c>
      <c r="E10993" t="s">
        <v>2591</v>
      </c>
      <c r="F10993" t="s">
        <v>1509</v>
      </c>
    </row>
    <row r="10994" spans="1:6" ht="15">
      <c r="A10994" s="233">
        <v>45809</v>
      </c>
      <c r="B10994" t="s">
        <v>2588</v>
      </c>
      <c r="C10994">
        <v>670</v>
      </c>
      <c r="D10994" t="s">
        <v>296</v>
      </c>
      <c r="E10994" t="s">
        <v>2276</v>
      </c>
      <c r="F10994" t="s">
        <v>1534</v>
      </c>
    </row>
    <row r="10995" spans="1:6" ht="15">
      <c r="A10995" s="233">
        <v>45809</v>
      </c>
      <c r="B10995" t="s">
        <v>2590</v>
      </c>
      <c r="C10995">
        <v>85.897435897435898</v>
      </c>
      <c r="D10995" t="s">
        <v>296</v>
      </c>
      <c r="E10995" t="s">
        <v>2595</v>
      </c>
      <c r="F10995" t="s">
        <v>1534</v>
      </c>
    </row>
    <row r="10996" spans="1:6" ht="15">
      <c r="A10996" s="233">
        <v>45809</v>
      </c>
      <c r="B10996" t="s">
        <v>2588</v>
      </c>
      <c r="C10996">
        <v>790</v>
      </c>
      <c r="D10996" t="s">
        <v>294</v>
      </c>
      <c r="E10996" t="s">
        <v>2294</v>
      </c>
      <c r="F10996" t="s">
        <v>1534</v>
      </c>
    </row>
    <row r="10997" spans="1:6" ht="15">
      <c r="A10997" s="233">
        <v>45809</v>
      </c>
      <c r="B10997" t="s">
        <v>2590</v>
      </c>
      <c r="C10997">
        <v>79</v>
      </c>
      <c r="D10997" t="s">
        <v>294</v>
      </c>
      <c r="E10997" t="s">
        <v>2562</v>
      </c>
      <c r="F10997" t="s">
        <v>1534</v>
      </c>
    </row>
    <row r="10998" spans="1:6" ht="15">
      <c r="A10998" s="233">
        <v>45809</v>
      </c>
      <c r="B10998" t="s">
        <v>2588</v>
      </c>
      <c r="C10998">
        <v>1485</v>
      </c>
      <c r="D10998" t="s">
        <v>298</v>
      </c>
      <c r="E10998" t="s">
        <v>2290</v>
      </c>
      <c r="F10998" t="s">
        <v>1522</v>
      </c>
    </row>
    <row r="10999" spans="1:6" ht="15">
      <c r="A10999" s="233">
        <v>45809</v>
      </c>
      <c r="B10999" t="s">
        <v>2590</v>
      </c>
      <c r="C10999">
        <v>83.426966292134836</v>
      </c>
      <c r="D10999" t="s">
        <v>298</v>
      </c>
      <c r="E10999" t="s">
        <v>2548</v>
      </c>
      <c r="F10999" t="s">
        <v>1522</v>
      </c>
    </row>
    <row r="11000" spans="1:6" ht="15">
      <c r="A11000" s="233">
        <v>45809</v>
      </c>
      <c r="B11000" t="s">
        <v>2588</v>
      </c>
      <c r="C11000">
        <v>315</v>
      </c>
      <c r="D11000" t="s">
        <v>300</v>
      </c>
      <c r="E11000" t="s">
        <v>2178</v>
      </c>
      <c r="F11000" t="s">
        <v>1544</v>
      </c>
    </row>
    <row r="11001" spans="1:6" ht="15">
      <c r="A11001" s="233">
        <v>45809</v>
      </c>
      <c r="B11001" t="s">
        <v>2590</v>
      </c>
      <c r="C11001">
        <v>71.590909090909093</v>
      </c>
      <c r="D11001" t="s">
        <v>300</v>
      </c>
      <c r="E11001" t="s">
        <v>2529</v>
      </c>
      <c r="F11001" t="s">
        <v>1544</v>
      </c>
    </row>
    <row r="11002" spans="1:6" ht="15">
      <c r="A11002" s="233">
        <v>45809</v>
      </c>
      <c r="B11002" t="s">
        <v>2588</v>
      </c>
      <c r="C11002">
        <v>1005</v>
      </c>
      <c r="D11002" t="s">
        <v>302</v>
      </c>
      <c r="E11002" t="s">
        <v>2414</v>
      </c>
      <c r="F11002" t="s">
        <v>1534</v>
      </c>
    </row>
    <row r="11003" spans="1:6" ht="15">
      <c r="A11003" s="233">
        <v>45809</v>
      </c>
      <c r="B11003" t="s">
        <v>2590</v>
      </c>
      <c r="C11003">
        <v>84.810126582278471</v>
      </c>
      <c r="D11003" t="s">
        <v>302</v>
      </c>
      <c r="E11003" t="s">
        <v>2183</v>
      </c>
      <c r="F11003" t="s">
        <v>1534</v>
      </c>
    </row>
    <row r="11004" spans="1:6" ht="15">
      <c r="A11004" s="233">
        <v>45809</v>
      </c>
      <c r="B11004" t="s">
        <v>2588</v>
      </c>
      <c r="C11004">
        <v>290</v>
      </c>
      <c r="D11004" t="s">
        <v>304</v>
      </c>
      <c r="E11004" t="s">
        <v>2181</v>
      </c>
      <c r="F11004" t="s">
        <v>1544</v>
      </c>
    </row>
    <row r="11005" spans="1:6" ht="15">
      <c r="A11005" s="233">
        <v>45809</v>
      </c>
      <c r="B11005" t="s">
        <v>2590</v>
      </c>
      <c r="C11005">
        <v>80.555555555555557</v>
      </c>
      <c r="D11005" t="s">
        <v>304</v>
      </c>
      <c r="E11005" t="s">
        <v>2591</v>
      </c>
      <c r="F11005" t="s">
        <v>1544</v>
      </c>
    </row>
    <row r="11006" spans="1:6" ht="15">
      <c r="A11006" s="233">
        <v>45809</v>
      </c>
      <c r="B11006" t="s">
        <v>2588</v>
      </c>
      <c r="C11006">
        <v>705</v>
      </c>
      <c r="D11006" t="s">
        <v>306</v>
      </c>
      <c r="E11006" t="s">
        <v>2408</v>
      </c>
      <c r="F11006" t="s">
        <v>1531</v>
      </c>
    </row>
    <row r="11007" spans="1:6" ht="15">
      <c r="A11007" s="233">
        <v>45809</v>
      </c>
      <c r="B11007" t="s">
        <v>2590</v>
      </c>
      <c r="C11007">
        <v>80.11363636363636</v>
      </c>
      <c r="D11007" t="s">
        <v>306</v>
      </c>
      <c r="E11007" t="s">
        <v>2115</v>
      </c>
      <c r="F11007" t="s">
        <v>1531</v>
      </c>
    </row>
    <row r="11008" spans="1:6" ht="15">
      <c r="A11008" s="233">
        <v>45809</v>
      </c>
      <c r="B11008" t="s">
        <v>2588</v>
      </c>
      <c r="C11008">
        <v>1640</v>
      </c>
      <c r="D11008" t="s">
        <v>308</v>
      </c>
      <c r="E11008" t="s">
        <v>3651</v>
      </c>
      <c r="F11008" t="s">
        <v>1531</v>
      </c>
    </row>
    <row r="11009" spans="1:6" ht="15">
      <c r="A11009" s="233">
        <v>45809</v>
      </c>
      <c r="B11009" t="s">
        <v>2590</v>
      </c>
      <c r="C11009">
        <v>74.885844748858446</v>
      </c>
      <c r="D11009" t="s">
        <v>308</v>
      </c>
      <c r="E11009" t="s">
        <v>2147</v>
      </c>
      <c r="F11009" t="s">
        <v>1531</v>
      </c>
    </row>
    <row r="11010" spans="1:6" ht="15">
      <c r="A11010" s="233">
        <v>45809</v>
      </c>
      <c r="B11010" t="s">
        <v>2588</v>
      </c>
      <c r="C11010">
        <v>570</v>
      </c>
      <c r="D11010" t="s">
        <v>310</v>
      </c>
      <c r="E11010" t="s">
        <v>2622</v>
      </c>
      <c r="F11010" t="s">
        <v>1518</v>
      </c>
    </row>
    <row r="11011" spans="1:6" ht="15">
      <c r="A11011" s="233">
        <v>45809</v>
      </c>
      <c r="B11011" t="s">
        <v>2590</v>
      </c>
      <c r="C11011">
        <v>85.714285714285708</v>
      </c>
      <c r="D11011" t="s">
        <v>310</v>
      </c>
      <c r="E11011" t="s">
        <v>2595</v>
      </c>
      <c r="F11011" t="s">
        <v>1518</v>
      </c>
    </row>
    <row r="11012" spans="1:6" ht="15">
      <c r="A11012" s="233">
        <v>45809</v>
      </c>
      <c r="B11012" t="s">
        <v>2588</v>
      </c>
      <c r="C11012">
        <v>144765</v>
      </c>
      <c r="D11012" t="s">
        <v>1772</v>
      </c>
      <c r="E11012" t="s">
        <v>3824</v>
      </c>
      <c r="F11012" t="s">
        <v>1772</v>
      </c>
    </row>
    <row r="11013" spans="1:6" ht="15">
      <c r="A11013" s="233">
        <v>45809</v>
      </c>
      <c r="B11013" t="s">
        <v>2590</v>
      </c>
      <c r="C11013">
        <v>81.555449142277681</v>
      </c>
      <c r="D11013" t="s">
        <v>1772</v>
      </c>
      <c r="E11013" t="s">
        <v>2583</v>
      </c>
      <c r="F11013" t="s">
        <v>1772</v>
      </c>
    </row>
    <row r="11014" spans="1:6" ht="15">
      <c r="A11014" s="233">
        <v>45809</v>
      </c>
      <c r="B11014" t="s">
        <v>3025</v>
      </c>
      <c r="C11014">
        <v>114</v>
      </c>
      <c r="D11014" t="s">
        <v>3</v>
      </c>
      <c r="E11014" t="s">
        <v>2988</v>
      </c>
      <c r="F11014" t="s">
        <v>1509</v>
      </c>
    </row>
    <row r="11015" spans="1:6" ht="15">
      <c r="A11015" s="233">
        <v>45809</v>
      </c>
      <c r="B11015" t="s">
        <v>1504</v>
      </c>
      <c r="C11015">
        <v>569.65820507695378</v>
      </c>
      <c r="D11015" t="s">
        <v>3</v>
      </c>
      <c r="E11015" t="s">
        <v>2622</v>
      </c>
      <c r="F11015" t="s">
        <v>1509</v>
      </c>
    </row>
    <row r="11016" spans="1:6" ht="15">
      <c r="A11016" s="233">
        <v>45809</v>
      </c>
      <c r="B11016" t="s">
        <v>3025</v>
      </c>
      <c r="C11016">
        <v>222</v>
      </c>
      <c r="D11016" t="s">
        <v>7</v>
      </c>
      <c r="E11016" t="s">
        <v>2229</v>
      </c>
      <c r="F11016" t="s">
        <v>1509</v>
      </c>
    </row>
    <row r="11017" spans="1:6" ht="15">
      <c r="A11017" s="233">
        <v>45809</v>
      </c>
      <c r="B11017" t="s">
        <v>1504</v>
      </c>
      <c r="C11017">
        <v>365.98634969830857</v>
      </c>
      <c r="D11017" t="s">
        <v>7</v>
      </c>
      <c r="E11017" t="s">
        <v>3825</v>
      </c>
      <c r="F11017" t="s">
        <v>1509</v>
      </c>
    </row>
    <row r="11018" spans="1:6" ht="15">
      <c r="A11018" s="233">
        <v>45809</v>
      </c>
      <c r="B11018" t="s">
        <v>3025</v>
      </c>
      <c r="C11018">
        <v>384</v>
      </c>
      <c r="D11018" t="s">
        <v>11</v>
      </c>
      <c r="E11018" t="s">
        <v>3112</v>
      </c>
      <c r="F11018" t="s">
        <v>1518</v>
      </c>
    </row>
    <row r="11019" spans="1:6" ht="15">
      <c r="A11019" s="233">
        <v>45809</v>
      </c>
      <c r="B11019" t="s">
        <v>1504</v>
      </c>
      <c r="C11019">
        <v>759.82429063279119</v>
      </c>
      <c r="D11019" t="s">
        <v>11</v>
      </c>
      <c r="E11019" t="s">
        <v>2598</v>
      </c>
      <c r="F11019" t="s">
        <v>1518</v>
      </c>
    </row>
    <row r="11020" spans="1:6" ht="15">
      <c r="A11020" s="233">
        <v>45809</v>
      </c>
      <c r="B11020" t="s">
        <v>3025</v>
      </c>
      <c r="C11020">
        <v>225</v>
      </c>
      <c r="D11020" t="s">
        <v>14</v>
      </c>
      <c r="E11020" t="s">
        <v>2564</v>
      </c>
      <c r="F11020" t="s">
        <v>1522</v>
      </c>
    </row>
    <row r="11021" spans="1:6" ht="15">
      <c r="A11021" s="233">
        <v>45809</v>
      </c>
      <c r="B11021" t="s">
        <v>1504</v>
      </c>
      <c r="C11021">
        <v>575.68314399754377</v>
      </c>
      <c r="D11021" t="s">
        <v>14</v>
      </c>
      <c r="E11021" t="s">
        <v>3111</v>
      </c>
      <c r="F11021" t="s">
        <v>1522</v>
      </c>
    </row>
    <row r="11022" spans="1:6" ht="15">
      <c r="A11022" s="233">
        <v>45809</v>
      </c>
      <c r="B11022" t="s">
        <v>3025</v>
      </c>
      <c r="C11022">
        <v>163</v>
      </c>
      <c r="D11022" t="s">
        <v>16</v>
      </c>
      <c r="E11022" t="s">
        <v>2818</v>
      </c>
      <c r="F11022" t="s">
        <v>1525</v>
      </c>
    </row>
    <row r="11023" spans="1:6" ht="15">
      <c r="A11023" s="233">
        <v>45809</v>
      </c>
      <c r="B11023" t="s">
        <v>1504</v>
      </c>
      <c r="C11023">
        <v>488.1847314983977</v>
      </c>
      <c r="D11023" t="s">
        <v>16</v>
      </c>
      <c r="E11023" t="s">
        <v>3826</v>
      </c>
      <c r="F11023" t="s">
        <v>1525</v>
      </c>
    </row>
    <row r="11024" spans="1:6" ht="15">
      <c r="A11024" s="233">
        <v>45809</v>
      </c>
      <c r="B11024" t="s">
        <v>3025</v>
      </c>
      <c r="C11024">
        <v>187</v>
      </c>
      <c r="D11024" t="s">
        <v>18</v>
      </c>
      <c r="E11024" t="s">
        <v>2798</v>
      </c>
      <c r="F11024" t="s">
        <v>1509</v>
      </c>
    </row>
    <row r="11025" spans="1:6" ht="15">
      <c r="A11025" s="233">
        <v>45809</v>
      </c>
      <c r="B11025" t="s">
        <v>1504</v>
      </c>
      <c r="C11025">
        <v>440.50787967303478</v>
      </c>
      <c r="D11025" t="s">
        <v>18</v>
      </c>
      <c r="E11025" t="s">
        <v>3827</v>
      </c>
      <c r="F11025" t="s">
        <v>1509</v>
      </c>
    </row>
    <row r="11026" spans="1:6" ht="15">
      <c r="A11026" s="233">
        <v>45809</v>
      </c>
      <c r="B11026" t="s">
        <v>3025</v>
      </c>
      <c r="C11026">
        <v>840</v>
      </c>
      <c r="D11026" t="s">
        <v>20</v>
      </c>
      <c r="E11026" t="s">
        <v>3321</v>
      </c>
      <c r="F11026" t="s">
        <v>1531</v>
      </c>
    </row>
    <row r="11027" spans="1:6" ht="15">
      <c r="A11027" s="233">
        <v>45809</v>
      </c>
      <c r="B11027" t="s">
        <v>1504</v>
      </c>
      <c r="C11027">
        <v>544.02031009157668</v>
      </c>
      <c r="D11027" t="s">
        <v>20</v>
      </c>
      <c r="E11027" t="s">
        <v>3154</v>
      </c>
      <c r="F11027" t="s">
        <v>1531</v>
      </c>
    </row>
    <row r="11028" spans="1:6" ht="15">
      <c r="A11028" s="233">
        <v>45809</v>
      </c>
      <c r="B11028" t="s">
        <v>3025</v>
      </c>
      <c r="C11028">
        <v>196</v>
      </c>
      <c r="D11028" t="s">
        <v>22</v>
      </c>
      <c r="E11028" t="s">
        <v>2180</v>
      </c>
      <c r="F11028" t="s">
        <v>1534</v>
      </c>
    </row>
    <row r="11029" spans="1:6" ht="15">
      <c r="A11029" s="233">
        <v>45809</v>
      </c>
      <c r="B11029" t="s">
        <v>1504</v>
      </c>
      <c r="C11029">
        <v>845.73894282632136</v>
      </c>
      <c r="D11029" t="s">
        <v>22</v>
      </c>
      <c r="E11029" t="s">
        <v>3828</v>
      </c>
      <c r="F11029" t="s">
        <v>1534</v>
      </c>
    </row>
    <row r="11030" spans="1:6" ht="15">
      <c r="A11030" s="233">
        <v>45809</v>
      </c>
      <c r="B11030" t="s">
        <v>3025</v>
      </c>
      <c r="C11030">
        <v>291</v>
      </c>
      <c r="D11030" t="s">
        <v>24</v>
      </c>
      <c r="E11030" t="s">
        <v>3829</v>
      </c>
      <c r="F11030" t="s">
        <v>1534</v>
      </c>
    </row>
    <row r="11031" spans="1:6" ht="15">
      <c r="A11031" s="233">
        <v>45809</v>
      </c>
      <c r="B11031" t="s">
        <v>1504</v>
      </c>
      <c r="C11031">
        <v>970.48524262131059</v>
      </c>
      <c r="D11031" t="s">
        <v>24</v>
      </c>
      <c r="E11031" t="s">
        <v>3728</v>
      </c>
      <c r="F11031" t="s">
        <v>1534</v>
      </c>
    </row>
    <row r="11032" spans="1:6" ht="15">
      <c r="A11032" s="233">
        <v>45809</v>
      </c>
      <c r="B11032" t="s">
        <v>3025</v>
      </c>
      <c r="C11032">
        <v>342</v>
      </c>
      <c r="D11032" t="s">
        <v>26</v>
      </c>
      <c r="E11032" t="s">
        <v>3137</v>
      </c>
      <c r="F11032" t="s">
        <v>1534</v>
      </c>
    </row>
    <row r="11033" spans="1:6" ht="15">
      <c r="A11033" s="233">
        <v>45809</v>
      </c>
      <c r="B11033" t="s">
        <v>1504</v>
      </c>
      <c r="C11033">
        <v>653.22026128810455</v>
      </c>
      <c r="D11033" t="s">
        <v>26</v>
      </c>
      <c r="E11033" t="s">
        <v>3830</v>
      </c>
      <c r="F11033" t="s">
        <v>1534</v>
      </c>
    </row>
    <row r="11034" spans="1:6" ht="15">
      <c r="A11034" s="233">
        <v>45809</v>
      </c>
      <c r="B11034" t="s">
        <v>3025</v>
      </c>
      <c r="C11034">
        <v>501</v>
      </c>
      <c r="D11034" t="s">
        <v>28</v>
      </c>
      <c r="E11034" t="s">
        <v>3831</v>
      </c>
      <c r="F11034" t="s">
        <v>1522</v>
      </c>
    </row>
    <row r="11035" spans="1:6" ht="15">
      <c r="A11035" s="233">
        <v>45809</v>
      </c>
      <c r="B11035" t="s">
        <v>1504</v>
      </c>
      <c r="C11035">
        <v>563.86534760441634</v>
      </c>
      <c r="D11035" t="s">
        <v>28</v>
      </c>
      <c r="E11035" t="s">
        <v>3129</v>
      </c>
      <c r="F11035" t="s">
        <v>1522</v>
      </c>
    </row>
    <row r="11036" spans="1:6" ht="15">
      <c r="A11036" s="233">
        <v>45809</v>
      </c>
      <c r="B11036" t="s">
        <v>3025</v>
      </c>
      <c r="C11036">
        <v>133</v>
      </c>
      <c r="D11036" t="s">
        <v>30</v>
      </c>
      <c r="E11036" t="s">
        <v>2532</v>
      </c>
      <c r="F11036" t="s">
        <v>1544</v>
      </c>
    </row>
    <row r="11037" spans="1:6" ht="15">
      <c r="A11037" s="233">
        <v>45809</v>
      </c>
      <c r="B11037" t="s">
        <v>1504</v>
      </c>
      <c r="C11037">
        <v>636.91217316349014</v>
      </c>
      <c r="D11037" t="s">
        <v>30</v>
      </c>
      <c r="E11037" t="s">
        <v>3832</v>
      </c>
      <c r="F11037" t="s">
        <v>1544</v>
      </c>
    </row>
    <row r="11038" spans="1:6" ht="15">
      <c r="A11038" s="233">
        <v>45809</v>
      </c>
      <c r="B11038" t="s">
        <v>3025</v>
      </c>
      <c r="C11038">
        <v>443</v>
      </c>
      <c r="D11038" t="s">
        <v>32</v>
      </c>
      <c r="E11038" t="s">
        <v>3030</v>
      </c>
      <c r="F11038" t="s">
        <v>1518</v>
      </c>
    </row>
    <row r="11039" spans="1:6" ht="15">
      <c r="A11039" s="233">
        <v>45809</v>
      </c>
      <c r="B11039" t="s">
        <v>1504</v>
      </c>
      <c r="C11039">
        <v>506.3030732482257</v>
      </c>
      <c r="D11039" t="s">
        <v>32</v>
      </c>
      <c r="E11039" t="s">
        <v>3029</v>
      </c>
      <c r="F11039" t="s">
        <v>1518</v>
      </c>
    </row>
    <row r="11040" spans="1:6" ht="15">
      <c r="A11040" s="233">
        <v>45809</v>
      </c>
      <c r="B11040" t="s">
        <v>3025</v>
      </c>
      <c r="C11040">
        <v>117</v>
      </c>
      <c r="D11040" t="s">
        <v>34</v>
      </c>
      <c r="E11040" t="s">
        <v>2555</v>
      </c>
      <c r="F11040" t="s">
        <v>1509</v>
      </c>
    </row>
    <row r="11041" spans="1:6" ht="15">
      <c r="A11041" s="233">
        <v>45809</v>
      </c>
      <c r="B11041" t="s">
        <v>1504</v>
      </c>
      <c r="C11041">
        <v>272.42880760006523</v>
      </c>
      <c r="D11041" t="s">
        <v>34</v>
      </c>
      <c r="E11041" t="s">
        <v>3296</v>
      </c>
      <c r="F11041" t="s">
        <v>1509</v>
      </c>
    </row>
    <row r="11042" spans="1:6" ht="15">
      <c r="A11042" s="233">
        <v>45809</v>
      </c>
      <c r="B11042" t="s">
        <v>3025</v>
      </c>
      <c r="C11042">
        <v>279</v>
      </c>
      <c r="D11042" t="s">
        <v>36</v>
      </c>
      <c r="E11042" t="s">
        <v>2816</v>
      </c>
      <c r="F11042" t="s">
        <v>1544</v>
      </c>
    </row>
    <row r="11043" spans="1:6" ht="15">
      <c r="A11043" s="233">
        <v>45809</v>
      </c>
      <c r="B11043" t="s">
        <v>1504</v>
      </c>
      <c r="C11043">
        <v>688.49789008711105</v>
      </c>
      <c r="D11043" t="s">
        <v>36</v>
      </c>
      <c r="E11043" t="s">
        <v>3036</v>
      </c>
      <c r="F11043" t="s">
        <v>1544</v>
      </c>
    </row>
    <row r="11044" spans="1:6" ht="15">
      <c r="A11044" s="233">
        <v>45809</v>
      </c>
      <c r="B11044" t="s">
        <v>3025</v>
      </c>
      <c r="C11044">
        <v>449</v>
      </c>
      <c r="D11044" t="s">
        <v>1497</v>
      </c>
      <c r="E11044" t="s">
        <v>3833</v>
      </c>
      <c r="F11044" t="s">
        <v>1522</v>
      </c>
    </row>
    <row r="11045" spans="1:6" ht="15">
      <c r="A11045" s="233">
        <v>45809</v>
      </c>
      <c r="B11045" t="s">
        <v>1504</v>
      </c>
      <c r="C11045">
        <v>720.8682528979225</v>
      </c>
      <c r="D11045" t="s">
        <v>1497</v>
      </c>
      <c r="E11045" t="s">
        <v>3834</v>
      </c>
      <c r="F11045" t="s">
        <v>1522</v>
      </c>
    </row>
    <row r="11046" spans="1:6" ht="15">
      <c r="A11046" s="233">
        <v>45809</v>
      </c>
      <c r="B11046" t="s">
        <v>3025</v>
      </c>
      <c r="C11046">
        <v>5</v>
      </c>
      <c r="D11046" t="s">
        <v>40</v>
      </c>
      <c r="E11046" t="s">
        <v>3835</v>
      </c>
      <c r="F11046" t="s">
        <v>1509</v>
      </c>
    </row>
    <row r="11047" spans="1:6" ht="15">
      <c r="A11047" s="233">
        <v>45809</v>
      </c>
      <c r="B11047" t="s">
        <v>1504</v>
      </c>
      <c r="C11047">
        <v>8.3355561483062157</v>
      </c>
      <c r="D11047" t="s">
        <v>40</v>
      </c>
      <c r="E11047" t="s">
        <v>3042</v>
      </c>
      <c r="F11047" t="s">
        <v>1509</v>
      </c>
    </row>
    <row r="11048" spans="1:6" ht="15">
      <c r="A11048" s="233">
        <v>45809</v>
      </c>
      <c r="B11048" t="s">
        <v>3025</v>
      </c>
      <c r="C11048">
        <v>464</v>
      </c>
      <c r="D11048" t="s">
        <v>42</v>
      </c>
      <c r="E11048" t="s">
        <v>3836</v>
      </c>
      <c r="F11048" t="s">
        <v>1544</v>
      </c>
    </row>
    <row r="11049" spans="1:6" ht="15">
      <c r="A11049" s="233">
        <v>45809</v>
      </c>
      <c r="B11049" t="s">
        <v>1504</v>
      </c>
      <c r="C11049">
        <v>419.77654136698789</v>
      </c>
      <c r="D11049" t="s">
        <v>42</v>
      </c>
      <c r="E11049" t="s">
        <v>2653</v>
      </c>
      <c r="F11049" t="s">
        <v>1544</v>
      </c>
    </row>
    <row r="11050" spans="1:6" ht="15">
      <c r="A11050" s="233">
        <v>45809</v>
      </c>
      <c r="B11050" t="s">
        <v>3025</v>
      </c>
      <c r="C11050">
        <v>285</v>
      </c>
      <c r="D11050" t="s">
        <v>44</v>
      </c>
      <c r="E11050" t="s">
        <v>2159</v>
      </c>
      <c r="F11050" t="s">
        <v>1534</v>
      </c>
    </row>
    <row r="11051" spans="1:6" ht="15">
      <c r="A11051" s="233">
        <v>45809</v>
      </c>
      <c r="B11051" t="s">
        <v>1504</v>
      </c>
      <c r="C11051">
        <v>780.82191780821927</v>
      </c>
      <c r="D11051" t="s">
        <v>44</v>
      </c>
      <c r="E11051" t="s">
        <v>3837</v>
      </c>
      <c r="F11051" t="s">
        <v>1534</v>
      </c>
    </row>
    <row r="11052" spans="1:6" ht="15">
      <c r="A11052" s="233">
        <v>45809</v>
      </c>
      <c r="B11052" t="s">
        <v>3025</v>
      </c>
      <c r="C11052">
        <v>213</v>
      </c>
      <c r="D11052" t="s">
        <v>46</v>
      </c>
      <c r="E11052" t="s">
        <v>2808</v>
      </c>
      <c r="F11052" t="s">
        <v>1518</v>
      </c>
    </row>
    <row r="11053" spans="1:6" ht="15">
      <c r="A11053" s="233">
        <v>45809</v>
      </c>
      <c r="B11053" t="s">
        <v>1504</v>
      </c>
      <c r="C11053">
        <v>515.86340518285294</v>
      </c>
      <c r="D11053" t="s">
        <v>46</v>
      </c>
      <c r="E11053" t="s">
        <v>3838</v>
      </c>
      <c r="F11053" t="s">
        <v>1518</v>
      </c>
    </row>
    <row r="11054" spans="1:6" ht="15">
      <c r="A11054" s="233">
        <v>45809</v>
      </c>
      <c r="B11054" t="s">
        <v>3025</v>
      </c>
      <c r="C11054">
        <v>693</v>
      </c>
      <c r="D11054" t="s">
        <v>48</v>
      </c>
      <c r="E11054" t="s">
        <v>3839</v>
      </c>
      <c r="F11054" t="s">
        <v>1525</v>
      </c>
    </row>
    <row r="11055" spans="1:6" ht="15">
      <c r="A11055" s="233">
        <v>45809</v>
      </c>
      <c r="B11055" t="s">
        <v>1504</v>
      </c>
      <c r="C11055">
        <v>514.36205744822985</v>
      </c>
      <c r="D11055" t="s">
        <v>48</v>
      </c>
      <c r="E11055" t="s">
        <v>3840</v>
      </c>
      <c r="F11055" t="s">
        <v>1525</v>
      </c>
    </row>
    <row r="11056" spans="1:6" ht="15">
      <c r="A11056" s="233">
        <v>45809</v>
      </c>
      <c r="B11056" t="s">
        <v>3025</v>
      </c>
      <c r="C11056">
        <v>131</v>
      </c>
      <c r="D11056" t="s">
        <v>50</v>
      </c>
      <c r="E11056" t="s">
        <v>2547</v>
      </c>
      <c r="F11056" t="s">
        <v>1509</v>
      </c>
    </row>
    <row r="11057" spans="1:6" ht="15">
      <c r="A11057" s="233">
        <v>45809</v>
      </c>
      <c r="B11057" t="s">
        <v>1504</v>
      </c>
      <c r="C11057">
        <v>497.87169352386741</v>
      </c>
      <c r="D11057" t="s">
        <v>50</v>
      </c>
      <c r="E11057" t="s">
        <v>3091</v>
      </c>
      <c r="F11057" t="s">
        <v>1509</v>
      </c>
    </row>
    <row r="11058" spans="1:6" ht="15">
      <c r="A11058" s="233">
        <v>45809</v>
      </c>
      <c r="B11058" t="s">
        <v>3025</v>
      </c>
      <c r="C11058">
        <v>301</v>
      </c>
      <c r="D11058" t="s">
        <v>52</v>
      </c>
      <c r="E11058" t="s">
        <v>3170</v>
      </c>
      <c r="F11058" t="s">
        <v>1525</v>
      </c>
    </row>
    <row r="11059" spans="1:6" ht="15">
      <c r="A11059" s="233">
        <v>45809</v>
      </c>
      <c r="B11059" t="s">
        <v>1504</v>
      </c>
      <c r="C11059">
        <v>523.87914230019487</v>
      </c>
      <c r="D11059" t="s">
        <v>52</v>
      </c>
      <c r="E11059" t="s">
        <v>3088</v>
      </c>
      <c r="F11059" t="s">
        <v>1525</v>
      </c>
    </row>
    <row r="11060" spans="1:6" ht="15">
      <c r="A11060" s="233">
        <v>45809</v>
      </c>
      <c r="B11060" t="s">
        <v>3025</v>
      </c>
      <c r="C11060">
        <v>554</v>
      </c>
      <c r="D11060" t="s">
        <v>54</v>
      </c>
      <c r="E11060" t="s">
        <v>3841</v>
      </c>
      <c r="F11060" t="s">
        <v>1534</v>
      </c>
    </row>
    <row r="11061" spans="1:6" ht="15">
      <c r="A11061" s="233">
        <v>45809</v>
      </c>
      <c r="B11061" t="s">
        <v>1504</v>
      </c>
      <c r="C11061">
        <v>583.69243412388187</v>
      </c>
      <c r="D11061" t="s">
        <v>54</v>
      </c>
      <c r="E11061" t="s">
        <v>3842</v>
      </c>
      <c r="F11061" t="s">
        <v>1534</v>
      </c>
    </row>
    <row r="11062" spans="1:6" ht="15">
      <c r="A11062" s="233">
        <v>45809</v>
      </c>
      <c r="B11062" t="s">
        <v>3025</v>
      </c>
      <c r="C11062">
        <v>467</v>
      </c>
      <c r="D11062" t="s">
        <v>56</v>
      </c>
      <c r="E11062" t="s">
        <v>3843</v>
      </c>
      <c r="F11062" t="s">
        <v>1534</v>
      </c>
    </row>
    <row r="11063" spans="1:6" ht="15">
      <c r="A11063" s="233">
        <v>45809</v>
      </c>
      <c r="B11063" t="s">
        <v>1504</v>
      </c>
      <c r="C11063">
        <v>581.69226361745325</v>
      </c>
      <c r="D11063" t="s">
        <v>56</v>
      </c>
      <c r="E11063" t="s">
        <v>3844</v>
      </c>
      <c r="F11063" t="s">
        <v>1534</v>
      </c>
    </row>
    <row r="11064" spans="1:6" ht="15">
      <c r="A11064" s="233">
        <v>45809</v>
      </c>
      <c r="B11064" t="s">
        <v>3025</v>
      </c>
      <c r="C11064">
        <v>10</v>
      </c>
      <c r="D11064" t="s">
        <v>58</v>
      </c>
      <c r="E11064" t="s">
        <v>2129</v>
      </c>
      <c r="F11064" t="s">
        <v>1509</v>
      </c>
    </row>
    <row r="11065" spans="1:6" ht="15">
      <c r="A11065" s="233">
        <v>45809</v>
      </c>
      <c r="B11065" t="s">
        <v>1504</v>
      </c>
      <c r="C11065">
        <v>714.79628305932806</v>
      </c>
      <c r="D11065" t="s">
        <v>58</v>
      </c>
      <c r="E11065" t="s">
        <v>2613</v>
      </c>
      <c r="F11065" t="s">
        <v>1509</v>
      </c>
    </row>
    <row r="11066" spans="1:6" ht="15">
      <c r="A11066" s="233">
        <v>45809</v>
      </c>
      <c r="B11066" t="s">
        <v>3025</v>
      </c>
      <c r="C11066">
        <v>742</v>
      </c>
      <c r="D11066" t="s">
        <v>1498</v>
      </c>
      <c r="E11066" t="s">
        <v>3145</v>
      </c>
      <c r="F11066" t="s">
        <v>1522</v>
      </c>
    </row>
    <row r="11067" spans="1:6" ht="15">
      <c r="A11067" s="233">
        <v>45809</v>
      </c>
      <c r="B11067" t="s">
        <v>1504</v>
      </c>
      <c r="C11067">
        <v>487.51001957924342</v>
      </c>
      <c r="D11067" t="s">
        <v>1498</v>
      </c>
      <c r="E11067" t="s">
        <v>3826</v>
      </c>
      <c r="F11067" t="s">
        <v>1522</v>
      </c>
    </row>
    <row r="11068" spans="1:6" ht="15">
      <c r="A11068" s="233">
        <v>45809</v>
      </c>
      <c r="B11068" t="s">
        <v>3025</v>
      </c>
      <c r="C11068">
        <v>323</v>
      </c>
      <c r="D11068" t="s">
        <v>64</v>
      </c>
      <c r="E11068" t="s">
        <v>3845</v>
      </c>
      <c r="F11068" t="s">
        <v>1531</v>
      </c>
    </row>
    <row r="11069" spans="1:6" ht="15">
      <c r="A11069" s="233">
        <v>45809</v>
      </c>
      <c r="B11069" t="s">
        <v>1504</v>
      </c>
      <c r="C11069">
        <v>629.62962962962968</v>
      </c>
      <c r="D11069" t="s">
        <v>64</v>
      </c>
      <c r="E11069" t="s">
        <v>2616</v>
      </c>
      <c r="F11069" t="s">
        <v>1531</v>
      </c>
    </row>
    <row r="11070" spans="1:6" ht="15">
      <c r="A11070" s="233">
        <v>45809</v>
      </c>
      <c r="B11070" t="s">
        <v>3025</v>
      </c>
      <c r="C11070">
        <v>241</v>
      </c>
      <c r="D11070" t="s">
        <v>66</v>
      </c>
      <c r="E11070" t="s">
        <v>2224</v>
      </c>
      <c r="F11070" t="s">
        <v>1509</v>
      </c>
    </row>
    <row r="11071" spans="1:6" ht="15">
      <c r="A11071" s="233">
        <v>45809</v>
      </c>
      <c r="B11071" t="s">
        <v>1504</v>
      </c>
      <c r="C11071">
        <v>424.78936792752143</v>
      </c>
      <c r="D11071" t="s">
        <v>66</v>
      </c>
      <c r="E11071" t="s">
        <v>2116</v>
      </c>
      <c r="F11071" t="s">
        <v>1509</v>
      </c>
    </row>
    <row r="11072" spans="1:6" ht="15">
      <c r="A11072" s="233">
        <v>45809</v>
      </c>
      <c r="B11072" t="s">
        <v>3025</v>
      </c>
      <c r="C11072">
        <v>420</v>
      </c>
      <c r="D11072" t="s">
        <v>68</v>
      </c>
      <c r="E11072" t="s">
        <v>2653</v>
      </c>
      <c r="F11072" t="s">
        <v>1578</v>
      </c>
    </row>
    <row r="11073" spans="1:6" ht="15">
      <c r="A11073" s="233">
        <v>45809</v>
      </c>
      <c r="B11073" t="s">
        <v>1504</v>
      </c>
      <c r="C11073">
        <v>623.5987587415184</v>
      </c>
      <c r="D11073" t="s">
        <v>68</v>
      </c>
      <c r="E11073" t="s">
        <v>3070</v>
      </c>
      <c r="F11073" t="s">
        <v>1578</v>
      </c>
    </row>
    <row r="11074" spans="1:6" ht="15">
      <c r="A11074" s="233">
        <v>45809</v>
      </c>
      <c r="B11074" t="s">
        <v>3025</v>
      </c>
      <c r="C11074">
        <v>183</v>
      </c>
      <c r="D11074" t="s">
        <v>70</v>
      </c>
      <c r="E11074" t="s">
        <v>2792</v>
      </c>
      <c r="F11074" t="s">
        <v>1578</v>
      </c>
    </row>
    <row r="11075" spans="1:6" ht="15">
      <c r="A11075" s="233">
        <v>45809</v>
      </c>
      <c r="B11075" t="s">
        <v>1504</v>
      </c>
      <c r="C11075">
        <v>769.00449636508802</v>
      </c>
      <c r="D11075" t="s">
        <v>70</v>
      </c>
      <c r="E11075" t="s">
        <v>3846</v>
      </c>
      <c r="F11075" t="s">
        <v>1578</v>
      </c>
    </row>
    <row r="11076" spans="1:6" ht="15">
      <c r="A11076" s="233">
        <v>45809</v>
      </c>
      <c r="B11076" t="s">
        <v>3025</v>
      </c>
      <c r="C11076">
        <v>255</v>
      </c>
      <c r="D11076" t="s">
        <v>72</v>
      </c>
      <c r="E11076" t="s">
        <v>2244</v>
      </c>
      <c r="F11076" t="s">
        <v>1591</v>
      </c>
    </row>
    <row r="11077" spans="1:6" ht="15">
      <c r="A11077" s="233">
        <v>45809</v>
      </c>
      <c r="B11077" t="s">
        <v>1504</v>
      </c>
      <c r="C11077">
        <v>572.8148797088752</v>
      </c>
      <c r="D11077" t="s">
        <v>72</v>
      </c>
      <c r="E11077" t="s">
        <v>3847</v>
      </c>
      <c r="F11077" t="s">
        <v>1591</v>
      </c>
    </row>
    <row r="11078" spans="1:6" ht="15">
      <c r="A11078" s="233">
        <v>45809</v>
      </c>
      <c r="B11078" t="s">
        <v>3025</v>
      </c>
      <c r="C11078">
        <v>962</v>
      </c>
      <c r="D11078" t="s">
        <v>74</v>
      </c>
      <c r="E11078" t="s">
        <v>3848</v>
      </c>
      <c r="F11078" t="s">
        <v>1591</v>
      </c>
    </row>
    <row r="11079" spans="1:6" ht="15">
      <c r="A11079" s="233">
        <v>45809</v>
      </c>
      <c r="B11079" t="s">
        <v>1504</v>
      </c>
      <c r="C11079">
        <v>517.14869368885059</v>
      </c>
      <c r="D11079" t="s">
        <v>74</v>
      </c>
      <c r="E11079" t="s">
        <v>3849</v>
      </c>
      <c r="F11079" t="s">
        <v>1591</v>
      </c>
    </row>
    <row r="11080" spans="1:6" ht="15">
      <c r="A11080" s="233">
        <v>45809</v>
      </c>
      <c r="B11080" t="s">
        <v>3025</v>
      </c>
      <c r="C11080">
        <v>1235</v>
      </c>
      <c r="D11080" t="s">
        <v>76</v>
      </c>
      <c r="E11080" t="s">
        <v>3850</v>
      </c>
      <c r="F11080" t="s">
        <v>1522</v>
      </c>
    </row>
    <row r="11081" spans="1:6" ht="15">
      <c r="A11081" s="233">
        <v>45809</v>
      </c>
      <c r="B11081" t="s">
        <v>1504</v>
      </c>
      <c r="C11081">
        <v>556.9887429643527</v>
      </c>
      <c r="D11081" t="s">
        <v>76</v>
      </c>
      <c r="E11081" t="s">
        <v>3851</v>
      </c>
      <c r="F11081" t="s">
        <v>1522</v>
      </c>
    </row>
    <row r="11082" spans="1:6" ht="15">
      <c r="A11082" s="233">
        <v>45809</v>
      </c>
      <c r="B11082" t="s">
        <v>3025</v>
      </c>
      <c r="C11082">
        <v>389</v>
      </c>
      <c r="D11082" t="s">
        <v>78</v>
      </c>
      <c r="E11082" t="s">
        <v>3852</v>
      </c>
      <c r="F11082" t="s">
        <v>1518</v>
      </c>
    </row>
    <row r="11083" spans="1:6" ht="15">
      <c r="A11083" s="233">
        <v>45809</v>
      </c>
      <c r="B11083" t="s">
        <v>1504</v>
      </c>
      <c r="C11083">
        <v>620.50374056882163</v>
      </c>
      <c r="D11083" t="s">
        <v>78</v>
      </c>
      <c r="E11083" t="s">
        <v>3106</v>
      </c>
      <c r="F11083" t="s">
        <v>1518</v>
      </c>
    </row>
    <row r="11084" spans="1:6" ht="15">
      <c r="A11084" s="233">
        <v>45809</v>
      </c>
      <c r="B11084" t="s">
        <v>3025</v>
      </c>
      <c r="C11084">
        <v>466</v>
      </c>
      <c r="D11084" t="s">
        <v>80</v>
      </c>
      <c r="E11084" t="s">
        <v>3853</v>
      </c>
      <c r="F11084" t="s">
        <v>1522</v>
      </c>
    </row>
    <row r="11085" spans="1:6" ht="15">
      <c r="A11085" s="233">
        <v>45809</v>
      </c>
      <c r="B11085" t="s">
        <v>1504</v>
      </c>
      <c r="C11085">
        <v>391.44532365640168</v>
      </c>
      <c r="D11085" t="s">
        <v>80</v>
      </c>
      <c r="E11085" t="s">
        <v>3854</v>
      </c>
      <c r="F11085" t="s">
        <v>1522</v>
      </c>
    </row>
    <row r="11086" spans="1:6" ht="15">
      <c r="A11086" s="233">
        <v>45809</v>
      </c>
      <c r="B11086" t="s">
        <v>3025</v>
      </c>
      <c r="C11086">
        <v>424</v>
      </c>
      <c r="D11086" t="s">
        <v>82</v>
      </c>
      <c r="E11086" t="s">
        <v>3855</v>
      </c>
      <c r="F11086" t="s">
        <v>1531</v>
      </c>
    </row>
    <row r="11087" spans="1:6" ht="15">
      <c r="A11087" s="233">
        <v>45809</v>
      </c>
      <c r="B11087" t="s">
        <v>1504</v>
      </c>
      <c r="C11087">
        <v>632.1282146850541</v>
      </c>
      <c r="D11087" t="s">
        <v>82</v>
      </c>
      <c r="E11087" t="s">
        <v>3856</v>
      </c>
      <c r="F11087" t="s">
        <v>1531</v>
      </c>
    </row>
    <row r="11088" spans="1:6" ht="15">
      <c r="A11088" s="233">
        <v>45809</v>
      </c>
      <c r="B11088" t="s">
        <v>3025</v>
      </c>
      <c r="C11088">
        <v>790</v>
      </c>
      <c r="D11088" t="s">
        <v>62</v>
      </c>
      <c r="E11088" t="s">
        <v>2294</v>
      </c>
      <c r="F11088" t="s">
        <v>1578</v>
      </c>
    </row>
    <row r="11089" spans="1:6" ht="15">
      <c r="A11089" s="233">
        <v>45809</v>
      </c>
      <c r="B11089" t="s">
        <v>1504</v>
      </c>
      <c r="C11089">
        <v>670.98133143080395</v>
      </c>
      <c r="D11089" t="s">
        <v>62</v>
      </c>
      <c r="E11089" t="s">
        <v>3857</v>
      </c>
      <c r="F11089" t="s">
        <v>1578</v>
      </c>
    </row>
    <row r="11090" spans="1:6" ht="15">
      <c r="A11090" s="233">
        <v>45809</v>
      </c>
      <c r="B11090" t="s">
        <v>3025</v>
      </c>
      <c r="C11090">
        <v>218</v>
      </c>
      <c r="D11090" t="s">
        <v>84</v>
      </c>
      <c r="E11090" t="s">
        <v>2155</v>
      </c>
      <c r="F11090" t="s">
        <v>1509</v>
      </c>
    </row>
    <row r="11091" spans="1:6" ht="15">
      <c r="A11091" s="233">
        <v>45809</v>
      </c>
      <c r="B11091" t="s">
        <v>1504</v>
      </c>
      <c r="C11091">
        <v>448.1447219652585</v>
      </c>
      <c r="D11091" t="s">
        <v>84</v>
      </c>
      <c r="E11091" t="s">
        <v>3075</v>
      </c>
      <c r="F11091" t="s">
        <v>1509</v>
      </c>
    </row>
    <row r="11092" spans="1:6" ht="15">
      <c r="A11092" s="233">
        <v>45809</v>
      </c>
      <c r="B11092" t="s">
        <v>3025</v>
      </c>
      <c r="C11092">
        <v>632</v>
      </c>
      <c r="D11092" t="s">
        <v>86</v>
      </c>
      <c r="E11092" t="s">
        <v>3856</v>
      </c>
      <c r="F11092" t="s">
        <v>1518</v>
      </c>
    </row>
    <row r="11093" spans="1:6" ht="15">
      <c r="A11093" s="233">
        <v>45809</v>
      </c>
      <c r="B11093" t="s">
        <v>1504</v>
      </c>
      <c r="C11093">
        <v>655.57445749139038</v>
      </c>
      <c r="D11093" t="s">
        <v>86</v>
      </c>
      <c r="E11093" t="s">
        <v>3068</v>
      </c>
      <c r="F11093" t="s">
        <v>1518</v>
      </c>
    </row>
    <row r="11094" spans="1:6" ht="15">
      <c r="A11094" s="233">
        <v>45809</v>
      </c>
      <c r="B11094" t="s">
        <v>3025</v>
      </c>
      <c r="C11094">
        <v>893</v>
      </c>
      <c r="D11094" t="s">
        <v>88</v>
      </c>
      <c r="E11094" t="s">
        <v>3858</v>
      </c>
      <c r="F11094" t="s">
        <v>1544</v>
      </c>
    </row>
    <row r="11095" spans="1:6" ht="15">
      <c r="A11095" s="233">
        <v>45809</v>
      </c>
      <c r="B11095" t="s">
        <v>1504</v>
      </c>
      <c r="C11095">
        <v>597.66422380617746</v>
      </c>
      <c r="D11095" t="s">
        <v>88</v>
      </c>
      <c r="E11095" t="s">
        <v>3051</v>
      </c>
      <c r="F11095" t="s">
        <v>1544</v>
      </c>
    </row>
    <row r="11096" spans="1:6" ht="15">
      <c r="A11096" s="233">
        <v>45809</v>
      </c>
      <c r="B11096" t="s">
        <v>3025</v>
      </c>
      <c r="C11096">
        <v>224</v>
      </c>
      <c r="D11096" t="s">
        <v>90</v>
      </c>
      <c r="E11096" t="s">
        <v>2821</v>
      </c>
      <c r="F11096" t="s">
        <v>1509</v>
      </c>
    </row>
    <row r="11097" spans="1:6" ht="15">
      <c r="A11097" s="233">
        <v>45809</v>
      </c>
      <c r="B11097" t="s">
        <v>1504</v>
      </c>
      <c r="C11097">
        <v>466.30722151674752</v>
      </c>
      <c r="D11097" t="s">
        <v>90</v>
      </c>
      <c r="E11097" t="s">
        <v>3853</v>
      </c>
      <c r="F11097" t="s">
        <v>1509</v>
      </c>
    </row>
    <row r="11098" spans="1:6" ht="15">
      <c r="A11098" s="233">
        <v>45809</v>
      </c>
      <c r="B11098" t="s">
        <v>3025</v>
      </c>
      <c r="C11098">
        <v>1635</v>
      </c>
      <c r="D11098" t="s">
        <v>92</v>
      </c>
      <c r="E11098" t="s">
        <v>2615</v>
      </c>
      <c r="F11098" t="s">
        <v>1525</v>
      </c>
    </row>
    <row r="11099" spans="1:6" ht="15">
      <c r="A11099" s="233">
        <v>45809</v>
      </c>
      <c r="B11099" t="s">
        <v>1504</v>
      </c>
      <c r="C11099">
        <v>501.7476776907946</v>
      </c>
      <c r="D11099" t="s">
        <v>92</v>
      </c>
      <c r="E11099" t="s">
        <v>3859</v>
      </c>
      <c r="F11099" t="s">
        <v>1525</v>
      </c>
    </row>
    <row r="11100" spans="1:6" ht="15">
      <c r="A11100" s="233">
        <v>45809</v>
      </c>
      <c r="B11100" t="s">
        <v>3025</v>
      </c>
      <c r="C11100">
        <v>389</v>
      </c>
      <c r="D11100" t="s">
        <v>94</v>
      </c>
      <c r="E11100" t="s">
        <v>3852</v>
      </c>
      <c r="F11100" t="s">
        <v>1578</v>
      </c>
    </row>
    <row r="11101" spans="1:6" ht="15">
      <c r="A11101" s="233">
        <v>45809</v>
      </c>
      <c r="B11101" t="s">
        <v>1504</v>
      </c>
      <c r="C11101">
        <v>941.4099368359914</v>
      </c>
      <c r="D11101" t="s">
        <v>94</v>
      </c>
      <c r="E11101" t="s">
        <v>3860</v>
      </c>
      <c r="F11101" t="s">
        <v>1578</v>
      </c>
    </row>
    <row r="11102" spans="1:6" ht="15">
      <c r="A11102" s="233">
        <v>45809</v>
      </c>
      <c r="B11102" t="s">
        <v>3025</v>
      </c>
      <c r="C11102">
        <v>799</v>
      </c>
      <c r="D11102" t="s">
        <v>96</v>
      </c>
      <c r="E11102" t="s">
        <v>3861</v>
      </c>
      <c r="F11102" t="s">
        <v>1522</v>
      </c>
    </row>
    <row r="11103" spans="1:6" ht="15">
      <c r="A11103" s="233">
        <v>45809</v>
      </c>
      <c r="B11103" t="s">
        <v>1504</v>
      </c>
      <c r="C11103">
        <v>539.73357831878741</v>
      </c>
      <c r="D11103" t="s">
        <v>96</v>
      </c>
      <c r="E11103" t="s">
        <v>2437</v>
      </c>
      <c r="F11103" t="s">
        <v>1522</v>
      </c>
    </row>
    <row r="11104" spans="1:6" ht="15">
      <c r="A11104" s="233">
        <v>45809</v>
      </c>
      <c r="B11104" t="s">
        <v>3025</v>
      </c>
      <c r="C11104">
        <v>134</v>
      </c>
      <c r="D11104" t="s">
        <v>98</v>
      </c>
      <c r="E11104" t="s">
        <v>2262</v>
      </c>
      <c r="F11104" t="s">
        <v>1509</v>
      </c>
    </row>
    <row r="11105" spans="1:6" ht="15">
      <c r="A11105" s="233">
        <v>45809</v>
      </c>
      <c r="B11105" t="s">
        <v>1504</v>
      </c>
      <c r="C11105">
        <v>415.71011974933299</v>
      </c>
      <c r="D11105" t="s">
        <v>98</v>
      </c>
      <c r="E11105" t="s">
        <v>3862</v>
      </c>
      <c r="F11105" t="s">
        <v>1509</v>
      </c>
    </row>
    <row r="11106" spans="1:6" ht="15">
      <c r="A11106" s="233">
        <v>45809</v>
      </c>
      <c r="B11106" t="s">
        <v>3025</v>
      </c>
      <c r="C11106">
        <v>124</v>
      </c>
      <c r="D11106" t="s">
        <v>100</v>
      </c>
      <c r="E11106" t="s">
        <v>2204</v>
      </c>
      <c r="F11106" t="s">
        <v>1509</v>
      </c>
    </row>
    <row r="11107" spans="1:6" ht="15">
      <c r="A11107" s="233">
        <v>45809</v>
      </c>
      <c r="B11107" t="s">
        <v>1504</v>
      </c>
      <c r="C11107">
        <v>548.67256637168134</v>
      </c>
      <c r="D11107" t="s">
        <v>100</v>
      </c>
      <c r="E11107" t="s">
        <v>3863</v>
      </c>
      <c r="F11107" t="s">
        <v>1509</v>
      </c>
    </row>
    <row r="11108" spans="1:6" ht="15">
      <c r="A11108" s="233">
        <v>45809</v>
      </c>
      <c r="B11108" t="s">
        <v>3025</v>
      </c>
      <c r="C11108">
        <v>35</v>
      </c>
      <c r="D11108" t="s">
        <v>102</v>
      </c>
      <c r="E11108" t="s">
        <v>2205</v>
      </c>
      <c r="F11108" t="s">
        <v>1534</v>
      </c>
    </row>
    <row r="11109" spans="1:6" ht="15">
      <c r="A11109" s="233">
        <v>45809</v>
      </c>
      <c r="B11109" t="s">
        <v>1504</v>
      </c>
      <c r="C11109">
        <v>137.90929508648881</v>
      </c>
      <c r="D11109" t="s">
        <v>102</v>
      </c>
      <c r="E11109" t="s">
        <v>2245</v>
      </c>
      <c r="F11109" t="s">
        <v>1534</v>
      </c>
    </row>
    <row r="11110" spans="1:6" ht="15">
      <c r="A11110" s="233">
        <v>45809</v>
      </c>
      <c r="B11110" t="s">
        <v>3025</v>
      </c>
      <c r="C11110">
        <v>64</v>
      </c>
      <c r="D11110" t="s">
        <v>104</v>
      </c>
      <c r="E11110" t="s">
        <v>2247</v>
      </c>
      <c r="F11110" t="s">
        <v>1509</v>
      </c>
    </row>
    <row r="11111" spans="1:6" ht="15">
      <c r="A11111" s="233">
        <v>45809</v>
      </c>
      <c r="B11111" t="s">
        <v>1504</v>
      </c>
      <c r="C11111">
        <v>312.21035172447438</v>
      </c>
      <c r="D11111" t="s">
        <v>104</v>
      </c>
      <c r="E11111" t="s">
        <v>2239</v>
      </c>
      <c r="F11111" t="s">
        <v>1509</v>
      </c>
    </row>
    <row r="11112" spans="1:6" ht="15">
      <c r="A11112" s="233">
        <v>45809</v>
      </c>
      <c r="B11112" t="s">
        <v>3025</v>
      </c>
      <c r="C11112">
        <v>1811</v>
      </c>
      <c r="D11112" t="s">
        <v>106</v>
      </c>
      <c r="E11112" t="s">
        <v>2492</v>
      </c>
      <c r="F11112" t="s">
        <v>1544</v>
      </c>
    </row>
    <row r="11113" spans="1:6" ht="15">
      <c r="A11113" s="233">
        <v>45809</v>
      </c>
      <c r="B11113" t="s">
        <v>1504</v>
      </c>
      <c r="C11113">
        <v>557.62196248445059</v>
      </c>
      <c r="D11113" t="s">
        <v>106</v>
      </c>
      <c r="E11113" t="s">
        <v>3140</v>
      </c>
      <c r="F11113" t="s">
        <v>1544</v>
      </c>
    </row>
    <row r="11114" spans="1:6" ht="15">
      <c r="A11114" s="233">
        <v>45809</v>
      </c>
      <c r="B11114" t="s">
        <v>3025</v>
      </c>
      <c r="C11114">
        <v>143</v>
      </c>
      <c r="D11114" t="s">
        <v>108</v>
      </c>
      <c r="E11114" t="s">
        <v>3298</v>
      </c>
      <c r="F11114" t="s">
        <v>1509</v>
      </c>
    </row>
    <row r="11115" spans="1:6" ht="15">
      <c r="A11115" s="233">
        <v>45809</v>
      </c>
      <c r="B11115" t="s">
        <v>1504</v>
      </c>
      <c r="C11115">
        <v>480.65611239958321</v>
      </c>
      <c r="D11115" t="s">
        <v>108</v>
      </c>
      <c r="E11115" t="s">
        <v>3864</v>
      </c>
      <c r="F11115" t="s">
        <v>1509</v>
      </c>
    </row>
    <row r="11116" spans="1:6" ht="15">
      <c r="A11116" s="233">
        <v>45809</v>
      </c>
      <c r="B11116" t="s">
        <v>3025</v>
      </c>
      <c r="C11116">
        <v>116</v>
      </c>
      <c r="D11116" t="s">
        <v>110</v>
      </c>
      <c r="E11116" t="s">
        <v>2194</v>
      </c>
      <c r="F11116" t="s">
        <v>1509</v>
      </c>
    </row>
    <row r="11117" spans="1:6" ht="15">
      <c r="A11117" s="233">
        <v>45809</v>
      </c>
      <c r="B11117" t="s">
        <v>1504</v>
      </c>
      <c r="C11117">
        <v>272.38359123676241</v>
      </c>
      <c r="D11117" t="s">
        <v>110</v>
      </c>
      <c r="E11117" t="s">
        <v>3296</v>
      </c>
      <c r="F11117" t="s">
        <v>1509</v>
      </c>
    </row>
    <row r="11118" spans="1:6" ht="15">
      <c r="A11118" s="233">
        <v>45809</v>
      </c>
      <c r="B11118" t="s">
        <v>3025</v>
      </c>
      <c r="C11118">
        <v>112</v>
      </c>
      <c r="D11118" t="s">
        <v>112</v>
      </c>
      <c r="E11118" t="s">
        <v>2544</v>
      </c>
      <c r="F11118" t="s">
        <v>1578</v>
      </c>
    </row>
    <row r="11119" spans="1:6" ht="15">
      <c r="A11119" s="233">
        <v>45809</v>
      </c>
      <c r="B11119" t="s">
        <v>1504</v>
      </c>
      <c r="C11119">
        <v>570.0325732899023</v>
      </c>
      <c r="D11119" t="s">
        <v>112</v>
      </c>
      <c r="E11119" t="s">
        <v>2622</v>
      </c>
      <c r="F11119" t="s">
        <v>1578</v>
      </c>
    </row>
    <row r="11120" spans="1:6" ht="15">
      <c r="A11120" s="233">
        <v>45809</v>
      </c>
      <c r="B11120" t="s">
        <v>3025</v>
      </c>
      <c r="C11120">
        <v>231</v>
      </c>
      <c r="D11120" t="s">
        <v>114</v>
      </c>
      <c r="E11120" t="s">
        <v>2201</v>
      </c>
      <c r="F11120" t="s">
        <v>1509</v>
      </c>
    </row>
    <row r="11121" spans="1:6" ht="15">
      <c r="A11121" s="233">
        <v>45809</v>
      </c>
      <c r="B11121" t="s">
        <v>1504</v>
      </c>
      <c r="C11121">
        <v>484.18537382883733</v>
      </c>
      <c r="D11121" t="s">
        <v>114</v>
      </c>
      <c r="E11121" t="s">
        <v>3865</v>
      </c>
      <c r="F11121" t="s">
        <v>1509</v>
      </c>
    </row>
    <row r="11122" spans="1:6" ht="15">
      <c r="A11122" s="233">
        <v>45809</v>
      </c>
      <c r="B11122" t="s">
        <v>3025</v>
      </c>
      <c r="C11122">
        <v>226</v>
      </c>
      <c r="D11122" t="s">
        <v>872</v>
      </c>
      <c r="E11122" t="s">
        <v>2254</v>
      </c>
      <c r="F11122" t="s">
        <v>1531</v>
      </c>
    </row>
    <row r="11123" spans="1:6" ht="15">
      <c r="A11123" s="233">
        <v>45809</v>
      </c>
      <c r="B11123" t="s">
        <v>1504</v>
      </c>
      <c r="C11123">
        <v>438.69865672800682</v>
      </c>
      <c r="D11123" t="s">
        <v>872</v>
      </c>
      <c r="E11123" t="s">
        <v>3044</v>
      </c>
      <c r="F11123" t="s">
        <v>1531</v>
      </c>
    </row>
    <row r="11124" spans="1:6" ht="15">
      <c r="A11124" s="233">
        <v>45809</v>
      </c>
      <c r="B11124" t="s">
        <v>3025</v>
      </c>
      <c r="C11124">
        <v>1057</v>
      </c>
      <c r="D11124" t="s">
        <v>118</v>
      </c>
      <c r="E11124" t="s">
        <v>3866</v>
      </c>
      <c r="F11124" t="s">
        <v>1525</v>
      </c>
    </row>
    <row r="11125" spans="1:6" ht="15">
      <c r="A11125" s="233">
        <v>45809</v>
      </c>
      <c r="B11125" t="s">
        <v>1504</v>
      </c>
      <c r="C11125">
        <v>488.65054782488102</v>
      </c>
      <c r="D11125" t="s">
        <v>118</v>
      </c>
      <c r="E11125" t="s">
        <v>3867</v>
      </c>
      <c r="F11125" t="s">
        <v>1525</v>
      </c>
    </row>
    <row r="11126" spans="1:6" ht="15">
      <c r="A11126" s="233">
        <v>45809</v>
      </c>
      <c r="B11126" t="s">
        <v>3025</v>
      </c>
      <c r="C11126">
        <v>173</v>
      </c>
      <c r="D11126" t="s">
        <v>120</v>
      </c>
      <c r="E11126" t="s">
        <v>2222</v>
      </c>
      <c r="F11126" t="s">
        <v>1509</v>
      </c>
    </row>
    <row r="11127" spans="1:6" ht="15">
      <c r="A11127" s="233">
        <v>45809</v>
      </c>
      <c r="B11127" t="s">
        <v>1504</v>
      </c>
      <c r="C11127">
        <v>400.4815037733228</v>
      </c>
      <c r="D11127" t="s">
        <v>120</v>
      </c>
      <c r="E11127" t="s">
        <v>2379</v>
      </c>
      <c r="F11127" t="s">
        <v>1509</v>
      </c>
    </row>
    <row r="11128" spans="1:6" ht="15">
      <c r="A11128" s="233">
        <v>45809</v>
      </c>
      <c r="B11128" t="s">
        <v>3025</v>
      </c>
      <c r="C11128">
        <v>153</v>
      </c>
      <c r="D11128" t="s">
        <v>122</v>
      </c>
      <c r="E11128" t="s">
        <v>2541</v>
      </c>
      <c r="F11128" t="s">
        <v>1509</v>
      </c>
    </row>
    <row r="11129" spans="1:6" ht="15">
      <c r="A11129" s="233">
        <v>45809</v>
      </c>
      <c r="B11129" t="s">
        <v>1504</v>
      </c>
      <c r="C11129">
        <v>417.75884665792921</v>
      </c>
      <c r="D11129" t="s">
        <v>122</v>
      </c>
      <c r="E11129" t="s">
        <v>3868</v>
      </c>
      <c r="F11129" t="s">
        <v>1509</v>
      </c>
    </row>
    <row r="11130" spans="1:6" ht="15">
      <c r="A11130" s="233">
        <v>45809</v>
      </c>
      <c r="B11130" t="s">
        <v>3025</v>
      </c>
      <c r="C11130">
        <v>259</v>
      </c>
      <c r="D11130" t="s">
        <v>124</v>
      </c>
      <c r="E11130" t="s">
        <v>2122</v>
      </c>
      <c r="F11130" t="s">
        <v>1544</v>
      </c>
    </row>
    <row r="11131" spans="1:6" ht="15">
      <c r="A11131" s="233">
        <v>45809</v>
      </c>
      <c r="B11131" t="s">
        <v>1504</v>
      </c>
      <c r="C11131">
        <v>605.94717263645509</v>
      </c>
      <c r="D11131" t="s">
        <v>124</v>
      </c>
      <c r="E11131" t="s">
        <v>3136</v>
      </c>
      <c r="F11131" t="s">
        <v>1544</v>
      </c>
    </row>
    <row r="11132" spans="1:6" ht="15">
      <c r="A11132" s="233">
        <v>45809</v>
      </c>
      <c r="B11132" t="s">
        <v>3025</v>
      </c>
      <c r="C11132">
        <v>150</v>
      </c>
      <c r="D11132" t="s">
        <v>126</v>
      </c>
      <c r="E11132" t="s">
        <v>2217</v>
      </c>
      <c r="F11132" t="s">
        <v>1509</v>
      </c>
    </row>
    <row r="11133" spans="1:6" ht="15">
      <c r="A11133" s="233">
        <v>45809</v>
      </c>
      <c r="B11133" t="s">
        <v>1504</v>
      </c>
      <c r="C11133">
        <v>693.4812760055479</v>
      </c>
      <c r="D11133" t="s">
        <v>126</v>
      </c>
      <c r="E11133" t="s">
        <v>3839</v>
      </c>
      <c r="F11133" t="s">
        <v>1509</v>
      </c>
    </row>
    <row r="11134" spans="1:6" ht="15">
      <c r="A11134" s="233">
        <v>45809</v>
      </c>
      <c r="B11134" t="s">
        <v>3025</v>
      </c>
      <c r="C11134">
        <v>1787</v>
      </c>
      <c r="D11134" t="s">
        <v>130</v>
      </c>
      <c r="E11134" t="s">
        <v>3331</v>
      </c>
      <c r="F11134" t="s">
        <v>1544</v>
      </c>
    </row>
    <row r="11135" spans="1:6" ht="15">
      <c r="A11135" s="233">
        <v>45809</v>
      </c>
      <c r="B11135" t="s">
        <v>1504</v>
      </c>
      <c r="C11135">
        <v>531.90222761962593</v>
      </c>
      <c r="D11135" t="s">
        <v>130</v>
      </c>
      <c r="E11135" t="s">
        <v>3869</v>
      </c>
      <c r="F11135" t="s">
        <v>1544</v>
      </c>
    </row>
    <row r="11136" spans="1:6" ht="15">
      <c r="A11136" s="233">
        <v>45809</v>
      </c>
      <c r="B11136" t="s">
        <v>3025</v>
      </c>
      <c r="C11136">
        <v>371</v>
      </c>
      <c r="D11136" t="s">
        <v>1499</v>
      </c>
      <c r="E11136" t="s">
        <v>3870</v>
      </c>
      <c r="F11136" t="s">
        <v>1518</v>
      </c>
    </row>
    <row r="11137" spans="1:6" ht="15">
      <c r="A11137" s="233">
        <v>45809</v>
      </c>
      <c r="B11137" t="s">
        <v>1504</v>
      </c>
      <c r="C11137">
        <v>868.87280732569855</v>
      </c>
      <c r="D11137" t="s">
        <v>1499</v>
      </c>
      <c r="E11137" t="s">
        <v>3871</v>
      </c>
      <c r="F11137" t="s">
        <v>1518</v>
      </c>
    </row>
    <row r="11138" spans="1:6" ht="15">
      <c r="A11138" s="233">
        <v>45809</v>
      </c>
      <c r="B11138" t="s">
        <v>3025</v>
      </c>
      <c r="C11138">
        <v>132</v>
      </c>
      <c r="D11138" t="s">
        <v>134</v>
      </c>
      <c r="E11138" t="s">
        <v>2114</v>
      </c>
      <c r="F11138" t="s">
        <v>1509</v>
      </c>
    </row>
    <row r="11139" spans="1:6" ht="15">
      <c r="A11139" s="233">
        <v>45809</v>
      </c>
      <c r="B11139" t="s">
        <v>1504</v>
      </c>
      <c r="C11139">
        <v>509.14140245313592</v>
      </c>
      <c r="D11139" t="s">
        <v>134</v>
      </c>
      <c r="E11139" t="s">
        <v>3049</v>
      </c>
      <c r="F11139" t="s">
        <v>1509</v>
      </c>
    </row>
    <row r="11140" spans="1:6" ht="15">
      <c r="A11140" s="233">
        <v>45809</v>
      </c>
      <c r="B11140" t="s">
        <v>3025</v>
      </c>
      <c r="C11140">
        <v>372</v>
      </c>
      <c r="D11140" t="s">
        <v>136</v>
      </c>
      <c r="E11140" t="s">
        <v>3872</v>
      </c>
      <c r="F11140" t="s">
        <v>1518</v>
      </c>
    </row>
    <row r="11141" spans="1:6" ht="15">
      <c r="A11141" s="233">
        <v>45809</v>
      </c>
      <c r="B11141" t="s">
        <v>1504</v>
      </c>
      <c r="C11141">
        <v>459.39537640782447</v>
      </c>
      <c r="D11141" t="s">
        <v>136</v>
      </c>
      <c r="E11141" t="s">
        <v>3098</v>
      </c>
      <c r="F11141" t="s">
        <v>1518</v>
      </c>
    </row>
    <row r="11142" spans="1:6" ht="15">
      <c r="A11142" s="233">
        <v>45809</v>
      </c>
      <c r="B11142" t="s">
        <v>3025</v>
      </c>
      <c r="C11142">
        <v>200</v>
      </c>
      <c r="D11142" t="s">
        <v>138</v>
      </c>
      <c r="E11142" t="s">
        <v>2208</v>
      </c>
      <c r="F11142" t="s">
        <v>1534</v>
      </c>
    </row>
    <row r="11143" spans="1:6" ht="15">
      <c r="A11143" s="233">
        <v>45809</v>
      </c>
      <c r="B11143" t="s">
        <v>1504</v>
      </c>
      <c r="C11143">
        <v>710.22727272727275</v>
      </c>
      <c r="D11143" t="s">
        <v>138</v>
      </c>
      <c r="E11143" t="s">
        <v>2450</v>
      </c>
      <c r="F11143" t="s">
        <v>1534</v>
      </c>
    </row>
    <row r="11144" spans="1:6" ht="15">
      <c r="A11144" s="233">
        <v>45809</v>
      </c>
      <c r="B11144" t="s">
        <v>3025</v>
      </c>
      <c r="C11144">
        <v>136</v>
      </c>
      <c r="D11144" t="s">
        <v>140</v>
      </c>
      <c r="E11144" t="s">
        <v>2231</v>
      </c>
      <c r="F11144" t="s">
        <v>1509</v>
      </c>
    </row>
    <row r="11145" spans="1:6" ht="15">
      <c r="A11145" s="233">
        <v>45809</v>
      </c>
      <c r="B11145" t="s">
        <v>1504</v>
      </c>
      <c r="C11145">
        <v>453.12187645765312</v>
      </c>
      <c r="D11145" t="s">
        <v>140</v>
      </c>
      <c r="E11145" t="s">
        <v>3873</v>
      </c>
      <c r="F11145" t="s">
        <v>1509</v>
      </c>
    </row>
    <row r="11146" spans="1:6" ht="15">
      <c r="A11146" s="233">
        <v>45809</v>
      </c>
      <c r="B11146" t="s">
        <v>3025</v>
      </c>
      <c r="C11146">
        <v>1664</v>
      </c>
      <c r="D11146" t="s">
        <v>142</v>
      </c>
      <c r="E11146" t="s">
        <v>3874</v>
      </c>
      <c r="F11146" t="s">
        <v>1534</v>
      </c>
    </row>
    <row r="11147" spans="1:6" ht="15">
      <c r="A11147" s="233">
        <v>45809</v>
      </c>
      <c r="B11147" t="s">
        <v>1504</v>
      </c>
      <c r="C11147">
        <v>609.88124908371208</v>
      </c>
      <c r="D11147" t="s">
        <v>142</v>
      </c>
      <c r="E11147" t="s">
        <v>2640</v>
      </c>
      <c r="F11147" t="s">
        <v>1534</v>
      </c>
    </row>
    <row r="11148" spans="1:6" ht="15">
      <c r="A11148" s="233">
        <v>45809</v>
      </c>
      <c r="B11148" t="s">
        <v>3025</v>
      </c>
      <c r="C11148">
        <v>739</v>
      </c>
      <c r="D11148" t="s">
        <v>144</v>
      </c>
      <c r="E11148" t="s">
        <v>3875</v>
      </c>
      <c r="F11148" t="s">
        <v>1518</v>
      </c>
    </row>
    <row r="11149" spans="1:6" ht="15">
      <c r="A11149" s="233">
        <v>45809</v>
      </c>
      <c r="B11149" t="s">
        <v>1504</v>
      </c>
      <c r="C11149">
        <v>560.50665554249304</v>
      </c>
      <c r="D11149" t="s">
        <v>144</v>
      </c>
      <c r="E11149" t="s">
        <v>3194</v>
      </c>
      <c r="F11149" t="s">
        <v>1518</v>
      </c>
    </row>
    <row r="11150" spans="1:6" ht="15">
      <c r="A11150" s="233">
        <v>45809</v>
      </c>
      <c r="B11150" t="s">
        <v>3025</v>
      </c>
      <c r="C11150">
        <v>251</v>
      </c>
      <c r="D11150" t="s">
        <v>146</v>
      </c>
      <c r="E11150" t="s">
        <v>3303</v>
      </c>
      <c r="F11150" t="s">
        <v>1591</v>
      </c>
    </row>
    <row r="11151" spans="1:6" ht="15">
      <c r="A11151" s="233">
        <v>45809</v>
      </c>
      <c r="B11151" t="s">
        <v>1504</v>
      </c>
      <c r="C11151">
        <v>538.360894837312</v>
      </c>
      <c r="D11151" t="s">
        <v>146</v>
      </c>
      <c r="E11151" t="s">
        <v>3876</v>
      </c>
      <c r="F11151" t="s">
        <v>1591</v>
      </c>
    </row>
    <row r="11152" spans="1:6" ht="15">
      <c r="A11152" s="233">
        <v>45809</v>
      </c>
      <c r="B11152" t="s">
        <v>3025</v>
      </c>
      <c r="C11152">
        <v>801</v>
      </c>
      <c r="D11152" t="s">
        <v>148</v>
      </c>
      <c r="E11152" t="s">
        <v>3877</v>
      </c>
      <c r="F11152" t="s">
        <v>1591</v>
      </c>
    </row>
    <row r="11153" spans="1:6" ht="15">
      <c r="A11153" s="233">
        <v>45809</v>
      </c>
      <c r="B11153" t="s">
        <v>1504</v>
      </c>
      <c r="C11153">
        <v>509.05947924677002</v>
      </c>
      <c r="D11153" t="s">
        <v>148</v>
      </c>
      <c r="E11153" t="s">
        <v>3049</v>
      </c>
      <c r="F11153" t="s">
        <v>1591</v>
      </c>
    </row>
    <row r="11154" spans="1:6" ht="15">
      <c r="A11154" s="233">
        <v>45809</v>
      </c>
      <c r="B11154" t="s">
        <v>3025</v>
      </c>
      <c r="C11154">
        <v>152</v>
      </c>
      <c r="D11154" t="s">
        <v>150</v>
      </c>
      <c r="E11154" t="s">
        <v>2206</v>
      </c>
      <c r="F11154" t="s">
        <v>1509</v>
      </c>
    </row>
    <row r="11155" spans="1:6" ht="15">
      <c r="A11155" s="233">
        <v>45809</v>
      </c>
      <c r="B11155" t="s">
        <v>1504</v>
      </c>
      <c r="C11155">
        <v>488.63599832835058</v>
      </c>
      <c r="D11155" t="s">
        <v>150</v>
      </c>
      <c r="E11155" t="s">
        <v>3867</v>
      </c>
      <c r="F11155" t="s">
        <v>1509</v>
      </c>
    </row>
    <row r="11156" spans="1:6" ht="15">
      <c r="A11156" s="233">
        <v>45809</v>
      </c>
      <c r="B11156" t="s">
        <v>3025</v>
      </c>
      <c r="C11156">
        <v>929</v>
      </c>
      <c r="D11156" t="s">
        <v>152</v>
      </c>
      <c r="E11156" t="s">
        <v>3878</v>
      </c>
      <c r="F11156" t="s">
        <v>1591</v>
      </c>
    </row>
    <row r="11157" spans="1:6" ht="15">
      <c r="A11157" s="233">
        <v>45809</v>
      </c>
      <c r="B11157" t="s">
        <v>1504</v>
      </c>
      <c r="C11157">
        <v>487.38772769243678</v>
      </c>
      <c r="D11157" t="s">
        <v>152</v>
      </c>
      <c r="E11157" t="s">
        <v>3879</v>
      </c>
      <c r="F11157" t="s">
        <v>1591</v>
      </c>
    </row>
    <row r="11158" spans="1:6" ht="15">
      <c r="A11158" s="233">
        <v>45809</v>
      </c>
      <c r="B11158" t="s">
        <v>3025</v>
      </c>
      <c r="C11158">
        <v>519</v>
      </c>
      <c r="D11158" t="s">
        <v>154</v>
      </c>
      <c r="E11158" t="s">
        <v>3121</v>
      </c>
      <c r="F11158" t="s">
        <v>1534</v>
      </c>
    </row>
    <row r="11159" spans="1:6" ht="15">
      <c r="A11159" s="233">
        <v>45809</v>
      </c>
      <c r="B11159" t="s">
        <v>1504</v>
      </c>
      <c r="C11159">
        <v>665.11174902604057</v>
      </c>
      <c r="D11159" t="s">
        <v>154</v>
      </c>
      <c r="E11159" t="s">
        <v>2600</v>
      </c>
      <c r="F11159" t="s">
        <v>1534</v>
      </c>
    </row>
    <row r="11160" spans="1:6" ht="15">
      <c r="A11160" s="233">
        <v>45809</v>
      </c>
      <c r="B11160" t="s">
        <v>3025</v>
      </c>
      <c r="C11160">
        <v>2</v>
      </c>
      <c r="D11160" t="s">
        <v>156</v>
      </c>
      <c r="E11160" t="s">
        <v>3880</v>
      </c>
      <c r="F11160" t="s">
        <v>1525</v>
      </c>
    </row>
    <row r="11161" spans="1:6" ht="15">
      <c r="A11161" s="233">
        <v>45809</v>
      </c>
      <c r="B11161" t="s">
        <v>1504</v>
      </c>
      <c r="C11161">
        <v>7.354833964623249</v>
      </c>
      <c r="D11161" t="s">
        <v>156</v>
      </c>
      <c r="E11161" t="s">
        <v>3881</v>
      </c>
      <c r="F11161" t="s">
        <v>1525</v>
      </c>
    </row>
    <row r="11162" spans="1:6" ht="15">
      <c r="A11162" s="233">
        <v>45809</v>
      </c>
      <c r="B11162" t="s">
        <v>3025</v>
      </c>
      <c r="C11162">
        <v>246</v>
      </c>
      <c r="D11162" t="s">
        <v>158</v>
      </c>
      <c r="E11162" t="s">
        <v>3545</v>
      </c>
      <c r="F11162" t="s">
        <v>1534</v>
      </c>
    </row>
    <row r="11163" spans="1:6" ht="15">
      <c r="A11163" s="233">
        <v>45809</v>
      </c>
      <c r="B11163" t="s">
        <v>1504</v>
      </c>
      <c r="C11163">
        <v>446.50960177151768</v>
      </c>
      <c r="D11163" t="s">
        <v>158</v>
      </c>
      <c r="E11163" t="s">
        <v>3152</v>
      </c>
      <c r="F11163" t="s">
        <v>1534</v>
      </c>
    </row>
    <row r="11164" spans="1:6" ht="15">
      <c r="A11164" s="233">
        <v>45809</v>
      </c>
      <c r="B11164" t="s">
        <v>3025</v>
      </c>
      <c r="C11164">
        <v>267</v>
      </c>
      <c r="D11164" t="s">
        <v>160</v>
      </c>
      <c r="E11164" t="s">
        <v>2130</v>
      </c>
      <c r="F11164" t="s">
        <v>1544</v>
      </c>
    </row>
    <row r="11165" spans="1:6" ht="15">
      <c r="A11165" s="233">
        <v>45809</v>
      </c>
      <c r="B11165" t="s">
        <v>1504</v>
      </c>
      <c r="C11165">
        <v>555.45153841353056</v>
      </c>
      <c r="D11165" t="s">
        <v>160</v>
      </c>
      <c r="E11165" t="s">
        <v>3003</v>
      </c>
      <c r="F11165" t="s">
        <v>1544</v>
      </c>
    </row>
    <row r="11166" spans="1:6" ht="15">
      <c r="A11166" s="233">
        <v>45809</v>
      </c>
      <c r="B11166" t="s">
        <v>3025</v>
      </c>
      <c r="C11166">
        <v>122</v>
      </c>
      <c r="D11166" t="s">
        <v>162</v>
      </c>
      <c r="E11166" t="s">
        <v>2536</v>
      </c>
      <c r="F11166" t="s">
        <v>1509</v>
      </c>
    </row>
    <row r="11167" spans="1:6" ht="15">
      <c r="A11167" s="233">
        <v>45809</v>
      </c>
      <c r="B11167" t="s">
        <v>1504</v>
      </c>
      <c r="C11167">
        <v>422.29145032883349</v>
      </c>
      <c r="D11167" t="s">
        <v>162</v>
      </c>
      <c r="E11167" t="s">
        <v>3882</v>
      </c>
      <c r="F11167" t="s">
        <v>1509</v>
      </c>
    </row>
    <row r="11168" spans="1:6" ht="15">
      <c r="A11168" s="233">
        <v>45809</v>
      </c>
      <c r="B11168" t="s">
        <v>3025</v>
      </c>
      <c r="C11168">
        <v>217</v>
      </c>
      <c r="D11168" t="s">
        <v>164</v>
      </c>
      <c r="E11168" t="s">
        <v>2793</v>
      </c>
      <c r="F11168" t="s">
        <v>1578</v>
      </c>
    </row>
    <row r="11169" spans="1:6" ht="15">
      <c r="A11169" s="233">
        <v>45809</v>
      </c>
      <c r="B11169" t="s">
        <v>1504</v>
      </c>
      <c r="C11169">
        <v>835.22574188830288</v>
      </c>
      <c r="D11169" t="s">
        <v>164</v>
      </c>
      <c r="E11169" t="s">
        <v>3019</v>
      </c>
      <c r="F11169" t="s">
        <v>1578</v>
      </c>
    </row>
    <row r="11170" spans="1:6" ht="15">
      <c r="A11170" s="233">
        <v>45809</v>
      </c>
      <c r="B11170" t="s">
        <v>3025</v>
      </c>
      <c r="C11170">
        <v>202</v>
      </c>
      <c r="D11170" t="s">
        <v>166</v>
      </c>
      <c r="E11170" t="s">
        <v>3543</v>
      </c>
      <c r="F11170" t="s">
        <v>1525</v>
      </c>
    </row>
    <row r="11171" spans="1:6" ht="15">
      <c r="A11171" s="233">
        <v>45809</v>
      </c>
      <c r="B11171" t="s">
        <v>1504</v>
      </c>
      <c r="C11171">
        <v>464.31444661533158</v>
      </c>
      <c r="D11171" t="s">
        <v>166</v>
      </c>
      <c r="E11171" t="s">
        <v>3836</v>
      </c>
      <c r="F11171" t="s">
        <v>1525</v>
      </c>
    </row>
    <row r="11172" spans="1:6" ht="15">
      <c r="A11172" s="233">
        <v>45809</v>
      </c>
      <c r="B11172" t="s">
        <v>3025</v>
      </c>
      <c r="C11172">
        <v>400</v>
      </c>
      <c r="D11172" t="s">
        <v>168</v>
      </c>
      <c r="E11172" t="s">
        <v>2379</v>
      </c>
      <c r="F11172" t="s">
        <v>1578</v>
      </c>
    </row>
    <row r="11173" spans="1:6" ht="15">
      <c r="A11173" s="233">
        <v>45809</v>
      </c>
      <c r="B11173" t="s">
        <v>1504</v>
      </c>
      <c r="C11173">
        <v>843.81064889038907</v>
      </c>
      <c r="D11173" t="s">
        <v>168</v>
      </c>
      <c r="E11173" t="s">
        <v>3883</v>
      </c>
      <c r="F11173" t="s">
        <v>1578</v>
      </c>
    </row>
    <row r="11174" spans="1:6" ht="15">
      <c r="A11174" s="233">
        <v>45809</v>
      </c>
      <c r="B11174" t="s">
        <v>3025</v>
      </c>
      <c r="C11174">
        <v>122</v>
      </c>
      <c r="D11174" t="s">
        <v>170</v>
      </c>
      <c r="E11174" t="s">
        <v>2536</v>
      </c>
      <c r="F11174" t="s">
        <v>1509</v>
      </c>
    </row>
    <row r="11175" spans="1:6" ht="15">
      <c r="A11175" s="233">
        <v>45809</v>
      </c>
      <c r="B11175" t="s">
        <v>1504</v>
      </c>
      <c r="C11175">
        <v>432.50141803743622</v>
      </c>
      <c r="D11175" t="s">
        <v>170</v>
      </c>
      <c r="E11175" t="s">
        <v>3884</v>
      </c>
      <c r="F11175" t="s">
        <v>1509</v>
      </c>
    </row>
    <row r="11176" spans="1:6" ht="15">
      <c r="A11176" s="233">
        <v>45809</v>
      </c>
      <c r="B11176" t="s">
        <v>3025</v>
      </c>
      <c r="C11176">
        <v>1698</v>
      </c>
      <c r="D11176" t="s">
        <v>172</v>
      </c>
      <c r="E11176" t="s">
        <v>2925</v>
      </c>
      <c r="F11176" t="s">
        <v>1525</v>
      </c>
    </row>
    <row r="11177" spans="1:6" ht="15">
      <c r="A11177" s="233">
        <v>45809</v>
      </c>
      <c r="B11177" t="s">
        <v>1504</v>
      </c>
      <c r="C11177">
        <v>723.35657900902697</v>
      </c>
      <c r="D11177" t="s">
        <v>172</v>
      </c>
      <c r="E11177" t="s">
        <v>3885</v>
      </c>
      <c r="F11177" t="s">
        <v>1525</v>
      </c>
    </row>
    <row r="11178" spans="1:6" ht="15">
      <c r="A11178" s="233">
        <v>45809</v>
      </c>
      <c r="B11178" t="s">
        <v>3025</v>
      </c>
      <c r="C11178">
        <v>265</v>
      </c>
      <c r="D11178" t="s">
        <v>174</v>
      </c>
      <c r="E11178" t="s">
        <v>2184</v>
      </c>
      <c r="F11178" t="s">
        <v>1518</v>
      </c>
    </row>
    <row r="11179" spans="1:6" ht="15">
      <c r="A11179" s="233">
        <v>45809</v>
      </c>
      <c r="B11179" t="s">
        <v>1504</v>
      </c>
      <c r="C11179">
        <v>766.1173749638624</v>
      </c>
      <c r="D11179" t="s">
        <v>174</v>
      </c>
      <c r="E11179" t="s">
        <v>3173</v>
      </c>
      <c r="F11179" t="s">
        <v>1518</v>
      </c>
    </row>
    <row r="11180" spans="1:6" ht="15">
      <c r="A11180" s="233">
        <v>45809</v>
      </c>
      <c r="B11180" t="s">
        <v>3025</v>
      </c>
      <c r="C11180">
        <v>205</v>
      </c>
      <c r="D11180" t="s">
        <v>176</v>
      </c>
      <c r="E11180" t="s">
        <v>2146</v>
      </c>
      <c r="F11180" t="s">
        <v>1518</v>
      </c>
    </row>
    <row r="11181" spans="1:6" ht="15">
      <c r="A11181" s="233">
        <v>45809</v>
      </c>
      <c r="B11181" t="s">
        <v>1504</v>
      </c>
      <c r="C11181">
        <v>522.08017114042684</v>
      </c>
      <c r="D11181" t="s">
        <v>176</v>
      </c>
      <c r="E11181" t="s">
        <v>3108</v>
      </c>
      <c r="F11181" t="s">
        <v>1518</v>
      </c>
    </row>
    <row r="11182" spans="1:6" ht="15">
      <c r="A11182" s="233">
        <v>45809</v>
      </c>
      <c r="B11182" t="s">
        <v>3025</v>
      </c>
      <c r="C11182">
        <v>384</v>
      </c>
      <c r="D11182" t="s">
        <v>178</v>
      </c>
      <c r="E11182" t="s">
        <v>3112</v>
      </c>
      <c r="F11182" t="s">
        <v>1591</v>
      </c>
    </row>
    <row r="11183" spans="1:6" ht="15">
      <c r="A11183" s="233">
        <v>45809</v>
      </c>
      <c r="B11183" t="s">
        <v>1504</v>
      </c>
      <c r="C11183">
        <v>557.75850799599118</v>
      </c>
      <c r="D11183" t="s">
        <v>178</v>
      </c>
      <c r="E11183" t="s">
        <v>3140</v>
      </c>
      <c r="F11183" t="s">
        <v>1591</v>
      </c>
    </row>
    <row r="11184" spans="1:6" ht="15">
      <c r="A11184" s="233">
        <v>45809</v>
      </c>
      <c r="B11184" t="s">
        <v>3025</v>
      </c>
      <c r="C11184">
        <v>354</v>
      </c>
      <c r="D11184" t="s">
        <v>180</v>
      </c>
      <c r="E11184" t="s">
        <v>3099</v>
      </c>
      <c r="F11184" t="s">
        <v>1522</v>
      </c>
    </row>
    <row r="11185" spans="1:6" ht="15">
      <c r="A11185" s="233">
        <v>45809</v>
      </c>
      <c r="B11185" t="s">
        <v>1504</v>
      </c>
      <c r="C11185">
        <v>656.1631139944393</v>
      </c>
      <c r="D11185" t="s">
        <v>180</v>
      </c>
      <c r="E11185" t="s">
        <v>3068</v>
      </c>
      <c r="F11185" t="s">
        <v>1522</v>
      </c>
    </row>
    <row r="11186" spans="1:6" ht="15">
      <c r="A11186" s="233">
        <v>45809</v>
      </c>
      <c r="B11186" t="s">
        <v>3025</v>
      </c>
      <c r="C11186">
        <v>390</v>
      </c>
      <c r="D11186" t="s">
        <v>182</v>
      </c>
      <c r="E11186" t="s">
        <v>2166</v>
      </c>
      <c r="F11186" t="s">
        <v>1578</v>
      </c>
    </row>
    <row r="11187" spans="1:6" ht="15">
      <c r="A11187" s="233">
        <v>45809</v>
      </c>
      <c r="B11187" t="s">
        <v>1504</v>
      </c>
      <c r="C11187">
        <v>856.72861473573209</v>
      </c>
      <c r="D11187" t="s">
        <v>182</v>
      </c>
      <c r="E11187" t="s">
        <v>3886</v>
      </c>
      <c r="F11187" t="s">
        <v>1578</v>
      </c>
    </row>
    <row r="11188" spans="1:6" ht="15">
      <c r="A11188" s="233">
        <v>45809</v>
      </c>
      <c r="B11188" t="s">
        <v>3025</v>
      </c>
      <c r="C11188">
        <v>859</v>
      </c>
      <c r="D11188" t="s">
        <v>184</v>
      </c>
      <c r="E11188" t="s">
        <v>3192</v>
      </c>
      <c r="F11188" t="s">
        <v>1518</v>
      </c>
    </row>
    <row r="11189" spans="1:6" ht="15">
      <c r="A11189" s="233">
        <v>45809</v>
      </c>
      <c r="B11189" t="s">
        <v>1504</v>
      </c>
      <c r="C11189">
        <v>519.96634443684434</v>
      </c>
      <c r="D11189" t="s">
        <v>184</v>
      </c>
      <c r="E11189" t="s">
        <v>2304</v>
      </c>
      <c r="F11189" t="s">
        <v>1518</v>
      </c>
    </row>
    <row r="11190" spans="1:6" ht="15">
      <c r="A11190" s="233">
        <v>45809</v>
      </c>
      <c r="B11190" t="s">
        <v>3025</v>
      </c>
      <c r="C11190">
        <v>395</v>
      </c>
      <c r="D11190" t="s">
        <v>186</v>
      </c>
      <c r="E11190" t="s">
        <v>2589</v>
      </c>
      <c r="F11190" t="s">
        <v>1578</v>
      </c>
    </row>
    <row r="11191" spans="1:6" ht="15">
      <c r="A11191" s="233">
        <v>45809</v>
      </c>
      <c r="B11191" t="s">
        <v>1504</v>
      </c>
      <c r="C11191">
        <v>447.85596045261798</v>
      </c>
      <c r="D11191" t="s">
        <v>186</v>
      </c>
      <c r="E11191" t="s">
        <v>3075</v>
      </c>
      <c r="F11191" t="s">
        <v>1578</v>
      </c>
    </row>
    <row r="11192" spans="1:6" ht="15">
      <c r="A11192" s="233">
        <v>45809</v>
      </c>
      <c r="B11192" t="s">
        <v>3025</v>
      </c>
      <c r="C11192">
        <v>233</v>
      </c>
      <c r="D11192" t="s">
        <v>188</v>
      </c>
      <c r="E11192" t="s">
        <v>2803</v>
      </c>
      <c r="F11192" t="s">
        <v>1591</v>
      </c>
    </row>
    <row r="11193" spans="1:6" ht="15">
      <c r="A11193" s="233">
        <v>45809</v>
      </c>
      <c r="B11193" t="s">
        <v>1504</v>
      </c>
      <c r="C11193">
        <v>594.96450640927435</v>
      </c>
      <c r="D11193" t="s">
        <v>188</v>
      </c>
      <c r="E11193" t="s">
        <v>2624</v>
      </c>
      <c r="F11193" t="s">
        <v>1591</v>
      </c>
    </row>
    <row r="11194" spans="1:6" ht="15">
      <c r="A11194" s="233">
        <v>45809</v>
      </c>
      <c r="B11194" t="s">
        <v>3025</v>
      </c>
      <c r="C11194">
        <v>905</v>
      </c>
      <c r="D11194" t="s">
        <v>190</v>
      </c>
      <c r="E11194" t="s">
        <v>2486</v>
      </c>
      <c r="F11194" t="s">
        <v>1591</v>
      </c>
    </row>
    <row r="11195" spans="1:6" ht="15">
      <c r="A11195" s="233">
        <v>45809</v>
      </c>
      <c r="B11195" t="s">
        <v>1504</v>
      </c>
      <c r="C11195">
        <v>490.13767181897941</v>
      </c>
      <c r="D11195" t="s">
        <v>190</v>
      </c>
      <c r="E11195" t="s">
        <v>2270</v>
      </c>
      <c r="F11195" t="s">
        <v>1591</v>
      </c>
    </row>
    <row r="11196" spans="1:6" ht="15">
      <c r="A11196" s="233">
        <v>45809</v>
      </c>
      <c r="B11196" t="s">
        <v>3025</v>
      </c>
      <c r="C11196">
        <v>256</v>
      </c>
      <c r="D11196" t="s">
        <v>192</v>
      </c>
      <c r="E11196" t="s">
        <v>3153</v>
      </c>
      <c r="F11196" t="s">
        <v>1534</v>
      </c>
    </row>
    <row r="11197" spans="1:6" ht="15">
      <c r="A11197" s="233">
        <v>45809</v>
      </c>
      <c r="B11197" t="s">
        <v>1504</v>
      </c>
      <c r="C11197">
        <v>647.08558717961682</v>
      </c>
      <c r="D11197" t="s">
        <v>192</v>
      </c>
      <c r="E11197" t="s">
        <v>3887</v>
      </c>
      <c r="F11197" t="s">
        <v>1534</v>
      </c>
    </row>
    <row r="11198" spans="1:6" ht="15">
      <c r="A11198" s="233">
        <v>45809</v>
      </c>
      <c r="B11198" t="s">
        <v>3025</v>
      </c>
      <c r="C11198">
        <v>674</v>
      </c>
      <c r="D11198" t="s">
        <v>194</v>
      </c>
      <c r="E11198" t="s">
        <v>3888</v>
      </c>
      <c r="F11198" t="s">
        <v>1544</v>
      </c>
    </row>
    <row r="11199" spans="1:6" ht="15">
      <c r="A11199" s="233">
        <v>45809</v>
      </c>
      <c r="B11199" t="s">
        <v>1504</v>
      </c>
      <c r="C11199">
        <v>481.43201022864451</v>
      </c>
      <c r="D11199" t="s">
        <v>194</v>
      </c>
      <c r="E11199" t="s">
        <v>3864</v>
      </c>
      <c r="F11199" t="s">
        <v>1544</v>
      </c>
    </row>
    <row r="11200" spans="1:6" ht="15">
      <c r="A11200" s="233">
        <v>45809</v>
      </c>
      <c r="B11200" t="s">
        <v>3025</v>
      </c>
      <c r="C11200">
        <v>209</v>
      </c>
      <c r="D11200" t="s">
        <v>196</v>
      </c>
      <c r="E11200" t="s">
        <v>2151</v>
      </c>
      <c r="F11200" t="s">
        <v>1525</v>
      </c>
    </row>
    <row r="11201" spans="1:6" ht="15">
      <c r="A11201" s="233">
        <v>45809</v>
      </c>
      <c r="B11201" t="s">
        <v>1504</v>
      </c>
      <c r="C11201">
        <v>649.71400149216618</v>
      </c>
      <c r="D11201" t="s">
        <v>196</v>
      </c>
      <c r="E11201" t="s">
        <v>2883</v>
      </c>
      <c r="F11201" t="s">
        <v>1525</v>
      </c>
    </row>
    <row r="11202" spans="1:6" ht="15">
      <c r="A11202" s="233">
        <v>45809</v>
      </c>
      <c r="B11202" t="s">
        <v>3025</v>
      </c>
      <c r="C11202">
        <v>316</v>
      </c>
      <c r="D11202" t="s">
        <v>198</v>
      </c>
      <c r="E11202" t="s">
        <v>2218</v>
      </c>
      <c r="F11202" t="s">
        <v>1522</v>
      </c>
    </row>
    <row r="11203" spans="1:6" ht="15">
      <c r="A11203" s="233">
        <v>45809</v>
      </c>
      <c r="B11203" t="s">
        <v>1504</v>
      </c>
      <c r="C11203">
        <v>615.51646896121849</v>
      </c>
      <c r="D11203" t="s">
        <v>198</v>
      </c>
      <c r="E11203" t="s">
        <v>3889</v>
      </c>
      <c r="F11203" t="s">
        <v>1522</v>
      </c>
    </row>
    <row r="11204" spans="1:6" ht="15">
      <c r="A11204" s="233">
        <v>45809</v>
      </c>
      <c r="B11204" t="s">
        <v>3025</v>
      </c>
      <c r="C11204">
        <v>143</v>
      </c>
      <c r="D11204" t="s">
        <v>200</v>
      </c>
      <c r="E11204" t="s">
        <v>3298</v>
      </c>
      <c r="F11204" t="s">
        <v>1544</v>
      </c>
    </row>
    <row r="11205" spans="1:6" ht="15">
      <c r="A11205" s="233">
        <v>45809</v>
      </c>
      <c r="B11205" t="s">
        <v>1504</v>
      </c>
      <c r="C11205">
        <v>447.43429286608261</v>
      </c>
      <c r="D11205" t="s">
        <v>200</v>
      </c>
      <c r="E11205" t="s">
        <v>3152</v>
      </c>
      <c r="F11205" t="s">
        <v>1544</v>
      </c>
    </row>
    <row r="11206" spans="1:6" ht="15">
      <c r="A11206" s="233">
        <v>45809</v>
      </c>
      <c r="B11206" t="s">
        <v>3025</v>
      </c>
      <c r="C11206">
        <v>138</v>
      </c>
      <c r="D11206" t="s">
        <v>202</v>
      </c>
      <c r="E11206" t="s">
        <v>2245</v>
      </c>
      <c r="F11206" t="s">
        <v>1544</v>
      </c>
    </row>
    <row r="11207" spans="1:6" ht="15">
      <c r="A11207" s="233">
        <v>45809</v>
      </c>
      <c r="B11207" t="s">
        <v>1504</v>
      </c>
      <c r="C11207">
        <v>620.86651369955462</v>
      </c>
      <c r="D11207" t="s">
        <v>202</v>
      </c>
      <c r="E11207" t="s">
        <v>3106</v>
      </c>
      <c r="F11207" t="s">
        <v>1544</v>
      </c>
    </row>
    <row r="11208" spans="1:6" ht="15">
      <c r="A11208" s="233">
        <v>45809</v>
      </c>
      <c r="B11208" t="s">
        <v>3025</v>
      </c>
      <c r="C11208">
        <v>123</v>
      </c>
      <c r="D11208" t="s">
        <v>204</v>
      </c>
      <c r="E11208" t="s">
        <v>3427</v>
      </c>
      <c r="F11208" t="s">
        <v>1509</v>
      </c>
    </row>
    <row r="11209" spans="1:6" ht="15">
      <c r="A11209" s="233">
        <v>45809</v>
      </c>
      <c r="B11209" t="s">
        <v>1504</v>
      </c>
      <c r="C11209">
        <v>304.72698444158158</v>
      </c>
      <c r="D11209" t="s">
        <v>204</v>
      </c>
      <c r="E11209" t="s">
        <v>2809</v>
      </c>
      <c r="F11209" t="s">
        <v>1509</v>
      </c>
    </row>
    <row r="11210" spans="1:6" ht="15">
      <c r="A11210" s="233">
        <v>45809</v>
      </c>
      <c r="B11210" t="s">
        <v>3025</v>
      </c>
      <c r="C11210">
        <v>231</v>
      </c>
      <c r="D11210" t="s">
        <v>206</v>
      </c>
      <c r="E11210" t="s">
        <v>2201</v>
      </c>
      <c r="F11210" t="s">
        <v>1578</v>
      </c>
    </row>
    <row r="11211" spans="1:6" ht="15">
      <c r="A11211" s="233">
        <v>45809</v>
      </c>
      <c r="B11211" t="s">
        <v>1504</v>
      </c>
      <c r="C11211">
        <v>689.88173455978972</v>
      </c>
      <c r="D11211" t="s">
        <v>206</v>
      </c>
      <c r="E11211" t="s">
        <v>2649</v>
      </c>
      <c r="F11211" t="s">
        <v>1578</v>
      </c>
    </row>
    <row r="11212" spans="1:6" ht="15">
      <c r="A11212" s="233">
        <v>45809</v>
      </c>
      <c r="B11212" t="s">
        <v>3025</v>
      </c>
      <c r="C11212">
        <v>107</v>
      </c>
      <c r="D11212" t="s">
        <v>208</v>
      </c>
      <c r="E11212" t="s">
        <v>2526</v>
      </c>
      <c r="F11212" t="s">
        <v>1509</v>
      </c>
    </row>
    <row r="11213" spans="1:6" ht="15">
      <c r="A11213" s="233">
        <v>45809</v>
      </c>
      <c r="B11213" t="s">
        <v>1504</v>
      </c>
      <c r="C11213">
        <v>320.49362008027322</v>
      </c>
      <c r="D11213" t="s">
        <v>208</v>
      </c>
      <c r="E11213" t="s">
        <v>2597</v>
      </c>
      <c r="F11213" t="s">
        <v>1509</v>
      </c>
    </row>
    <row r="11214" spans="1:6" ht="15">
      <c r="A11214" s="233">
        <v>45809</v>
      </c>
      <c r="B11214" t="s">
        <v>3025</v>
      </c>
      <c r="C11214">
        <v>290</v>
      </c>
      <c r="D11214" t="s">
        <v>210</v>
      </c>
      <c r="E11214" t="s">
        <v>2181</v>
      </c>
      <c r="F11214" t="s">
        <v>1534</v>
      </c>
    </row>
    <row r="11215" spans="1:6" ht="15">
      <c r="A11215" s="233">
        <v>45809</v>
      </c>
      <c r="B11215" t="s">
        <v>1504</v>
      </c>
      <c r="C11215">
        <v>751.87969924812023</v>
      </c>
      <c r="D11215" t="s">
        <v>210</v>
      </c>
      <c r="E11215" t="s">
        <v>3890</v>
      </c>
      <c r="F11215" t="s">
        <v>1534</v>
      </c>
    </row>
    <row r="11216" spans="1:6" ht="15">
      <c r="A11216" s="233">
        <v>45809</v>
      </c>
      <c r="B11216" t="s">
        <v>3025</v>
      </c>
      <c r="C11216">
        <v>314</v>
      </c>
      <c r="D11216" t="s">
        <v>212</v>
      </c>
      <c r="E11216" t="s">
        <v>2787</v>
      </c>
      <c r="F11216" t="s">
        <v>1518</v>
      </c>
    </row>
    <row r="11217" spans="1:6" ht="15">
      <c r="A11217" s="233">
        <v>45809</v>
      </c>
      <c r="B11217" t="s">
        <v>1504</v>
      </c>
      <c r="C11217">
        <v>577.66249057159143</v>
      </c>
      <c r="D11217" t="s">
        <v>212</v>
      </c>
      <c r="E11217" t="s">
        <v>3891</v>
      </c>
      <c r="F11217" t="s">
        <v>1518</v>
      </c>
    </row>
    <row r="11218" spans="1:6" ht="15">
      <c r="A11218" s="233">
        <v>45809</v>
      </c>
      <c r="B11218" t="s">
        <v>3025</v>
      </c>
      <c r="C11218">
        <v>39</v>
      </c>
      <c r="D11218" t="s">
        <v>128</v>
      </c>
      <c r="E11218" t="s">
        <v>2552</v>
      </c>
      <c r="F11218" t="s">
        <v>1509</v>
      </c>
    </row>
    <row r="11219" spans="1:6" ht="15">
      <c r="A11219" s="233">
        <v>45809</v>
      </c>
      <c r="B11219" t="s">
        <v>1504</v>
      </c>
      <c r="C11219">
        <v>174.7781661737026</v>
      </c>
      <c r="D11219" t="s">
        <v>128</v>
      </c>
      <c r="E11219" t="s">
        <v>2154</v>
      </c>
      <c r="F11219" t="s">
        <v>1509</v>
      </c>
    </row>
    <row r="11220" spans="1:6" ht="15">
      <c r="A11220" s="233">
        <v>45809</v>
      </c>
      <c r="B11220" t="s">
        <v>3025</v>
      </c>
      <c r="C11220">
        <v>160</v>
      </c>
      <c r="D11220" t="s">
        <v>300</v>
      </c>
      <c r="E11220" t="s">
        <v>2238</v>
      </c>
      <c r="F11220" t="s">
        <v>1544</v>
      </c>
    </row>
    <row r="11221" spans="1:6" ht="15">
      <c r="A11221" s="233">
        <v>45809</v>
      </c>
      <c r="B11221" t="s">
        <v>1504</v>
      </c>
      <c r="C11221">
        <v>533.88501451499883</v>
      </c>
      <c r="D11221" t="s">
        <v>300</v>
      </c>
      <c r="E11221" t="s">
        <v>3892</v>
      </c>
      <c r="F11221" t="s">
        <v>1544</v>
      </c>
    </row>
    <row r="11222" spans="1:6" ht="15">
      <c r="A11222" s="233">
        <v>45809</v>
      </c>
      <c r="B11222" t="s">
        <v>3025</v>
      </c>
      <c r="C11222">
        <v>56</v>
      </c>
      <c r="D11222" t="s">
        <v>214</v>
      </c>
      <c r="E11222" t="s">
        <v>3893</v>
      </c>
      <c r="F11222" t="s">
        <v>1591</v>
      </c>
    </row>
    <row r="11223" spans="1:6" ht="15">
      <c r="A11223" s="233">
        <v>45809</v>
      </c>
      <c r="B11223" t="s">
        <v>1504</v>
      </c>
      <c r="C11223">
        <v>511.46223399397212</v>
      </c>
      <c r="D11223" t="s">
        <v>214</v>
      </c>
      <c r="E11223" t="s">
        <v>3076</v>
      </c>
      <c r="F11223" t="s">
        <v>1591</v>
      </c>
    </row>
    <row r="11224" spans="1:6" ht="15">
      <c r="A11224" s="233">
        <v>45809</v>
      </c>
      <c r="B11224" t="s">
        <v>3025</v>
      </c>
      <c r="C11224">
        <v>301</v>
      </c>
      <c r="D11224" t="s">
        <v>216</v>
      </c>
      <c r="E11224" t="s">
        <v>3170</v>
      </c>
      <c r="F11224" t="s">
        <v>1534</v>
      </c>
    </row>
    <row r="11225" spans="1:6" ht="15">
      <c r="A11225" s="233">
        <v>45809</v>
      </c>
      <c r="B11225" t="s">
        <v>1504</v>
      </c>
      <c r="C11225">
        <v>814.74664356864446</v>
      </c>
      <c r="D11225" t="s">
        <v>216</v>
      </c>
      <c r="E11225" t="s">
        <v>2465</v>
      </c>
      <c r="F11225" t="s">
        <v>1534</v>
      </c>
    </row>
    <row r="11226" spans="1:6" ht="15">
      <c r="A11226" s="233">
        <v>45809</v>
      </c>
      <c r="B11226" t="s">
        <v>3025</v>
      </c>
      <c r="C11226">
        <v>451</v>
      </c>
      <c r="D11226" t="s">
        <v>218</v>
      </c>
      <c r="E11226" t="s">
        <v>3894</v>
      </c>
      <c r="F11226" t="s">
        <v>1531</v>
      </c>
    </row>
    <row r="11227" spans="1:6" ht="15">
      <c r="A11227" s="233">
        <v>45809</v>
      </c>
      <c r="B11227" t="s">
        <v>1504</v>
      </c>
      <c r="C11227">
        <v>880.15456372826441</v>
      </c>
      <c r="D11227" t="s">
        <v>218</v>
      </c>
      <c r="E11227" t="s">
        <v>2330</v>
      </c>
      <c r="F11227" t="s">
        <v>1531</v>
      </c>
    </row>
    <row r="11228" spans="1:6" ht="15">
      <c r="A11228" s="233">
        <v>45809</v>
      </c>
      <c r="B11228" t="s">
        <v>3025</v>
      </c>
      <c r="C11228">
        <v>501</v>
      </c>
      <c r="D11228" t="s">
        <v>220</v>
      </c>
      <c r="E11228" t="s">
        <v>3831</v>
      </c>
      <c r="F11228" t="s">
        <v>1534</v>
      </c>
    </row>
    <row r="11229" spans="1:6" ht="15">
      <c r="A11229" s="233">
        <v>45809</v>
      </c>
      <c r="B11229" t="s">
        <v>1504</v>
      </c>
      <c r="C11229">
        <v>738.25206666371946</v>
      </c>
      <c r="D11229" t="s">
        <v>220</v>
      </c>
      <c r="E11229" t="s">
        <v>3895</v>
      </c>
      <c r="F11229" t="s">
        <v>1534</v>
      </c>
    </row>
    <row r="11230" spans="1:6" ht="15">
      <c r="A11230" s="233">
        <v>45809</v>
      </c>
      <c r="B11230" t="s">
        <v>3025</v>
      </c>
      <c r="C11230">
        <v>642</v>
      </c>
      <c r="D11230" t="s">
        <v>222</v>
      </c>
      <c r="E11230" t="s">
        <v>3896</v>
      </c>
      <c r="F11230" t="s">
        <v>1518</v>
      </c>
    </row>
    <row r="11231" spans="1:6" ht="15">
      <c r="A11231" s="233">
        <v>45809</v>
      </c>
      <c r="B11231" t="s">
        <v>1504</v>
      </c>
      <c r="C11231">
        <v>656.70359345751376</v>
      </c>
      <c r="D11231" t="s">
        <v>222</v>
      </c>
      <c r="E11231" t="s">
        <v>3897</v>
      </c>
      <c r="F11231" t="s">
        <v>1518</v>
      </c>
    </row>
    <row r="11232" spans="1:6" ht="15">
      <c r="A11232" s="233">
        <v>45809</v>
      </c>
      <c r="B11232" t="s">
        <v>3025</v>
      </c>
      <c r="C11232">
        <v>526</v>
      </c>
      <c r="D11232" t="s">
        <v>224</v>
      </c>
      <c r="E11232" t="s">
        <v>3898</v>
      </c>
      <c r="F11232" t="s">
        <v>1531</v>
      </c>
    </row>
    <row r="11233" spans="1:6" ht="15">
      <c r="A11233" s="233">
        <v>45809</v>
      </c>
      <c r="B11233" t="s">
        <v>1504</v>
      </c>
      <c r="C11233">
        <v>599.11613285343299</v>
      </c>
      <c r="D11233" t="s">
        <v>224</v>
      </c>
      <c r="E11233" t="s">
        <v>3899</v>
      </c>
      <c r="F11233" t="s">
        <v>1531</v>
      </c>
    </row>
    <row r="11234" spans="1:6" ht="15">
      <c r="A11234" s="233">
        <v>45809</v>
      </c>
      <c r="B11234" t="s">
        <v>3025</v>
      </c>
      <c r="C11234">
        <v>68</v>
      </c>
      <c r="D11234" t="s">
        <v>226</v>
      </c>
      <c r="E11234" t="s">
        <v>2534</v>
      </c>
      <c r="F11234" t="s">
        <v>1544</v>
      </c>
    </row>
    <row r="11235" spans="1:6" ht="15">
      <c r="A11235" s="233">
        <v>45809</v>
      </c>
      <c r="B11235" t="s">
        <v>1504</v>
      </c>
      <c r="C11235">
        <v>415.9530217763641</v>
      </c>
      <c r="D11235" t="s">
        <v>226</v>
      </c>
      <c r="E11235" t="s">
        <v>3862</v>
      </c>
      <c r="F11235" t="s">
        <v>1544</v>
      </c>
    </row>
    <row r="11236" spans="1:6" ht="15">
      <c r="A11236" s="233">
        <v>45809</v>
      </c>
      <c r="B11236" t="s">
        <v>3025</v>
      </c>
      <c r="C11236">
        <v>246</v>
      </c>
      <c r="D11236" t="s">
        <v>228</v>
      </c>
      <c r="E11236" t="s">
        <v>3545</v>
      </c>
      <c r="F11236" t="s">
        <v>1531</v>
      </c>
    </row>
    <row r="11237" spans="1:6" ht="15">
      <c r="A11237" s="233">
        <v>45809</v>
      </c>
      <c r="B11237" t="s">
        <v>1504</v>
      </c>
      <c r="C11237">
        <v>523.12599681020731</v>
      </c>
      <c r="D11237" t="s">
        <v>228</v>
      </c>
      <c r="E11237" t="s">
        <v>3185</v>
      </c>
      <c r="F11237" t="s">
        <v>1531</v>
      </c>
    </row>
    <row r="11238" spans="1:6" ht="15">
      <c r="A11238" s="233">
        <v>45809</v>
      </c>
      <c r="B11238" t="s">
        <v>3025</v>
      </c>
      <c r="C11238">
        <v>920</v>
      </c>
      <c r="D11238" t="s">
        <v>230</v>
      </c>
      <c r="E11238" t="s">
        <v>2311</v>
      </c>
      <c r="F11238" t="s">
        <v>1522</v>
      </c>
    </row>
    <row r="11239" spans="1:6" ht="15">
      <c r="A11239" s="233">
        <v>45809</v>
      </c>
      <c r="B11239" t="s">
        <v>1504</v>
      </c>
      <c r="C11239">
        <v>615.0554887016981</v>
      </c>
      <c r="D11239" t="s">
        <v>230</v>
      </c>
      <c r="E11239" t="s">
        <v>2499</v>
      </c>
      <c r="F11239" t="s">
        <v>1522</v>
      </c>
    </row>
    <row r="11240" spans="1:6" ht="15">
      <c r="A11240" s="233">
        <v>45809</v>
      </c>
      <c r="B11240" t="s">
        <v>3025</v>
      </c>
      <c r="C11240">
        <v>349</v>
      </c>
      <c r="D11240" t="s">
        <v>232</v>
      </c>
      <c r="E11240" t="s">
        <v>3178</v>
      </c>
      <c r="F11240" t="s">
        <v>1522</v>
      </c>
    </row>
    <row r="11241" spans="1:6" ht="15">
      <c r="A11241" s="233">
        <v>45809</v>
      </c>
      <c r="B11241" t="s">
        <v>1504</v>
      </c>
      <c r="C11241">
        <v>611.1869987040734</v>
      </c>
      <c r="D11241" t="s">
        <v>232</v>
      </c>
      <c r="E11241" t="s">
        <v>3163</v>
      </c>
      <c r="F11241" t="s">
        <v>1522</v>
      </c>
    </row>
    <row r="11242" spans="1:6" ht="15">
      <c r="A11242" s="233">
        <v>45809</v>
      </c>
      <c r="B11242" t="s">
        <v>3025</v>
      </c>
      <c r="C11242">
        <v>322</v>
      </c>
      <c r="D11242" t="s">
        <v>234</v>
      </c>
      <c r="E11242" t="s">
        <v>3141</v>
      </c>
      <c r="F11242" t="s">
        <v>1578</v>
      </c>
    </row>
    <row r="11243" spans="1:6" ht="15">
      <c r="A11243" s="233">
        <v>45809</v>
      </c>
      <c r="B11243" t="s">
        <v>1504</v>
      </c>
      <c r="C11243">
        <v>989.5817326900027</v>
      </c>
      <c r="D11243" t="s">
        <v>234</v>
      </c>
      <c r="E11243" t="s">
        <v>3391</v>
      </c>
      <c r="F11243" t="s">
        <v>1578</v>
      </c>
    </row>
    <row r="11244" spans="1:6" ht="15">
      <c r="A11244" s="233">
        <v>45809</v>
      </c>
      <c r="B11244" t="s">
        <v>3025</v>
      </c>
      <c r="C11244">
        <v>188</v>
      </c>
      <c r="D11244" t="s">
        <v>236</v>
      </c>
      <c r="E11244" t="s">
        <v>2811</v>
      </c>
      <c r="F11244" t="s">
        <v>1544</v>
      </c>
    </row>
    <row r="11245" spans="1:6" ht="15">
      <c r="A11245" s="233">
        <v>45809</v>
      </c>
      <c r="B11245" t="s">
        <v>1504</v>
      </c>
      <c r="C11245">
        <v>528.75826184784137</v>
      </c>
      <c r="D11245" t="s">
        <v>236</v>
      </c>
      <c r="E11245" t="s">
        <v>3037</v>
      </c>
      <c r="F11245" t="s">
        <v>1544</v>
      </c>
    </row>
    <row r="11246" spans="1:6" ht="15">
      <c r="A11246" s="233">
        <v>45809</v>
      </c>
      <c r="B11246" t="s">
        <v>3025</v>
      </c>
      <c r="C11246">
        <v>241</v>
      </c>
      <c r="D11246" t="s">
        <v>238</v>
      </c>
      <c r="E11246" t="s">
        <v>2224</v>
      </c>
      <c r="F11246" t="s">
        <v>1525</v>
      </c>
    </row>
    <row r="11247" spans="1:6" ht="15">
      <c r="A11247" s="233">
        <v>45809</v>
      </c>
      <c r="B11247" t="s">
        <v>1504</v>
      </c>
      <c r="C11247">
        <v>673.01516378564054</v>
      </c>
      <c r="D11247" t="s">
        <v>238</v>
      </c>
      <c r="E11247" t="s">
        <v>3900</v>
      </c>
      <c r="F11247" t="s">
        <v>1525</v>
      </c>
    </row>
    <row r="11248" spans="1:6" ht="15">
      <c r="A11248" s="233">
        <v>45809</v>
      </c>
      <c r="B11248" t="s">
        <v>3025</v>
      </c>
      <c r="C11248">
        <v>160</v>
      </c>
      <c r="D11248" t="s">
        <v>240</v>
      </c>
      <c r="E11248" t="s">
        <v>2238</v>
      </c>
      <c r="F11248" t="s">
        <v>1509</v>
      </c>
    </row>
    <row r="11249" spans="1:6" ht="15">
      <c r="A11249" s="233">
        <v>45809</v>
      </c>
      <c r="B11249" t="s">
        <v>1504</v>
      </c>
      <c r="C11249">
        <v>557.84115473119027</v>
      </c>
      <c r="D11249" t="s">
        <v>240</v>
      </c>
      <c r="E11249" t="s">
        <v>3140</v>
      </c>
      <c r="F11249" t="s">
        <v>1509</v>
      </c>
    </row>
    <row r="11250" spans="1:6" ht="15">
      <c r="A11250" s="233">
        <v>45809</v>
      </c>
      <c r="B11250" t="s">
        <v>3025</v>
      </c>
      <c r="C11250">
        <v>181</v>
      </c>
      <c r="D11250" t="s">
        <v>242</v>
      </c>
      <c r="E11250" t="s">
        <v>2578</v>
      </c>
      <c r="F11250" t="s">
        <v>1534</v>
      </c>
    </row>
    <row r="11251" spans="1:6" ht="15">
      <c r="A11251" s="233">
        <v>45809</v>
      </c>
      <c r="B11251" t="s">
        <v>1504</v>
      </c>
      <c r="C11251">
        <v>466.24249761726901</v>
      </c>
      <c r="D11251" t="s">
        <v>242</v>
      </c>
      <c r="E11251" t="s">
        <v>3853</v>
      </c>
      <c r="F11251" t="s">
        <v>1534</v>
      </c>
    </row>
    <row r="11252" spans="1:6" ht="15">
      <c r="A11252" s="233">
        <v>45809</v>
      </c>
      <c r="B11252" t="s">
        <v>3025</v>
      </c>
      <c r="C11252">
        <v>1234</v>
      </c>
      <c r="D11252" t="s">
        <v>244</v>
      </c>
      <c r="E11252" t="s">
        <v>3901</v>
      </c>
      <c r="F11252" t="s">
        <v>1531</v>
      </c>
    </row>
    <row r="11253" spans="1:6" ht="15">
      <c r="A11253" s="233">
        <v>45809</v>
      </c>
      <c r="B11253" t="s">
        <v>1504</v>
      </c>
      <c r="C11253">
        <v>602.21266793876362</v>
      </c>
      <c r="D11253" t="s">
        <v>244</v>
      </c>
      <c r="E11253" t="s">
        <v>3902</v>
      </c>
      <c r="F11253" t="s">
        <v>1531</v>
      </c>
    </row>
    <row r="11254" spans="1:6" ht="15">
      <c r="A11254" s="233">
        <v>45809</v>
      </c>
      <c r="B11254" t="s">
        <v>3025</v>
      </c>
      <c r="C11254">
        <v>421</v>
      </c>
      <c r="D11254" t="s">
        <v>246</v>
      </c>
      <c r="E11254" t="s">
        <v>3903</v>
      </c>
      <c r="F11254" t="s">
        <v>1534</v>
      </c>
    </row>
    <row r="11255" spans="1:6" ht="15">
      <c r="A11255" s="233">
        <v>45809</v>
      </c>
      <c r="B11255" t="s">
        <v>1504</v>
      </c>
      <c r="C11255">
        <v>687.51530987180524</v>
      </c>
      <c r="D11255" t="s">
        <v>246</v>
      </c>
      <c r="E11255" t="s">
        <v>3036</v>
      </c>
      <c r="F11255" t="s">
        <v>1534</v>
      </c>
    </row>
    <row r="11256" spans="1:6" ht="15">
      <c r="A11256" s="233">
        <v>45809</v>
      </c>
      <c r="B11256" t="s">
        <v>3025</v>
      </c>
      <c r="C11256">
        <v>295</v>
      </c>
      <c r="D11256" t="s">
        <v>248</v>
      </c>
      <c r="E11256" t="s">
        <v>2226</v>
      </c>
      <c r="F11256" t="s">
        <v>1578</v>
      </c>
    </row>
    <row r="11257" spans="1:6" ht="15">
      <c r="A11257" s="233">
        <v>45809</v>
      </c>
      <c r="B11257" t="s">
        <v>1504</v>
      </c>
      <c r="C11257">
        <v>731.88279951373215</v>
      </c>
      <c r="D11257" t="s">
        <v>248</v>
      </c>
      <c r="E11257" t="s">
        <v>3904</v>
      </c>
      <c r="F11257" t="s">
        <v>1578</v>
      </c>
    </row>
    <row r="11258" spans="1:6" ht="15">
      <c r="A11258" s="233">
        <v>45809</v>
      </c>
      <c r="B11258" t="s">
        <v>3025</v>
      </c>
      <c r="C11258">
        <v>448</v>
      </c>
      <c r="D11258" t="s">
        <v>250</v>
      </c>
      <c r="E11258" t="s">
        <v>3075</v>
      </c>
      <c r="F11258" t="s">
        <v>1531</v>
      </c>
    </row>
    <row r="11259" spans="1:6" ht="15">
      <c r="A11259" s="233">
        <v>45809</v>
      </c>
      <c r="B11259" t="s">
        <v>1504</v>
      </c>
      <c r="C11259">
        <v>973.27829676298063</v>
      </c>
      <c r="D11259" t="s">
        <v>250</v>
      </c>
      <c r="E11259" t="s">
        <v>3905</v>
      </c>
      <c r="F11259" t="s">
        <v>1531</v>
      </c>
    </row>
    <row r="11260" spans="1:6" ht="15">
      <c r="A11260" s="233">
        <v>45809</v>
      </c>
      <c r="B11260" t="s">
        <v>3025</v>
      </c>
      <c r="C11260">
        <v>1212</v>
      </c>
      <c r="D11260" t="s">
        <v>252</v>
      </c>
      <c r="E11260" t="s">
        <v>3906</v>
      </c>
      <c r="F11260" t="s">
        <v>1525</v>
      </c>
    </row>
    <row r="11261" spans="1:6" ht="15">
      <c r="A11261" s="233">
        <v>45809</v>
      </c>
      <c r="B11261" t="s">
        <v>1504</v>
      </c>
      <c r="C11261">
        <v>636.08691088485364</v>
      </c>
      <c r="D11261" t="s">
        <v>252</v>
      </c>
      <c r="E11261" t="s">
        <v>3907</v>
      </c>
      <c r="F11261" t="s">
        <v>1525</v>
      </c>
    </row>
    <row r="11262" spans="1:6" ht="15">
      <c r="A11262" s="233">
        <v>45809</v>
      </c>
      <c r="B11262" t="s">
        <v>3025</v>
      </c>
      <c r="C11262">
        <v>502</v>
      </c>
      <c r="D11262" t="s">
        <v>254</v>
      </c>
      <c r="E11262" t="s">
        <v>3859</v>
      </c>
      <c r="F11262" t="s">
        <v>1578</v>
      </c>
    </row>
    <row r="11263" spans="1:6" ht="15">
      <c r="A11263" s="233">
        <v>45809</v>
      </c>
      <c r="B11263" t="s">
        <v>1504</v>
      </c>
      <c r="C11263">
        <v>838.83365360514665</v>
      </c>
      <c r="D11263" t="s">
        <v>254</v>
      </c>
      <c r="E11263" t="s">
        <v>3148</v>
      </c>
      <c r="F11263" t="s">
        <v>1578</v>
      </c>
    </row>
    <row r="11264" spans="1:6" ht="15">
      <c r="A11264" s="233">
        <v>45809</v>
      </c>
      <c r="B11264" t="s">
        <v>3025</v>
      </c>
      <c r="C11264">
        <v>1385</v>
      </c>
      <c r="D11264" t="s">
        <v>256</v>
      </c>
      <c r="E11264" t="s">
        <v>3572</v>
      </c>
      <c r="F11264" t="s">
        <v>1544</v>
      </c>
    </row>
    <row r="11265" spans="1:6" ht="15">
      <c r="A11265" s="233">
        <v>45809</v>
      </c>
      <c r="B11265" t="s">
        <v>1504</v>
      </c>
      <c r="C11265">
        <v>578.95770891594873</v>
      </c>
      <c r="D11265" t="s">
        <v>256</v>
      </c>
      <c r="E11265" t="s">
        <v>3908</v>
      </c>
      <c r="F11265" t="s">
        <v>1544</v>
      </c>
    </row>
    <row r="11266" spans="1:6" ht="15">
      <c r="A11266" s="233">
        <v>45809</v>
      </c>
      <c r="B11266" t="s">
        <v>3025</v>
      </c>
      <c r="C11266">
        <v>122</v>
      </c>
      <c r="D11266" t="s">
        <v>258</v>
      </c>
      <c r="E11266" t="s">
        <v>2536</v>
      </c>
      <c r="F11266" t="s">
        <v>1509</v>
      </c>
    </row>
    <row r="11267" spans="1:6" ht="15">
      <c r="A11267" s="233">
        <v>45809</v>
      </c>
      <c r="B11267" t="s">
        <v>1504</v>
      </c>
      <c r="C11267">
        <v>370.93341441167519</v>
      </c>
      <c r="D11267" t="s">
        <v>258</v>
      </c>
      <c r="E11267" t="s">
        <v>3870</v>
      </c>
      <c r="F11267" t="s">
        <v>1509</v>
      </c>
    </row>
    <row r="11268" spans="1:6" ht="15">
      <c r="A11268" s="233">
        <v>45809</v>
      </c>
      <c r="B11268" t="s">
        <v>3025</v>
      </c>
      <c r="C11268">
        <v>166</v>
      </c>
      <c r="D11268" t="s">
        <v>260</v>
      </c>
      <c r="E11268" t="s">
        <v>2582</v>
      </c>
      <c r="F11268" t="s">
        <v>1522</v>
      </c>
    </row>
    <row r="11269" spans="1:6" ht="15">
      <c r="A11269" s="233">
        <v>45809</v>
      </c>
      <c r="B11269" t="s">
        <v>1504</v>
      </c>
      <c r="C11269">
        <v>417.42104204385441</v>
      </c>
      <c r="D11269" t="s">
        <v>260</v>
      </c>
      <c r="E11269" t="s">
        <v>3909</v>
      </c>
      <c r="F11269" t="s">
        <v>1522</v>
      </c>
    </row>
    <row r="11270" spans="1:6" ht="15">
      <c r="A11270" s="233">
        <v>45809</v>
      </c>
      <c r="B11270" t="s">
        <v>3025</v>
      </c>
      <c r="C11270">
        <v>301</v>
      </c>
      <c r="D11270" t="s">
        <v>262</v>
      </c>
      <c r="E11270" t="s">
        <v>3170</v>
      </c>
      <c r="F11270" t="s">
        <v>1534</v>
      </c>
    </row>
    <row r="11271" spans="1:6" ht="15">
      <c r="A11271" s="233">
        <v>45809</v>
      </c>
      <c r="B11271" t="s">
        <v>1504</v>
      </c>
      <c r="C11271">
        <v>713.7944935853352</v>
      </c>
      <c r="D11271" t="s">
        <v>262</v>
      </c>
      <c r="E11271" t="s">
        <v>3059</v>
      </c>
      <c r="F11271" t="s">
        <v>1534</v>
      </c>
    </row>
    <row r="11272" spans="1:6" ht="15">
      <c r="A11272" s="233">
        <v>45809</v>
      </c>
      <c r="B11272" t="s">
        <v>3025</v>
      </c>
      <c r="C11272">
        <v>219</v>
      </c>
      <c r="D11272" t="s">
        <v>264</v>
      </c>
      <c r="E11272" t="s">
        <v>3724</v>
      </c>
      <c r="F11272" t="s">
        <v>1531</v>
      </c>
    </row>
    <row r="11273" spans="1:6" ht="15">
      <c r="A11273" s="233">
        <v>45809</v>
      </c>
      <c r="B11273" t="s">
        <v>1504</v>
      </c>
      <c r="C11273">
        <v>625.82156941189919</v>
      </c>
      <c r="D11273" t="s">
        <v>264</v>
      </c>
      <c r="E11273" t="s">
        <v>3056</v>
      </c>
      <c r="F11273" t="s">
        <v>1531</v>
      </c>
    </row>
    <row r="11274" spans="1:6" ht="15">
      <c r="A11274" s="233">
        <v>45809</v>
      </c>
      <c r="B11274" t="s">
        <v>3025</v>
      </c>
      <c r="C11274">
        <v>154</v>
      </c>
      <c r="D11274" t="s">
        <v>266</v>
      </c>
      <c r="E11274" t="s">
        <v>2561</v>
      </c>
      <c r="F11274" t="s">
        <v>1525</v>
      </c>
    </row>
    <row r="11275" spans="1:6" ht="15">
      <c r="A11275" s="233">
        <v>45809</v>
      </c>
      <c r="B11275" t="s">
        <v>1504</v>
      </c>
      <c r="C11275">
        <v>628.16120084842544</v>
      </c>
      <c r="D11275" t="s">
        <v>266</v>
      </c>
      <c r="E11275" t="s">
        <v>3910</v>
      </c>
      <c r="F11275" t="s">
        <v>1525</v>
      </c>
    </row>
    <row r="11276" spans="1:6" ht="15">
      <c r="A11276" s="233">
        <v>45809</v>
      </c>
      <c r="B11276" t="s">
        <v>3025</v>
      </c>
      <c r="C11276">
        <v>311</v>
      </c>
      <c r="D11276" t="s">
        <v>268</v>
      </c>
      <c r="E11276" t="s">
        <v>3190</v>
      </c>
      <c r="F11276" t="s">
        <v>1522</v>
      </c>
    </row>
    <row r="11277" spans="1:6" ht="15">
      <c r="A11277" s="233">
        <v>45809</v>
      </c>
      <c r="B11277" t="s">
        <v>1504</v>
      </c>
      <c r="C11277">
        <v>813.41214625725786</v>
      </c>
      <c r="D11277" t="s">
        <v>268</v>
      </c>
      <c r="E11277" t="s">
        <v>3911</v>
      </c>
      <c r="F11277" t="s">
        <v>1522</v>
      </c>
    </row>
    <row r="11278" spans="1:6" ht="15">
      <c r="A11278" s="233">
        <v>45809</v>
      </c>
      <c r="B11278" t="s">
        <v>3025</v>
      </c>
      <c r="C11278">
        <v>67</v>
      </c>
      <c r="D11278" t="s">
        <v>270</v>
      </c>
      <c r="E11278" t="s">
        <v>2554</v>
      </c>
      <c r="F11278" t="s">
        <v>1509</v>
      </c>
    </row>
    <row r="11279" spans="1:6" ht="15">
      <c r="A11279" s="233">
        <v>45809</v>
      </c>
      <c r="B11279" t="s">
        <v>1504</v>
      </c>
      <c r="C11279">
        <v>342.553300270975</v>
      </c>
      <c r="D11279" t="s">
        <v>270</v>
      </c>
      <c r="E11279" t="s">
        <v>3157</v>
      </c>
      <c r="F11279" t="s">
        <v>1509</v>
      </c>
    </row>
    <row r="11280" spans="1:6" ht="15">
      <c r="A11280" s="233">
        <v>45809</v>
      </c>
      <c r="B11280" t="s">
        <v>3025</v>
      </c>
      <c r="C11280">
        <v>202</v>
      </c>
      <c r="D11280" t="s">
        <v>272</v>
      </c>
      <c r="E11280" t="s">
        <v>3543</v>
      </c>
      <c r="F11280" t="s">
        <v>1534</v>
      </c>
    </row>
    <row r="11281" spans="1:6" ht="15">
      <c r="A11281" s="233">
        <v>45809</v>
      </c>
      <c r="B11281" t="s">
        <v>1504</v>
      </c>
      <c r="C11281">
        <v>475.12642596730558</v>
      </c>
      <c r="D11281" t="s">
        <v>272</v>
      </c>
      <c r="E11281" t="s">
        <v>2355</v>
      </c>
      <c r="F11281" t="s">
        <v>1534</v>
      </c>
    </row>
    <row r="11282" spans="1:6" ht="15">
      <c r="A11282" s="233">
        <v>45809</v>
      </c>
      <c r="B11282" t="s">
        <v>3025</v>
      </c>
      <c r="C11282">
        <v>437</v>
      </c>
      <c r="D11282" t="s">
        <v>274</v>
      </c>
      <c r="E11282" t="s">
        <v>3100</v>
      </c>
      <c r="F11282" t="s">
        <v>1518</v>
      </c>
    </row>
    <row r="11283" spans="1:6" ht="15">
      <c r="A11283" s="233">
        <v>45809</v>
      </c>
      <c r="B11283" t="s">
        <v>1504</v>
      </c>
      <c r="C11283">
        <v>622.32095811794193</v>
      </c>
      <c r="D11283" t="s">
        <v>274</v>
      </c>
      <c r="E11283" t="s">
        <v>3032</v>
      </c>
      <c r="F11283" t="s">
        <v>1518</v>
      </c>
    </row>
    <row r="11284" spans="1:6" ht="15">
      <c r="A11284" s="233">
        <v>45809</v>
      </c>
      <c r="B11284" t="s">
        <v>3025</v>
      </c>
      <c r="C11284">
        <v>333</v>
      </c>
      <c r="D11284" t="s">
        <v>276</v>
      </c>
      <c r="E11284" t="s">
        <v>3912</v>
      </c>
      <c r="F11284" t="s">
        <v>1531</v>
      </c>
    </row>
    <row r="11285" spans="1:6" ht="15">
      <c r="A11285" s="233">
        <v>45809</v>
      </c>
      <c r="B11285" t="s">
        <v>1504</v>
      </c>
      <c r="C11285">
        <v>658.25887562267735</v>
      </c>
      <c r="D11285" t="s">
        <v>276</v>
      </c>
      <c r="E11285" t="s">
        <v>3913</v>
      </c>
      <c r="F11285" t="s">
        <v>1531</v>
      </c>
    </row>
    <row r="11286" spans="1:6" ht="15">
      <c r="A11286" s="233">
        <v>45809</v>
      </c>
      <c r="B11286" t="s">
        <v>3025</v>
      </c>
      <c r="C11286">
        <v>141</v>
      </c>
      <c r="D11286" t="s">
        <v>278</v>
      </c>
      <c r="E11286" t="s">
        <v>2220</v>
      </c>
      <c r="F11286" t="s">
        <v>1509</v>
      </c>
    </row>
    <row r="11287" spans="1:6" ht="15">
      <c r="A11287" s="233">
        <v>45809</v>
      </c>
      <c r="B11287" t="s">
        <v>1504</v>
      </c>
      <c r="C11287">
        <v>468.9526723650514</v>
      </c>
      <c r="D11287" t="s">
        <v>278</v>
      </c>
      <c r="E11287" t="s">
        <v>3914</v>
      </c>
      <c r="F11287" t="s">
        <v>1509</v>
      </c>
    </row>
    <row r="11288" spans="1:6" ht="15">
      <c r="A11288" s="233">
        <v>45809</v>
      </c>
      <c r="B11288" t="s">
        <v>3025</v>
      </c>
      <c r="C11288">
        <v>120</v>
      </c>
      <c r="D11288" t="s">
        <v>280</v>
      </c>
      <c r="E11288" t="s">
        <v>2233</v>
      </c>
      <c r="F11288" t="s">
        <v>1509</v>
      </c>
    </row>
    <row r="11289" spans="1:6" ht="15">
      <c r="A11289" s="233">
        <v>45809</v>
      </c>
      <c r="B11289" t="s">
        <v>1504</v>
      </c>
      <c r="C11289">
        <v>357.66445113409429</v>
      </c>
      <c r="D11289" t="s">
        <v>280</v>
      </c>
      <c r="E11289" t="s">
        <v>3915</v>
      </c>
      <c r="F11289" t="s">
        <v>1509</v>
      </c>
    </row>
    <row r="11290" spans="1:6" ht="15">
      <c r="A11290" s="233">
        <v>45809</v>
      </c>
      <c r="B11290" t="s">
        <v>3025</v>
      </c>
      <c r="C11290">
        <v>272</v>
      </c>
      <c r="D11290" t="s">
        <v>282</v>
      </c>
      <c r="E11290" t="s">
        <v>3296</v>
      </c>
      <c r="F11290" t="s">
        <v>1534</v>
      </c>
    </row>
    <row r="11291" spans="1:6" ht="15">
      <c r="A11291" s="233">
        <v>45809</v>
      </c>
      <c r="B11291" t="s">
        <v>1504</v>
      </c>
      <c r="C11291">
        <v>637.22619187068062</v>
      </c>
      <c r="D11291" t="s">
        <v>282</v>
      </c>
      <c r="E11291" t="s">
        <v>3832</v>
      </c>
      <c r="F11291" t="s">
        <v>1534</v>
      </c>
    </row>
    <row r="11292" spans="1:6" ht="15">
      <c r="A11292" s="233">
        <v>45809</v>
      </c>
      <c r="B11292" t="s">
        <v>3025</v>
      </c>
      <c r="C11292">
        <v>867</v>
      </c>
      <c r="D11292" t="s">
        <v>284</v>
      </c>
      <c r="E11292" t="s">
        <v>3916</v>
      </c>
      <c r="F11292" t="s">
        <v>1531</v>
      </c>
    </row>
    <row r="11293" spans="1:6" ht="15">
      <c r="A11293" s="233">
        <v>45809</v>
      </c>
      <c r="B11293" t="s">
        <v>1504</v>
      </c>
      <c r="C11293">
        <v>666.36947766470939</v>
      </c>
      <c r="D11293" t="s">
        <v>284</v>
      </c>
      <c r="E11293" t="s">
        <v>3138</v>
      </c>
      <c r="F11293" t="s">
        <v>1531</v>
      </c>
    </row>
    <row r="11294" spans="1:6" ht="15">
      <c r="A11294" s="233">
        <v>45809</v>
      </c>
      <c r="B11294" t="s">
        <v>3025</v>
      </c>
      <c r="C11294">
        <v>180</v>
      </c>
      <c r="D11294" t="s">
        <v>286</v>
      </c>
      <c r="E11294" t="s">
        <v>2177</v>
      </c>
      <c r="F11294" t="s">
        <v>1544</v>
      </c>
    </row>
    <row r="11295" spans="1:6" ht="15">
      <c r="A11295" s="233">
        <v>45809</v>
      </c>
      <c r="B11295" t="s">
        <v>1504</v>
      </c>
      <c r="C11295">
        <v>536.33681952266022</v>
      </c>
      <c r="D11295" t="s">
        <v>286</v>
      </c>
      <c r="E11295" t="s">
        <v>3917</v>
      </c>
      <c r="F11295" t="s">
        <v>1544</v>
      </c>
    </row>
    <row r="11296" spans="1:6" ht="15">
      <c r="A11296" s="233">
        <v>45809</v>
      </c>
      <c r="B11296" t="s">
        <v>3025</v>
      </c>
      <c r="C11296">
        <v>343</v>
      </c>
      <c r="D11296" t="s">
        <v>288</v>
      </c>
      <c r="E11296" t="s">
        <v>3157</v>
      </c>
      <c r="F11296" t="s">
        <v>1591</v>
      </c>
    </row>
    <row r="11297" spans="1:6" ht="15">
      <c r="A11297" s="233">
        <v>45809</v>
      </c>
      <c r="B11297" t="s">
        <v>1504</v>
      </c>
      <c r="C11297">
        <v>445.59343171897729</v>
      </c>
      <c r="D11297" t="s">
        <v>288</v>
      </c>
      <c r="E11297" t="s">
        <v>3918</v>
      </c>
      <c r="F11297" t="s">
        <v>1591</v>
      </c>
    </row>
    <row r="11298" spans="1:6" ht="15">
      <c r="A11298" s="233">
        <v>45809</v>
      </c>
      <c r="B11298" t="s">
        <v>3025</v>
      </c>
      <c r="C11298">
        <v>1021</v>
      </c>
      <c r="D11298" t="s">
        <v>290</v>
      </c>
      <c r="E11298" t="s">
        <v>3919</v>
      </c>
      <c r="F11298" t="s">
        <v>1544</v>
      </c>
    </row>
    <row r="11299" spans="1:6" ht="15">
      <c r="A11299" s="233">
        <v>45809</v>
      </c>
      <c r="B11299" t="s">
        <v>1504</v>
      </c>
      <c r="C11299">
        <v>479.57237738259641</v>
      </c>
      <c r="D11299" t="s">
        <v>290</v>
      </c>
      <c r="E11299" t="s">
        <v>2357</v>
      </c>
      <c r="F11299" t="s">
        <v>1544</v>
      </c>
    </row>
    <row r="11300" spans="1:6" ht="15">
      <c r="A11300" s="233">
        <v>45809</v>
      </c>
      <c r="B11300" t="s">
        <v>3025</v>
      </c>
      <c r="C11300">
        <v>60</v>
      </c>
      <c r="D11300" t="s">
        <v>292</v>
      </c>
      <c r="E11300" t="s">
        <v>2113</v>
      </c>
      <c r="F11300" t="s">
        <v>1509</v>
      </c>
    </row>
    <row r="11301" spans="1:6" ht="15">
      <c r="A11301" s="233">
        <v>45809</v>
      </c>
      <c r="B11301" t="s">
        <v>1504</v>
      </c>
      <c r="C11301">
        <v>226.1761158021713</v>
      </c>
      <c r="D11301" t="s">
        <v>292</v>
      </c>
      <c r="E11301" t="s">
        <v>2254</v>
      </c>
      <c r="F11301" t="s">
        <v>1509</v>
      </c>
    </row>
    <row r="11302" spans="1:6" ht="15">
      <c r="A11302" s="233">
        <v>45809</v>
      </c>
      <c r="B11302" t="s">
        <v>3025</v>
      </c>
      <c r="C11302">
        <v>407</v>
      </c>
      <c r="D11302" t="s">
        <v>296</v>
      </c>
      <c r="E11302" t="s">
        <v>3920</v>
      </c>
      <c r="F11302" t="s">
        <v>1534</v>
      </c>
    </row>
    <row r="11303" spans="1:6" ht="15">
      <c r="A11303" s="233">
        <v>45809</v>
      </c>
      <c r="B11303" t="s">
        <v>1504</v>
      </c>
      <c r="C11303">
        <v>665.63087742252026</v>
      </c>
      <c r="D11303" t="s">
        <v>296</v>
      </c>
      <c r="E11303" t="s">
        <v>3138</v>
      </c>
      <c r="F11303" t="s">
        <v>1534</v>
      </c>
    </row>
    <row r="11304" spans="1:6" ht="15">
      <c r="A11304" s="233">
        <v>45809</v>
      </c>
      <c r="B11304" t="s">
        <v>3025</v>
      </c>
      <c r="C11304">
        <v>397</v>
      </c>
      <c r="D11304" t="s">
        <v>294</v>
      </c>
      <c r="E11304" t="s">
        <v>3921</v>
      </c>
      <c r="F11304" t="s">
        <v>1534</v>
      </c>
    </row>
    <row r="11305" spans="1:6" ht="15">
      <c r="A11305" s="233">
        <v>45809</v>
      </c>
      <c r="B11305" t="s">
        <v>1504</v>
      </c>
      <c r="C11305">
        <v>597.10920931911505</v>
      </c>
      <c r="D11305" t="s">
        <v>294</v>
      </c>
      <c r="E11305" t="s">
        <v>3922</v>
      </c>
      <c r="F11305" t="s">
        <v>1534</v>
      </c>
    </row>
    <row r="11306" spans="1:6" ht="15">
      <c r="A11306" s="233">
        <v>45809</v>
      </c>
      <c r="B11306" t="s">
        <v>3025</v>
      </c>
      <c r="C11306">
        <v>553</v>
      </c>
      <c r="D11306" t="s">
        <v>298</v>
      </c>
      <c r="E11306" t="s">
        <v>3081</v>
      </c>
      <c r="F11306" t="s">
        <v>1522</v>
      </c>
    </row>
    <row r="11307" spans="1:6" ht="15">
      <c r="A11307" s="233">
        <v>45809</v>
      </c>
      <c r="B11307" t="s">
        <v>1504</v>
      </c>
      <c r="C11307">
        <v>460.25418015663632</v>
      </c>
      <c r="D11307" t="s">
        <v>298</v>
      </c>
      <c r="E11307" t="s">
        <v>3008</v>
      </c>
      <c r="F11307" t="s">
        <v>1522</v>
      </c>
    </row>
    <row r="11308" spans="1:6" ht="15">
      <c r="A11308" s="233">
        <v>45809</v>
      </c>
      <c r="B11308" t="s">
        <v>3025</v>
      </c>
      <c r="C11308">
        <v>435</v>
      </c>
      <c r="D11308" t="s">
        <v>302</v>
      </c>
      <c r="E11308" t="s">
        <v>2328</v>
      </c>
      <c r="F11308" t="s">
        <v>1534</v>
      </c>
    </row>
    <row r="11309" spans="1:6" ht="15">
      <c r="A11309" s="233">
        <v>45809</v>
      </c>
      <c r="B11309" t="s">
        <v>1504</v>
      </c>
      <c r="C11309">
        <v>586.93364276654881</v>
      </c>
      <c r="D11309" t="s">
        <v>302</v>
      </c>
      <c r="E11309" t="s">
        <v>3172</v>
      </c>
      <c r="F11309" t="s">
        <v>1534</v>
      </c>
    </row>
    <row r="11310" spans="1:6" ht="15">
      <c r="A11310" s="233">
        <v>45809</v>
      </c>
      <c r="B11310" t="s">
        <v>3025</v>
      </c>
      <c r="C11310">
        <v>180</v>
      </c>
      <c r="D11310" t="s">
        <v>304</v>
      </c>
      <c r="E11310" t="s">
        <v>2177</v>
      </c>
      <c r="F11310" t="s">
        <v>1544</v>
      </c>
    </row>
    <row r="11311" spans="1:6" ht="15">
      <c r="A11311" s="233">
        <v>45809</v>
      </c>
      <c r="B11311" t="s">
        <v>1504</v>
      </c>
      <c r="C11311">
        <v>553.52255604415882</v>
      </c>
      <c r="D11311" t="s">
        <v>304</v>
      </c>
      <c r="E11311" t="s">
        <v>3841</v>
      </c>
      <c r="F11311" t="s">
        <v>1544</v>
      </c>
    </row>
    <row r="11312" spans="1:6" ht="15">
      <c r="A11312" s="233">
        <v>45809</v>
      </c>
      <c r="B11312" t="s">
        <v>3025</v>
      </c>
      <c r="C11312">
        <v>280</v>
      </c>
      <c r="D11312" t="s">
        <v>306</v>
      </c>
      <c r="E11312" t="s">
        <v>2232</v>
      </c>
      <c r="F11312" t="s">
        <v>1531</v>
      </c>
    </row>
    <row r="11313" spans="1:6" ht="15">
      <c r="A11313" s="233">
        <v>45809</v>
      </c>
      <c r="B11313" t="s">
        <v>1504</v>
      </c>
      <c r="C11313">
        <v>620.73246430788333</v>
      </c>
      <c r="D11313" t="s">
        <v>306</v>
      </c>
      <c r="E11313" t="s">
        <v>3106</v>
      </c>
      <c r="F11313" t="s">
        <v>1531</v>
      </c>
    </row>
    <row r="11314" spans="1:6" ht="15">
      <c r="A11314" s="233">
        <v>45809</v>
      </c>
      <c r="B11314" t="s">
        <v>3025</v>
      </c>
      <c r="C11314">
        <v>817</v>
      </c>
      <c r="D11314" t="s">
        <v>308</v>
      </c>
      <c r="E11314" t="s">
        <v>3923</v>
      </c>
      <c r="F11314" t="s">
        <v>1531</v>
      </c>
    </row>
    <row r="11315" spans="1:6" ht="15">
      <c r="A11315" s="233">
        <v>45809</v>
      </c>
      <c r="B11315" t="s">
        <v>1504</v>
      </c>
      <c r="C11315">
        <v>561.31527780640465</v>
      </c>
      <c r="D11315" t="s">
        <v>308</v>
      </c>
      <c r="E11315" t="s">
        <v>3194</v>
      </c>
      <c r="F11315" t="s">
        <v>1531</v>
      </c>
    </row>
    <row r="11316" spans="1:6" ht="15">
      <c r="A11316" s="233">
        <v>45809</v>
      </c>
      <c r="B11316" t="s">
        <v>3025</v>
      </c>
      <c r="C11316">
        <v>233</v>
      </c>
      <c r="D11316" t="s">
        <v>310</v>
      </c>
      <c r="E11316" t="s">
        <v>2803</v>
      </c>
      <c r="F11316" t="s">
        <v>1518</v>
      </c>
    </row>
    <row r="11317" spans="1:6" ht="15">
      <c r="A11317" s="233">
        <v>45809</v>
      </c>
      <c r="B11317" t="s">
        <v>1504</v>
      </c>
      <c r="C11317">
        <v>579.34258292306924</v>
      </c>
      <c r="D11317" t="s">
        <v>310</v>
      </c>
      <c r="E11317" t="s">
        <v>3908</v>
      </c>
      <c r="F11317" t="s">
        <v>1518</v>
      </c>
    </row>
    <row r="11318" spans="1:6" ht="15">
      <c r="A11318" s="233">
        <v>45809</v>
      </c>
      <c r="B11318" t="s">
        <v>3025</v>
      </c>
      <c r="C11318">
        <v>61603</v>
      </c>
      <c r="D11318" t="s">
        <v>1772</v>
      </c>
      <c r="E11318" t="s">
        <v>3924</v>
      </c>
      <c r="F11318" t="s">
        <v>1772</v>
      </c>
    </row>
    <row r="11319" spans="1:6" ht="15">
      <c r="A11319" s="233">
        <v>45809</v>
      </c>
      <c r="B11319" t="s">
        <v>1504</v>
      </c>
      <c r="C11319">
        <v>560.99156623038948</v>
      </c>
      <c r="D11319" t="s">
        <v>1772</v>
      </c>
      <c r="E11319" t="s">
        <v>3194</v>
      </c>
      <c r="F11319" t="s">
        <v>1772</v>
      </c>
    </row>
    <row r="11320" spans="1:6" ht="15">
      <c r="A11320" s="233">
        <v>45778</v>
      </c>
      <c r="B11320" t="s">
        <v>1507</v>
      </c>
      <c r="C11320">
        <v>2.6315789473684209E-2</v>
      </c>
      <c r="D11320" t="s">
        <v>3</v>
      </c>
      <c r="E11320" t="s">
        <v>3522</v>
      </c>
      <c r="F11320" t="s">
        <v>1509</v>
      </c>
    </row>
    <row r="11321" spans="1:6" ht="15">
      <c r="A11321" s="233">
        <v>45778</v>
      </c>
      <c r="B11321" t="s">
        <v>1510</v>
      </c>
      <c r="C11321">
        <v>1.5</v>
      </c>
      <c r="D11321" t="s">
        <v>3</v>
      </c>
      <c r="E11321" t="s">
        <v>2075</v>
      </c>
      <c r="F11321" t="s">
        <v>1509</v>
      </c>
    </row>
    <row r="11322" spans="1:6" ht="15">
      <c r="A11322" s="233">
        <v>45778</v>
      </c>
      <c r="B11322" t="s">
        <v>1512</v>
      </c>
      <c r="C11322">
        <v>0.98245614035087714</v>
      </c>
      <c r="D11322" t="s">
        <v>3</v>
      </c>
      <c r="E11322" t="s">
        <v>1777</v>
      </c>
      <c r="F11322" t="s">
        <v>1509</v>
      </c>
    </row>
    <row r="11323" spans="1:6" ht="15">
      <c r="A11323" s="233">
        <v>45778</v>
      </c>
      <c r="B11323" t="s">
        <v>1507</v>
      </c>
      <c r="C11323">
        <v>0.44989451476793252</v>
      </c>
      <c r="D11323" t="s">
        <v>7</v>
      </c>
      <c r="E11323" t="s">
        <v>1648</v>
      </c>
      <c r="F11323" t="s">
        <v>1509</v>
      </c>
    </row>
    <row r="11324" spans="1:6" ht="15">
      <c r="A11324" s="233">
        <v>45778</v>
      </c>
      <c r="B11324" t="s">
        <v>1510</v>
      </c>
      <c r="C11324">
        <v>4.4196891191709842</v>
      </c>
      <c r="D11324" t="s">
        <v>7</v>
      </c>
      <c r="E11324" t="s">
        <v>1605</v>
      </c>
      <c r="F11324" t="s">
        <v>1509</v>
      </c>
    </row>
    <row r="11325" spans="1:6" ht="15">
      <c r="A11325" s="233">
        <v>45778</v>
      </c>
      <c r="B11325" t="s">
        <v>1512</v>
      </c>
      <c r="C11325">
        <v>0.89820675105485237</v>
      </c>
      <c r="D11325" t="s">
        <v>7</v>
      </c>
      <c r="E11325" t="s">
        <v>1580</v>
      </c>
      <c r="F11325" t="s">
        <v>1509</v>
      </c>
    </row>
    <row r="11326" spans="1:6" ht="15">
      <c r="A11326" s="233">
        <v>45778</v>
      </c>
      <c r="B11326" t="s">
        <v>1507</v>
      </c>
      <c r="C11326">
        <v>2.0556754423823911</v>
      </c>
      <c r="D11326" t="s">
        <v>11</v>
      </c>
      <c r="E11326" t="s">
        <v>3925</v>
      </c>
      <c r="F11326" t="s">
        <v>1518</v>
      </c>
    </row>
    <row r="11327" spans="1:6" ht="15">
      <c r="A11327" s="233">
        <v>45778</v>
      </c>
      <c r="B11327" t="s">
        <v>1510</v>
      </c>
      <c r="C11327">
        <v>5.4684270952927667</v>
      </c>
      <c r="D11327" t="s">
        <v>11</v>
      </c>
      <c r="E11327" t="s">
        <v>1702</v>
      </c>
      <c r="F11327" t="s">
        <v>1518</v>
      </c>
    </row>
    <row r="11328" spans="1:6" ht="15">
      <c r="A11328" s="233">
        <v>45778</v>
      </c>
      <c r="B11328" t="s">
        <v>1512</v>
      </c>
      <c r="C11328">
        <v>0.62408286577470862</v>
      </c>
      <c r="D11328" t="s">
        <v>11</v>
      </c>
      <c r="E11328" t="s">
        <v>3926</v>
      </c>
      <c r="F11328" t="s">
        <v>1518</v>
      </c>
    </row>
    <row r="11329" spans="1:6" ht="15">
      <c r="A11329" s="233">
        <v>45778</v>
      </c>
      <c r="B11329" t="s">
        <v>1507</v>
      </c>
      <c r="C11329">
        <v>0.38720262510254311</v>
      </c>
      <c r="D11329" t="s">
        <v>14</v>
      </c>
      <c r="E11329" t="s">
        <v>1999</v>
      </c>
      <c r="F11329" t="s">
        <v>1522</v>
      </c>
    </row>
    <row r="11330" spans="1:6" ht="15">
      <c r="A11330" s="233">
        <v>45778</v>
      </c>
      <c r="B11330" t="s">
        <v>1510</v>
      </c>
      <c r="C11330">
        <v>4</v>
      </c>
      <c r="D11330" t="s">
        <v>14</v>
      </c>
      <c r="E11330" t="s">
        <v>3691</v>
      </c>
      <c r="F11330" t="s">
        <v>1522</v>
      </c>
    </row>
    <row r="11331" spans="1:6" ht="15">
      <c r="A11331" s="233">
        <v>45778</v>
      </c>
      <c r="B11331" t="s">
        <v>1512</v>
      </c>
      <c r="C11331">
        <v>0.90319934372436428</v>
      </c>
      <c r="D11331" t="s">
        <v>14</v>
      </c>
      <c r="E11331" t="s">
        <v>1580</v>
      </c>
      <c r="F11331" t="s">
        <v>1522</v>
      </c>
    </row>
    <row r="11332" spans="1:6" ht="15">
      <c r="A11332" s="233">
        <v>45778</v>
      </c>
      <c r="B11332" t="s">
        <v>1507</v>
      </c>
      <c r="C11332">
        <v>0.52933243425488874</v>
      </c>
      <c r="D11332" t="s">
        <v>16</v>
      </c>
      <c r="E11332" t="s">
        <v>1514</v>
      </c>
      <c r="F11332" t="s">
        <v>1525</v>
      </c>
    </row>
    <row r="11333" spans="1:6" ht="15">
      <c r="A11333" s="233">
        <v>45778</v>
      </c>
      <c r="B11333" t="s">
        <v>1510</v>
      </c>
      <c r="C11333">
        <v>6.330645161290323</v>
      </c>
      <c r="D11333" t="s">
        <v>16</v>
      </c>
      <c r="E11333" t="s">
        <v>1623</v>
      </c>
      <c r="F11333" t="s">
        <v>1525</v>
      </c>
    </row>
    <row r="11334" spans="1:6" ht="15">
      <c r="A11334" s="233">
        <v>45778</v>
      </c>
      <c r="B11334" t="s">
        <v>1512</v>
      </c>
      <c r="C11334">
        <v>0.91638570465273095</v>
      </c>
      <c r="D11334" t="s">
        <v>16</v>
      </c>
      <c r="E11334" t="s">
        <v>1590</v>
      </c>
      <c r="F11334" t="s">
        <v>1525</v>
      </c>
    </row>
    <row r="11335" spans="1:6" ht="15">
      <c r="A11335" s="233">
        <v>45778</v>
      </c>
      <c r="B11335" t="s">
        <v>1507</v>
      </c>
      <c r="C11335">
        <v>0.57227722772277223</v>
      </c>
      <c r="D11335" t="s">
        <v>18</v>
      </c>
      <c r="E11335" t="s">
        <v>2016</v>
      </c>
      <c r="F11335" t="s">
        <v>1509</v>
      </c>
    </row>
    <row r="11336" spans="1:6" ht="15">
      <c r="A11336" s="233">
        <v>45778</v>
      </c>
      <c r="B11336" t="s">
        <v>1510</v>
      </c>
      <c r="C11336">
        <v>6.4222222222222216</v>
      </c>
      <c r="D11336" t="s">
        <v>18</v>
      </c>
      <c r="E11336" t="s">
        <v>3259</v>
      </c>
      <c r="F11336" t="s">
        <v>1509</v>
      </c>
    </row>
    <row r="11337" spans="1:6" ht="15">
      <c r="A11337" s="233">
        <v>45778</v>
      </c>
      <c r="B11337" t="s">
        <v>1512</v>
      </c>
      <c r="C11337">
        <v>0.91089108910891092</v>
      </c>
      <c r="D11337" t="s">
        <v>18</v>
      </c>
      <c r="E11337" t="s">
        <v>1673</v>
      </c>
      <c r="F11337" t="s">
        <v>1509</v>
      </c>
    </row>
    <row r="11338" spans="1:6" ht="15">
      <c r="A11338" s="233">
        <v>45778</v>
      </c>
      <c r="B11338" t="s">
        <v>1507</v>
      </c>
      <c r="C11338">
        <v>0.58946759259259263</v>
      </c>
      <c r="D11338" t="s">
        <v>20</v>
      </c>
      <c r="E11338" t="s">
        <v>1712</v>
      </c>
      <c r="F11338" t="s">
        <v>1531</v>
      </c>
    </row>
    <row r="11339" spans="1:6" ht="15">
      <c r="A11339" s="233">
        <v>45778</v>
      </c>
      <c r="B11339" t="s">
        <v>1510</v>
      </c>
      <c r="C11339">
        <v>4.2690695725062868</v>
      </c>
      <c r="D11339" t="s">
        <v>20</v>
      </c>
      <c r="E11339" t="s">
        <v>3927</v>
      </c>
      <c r="F11339" t="s">
        <v>1531</v>
      </c>
    </row>
    <row r="11340" spans="1:6" ht="15">
      <c r="A11340" s="233">
        <v>45778</v>
      </c>
      <c r="B11340" t="s">
        <v>1512</v>
      </c>
      <c r="C11340">
        <v>0.86192129629629632</v>
      </c>
      <c r="D11340" t="s">
        <v>20</v>
      </c>
      <c r="E11340" t="s">
        <v>1529</v>
      </c>
      <c r="F11340" t="s">
        <v>1531</v>
      </c>
    </row>
    <row r="11341" spans="1:6" ht="15">
      <c r="A11341" s="233">
        <v>45778</v>
      </c>
      <c r="B11341" t="s">
        <v>1507</v>
      </c>
      <c r="C11341">
        <v>0.23170731707317069</v>
      </c>
      <c r="D11341" t="s">
        <v>22</v>
      </c>
      <c r="E11341" t="s">
        <v>2094</v>
      </c>
      <c r="F11341" t="s">
        <v>1534</v>
      </c>
    </row>
    <row r="11342" spans="1:6" ht="15">
      <c r="A11342" s="233">
        <v>45778</v>
      </c>
      <c r="B11342" t="s">
        <v>1510</v>
      </c>
      <c r="C11342">
        <v>2.1111111111111112</v>
      </c>
      <c r="D11342" t="s">
        <v>22</v>
      </c>
      <c r="E11342" t="s">
        <v>3928</v>
      </c>
      <c r="F11342" t="s">
        <v>1534</v>
      </c>
    </row>
    <row r="11343" spans="1:6" ht="15">
      <c r="A11343" s="233">
        <v>45778</v>
      </c>
      <c r="B11343" t="s">
        <v>1512</v>
      </c>
      <c r="C11343">
        <v>0.8902439024390244</v>
      </c>
      <c r="D11343" t="s">
        <v>22</v>
      </c>
      <c r="E11343" t="s">
        <v>1576</v>
      </c>
      <c r="F11343" t="s">
        <v>1534</v>
      </c>
    </row>
    <row r="11344" spans="1:6" ht="15">
      <c r="A11344" s="233">
        <v>45778</v>
      </c>
      <c r="B11344" t="s">
        <v>1507</v>
      </c>
      <c r="C11344">
        <v>0.98633646456020496</v>
      </c>
      <c r="D11344" t="s">
        <v>24</v>
      </c>
      <c r="E11344" t="s">
        <v>2670</v>
      </c>
      <c r="F11344" t="s">
        <v>1534</v>
      </c>
    </row>
    <row r="11345" spans="1:6" ht="15">
      <c r="A11345" s="233">
        <v>45778</v>
      </c>
      <c r="B11345" t="s">
        <v>1510</v>
      </c>
      <c r="C11345">
        <v>6.9161676646706587</v>
      </c>
      <c r="D11345" t="s">
        <v>24</v>
      </c>
      <c r="E11345" t="s">
        <v>2703</v>
      </c>
      <c r="F11345" t="s">
        <v>1534</v>
      </c>
    </row>
    <row r="11346" spans="1:6" ht="15">
      <c r="A11346" s="233">
        <v>45778</v>
      </c>
      <c r="B11346" t="s">
        <v>1512</v>
      </c>
      <c r="C11346">
        <v>0.85738684884713923</v>
      </c>
      <c r="D11346" t="s">
        <v>24</v>
      </c>
      <c r="E11346" t="s">
        <v>1529</v>
      </c>
      <c r="F11346" t="s">
        <v>1534</v>
      </c>
    </row>
    <row r="11347" spans="1:6" ht="15">
      <c r="A11347" s="233">
        <v>45778</v>
      </c>
      <c r="B11347" t="s">
        <v>1507</v>
      </c>
      <c r="C11347">
        <v>0.25454545454545452</v>
      </c>
      <c r="D11347" t="s">
        <v>26</v>
      </c>
      <c r="E11347" t="s">
        <v>3226</v>
      </c>
      <c r="F11347" t="s">
        <v>1534</v>
      </c>
    </row>
    <row r="11348" spans="1:6" ht="15">
      <c r="A11348" s="233">
        <v>45778</v>
      </c>
      <c r="B11348" t="s">
        <v>1510</v>
      </c>
      <c r="C11348">
        <v>5.4444444444444446</v>
      </c>
      <c r="D11348" t="s">
        <v>26</v>
      </c>
      <c r="E11348" t="s">
        <v>3483</v>
      </c>
      <c r="F11348" t="s">
        <v>1534</v>
      </c>
    </row>
    <row r="11349" spans="1:6" ht="15">
      <c r="A11349" s="233">
        <v>45778</v>
      </c>
      <c r="B11349" t="s">
        <v>1512</v>
      </c>
      <c r="C11349">
        <v>0.95324675324675323</v>
      </c>
      <c r="D11349" t="s">
        <v>26</v>
      </c>
      <c r="E11349" t="s">
        <v>1630</v>
      </c>
      <c r="F11349" t="s">
        <v>1534</v>
      </c>
    </row>
    <row r="11350" spans="1:6" ht="15">
      <c r="A11350" s="233">
        <v>45778</v>
      </c>
      <c r="B11350" t="s">
        <v>1507</v>
      </c>
      <c r="C11350">
        <v>1.143604841347726</v>
      </c>
      <c r="D11350" t="s">
        <v>28</v>
      </c>
      <c r="E11350" t="s">
        <v>1949</v>
      </c>
      <c r="F11350" t="s">
        <v>1522</v>
      </c>
    </row>
    <row r="11351" spans="1:6" ht="15">
      <c r="A11351" s="233">
        <v>45778</v>
      </c>
      <c r="B11351" t="s">
        <v>1510</v>
      </c>
      <c r="C11351">
        <v>8.2258823529411771</v>
      </c>
      <c r="D11351" t="s">
        <v>28</v>
      </c>
      <c r="E11351" t="s">
        <v>3514</v>
      </c>
      <c r="F11351" t="s">
        <v>1522</v>
      </c>
    </row>
    <row r="11352" spans="1:6" ht="15">
      <c r="A11352" s="233">
        <v>45778</v>
      </c>
      <c r="B11352" t="s">
        <v>1512</v>
      </c>
      <c r="C11352">
        <v>0.86097481190709846</v>
      </c>
      <c r="D11352" t="s">
        <v>28</v>
      </c>
      <c r="E11352" t="s">
        <v>1529</v>
      </c>
      <c r="F11352" t="s">
        <v>1522</v>
      </c>
    </row>
    <row r="11353" spans="1:6" ht="15">
      <c r="A11353" s="233">
        <v>45778</v>
      </c>
      <c r="B11353" t="s">
        <v>1507</v>
      </c>
      <c r="C11353">
        <v>0.73632538569424966</v>
      </c>
      <c r="D11353" t="s">
        <v>30</v>
      </c>
      <c r="E11353" t="s">
        <v>1643</v>
      </c>
      <c r="F11353" t="s">
        <v>1544</v>
      </c>
    </row>
    <row r="11354" spans="1:6" ht="15">
      <c r="A11354" s="233">
        <v>45778</v>
      </c>
      <c r="B11354" t="s">
        <v>1510</v>
      </c>
      <c r="C11354">
        <v>3.7234042553191489</v>
      </c>
      <c r="D11354" t="s">
        <v>30</v>
      </c>
      <c r="E11354" t="s">
        <v>1692</v>
      </c>
      <c r="F11354" t="s">
        <v>1544</v>
      </c>
    </row>
    <row r="11355" spans="1:6" ht="15">
      <c r="A11355" s="233">
        <v>45778</v>
      </c>
      <c r="B11355" t="s">
        <v>1512</v>
      </c>
      <c r="C11355">
        <v>0.80224403927068721</v>
      </c>
      <c r="D11355" t="s">
        <v>30</v>
      </c>
      <c r="E11355" t="s">
        <v>1603</v>
      </c>
      <c r="F11355" t="s">
        <v>1544</v>
      </c>
    </row>
    <row r="11356" spans="1:6" ht="15">
      <c r="A11356" s="233">
        <v>45778</v>
      </c>
      <c r="B11356" t="s">
        <v>1507</v>
      </c>
      <c r="C11356">
        <v>0.78671424650013722</v>
      </c>
      <c r="D11356" t="s">
        <v>32</v>
      </c>
      <c r="E11356" t="s">
        <v>1593</v>
      </c>
      <c r="F11356" t="s">
        <v>1518</v>
      </c>
    </row>
    <row r="11357" spans="1:6" ht="15">
      <c r="A11357" s="233">
        <v>45778</v>
      </c>
      <c r="B11357" t="s">
        <v>1510</v>
      </c>
      <c r="C11357">
        <v>4.2776119402985078</v>
      </c>
      <c r="D11357" t="s">
        <v>32</v>
      </c>
      <c r="E11357" t="s">
        <v>2095</v>
      </c>
      <c r="F11357" t="s">
        <v>1518</v>
      </c>
    </row>
    <row r="11358" spans="1:6" ht="15">
      <c r="A11358" s="233">
        <v>45778</v>
      </c>
      <c r="B11358" t="s">
        <v>1512</v>
      </c>
      <c r="C11358">
        <v>0.81608564370024705</v>
      </c>
      <c r="D11358" t="s">
        <v>32</v>
      </c>
      <c r="E11358" t="s">
        <v>1632</v>
      </c>
      <c r="F11358" t="s">
        <v>1518</v>
      </c>
    </row>
    <row r="11359" spans="1:6" ht="15">
      <c r="A11359" s="233">
        <v>45778</v>
      </c>
      <c r="B11359" t="s">
        <v>1507</v>
      </c>
      <c r="C11359">
        <v>0.58637956935403102</v>
      </c>
      <c r="D11359" t="s">
        <v>34</v>
      </c>
      <c r="E11359" t="s">
        <v>1712</v>
      </c>
      <c r="F11359" t="s">
        <v>1509</v>
      </c>
    </row>
    <row r="11360" spans="1:6" ht="15">
      <c r="A11360" s="233">
        <v>45778</v>
      </c>
      <c r="B11360" t="s">
        <v>1510</v>
      </c>
      <c r="C11360">
        <v>5.7684729064039413</v>
      </c>
      <c r="D11360" t="s">
        <v>34</v>
      </c>
      <c r="E11360" t="s">
        <v>3199</v>
      </c>
      <c r="F11360" t="s">
        <v>1509</v>
      </c>
    </row>
    <row r="11361" spans="1:6" ht="15">
      <c r="A11361" s="233">
        <v>45778</v>
      </c>
      <c r="B11361" t="s">
        <v>1512</v>
      </c>
      <c r="C11361">
        <v>0.89834752128192286</v>
      </c>
      <c r="D11361" t="s">
        <v>34</v>
      </c>
      <c r="E11361" t="s">
        <v>1580</v>
      </c>
      <c r="F11361" t="s">
        <v>1509</v>
      </c>
    </row>
    <row r="11362" spans="1:6" ht="15">
      <c r="A11362" s="233">
        <v>45778</v>
      </c>
      <c r="B11362" t="s">
        <v>1507</v>
      </c>
      <c r="C11362">
        <v>1.6382428940568481</v>
      </c>
      <c r="D11362" t="s">
        <v>36</v>
      </c>
      <c r="E11362" t="s">
        <v>2746</v>
      </c>
      <c r="F11362" t="s">
        <v>1544</v>
      </c>
    </row>
    <row r="11363" spans="1:6" ht="15">
      <c r="A11363" s="233">
        <v>45778</v>
      </c>
      <c r="B11363" t="s">
        <v>1510</v>
      </c>
      <c r="C11363">
        <v>10.39344262295082</v>
      </c>
      <c r="D11363" t="s">
        <v>36</v>
      </c>
      <c r="E11363" t="s">
        <v>3929</v>
      </c>
      <c r="F11363" t="s">
        <v>1544</v>
      </c>
    </row>
    <row r="11364" spans="1:6" ht="15">
      <c r="A11364" s="233">
        <v>45778</v>
      </c>
      <c r="B11364" t="s">
        <v>1512</v>
      </c>
      <c r="C11364">
        <v>0.84237726098191212</v>
      </c>
      <c r="D11364" t="s">
        <v>36</v>
      </c>
      <c r="E11364" t="s">
        <v>1568</v>
      </c>
      <c r="F11364" t="s">
        <v>1544</v>
      </c>
    </row>
    <row r="11365" spans="1:6" ht="15">
      <c r="A11365" s="233">
        <v>45778</v>
      </c>
      <c r="B11365" t="s">
        <v>1507</v>
      </c>
      <c r="C11365">
        <v>1.3381109886071301</v>
      </c>
      <c r="D11365" t="s">
        <v>1497</v>
      </c>
      <c r="E11365" t="s">
        <v>2680</v>
      </c>
      <c r="F11365" t="s">
        <v>1522</v>
      </c>
    </row>
    <row r="11366" spans="1:6" ht="15">
      <c r="A11366" s="233">
        <v>45778</v>
      </c>
      <c r="B11366" t="s">
        <v>1510</v>
      </c>
      <c r="C11366">
        <v>9.7613941018766752</v>
      </c>
      <c r="D11366" t="s">
        <v>1497</v>
      </c>
      <c r="E11366" t="s">
        <v>3930</v>
      </c>
      <c r="F11366" t="s">
        <v>1522</v>
      </c>
    </row>
    <row r="11367" spans="1:6" ht="15">
      <c r="A11367" s="233">
        <v>45778</v>
      </c>
      <c r="B11367" t="s">
        <v>1512</v>
      </c>
      <c r="C11367">
        <v>0.86291804483645718</v>
      </c>
      <c r="D11367" t="s">
        <v>1497</v>
      </c>
      <c r="E11367" t="s">
        <v>1529</v>
      </c>
      <c r="F11367" t="s">
        <v>1522</v>
      </c>
    </row>
    <row r="11368" spans="1:6" ht="15">
      <c r="A11368" s="233">
        <v>45778</v>
      </c>
      <c r="B11368" t="s">
        <v>1507</v>
      </c>
      <c r="C11368">
        <v>0.66343963553530749</v>
      </c>
      <c r="D11368" t="s">
        <v>40</v>
      </c>
      <c r="E11368" t="s">
        <v>1543</v>
      </c>
      <c r="F11368" t="s">
        <v>1509</v>
      </c>
    </row>
    <row r="11369" spans="1:6" ht="15">
      <c r="A11369" s="233">
        <v>45778</v>
      </c>
      <c r="B11369" t="s">
        <v>1510</v>
      </c>
      <c r="C11369">
        <v>7.4203821656050959</v>
      </c>
      <c r="D11369" t="s">
        <v>40</v>
      </c>
      <c r="E11369" t="s">
        <v>2745</v>
      </c>
      <c r="F11369" t="s">
        <v>1509</v>
      </c>
    </row>
    <row r="11370" spans="1:6" ht="15">
      <c r="A11370" s="233">
        <v>45778</v>
      </c>
      <c r="B11370" t="s">
        <v>1512</v>
      </c>
      <c r="C11370">
        <v>0.91059225512528474</v>
      </c>
      <c r="D11370" t="s">
        <v>40</v>
      </c>
      <c r="E11370" t="s">
        <v>1673</v>
      </c>
      <c r="F11370" t="s">
        <v>1509</v>
      </c>
    </row>
    <row r="11371" spans="1:6" ht="15">
      <c r="A11371" s="233">
        <v>45778</v>
      </c>
      <c r="B11371" t="s">
        <v>1507</v>
      </c>
      <c r="C11371">
        <v>0.89294710327455917</v>
      </c>
      <c r="D11371" t="s">
        <v>42</v>
      </c>
      <c r="E11371" t="s">
        <v>1965</v>
      </c>
      <c r="F11371" t="s">
        <v>1544</v>
      </c>
    </row>
    <row r="11372" spans="1:6" ht="15">
      <c r="A11372" s="233">
        <v>45778</v>
      </c>
      <c r="B11372" t="s">
        <v>1510</v>
      </c>
      <c r="C11372">
        <v>7.522546419098143</v>
      </c>
      <c r="D11372" t="s">
        <v>42</v>
      </c>
      <c r="E11372" t="s">
        <v>3229</v>
      </c>
      <c r="F11372" t="s">
        <v>1544</v>
      </c>
    </row>
    <row r="11373" spans="1:6" ht="15">
      <c r="A11373" s="233">
        <v>45778</v>
      </c>
      <c r="B11373" t="s">
        <v>1512</v>
      </c>
      <c r="C11373">
        <v>0.88129722921914355</v>
      </c>
      <c r="D11373" t="s">
        <v>42</v>
      </c>
      <c r="E11373" t="s">
        <v>1516</v>
      </c>
      <c r="F11373" t="s">
        <v>1544</v>
      </c>
    </row>
    <row r="11374" spans="1:6" ht="15">
      <c r="A11374" s="233">
        <v>45778</v>
      </c>
      <c r="B11374" t="s">
        <v>1507</v>
      </c>
      <c r="C11374">
        <v>1.0479166666666671</v>
      </c>
      <c r="D11374" t="s">
        <v>44</v>
      </c>
      <c r="E11374" t="s">
        <v>2047</v>
      </c>
      <c r="F11374" t="s">
        <v>1534</v>
      </c>
    </row>
    <row r="11375" spans="1:6" ht="15">
      <c r="A11375" s="233">
        <v>45778</v>
      </c>
      <c r="B11375" t="s">
        <v>1510</v>
      </c>
      <c r="C11375">
        <v>9.0630630630630638</v>
      </c>
      <c r="D11375" t="s">
        <v>44</v>
      </c>
      <c r="E11375" t="s">
        <v>3261</v>
      </c>
      <c r="F11375" t="s">
        <v>1534</v>
      </c>
    </row>
    <row r="11376" spans="1:6" ht="15">
      <c r="A11376" s="233">
        <v>45778</v>
      </c>
      <c r="B11376" t="s">
        <v>1512</v>
      </c>
      <c r="C11376">
        <v>0.88437500000000002</v>
      </c>
      <c r="D11376" t="s">
        <v>44</v>
      </c>
      <c r="E11376" t="s">
        <v>1516</v>
      </c>
      <c r="F11376" t="s">
        <v>1534</v>
      </c>
    </row>
    <row r="11377" spans="1:6" ht="15">
      <c r="A11377" s="233">
        <v>45778</v>
      </c>
      <c r="B11377" t="s">
        <v>1507</v>
      </c>
      <c r="C11377">
        <v>1.1425269645608629</v>
      </c>
      <c r="D11377" t="s">
        <v>46</v>
      </c>
      <c r="E11377" t="s">
        <v>1949</v>
      </c>
      <c r="F11377" t="s">
        <v>1518</v>
      </c>
    </row>
    <row r="11378" spans="1:6" ht="15">
      <c r="A11378" s="233">
        <v>45778</v>
      </c>
      <c r="B11378" t="s">
        <v>1510</v>
      </c>
      <c r="C11378">
        <v>12.15573770491803</v>
      </c>
      <c r="D11378" t="s">
        <v>46</v>
      </c>
      <c r="E11378" t="s">
        <v>3931</v>
      </c>
      <c r="F11378" t="s">
        <v>1518</v>
      </c>
    </row>
    <row r="11379" spans="1:6" ht="15">
      <c r="A11379" s="233">
        <v>45778</v>
      </c>
      <c r="B11379" t="s">
        <v>1512</v>
      </c>
      <c r="C11379">
        <v>0.90600924499229585</v>
      </c>
      <c r="D11379" t="s">
        <v>46</v>
      </c>
      <c r="E11379" t="s">
        <v>1673</v>
      </c>
      <c r="F11379" t="s">
        <v>1518</v>
      </c>
    </row>
    <row r="11380" spans="1:6" ht="15">
      <c r="A11380" s="233">
        <v>45778</v>
      </c>
      <c r="B11380" t="s">
        <v>1507</v>
      </c>
      <c r="C11380">
        <v>0.39706681151548068</v>
      </c>
      <c r="D11380" t="s">
        <v>48</v>
      </c>
      <c r="E11380" t="s">
        <v>1588</v>
      </c>
      <c r="F11380" t="s">
        <v>1525</v>
      </c>
    </row>
    <row r="11381" spans="1:6" ht="15">
      <c r="A11381" s="233">
        <v>45778</v>
      </c>
      <c r="B11381" t="s">
        <v>1510</v>
      </c>
      <c r="C11381">
        <v>4.106741573033708</v>
      </c>
      <c r="D11381" t="s">
        <v>48</v>
      </c>
      <c r="E11381" t="s">
        <v>3678</v>
      </c>
      <c r="F11381" t="s">
        <v>1525</v>
      </c>
    </row>
    <row r="11382" spans="1:6" ht="15">
      <c r="A11382" s="233">
        <v>45778</v>
      </c>
      <c r="B11382" t="s">
        <v>1512</v>
      </c>
      <c r="C11382">
        <v>0.90331341662140141</v>
      </c>
      <c r="D11382" t="s">
        <v>48</v>
      </c>
      <c r="E11382" t="s">
        <v>1580</v>
      </c>
      <c r="F11382" t="s">
        <v>1525</v>
      </c>
    </row>
    <row r="11383" spans="1:6" ht="15">
      <c r="A11383" s="233">
        <v>45778</v>
      </c>
      <c r="B11383" t="s">
        <v>1507</v>
      </c>
      <c r="C11383">
        <v>0.67191844300278036</v>
      </c>
      <c r="D11383" t="s">
        <v>50</v>
      </c>
      <c r="E11383" t="s">
        <v>1637</v>
      </c>
      <c r="F11383" t="s">
        <v>1509</v>
      </c>
    </row>
    <row r="11384" spans="1:6" ht="15">
      <c r="A11384" s="233">
        <v>45778</v>
      </c>
      <c r="B11384" t="s">
        <v>1510</v>
      </c>
      <c r="C11384">
        <v>4.4207317073170733</v>
      </c>
      <c r="D11384" t="s">
        <v>50</v>
      </c>
      <c r="E11384" t="s">
        <v>1605</v>
      </c>
      <c r="F11384" t="s">
        <v>1509</v>
      </c>
    </row>
    <row r="11385" spans="1:6" ht="15">
      <c r="A11385" s="233">
        <v>45778</v>
      </c>
      <c r="B11385" t="s">
        <v>1512</v>
      </c>
      <c r="C11385">
        <v>0.8480074142724745</v>
      </c>
      <c r="D11385" t="s">
        <v>50</v>
      </c>
      <c r="E11385" t="s">
        <v>1542</v>
      </c>
      <c r="F11385" t="s">
        <v>1509</v>
      </c>
    </row>
    <row r="11386" spans="1:6" ht="15">
      <c r="A11386" s="233">
        <v>45778</v>
      </c>
      <c r="B11386" t="s">
        <v>1507</v>
      </c>
      <c r="C11386">
        <v>0.7525572333170969</v>
      </c>
      <c r="D11386" t="s">
        <v>52</v>
      </c>
      <c r="E11386" t="s">
        <v>1615</v>
      </c>
      <c r="F11386" t="s">
        <v>1525</v>
      </c>
    </row>
    <row r="11387" spans="1:6" ht="15">
      <c r="A11387" s="233">
        <v>45778</v>
      </c>
      <c r="B11387" t="s">
        <v>1510</v>
      </c>
      <c r="C11387">
        <v>5.5376344086021509</v>
      </c>
      <c r="D11387" t="s">
        <v>52</v>
      </c>
      <c r="E11387" t="s">
        <v>2685</v>
      </c>
      <c r="F11387" t="s">
        <v>1525</v>
      </c>
    </row>
    <row r="11388" spans="1:6" ht="15">
      <c r="A11388" s="233">
        <v>45778</v>
      </c>
      <c r="B11388" t="s">
        <v>1512</v>
      </c>
      <c r="C11388">
        <v>0.86410131514856303</v>
      </c>
      <c r="D11388" t="s">
        <v>52</v>
      </c>
      <c r="E11388" t="s">
        <v>1529</v>
      </c>
      <c r="F11388" t="s">
        <v>1525</v>
      </c>
    </row>
    <row r="11389" spans="1:6" ht="15">
      <c r="A11389" s="233">
        <v>45778</v>
      </c>
      <c r="B11389" t="s">
        <v>1507</v>
      </c>
      <c r="C11389">
        <v>0.66332916145181475</v>
      </c>
      <c r="D11389" t="s">
        <v>54</v>
      </c>
      <c r="E11389" t="s">
        <v>1543</v>
      </c>
      <c r="F11389" t="s">
        <v>1534</v>
      </c>
    </row>
    <row r="11390" spans="1:6" ht="15">
      <c r="A11390" s="233">
        <v>45778</v>
      </c>
      <c r="B11390" t="s">
        <v>1510</v>
      </c>
      <c r="C11390">
        <v>6.9736842105263159</v>
      </c>
      <c r="D11390" t="s">
        <v>54</v>
      </c>
      <c r="E11390" t="s">
        <v>3482</v>
      </c>
      <c r="F11390" t="s">
        <v>1534</v>
      </c>
    </row>
    <row r="11391" spans="1:6" ht="15">
      <c r="A11391" s="233">
        <v>45778</v>
      </c>
      <c r="B11391" t="s">
        <v>1512</v>
      </c>
      <c r="C11391">
        <v>0.90488110137672084</v>
      </c>
      <c r="D11391" t="s">
        <v>54</v>
      </c>
      <c r="E11391" t="s">
        <v>1580</v>
      </c>
      <c r="F11391" t="s">
        <v>1534</v>
      </c>
    </row>
    <row r="11392" spans="1:6" ht="15">
      <c r="A11392" s="233">
        <v>45778</v>
      </c>
      <c r="B11392" t="s">
        <v>1507</v>
      </c>
      <c r="C11392">
        <v>1.4096581660336409</v>
      </c>
      <c r="D11392" t="s">
        <v>56</v>
      </c>
      <c r="E11392" t="s">
        <v>3265</v>
      </c>
      <c r="F11392" t="s">
        <v>1534</v>
      </c>
    </row>
    <row r="11393" spans="1:6" ht="15">
      <c r="A11393" s="233">
        <v>45778</v>
      </c>
      <c r="B11393" t="s">
        <v>1510</v>
      </c>
      <c r="C11393">
        <v>14.353591160221001</v>
      </c>
      <c r="D11393" t="s">
        <v>56</v>
      </c>
      <c r="E11393" t="s">
        <v>3932</v>
      </c>
      <c r="F11393" t="s">
        <v>1534</v>
      </c>
    </row>
    <row r="11394" spans="1:6" ht="15">
      <c r="A11394" s="233">
        <v>45778</v>
      </c>
      <c r="B11394" t="s">
        <v>1512</v>
      </c>
      <c r="C11394">
        <v>0.90179055887140536</v>
      </c>
      <c r="D11394" t="s">
        <v>56</v>
      </c>
      <c r="E11394" t="s">
        <v>1580</v>
      </c>
      <c r="F11394" t="s">
        <v>1534</v>
      </c>
    </row>
    <row r="11395" spans="1:6" ht="15">
      <c r="A11395" s="233">
        <v>45778</v>
      </c>
      <c r="B11395" t="s">
        <v>1507</v>
      </c>
      <c r="C11395">
        <v>1.3</v>
      </c>
      <c r="D11395" t="s">
        <v>58</v>
      </c>
      <c r="E11395" t="s">
        <v>2759</v>
      </c>
      <c r="F11395" t="s">
        <v>1509</v>
      </c>
    </row>
    <row r="11396" spans="1:6" ht="15">
      <c r="A11396" s="233">
        <v>45778</v>
      </c>
      <c r="B11396" t="s">
        <v>1510</v>
      </c>
      <c r="C11396">
        <v>3.25</v>
      </c>
      <c r="D11396" t="s">
        <v>58</v>
      </c>
      <c r="E11396" t="s">
        <v>3933</v>
      </c>
      <c r="F11396" t="s">
        <v>1509</v>
      </c>
    </row>
    <row r="11397" spans="1:6" ht="15">
      <c r="A11397" s="233">
        <v>45778</v>
      </c>
      <c r="B11397" t="s">
        <v>1512</v>
      </c>
      <c r="C11397">
        <v>0.6</v>
      </c>
      <c r="D11397" t="s">
        <v>58</v>
      </c>
      <c r="E11397" t="s">
        <v>1614</v>
      </c>
      <c r="F11397" t="s">
        <v>1509</v>
      </c>
    </row>
    <row r="11398" spans="1:6" ht="15">
      <c r="A11398" s="233">
        <v>45778</v>
      </c>
      <c r="B11398" t="s">
        <v>1507</v>
      </c>
      <c r="C11398">
        <v>0.61716355530788525</v>
      </c>
      <c r="D11398" t="s">
        <v>1498</v>
      </c>
      <c r="E11398" t="s">
        <v>1735</v>
      </c>
      <c r="F11398" t="s">
        <v>1522</v>
      </c>
    </row>
    <row r="11399" spans="1:6" ht="15">
      <c r="A11399" s="233">
        <v>45778</v>
      </c>
      <c r="B11399" t="s">
        <v>1510</v>
      </c>
      <c r="C11399">
        <v>5.0113122171945701</v>
      </c>
      <c r="D11399" t="s">
        <v>1498</v>
      </c>
      <c r="E11399" t="s">
        <v>1563</v>
      </c>
      <c r="F11399" t="s">
        <v>1522</v>
      </c>
    </row>
    <row r="11400" spans="1:6" ht="15">
      <c r="A11400" s="233">
        <v>45778</v>
      </c>
      <c r="B11400" t="s">
        <v>1512</v>
      </c>
      <c r="C11400">
        <v>0.87684591808303147</v>
      </c>
      <c r="D11400" t="s">
        <v>1498</v>
      </c>
      <c r="E11400" t="s">
        <v>1516</v>
      </c>
      <c r="F11400" t="s">
        <v>1522</v>
      </c>
    </row>
    <row r="11401" spans="1:6" ht="15">
      <c r="A11401" s="233">
        <v>45778</v>
      </c>
      <c r="B11401" t="s">
        <v>1507</v>
      </c>
      <c r="C11401">
        <v>0.45392249527410211</v>
      </c>
      <c r="D11401" t="s">
        <v>62</v>
      </c>
      <c r="E11401" t="s">
        <v>1648</v>
      </c>
      <c r="F11401" t="s">
        <v>1578</v>
      </c>
    </row>
    <row r="11402" spans="1:6" ht="15">
      <c r="A11402" s="233">
        <v>45778</v>
      </c>
      <c r="B11402" t="s">
        <v>1510</v>
      </c>
      <c r="C11402">
        <v>4.3659090909090912</v>
      </c>
      <c r="D11402" t="s">
        <v>62</v>
      </c>
      <c r="E11402" t="s">
        <v>3934</v>
      </c>
      <c r="F11402" t="s">
        <v>1578</v>
      </c>
    </row>
    <row r="11403" spans="1:6" ht="15">
      <c r="A11403" s="233">
        <v>45778</v>
      </c>
      <c r="B11403" t="s">
        <v>1512</v>
      </c>
      <c r="C11403">
        <v>0.89603024574669188</v>
      </c>
      <c r="D11403" t="s">
        <v>62</v>
      </c>
      <c r="E11403" t="s">
        <v>1580</v>
      </c>
      <c r="F11403" t="s">
        <v>1578</v>
      </c>
    </row>
    <row r="11404" spans="1:6" ht="15">
      <c r="A11404" s="233">
        <v>45778</v>
      </c>
      <c r="B11404" t="s">
        <v>1507</v>
      </c>
      <c r="C11404">
        <v>0.93977272727272732</v>
      </c>
      <c r="D11404" t="s">
        <v>64</v>
      </c>
      <c r="E11404" t="s">
        <v>1595</v>
      </c>
      <c r="F11404" t="s">
        <v>1531</v>
      </c>
    </row>
    <row r="11405" spans="1:6" ht="15">
      <c r="A11405" s="233">
        <v>45778</v>
      </c>
      <c r="B11405" t="s">
        <v>1510</v>
      </c>
      <c r="C11405">
        <v>5.1903765690376567</v>
      </c>
      <c r="D11405" t="s">
        <v>64</v>
      </c>
      <c r="E11405" t="s">
        <v>1739</v>
      </c>
      <c r="F11405" t="s">
        <v>1531</v>
      </c>
    </row>
    <row r="11406" spans="1:6" ht="15">
      <c r="A11406" s="233">
        <v>45778</v>
      </c>
      <c r="B11406" t="s">
        <v>1512</v>
      </c>
      <c r="C11406">
        <v>0.81893939393939397</v>
      </c>
      <c r="D11406" t="s">
        <v>64</v>
      </c>
      <c r="E11406" t="s">
        <v>1632</v>
      </c>
      <c r="F11406" t="s">
        <v>1531</v>
      </c>
    </row>
    <row r="11407" spans="1:6" ht="15">
      <c r="A11407" s="233">
        <v>45778</v>
      </c>
      <c r="B11407" t="s">
        <v>1507</v>
      </c>
      <c r="C11407">
        <v>0.59669932955131511</v>
      </c>
      <c r="D11407" t="s">
        <v>66</v>
      </c>
      <c r="E11407" t="s">
        <v>1686</v>
      </c>
      <c r="F11407" t="s">
        <v>1509</v>
      </c>
    </row>
    <row r="11408" spans="1:6" ht="15">
      <c r="A11408" s="233">
        <v>45778</v>
      </c>
      <c r="B11408" t="s">
        <v>1510</v>
      </c>
      <c r="C11408">
        <v>7.4645161290322584</v>
      </c>
      <c r="D11408" t="s">
        <v>66</v>
      </c>
      <c r="E11408" t="s">
        <v>3935</v>
      </c>
      <c r="F11408" t="s">
        <v>1509</v>
      </c>
    </row>
    <row r="11409" spans="1:6" ht="15">
      <c r="A11409" s="233">
        <v>45778</v>
      </c>
      <c r="B11409" t="s">
        <v>1512</v>
      </c>
      <c r="C11409">
        <v>0.92006188757091278</v>
      </c>
      <c r="D11409" t="s">
        <v>66</v>
      </c>
      <c r="E11409" t="s">
        <v>1590</v>
      </c>
      <c r="F11409" t="s">
        <v>1509</v>
      </c>
    </row>
    <row r="11410" spans="1:6" ht="15">
      <c r="A11410" s="233">
        <v>45778</v>
      </c>
      <c r="B11410" t="s">
        <v>1507</v>
      </c>
      <c r="C11410">
        <v>0.65151515151515149</v>
      </c>
      <c r="D11410" t="s">
        <v>68</v>
      </c>
      <c r="E11410" t="s">
        <v>1682</v>
      </c>
      <c r="F11410" t="s">
        <v>1578</v>
      </c>
    </row>
    <row r="11411" spans="1:6" ht="15">
      <c r="A11411" s="233">
        <v>45778</v>
      </c>
      <c r="B11411" t="s">
        <v>1510</v>
      </c>
      <c r="C11411">
        <v>10.75</v>
      </c>
      <c r="D11411" t="s">
        <v>68</v>
      </c>
      <c r="E11411" t="s">
        <v>2025</v>
      </c>
      <c r="F11411" t="s">
        <v>1578</v>
      </c>
    </row>
    <row r="11412" spans="1:6" ht="15">
      <c r="A11412" s="233">
        <v>45778</v>
      </c>
      <c r="B11412" t="s">
        <v>1512</v>
      </c>
      <c r="C11412">
        <v>0.93939393939393945</v>
      </c>
      <c r="D11412" t="s">
        <v>68</v>
      </c>
      <c r="E11412" t="s">
        <v>1585</v>
      </c>
      <c r="F11412" t="s">
        <v>1578</v>
      </c>
    </row>
    <row r="11413" spans="1:6" ht="15">
      <c r="A11413" s="233">
        <v>45778</v>
      </c>
      <c r="B11413" t="s">
        <v>1507</v>
      </c>
      <c r="C11413">
        <v>0.29276315789473678</v>
      </c>
      <c r="D11413" t="s">
        <v>70</v>
      </c>
      <c r="E11413" t="s">
        <v>1597</v>
      </c>
      <c r="F11413" t="s">
        <v>1578</v>
      </c>
    </row>
    <row r="11414" spans="1:6" ht="15">
      <c r="A11414" s="233">
        <v>45778</v>
      </c>
      <c r="B11414" t="s">
        <v>1510</v>
      </c>
      <c r="C11414">
        <v>3.657534246575342</v>
      </c>
      <c r="D11414" t="s">
        <v>70</v>
      </c>
      <c r="E11414" t="s">
        <v>1736</v>
      </c>
      <c r="F11414" t="s">
        <v>1578</v>
      </c>
    </row>
    <row r="11415" spans="1:6" ht="15">
      <c r="A11415" s="233">
        <v>45778</v>
      </c>
      <c r="B11415" t="s">
        <v>1512</v>
      </c>
      <c r="C11415">
        <v>0.91995614035087714</v>
      </c>
      <c r="D11415" t="s">
        <v>70</v>
      </c>
      <c r="E11415" t="s">
        <v>1590</v>
      </c>
      <c r="F11415" t="s">
        <v>1578</v>
      </c>
    </row>
    <row r="11416" spans="1:6" ht="15">
      <c r="A11416" s="233">
        <v>45778</v>
      </c>
      <c r="B11416" t="s">
        <v>1507</v>
      </c>
      <c r="C11416">
        <v>0.59439450026441032</v>
      </c>
      <c r="D11416" t="s">
        <v>72</v>
      </c>
      <c r="E11416" t="s">
        <v>1712</v>
      </c>
      <c r="F11416" t="s">
        <v>1591</v>
      </c>
    </row>
    <row r="11417" spans="1:6" ht="15">
      <c r="A11417" s="233">
        <v>45778</v>
      </c>
      <c r="B11417" t="s">
        <v>1510</v>
      </c>
      <c r="C11417">
        <v>3.862542955326461</v>
      </c>
      <c r="D11417" t="s">
        <v>72</v>
      </c>
      <c r="E11417" t="s">
        <v>2763</v>
      </c>
      <c r="F11417" t="s">
        <v>1591</v>
      </c>
    </row>
    <row r="11418" spans="1:6" ht="15">
      <c r="A11418" s="233">
        <v>45778</v>
      </c>
      <c r="B11418" t="s">
        <v>1512</v>
      </c>
      <c r="C11418">
        <v>0.84611316763617128</v>
      </c>
      <c r="D11418" t="s">
        <v>72</v>
      </c>
      <c r="E11418" t="s">
        <v>1542</v>
      </c>
      <c r="F11418" t="s">
        <v>1591</v>
      </c>
    </row>
    <row r="11419" spans="1:6" ht="15">
      <c r="A11419" s="233">
        <v>45778</v>
      </c>
      <c r="B11419" t="s">
        <v>1507</v>
      </c>
      <c r="C11419">
        <v>0.70796906523201075</v>
      </c>
      <c r="D11419" t="s">
        <v>74</v>
      </c>
      <c r="E11419" t="s">
        <v>1527</v>
      </c>
      <c r="F11419" t="s">
        <v>1591</v>
      </c>
    </row>
    <row r="11420" spans="1:6" ht="15">
      <c r="A11420" s="233">
        <v>45778</v>
      </c>
      <c r="B11420" t="s">
        <v>1510</v>
      </c>
      <c r="C11420">
        <v>4.5921483097055624</v>
      </c>
      <c r="D11420" t="s">
        <v>74</v>
      </c>
      <c r="E11420" t="s">
        <v>1545</v>
      </c>
      <c r="F11420" t="s">
        <v>1591</v>
      </c>
    </row>
    <row r="11421" spans="1:6" ht="15">
      <c r="A11421" s="233">
        <v>45778</v>
      </c>
      <c r="B11421" t="s">
        <v>1512</v>
      </c>
      <c r="C11421">
        <v>0.84583053127101548</v>
      </c>
      <c r="D11421" t="s">
        <v>74</v>
      </c>
      <c r="E11421" t="s">
        <v>1542</v>
      </c>
      <c r="F11421" t="s">
        <v>1591</v>
      </c>
    </row>
    <row r="11422" spans="1:6" ht="15">
      <c r="A11422" s="233">
        <v>45778</v>
      </c>
      <c r="B11422" t="s">
        <v>1507</v>
      </c>
      <c r="C11422">
        <v>0.69311445508435932</v>
      </c>
      <c r="D11422" t="s">
        <v>76</v>
      </c>
      <c r="E11422" t="s">
        <v>1734</v>
      </c>
      <c r="F11422" t="s">
        <v>1522</v>
      </c>
    </row>
    <row r="11423" spans="1:6" ht="15">
      <c r="A11423" s="233">
        <v>45778</v>
      </c>
      <c r="B11423" t="s">
        <v>1510</v>
      </c>
      <c r="C11423">
        <v>4.7748691099476437</v>
      </c>
      <c r="D11423" t="s">
        <v>76</v>
      </c>
      <c r="E11423" t="s">
        <v>1755</v>
      </c>
      <c r="F11423" t="s">
        <v>1522</v>
      </c>
    </row>
    <row r="11424" spans="1:6" ht="15">
      <c r="A11424" s="233">
        <v>45778</v>
      </c>
      <c r="B11424" t="s">
        <v>1512</v>
      </c>
      <c r="C11424">
        <v>0.85484116127070986</v>
      </c>
      <c r="D11424" t="s">
        <v>76</v>
      </c>
      <c r="E11424" t="s">
        <v>1542</v>
      </c>
      <c r="F11424" t="s">
        <v>1522</v>
      </c>
    </row>
    <row r="11425" spans="1:6" ht="15">
      <c r="A11425" s="233">
        <v>45778</v>
      </c>
      <c r="B11425" t="s">
        <v>1507</v>
      </c>
      <c r="C11425">
        <v>0.31770114942528738</v>
      </c>
      <c r="D11425" t="s">
        <v>78</v>
      </c>
      <c r="E11425" t="s">
        <v>1508</v>
      </c>
      <c r="F11425" t="s">
        <v>1518</v>
      </c>
    </row>
    <row r="11426" spans="1:6" ht="15">
      <c r="A11426" s="233">
        <v>45778</v>
      </c>
      <c r="B11426" t="s">
        <v>1510</v>
      </c>
      <c r="C11426">
        <v>3.2289719626168218</v>
      </c>
      <c r="D11426" t="s">
        <v>78</v>
      </c>
      <c r="E11426" t="s">
        <v>1680</v>
      </c>
      <c r="F11426" t="s">
        <v>1518</v>
      </c>
    </row>
    <row r="11427" spans="1:6" ht="15">
      <c r="A11427" s="233">
        <v>45778</v>
      </c>
      <c r="B11427" t="s">
        <v>1512</v>
      </c>
      <c r="C11427">
        <v>0.90160919540229889</v>
      </c>
      <c r="D11427" t="s">
        <v>78</v>
      </c>
      <c r="E11427" t="s">
        <v>1580</v>
      </c>
      <c r="F11427" t="s">
        <v>1518</v>
      </c>
    </row>
    <row r="11428" spans="1:6" ht="15">
      <c r="A11428" s="233">
        <v>45778</v>
      </c>
      <c r="B11428" t="s">
        <v>1507</v>
      </c>
      <c r="C11428">
        <v>1.05741127348643</v>
      </c>
      <c r="D11428" t="s">
        <v>80</v>
      </c>
      <c r="E11428" t="s">
        <v>1562</v>
      </c>
      <c r="F11428" t="s">
        <v>1522</v>
      </c>
    </row>
    <row r="11429" spans="1:6" ht="15">
      <c r="A11429" s="233">
        <v>45778</v>
      </c>
      <c r="B11429" t="s">
        <v>1510</v>
      </c>
      <c r="C11429">
        <v>8.536516853932584</v>
      </c>
      <c r="D11429" t="s">
        <v>80</v>
      </c>
      <c r="E11429" t="s">
        <v>3936</v>
      </c>
      <c r="F11429" t="s">
        <v>1522</v>
      </c>
    </row>
    <row r="11430" spans="1:6" ht="15">
      <c r="A11430" s="233">
        <v>45778</v>
      </c>
      <c r="B11430" t="s">
        <v>1512</v>
      </c>
      <c r="C11430">
        <v>0.87613082811412668</v>
      </c>
      <c r="D11430" t="s">
        <v>80</v>
      </c>
      <c r="E11430" t="s">
        <v>1516</v>
      </c>
      <c r="F11430" t="s">
        <v>1522</v>
      </c>
    </row>
    <row r="11431" spans="1:6" ht="15">
      <c r="A11431" s="233">
        <v>45778</v>
      </c>
      <c r="B11431" t="s">
        <v>1507</v>
      </c>
      <c r="C11431">
        <v>0.48239110287303061</v>
      </c>
      <c r="D11431" t="s">
        <v>82</v>
      </c>
      <c r="E11431" t="s">
        <v>2733</v>
      </c>
      <c r="F11431" t="s">
        <v>1531</v>
      </c>
    </row>
    <row r="11432" spans="1:6" ht="15">
      <c r="A11432" s="233">
        <v>45778</v>
      </c>
      <c r="B11432" t="s">
        <v>1510</v>
      </c>
      <c r="C11432">
        <v>5.9147727272727284</v>
      </c>
      <c r="D11432" t="s">
        <v>82</v>
      </c>
      <c r="E11432" t="s">
        <v>3937</v>
      </c>
      <c r="F11432" t="s">
        <v>1531</v>
      </c>
    </row>
    <row r="11433" spans="1:6" ht="15">
      <c r="A11433" s="233">
        <v>45778</v>
      </c>
      <c r="B11433" t="s">
        <v>1512</v>
      </c>
      <c r="C11433">
        <v>0.91844300278035218</v>
      </c>
      <c r="D11433" t="s">
        <v>82</v>
      </c>
      <c r="E11433" t="s">
        <v>1590</v>
      </c>
      <c r="F11433" t="s">
        <v>1531</v>
      </c>
    </row>
    <row r="11434" spans="1:6" ht="15">
      <c r="A11434" s="233">
        <v>45778</v>
      </c>
      <c r="B11434" t="s">
        <v>1507</v>
      </c>
      <c r="C11434">
        <v>0.59113796576032229</v>
      </c>
      <c r="D11434" t="s">
        <v>84</v>
      </c>
      <c r="E11434" t="s">
        <v>1712</v>
      </c>
      <c r="F11434" t="s">
        <v>1509</v>
      </c>
    </row>
    <row r="11435" spans="1:6" ht="15">
      <c r="A11435" s="233">
        <v>45778</v>
      </c>
      <c r="B11435" t="s">
        <v>1510</v>
      </c>
      <c r="C11435">
        <v>5.4351851851851851</v>
      </c>
      <c r="D11435" t="s">
        <v>84</v>
      </c>
      <c r="E11435" t="s">
        <v>3483</v>
      </c>
      <c r="F11435" t="s">
        <v>1509</v>
      </c>
    </row>
    <row r="11436" spans="1:6" ht="15">
      <c r="A11436" s="233">
        <v>45778</v>
      </c>
      <c r="B11436" t="s">
        <v>1512</v>
      </c>
      <c r="C11436">
        <v>0.89123867069486407</v>
      </c>
      <c r="D11436" t="s">
        <v>84</v>
      </c>
      <c r="E11436" t="s">
        <v>1576</v>
      </c>
      <c r="F11436" t="s">
        <v>1509</v>
      </c>
    </row>
    <row r="11437" spans="1:6" ht="15">
      <c r="A11437" s="233">
        <v>45778</v>
      </c>
      <c r="B11437" t="s">
        <v>1507</v>
      </c>
      <c r="C11437">
        <v>0.81611001964636543</v>
      </c>
      <c r="D11437" t="s">
        <v>86</v>
      </c>
      <c r="E11437" t="s">
        <v>1990</v>
      </c>
      <c r="F11437" t="s">
        <v>1518</v>
      </c>
    </row>
    <row r="11438" spans="1:6" ht="15">
      <c r="A11438" s="233">
        <v>45778</v>
      </c>
      <c r="B11438" t="s">
        <v>1510</v>
      </c>
      <c r="C11438">
        <v>5.090686274509804</v>
      </c>
      <c r="D11438" t="s">
        <v>86</v>
      </c>
      <c r="E11438" t="s">
        <v>3938</v>
      </c>
      <c r="F11438" t="s">
        <v>1518</v>
      </c>
    </row>
    <row r="11439" spans="1:6" ht="15">
      <c r="A11439" s="233">
        <v>45778</v>
      </c>
      <c r="B11439" t="s">
        <v>1512</v>
      </c>
      <c r="C11439">
        <v>0.8396856581532417</v>
      </c>
      <c r="D11439" t="s">
        <v>86</v>
      </c>
      <c r="E11439" t="s">
        <v>1568</v>
      </c>
      <c r="F11439" t="s">
        <v>1518</v>
      </c>
    </row>
    <row r="11440" spans="1:6" ht="15">
      <c r="A11440" s="233">
        <v>45778</v>
      </c>
      <c r="B11440" t="s">
        <v>1507</v>
      </c>
      <c r="C11440">
        <v>1.727773406766326</v>
      </c>
      <c r="D11440" t="s">
        <v>88</v>
      </c>
      <c r="E11440" t="s">
        <v>1550</v>
      </c>
      <c r="F11440" t="s">
        <v>1544</v>
      </c>
    </row>
    <row r="11441" spans="1:6" ht="15">
      <c r="A11441" s="233">
        <v>45778</v>
      </c>
      <c r="B11441" t="s">
        <v>1510</v>
      </c>
      <c r="C11441">
        <v>9.2528089887640448</v>
      </c>
      <c r="D11441" t="s">
        <v>88</v>
      </c>
      <c r="E11441" t="s">
        <v>3234</v>
      </c>
      <c r="F11441" t="s">
        <v>1544</v>
      </c>
    </row>
    <row r="11442" spans="1:6" ht="15">
      <c r="A11442" s="233">
        <v>45778</v>
      </c>
      <c r="B11442" t="s">
        <v>1512</v>
      </c>
      <c r="C11442">
        <v>0.81327039076842378</v>
      </c>
      <c r="D11442" t="s">
        <v>88</v>
      </c>
      <c r="E11442" t="s">
        <v>1547</v>
      </c>
      <c r="F11442" t="s">
        <v>1544</v>
      </c>
    </row>
    <row r="11443" spans="1:6" ht="15">
      <c r="A11443" s="233">
        <v>45778</v>
      </c>
      <c r="B11443" t="s">
        <v>1507</v>
      </c>
      <c r="C11443">
        <v>0.17016654598117309</v>
      </c>
      <c r="D11443" t="s">
        <v>90</v>
      </c>
      <c r="E11443" t="s">
        <v>1628</v>
      </c>
      <c r="F11443" t="s">
        <v>1509</v>
      </c>
    </row>
    <row r="11444" spans="1:6" ht="15">
      <c r="A11444" s="233">
        <v>45778</v>
      </c>
      <c r="B11444" t="s">
        <v>1510</v>
      </c>
      <c r="C11444">
        <v>3.8524590163934431</v>
      </c>
      <c r="D11444" t="s">
        <v>90</v>
      </c>
      <c r="E11444" t="s">
        <v>2053</v>
      </c>
      <c r="F11444" t="s">
        <v>1509</v>
      </c>
    </row>
    <row r="11445" spans="1:6" ht="15">
      <c r="A11445" s="233">
        <v>45778</v>
      </c>
      <c r="B11445" t="s">
        <v>1512</v>
      </c>
      <c r="C11445">
        <v>0.95582910934105725</v>
      </c>
      <c r="D11445" t="s">
        <v>90</v>
      </c>
      <c r="E11445" t="s">
        <v>1513</v>
      </c>
      <c r="F11445" t="s">
        <v>1509</v>
      </c>
    </row>
    <row r="11446" spans="1:6" ht="15">
      <c r="A11446" s="233">
        <v>45778</v>
      </c>
      <c r="B11446" t="s">
        <v>1507</v>
      </c>
      <c r="C11446">
        <v>0.50823332403014232</v>
      </c>
      <c r="D11446" t="s">
        <v>92</v>
      </c>
      <c r="E11446" t="s">
        <v>1719</v>
      </c>
      <c r="F11446" t="s">
        <v>1525</v>
      </c>
    </row>
    <row r="11447" spans="1:6" ht="15">
      <c r="A11447" s="233">
        <v>45778</v>
      </c>
      <c r="B11447" t="s">
        <v>1510</v>
      </c>
      <c r="C11447">
        <v>5.4520958083832332</v>
      </c>
      <c r="D11447" t="s">
        <v>92</v>
      </c>
      <c r="E11447" t="s">
        <v>3682</v>
      </c>
      <c r="F11447" t="s">
        <v>1525</v>
      </c>
    </row>
    <row r="11448" spans="1:6" ht="15">
      <c r="A11448" s="233">
        <v>45778</v>
      </c>
      <c r="B11448" t="s">
        <v>1512</v>
      </c>
      <c r="C11448">
        <v>0.90678202623499859</v>
      </c>
      <c r="D11448" t="s">
        <v>92</v>
      </c>
      <c r="E11448" t="s">
        <v>1673</v>
      </c>
      <c r="F11448" t="s">
        <v>1525</v>
      </c>
    </row>
    <row r="11449" spans="1:6" ht="15">
      <c r="A11449" s="233">
        <v>45778</v>
      </c>
      <c r="B11449" t="s">
        <v>1507</v>
      </c>
      <c r="C11449">
        <v>1.3349906774394029</v>
      </c>
      <c r="D11449" t="s">
        <v>94</v>
      </c>
      <c r="E11449" t="s">
        <v>1554</v>
      </c>
      <c r="F11449" t="s">
        <v>1578</v>
      </c>
    </row>
    <row r="11450" spans="1:6" ht="15">
      <c r="A11450" s="233">
        <v>45778</v>
      </c>
      <c r="B11450" t="s">
        <v>1510</v>
      </c>
      <c r="C11450">
        <v>4.3132530120481931</v>
      </c>
      <c r="D11450" t="s">
        <v>94</v>
      </c>
      <c r="E11450" t="s">
        <v>3939</v>
      </c>
      <c r="F11450" t="s">
        <v>1578</v>
      </c>
    </row>
    <row r="11451" spans="1:6" ht="15">
      <c r="A11451" s="233">
        <v>45778</v>
      </c>
      <c r="B11451" t="s">
        <v>1512</v>
      </c>
      <c r="C11451">
        <v>0.69049098819142318</v>
      </c>
      <c r="D11451" t="s">
        <v>94</v>
      </c>
      <c r="E11451" t="s">
        <v>3222</v>
      </c>
      <c r="F11451" t="s">
        <v>1578</v>
      </c>
    </row>
    <row r="11452" spans="1:6" ht="15">
      <c r="A11452" s="233">
        <v>45778</v>
      </c>
      <c r="B11452" t="s">
        <v>1507</v>
      </c>
      <c r="C11452">
        <v>0.84543918918918914</v>
      </c>
      <c r="D11452" t="s">
        <v>96</v>
      </c>
      <c r="E11452" t="s">
        <v>1678</v>
      </c>
      <c r="F11452" t="s">
        <v>1522</v>
      </c>
    </row>
    <row r="11453" spans="1:6" ht="15">
      <c r="A11453" s="233">
        <v>45778</v>
      </c>
      <c r="B11453" t="s">
        <v>1510</v>
      </c>
      <c r="C11453">
        <v>8.7807017543859658</v>
      </c>
      <c r="D11453" t="s">
        <v>96</v>
      </c>
      <c r="E11453" t="s">
        <v>3528</v>
      </c>
      <c r="F11453" t="s">
        <v>1522</v>
      </c>
    </row>
    <row r="11454" spans="1:6" ht="15">
      <c r="A11454" s="233">
        <v>45778</v>
      </c>
      <c r="B11454" t="s">
        <v>1512</v>
      </c>
      <c r="C11454">
        <v>0.90371621621621623</v>
      </c>
      <c r="D11454" t="s">
        <v>96</v>
      </c>
      <c r="E11454" t="s">
        <v>1580</v>
      </c>
      <c r="F11454" t="s">
        <v>1522</v>
      </c>
    </row>
    <row r="11455" spans="1:6" ht="15">
      <c r="A11455" s="233">
        <v>45778</v>
      </c>
      <c r="B11455" t="s">
        <v>1507</v>
      </c>
      <c r="C11455">
        <v>0.61538461538461542</v>
      </c>
      <c r="D11455" t="s">
        <v>98</v>
      </c>
      <c r="E11455" t="s">
        <v>1735</v>
      </c>
      <c r="F11455" t="s">
        <v>1509</v>
      </c>
    </row>
    <row r="11456" spans="1:6" ht="15">
      <c r="A11456" s="233">
        <v>45778</v>
      </c>
      <c r="B11456" t="s">
        <v>1510</v>
      </c>
      <c r="C11456">
        <v>8.3305785123966949</v>
      </c>
      <c r="D11456" t="s">
        <v>98</v>
      </c>
      <c r="E11456" t="s">
        <v>3940</v>
      </c>
      <c r="F11456" t="s">
        <v>1509</v>
      </c>
    </row>
    <row r="11457" spans="1:6" ht="15">
      <c r="A11457" s="233">
        <v>45778</v>
      </c>
      <c r="B11457" t="s">
        <v>1512</v>
      </c>
      <c r="C11457">
        <v>0.92612942612942617</v>
      </c>
      <c r="D11457" t="s">
        <v>98</v>
      </c>
      <c r="E11457" t="s">
        <v>1539</v>
      </c>
      <c r="F11457" t="s">
        <v>1509</v>
      </c>
    </row>
    <row r="11458" spans="1:6" ht="15">
      <c r="A11458" s="233">
        <v>45778</v>
      </c>
      <c r="B11458" t="s">
        <v>1507</v>
      </c>
      <c r="C11458">
        <v>0.37553648068669532</v>
      </c>
      <c r="D11458" t="s">
        <v>100</v>
      </c>
      <c r="E11458" t="s">
        <v>1945</v>
      </c>
      <c r="F11458" t="s">
        <v>1509</v>
      </c>
    </row>
    <row r="11459" spans="1:6" ht="15">
      <c r="A11459" s="233">
        <v>45778</v>
      </c>
      <c r="B11459" t="s">
        <v>1510</v>
      </c>
      <c r="C11459">
        <v>3.804347826086957</v>
      </c>
      <c r="D11459" t="s">
        <v>100</v>
      </c>
      <c r="E11459" t="s">
        <v>3941</v>
      </c>
      <c r="F11459" t="s">
        <v>1509</v>
      </c>
    </row>
    <row r="11460" spans="1:6" ht="15">
      <c r="A11460" s="233">
        <v>45778</v>
      </c>
      <c r="B11460" t="s">
        <v>1512</v>
      </c>
      <c r="C11460">
        <v>0.90128755364806867</v>
      </c>
      <c r="D11460" t="s">
        <v>100</v>
      </c>
      <c r="E11460" t="s">
        <v>1580</v>
      </c>
      <c r="F11460" t="s">
        <v>1509</v>
      </c>
    </row>
    <row r="11461" spans="1:6" ht="15">
      <c r="A11461" s="233">
        <v>45778</v>
      </c>
      <c r="B11461" t="s">
        <v>1507</v>
      </c>
      <c r="C11461">
        <v>0.88969072164948448</v>
      </c>
      <c r="D11461" t="s">
        <v>102</v>
      </c>
      <c r="E11461" t="s">
        <v>1965</v>
      </c>
      <c r="F11461" t="s">
        <v>1534</v>
      </c>
    </row>
    <row r="11462" spans="1:6" ht="15">
      <c r="A11462" s="233">
        <v>45778</v>
      </c>
      <c r="B11462" t="s">
        <v>1510</v>
      </c>
      <c r="C11462">
        <v>11.20779220779221</v>
      </c>
      <c r="D11462" t="s">
        <v>102</v>
      </c>
      <c r="E11462" t="s">
        <v>3942</v>
      </c>
      <c r="F11462" t="s">
        <v>1534</v>
      </c>
    </row>
    <row r="11463" spans="1:6" ht="15">
      <c r="A11463" s="233">
        <v>45778</v>
      </c>
      <c r="B11463" t="s">
        <v>1512</v>
      </c>
      <c r="C11463">
        <v>0.92061855670103099</v>
      </c>
      <c r="D11463" t="s">
        <v>102</v>
      </c>
      <c r="E11463" t="s">
        <v>1590</v>
      </c>
      <c r="F11463" t="s">
        <v>1534</v>
      </c>
    </row>
    <row r="11464" spans="1:6" ht="15">
      <c r="A11464" s="233">
        <v>45778</v>
      </c>
      <c r="B11464" t="s">
        <v>1507</v>
      </c>
      <c r="C11464">
        <v>0.93434343434343436</v>
      </c>
      <c r="D11464" t="s">
        <v>104</v>
      </c>
      <c r="E11464" t="s">
        <v>1962</v>
      </c>
      <c r="F11464" t="s">
        <v>1509</v>
      </c>
    </row>
    <row r="11465" spans="1:6" ht="15">
      <c r="A11465" s="233">
        <v>45778</v>
      </c>
      <c r="B11465" t="s">
        <v>1510</v>
      </c>
      <c r="C11465">
        <v>6.3356164383561646</v>
      </c>
      <c r="D11465" t="s">
        <v>104</v>
      </c>
      <c r="E11465" t="s">
        <v>3230</v>
      </c>
      <c r="F11465" t="s">
        <v>1509</v>
      </c>
    </row>
    <row r="11466" spans="1:6" ht="15">
      <c r="A11466" s="233">
        <v>45778</v>
      </c>
      <c r="B11466" t="s">
        <v>1512</v>
      </c>
      <c r="C11466">
        <v>0.85252525252525246</v>
      </c>
      <c r="D11466" t="s">
        <v>104</v>
      </c>
      <c r="E11466" t="s">
        <v>1542</v>
      </c>
      <c r="F11466" t="s">
        <v>1509</v>
      </c>
    </row>
    <row r="11467" spans="1:6" ht="15">
      <c r="A11467" s="233">
        <v>45778</v>
      </c>
      <c r="B11467" t="s">
        <v>1507</v>
      </c>
      <c r="C11467">
        <v>1.298086505880008</v>
      </c>
      <c r="D11467" t="s">
        <v>106</v>
      </c>
      <c r="E11467" t="s">
        <v>2759</v>
      </c>
      <c r="F11467" t="s">
        <v>1544</v>
      </c>
    </row>
    <row r="11468" spans="1:6" ht="15">
      <c r="A11468" s="233">
        <v>45778</v>
      </c>
      <c r="B11468" t="s">
        <v>1510</v>
      </c>
      <c r="C11468">
        <v>6.8372703412073488</v>
      </c>
      <c r="D11468" t="s">
        <v>106</v>
      </c>
      <c r="E11468" t="s">
        <v>3943</v>
      </c>
      <c r="F11468" t="s">
        <v>1544</v>
      </c>
    </row>
    <row r="11469" spans="1:6" ht="15">
      <c r="A11469" s="233">
        <v>45778</v>
      </c>
      <c r="B11469" t="s">
        <v>1512</v>
      </c>
      <c r="C11469">
        <v>0.8101455052820411</v>
      </c>
      <c r="D11469" t="s">
        <v>106</v>
      </c>
      <c r="E11469" t="s">
        <v>1547</v>
      </c>
      <c r="F11469" t="s">
        <v>1544</v>
      </c>
    </row>
    <row r="11470" spans="1:6" ht="15">
      <c r="A11470" s="233">
        <v>45778</v>
      </c>
      <c r="B11470" t="s">
        <v>1507</v>
      </c>
      <c r="C11470">
        <v>0.3929236499068901</v>
      </c>
      <c r="D11470" t="s">
        <v>108</v>
      </c>
      <c r="E11470" t="s">
        <v>1999</v>
      </c>
      <c r="F11470" t="s">
        <v>1509</v>
      </c>
    </row>
    <row r="11471" spans="1:6" ht="15">
      <c r="A11471" s="233">
        <v>45778</v>
      </c>
      <c r="B11471" t="s">
        <v>1510</v>
      </c>
      <c r="C11471">
        <v>4.9069767441860463</v>
      </c>
      <c r="D11471" t="s">
        <v>108</v>
      </c>
      <c r="E11471" t="s">
        <v>1655</v>
      </c>
      <c r="F11471" t="s">
        <v>1509</v>
      </c>
    </row>
    <row r="11472" spans="1:6" ht="15">
      <c r="A11472" s="233">
        <v>45778</v>
      </c>
      <c r="B11472" t="s">
        <v>1512</v>
      </c>
      <c r="C11472">
        <v>0.91992551210428308</v>
      </c>
      <c r="D11472" t="s">
        <v>108</v>
      </c>
      <c r="E11472" t="s">
        <v>1590</v>
      </c>
      <c r="F11472" t="s">
        <v>1509</v>
      </c>
    </row>
    <row r="11473" spans="1:6" ht="15">
      <c r="A11473" s="233">
        <v>45778</v>
      </c>
      <c r="B11473" t="s">
        <v>1507</v>
      </c>
      <c r="C11473">
        <v>0.39937304075235108</v>
      </c>
      <c r="D11473" t="s">
        <v>110</v>
      </c>
      <c r="E11473" t="s">
        <v>1588</v>
      </c>
      <c r="F11473" t="s">
        <v>1509</v>
      </c>
    </row>
    <row r="11474" spans="1:6" ht="15">
      <c r="A11474" s="233">
        <v>45778</v>
      </c>
      <c r="B11474" t="s">
        <v>1510</v>
      </c>
      <c r="C11474">
        <v>6.0666666666666664</v>
      </c>
      <c r="D11474" t="s">
        <v>110</v>
      </c>
      <c r="E11474" t="s">
        <v>3716</v>
      </c>
      <c r="F11474" t="s">
        <v>1509</v>
      </c>
    </row>
    <row r="11475" spans="1:6" ht="15">
      <c r="A11475" s="233">
        <v>45778</v>
      </c>
      <c r="B11475" t="s">
        <v>1512</v>
      </c>
      <c r="C11475">
        <v>0.93416927899686519</v>
      </c>
      <c r="D11475" t="s">
        <v>110</v>
      </c>
      <c r="E11475" t="s">
        <v>1539</v>
      </c>
      <c r="F11475" t="s">
        <v>1509</v>
      </c>
    </row>
    <row r="11476" spans="1:6" ht="15">
      <c r="A11476" s="233">
        <v>45778</v>
      </c>
      <c r="B11476" t="s">
        <v>1507</v>
      </c>
      <c r="C11476">
        <v>0.57493857493857492</v>
      </c>
      <c r="D11476" t="s">
        <v>112</v>
      </c>
      <c r="E11476" t="s">
        <v>2016</v>
      </c>
      <c r="F11476" t="s">
        <v>1578</v>
      </c>
    </row>
    <row r="11477" spans="1:6" ht="15">
      <c r="A11477" s="233">
        <v>45778</v>
      </c>
      <c r="B11477" t="s">
        <v>1510</v>
      </c>
      <c r="C11477">
        <v>3.6850393700787398</v>
      </c>
      <c r="D11477" t="s">
        <v>112</v>
      </c>
      <c r="E11477" t="s">
        <v>3260</v>
      </c>
      <c r="F11477" t="s">
        <v>1578</v>
      </c>
    </row>
    <row r="11478" spans="1:6" ht="15">
      <c r="A11478" s="233">
        <v>45778</v>
      </c>
      <c r="B11478" t="s">
        <v>1512</v>
      </c>
      <c r="C11478">
        <v>0.84398034398034394</v>
      </c>
      <c r="D11478" t="s">
        <v>112</v>
      </c>
      <c r="E11478" t="s">
        <v>1568</v>
      </c>
      <c r="F11478" t="s">
        <v>1578</v>
      </c>
    </row>
    <row r="11479" spans="1:6" ht="15">
      <c r="A11479" s="233">
        <v>45778</v>
      </c>
      <c r="B11479" t="s">
        <v>1507</v>
      </c>
      <c r="C11479">
        <v>0.38235294117647062</v>
      </c>
      <c r="D11479" t="s">
        <v>114</v>
      </c>
      <c r="E11479" t="s">
        <v>1945</v>
      </c>
      <c r="F11479" t="s">
        <v>1509</v>
      </c>
    </row>
    <row r="11480" spans="1:6" ht="15">
      <c r="A11480" s="233">
        <v>45778</v>
      </c>
      <c r="B11480" t="s">
        <v>1510</v>
      </c>
      <c r="C11480">
        <v>4.333333333333333</v>
      </c>
      <c r="D11480" t="s">
        <v>114</v>
      </c>
      <c r="E11480" t="s">
        <v>3213</v>
      </c>
      <c r="F11480" t="s">
        <v>1509</v>
      </c>
    </row>
    <row r="11481" spans="1:6" ht="15">
      <c r="A11481" s="233">
        <v>45778</v>
      </c>
      <c r="B11481" t="s">
        <v>1512</v>
      </c>
      <c r="C11481">
        <v>0.91176470588235292</v>
      </c>
      <c r="D11481" t="s">
        <v>114</v>
      </c>
      <c r="E11481" t="s">
        <v>1673</v>
      </c>
      <c r="F11481" t="s">
        <v>1509</v>
      </c>
    </row>
    <row r="11482" spans="1:6" ht="15">
      <c r="A11482" s="233">
        <v>45778</v>
      </c>
      <c r="B11482" t="s">
        <v>1507</v>
      </c>
      <c r="C11482">
        <v>0.975987606506584</v>
      </c>
      <c r="D11482" t="s">
        <v>872</v>
      </c>
      <c r="E11482" t="s">
        <v>1536</v>
      </c>
      <c r="F11482" t="s">
        <v>1531</v>
      </c>
    </row>
    <row r="11483" spans="1:6" ht="15">
      <c r="A11483" s="233">
        <v>45778</v>
      </c>
      <c r="B11483" t="s">
        <v>1510</v>
      </c>
      <c r="C11483">
        <v>6.1463414634146343</v>
      </c>
      <c r="D11483" t="s">
        <v>872</v>
      </c>
      <c r="E11483" t="s">
        <v>2714</v>
      </c>
      <c r="F11483" t="s">
        <v>1531</v>
      </c>
    </row>
    <row r="11484" spans="1:6" ht="15">
      <c r="A11484" s="233">
        <v>45778</v>
      </c>
      <c r="B11484" t="s">
        <v>1512</v>
      </c>
      <c r="C11484">
        <v>0.84120836560805579</v>
      </c>
      <c r="D11484" t="s">
        <v>872</v>
      </c>
      <c r="E11484" t="s">
        <v>1568</v>
      </c>
      <c r="F11484" t="s">
        <v>1531</v>
      </c>
    </row>
    <row r="11485" spans="1:6" ht="15">
      <c r="A11485" s="233">
        <v>45778</v>
      </c>
      <c r="B11485" t="s">
        <v>1507</v>
      </c>
      <c r="C11485">
        <v>0.43536428110896203</v>
      </c>
      <c r="D11485" t="s">
        <v>118</v>
      </c>
      <c r="E11485" t="s">
        <v>1626</v>
      </c>
      <c r="F11485" t="s">
        <v>1525</v>
      </c>
    </row>
    <row r="11486" spans="1:6" ht="15">
      <c r="A11486" s="233">
        <v>45778</v>
      </c>
      <c r="B11486" t="s">
        <v>1510</v>
      </c>
      <c r="C11486">
        <v>2.8106139438085331</v>
      </c>
      <c r="D11486" t="s">
        <v>118</v>
      </c>
      <c r="E11486" t="s">
        <v>1946</v>
      </c>
      <c r="F11486" t="s">
        <v>1525</v>
      </c>
    </row>
    <row r="11487" spans="1:6" ht="15">
      <c r="A11487" s="233">
        <v>45778</v>
      </c>
      <c r="B11487" t="s">
        <v>1512</v>
      </c>
      <c r="C11487">
        <v>0.84509993552546747</v>
      </c>
      <c r="D11487" t="s">
        <v>118</v>
      </c>
      <c r="E11487" t="s">
        <v>1542</v>
      </c>
      <c r="F11487" t="s">
        <v>1525</v>
      </c>
    </row>
    <row r="11488" spans="1:6" ht="15">
      <c r="A11488" s="233">
        <v>45778</v>
      </c>
      <c r="B11488" t="s">
        <v>1507</v>
      </c>
      <c r="C11488">
        <v>0.51101998974884677</v>
      </c>
      <c r="D11488" t="s">
        <v>120</v>
      </c>
      <c r="E11488" t="s">
        <v>1719</v>
      </c>
      <c r="F11488" t="s">
        <v>1509</v>
      </c>
    </row>
    <row r="11489" spans="1:6" ht="15">
      <c r="A11489" s="233">
        <v>45778</v>
      </c>
      <c r="B11489" t="s">
        <v>1510</v>
      </c>
      <c r="C11489">
        <v>7.496240601503759</v>
      </c>
      <c r="D11489" t="s">
        <v>120</v>
      </c>
      <c r="E11489" t="s">
        <v>1541</v>
      </c>
      <c r="F11489" t="s">
        <v>1509</v>
      </c>
    </row>
    <row r="11490" spans="1:6" ht="15">
      <c r="A11490" s="233">
        <v>45778</v>
      </c>
      <c r="B11490" t="s">
        <v>1512</v>
      </c>
      <c r="C11490">
        <v>0.93182983085597126</v>
      </c>
      <c r="D11490" t="s">
        <v>120</v>
      </c>
      <c r="E11490" t="s">
        <v>1539</v>
      </c>
      <c r="F11490" t="s">
        <v>1509</v>
      </c>
    </row>
    <row r="11491" spans="1:6" ht="15">
      <c r="A11491" s="233">
        <v>45778</v>
      </c>
      <c r="B11491" t="s">
        <v>1507</v>
      </c>
      <c r="C11491">
        <v>0.74568195354377609</v>
      </c>
      <c r="D11491" t="s">
        <v>122</v>
      </c>
      <c r="E11491" t="s">
        <v>1615</v>
      </c>
      <c r="F11491" t="s">
        <v>1509</v>
      </c>
    </row>
    <row r="11492" spans="1:6" ht="15">
      <c r="A11492" s="233">
        <v>45778</v>
      </c>
      <c r="B11492" t="s">
        <v>1510</v>
      </c>
      <c r="C11492">
        <v>5.8779342723004691</v>
      </c>
      <c r="D11492" t="s">
        <v>122</v>
      </c>
      <c r="E11492" t="s">
        <v>1773</v>
      </c>
      <c r="F11492" t="s">
        <v>1509</v>
      </c>
    </row>
    <row r="11493" spans="1:6" ht="15">
      <c r="A11493" s="233">
        <v>45778</v>
      </c>
      <c r="B11493" t="s">
        <v>1512</v>
      </c>
      <c r="C11493">
        <v>0.87313877307921384</v>
      </c>
      <c r="D11493" t="s">
        <v>122</v>
      </c>
      <c r="E11493" t="s">
        <v>1524</v>
      </c>
      <c r="F11493" t="s">
        <v>1509</v>
      </c>
    </row>
    <row r="11494" spans="1:6" ht="15">
      <c r="A11494" s="233">
        <v>45778</v>
      </c>
      <c r="B11494" t="s">
        <v>1507</v>
      </c>
      <c r="C11494">
        <v>1.177578475336323</v>
      </c>
      <c r="D11494" t="s">
        <v>124</v>
      </c>
      <c r="E11494" t="s">
        <v>2077</v>
      </c>
      <c r="F11494" t="s">
        <v>1544</v>
      </c>
    </row>
    <row r="11495" spans="1:6" ht="15">
      <c r="A11495" s="233">
        <v>45778</v>
      </c>
      <c r="B11495" t="s">
        <v>1510</v>
      </c>
      <c r="C11495">
        <v>5.3157894736842106</v>
      </c>
      <c r="D11495" t="s">
        <v>124</v>
      </c>
      <c r="E11495" t="s">
        <v>3202</v>
      </c>
      <c r="F11495" t="s">
        <v>1544</v>
      </c>
    </row>
    <row r="11496" spans="1:6" ht="15">
      <c r="A11496" s="233">
        <v>45778</v>
      </c>
      <c r="B11496" t="s">
        <v>1512</v>
      </c>
      <c r="C11496">
        <v>0.77847533632286992</v>
      </c>
      <c r="D11496" t="s">
        <v>124</v>
      </c>
      <c r="E11496" t="s">
        <v>1668</v>
      </c>
      <c r="F11496" t="s">
        <v>1544</v>
      </c>
    </row>
    <row r="11497" spans="1:6" ht="15">
      <c r="A11497" s="233">
        <v>45778</v>
      </c>
      <c r="B11497" t="s">
        <v>1507</v>
      </c>
      <c r="C11497">
        <v>0.7441860465116279</v>
      </c>
      <c r="D11497" t="s">
        <v>126</v>
      </c>
      <c r="E11497" t="s">
        <v>1643</v>
      </c>
      <c r="F11497" t="s">
        <v>1509</v>
      </c>
    </row>
    <row r="11498" spans="1:6" ht="15">
      <c r="A11498" s="233">
        <v>45778</v>
      </c>
      <c r="B11498" t="s">
        <v>1510</v>
      </c>
      <c r="C11498">
        <v>5.6183206106870216</v>
      </c>
      <c r="D11498" t="s">
        <v>126</v>
      </c>
      <c r="E11498" t="s">
        <v>1952</v>
      </c>
      <c r="F11498" t="s">
        <v>1509</v>
      </c>
    </row>
    <row r="11499" spans="1:6" ht="15">
      <c r="A11499" s="233">
        <v>45778</v>
      </c>
      <c r="B11499" t="s">
        <v>1512</v>
      </c>
      <c r="C11499">
        <v>0.8675429726996966</v>
      </c>
      <c r="D11499" t="s">
        <v>126</v>
      </c>
      <c r="E11499" t="s">
        <v>1524</v>
      </c>
      <c r="F11499" t="s">
        <v>1509</v>
      </c>
    </row>
    <row r="11500" spans="1:6" ht="15">
      <c r="A11500" s="233">
        <v>45778</v>
      </c>
      <c r="B11500" t="s">
        <v>1507</v>
      </c>
      <c r="C11500">
        <v>1.3005952380952379</v>
      </c>
      <c r="D11500" t="s">
        <v>128</v>
      </c>
      <c r="E11500" t="s">
        <v>2759</v>
      </c>
      <c r="F11500" t="s">
        <v>1509</v>
      </c>
    </row>
    <row r="11501" spans="1:6" ht="15">
      <c r="A11501" s="233">
        <v>45778</v>
      </c>
      <c r="B11501" t="s">
        <v>1510</v>
      </c>
      <c r="C11501">
        <v>7.7345132743362832</v>
      </c>
      <c r="D11501" t="s">
        <v>128</v>
      </c>
      <c r="E11501" t="s">
        <v>1979</v>
      </c>
      <c r="F11501" t="s">
        <v>1509</v>
      </c>
    </row>
    <row r="11502" spans="1:6" ht="15">
      <c r="A11502" s="233">
        <v>45778</v>
      </c>
      <c r="B11502" t="s">
        <v>1512</v>
      </c>
      <c r="C11502">
        <v>0.83184523809523814</v>
      </c>
      <c r="D11502" t="s">
        <v>128</v>
      </c>
      <c r="E11502" t="s">
        <v>1582</v>
      </c>
      <c r="F11502" t="s">
        <v>1509</v>
      </c>
    </row>
    <row r="11503" spans="1:6" ht="15">
      <c r="A11503" s="233">
        <v>45778</v>
      </c>
      <c r="B11503" t="s">
        <v>1507</v>
      </c>
      <c r="C11503">
        <v>0.97887400631601873</v>
      </c>
      <c r="D11503" t="s">
        <v>130</v>
      </c>
      <c r="E11503" t="s">
        <v>1536</v>
      </c>
      <c r="F11503" t="s">
        <v>1544</v>
      </c>
    </row>
    <row r="11504" spans="1:6" ht="15">
      <c r="A11504" s="233">
        <v>45778</v>
      </c>
      <c r="B11504" t="s">
        <v>1510</v>
      </c>
      <c r="C11504">
        <v>6.073648648648649</v>
      </c>
      <c r="D11504" t="s">
        <v>130</v>
      </c>
      <c r="E11504" t="s">
        <v>3716</v>
      </c>
      <c r="F11504" t="s">
        <v>1544</v>
      </c>
    </row>
    <row r="11505" spans="1:6" ht="15">
      <c r="A11505" s="233">
        <v>45778</v>
      </c>
      <c r="B11505" t="s">
        <v>1512</v>
      </c>
      <c r="C11505">
        <v>0.83883262550364801</v>
      </c>
      <c r="D11505" t="s">
        <v>130</v>
      </c>
      <c r="E11505" t="s">
        <v>1568</v>
      </c>
      <c r="F11505" t="s">
        <v>1544</v>
      </c>
    </row>
    <row r="11506" spans="1:6" ht="15">
      <c r="A11506" s="233">
        <v>45778</v>
      </c>
      <c r="B11506" t="s">
        <v>1507</v>
      </c>
      <c r="C11506">
        <v>0.7774784482758621</v>
      </c>
      <c r="D11506" t="s">
        <v>1499</v>
      </c>
      <c r="E11506" t="s">
        <v>1642</v>
      </c>
      <c r="F11506" t="s">
        <v>1518</v>
      </c>
    </row>
    <row r="11507" spans="1:6" ht="15">
      <c r="A11507" s="233">
        <v>45778</v>
      </c>
      <c r="B11507" t="s">
        <v>1510</v>
      </c>
      <c r="C11507">
        <v>4.5809523809523807</v>
      </c>
      <c r="D11507" t="s">
        <v>1499</v>
      </c>
      <c r="E11507" t="s">
        <v>2018</v>
      </c>
      <c r="F11507" t="s">
        <v>1518</v>
      </c>
    </row>
    <row r="11508" spans="1:6" ht="15">
      <c r="A11508" s="233">
        <v>45778</v>
      </c>
      <c r="B11508" t="s">
        <v>1512</v>
      </c>
      <c r="C11508">
        <v>0.83028017241379315</v>
      </c>
      <c r="D11508" t="s">
        <v>1499</v>
      </c>
      <c r="E11508" t="s">
        <v>1582</v>
      </c>
      <c r="F11508" t="s">
        <v>1518</v>
      </c>
    </row>
    <row r="11509" spans="1:6" ht="15">
      <c r="A11509" s="233">
        <v>45778</v>
      </c>
      <c r="B11509" t="s">
        <v>1507</v>
      </c>
      <c r="C11509">
        <v>0.69183922046285018</v>
      </c>
      <c r="D11509" t="s">
        <v>134</v>
      </c>
      <c r="E11509" t="s">
        <v>1734</v>
      </c>
      <c r="F11509" t="s">
        <v>1509</v>
      </c>
    </row>
    <row r="11510" spans="1:6" ht="15">
      <c r="A11510" s="233">
        <v>45778</v>
      </c>
      <c r="B11510" t="s">
        <v>1510</v>
      </c>
      <c r="C11510">
        <v>4.8547008547008543</v>
      </c>
      <c r="D11510" t="s">
        <v>134</v>
      </c>
      <c r="E11510" t="s">
        <v>1978</v>
      </c>
      <c r="F11510" t="s">
        <v>1509</v>
      </c>
    </row>
    <row r="11511" spans="1:6" ht="15">
      <c r="A11511" s="233">
        <v>45778</v>
      </c>
      <c r="B11511" t="s">
        <v>1512</v>
      </c>
      <c r="C11511">
        <v>0.85749086479902559</v>
      </c>
      <c r="D11511" t="s">
        <v>134</v>
      </c>
      <c r="E11511" t="s">
        <v>1529</v>
      </c>
      <c r="F11511" t="s">
        <v>1509</v>
      </c>
    </row>
    <row r="11512" spans="1:6" ht="15">
      <c r="A11512" s="233">
        <v>45778</v>
      </c>
      <c r="B11512" t="s">
        <v>1507</v>
      </c>
      <c r="C11512">
        <v>1.330642201834862</v>
      </c>
      <c r="D11512" t="s">
        <v>136</v>
      </c>
      <c r="E11512" t="s">
        <v>1554</v>
      </c>
      <c r="F11512" t="s">
        <v>1518</v>
      </c>
    </row>
    <row r="11513" spans="1:6" ht="15">
      <c r="A11513" s="233">
        <v>45778</v>
      </c>
      <c r="B11513" t="s">
        <v>1510</v>
      </c>
      <c r="C11513">
        <v>8.8009708737864081</v>
      </c>
      <c r="D11513" t="s">
        <v>136</v>
      </c>
      <c r="E11513" t="s">
        <v>3256</v>
      </c>
      <c r="F11513" t="s">
        <v>1518</v>
      </c>
    </row>
    <row r="11514" spans="1:6" ht="15">
      <c r="A11514" s="233">
        <v>45778</v>
      </c>
      <c r="B11514" t="s">
        <v>1512</v>
      </c>
      <c r="C11514">
        <v>0.84880733944954123</v>
      </c>
      <c r="D11514" t="s">
        <v>136</v>
      </c>
      <c r="E11514" t="s">
        <v>1542</v>
      </c>
      <c r="F11514" t="s">
        <v>1518</v>
      </c>
    </row>
    <row r="11515" spans="1:6" ht="15">
      <c r="A11515" s="233">
        <v>45778</v>
      </c>
      <c r="B11515" t="s">
        <v>1507</v>
      </c>
      <c r="C11515">
        <v>0.4360333080999243</v>
      </c>
      <c r="D11515" t="s">
        <v>138</v>
      </c>
      <c r="E11515" t="s">
        <v>1626</v>
      </c>
      <c r="F11515" t="s">
        <v>1534</v>
      </c>
    </row>
    <row r="11516" spans="1:6" ht="15">
      <c r="A11516" s="233">
        <v>45778</v>
      </c>
      <c r="B11516" t="s">
        <v>1510</v>
      </c>
      <c r="C11516">
        <v>7.5789473684210522</v>
      </c>
      <c r="D11516" t="s">
        <v>138</v>
      </c>
      <c r="E11516" t="s">
        <v>2084</v>
      </c>
      <c r="F11516" t="s">
        <v>1534</v>
      </c>
    </row>
    <row r="11517" spans="1:6" ht="15">
      <c r="A11517" s="233">
        <v>45778</v>
      </c>
      <c r="B11517" t="s">
        <v>1512</v>
      </c>
      <c r="C11517">
        <v>0.94246782740348223</v>
      </c>
      <c r="D11517" t="s">
        <v>138</v>
      </c>
      <c r="E11517" t="s">
        <v>1585</v>
      </c>
      <c r="F11517" t="s">
        <v>1534</v>
      </c>
    </row>
    <row r="11518" spans="1:6" ht="15">
      <c r="A11518" s="233">
        <v>45778</v>
      </c>
      <c r="B11518" t="s">
        <v>1507</v>
      </c>
      <c r="C11518">
        <v>0.89268292682926831</v>
      </c>
      <c r="D11518" t="s">
        <v>140</v>
      </c>
      <c r="E11518" t="s">
        <v>1965</v>
      </c>
      <c r="F11518" t="s">
        <v>1509</v>
      </c>
    </row>
    <row r="11519" spans="1:6" ht="15">
      <c r="A11519" s="233">
        <v>45778</v>
      </c>
      <c r="B11519" t="s">
        <v>1510</v>
      </c>
      <c r="C11519">
        <v>7.7636363636363637</v>
      </c>
      <c r="D11519" t="s">
        <v>140</v>
      </c>
      <c r="E11519" t="s">
        <v>1558</v>
      </c>
      <c r="F11519" t="s">
        <v>1509</v>
      </c>
    </row>
    <row r="11520" spans="1:6" ht="15">
      <c r="A11520" s="233">
        <v>45778</v>
      </c>
      <c r="B11520" t="s">
        <v>1512</v>
      </c>
      <c r="C11520">
        <v>0.88501742160278751</v>
      </c>
      <c r="D11520" t="s">
        <v>140</v>
      </c>
      <c r="E11520" t="s">
        <v>1576</v>
      </c>
      <c r="F11520" t="s">
        <v>1509</v>
      </c>
    </row>
    <row r="11521" spans="1:6" ht="15">
      <c r="A11521" s="233">
        <v>45778</v>
      </c>
      <c r="B11521" t="s">
        <v>1507</v>
      </c>
      <c r="C11521">
        <v>0.80357359912483284</v>
      </c>
      <c r="D11521" t="s">
        <v>142</v>
      </c>
      <c r="E11521" t="s">
        <v>1581</v>
      </c>
      <c r="F11521" t="s">
        <v>1534</v>
      </c>
    </row>
    <row r="11522" spans="1:6" ht="15">
      <c r="A11522" s="233">
        <v>45778</v>
      </c>
      <c r="B11522" t="s">
        <v>1510</v>
      </c>
      <c r="C11522">
        <v>5.1168730650154801</v>
      </c>
      <c r="D11522" t="s">
        <v>142</v>
      </c>
      <c r="E11522" t="s">
        <v>3944</v>
      </c>
      <c r="F11522" t="s">
        <v>1534</v>
      </c>
    </row>
    <row r="11523" spans="1:6" ht="15">
      <c r="A11523" s="233">
        <v>45778</v>
      </c>
      <c r="B11523" t="s">
        <v>1512</v>
      </c>
      <c r="C11523">
        <v>0.84295612009237875</v>
      </c>
      <c r="D11523" t="s">
        <v>142</v>
      </c>
      <c r="E11523" t="s">
        <v>1568</v>
      </c>
      <c r="F11523" t="s">
        <v>1534</v>
      </c>
    </row>
    <row r="11524" spans="1:6" ht="15">
      <c r="A11524" s="233">
        <v>45778</v>
      </c>
      <c r="B11524" t="s">
        <v>1507</v>
      </c>
      <c r="C11524">
        <v>1.3938426453819841</v>
      </c>
      <c r="D11524" t="s">
        <v>144</v>
      </c>
      <c r="E11524" t="s">
        <v>1764</v>
      </c>
      <c r="F11524" t="s">
        <v>1518</v>
      </c>
    </row>
    <row r="11525" spans="1:6" ht="15">
      <c r="A11525" s="233">
        <v>45778</v>
      </c>
      <c r="B11525" t="s">
        <v>1510</v>
      </c>
      <c r="C11525">
        <v>7.1069767441860474</v>
      </c>
      <c r="D11525" t="s">
        <v>144</v>
      </c>
      <c r="E11525" t="s">
        <v>3945</v>
      </c>
      <c r="F11525" t="s">
        <v>1518</v>
      </c>
    </row>
    <row r="11526" spans="1:6" ht="15">
      <c r="A11526" s="233">
        <v>45778</v>
      </c>
      <c r="B11526" t="s">
        <v>1512</v>
      </c>
      <c r="C11526">
        <v>0.80387685290763966</v>
      </c>
      <c r="D11526" t="s">
        <v>144</v>
      </c>
      <c r="E11526" t="s">
        <v>1603</v>
      </c>
      <c r="F11526" t="s">
        <v>1518</v>
      </c>
    </row>
    <row r="11527" spans="1:6" ht="15">
      <c r="A11527" s="233">
        <v>45778</v>
      </c>
      <c r="B11527" t="s">
        <v>1507</v>
      </c>
      <c r="C11527">
        <v>0.58856235107227961</v>
      </c>
      <c r="D11527" t="s">
        <v>146</v>
      </c>
      <c r="E11527" t="s">
        <v>1712</v>
      </c>
      <c r="F11527" t="s">
        <v>1591</v>
      </c>
    </row>
    <row r="11528" spans="1:6" ht="15">
      <c r="A11528" s="233">
        <v>45778</v>
      </c>
      <c r="B11528" t="s">
        <v>1510</v>
      </c>
      <c r="C11528">
        <v>5.1103448275862071</v>
      </c>
      <c r="D11528" t="s">
        <v>146</v>
      </c>
      <c r="E11528" t="s">
        <v>1941</v>
      </c>
      <c r="F11528" t="s">
        <v>1591</v>
      </c>
    </row>
    <row r="11529" spans="1:6" ht="15">
      <c r="A11529" s="233">
        <v>45778</v>
      </c>
      <c r="B11529" t="s">
        <v>1512</v>
      </c>
      <c r="C11529">
        <v>0.88482922954725973</v>
      </c>
      <c r="D11529" t="s">
        <v>146</v>
      </c>
      <c r="E11529" t="s">
        <v>1516</v>
      </c>
      <c r="F11529" t="s">
        <v>1591</v>
      </c>
    </row>
    <row r="11530" spans="1:6" ht="15">
      <c r="A11530" s="233">
        <v>45778</v>
      </c>
      <c r="B11530" t="s">
        <v>1507</v>
      </c>
      <c r="C11530">
        <v>0.61206362321834329</v>
      </c>
      <c r="D11530" t="s">
        <v>148</v>
      </c>
      <c r="E11530" t="s">
        <v>2004</v>
      </c>
      <c r="F11530" t="s">
        <v>1591</v>
      </c>
    </row>
    <row r="11531" spans="1:6" ht="15">
      <c r="A11531" s="233">
        <v>45778</v>
      </c>
      <c r="B11531" t="s">
        <v>1510</v>
      </c>
      <c r="C11531">
        <v>4.2510760401721663</v>
      </c>
      <c r="D11531" t="s">
        <v>148</v>
      </c>
      <c r="E11531" t="s">
        <v>3946</v>
      </c>
      <c r="F11531" t="s">
        <v>1591</v>
      </c>
    </row>
    <row r="11532" spans="1:6" ht="15">
      <c r="A11532" s="233">
        <v>45778</v>
      </c>
      <c r="B11532" t="s">
        <v>1512</v>
      </c>
      <c r="C11532">
        <v>0.85602148316463544</v>
      </c>
      <c r="D11532" t="s">
        <v>148</v>
      </c>
      <c r="E11532" t="s">
        <v>1529</v>
      </c>
      <c r="F11532" t="s">
        <v>1591</v>
      </c>
    </row>
    <row r="11533" spans="1:6" ht="15">
      <c r="A11533" s="233">
        <v>45778</v>
      </c>
      <c r="B11533" t="s">
        <v>1507</v>
      </c>
      <c r="C11533">
        <v>0.76077968103957472</v>
      </c>
      <c r="D11533" t="s">
        <v>150</v>
      </c>
      <c r="E11533" t="s">
        <v>1521</v>
      </c>
      <c r="F11533" t="s">
        <v>1509</v>
      </c>
    </row>
    <row r="11534" spans="1:6" ht="15">
      <c r="A11534" s="233">
        <v>45778</v>
      </c>
      <c r="B11534" t="s">
        <v>1510</v>
      </c>
      <c r="C11534">
        <v>8.7027027027027035</v>
      </c>
      <c r="D11534" t="s">
        <v>150</v>
      </c>
      <c r="E11534" t="s">
        <v>2705</v>
      </c>
      <c r="F11534" t="s">
        <v>1509</v>
      </c>
    </row>
    <row r="11535" spans="1:6" ht="15">
      <c r="A11535" s="233">
        <v>45778</v>
      </c>
      <c r="B11535" t="s">
        <v>1512</v>
      </c>
      <c r="C11535">
        <v>0.91258121677495574</v>
      </c>
      <c r="D11535" t="s">
        <v>150</v>
      </c>
      <c r="E11535" t="s">
        <v>1673</v>
      </c>
      <c r="F11535" t="s">
        <v>1509</v>
      </c>
    </row>
    <row r="11536" spans="1:6" ht="15">
      <c r="A11536" s="233">
        <v>45778</v>
      </c>
      <c r="B11536" t="s">
        <v>1507</v>
      </c>
      <c r="C11536">
        <v>0.83878283878283877</v>
      </c>
      <c r="D11536" t="s">
        <v>152</v>
      </c>
      <c r="E11536" t="s">
        <v>1690</v>
      </c>
      <c r="F11536" t="s">
        <v>1591</v>
      </c>
    </row>
    <row r="11537" spans="1:6" ht="15">
      <c r="A11537" s="233">
        <v>45778</v>
      </c>
      <c r="B11537" t="s">
        <v>1510</v>
      </c>
      <c r="C11537">
        <v>4.7823275862068968</v>
      </c>
      <c r="D11537" t="s">
        <v>152</v>
      </c>
      <c r="E11537" t="s">
        <v>3675</v>
      </c>
      <c r="F11537" t="s">
        <v>1591</v>
      </c>
    </row>
    <row r="11538" spans="1:6" ht="15">
      <c r="A11538" s="233">
        <v>45778</v>
      </c>
      <c r="B11538" t="s">
        <v>1512</v>
      </c>
      <c r="C11538">
        <v>0.82460782460782456</v>
      </c>
      <c r="D11538" t="s">
        <v>152</v>
      </c>
      <c r="E11538" t="s">
        <v>1632</v>
      </c>
      <c r="F11538" t="s">
        <v>1591</v>
      </c>
    </row>
    <row r="11539" spans="1:6" ht="15">
      <c r="A11539" s="233">
        <v>45778</v>
      </c>
      <c r="B11539" t="s">
        <v>1507</v>
      </c>
      <c r="C11539">
        <v>1.4183949504057709</v>
      </c>
      <c r="D11539" t="s">
        <v>154</v>
      </c>
      <c r="E11539" t="s">
        <v>1759</v>
      </c>
      <c r="F11539" t="s">
        <v>1534</v>
      </c>
    </row>
    <row r="11540" spans="1:6" ht="15">
      <c r="A11540" s="233">
        <v>45778</v>
      </c>
      <c r="B11540" t="s">
        <v>1510</v>
      </c>
      <c r="C11540">
        <v>8.6587155963302749</v>
      </c>
      <c r="D11540" t="s">
        <v>154</v>
      </c>
      <c r="E11540" t="s">
        <v>3470</v>
      </c>
      <c r="F11540" t="s">
        <v>1534</v>
      </c>
    </row>
    <row r="11541" spans="1:6" ht="15">
      <c r="A11541" s="233">
        <v>45778</v>
      </c>
      <c r="B11541" t="s">
        <v>1512</v>
      </c>
      <c r="C11541">
        <v>0.83618875864141873</v>
      </c>
      <c r="D11541" t="s">
        <v>154</v>
      </c>
      <c r="E11541" t="s">
        <v>1568</v>
      </c>
      <c r="F11541" t="s">
        <v>1534</v>
      </c>
    </row>
    <row r="11542" spans="1:6" ht="15">
      <c r="A11542" s="233">
        <v>45778</v>
      </c>
      <c r="B11542" t="s">
        <v>1507</v>
      </c>
      <c r="C11542">
        <v>0.63510560815731976</v>
      </c>
      <c r="D11542" t="s">
        <v>156</v>
      </c>
      <c r="E11542" t="s">
        <v>1748</v>
      </c>
      <c r="F11542" t="s">
        <v>1525</v>
      </c>
    </row>
    <row r="11543" spans="1:6" ht="15">
      <c r="A11543" s="233">
        <v>45778</v>
      </c>
      <c r="B11543" t="s">
        <v>1510</v>
      </c>
      <c r="C11543">
        <v>5.9319727891156466</v>
      </c>
      <c r="D11543" t="s">
        <v>156</v>
      </c>
      <c r="E11543" t="s">
        <v>1769</v>
      </c>
      <c r="F11543" t="s">
        <v>1525</v>
      </c>
    </row>
    <row r="11544" spans="1:6" ht="15">
      <c r="A11544" s="233">
        <v>45778</v>
      </c>
      <c r="B11544" t="s">
        <v>1512</v>
      </c>
      <c r="C11544">
        <v>0.89293517844136927</v>
      </c>
      <c r="D11544" t="s">
        <v>156</v>
      </c>
      <c r="E11544" t="s">
        <v>1576</v>
      </c>
      <c r="F11544" t="s">
        <v>1525</v>
      </c>
    </row>
    <row r="11545" spans="1:6" ht="15">
      <c r="A11545" s="233">
        <v>45778</v>
      </c>
      <c r="B11545" t="s">
        <v>1507</v>
      </c>
      <c r="C11545">
        <v>1.1442099567099571</v>
      </c>
      <c r="D11545" t="s">
        <v>158</v>
      </c>
      <c r="E11545" t="s">
        <v>1949</v>
      </c>
      <c r="F11545" t="s">
        <v>1534</v>
      </c>
    </row>
    <row r="11546" spans="1:6" ht="15">
      <c r="A11546" s="233">
        <v>45778</v>
      </c>
      <c r="B11546" t="s">
        <v>1510</v>
      </c>
      <c r="C11546">
        <v>8.6837782340862422</v>
      </c>
      <c r="D11546" t="s">
        <v>158</v>
      </c>
      <c r="E11546" t="s">
        <v>1982</v>
      </c>
      <c r="F11546" t="s">
        <v>1534</v>
      </c>
    </row>
    <row r="11547" spans="1:6" ht="15">
      <c r="A11547" s="233">
        <v>45778</v>
      </c>
      <c r="B11547" t="s">
        <v>1512</v>
      </c>
      <c r="C11547">
        <v>0.86823593073593075</v>
      </c>
      <c r="D11547" t="s">
        <v>158</v>
      </c>
      <c r="E11547" t="s">
        <v>1524</v>
      </c>
      <c r="F11547" t="s">
        <v>1534</v>
      </c>
    </row>
    <row r="11548" spans="1:6" ht="15">
      <c r="A11548" s="233">
        <v>45778</v>
      </c>
      <c r="B11548" t="s">
        <v>1507</v>
      </c>
      <c r="C11548">
        <v>1.277851458885942</v>
      </c>
      <c r="D11548" t="s">
        <v>160</v>
      </c>
      <c r="E11548" t="s">
        <v>2751</v>
      </c>
      <c r="F11548" t="s">
        <v>1544</v>
      </c>
    </row>
    <row r="11549" spans="1:6" ht="15">
      <c r="A11549" s="233">
        <v>45778</v>
      </c>
      <c r="B11549" t="s">
        <v>1510</v>
      </c>
      <c r="C11549">
        <v>6.3388157894736841</v>
      </c>
      <c r="D11549" t="s">
        <v>160</v>
      </c>
      <c r="E11549" t="s">
        <v>3230</v>
      </c>
      <c r="F11549" t="s">
        <v>1544</v>
      </c>
    </row>
    <row r="11550" spans="1:6" ht="15">
      <c r="A11550" s="233">
        <v>45778</v>
      </c>
      <c r="B11550" t="s">
        <v>1512</v>
      </c>
      <c r="C11550">
        <v>0.79840848806366049</v>
      </c>
      <c r="D11550" t="s">
        <v>160</v>
      </c>
      <c r="E11550" t="s">
        <v>1603</v>
      </c>
      <c r="F11550" t="s">
        <v>1544</v>
      </c>
    </row>
    <row r="11551" spans="1:6" ht="15">
      <c r="A11551" s="233">
        <v>45778</v>
      </c>
      <c r="B11551" t="s">
        <v>1507</v>
      </c>
      <c r="C11551">
        <v>0.55532359081419624</v>
      </c>
      <c r="D11551" t="s">
        <v>162</v>
      </c>
      <c r="E11551" t="s">
        <v>1548</v>
      </c>
      <c r="F11551" t="s">
        <v>1509</v>
      </c>
    </row>
    <row r="11552" spans="1:6" ht="15">
      <c r="A11552" s="233">
        <v>45778</v>
      </c>
      <c r="B11552" t="s">
        <v>1510</v>
      </c>
      <c r="C11552">
        <v>4.7079646017699117</v>
      </c>
      <c r="D11552" t="s">
        <v>162</v>
      </c>
      <c r="E11552" t="s">
        <v>3240</v>
      </c>
      <c r="F11552" t="s">
        <v>1509</v>
      </c>
    </row>
    <row r="11553" spans="1:6" ht="15">
      <c r="A11553" s="233">
        <v>45778</v>
      </c>
      <c r="B11553" t="s">
        <v>1512</v>
      </c>
      <c r="C11553">
        <v>0.8820459290187892</v>
      </c>
      <c r="D11553" t="s">
        <v>162</v>
      </c>
      <c r="E11553" t="s">
        <v>1516</v>
      </c>
      <c r="F11553" t="s">
        <v>1509</v>
      </c>
    </row>
    <row r="11554" spans="1:6" ht="15">
      <c r="A11554" s="233">
        <v>45778</v>
      </c>
      <c r="B11554" t="s">
        <v>1507</v>
      </c>
      <c r="C11554">
        <v>0.4261261261261261</v>
      </c>
      <c r="D11554" t="s">
        <v>164</v>
      </c>
      <c r="E11554" t="s">
        <v>1619</v>
      </c>
      <c r="F11554" t="s">
        <v>1578</v>
      </c>
    </row>
    <row r="11555" spans="1:6" ht="15">
      <c r="A11555" s="233">
        <v>45778</v>
      </c>
      <c r="B11555" t="s">
        <v>1510</v>
      </c>
      <c r="C11555">
        <v>5.9873417721518987</v>
      </c>
      <c r="D11555" t="s">
        <v>164</v>
      </c>
      <c r="E11555" t="s">
        <v>3248</v>
      </c>
      <c r="F11555" t="s">
        <v>1578</v>
      </c>
    </row>
    <row r="11556" spans="1:6" ht="15">
      <c r="A11556" s="233">
        <v>45778</v>
      </c>
      <c r="B11556" t="s">
        <v>1512</v>
      </c>
      <c r="C11556">
        <v>0.92882882882882889</v>
      </c>
      <c r="D11556" t="s">
        <v>164</v>
      </c>
      <c r="E11556" t="s">
        <v>1539</v>
      </c>
      <c r="F11556" t="s">
        <v>1578</v>
      </c>
    </row>
    <row r="11557" spans="1:6" ht="15">
      <c r="A11557" s="233">
        <v>45778</v>
      </c>
      <c r="B11557" t="s">
        <v>1507</v>
      </c>
      <c r="C11557">
        <v>0.86452353616532718</v>
      </c>
      <c r="D11557" t="s">
        <v>166</v>
      </c>
      <c r="E11557" t="s">
        <v>1967</v>
      </c>
      <c r="F11557" t="s">
        <v>1525</v>
      </c>
    </row>
    <row r="11558" spans="1:6" ht="15">
      <c r="A11558" s="233">
        <v>45778</v>
      </c>
      <c r="B11558" t="s">
        <v>1510</v>
      </c>
      <c r="C11558">
        <v>8.7558139534883725</v>
      </c>
      <c r="D11558" t="s">
        <v>166</v>
      </c>
      <c r="E11558" t="s">
        <v>3947</v>
      </c>
      <c r="F11558" t="s">
        <v>1525</v>
      </c>
    </row>
    <row r="11559" spans="1:6" ht="15">
      <c r="A11559" s="233">
        <v>45778</v>
      </c>
      <c r="B11559" t="s">
        <v>1512</v>
      </c>
      <c r="C11559">
        <v>0.90126291618828935</v>
      </c>
      <c r="D11559" t="s">
        <v>166</v>
      </c>
      <c r="E11559" t="s">
        <v>1580</v>
      </c>
      <c r="F11559" t="s">
        <v>1525</v>
      </c>
    </row>
    <row r="11560" spans="1:6" ht="15">
      <c r="A11560" s="233">
        <v>45778</v>
      </c>
      <c r="B11560" t="s">
        <v>1507</v>
      </c>
      <c r="C11560">
        <v>0.8251318101933216</v>
      </c>
      <c r="D11560" t="s">
        <v>168</v>
      </c>
      <c r="E11560" t="s">
        <v>2019</v>
      </c>
      <c r="F11560" t="s">
        <v>1578</v>
      </c>
    </row>
    <row r="11561" spans="1:6" ht="15">
      <c r="A11561" s="233">
        <v>45778</v>
      </c>
      <c r="B11561" t="s">
        <v>1510</v>
      </c>
      <c r="C11561">
        <v>7.1679389312977104</v>
      </c>
      <c r="D11561" t="s">
        <v>168</v>
      </c>
      <c r="E11561" t="s">
        <v>3948</v>
      </c>
      <c r="F11561" t="s">
        <v>1578</v>
      </c>
    </row>
    <row r="11562" spans="1:6" ht="15">
      <c r="A11562" s="233">
        <v>45778</v>
      </c>
      <c r="B11562" t="s">
        <v>1512</v>
      </c>
      <c r="C11562">
        <v>0.88488576449912126</v>
      </c>
      <c r="D11562" t="s">
        <v>168</v>
      </c>
      <c r="E11562" t="s">
        <v>1516</v>
      </c>
      <c r="F11562" t="s">
        <v>1578</v>
      </c>
    </row>
    <row r="11563" spans="1:6" ht="15">
      <c r="A11563" s="233">
        <v>45778</v>
      </c>
      <c r="B11563" t="s">
        <v>1507</v>
      </c>
      <c r="C11563">
        <v>0.35221674876847292</v>
      </c>
      <c r="D11563" t="s">
        <v>170</v>
      </c>
      <c r="E11563" t="s">
        <v>1701</v>
      </c>
      <c r="F11563" t="s">
        <v>1509</v>
      </c>
    </row>
    <row r="11564" spans="1:6" ht="15">
      <c r="A11564" s="233">
        <v>45778</v>
      </c>
      <c r="B11564" t="s">
        <v>1510</v>
      </c>
      <c r="C11564">
        <v>3.25</v>
      </c>
      <c r="D11564" t="s">
        <v>170</v>
      </c>
      <c r="E11564" t="s">
        <v>3933</v>
      </c>
      <c r="F11564" t="s">
        <v>1509</v>
      </c>
    </row>
    <row r="11565" spans="1:6" ht="15">
      <c r="A11565" s="233">
        <v>45778</v>
      </c>
      <c r="B11565" t="s">
        <v>1512</v>
      </c>
      <c r="C11565">
        <v>0.89162561576354682</v>
      </c>
      <c r="D11565" t="s">
        <v>170</v>
      </c>
      <c r="E11565" t="s">
        <v>1576</v>
      </c>
      <c r="F11565" t="s">
        <v>1509</v>
      </c>
    </row>
    <row r="11566" spans="1:6" ht="15">
      <c r="A11566" s="233">
        <v>45778</v>
      </c>
      <c r="B11566" t="s">
        <v>1507</v>
      </c>
      <c r="C11566">
        <v>0.78754426161216418</v>
      </c>
      <c r="D11566" t="s">
        <v>172</v>
      </c>
      <c r="E11566" t="s">
        <v>1593</v>
      </c>
      <c r="F11566" t="s">
        <v>1525</v>
      </c>
    </row>
    <row r="11567" spans="1:6" ht="15">
      <c r="A11567" s="233">
        <v>45778</v>
      </c>
      <c r="B11567" t="s">
        <v>1510</v>
      </c>
      <c r="C11567">
        <v>5.2586926286509037</v>
      </c>
      <c r="D11567" t="s">
        <v>172</v>
      </c>
      <c r="E11567" t="s">
        <v>3535</v>
      </c>
      <c r="F11567" t="s">
        <v>1525</v>
      </c>
    </row>
    <row r="11568" spans="1:6" ht="15">
      <c r="A11568" s="233">
        <v>45778</v>
      </c>
      <c r="B11568" t="s">
        <v>1512</v>
      </c>
      <c r="C11568">
        <v>0.85023953343053527</v>
      </c>
      <c r="D11568" t="s">
        <v>172</v>
      </c>
      <c r="E11568" t="s">
        <v>1542</v>
      </c>
      <c r="F11568" t="s">
        <v>1525</v>
      </c>
    </row>
    <row r="11569" spans="1:6" ht="15">
      <c r="A11569" s="233">
        <v>45778</v>
      </c>
      <c r="B11569" t="s">
        <v>1507</v>
      </c>
      <c r="C11569">
        <v>0.37382378100940977</v>
      </c>
      <c r="D11569" t="s">
        <v>174</v>
      </c>
      <c r="E11569" t="s">
        <v>1533</v>
      </c>
      <c r="F11569" t="s">
        <v>1518</v>
      </c>
    </row>
    <row r="11570" spans="1:6" ht="15">
      <c r="A11570" s="233">
        <v>45778</v>
      </c>
      <c r="B11570" t="s">
        <v>1510</v>
      </c>
      <c r="C11570">
        <v>3.166666666666667</v>
      </c>
      <c r="D11570" t="s">
        <v>174</v>
      </c>
      <c r="E11570" t="s">
        <v>2029</v>
      </c>
      <c r="F11570" t="s">
        <v>1518</v>
      </c>
    </row>
    <row r="11571" spans="1:6" ht="15">
      <c r="A11571" s="233">
        <v>45778</v>
      </c>
      <c r="B11571" t="s">
        <v>1512</v>
      </c>
      <c r="C11571">
        <v>0.88195038494439693</v>
      </c>
      <c r="D11571" t="s">
        <v>174</v>
      </c>
      <c r="E11571" t="s">
        <v>1516</v>
      </c>
      <c r="F11571" t="s">
        <v>1518</v>
      </c>
    </row>
    <row r="11572" spans="1:6" ht="15">
      <c r="A11572" s="233">
        <v>45778</v>
      </c>
      <c r="B11572" t="s">
        <v>1507</v>
      </c>
      <c r="C11572">
        <v>0.45383411580594679</v>
      </c>
      <c r="D11572" t="s">
        <v>176</v>
      </c>
      <c r="E11572" t="s">
        <v>1648</v>
      </c>
      <c r="F11572" t="s">
        <v>1518</v>
      </c>
    </row>
    <row r="11573" spans="1:6" ht="15">
      <c r="A11573" s="233">
        <v>45778</v>
      </c>
      <c r="B11573" t="s">
        <v>1510</v>
      </c>
      <c r="C11573">
        <v>3.4730538922155691</v>
      </c>
      <c r="D11573" t="s">
        <v>176</v>
      </c>
      <c r="E11573" t="s">
        <v>1565</v>
      </c>
      <c r="F11573" t="s">
        <v>1518</v>
      </c>
    </row>
    <row r="11574" spans="1:6" ht="15">
      <c r="A11574" s="233">
        <v>45778</v>
      </c>
      <c r="B11574" t="s">
        <v>1512</v>
      </c>
      <c r="C11574">
        <v>0.86932707355242567</v>
      </c>
      <c r="D11574" t="s">
        <v>176</v>
      </c>
      <c r="E11574" t="s">
        <v>1524</v>
      </c>
      <c r="F11574" t="s">
        <v>1518</v>
      </c>
    </row>
    <row r="11575" spans="1:6" ht="15">
      <c r="A11575" s="233">
        <v>45778</v>
      </c>
      <c r="B11575" t="s">
        <v>1507</v>
      </c>
      <c r="C11575">
        <v>1.2142255892255891</v>
      </c>
      <c r="D11575" t="s">
        <v>178</v>
      </c>
      <c r="E11575" t="s">
        <v>1992</v>
      </c>
      <c r="F11575" t="s">
        <v>1591</v>
      </c>
    </row>
    <row r="11576" spans="1:6" ht="15">
      <c r="A11576" s="233">
        <v>45778</v>
      </c>
      <c r="B11576" t="s">
        <v>1510</v>
      </c>
      <c r="C11576">
        <v>7.2670025188916876</v>
      </c>
      <c r="D11576" t="s">
        <v>178</v>
      </c>
      <c r="E11576" t="s">
        <v>3210</v>
      </c>
      <c r="F11576" t="s">
        <v>1591</v>
      </c>
    </row>
    <row r="11577" spans="1:6" ht="15">
      <c r="A11577" s="233">
        <v>45778</v>
      </c>
      <c r="B11577" t="s">
        <v>1512</v>
      </c>
      <c r="C11577">
        <v>0.83291245791245794</v>
      </c>
      <c r="D11577" t="s">
        <v>178</v>
      </c>
      <c r="E11577" t="s">
        <v>1582</v>
      </c>
      <c r="F11577" t="s">
        <v>1591</v>
      </c>
    </row>
    <row r="11578" spans="1:6" ht="15">
      <c r="A11578" s="233">
        <v>45778</v>
      </c>
      <c r="B11578" t="s">
        <v>1507</v>
      </c>
      <c r="C11578">
        <v>1.295990566037736</v>
      </c>
      <c r="D11578" t="s">
        <v>180</v>
      </c>
      <c r="E11578" t="s">
        <v>2759</v>
      </c>
      <c r="F11578" t="s">
        <v>1522</v>
      </c>
    </row>
    <row r="11579" spans="1:6" ht="15">
      <c r="A11579" s="233">
        <v>45778</v>
      </c>
      <c r="B11579" t="s">
        <v>1510</v>
      </c>
      <c r="C11579">
        <v>9.1966527196652716</v>
      </c>
      <c r="D11579" t="s">
        <v>180</v>
      </c>
      <c r="E11579" t="s">
        <v>3949</v>
      </c>
      <c r="F11579" t="s">
        <v>1522</v>
      </c>
    </row>
    <row r="11580" spans="1:6" ht="15">
      <c r="A11580" s="233">
        <v>45778</v>
      </c>
      <c r="B11580" t="s">
        <v>1512</v>
      </c>
      <c r="C11580">
        <v>0.85908018867924529</v>
      </c>
      <c r="D11580" t="s">
        <v>180</v>
      </c>
      <c r="E11580" t="s">
        <v>1529</v>
      </c>
      <c r="F11580" t="s">
        <v>1522</v>
      </c>
    </row>
    <row r="11581" spans="1:6" ht="15">
      <c r="A11581" s="233">
        <v>45778</v>
      </c>
      <c r="B11581" t="s">
        <v>1507</v>
      </c>
      <c r="C11581">
        <v>0.65957446808510634</v>
      </c>
      <c r="D11581" t="s">
        <v>182</v>
      </c>
      <c r="E11581" t="s">
        <v>1543</v>
      </c>
      <c r="F11581" t="s">
        <v>1578</v>
      </c>
    </row>
    <row r="11582" spans="1:6" ht="15">
      <c r="A11582" s="233">
        <v>45778</v>
      </c>
      <c r="B11582" t="s">
        <v>1510</v>
      </c>
      <c r="C11582">
        <v>10.13461538461539</v>
      </c>
      <c r="D11582" t="s">
        <v>182</v>
      </c>
      <c r="E11582" t="s">
        <v>2677</v>
      </c>
      <c r="F11582" t="s">
        <v>1578</v>
      </c>
    </row>
    <row r="11583" spans="1:6" ht="15">
      <c r="A11583" s="233">
        <v>45778</v>
      </c>
      <c r="B11583" t="s">
        <v>1512</v>
      </c>
      <c r="C11583">
        <v>0.93491864831038796</v>
      </c>
      <c r="D11583" t="s">
        <v>182</v>
      </c>
      <c r="E11583" t="s">
        <v>1539</v>
      </c>
      <c r="F11583" t="s">
        <v>1578</v>
      </c>
    </row>
    <row r="11584" spans="1:6" ht="15">
      <c r="A11584" s="233">
        <v>45778</v>
      </c>
      <c r="B11584" t="s">
        <v>1507</v>
      </c>
      <c r="C11584">
        <v>0.56853648249683675</v>
      </c>
      <c r="D11584" t="s">
        <v>184</v>
      </c>
      <c r="E11584" t="s">
        <v>2016</v>
      </c>
      <c r="F11584" t="s">
        <v>1518</v>
      </c>
    </row>
    <row r="11585" spans="1:6" ht="15">
      <c r="A11585" s="233">
        <v>45778</v>
      </c>
      <c r="B11585" t="s">
        <v>1510</v>
      </c>
      <c r="C11585">
        <v>4.3695299837925443</v>
      </c>
      <c r="D11585" t="s">
        <v>184</v>
      </c>
      <c r="E11585" t="s">
        <v>3934</v>
      </c>
      <c r="F11585" t="s">
        <v>1518</v>
      </c>
    </row>
    <row r="11586" spans="1:6" ht="15">
      <c r="A11586" s="233">
        <v>45778</v>
      </c>
      <c r="B11586" t="s">
        <v>1512</v>
      </c>
      <c r="C11586">
        <v>0.86988612399831289</v>
      </c>
      <c r="D11586" t="s">
        <v>184</v>
      </c>
      <c r="E11586" t="s">
        <v>1524</v>
      </c>
      <c r="F11586" t="s">
        <v>1518</v>
      </c>
    </row>
    <row r="11587" spans="1:6" ht="15">
      <c r="A11587" s="233">
        <v>45778</v>
      </c>
      <c r="B11587" t="s">
        <v>1507</v>
      </c>
      <c r="C11587">
        <v>0.56406188020626735</v>
      </c>
      <c r="D11587" t="s">
        <v>186</v>
      </c>
      <c r="E11587" t="s">
        <v>1548</v>
      </c>
      <c r="F11587" t="s">
        <v>1578</v>
      </c>
    </row>
    <row r="11588" spans="1:6" ht="15">
      <c r="A11588" s="233">
        <v>45778</v>
      </c>
      <c r="B11588" t="s">
        <v>1510</v>
      </c>
      <c r="C11588">
        <v>12.36521739130435</v>
      </c>
      <c r="D11588" t="s">
        <v>186</v>
      </c>
      <c r="E11588" t="s">
        <v>3950</v>
      </c>
      <c r="F11588" t="s">
        <v>1578</v>
      </c>
    </row>
    <row r="11589" spans="1:6" ht="15">
      <c r="A11589" s="233">
        <v>45778</v>
      </c>
      <c r="B11589" t="s">
        <v>1512</v>
      </c>
      <c r="C11589">
        <v>0.95438318127727095</v>
      </c>
      <c r="D11589" t="s">
        <v>186</v>
      </c>
      <c r="E11589" t="s">
        <v>1630</v>
      </c>
      <c r="F11589" t="s">
        <v>1578</v>
      </c>
    </row>
    <row r="11590" spans="1:6" ht="15">
      <c r="A11590" s="233">
        <v>45778</v>
      </c>
      <c r="B11590" t="s">
        <v>1507</v>
      </c>
      <c r="C11590">
        <v>0.58206106870229013</v>
      </c>
      <c r="D11590" t="s">
        <v>188</v>
      </c>
      <c r="E11590" t="s">
        <v>1745</v>
      </c>
      <c r="F11590" t="s">
        <v>1591</v>
      </c>
    </row>
    <row r="11591" spans="1:6" ht="15">
      <c r="A11591" s="233">
        <v>45778</v>
      </c>
      <c r="B11591" t="s">
        <v>1510</v>
      </c>
      <c r="C11591">
        <v>3.1937172774869111</v>
      </c>
      <c r="D11591" t="s">
        <v>188</v>
      </c>
      <c r="E11591" t="s">
        <v>2036</v>
      </c>
      <c r="F11591" t="s">
        <v>1591</v>
      </c>
    </row>
    <row r="11592" spans="1:6" ht="15">
      <c r="A11592" s="233">
        <v>45778</v>
      </c>
      <c r="B11592" t="s">
        <v>1512</v>
      </c>
      <c r="C11592">
        <v>0.8177480916030534</v>
      </c>
      <c r="D11592" t="s">
        <v>188</v>
      </c>
      <c r="E11592" t="s">
        <v>1632</v>
      </c>
      <c r="F11592" t="s">
        <v>1591</v>
      </c>
    </row>
    <row r="11593" spans="1:6" ht="15">
      <c r="A11593" s="233">
        <v>45778</v>
      </c>
      <c r="B11593" t="s">
        <v>1507</v>
      </c>
      <c r="C11593">
        <v>0.6031141868512111</v>
      </c>
      <c r="D11593" t="s">
        <v>190</v>
      </c>
      <c r="E11593" t="s">
        <v>1686</v>
      </c>
      <c r="F11593" t="s">
        <v>1591</v>
      </c>
    </row>
    <row r="11594" spans="1:6" ht="15">
      <c r="A11594" s="233">
        <v>45778</v>
      </c>
      <c r="B11594" t="s">
        <v>1510</v>
      </c>
      <c r="C11594">
        <v>3.387755102040817</v>
      </c>
      <c r="D11594" t="s">
        <v>190</v>
      </c>
      <c r="E11594" t="s">
        <v>3951</v>
      </c>
      <c r="F11594" t="s">
        <v>1591</v>
      </c>
    </row>
    <row r="11595" spans="1:6" ht="15">
      <c r="A11595" s="233">
        <v>45778</v>
      </c>
      <c r="B11595" t="s">
        <v>1512</v>
      </c>
      <c r="C11595">
        <v>0.82197231833910034</v>
      </c>
      <c r="D11595" t="s">
        <v>190</v>
      </c>
      <c r="E11595" t="s">
        <v>1632</v>
      </c>
      <c r="F11595" t="s">
        <v>1591</v>
      </c>
    </row>
    <row r="11596" spans="1:6" ht="15">
      <c r="A11596" s="233">
        <v>45778</v>
      </c>
      <c r="B11596" t="s">
        <v>1507</v>
      </c>
      <c r="C11596">
        <v>0.60790513833992099</v>
      </c>
      <c r="D11596" t="s">
        <v>192</v>
      </c>
      <c r="E11596" t="s">
        <v>2004</v>
      </c>
      <c r="F11596" t="s">
        <v>1534</v>
      </c>
    </row>
    <row r="11597" spans="1:6" ht="15">
      <c r="A11597" s="233">
        <v>45778</v>
      </c>
      <c r="B11597" t="s">
        <v>1510</v>
      </c>
      <c r="C11597">
        <v>10.391891891891889</v>
      </c>
      <c r="D11597" t="s">
        <v>192</v>
      </c>
      <c r="E11597" t="s">
        <v>3929</v>
      </c>
      <c r="F11597" t="s">
        <v>1534</v>
      </c>
    </row>
    <row r="11598" spans="1:6" ht="15">
      <c r="A11598" s="233">
        <v>45778</v>
      </c>
      <c r="B11598" t="s">
        <v>1512</v>
      </c>
      <c r="C11598">
        <v>0.94150197628458498</v>
      </c>
      <c r="D11598" t="s">
        <v>192</v>
      </c>
      <c r="E11598" t="s">
        <v>1585</v>
      </c>
      <c r="F11598" t="s">
        <v>1534</v>
      </c>
    </row>
    <row r="11599" spans="1:6" ht="15">
      <c r="A11599" s="233">
        <v>45778</v>
      </c>
      <c r="B11599" t="s">
        <v>1507</v>
      </c>
      <c r="C11599">
        <v>0.6961414790996785</v>
      </c>
      <c r="D11599" t="s">
        <v>194</v>
      </c>
      <c r="E11599" t="s">
        <v>1729</v>
      </c>
      <c r="F11599" t="s">
        <v>1544</v>
      </c>
    </row>
    <row r="11600" spans="1:6" ht="15">
      <c r="A11600" s="233">
        <v>45778</v>
      </c>
      <c r="B11600" t="s">
        <v>1510</v>
      </c>
      <c r="C11600">
        <v>5.2804878048780486</v>
      </c>
      <c r="D11600" t="s">
        <v>194</v>
      </c>
      <c r="E11600" t="s">
        <v>3198</v>
      </c>
      <c r="F11600" t="s">
        <v>1544</v>
      </c>
    </row>
    <row r="11601" spans="1:6" ht="15">
      <c r="A11601" s="233">
        <v>45778</v>
      </c>
      <c r="B11601" t="s">
        <v>1512</v>
      </c>
      <c r="C11601">
        <v>0.86816720257234725</v>
      </c>
      <c r="D11601" t="s">
        <v>194</v>
      </c>
      <c r="E11601" t="s">
        <v>1524</v>
      </c>
      <c r="F11601" t="s">
        <v>1544</v>
      </c>
    </row>
    <row r="11602" spans="1:6" ht="15">
      <c r="A11602" s="233">
        <v>45778</v>
      </c>
      <c r="B11602" t="s">
        <v>1507</v>
      </c>
      <c r="C11602">
        <v>0.35761589403973509</v>
      </c>
      <c r="D11602" t="s">
        <v>196</v>
      </c>
      <c r="E11602" t="s">
        <v>2045</v>
      </c>
      <c r="F11602" t="s">
        <v>1525</v>
      </c>
    </row>
    <row r="11603" spans="1:6" ht="15">
      <c r="A11603" s="233">
        <v>45778</v>
      </c>
      <c r="B11603" t="s">
        <v>1510</v>
      </c>
      <c r="C11603">
        <v>3.3488372093023262</v>
      </c>
      <c r="D11603" t="s">
        <v>196</v>
      </c>
      <c r="E11603" t="s">
        <v>3275</v>
      </c>
      <c r="F11603" t="s">
        <v>1525</v>
      </c>
    </row>
    <row r="11604" spans="1:6" ht="15">
      <c r="A11604" s="233">
        <v>45778</v>
      </c>
      <c r="B11604" t="s">
        <v>1512</v>
      </c>
      <c r="C11604">
        <v>0.89321192052980136</v>
      </c>
      <c r="D11604" t="s">
        <v>196</v>
      </c>
      <c r="E11604" t="s">
        <v>1576</v>
      </c>
      <c r="F11604" t="s">
        <v>1525</v>
      </c>
    </row>
    <row r="11605" spans="1:6" ht="15">
      <c r="A11605" s="233">
        <v>45778</v>
      </c>
      <c r="B11605" t="s">
        <v>1507</v>
      </c>
      <c r="C11605">
        <v>0.70045615813482009</v>
      </c>
      <c r="D11605" t="s">
        <v>198</v>
      </c>
      <c r="E11605" t="s">
        <v>1729</v>
      </c>
      <c r="F11605" t="s">
        <v>1522</v>
      </c>
    </row>
    <row r="11606" spans="1:6" ht="15">
      <c r="A11606" s="233">
        <v>45778</v>
      </c>
      <c r="B11606" t="s">
        <v>1510</v>
      </c>
      <c r="C11606">
        <v>4.2006079027355634</v>
      </c>
      <c r="D11606" t="s">
        <v>198</v>
      </c>
      <c r="E11606" t="s">
        <v>3686</v>
      </c>
      <c r="F11606" t="s">
        <v>1522</v>
      </c>
    </row>
    <row r="11607" spans="1:6" ht="15">
      <c r="A11607" s="233">
        <v>45778</v>
      </c>
      <c r="B11607" t="s">
        <v>1512</v>
      </c>
      <c r="C11607">
        <v>0.83324885960466299</v>
      </c>
      <c r="D11607" t="s">
        <v>198</v>
      </c>
      <c r="E11607" t="s">
        <v>1582</v>
      </c>
      <c r="F11607" t="s">
        <v>1522</v>
      </c>
    </row>
    <row r="11608" spans="1:6" ht="15">
      <c r="A11608" s="233">
        <v>45778</v>
      </c>
      <c r="B11608" t="s">
        <v>1507</v>
      </c>
      <c r="C11608">
        <v>1.4491746307558639</v>
      </c>
      <c r="D11608" t="s">
        <v>200</v>
      </c>
      <c r="E11608" t="s">
        <v>2718</v>
      </c>
      <c r="F11608" t="s">
        <v>1544</v>
      </c>
    </row>
    <row r="11609" spans="1:6" ht="15">
      <c r="A11609" s="233">
        <v>45778</v>
      </c>
      <c r="B11609" t="s">
        <v>1510</v>
      </c>
      <c r="C11609">
        <v>6.2007434944237918</v>
      </c>
      <c r="D11609" t="s">
        <v>200</v>
      </c>
      <c r="E11609" t="s">
        <v>3254</v>
      </c>
      <c r="F11609" t="s">
        <v>1544</v>
      </c>
    </row>
    <row r="11610" spans="1:6" ht="15">
      <c r="A11610" s="233">
        <v>45778</v>
      </c>
      <c r="B11610" t="s">
        <v>1512</v>
      </c>
      <c r="C11610">
        <v>0.76629018245004343</v>
      </c>
      <c r="D11610" t="s">
        <v>200</v>
      </c>
      <c r="E11610" t="s">
        <v>1641</v>
      </c>
      <c r="F11610" t="s">
        <v>1544</v>
      </c>
    </row>
    <row r="11611" spans="1:6" ht="15">
      <c r="A11611" s="233">
        <v>45778</v>
      </c>
      <c r="B11611" t="s">
        <v>1507</v>
      </c>
      <c r="C11611">
        <v>0.88053691275167789</v>
      </c>
      <c r="D11611" t="s">
        <v>202</v>
      </c>
      <c r="E11611" t="s">
        <v>1740</v>
      </c>
      <c r="F11611" t="s">
        <v>1544</v>
      </c>
    </row>
    <row r="11612" spans="1:6" ht="15">
      <c r="A11612" s="233">
        <v>45778</v>
      </c>
      <c r="B11612" t="s">
        <v>1510</v>
      </c>
      <c r="C11612">
        <v>3.9518072289156621</v>
      </c>
      <c r="D11612" t="s">
        <v>202</v>
      </c>
      <c r="E11612" t="s">
        <v>3660</v>
      </c>
      <c r="F11612" t="s">
        <v>1544</v>
      </c>
    </row>
    <row r="11613" spans="1:6" ht="15">
      <c r="A11613" s="233">
        <v>45778</v>
      </c>
      <c r="B11613" t="s">
        <v>1512</v>
      </c>
      <c r="C11613">
        <v>0.77718120805369129</v>
      </c>
      <c r="D11613" t="s">
        <v>202</v>
      </c>
      <c r="E11613" t="s">
        <v>1668</v>
      </c>
      <c r="F11613" t="s">
        <v>1544</v>
      </c>
    </row>
    <row r="11614" spans="1:6" ht="15">
      <c r="A11614" s="233">
        <v>45778</v>
      </c>
      <c r="B11614" t="s">
        <v>1507</v>
      </c>
      <c r="C11614">
        <v>0.28205128205128199</v>
      </c>
      <c r="D11614" t="s">
        <v>204</v>
      </c>
      <c r="E11614" t="s">
        <v>2697</v>
      </c>
      <c r="F11614" t="s">
        <v>1509</v>
      </c>
    </row>
    <row r="11615" spans="1:6" ht="15">
      <c r="A11615" s="233">
        <v>45778</v>
      </c>
      <c r="B11615" t="s">
        <v>1510</v>
      </c>
      <c r="C11615">
        <v>4.4000000000000004</v>
      </c>
      <c r="D11615" t="s">
        <v>204</v>
      </c>
      <c r="E11615" t="s">
        <v>1709</v>
      </c>
      <c r="F11615" t="s">
        <v>1509</v>
      </c>
    </row>
    <row r="11616" spans="1:6" ht="15">
      <c r="A11616" s="233">
        <v>45778</v>
      </c>
      <c r="B11616" t="s">
        <v>1512</v>
      </c>
      <c r="C11616">
        <v>0.9358974358974359</v>
      </c>
      <c r="D11616" t="s">
        <v>204</v>
      </c>
      <c r="E11616" t="s">
        <v>1585</v>
      </c>
      <c r="F11616" t="s">
        <v>1509</v>
      </c>
    </row>
    <row r="11617" spans="1:6" ht="15">
      <c r="A11617" s="233">
        <v>45778</v>
      </c>
      <c r="B11617" t="s">
        <v>1507</v>
      </c>
      <c r="C11617">
        <v>1.0704800817160369</v>
      </c>
      <c r="D11617" t="s">
        <v>206</v>
      </c>
      <c r="E11617" t="s">
        <v>1660</v>
      </c>
      <c r="F11617" t="s">
        <v>1578</v>
      </c>
    </row>
    <row r="11618" spans="1:6" ht="15">
      <c r="A11618" s="233">
        <v>45778</v>
      </c>
      <c r="B11618" t="s">
        <v>1510</v>
      </c>
      <c r="C11618">
        <v>11.51648351648352</v>
      </c>
      <c r="D11618" t="s">
        <v>206</v>
      </c>
      <c r="E11618" t="s">
        <v>3952</v>
      </c>
      <c r="F11618" t="s">
        <v>1578</v>
      </c>
    </row>
    <row r="11619" spans="1:6" ht="15">
      <c r="A11619" s="233">
        <v>45778</v>
      </c>
      <c r="B11619" t="s">
        <v>1512</v>
      </c>
      <c r="C11619">
        <v>0.90704800817160369</v>
      </c>
      <c r="D11619" t="s">
        <v>206</v>
      </c>
      <c r="E11619" t="s">
        <v>1673</v>
      </c>
      <c r="F11619" t="s">
        <v>1578</v>
      </c>
    </row>
    <row r="11620" spans="1:6" ht="15">
      <c r="A11620" s="233">
        <v>45778</v>
      </c>
      <c r="B11620" t="s">
        <v>1507</v>
      </c>
      <c r="C11620">
        <v>1.036830357142857</v>
      </c>
      <c r="D11620" t="s">
        <v>208</v>
      </c>
      <c r="E11620" t="s">
        <v>3241</v>
      </c>
      <c r="F11620" t="s">
        <v>1509</v>
      </c>
    </row>
    <row r="11621" spans="1:6" ht="15">
      <c r="A11621" s="233">
        <v>45778</v>
      </c>
      <c r="B11621" t="s">
        <v>1510</v>
      </c>
      <c r="C11621">
        <v>6.5886524822695032</v>
      </c>
      <c r="D11621" t="s">
        <v>208</v>
      </c>
      <c r="E11621" t="s">
        <v>2739</v>
      </c>
      <c r="F11621" t="s">
        <v>1509</v>
      </c>
    </row>
    <row r="11622" spans="1:6" ht="15">
      <c r="A11622" s="233">
        <v>45778</v>
      </c>
      <c r="B11622" t="s">
        <v>1512</v>
      </c>
      <c r="C11622">
        <v>0.8426339285714286</v>
      </c>
      <c r="D11622" t="s">
        <v>208</v>
      </c>
      <c r="E11622" t="s">
        <v>1568</v>
      </c>
      <c r="F11622" t="s">
        <v>1509</v>
      </c>
    </row>
    <row r="11623" spans="1:6" ht="15">
      <c r="A11623" s="233">
        <v>45778</v>
      </c>
      <c r="B11623" t="s">
        <v>1507</v>
      </c>
      <c r="C11623">
        <v>0.66468590831918506</v>
      </c>
      <c r="D11623" t="s">
        <v>210</v>
      </c>
      <c r="E11623" t="s">
        <v>1543</v>
      </c>
      <c r="F11623" t="s">
        <v>1534</v>
      </c>
    </row>
    <row r="11624" spans="1:6" ht="15">
      <c r="A11624" s="233">
        <v>45778</v>
      </c>
      <c r="B11624" t="s">
        <v>1510</v>
      </c>
      <c r="C11624">
        <v>7.9897959183673466</v>
      </c>
      <c r="D11624" t="s">
        <v>210</v>
      </c>
      <c r="E11624" t="s">
        <v>1731</v>
      </c>
      <c r="F11624" t="s">
        <v>1534</v>
      </c>
    </row>
    <row r="11625" spans="1:6" ht="15">
      <c r="A11625" s="233">
        <v>45778</v>
      </c>
      <c r="B11625" t="s">
        <v>1512</v>
      </c>
      <c r="C11625">
        <v>0.91680814940577249</v>
      </c>
      <c r="D11625" t="s">
        <v>210</v>
      </c>
      <c r="E11625" t="s">
        <v>1590</v>
      </c>
      <c r="F11625" t="s">
        <v>1534</v>
      </c>
    </row>
    <row r="11626" spans="1:6" ht="15">
      <c r="A11626" s="233">
        <v>45778</v>
      </c>
      <c r="B11626" t="s">
        <v>1507</v>
      </c>
      <c r="C11626">
        <v>0.77490621092121714</v>
      </c>
      <c r="D11626" t="s">
        <v>212</v>
      </c>
      <c r="E11626" t="s">
        <v>1703</v>
      </c>
      <c r="F11626" t="s">
        <v>1518</v>
      </c>
    </row>
    <row r="11627" spans="1:6" ht="15">
      <c r="A11627" s="233">
        <v>45778</v>
      </c>
      <c r="B11627" t="s">
        <v>1510</v>
      </c>
      <c r="C11627">
        <v>4.5341463414634147</v>
      </c>
      <c r="D11627" t="s">
        <v>212</v>
      </c>
      <c r="E11627" t="s">
        <v>1770</v>
      </c>
      <c r="F11627" t="s">
        <v>1518</v>
      </c>
    </row>
    <row r="11628" spans="1:6" ht="15">
      <c r="A11628" s="233">
        <v>45778</v>
      </c>
      <c r="B11628" t="s">
        <v>1512</v>
      </c>
      <c r="C11628">
        <v>0.82909545644018334</v>
      </c>
      <c r="D11628" t="s">
        <v>212</v>
      </c>
      <c r="E11628" t="s">
        <v>1582</v>
      </c>
      <c r="F11628" t="s">
        <v>1518</v>
      </c>
    </row>
    <row r="11629" spans="1:6" ht="15">
      <c r="A11629" s="233">
        <v>45778</v>
      </c>
      <c r="B11629" t="s">
        <v>1507</v>
      </c>
      <c r="C11629">
        <v>0.29351535836177473</v>
      </c>
      <c r="D11629" t="s">
        <v>214</v>
      </c>
      <c r="E11629" t="s">
        <v>1597</v>
      </c>
      <c r="F11629" t="s">
        <v>1591</v>
      </c>
    </row>
    <row r="11630" spans="1:6" ht="15">
      <c r="A11630" s="233">
        <v>45778</v>
      </c>
      <c r="B11630" t="s">
        <v>1510</v>
      </c>
      <c r="C11630">
        <v>3.0714285714285721</v>
      </c>
      <c r="D11630" t="s">
        <v>214</v>
      </c>
      <c r="E11630" t="s">
        <v>3953</v>
      </c>
      <c r="F11630" t="s">
        <v>1591</v>
      </c>
    </row>
    <row r="11631" spans="1:6" ht="15">
      <c r="A11631" s="233">
        <v>45778</v>
      </c>
      <c r="B11631" t="s">
        <v>1512</v>
      </c>
      <c r="C11631">
        <v>0.90443686006825941</v>
      </c>
      <c r="D11631" t="s">
        <v>214</v>
      </c>
      <c r="E11631" t="s">
        <v>1580</v>
      </c>
      <c r="F11631" t="s">
        <v>1591</v>
      </c>
    </row>
    <row r="11632" spans="1:6" ht="15">
      <c r="A11632" s="233">
        <v>45778</v>
      </c>
      <c r="B11632" t="s">
        <v>1507</v>
      </c>
      <c r="C11632">
        <v>1.535175879396985</v>
      </c>
      <c r="D11632" t="s">
        <v>216</v>
      </c>
      <c r="E11632" t="s">
        <v>2031</v>
      </c>
      <c r="F11632" t="s">
        <v>1534</v>
      </c>
    </row>
    <row r="11633" spans="1:6" ht="15">
      <c r="A11633" s="233">
        <v>45778</v>
      </c>
      <c r="B11633" t="s">
        <v>1510</v>
      </c>
      <c r="C11633">
        <v>7.9609120521172638</v>
      </c>
      <c r="D11633" t="s">
        <v>216</v>
      </c>
      <c r="E11633" t="s">
        <v>2667</v>
      </c>
      <c r="F11633" t="s">
        <v>1534</v>
      </c>
    </row>
    <row r="11634" spans="1:6" ht="15">
      <c r="A11634" s="233">
        <v>45778</v>
      </c>
      <c r="B11634" t="s">
        <v>1512</v>
      </c>
      <c r="C11634">
        <v>0.80716080402010049</v>
      </c>
      <c r="D11634" t="s">
        <v>216</v>
      </c>
      <c r="E11634" t="s">
        <v>1547</v>
      </c>
      <c r="F11634" t="s">
        <v>1534</v>
      </c>
    </row>
    <row r="11635" spans="1:6" ht="15">
      <c r="A11635" s="233">
        <v>45778</v>
      </c>
      <c r="B11635" t="s">
        <v>1507</v>
      </c>
      <c r="C11635">
        <v>0.68010182435299105</v>
      </c>
      <c r="D11635" t="s">
        <v>218</v>
      </c>
      <c r="E11635" t="s">
        <v>1573</v>
      </c>
      <c r="F11635" t="s">
        <v>1531</v>
      </c>
    </row>
    <row r="11636" spans="1:6" ht="15">
      <c r="A11636" s="233">
        <v>45778</v>
      </c>
      <c r="B11636" t="s">
        <v>1510</v>
      </c>
      <c r="C11636">
        <v>5.1050955414012744</v>
      </c>
      <c r="D11636" t="s">
        <v>218</v>
      </c>
      <c r="E11636" t="s">
        <v>1941</v>
      </c>
      <c r="F11636" t="s">
        <v>1531</v>
      </c>
    </row>
    <row r="11637" spans="1:6" ht="15">
      <c r="A11637" s="233">
        <v>45778</v>
      </c>
      <c r="B11637" t="s">
        <v>1512</v>
      </c>
      <c r="C11637">
        <v>0.86677980483665673</v>
      </c>
      <c r="D11637" t="s">
        <v>218</v>
      </c>
      <c r="E11637" t="s">
        <v>1524</v>
      </c>
      <c r="F11637" t="s">
        <v>1531</v>
      </c>
    </row>
    <row r="11638" spans="1:6" ht="15">
      <c r="A11638" s="233">
        <v>45778</v>
      </c>
      <c r="B11638" t="s">
        <v>1507</v>
      </c>
      <c r="C11638">
        <v>1.0332843857072931</v>
      </c>
      <c r="D11638" t="s">
        <v>220</v>
      </c>
      <c r="E11638" t="s">
        <v>1557</v>
      </c>
      <c r="F11638" t="s">
        <v>1534</v>
      </c>
    </row>
    <row r="11639" spans="1:6" ht="15">
      <c r="A11639" s="233">
        <v>45778</v>
      </c>
      <c r="B11639" t="s">
        <v>1510</v>
      </c>
      <c r="C11639">
        <v>6.5356037151702786</v>
      </c>
      <c r="D11639" t="s">
        <v>220</v>
      </c>
      <c r="E11639" t="s">
        <v>1618</v>
      </c>
      <c r="F11639" t="s">
        <v>1534</v>
      </c>
    </row>
    <row r="11640" spans="1:6" ht="15">
      <c r="A11640" s="233">
        <v>45778</v>
      </c>
      <c r="B11640" t="s">
        <v>1512</v>
      </c>
      <c r="C11640">
        <v>0.84189916789035735</v>
      </c>
      <c r="D11640" t="s">
        <v>220</v>
      </c>
      <c r="E11640" t="s">
        <v>1568</v>
      </c>
      <c r="F11640" t="s">
        <v>1534</v>
      </c>
    </row>
    <row r="11641" spans="1:6" ht="15">
      <c r="A11641" s="233">
        <v>45778</v>
      </c>
      <c r="B11641" t="s">
        <v>1507</v>
      </c>
      <c r="C11641">
        <v>0.83333333333333337</v>
      </c>
      <c r="D11641" t="s">
        <v>222</v>
      </c>
      <c r="E11641" t="s">
        <v>2019</v>
      </c>
      <c r="F11641" t="s">
        <v>1518</v>
      </c>
    </row>
    <row r="11642" spans="1:6" ht="15">
      <c r="A11642" s="233">
        <v>45778</v>
      </c>
      <c r="B11642" t="s">
        <v>1510</v>
      </c>
      <c r="C11642">
        <v>5.3800298062593148</v>
      </c>
      <c r="D11642" t="s">
        <v>222</v>
      </c>
      <c r="E11642" t="s">
        <v>3244</v>
      </c>
      <c r="F11642" t="s">
        <v>1518</v>
      </c>
    </row>
    <row r="11643" spans="1:6" ht="15">
      <c r="A11643" s="233">
        <v>45778</v>
      </c>
      <c r="B11643" t="s">
        <v>1512</v>
      </c>
      <c r="C11643">
        <v>0.84510618651892888</v>
      </c>
      <c r="D11643" t="s">
        <v>222</v>
      </c>
      <c r="E11643" t="s">
        <v>1542</v>
      </c>
      <c r="F11643" t="s">
        <v>1518</v>
      </c>
    </row>
    <row r="11644" spans="1:6" ht="15">
      <c r="A11644" s="233">
        <v>45778</v>
      </c>
      <c r="B11644" t="s">
        <v>1507</v>
      </c>
      <c r="C11644">
        <v>0.34957264957264961</v>
      </c>
      <c r="D11644" t="s">
        <v>224</v>
      </c>
      <c r="E11644" t="s">
        <v>1701</v>
      </c>
      <c r="F11644" t="s">
        <v>1531</v>
      </c>
    </row>
    <row r="11645" spans="1:6" ht="15">
      <c r="A11645" s="233">
        <v>45778</v>
      </c>
      <c r="B11645" t="s">
        <v>1510</v>
      </c>
      <c r="C11645">
        <v>3.84037558685446</v>
      </c>
      <c r="D11645" t="s">
        <v>224</v>
      </c>
      <c r="E11645" t="s">
        <v>1713</v>
      </c>
      <c r="F11645" t="s">
        <v>1531</v>
      </c>
    </row>
    <row r="11646" spans="1:6" ht="15">
      <c r="A11646" s="233">
        <v>45778</v>
      </c>
      <c r="B11646" t="s">
        <v>1512</v>
      </c>
      <c r="C11646">
        <v>0.90897435897435896</v>
      </c>
      <c r="D11646" t="s">
        <v>224</v>
      </c>
      <c r="E11646" t="s">
        <v>1673</v>
      </c>
      <c r="F11646" t="s">
        <v>1531</v>
      </c>
    </row>
    <row r="11647" spans="1:6" ht="15">
      <c r="A11647" s="233">
        <v>45778</v>
      </c>
      <c r="B11647" t="s">
        <v>1507</v>
      </c>
      <c r="C11647">
        <v>0.42444152431011828</v>
      </c>
      <c r="D11647" t="s">
        <v>226</v>
      </c>
      <c r="E11647" t="s">
        <v>1530</v>
      </c>
      <c r="F11647" t="s">
        <v>1544</v>
      </c>
    </row>
    <row r="11648" spans="1:6" ht="15">
      <c r="A11648" s="233">
        <v>45778</v>
      </c>
      <c r="B11648" t="s">
        <v>1510</v>
      </c>
      <c r="C11648">
        <v>4.3066666666666666</v>
      </c>
      <c r="D11648" t="s">
        <v>226</v>
      </c>
      <c r="E11648" t="s">
        <v>3939</v>
      </c>
      <c r="F11648" t="s">
        <v>1544</v>
      </c>
    </row>
    <row r="11649" spans="1:6" ht="15">
      <c r="A11649" s="233">
        <v>45778</v>
      </c>
      <c r="B11649" t="s">
        <v>1512</v>
      </c>
      <c r="C11649">
        <v>0.90144546649145862</v>
      </c>
      <c r="D11649" t="s">
        <v>226</v>
      </c>
      <c r="E11649" t="s">
        <v>1580</v>
      </c>
      <c r="F11649" t="s">
        <v>1544</v>
      </c>
    </row>
    <row r="11650" spans="1:6" ht="15">
      <c r="A11650" s="233">
        <v>45778</v>
      </c>
      <c r="B11650" t="s">
        <v>1507</v>
      </c>
      <c r="C11650">
        <v>0.55118601747815232</v>
      </c>
      <c r="D11650" t="s">
        <v>228</v>
      </c>
      <c r="E11650" t="s">
        <v>1947</v>
      </c>
      <c r="F11650" t="s">
        <v>1531</v>
      </c>
    </row>
    <row r="11651" spans="1:6" ht="15">
      <c r="A11651" s="233">
        <v>45778</v>
      </c>
      <c r="B11651" t="s">
        <v>1510</v>
      </c>
      <c r="C11651">
        <v>4.2047619047619049</v>
      </c>
      <c r="D11651" t="s">
        <v>228</v>
      </c>
      <c r="E11651" t="s">
        <v>3686</v>
      </c>
      <c r="F11651" t="s">
        <v>1531</v>
      </c>
    </row>
    <row r="11652" spans="1:6" ht="15">
      <c r="A11652" s="233">
        <v>45778</v>
      </c>
      <c r="B11652" t="s">
        <v>1512</v>
      </c>
      <c r="C11652">
        <v>0.86891385767790263</v>
      </c>
      <c r="D11652" t="s">
        <v>228</v>
      </c>
      <c r="E11652" t="s">
        <v>1524</v>
      </c>
      <c r="F11652" t="s">
        <v>1531</v>
      </c>
    </row>
    <row r="11653" spans="1:6" ht="15">
      <c r="A11653" s="233">
        <v>45778</v>
      </c>
      <c r="B11653" t="s">
        <v>1507</v>
      </c>
      <c r="C11653">
        <v>1.548205489092189</v>
      </c>
      <c r="D11653" t="s">
        <v>230</v>
      </c>
      <c r="E11653" t="s">
        <v>2772</v>
      </c>
      <c r="F11653" t="s">
        <v>1522</v>
      </c>
    </row>
    <row r="11654" spans="1:6" ht="15">
      <c r="A11654" s="233">
        <v>45778</v>
      </c>
      <c r="B11654" t="s">
        <v>1510</v>
      </c>
      <c r="C11654">
        <v>9.375</v>
      </c>
      <c r="D11654" t="s">
        <v>230</v>
      </c>
      <c r="E11654" t="s">
        <v>3954</v>
      </c>
      <c r="F11654" t="s">
        <v>1522</v>
      </c>
    </row>
    <row r="11655" spans="1:6" ht="15">
      <c r="A11655" s="233">
        <v>45778</v>
      </c>
      <c r="B11655" t="s">
        <v>1512</v>
      </c>
      <c r="C11655">
        <v>0.83485808116349991</v>
      </c>
      <c r="D11655" t="s">
        <v>230</v>
      </c>
      <c r="E11655" t="s">
        <v>1582</v>
      </c>
      <c r="F11655" t="s">
        <v>1522</v>
      </c>
    </row>
    <row r="11656" spans="1:6" ht="15">
      <c r="A11656" s="233">
        <v>45778</v>
      </c>
      <c r="B11656" t="s">
        <v>1507</v>
      </c>
      <c r="C11656">
        <v>1.2377358490566039</v>
      </c>
      <c r="D11656" t="s">
        <v>232</v>
      </c>
      <c r="E11656" t="s">
        <v>2012</v>
      </c>
      <c r="F11656" t="s">
        <v>1522</v>
      </c>
    </row>
    <row r="11657" spans="1:6" ht="15">
      <c r="A11657" s="233">
        <v>45778</v>
      </c>
      <c r="B11657" t="s">
        <v>1510</v>
      </c>
      <c r="C11657">
        <v>7.2888888888888888</v>
      </c>
      <c r="D11657" t="s">
        <v>232</v>
      </c>
      <c r="E11657" t="s">
        <v>3257</v>
      </c>
      <c r="F11657" t="s">
        <v>1522</v>
      </c>
    </row>
    <row r="11658" spans="1:6" ht="15">
      <c r="A11658" s="233">
        <v>45778</v>
      </c>
      <c r="B11658" t="s">
        <v>1512</v>
      </c>
      <c r="C11658">
        <v>0.83018867924528306</v>
      </c>
      <c r="D11658" t="s">
        <v>232</v>
      </c>
      <c r="E11658" t="s">
        <v>1582</v>
      </c>
      <c r="F11658" t="s">
        <v>1522</v>
      </c>
    </row>
    <row r="11659" spans="1:6" ht="15">
      <c r="A11659" s="233">
        <v>45778</v>
      </c>
      <c r="B11659" t="s">
        <v>1507</v>
      </c>
      <c r="C11659">
        <v>1.281884646628757</v>
      </c>
      <c r="D11659" t="s">
        <v>234</v>
      </c>
      <c r="E11659" t="s">
        <v>2751</v>
      </c>
      <c r="F11659" t="s">
        <v>1578</v>
      </c>
    </row>
    <row r="11660" spans="1:6" ht="15">
      <c r="A11660" s="233">
        <v>45778</v>
      </c>
      <c r="B11660" t="s">
        <v>1510</v>
      </c>
      <c r="C11660">
        <v>6.0459770114942533</v>
      </c>
      <c r="D11660" t="s">
        <v>234</v>
      </c>
      <c r="E11660" t="s">
        <v>2098</v>
      </c>
      <c r="F11660" t="s">
        <v>1578</v>
      </c>
    </row>
    <row r="11661" spans="1:6" ht="15">
      <c r="A11661" s="233">
        <v>45778</v>
      </c>
      <c r="B11661" t="s">
        <v>1512</v>
      </c>
      <c r="C11661">
        <v>0.78797725426482534</v>
      </c>
      <c r="D11661" t="s">
        <v>234</v>
      </c>
      <c r="E11661" t="s">
        <v>1561</v>
      </c>
      <c r="F11661" t="s">
        <v>1578</v>
      </c>
    </row>
    <row r="11662" spans="1:6" ht="15">
      <c r="A11662" s="233">
        <v>45778</v>
      </c>
      <c r="B11662" t="s">
        <v>1507</v>
      </c>
      <c r="C11662">
        <v>1.145625366999413</v>
      </c>
      <c r="D11662" t="s">
        <v>236</v>
      </c>
      <c r="E11662" t="s">
        <v>1761</v>
      </c>
      <c r="F11662" t="s">
        <v>1544</v>
      </c>
    </row>
    <row r="11663" spans="1:6" ht="15">
      <c r="A11663" s="233">
        <v>45778</v>
      </c>
      <c r="B11663" t="s">
        <v>1510</v>
      </c>
      <c r="C11663">
        <v>6.0216049382716053</v>
      </c>
      <c r="D11663" t="s">
        <v>236</v>
      </c>
      <c r="E11663" t="s">
        <v>3955</v>
      </c>
      <c r="F11663" t="s">
        <v>1544</v>
      </c>
    </row>
    <row r="11664" spans="1:6" ht="15">
      <c r="A11664" s="233">
        <v>45778</v>
      </c>
      <c r="B11664" t="s">
        <v>1512</v>
      </c>
      <c r="C11664">
        <v>0.80974750440399301</v>
      </c>
      <c r="D11664" t="s">
        <v>236</v>
      </c>
      <c r="E11664" t="s">
        <v>1547</v>
      </c>
      <c r="F11664" t="s">
        <v>1544</v>
      </c>
    </row>
    <row r="11665" spans="1:6" ht="15">
      <c r="A11665" s="233">
        <v>45778</v>
      </c>
      <c r="B11665" t="s">
        <v>1507</v>
      </c>
      <c r="C11665">
        <v>0.48837209302325579</v>
      </c>
      <c r="D11665" t="s">
        <v>238</v>
      </c>
      <c r="E11665" t="s">
        <v>2002</v>
      </c>
      <c r="F11665" t="s">
        <v>1525</v>
      </c>
    </row>
    <row r="11666" spans="1:6" ht="15">
      <c r="A11666" s="233">
        <v>45778</v>
      </c>
      <c r="B11666" t="s">
        <v>1510</v>
      </c>
      <c r="C11666">
        <v>10.5</v>
      </c>
      <c r="D11666" t="s">
        <v>238</v>
      </c>
      <c r="E11666" t="s">
        <v>3956</v>
      </c>
      <c r="F11666" t="s">
        <v>1525</v>
      </c>
    </row>
    <row r="11667" spans="1:6" ht="15">
      <c r="A11667" s="233">
        <v>45778</v>
      </c>
      <c r="B11667" t="s">
        <v>1512</v>
      </c>
      <c r="C11667">
        <v>0.95348837209302328</v>
      </c>
      <c r="D11667" t="s">
        <v>238</v>
      </c>
      <c r="E11667" t="s">
        <v>1630</v>
      </c>
      <c r="F11667" t="s">
        <v>1525</v>
      </c>
    </row>
    <row r="11668" spans="1:6" ht="15">
      <c r="A11668" s="233">
        <v>45778</v>
      </c>
      <c r="B11668" t="s">
        <v>1507</v>
      </c>
      <c r="C11668">
        <v>1.0741206030150749</v>
      </c>
      <c r="D11668" t="s">
        <v>240</v>
      </c>
      <c r="E11668" t="s">
        <v>1660</v>
      </c>
      <c r="F11668" t="s">
        <v>1509</v>
      </c>
    </row>
    <row r="11669" spans="1:6" ht="15">
      <c r="A11669" s="233">
        <v>45778</v>
      </c>
      <c r="B11669" t="s">
        <v>1510</v>
      </c>
      <c r="C11669">
        <v>10.36363636363636</v>
      </c>
      <c r="D11669" t="s">
        <v>240</v>
      </c>
      <c r="E11669" t="s">
        <v>3957</v>
      </c>
      <c r="F11669" t="s">
        <v>1509</v>
      </c>
    </row>
    <row r="11670" spans="1:6" ht="15">
      <c r="A11670" s="233">
        <v>45778</v>
      </c>
      <c r="B11670" t="s">
        <v>1512</v>
      </c>
      <c r="C11670">
        <v>0.89635678391959794</v>
      </c>
      <c r="D11670" t="s">
        <v>240</v>
      </c>
      <c r="E11670" t="s">
        <v>1580</v>
      </c>
      <c r="F11670" t="s">
        <v>1509</v>
      </c>
    </row>
    <row r="11671" spans="1:6" ht="15">
      <c r="A11671" s="233">
        <v>45778</v>
      </c>
      <c r="B11671" t="s">
        <v>1507</v>
      </c>
      <c r="C11671">
        <v>0.602979274611399</v>
      </c>
      <c r="D11671" t="s">
        <v>242</v>
      </c>
      <c r="E11671" t="s">
        <v>1686</v>
      </c>
      <c r="F11671" t="s">
        <v>1534</v>
      </c>
    </row>
    <row r="11672" spans="1:6" ht="15">
      <c r="A11672" s="233">
        <v>45778</v>
      </c>
      <c r="B11672" t="s">
        <v>1510</v>
      </c>
      <c r="C11672">
        <v>14.77777777777778</v>
      </c>
      <c r="D11672" t="s">
        <v>242</v>
      </c>
      <c r="E11672" t="s">
        <v>3958</v>
      </c>
      <c r="F11672" t="s">
        <v>1534</v>
      </c>
    </row>
    <row r="11673" spans="1:6" ht="15">
      <c r="A11673" s="233">
        <v>45778</v>
      </c>
      <c r="B11673" t="s">
        <v>1512</v>
      </c>
      <c r="C11673">
        <v>0.95919689119170981</v>
      </c>
      <c r="D11673" t="s">
        <v>242</v>
      </c>
      <c r="E11673" t="s">
        <v>1513</v>
      </c>
      <c r="F11673" t="s">
        <v>1534</v>
      </c>
    </row>
    <row r="11674" spans="1:6" ht="15">
      <c r="A11674" s="233">
        <v>45778</v>
      </c>
      <c r="B11674" t="s">
        <v>1507</v>
      </c>
      <c r="C11674">
        <v>0.72630111524163565</v>
      </c>
      <c r="D11674" t="s">
        <v>244</v>
      </c>
      <c r="E11674" t="s">
        <v>1658</v>
      </c>
      <c r="F11674" t="s">
        <v>1531</v>
      </c>
    </row>
    <row r="11675" spans="1:6" ht="15">
      <c r="A11675" s="233">
        <v>45778</v>
      </c>
      <c r="B11675" t="s">
        <v>1510</v>
      </c>
      <c r="C11675">
        <v>4.726814516129032</v>
      </c>
      <c r="D11675" t="s">
        <v>244</v>
      </c>
      <c r="E11675" t="s">
        <v>2742</v>
      </c>
      <c r="F11675" t="s">
        <v>1531</v>
      </c>
    </row>
    <row r="11676" spans="1:6" ht="15">
      <c r="A11676" s="233">
        <v>45778</v>
      </c>
      <c r="B11676" t="s">
        <v>1512</v>
      </c>
      <c r="C11676">
        <v>0.84634448574969023</v>
      </c>
      <c r="D11676" t="s">
        <v>244</v>
      </c>
      <c r="E11676" t="s">
        <v>1542</v>
      </c>
      <c r="F11676" t="s">
        <v>1531</v>
      </c>
    </row>
    <row r="11677" spans="1:6" ht="15">
      <c r="A11677" s="233">
        <v>45778</v>
      </c>
      <c r="B11677" t="s">
        <v>1507</v>
      </c>
      <c r="C11677">
        <v>0.67104029990627934</v>
      </c>
      <c r="D11677" t="s">
        <v>246</v>
      </c>
      <c r="E11677" t="s">
        <v>1637</v>
      </c>
      <c r="F11677" t="s">
        <v>1534</v>
      </c>
    </row>
    <row r="11678" spans="1:6" ht="15">
      <c r="A11678" s="233">
        <v>45778</v>
      </c>
      <c r="B11678" t="s">
        <v>1510</v>
      </c>
      <c r="C11678">
        <v>4.1627906976744189</v>
      </c>
      <c r="D11678" t="s">
        <v>246</v>
      </c>
      <c r="E11678" t="s">
        <v>3286</v>
      </c>
      <c r="F11678" t="s">
        <v>1534</v>
      </c>
    </row>
    <row r="11679" spans="1:6" ht="15">
      <c r="A11679" s="233">
        <v>45778</v>
      </c>
      <c r="B11679" t="s">
        <v>1512</v>
      </c>
      <c r="C11679">
        <v>0.83880037488284909</v>
      </c>
      <c r="D11679" t="s">
        <v>246</v>
      </c>
      <c r="E11679" t="s">
        <v>1568</v>
      </c>
      <c r="F11679" t="s">
        <v>1534</v>
      </c>
    </row>
    <row r="11680" spans="1:6" ht="15">
      <c r="A11680" s="233">
        <v>45778</v>
      </c>
      <c r="B11680" t="s">
        <v>1507</v>
      </c>
      <c r="C11680">
        <v>0.56685860524632115</v>
      </c>
      <c r="D11680" t="s">
        <v>248</v>
      </c>
      <c r="E11680" t="s">
        <v>2016</v>
      </c>
      <c r="F11680" t="s">
        <v>1578</v>
      </c>
    </row>
    <row r="11681" spans="1:6" ht="15">
      <c r="A11681" s="233">
        <v>45778</v>
      </c>
      <c r="B11681" t="s">
        <v>1510</v>
      </c>
      <c r="C11681">
        <v>3.1530249110320279</v>
      </c>
      <c r="D11681" t="s">
        <v>248</v>
      </c>
      <c r="E11681" t="s">
        <v>3959</v>
      </c>
      <c r="F11681" t="s">
        <v>1578</v>
      </c>
    </row>
    <row r="11682" spans="1:6" ht="15">
      <c r="A11682" s="233">
        <v>45778</v>
      </c>
      <c r="B11682" t="s">
        <v>1512</v>
      </c>
      <c r="C11682">
        <v>0.82021753039027512</v>
      </c>
      <c r="D11682" t="s">
        <v>248</v>
      </c>
      <c r="E11682" t="s">
        <v>1632</v>
      </c>
      <c r="F11682" t="s">
        <v>1578</v>
      </c>
    </row>
    <row r="11683" spans="1:6" ht="15">
      <c r="A11683" s="233">
        <v>45778</v>
      </c>
      <c r="B11683" t="s">
        <v>1507</v>
      </c>
      <c r="C11683">
        <v>0.29569620253164558</v>
      </c>
      <c r="D11683" t="s">
        <v>250</v>
      </c>
      <c r="E11683" t="s">
        <v>1974</v>
      </c>
      <c r="F11683" t="s">
        <v>1531</v>
      </c>
    </row>
    <row r="11684" spans="1:6" ht="15">
      <c r="A11684" s="233">
        <v>45778</v>
      </c>
      <c r="B11684" t="s">
        <v>1510</v>
      </c>
      <c r="C11684">
        <v>3.3953488372093021</v>
      </c>
      <c r="D11684" t="s">
        <v>250</v>
      </c>
      <c r="E11684" t="s">
        <v>3960</v>
      </c>
      <c r="F11684" t="s">
        <v>1531</v>
      </c>
    </row>
    <row r="11685" spans="1:6" ht="15">
      <c r="A11685" s="233">
        <v>45778</v>
      </c>
      <c r="B11685" t="s">
        <v>1512</v>
      </c>
      <c r="C11685">
        <v>0.91291139240506325</v>
      </c>
      <c r="D11685" t="s">
        <v>250</v>
      </c>
      <c r="E11685" t="s">
        <v>1673</v>
      </c>
      <c r="F11685" t="s">
        <v>1531</v>
      </c>
    </row>
    <row r="11686" spans="1:6" ht="15">
      <c r="A11686" s="233">
        <v>45778</v>
      </c>
      <c r="B11686" t="s">
        <v>1507</v>
      </c>
      <c r="C11686">
        <v>0.41634168987929432</v>
      </c>
      <c r="D11686" t="s">
        <v>252</v>
      </c>
      <c r="E11686" t="s">
        <v>1530</v>
      </c>
      <c r="F11686" t="s">
        <v>1525</v>
      </c>
    </row>
    <row r="11687" spans="1:6" ht="15">
      <c r="A11687" s="233">
        <v>45778</v>
      </c>
      <c r="B11687" t="s">
        <v>1510</v>
      </c>
      <c r="C11687">
        <v>4.2542694497153697</v>
      </c>
      <c r="D11687" t="s">
        <v>252</v>
      </c>
      <c r="E11687" t="s">
        <v>3946</v>
      </c>
      <c r="F11687" t="s">
        <v>1525</v>
      </c>
    </row>
    <row r="11688" spans="1:6" ht="15">
      <c r="A11688" s="233">
        <v>45778</v>
      </c>
      <c r="B11688" t="s">
        <v>1512</v>
      </c>
      <c r="C11688">
        <v>0.90213556174558962</v>
      </c>
      <c r="D11688" t="s">
        <v>252</v>
      </c>
      <c r="E11688" t="s">
        <v>1580</v>
      </c>
      <c r="F11688" t="s">
        <v>1525</v>
      </c>
    </row>
    <row r="11689" spans="1:6" ht="15">
      <c r="A11689" s="233">
        <v>45778</v>
      </c>
      <c r="B11689" t="s">
        <v>1507</v>
      </c>
      <c r="C11689">
        <v>0.85570776255707759</v>
      </c>
      <c r="D11689" t="s">
        <v>254</v>
      </c>
      <c r="E11689" t="s">
        <v>1967</v>
      </c>
      <c r="F11689" t="s">
        <v>1578</v>
      </c>
    </row>
    <row r="11690" spans="1:6" ht="15">
      <c r="A11690" s="233">
        <v>45778</v>
      </c>
      <c r="B11690" t="s">
        <v>1510</v>
      </c>
      <c r="C11690">
        <v>5.4161849710982661</v>
      </c>
      <c r="D11690" t="s">
        <v>254</v>
      </c>
      <c r="E11690" t="s">
        <v>2740</v>
      </c>
      <c r="F11690" t="s">
        <v>1578</v>
      </c>
    </row>
    <row r="11691" spans="1:6" ht="15">
      <c r="A11691" s="233">
        <v>45778</v>
      </c>
      <c r="B11691" t="s">
        <v>1512</v>
      </c>
      <c r="C11691">
        <v>0.84200913242009134</v>
      </c>
      <c r="D11691" t="s">
        <v>254</v>
      </c>
      <c r="E11691" t="s">
        <v>1568</v>
      </c>
      <c r="F11691" t="s">
        <v>1578</v>
      </c>
    </row>
    <row r="11692" spans="1:6" ht="15">
      <c r="A11692" s="233">
        <v>45778</v>
      </c>
      <c r="B11692" t="s">
        <v>1507</v>
      </c>
      <c r="C11692">
        <v>0.71924661565626835</v>
      </c>
      <c r="D11692" t="s">
        <v>256</v>
      </c>
      <c r="E11692" t="s">
        <v>1688</v>
      </c>
      <c r="F11692" t="s">
        <v>1544</v>
      </c>
    </row>
    <row r="11693" spans="1:6" ht="15">
      <c r="A11693" s="233">
        <v>45778</v>
      </c>
      <c r="B11693" t="s">
        <v>1510</v>
      </c>
      <c r="C11693">
        <v>6.7327823691460056</v>
      </c>
      <c r="D11693" t="s">
        <v>256</v>
      </c>
      <c r="E11693" t="s">
        <v>1537</v>
      </c>
      <c r="F11693" t="s">
        <v>1544</v>
      </c>
    </row>
    <row r="11694" spans="1:6" ht="15">
      <c r="A11694" s="233">
        <v>45778</v>
      </c>
      <c r="B11694" t="s">
        <v>1512</v>
      </c>
      <c r="C11694">
        <v>0.89317245438493231</v>
      </c>
      <c r="D11694" t="s">
        <v>256</v>
      </c>
      <c r="E11694" t="s">
        <v>1576</v>
      </c>
      <c r="F11694" t="s">
        <v>1544</v>
      </c>
    </row>
    <row r="11695" spans="1:6" ht="15">
      <c r="A11695" s="233">
        <v>45778</v>
      </c>
      <c r="B11695" t="s">
        <v>1507</v>
      </c>
      <c r="C11695">
        <v>0.80757726819541376</v>
      </c>
      <c r="D11695" t="s">
        <v>258</v>
      </c>
      <c r="E11695" t="s">
        <v>1617</v>
      </c>
      <c r="F11695" t="s">
        <v>1509</v>
      </c>
    </row>
    <row r="11696" spans="1:6" ht="15">
      <c r="A11696" s="233">
        <v>45778</v>
      </c>
      <c r="B11696" t="s">
        <v>1510</v>
      </c>
      <c r="C11696">
        <v>10.125</v>
      </c>
      <c r="D11696" t="s">
        <v>258</v>
      </c>
      <c r="E11696" t="s">
        <v>2677</v>
      </c>
      <c r="F11696" t="s">
        <v>1509</v>
      </c>
    </row>
    <row r="11697" spans="1:6" ht="15">
      <c r="A11697" s="233">
        <v>45778</v>
      </c>
      <c r="B11697" t="s">
        <v>1512</v>
      </c>
      <c r="C11697">
        <v>0.92023928215353934</v>
      </c>
      <c r="D11697" t="s">
        <v>258</v>
      </c>
      <c r="E11697" t="s">
        <v>1590</v>
      </c>
      <c r="F11697" t="s">
        <v>1509</v>
      </c>
    </row>
    <row r="11698" spans="1:6" ht="15">
      <c r="A11698" s="233">
        <v>45778</v>
      </c>
      <c r="B11698" t="s">
        <v>1507</v>
      </c>
      <c r="C11698">
        <v>0.58723958333333337</v>
      </c>
      <c r="D11698" t="s">
        <v>260</v>
      </c>
      <c r="E11698" t="s">
        <v>1712</v>
      </c>
      <c r="F11698" t="s">
        <v>1522</v>
      </c>
    </row>
    <row r="11699" spans="1:6" ht="15">
      <c r="A11699" s="233">
        <v>45778</v>
      </c>
      <c r="B11699" t="s">
        <v>1510</v>
      </c>
      <c r="C11699">
        <v>4.0630630630630629</v>
      </c>
      <c r="D11699" t="s">
        <v>260</v>
      </c>
      <c r="E11699" t="s">
        <v>2049</v>
      </c>
      <c r="F11699" t="s">
        <v>1522</v>
      </c>
    </row>
    <row r="11700" spans="1:6" ht="15">
      <c r="A11700" s="233">
        <v>45778</v>
      </c>
      <c r="B11700" t="s">
        <v>1512</v>
      </c>
      <c r="C11700">
        <v>0.85546875</v>
      </c>
      <c r="D11700" t="s">
        <v>260</v>
      </c>
      <c r="E11700" t="s">
        <v>1529</v>
      </c>
      <c r="F11700" t="s">
        <v>1522</v>
      </c>
    </row>
    <row r="11701" spans="1:6" ht="15">
      <c r="A11701" s="233">
        <v>45778</v>
      </c>
      <c r="B11701" t="s">
        <v>1507</v>
      </c>
      <c r="C11701">
        <v>0.47981275599765938</v>
      </c>
      <c r="D11701" t="s">
        <v>262</v>
      </c>
      <c r="E11701" t="s">
        <v>2733</v>
      </c>
      <c r="F11701" t="s">
        <v>1534</v>
      </c>
    </row>
    <row r="11702" spans="1:6" ht="15">
      <c r="A11702" s="233">
        <v>45778</v>
      </c>
      <c r="B11702" t="s">
        <v>1510</v>
      </c>
      <c r="C11702">
        <v>7.1304347826086953</v>
      </c>
      <c r="D11702" t="s">
        <v>262</v>
      </c>
      <c r="E11702" t="s">
        <v>2026</v>
      </c>
      <c r="F11702" t="s">
        <v>1534</v>
      </c>
    </row>
    <row r="11703" spans="1:6" ht="15">
      <c r="A11703" s="233">
        <v>45778</v>
      </c>
      <c r="B11703" t="s">
        <v>1512</v>
      </c>
      <c r="C11703">
        <v>0.93270918665886482</v>
      </c>
      <c r="D11703" t="s">
        <v>262</v>
      </c>
      <c r="E11703" t="s">
        <v>1539</v>
      </c>
      <c r="F11703" t="s">
        <v>1534</v>
      </c>
    </row>
    <row r="11704" spans="1:6" ht="15">
      <c r="A11704" s="233">
        <v>45778</v>
      </c>
      <c r="B11704" t="s">
        <v>1507</v>
      </c>
      <c r="C11704">
        <v>0.25446747676912079</v>
      </c>
      <c r="D11704" t="s">
        <v>264</v>
      </c>
      <c r="E11704" t="s">
        <v>3226</v>
      </c>
      <c r="F11704" t="s">
        <v>1531</v>
      </c>
    </row>
    <row r="11705" spans="1:6" ht="15">
      <c r="A11705" s="233">
        <v>45778</v>
      </c>
      <c r="B11705" t="s">
        <v>1510</v>
      </c>
      <c r="C11705">
        <v>3.39047619047619</v>
      </c>
      <c r="D11705" t="s">
        <v>264</v>
      </c>
      <c r="E11705" t="s">
        <v>3951</v>
      </c>
      <c r="F11705" t="s">
        <v>1531</v>
      </c>
    </row>
    <row r="11706" spans="1:6" ht="15">
      <c r="A11706" s="233">
        <v>45778</v>
      </c>
      <c r="B11706" t="s">
        <v>1512</v>
      </c>
      <c r="C11706">
        <v>0.92494639027877057</v>
      </c>
      <c r="D11706" t="s">
        <v>264</v>
      </c>
      <c r="E11706" t="s">
        <v>1590</v>
      </c>
      <c r="F11706" t="s">
        <v>1531</v>
      </c>
    </row>
    <row r="11707" spans="1:6" ht="15">
      <c r="A11707" s="233">
        <v>45778</v>
      </c>
      <c r="B11707" t="s">
        <v>1507</v>
      </c>
      <c r="C11707">
        <v>0.28333333333333333</v>
      </c>
      <c r="D11707" t="s">
        <v>266</v>
      </c>
      <c r="E11707" t="s">
        <v>2697</v>
      </c>
      <c r="F11707" t="s">
        <v>1525</v>
      </c>
    </row>
    <row r="11708" spans="1:6" ht="15">
      <c r="A11708" s="233">
        <v>45778</v>
      </c>
      <c r="B11708" t="s">
        <v>1510</v>
      </c>
      <c r="C11708">
        <v>8.5</v>
      </c>
      <c r="D11708" t="s">
        <v>266</v>
      </c>
      <c r="E11708" t="s">
        <v>3961</v>
      </c>
      <c r="F11708" t="s">
        <v>1525</v>
      </c>
    </row>
    <row r="11709" spans="1:6" ht="15">
      <c r="A11709" s="233">
        <v>45778</v>
      </c>
      <c r="B11709" t="s">
        <v>1512</v>
      </c>
      <c r="C11709">
        <v>0.96666666666666667</v>
      </c>
      <c r="D11709" t="s">
        <v>266</v>
      </c>
      <c r="E11709" t="s">
        <v>1610</v>
      </c>
      <c r="F11709" t="s">
        <v>1525</v>
      </c>
    </row>
    <row r="11710" spans="1:6" ht="15">
      <c r="A11710" s="233">
        <v>45778</v>
      </c>
      <c r="B11710" t="s">
        <v>1507</v>
      </c>
      <c r="C11710">
        <v>0.31654676258992798</v>
      </c>
      <c r="D11710" t="s">
        <v>268</v>
      </c>
      <c r="E11710" t="s">
        <v>1508</v>
      </c>
      <c r="F11710" t="s">
        <v>1522</v>
      </c>
    </row>
    <row r="11711" spans="1:6" ht="15">
      <c r="A11711" s="233">
        <v>45778</v>
      </c>
      <c r="B11711" t="s">
        <v>1510</v>
      </c>
      <c r="C11711">
        <v>3.7358490566037741</v>
      </c>
      <c r="D11711" t="s">
        <v>268</v>
      </c>
      <c r="E11711" t="s">
        <v>3508</v>
      </c>
      <c r="F11711" t="s">
        <v>1522</v>
      </c>
    </row>
    <row r="11712" spans="1:6" ht="15">
      <c r="A11712" s="233">
        <v>45778</v>
      </c>
      <c r="B11712" t="s">
        <v>1512</v>
      </c>
      <c r="C11712">
        <v>0.9152677857713829</v>
      </c>
      <c r="D11712" t="s">
        <v>268</v>
      </c>
      <c r="E11712" t="s">
        <v>1590</v>
      </c>
      <c r="F11712" t="s">
        <v>1522</v>
      </c>
    </row>
    <row r="11713" spans="1:6" ht="15">
      <c r="A11713" s="233">
        <v>45778</v>
      </c>
      <c r="B11713" t="s">
        <v>1507</v>
      </c>
      <c r="C11713">
        <v>0.35751295336787559</v>
      </c>
      <c r="D11713" t="s">
        <v>270</v>
      </c>
      <c r="E11713" t="s">
        <v>2045</v>
      </c>
      <c r="F11713" t="s">
        <v>1509</v>
      </c>
    </row>
    <row r="11714" spans="1:6" ht="15">
      <c r="A11714" s="233">
        <v>45778</v>
      </c>
      <c r="B11714" t="s">
        <v>1510</v>
      </c>
      <c r="C11714">
        <v>4.5999999999999996</v>
      </c>
      <c r="D11714" t="s">
        <v>270</v>
      </c>
      <c r="E11714" t="s">
        <v>2007</v>
      </c>
      <c r="F11714" t="s">
        <v>1509</v>
      </c>
    </row>
    <row r="11715" spans="1:6" ht="15">
      <c r="A11715" s="233">
        <v>45778</v>
      </c>
      <c r="B11715" t="s">
        <v>1512</v>
      </c>
      <c r="C11715">
        <v>0.92227979274611394</v>
      </c>
      <c r="D11715" t="s">
        <v>270</v>
      </c>
      <c r="E11715" t="s">
        <v>1590</v>
      </c>
      <c r="F11715" t="s">
        <v>1509</v>
      </c>
    </row>
    <row r="11716" spans="1:6" ht="15">
      <c r="A11716" s="233">
        <v>45778</v>
      </c>
      <c r="B11716" t="s">
        <v>1507</v>
      </c>
      <c r="C11716">
        <v>1.277392510402219</v>
      </c>
      <c r="D11716" t="s">
        <v>272</v>
      </c>
      <c r="E11716" t="s">
        <v>2751</v>
      </c>
      <c r="F11716" t="s">
        <v>1534</v>
      </c>
    </row>
    <row r="11717" spans="1:6" ht="15">
      <c r="A11717" s="233">
        <v>45778</v>
      </c>
      <c r="B11717" t="s">
        <v>1510</v>
      </c>
      <c r="C11717">
        <v>7.4574898785425114</v>
      </c>
      <c r="D11717" t="s">
        <v>272</v>
      </c>
      <c r="E11717" t="s">
        <v>3935</v>
      </c>
      <c r="F11717" t="s">
        <v>1534</v>
      </c>
    </row>
    <row r="11718" spans="1:6" ht="15">
      <c r="A11718" s="233">
        <v>45778</v>
      </c>
      <c r="B11718" t="s">
        <v>1512</v>
      </c>
      <c r="C11718">
        <v>0.82871012482662965</v>
      </c>
      <c r="D11718" t="s">
        <v>272</v>
      </c>
      <c r="E11718" t="s">
        <v>1582</v>
      </c>
      <c r="F11718" t="s">
        <v>1534</v>
      </c>
    </row>
    <row r="11719" spans="1:6" ht="15">
      <c r="A11719" s="233">
        <v>45778</v>
      </c>
      <c r="B11719" t="s">
        <v>1507</v>
      </c>
      <c r="C11719">
        <v>0.82608695652173914</v>
      </c>
      <c r="D11719" t="s">
        <v>274</v>
      </c>
      <c r="E11719" t="s">
        <v>2019</v>
      </c>
      <c r="F11719" t="s">
        <v>1518</v>
      </c>
    </row>
    <row r="11720" spans="1:6" ht="15">
      <c r="A11720" s="233">
        <v>45778</v>
      </c>
      <c r="B11720" t="s">
        <v>1510</v>
      </c>
      <c r="C11720">
        <v>5.2911392405063289</v>
      </c>
      <c r="D11720" t="s">
        <v>274</v>
      </c>
      <c r="E11720" t="s">
        <v>1766</v>
      </c>
      <c r="F11720" t="s">
        <v>1518</v>
      </c>
    </row>
    <row r="11721" spans="1:6" ht="15">
      <c r="A11721" s="233">
        <v>45778</v>
      </c>
      <c r="B11721" t="s">
        <v>1512</v>
      </c>
      <c r="C11721">
        <v>0.84387351778656128</v>
      </c>
      <c r="D11721" t="s">
        <v>274</v>
      </c>
      <c r="E11721" t="s">
        <v>1568</v>
      </c>
      <c r="F11721" t="s">
        <v>1518</v>
      </c>
    </row>
    <row r="11722" spans="1:6" ht="15">
      <c r="A11722" s="233">
        <v>45778</v>
      </c>
      <c r="B11722" t="s">
        <v>1507</v>
      </c>
      <c r="C11722">
        <v>0.45339578454332552</v>
      </c>
      <c r="D11722" t="s">
        <v>276</v>
      </c>
      <c r="E11722" t="s">
        <v>1648</v>
      </c>
      <c r="F11722" t="s">
        <v>1531</v>
      </c>
    </row>
    <row r="11723" spans="1:6" ht="15">
      <c r="A11723" s="233">
        <v>45778</v>
      </c>
      <c r="B11723" t="s">
        <v>1510</v>
      </c>
      <c r="C11723">
        <v>4.7920792079207919</v>
      </c>
      <c r="D11723" t="s">
        <v>276</v>
      </c>
      <c r="E11723" t="s">
        <v>1638</v>
      </c>
      <c r="F11723" t="s">
        <v>1531</v>
      </c>
    </row>
    <row r="11724" spans="1:6" ht="15">
      <c r="A11724" s="233">
        <v>45778</v>
      </c>
      <c r="B11724" t="s">
        <v>1512</v>
      </c>
      <c r="C11724">
        <v>0.90538641686182664</v>
      </c>
      <c r="D11724" t="s">
        <v>276</v>
      </c>
      <c r="E11724" t="s">
        <v>1673</v>
      </c>
      <c r="F11724" t="s">
        <v>1531</v>
      </c>
    </row>
    <row r="11725" spans="1:6" ht="15">
      <c r="A11725" s="233">
        <v>45778</v>
      </c>
      <c r="B11725" t="s">
        <v>1507</v>
      </c>
      <c r="C11725">
        <v>0.23873873873873869</v>
      </c>
      <c r="D11725" t="s">
        <v>278</v>
      </c>
      <c r="E11725" t="s">
        <v>1538</v>
      </c>
      <c r="F11725" t="s">
        <v>1509</v>
      </c>
    </row>
    <row r="11726" spans="1:6" ht="15">
      <c r="A11726" s="233">
        <v>45778</v>
      </c>
      <c r="B11726" t="s">
        <v>1510</v>
      </c>
      <c r="C11726">
        <v>5.3</v>
      </c>
      <c r="D11726" t="s">
        <v>278</v>
      </c>
      <c r="E11726" t="s">
        <v>3659</v>
      </c>
      <c r="F11726" t="s">
        <v>1509</v>
      </c>
    </row>
    <row r="11727" spans="1:6" ht="15">
      <c r="A11727" s="233">
        <v>45778</v>
      </c>
      <c r="B11727" t="s">
        <v>1512</v>
      </c>
      <c r="C11727">
        <v>0.95495495495495497</v>
      </c>
      <c r="D11727" t="s">
        <v>278</v>
      </c>
      <c r="E11727" t="s">
        <v>1630</v>
      </c>
      <c r="F11727" t="s">
        <v>1509</v>
      </c>
    </row>
    <row r="11728" spans="1:6" ht="15">
      <c r="A11728" s="233">
        <v>45778</v>
      </c>
      <c r="B11728" t="s">
        <v>1507</v>
      </c>
      <c r="C11728">
        <v>0.8464592984778293</v>
      </c>
      <c r="D11728" t="s">
        <v>280</v>
      </c>
      <c r="E11728" t="s">
        <v>1678</v>
      </c>
      <c r="F11728" t="s">
        <v>1509</v>
      </c>
    </row>
    <row r="11729" spans="1:6" ht="15">
      <c r="A11729" s="233">
        <v>45778</v>
      </c>
      <c r="B11729" t="s">
        <v>1510</v>
      </c>
      <c r="C11729">
        <v>5.9488372093023258</v>
      </c>
      <c r="D11729" t="s">
        <v>280</v>
      </c>
      <c r="E11729" t="s">
        <v>3962</v>
      </c>
      <c r="F11729" t="s">
        <v>1509</v>
      </c>
    </row>
    <row r="11730" spans="1:6" ht="15">
      <c r="A11730" s="233">
        <v>45778</v>
      </c>
      <c r="B11730" t="s">
        <v>1512</v>
      </c>
      <c r="C11730">
        <v>0.85771012574454009</v>
      </c>
      <c r="D11730" t="s">
        <v>280</v>
      </c>
      <c r="E11730" t="s">
        <v>1529</v>
      </c>
      <c r="F11730" t="s">
        <v>1509</v>
      </c>
    </row>
    <row r="11731" spans="1:6" ht="15">
      <c r="A11731" s="233">
        <v>45778</v>
      </c>
      <c r="B11731" t="s">
        <v>1507</v>
      </c>
      <c r="C11731">
        <v>1.387210119465917</v>
      </c>
      <c r="D11731" t="s">
        <v>282</v>
      </c>
      <c r="E11731" t="s">
        <v>1764</v>
      </c>
      <c r="F11731" t="s">
        <v>1534</v>
      </c>
    </row>
    <row r="11732" spans="1:6" ht="15">
      <c r="A11732" s="233">
        <v>45778</v>
      </c>
      <c r="B11732" t="s">
        <v>1510</v>
      </c>
      <c r="C11732">
        <v>8.2249999999999996</v>
      </c>
      <c r="D11732" t="s">
        <v>282</v>
      </c>
      <c r="E11732" t="s">
        <v>3963</v>
      </c>
      <c r="F11732" t="s">
        <v>1534</v>
      </c>
    </row>
    <row r="11733" spans="1:6" ht="15">
      <c r="A11733" s="233">
        <v>45778</v>
      </c>
      <c r="B11733" t="s">
        <v>1512</v>
      </c>
      <c r="C11733">
        <v>0.83134223471539004</v>
      </c>
      <c r="D11733" t="s">
        <v>282</v>
      </c>
      <c r="E11733" t="s">
        <v>1582</v>
      </c>
      <c r="F11733" t="s">
        <v>1534</v>
      </c>
    </row>
    <row r="11734" spans="1:6" ht="15">
      <c r="A11734" s="233">
        <v>45778</v>
      </c>
      <c r="B11734" t="s">
        <v>1507</v>
      </c>
      <c r="C11734">
        <v>1.0939058772500541</v>
      </c>
      <c r="D11734" t="s">
        <v>284</v>
      </c>
      <c r="E11734" t="s">
        <v>2082</v>
      </c>
      <c r="F11734" t="s">
        <v>1531</v>
      </c>
    </row>
    <row r="11735" spans="1:6" ht="15">
      <c r="A11735" s="233">
        <v>45778</v>
      </c>
      <c r="B11735" t="s">
        <v>1510</v>
      </c>
      <c r="C11735">
        <v>5.524644030668127</v>
      </c>
      <c r="D11735" t="s">
        <v>284</v>
      </c>
      <c r="E11735" t="s">
        <v>2761</v>
      </c>
      <c r="F11735" t="s">
        <v>1531</v>
      </c>
    </row>
    <row r="11736" spans="1:6" ht="15">
      <c r="A11736" s="233">
        <v>45778</v>
      </c>
      <c r="B11736" t="s">
        <v>1512</v>
      </c>
      <c r="C11736">
        <v>0.80199522880069396</v>
      </c>
      <c r="D11736" t="s">
        <v>284</v>
      </c>
      <c r="E11736" t="s">
        <v>1603</v>
      </c>
      <c r="F11736" t="s">
        <v>1531</v>
      </c>
    </row>
    <row r="11737" spans="1:6" ht="15">
      <c r="A11737" s="233">
        <v>45778</v>
      </c>
      <c r="B11737" t="s">
        <v>1507</v>
      </c>
      <c r="C11737">
        <v>1.1196682464454979</v>
      </c>
      <c r="D11737" t="s">
        <v>286</v>
      </c>
      <c r="E11737" t="s">
        <v>1639</v>
      </c>
      <c r="F11737" t="s">
        <v>1544</v>
      </c>
    </row>
    <row r="11738" spans="1:6" ht="15">
      <c r="A11738" s="233">
        <v>45778</v>
      </c>
      <c r="B11738" t="s">
        <v>1510</v>
      </c>
      <c r="C11738">
        <v>5.2793296089385473</v>
      </c>
      <c r="D11738" t="s">
        <v>286</v>
      </c>
      <c r="E11738" t="s">
        <v>3198</v>
      </c>
      <c r="F11738" t="s">
        <v>1544</v>
      </c>
    </row>
    <row r="11739" spans="1:6" ht="15">
      <c r="A11739" s="233">
        <v>45778</v>
      </c>
      <c r="B11739" t="s">
        <v>1512</v>
      </c>
      <c r="C11739">
        <v>0.78791469194312791</v>
      </c>
      <c r="D11739" t="s">
        <v>286</v>
      </c>
      <c r="E11739" t="s">
        <v>1561</v>
      </c>
      <c r="F11739" t="s">
        <v>1544</v>
      </c>
    </row>
    <row r="11740" spans="1:6" ht="15">
      <c r="A11740" s="233">
        <v>45778</v>
      </c>
      <c r="B11740" t="s">
        <v>1507</v>
      </c>
      <c r="C11740">
        <v>1.5599543205177011</v>
      </c>
      <c r="D11740" t="s">
        <v>288</v>
      </c>
      <c r="E11740" t="s">
        <v>1571</v>
      </c>
      <c r="F11740" t="s">
        <v>1591</v>
      </c>
    </row>
    <row r="11741" spans="1:6" ht="15">
      <c r="A11741" s="233">
        <v>45778</v>
      </c>
      <c r="B11741" t="s">
        <v>1510</v>
      </c>
      <c r="C11741">
        <v>7.397111913357401</v>
      </c>
      <c r="D11741" t="s">
        <v>288</v>
      </c>
      <c r="E11741" t="s">
        <v>3964</v>
      </c>
      <c r="F11741" t="s">
        <v>1591</v>
      </c>
    </row>
    <row r="11742" spans="1:6" ht="15">
      <c r="A11742" s="233">
        <v>45778</v>
      </c>
      <c r="B11742" t="s">
        <v>1512</v>
      </c>
      <c r="C11742">
        <v>0.78911305671869059</v>
      </c>
      <c r="D11742" t="s">
        <v>288</v>
      </c>
      <c r="E11742" t="s">
        <v>1561</v>
      </c>
      <c r="F11742" t="s">
        <v>1591</v>
      </c>
    </row>
    <row r="11743" spans="1:6" ht="15">
      <c r="A11743" s="233">
        <v>45778</v>
      </c>
      <c r="B11743" t="s">
        <v>1507</v>
      </c>
      <c r="C11743">
        <v>1.452424595900683</v>
      </c>
      <c r="D11743" t="s">
        <v>290</v>
      </c>
      <c r="E11743" t="s">
        <v>2718</v>
      </c>
      <c r="F11743" t="s">
        <v>1544</v>
      </c>
    </row>
    <row r="11744" spans="1:6" ht="15">
      <c r="A11744" s="233">
        <v>45778</v>
      </c>
      <c r="B11744" t="s">
        <v>1510</v>
      </c>
      <c r="C11744">
        <v>11.55968169761273</v>
      </c>
      <c r="D11744" t="s">
        <v>290</v>
      </c>
      <c r="E11744" t="s">
        <v>3965</v>
      </c>
      <c r="F11744" t="s">
        <v>1544</v>
      </c>
    </row>
    <row r="11745" spans="1:6" ht="15">
      <c r="A11745" s="233">
        <v>45778</v>
      </c>
      <c r="B11745" t="s">
        <v>1512</v>
      </c>
      <c r="C11745">
        <v>0.87435427428761869</v>
      </c>
      <c r="D11745" t="s">
        <v>290</v>
      </c>
      <c r="E11745" t="s">
        <v>1524</v>
      </c>
      <c r="F11745" t="s">
        <v>1544</v>
      </c>
    </row>
    <row r="11746" spans="1:6" ht="15">
      <c r="A11746" s="233">
        <v>45778</v>
      </c>
      <c r="B11746" t="s">
        <v>1507</v>
      </c>
      <c r="C11746">
        <v>1.150093808630394</v>
      </c>
      <c r="D11746" t="s">
        <v>292</v>
      </c>
      <c r="E11746" t="s">
        <v>1761</v>
      </c>
      <c r="F11746" t="s">
        <v>1509</v>
      </c>
    </row>
    <row r="11747" spans="1:6" ht="15">
      <c r="A11747" s="233">
        <v>45778</v>
      </c>
      <c r="B11747" t="s">
        <v>1510</v>
      </c>
      <c r="C11747">
        <v>6.7362637362637363</v>
      </c>
      <c r="D11747" t="s">
        <v>292</v>
      </c>
      <c r="E11747" t="s">
        <v>1991</v>
      </c>
      <c r="F11747" t="s">
        <v>1509</v>
      </c>
    </row>
    <row r="11748" spans="1:6" ht="15">
      <c r="A11748" s="233">
        <v>45778</v>
      </c>
      <c r="B11748" t="s">
        <v>1512</v>
      </c>
      <c r="C11748">
        <v>0.82926829268292679</v>
      </c>
      <c r="D11748" t="s">
        <v>292</v>
      </c>
      <c r="E11748" t="s">
        <v>1582</v>
      </c>
      <c r="F11748" t="s">
        <v>1509</v>
      </c>
    </row>
    <row r="11749" spans="1:6" ht="15">
      <c r="A11749" s="233">
        <v>45778</v>
      </c>
      <c r="B11749" t="s">
        <v>1507</v>
      </c>
      <c r="C11749">
        <v>1.7593869731800771</v>
      </c>
      <c r="D11749" t="s">
        <v>296</v>
      </c>
      <c r="E11749" t="s">
        <v>3966</v>
      </c>
      <c r="F11749" t="s">
        <v>1534</v>
      </c>
    </row>
    <row r="11750" spans="1:6" ht="15">
      <c r="A11750" s="233">
        <v>45778</v>
      </c>
      <c r="B11750" t="s">
        <v>1510</v>
      </c>
      <c r="C11750">
        <v>8.96875</v>
      </c>
      <c r="D11750" t="s">
        <v>296</v>
      </c>
      <c r="E11750" t="s">
        <v>3478</v>
      </c>
      <c r="F11750" t="s">
        <v>1534</v>
      </c>
    </row>
    <row r="11751" spans="1:6" ht="15">
      <c r="A11751" s="233">
        <v>45778</v>
      </c>
      <c r="B11751" t="s">
        <v>1512</v>
      </c>
      <c r="C11751">
        <v>0.80383141762452104</v>
      </c>
      <c r="D11751" t="s">
        <v>296</v>
      </c>
      <c r="E11751" t="s">
        <v>1603</v>
      </c>
      <c r="F11751" t="s">
        <v>1534</v>
      </c>
    </row>
    <row r="11752" spans="1:6" ht="15">
      <c r="A11752" s="233">
        <v>45778</v>
      </c>
      <c r="B11752" t="s">
        <v>1507</v>
      </c>
      <c r="C11752">
        <v>0.69639468690702089</v>
      </c>
      <c r="D11752" t="s">
        <v>294</v>
      </c>
      <c r="E11752" t="s">
        <v>1729</v>
      </c>
      <c r="F11752" t="s">
        <v>1534</v>
      </c>
    </row>
    <row r="11753" spans="1:6" ht="15">
      <c r="A11753" s="233">
        <v>45778</v>
      </c>
      <c r="B11753" t="s">
        <v>1510</v>
      </c>
      <c r="C11753">
        <v>9.6578947368421044</v>
      </c>
      <c r="D11753" t="s">
        <v>294</v>
      </c>
      <c r="E11753" t="s">
        <v>2062</v>
      </c>
      <c r="F11753" t="s">
        <v>1534</v>
      </c>
    </row>
    <row r="11754" spans="1:6" ht="15">
      <c r="A11754" s="233">
        <v>45778</v>
      </c>
      <c r="B11754" t="s">
        <v>1512</v>
      </c>
      <c r="C11754">
        <v>0.92789373814041742</v>
      </c>
      <c r="D11754" t="s">
        <v>294</v>
      </c>
      <c r="E11754" t="s">
        <v>1539</v>
      </c>
      <c r="F11754" t="s">
        <v>1534</v>
      </c>
    </row>
    <row r="11755" spans="1:6" ht="15">
      <c r="A11755" s="233">
        <v>45778</v>
      </c>
      <c r="B11755" t="s">
        <v>1507</v>
      </c>
      <c r="C11755">
        <v>1.621487603305785</v>
      </c>
      <c r="D11755" t="s">
        <v>298</v>
      </c>
      <c r="E11755" t="s">
        <v>1727</v>
      </c>
      <c r="F11755" t="s">
        <v>1522</v>
      </c>
    </row>
    <row r="11756" spans="1:6" ht="15">
      <c r="A11756" s="233">
        <v>45778</v>
      </c>
      <c r="B11756" t="s">
        <v>1510</v>
      </c>
      <c r="C11756">
        <v>10.682395644283121</v>
      </c>
      <c r="D11756" t="s">
        <v>298</v>
      </c>
      <c r="E11756" t="s">
        <v>3967</v>
      </c>
      <c r="F11756" t="s">
        <v>1522</v>
      </c>
    </row>
    <row r="11757" spans="1:6" ht="15">
      <c r="A11757" s="233">
        <v>45778</v>
      </c>
      <c r="B11757" t="s">
        <v>1512</v>
      </c>
      <c r="C11757">
        <v>0.8482093663911846</v>
      </c>
      <c r="D11757" t="s">
        <v>298</v>
      </c>
      <c r="E11757" t="s">
        <v>1542</v>
      </c>
      <c r="F11757" t="s">
        <v>1522</v>
      </c>
    </row>
    <row r="11758" spans="1:6" ht="15">
      <c r="A11758" s="233">
        <v>45778</v>
      </c>
      <c r="B11758" t="s">
        <v>1507</v>
      </c>
      <c r="C11758">
        <v>0.37467362924281977</v>
      </c>
      <c r="D11758" t="s">
        <v>300</v>
      </c>
      <c r="E11758" t="s">
        <v>1533</v>
      </c>
      <c r="F11758" t="s">
        <v>1544</v>
      </c>
    </row>
    <row r="11759" spans="1:6" ht="15">
      <c r="A11759" s="233">
        <v>45778</v>
      </c>
      <c r="B11759" t="s">
        <v>1510</v>
      </c>
      <c r="C11759">
        <v>2.6090909090909089</v>
      </c>
      <c r="D11759" t="s">
        <v>300</v>
      </c>
      <c r="E11759" t="s">
        <v>3968</v>
      </c>
      <c r="F11759" t="s">
        <v>1544</v>
      </c>
    </row>
    <row r="11760" spans="1:6" ht="15">
      <c r="A11760" s="233">
        <v>45778</v>
      </c>
      <c r="B11760" t="s">
        <v>1512</v>
      </c>
      <c r="C11760">
        <v>0.85639686684073113</v>
      </c>
      <c r="D11760" t="s">
        <v>300</v>
      </c>
      <c r="E11760" t="s">
        <v>1529</v>
      </c>
      <c r="F11760" t="s">
        <v>1544</v>
      </c>
    </row>
    <row r="11761" spans="1:6" ht="15">
      <c r="A11761" s="233">
        <v>45778</v>
      </c>
      <c r="B11761" t="s">
        <v>1507</v>
      </c>
      <c r="C11761">
        <v>0.57907742998352552</v>
      </c>
      <c r="D11761" t="s">
        <v>302</v>
      </c>
      <c r="E11761" t="s">
        <v>1745</v>
      </c>
      <c r="F11761" t="s">
        <v>1534</v>
      </c>
    </row>
    <row r="11762" spans="1:6" ht="15">
      <c r="A11762" s="233">
        <v>45778</v>
      </c>
      <c r="B11762" t="s">
        <v>1510</v>
      </c>
      <c r="C11762">
        <v>5.7154471544715451</v>
      </c>
      <c r="D11762" t="s">
        <v>302</v>
      </c>
      <c r="E11762" t="s">
        <v>2754</v>
      </c>
      <c r="F11762" t="s">
        <v>1534</v>
      </c>
    </row>
    <row r="11763" spans="1:6" ht="15">
      <c r="A11763" s="233">
        <v>45778</v>
      </c>
      <c r="B11763" t="s">
        <v>1512</v>
      </c>
      <c r="C11763">
        <v>0.89868204283360786</v>
      </c>
      <c r="D11763" t="s">
        <v>302</v>
      </c>
      <c r="E11763" t="s">
        <v>1580</v>
      </c>
      <c r="F11763" t="s">
        <v>1534</v>
      </c>
    </row>
    <row r="11764" spans="1:6" ht="15">
      <c r="A11764" s="233">
        <v>45778</v>
      </c>
      <c r="B11764" t="s">
        <v>1507</v>
      </c>
      <c r="C11764">
        <v>0.92939666238767649</v>
      </c>
      <c r="D11764" t="s">
        <v>304</v>
      </c>
      <c r="E11764" t="s">
        <v>1962</v>
      </c>
      <c r="F11764" t="s">
        <v>1544</v>
      </c>
    </row>
    <row r="11765" spans="1:6" ht="15">
      <c r="A11765" s="233">
        <v>45778</v>
      </c>
      <c r="B11765" t="s">
        <v>1510</v>
      </c>
      <c r="C11765">
        <v>3.956284153005464</v>
      </c>
      <c r="D11765" t="s">
        <v>304</v>
      </c>
      <c r="E11765" t="s">
        <v>1691</v>
      </c>
      <c r="F11765" t="s">
        <v>1544</v>
      </c>
    </row>
    <row r="11766" spans="1:6" ht="15">
      <c r="A11766" s="233">
        <v>45778</v>
      </c>
      <c r="B11766" t="s">
        <v>1512</v>
      </c>
      <c r="C11766">
        <v>0.76508344030808728</v>
      </c>
      <c r="D11766" t="s">
        <v>304</v>
      </c>
      <c r="E11766" t="s">
        <v>1641</v>
      </c>
      <c r="F11766" t="s">
        <v>1544</v>
      </c>
    </row>
    <row r="11767" spans="1:6" ht="15">
      <c r="A11767" s="233">
        <v>45778</v>
      </c>
      <c r="B11767" t="s">
        <v>1507</v>
      </c>
      <c r="C11767">
        <v>0.52474364690147124</v>
      </c>
      <c r="D11767" t="s">
        <v>306</v>
      </c>
      <c r="E11767" t="s">
        <v>1583</v>
      </c>
      <c r="F11767" t="s">
        <v>1531</v>
      </c>
    </row>
    <row r="11768" spans="1:6" ht="15">
      <c r="A11768" s="233">
        <v>45778</v>
      </c>
      <c r="B11768" t="s">
        <v>1510</v>
      </c>
      <c r="C11768">
        <v>5.2079646017699117</v>
      </c>
      <c r="D11768" t="s">
        <v>306</v>
      </c>
      <c r="E11768" t="s">
        <v>2056</v>
      </c>
      <c r="F11768" t="s">
        <v>1531</v>
      </c>
    </row>
    <row r="11769" spans="1:6" ht="15">
      <c r="A11769" s="233">
        <v>45778</v>
      </c>
      <c r="B11769" t="s">
        <v>1512</v>
      </c>
      <c r="C11769">
        <v>0.89924208649130632</v>
      </c>
      <c r="D11769" t="s">
        <v>306</v>
      </c>
      <c r="E11769" t="s">
        <v>1580</v>
      </c>
      <c r="F11769" t="s">
        <v>1531</v>
      </c>
    </row>
    <row r="11770" spans="1:6" ht="15">
      <c r="A11770" s="233">
        <v>45778</v>
      </c>
      <c r="B11770" t="s">
        <v>1507</v>
      </c>
      <c r="C11770">
        <v>0.6956287101996762</v>
      </c>
      <c r="D11770" t="s">
        <v>308</v>
      </c>
      <c r="E11770" t="s">
        <v>1729</v>
      </c>
      <c r="F11770" t="s">
        <v>1531</v>
      </c>
    </row>
    <row r="11771" spans="1:6" ht="15">
      <c r="A11771" s="233">
        <v>45778</v>
      </c>
      <c r="B11771" t="s">
        <v>1510</v>
      </c>
      <c r="C11771">
        <v>7.4080459770114944</v>
      </c>
      <c r="D11771" t="s">
        <v>308</v>
      </c>
      <c r="E11771" t="s">
        <v>1664</v>
      </c>
      <c r="F11771" t="s">
        <v>1531</v>
      </c>
    </row>
    <row r="11772" spans="1:6" ht="15">
      <c r="A11772" s="233">
        <v>45778</v>
      </c>
      <c r="B11772" t="s">
        <v>1512</v>
      </c>
      <c r="C11772">
        <v>0.90609821910415544</v>
      </c>
      <c r="D11772" t="s">
        <v>308</v>
      </c>
      <c r="E11772" t="s">
        <v>1673</v>
      </c>
      <c r="F11772" t="s">
        <v>1531</v>
      </c>
    </row>
    <row r="11773" spans="1:6" ht="15">
      <c r="A11773" s="233">
        <v>45778</v>
      </c>
      <c r="B11773" t="s">
        <v>1507</v>
      </c>
      <c r="C11773">
        <v>0.60485021398002858</v>
      </c>
      <c r="D11773" t="s">
        <v>310</v>
      </c>
      <c r="E11773" t="s">
        <v>1686</v>
      </c>
      <c r="F11773" t="s">
        <v>1518</v>
      </c>
    </row>
    <row r="11774" spans="1:6" ht="15">
      <c r="A11774" s="233">
        <v>45778</v>
      </c>
      <c r="B11774" t="s">
        <v>1510</v>
      </c>
      <c r="C11774">
        <v>4.2189054726368163</v>
      </c>
      <c r="D11774" t="s">
        <v>310</v>
      </c>
      <c r="E11774" t="s">
        <v>1756</v>
      </c>
      <c r="F11774" t="s">
        <v>1518</v>
      </c>
    </row>
    <row r="11775" spans="1:6" ht="15">
      <c r="A11775" s="233">
        <v>45778</v>
      </c>
      <c r="B11775" t="s">
        <v>1512</v>
      </c>
      <c r="C11775">
        <v>0.85663338088445085</v>
      </c>
      <c r="D11775" t="s">
        <v>310</v>
      </c>
      <c r="E11775" t="s">
        <v>1529</v>
      </c>
      <c r="F11775" t="s">
        <v>1518</v>
      </c>
    </row>
    <row r="11776" spans="1:6" ht="15">
      <c r="A11776" s="233">
        <v>45778</v>
      </c>
      <c r="B11776" t="s">
        <v>1771</v>
      </c>
      <c r="C11776">
        <v>0.955223881</v>
      </c>
      <c r="D11776" t="s">
        <v>1772</v>
      </c>
      <c r="E11776" t="s">
        <v>1513</v>
      </c>
      <c r="F11776" t="s">
        <v>1772</v>
      </c>
    </row>
    <row r="11777" spans="1:6" ht="15">
      <c r="A11777" s="233">
        <v>45778</v>
      </c>
      <c r="B11777" t="s">
        <v>1512</v>
      </c>
      <c r="C11777">
        <v>0.86111720400000002</v>
      </c>
      <c r="D11777" t="s">
        <v>1772</v>
      </c>
      <c r="E11777" t="s">
        <v>1529</v>
      </c>
      <c r="F11777" t="s">
        <v>1772</v>
      </c>
    </row>
    <row r="11778" spans="1:6" ht="15">
      <c r="A11778" s="233">
        <v>45778</v>
      </c>
      <c r="B11778" t="s">
        <v>1507</v>
      </c>
      <c r="C11778">
        <v>0.83848881200000003</v>
      </c>
      <c r="D11778" t="s">
        <v>1772</v>
      </c>
      <c r="E11778" t="s">
        <v>1690</v>
      </c>
      <c r="F11778" t="s">
        <v>1772</v>
      </c>
    </row>
    <row r="11779" spans="1:6" ht="15">
      <c r="A11779" s="233">
        <v>45778</v>
      </c>
      <c r="B11779" t="s">
        <v>1510</v>
      </c>
      <c r="C11779">
        <v>6.0373842990000002</v>
      </c>
      <c r="D11779" t="s">
        <v>1772</v>
      </c>
      <c r="E11779" t="s">
        <v>2074</v>
      </c>
      <c r="F11779" t="s">
        <v>1772</v>
      </c>
    </row>
    <row r="11780" spans="1:6" ht="15">
      <c r="A11780" s="233">
        <v>45778</v>
      </c>
      <c r="B11780" t="s">
        <v>1774</v>
      </c>
      <c r="C11780">
        <v>0.86111720400000002</v>
      </c>
      <c r="D11780" t="s">
        <v>1772</v>
      </c>
      <c r="E11780" t="s">
        <v>1529</v>
      </c>
      <c r="F11780" t="s">
        <v>1772</v>
      </c>
    </row>
    <row r="11781" spans="1:6" ht="15">
      <c r="A11781" s="233">
        <v>45778</v>
      </c>
      <c r="B11781" t="s">
        <v>1771</v>
      </c>
      <c r="C11781">
        <v>6.8222620999999997E-2</v>
      </c>
      <c r="D11781" t="s">
        <v>3</v>
      </c>
      <c r="E11781" t="s">
        <v>3293</v>
      </c>
      <c r="F11781" t="s">
        <v>1509</v>
      </c>
    </row>
    <row r="11782" spans="1:6" ht="15">
      <c r="A11782" s="233">
        <v>45778</v>
      </c>
      <c r="B11782" t="s">
        <v>1771</v>
      </c>
      <c r="C11782">
        <v>0.97581060200000003</v>
      </c>
      <c r="D11782" t="s">
        <v>7</v>
      </c>
      <c r="E11782" t="s">
        <v>1777</v>
      </c>
      <c r="F11782" t="s">
        <v>1509</v>
      </c>
    </row>
    <row r="11783" spans="1:6" ht="15">
      <c r="A11783" s="233">
        <v>45778</v>
      </c>
      <c r="B11783" t="s">
        <v>1771</v>
      </c>
      <c r="C11783">
        <v>0.99870689700000004</v>
      </c>
      <c r="D11783" t="s">
        <v>11</v>
      </c>
      <c r="E11783" t="s">
        <v>1775</v>
      </c>
      <c r="F11783" t="s">
        <v>1518</v>
      </c>
    </row>
    <row r="11784" spans="1:6" ht="15">
      <c r="A11784" s="233">
        <v>45778</v>
      </c>
      <c r="B11784" t="s">
        <v>1771</v>
      </c>
      <c r="C11784">
        <v>0.99836199800000003</v>
      </c>
      <c r="D11784" t="s">
        <v>14</v>
      </c>
      <c r="E11784" t="s">
        <v>1775</v>
      </c>
      <c r="F11784" t="s">
        <v>1522</v>
      </c>
    </row>
    <row r="11785" spans="1:6" ht="15">
      <c r="A11785" s="233">
        <v>45778</v>
      </c>
      <c r="B11785" t="s">
        <v>1771</v>
      </c>
      <c r="C11785">
        <v>0.95431145399999995</v>
      </c>
      <c r="D11785" t="s">
        <v>16</v>
      </c>
      <c r="E11785" t="s">
        <v>1630</v>
      </c>
      <c r="F11785" t="s">
        <v>1525</v>
      </c>
    </row>
    <row r="11786" spans="1:6" ht="15">
      <c r="A11786" s="233">
        <v>45778</v>
      </c>
      <c r="B11786" t="s">
        <v>1771</v>
      </c>
      <c r="C11786">
        <v>0.99019607799999998</v>
      </c>
      <c r="D11786" t="s">
        <v>18</v>
      </c>
      <c r="E11786" t="s">
        <v>1776</v>
      </c>
      <c r="F11786" t="s">
        <v>1509</v>
      </c>
    </row>
    <row r="11787" spans="1:6" ht="15">
      <c r="A11787" s="233">
        <v>45778</v>
      </c>
      <c r="B11787" t="s">
        <v>1771</v>
      </c>
      <c r="C11787">
        <v>0.99953725100000002</v>
      </c>
      <c r="D11787" t="s">
        <v>20</v>
      </c>
      <c r="E11787" t="s">
        <v>1775</v>
      </c>
      <c r="F11787" t="s">
        <v>1531</v>
      </c>
    </row>
    <row r="11788" spans="1:6" ht="15">
      <c r="A11788" s="233">
        <v>45778</v>
      </c>
      <c r="B11788" t="s">
        <v>1771</v>
      </c>
      <c r="C11788">
        <v>0.97387173400000004</v>
      </c>
      <c r="D11788" t="s">
        <v>22</v>
      </c>
      <c r="E11788" t="s">
        <v>1610</v>
      </c>
      <c r="F11788" t="s">
        <v>1534</v>
      </c>
    </row>
    <row r="11789" spans="1:6" ht="15">
      <c r="A11789" s="233">
        <v>45778</v>
      </c>
      <c r="B11789" t="s">
        <v>1771</v>
      </c>
      <c r="C11789">
        <v>0.99237288099999998</v>
      </c>
      <c r="D11789" t="s">
        <v>24</v>
      </c>
      <c r="E11789" t="s">
        <v>1776</v>
      </c>
      <c r="F11789" t="s">
        <v>1534</v>
      </c>
    </row>
    <row r="11790" spans="1:6" ht="15">
      <c r="A11790" s="233">
        <v>45778</v>
      </c>
      <c r="B11790" t="s">
        <v>1771</v>
      </c>
      <c r="C11790">
        <v>0.18762183199999999</v>
      </c>
      <c r="D11790" t="s">
        <v>26</v>
      </c>
      <c r="E11790" t="s">
        <v>3289</v>
      </c>
      <c r="F11790" t="s">
        <v>1534</v>
      </c>
    </row>
    <row r="11791" spans="1:6" ht="15">
      <c r="A11791" s="233">
        <v>45778</v>
      </c>
      <c r="B11791" t="s">
        <v>1771</v>
      </c>
      <c r="C11791">
        <v>0.999019608</v>
      </c>
      <c r="D11791" t="s">
        <v>28</v>
      </c>
      <c r="E11791" t="s">
        <v>1775</v>
      </c>
      <c r="F11791" t="s">
        <v>1522</v>
      </c>
    </row>
    <row r="11792" spans="1:6" ht="15">
      <c r="A11792" s="233">
        <v>45778</v>
      </c>
      <c r="B11792" t="s">
        <v>1771</v>
      </c>
      <c r="C11792">
        <v>0.99859944</v>
      </c>
      <c r="D11792" t="s">
        <v>30</v>
      </c>
      <c r="E11792" t="s">
        <v>1775</v>
      </c>
      <c r="F11792" t="s">
        <v>1544</v>
      </c>
    </row>
    <row r="11793" spans="1:6" ht="15">
      <c r="A11793" s="233">
        <v>45778</v>
      </c>
      <c r="B11793" t="s">
        <v>1771</v>
      </c>
      <c r="C11793">
        <v>0.99835571400000001</v>
      </c>
      <c r="D11793" t="s">
        <v>32</v>
      </c>
      <c r="E11793" t="s">
        <v>1775</v>
      </c>
      <c r="F11793" t="s">
        <v>1518</v>
      </c>
    </row>
    <row r="11794" spans="1:6" ht="15">
      <c r="A11794" s="233">
        <v>45778</v>
      </c>
      <c r="B11794" t="s">
        <v>1771</v>
      </c>
      <c r="C11794">
        <v>0.992051664</v>
      </c>
      <c r="D11794" t="s">
        <v>34</v>
      </c>
      <c r="E11794" t="s">
        <v>1776</v>
      </c>
      <c r="F11794" t="s">
        <v>1509</v>
      </c>
    </row>
    <row r="11795" spans="1:6" ht="15">
      <c r="A11795" s="233">
        <v>45778</v>
      </c>
      <c r="B11795" t="s">
        <v>1771</v>
      </c>
      <c r="C11795">
        <v>0.99806576400000002</v>
      </c>
      <c r="D11795" t="s">
        <v>36</v>
      </c>
      <c r="E11795" t="s">
        <v>1775</v>
      </c>
      <c r="F11795" t="s">
        <v>1544</v>
      </c>
    </row>
    <row r="11796" spans="1:6" ht="15">
      <c r="A11796" s="233">
        <v>45778</v>
      </c>
      <c r="B11796" t="s">
        <v>1771</v>
      </c>
      <c r="C11796">
        <v>0.99853210999999986</v>
      </c>
      <c r="D11796" t="s">
        <v>1497</v>
      </c>
      <c r="E11796" t="s">
        <v>1775</v>
      </c>
      <c r="F11796" t="s">
        <v>1522</v>
      </c>
    </row>
    <row r="11797" spans="1:6" ht="15">
      <c r="A11797" s="233">
        <v>45778</v>
      </c>
      <c r="B11797" t="s">
        <v>1771</v>
      </c>
      <c r="C11797">
        <v>0.99209039499999996</v>
      </c>
      <c r="D11797" t="s">
        <v>40</v>
      </c>
      <c r="E11797" t="s">
        <v>1776</v>
      </c>
      <c r="F11797" t="s">
        <v>1509</v>
      </c>
    </row>
    <row r="11798" spans="1:6" ht="15">
      <c r="A11798" s="233">
        <v>45778</v>
      </c>
      <c r="B11798" t="s">
        <v>1771</v>
      </c>
      <c r="C11798">
        <v>0.99717425400000004</v>
      </c>
      <c r="D11798" t="s">
        <v>42</v>
      </c>
      <c r="E11798" t="s">
        <v>1775</v>
      </c>
      <c r="F11798" t="s">
        <v>1544</v>
      </c>
    </row>
    <row r="11799" spans="1:6" ht="15">
      <c r="A11799" s="233">
        <v>45778</v>
      </c>
      <c r="B11799" t="s">
        <v>1771</v>
      </c>
      <c r="C11799">
        <v>0.93567251500000004</v>
      </c>
      <c r="D11799" t="s">
        <v>44</v>
      </c>
      <c r="E11799" t="s">
        <v>1585</v>
      </c>
      <c r="F11799" t="s">
        <v>1534</v>
      </c>
    </row>
    <row r="11800" spans="1:6" ht="15">
      <c r="A11800" s="233">
        <v>45778</v>
      </c>
      <c r="B11800" t="s">
        <v>1771</v>
      </c>
      <c r="C11800">
        <v>0.99769408100000001</v>
      </c>
      <c r="D11800" t="s">
        <v>46</v>
      </c>
      <c r="E11800" t="s">
        <v>1775</v>
      </c>
      <c r="F11800" t="s">
        <v>1518</v>
      </c>
    </row>
    <row r="11801" spans="1:6" ht="15">
      <c r="A11801" s="233">
        <v>45778</v>
      </c>
      <c r="B11801" t="s">
        <v>1771</v>
      </c>
      <c r="C11801">
        <v>0.41679873200000001</v>
      </c>
      <c r="D11801" t="s">
        <v>48</v>
      </c>
      <c r="E11801" t="s">
        <v>3292</v>
      </c>
      <c r="F11801" t="s">
        <v>1525</v>
      </c>
    </row>
    <row r="11802" spans="1:6" ht="15">
      <c r="A11802" s="233">
        <v>45778</v>
      </c>
      <c r="B11802" t="s">
        <v>1771</v>
      </c>
      <c r="C11802">
        <v>0.97119712000000002</v>
      </c>
      <c r="D11802" t="s">
        <v>50</v>
      </c>
      <c r="E11802" t="s">
        <v>1610</v>
      </c>
      <c r="F11802" t="s">
        <v>1509</v>
      </c>
    </row>
    <row r="11803" spans="1:6" ht="15">
      <c r="A11803" s="233">
        <v>45778</v>
      </c>
      <c r="B11803" t="s">
        <v>1771</v>
      </c>
      <c r="C11803">
        <v>0.96204311200000003</v>
      </c>
      <c r="D11803" t="s">
        <v>52</v>
      </c>
      <c r="E11803" t="s">
        <v>1513</v>
      </c>
      <c r="F11803" t="s">
        <v>1525</v>
      </c>
    </row>
    <row r="11804" spans="1:6" ht="15">
      <c r="A11804" s="233">
        <v>45778</v>
      </c>
      <c r="B11804" t="s">
        <v>1771</v>
      </c>
      <c r="C11804">
        <v>0.29149945300000002</v>
      </c>
      <c r="D11804" t="s">
        <v>54</v>
      </c>
      <c r="E11804" t="s">
        <v>3969</v>
      </c>
      <c r="F11804" t="s">
        <v>1534</v>
      </c>
    </row>
    <row r="11805" spans="1:6" ht="15">
      <c r="A11805" s="233">
        <v>45778</v>
      </c>
      <c r="B11805" t="s">
        <v>1771</v>
      </c>
      <c r="C11805">
        <v>0.74827446200000003</v>
      </c>
      <c r="D11805" t="s">
        <v>56</v>
      </c>
      <c r="E11805" t="s">
        <v>1700</v>
      </c>
      <c r="F11805" t="s">
        <v>1534</v>
      </c>
    </row>
    <row r="11806" spans="1:6" ht="15">
      <c r="A11806" s="233">
        <v>45778</v>
      </c>
      <c r="B11806" t="s">
        <v>1771</v>
      </c>
      <c r="C11806">
        <v>0.66666666699999999</v>
      </c>
      <c r="D11806" t="s">
        <v>58</v>
      </c>
      <c r="E11806" t="s">
        <v>3970</v>
      </c>
      <c r="F11806" t="s">
        <v>1509</v>
      </c>
    </row>
    <row r="11807" spans="1:6" ht="15">
      <c r="A11807" s="233">
        <v>45778</v>
      </c>
      <c r="B11807" t="s">
        <v>1771</v>
      </c>
      <c r="C11807">
        <v>0.99749863333519084</v>
      </c>
      <c r="D11807" t="s">
        <v>1498</v>
      </c>
      <c r="E11807" t="s">
        <v>1775</v>
      </c>
      <c r="F11807" t="s">
        <v>1522</v>
      </c>
    </row>
    <row r="11808" spans="1:6" ht="15">
      <c r="A11808" s="233">
        <v>45778</v>
      </c>
      <c r="B11808" t="s">
        <v>1771</v>
      </c>
      <c r="C11808">
        <v>0.99976376099999986</v>
      </c>
      <c r="D11808" t="s">
        <v>62</v>
      </c>
      <c r="E11808" t="s">
        <v>1775</v>
      </c>
      <c r="F11808" t="s">
        <v>1578</v>
      </c>
    </row>
    <row r="11809" spans="1:6" ht="15">
      <c r="A11809" s="233">
        <v>45778</v>
      </c>
      <c r="B11809" t="s">
        <v>1771</v>
      </c>
      <c r="C11809">
        <v>0.99810964099999999</v>
      </c>
      <c r="D11809" t="s">
        <v>64</v>
      </c>
      <c r="E11809" t="s">
        <v>1775</v>
      </c>
      <c r="F11809" t="s">
        <v>1531</v>
      </c>
    </row>
    <row r="11810" spans="1:6" ht="15">
      <c r="A11810" s="233">
        <v>45778</v>
      </c>
      <c r="B11810" t="s">
        <v>1771</v>
      </c>
      <c r="C11810">
        <v>0.99486916400000003</v>
      </c>
      <c r="D11810" t="s">
        <v>66</v>
      </c>
      <c r="E11810" t="s">
        <v>1776</v>
      </c>
      <c r="F11810" t="s">
        <v>1509</v>
      </c>
    </row>
    <row r="11811" spans="1:6" ht="15">
      <c r="A11811" s="233">
        <v>45778</v>
      </c>
      <c r="B11811" t="s">
        <v>1771</v>
      </c>
      <c r="C11811">
        <v>0.151863783</v>
      </c>
      <c r="D11811" t="s">
        <v>68</v>
      </c>
      <c r="E11811" t="s">
        <v>3295</v>
      </c>
      <c r="F11811" t="s">
        <v>1578</v>
      </c>
    </row>
    <row r="11812" spans="1:6" ht="15">
      <c r="A11812" s="233">
        <v>45778</v>
      </c>
      <c r="B11812" t="s">
        <v>1771</v>
      </c>
      <c r="C11812">
        <v>1</v>
      </c>
      <c r="D11812" t="s">
        <v>70</v>
      </c>
      <c r="E11812" t="s">
        <v>1775</v>
      </c>
      <c r="F11812" t="s">
        <v>1578</v>
      </c>
    </row>
    <row r="11813" spans="1:6" ht="15">
      <c r="A11813" s="233">
        <v>45778</v>
      </c>
      <c r="B11813" t="s">
        <v>1771</v>
      </c>
      <c r="C11813">
        <v>0.99947145900000001</v>
      </c>
      <c r="D11813" t="s">
        <v>72</v>
      </c>
      <c r="E11813" t="s">
        <v>1775</v>
      </c>
      <c r="F11813" t="s">
        <v>1591</v>
      </c>
    </row>
    <row r="11814" spans="1:6" ht="15">
      <c r="A11814" s="233">
        <v>45778</v>
      </c>
      <c r="B11814" t="s">
        <v>1771</v>
      </c>
      <c r="C11814">
        <v>0.991168139</v>
      </c>
      <c r="D11814" t="s">
        <v>74</v>
      </c>
      <c r="E11814" t="s">
        <v>1776</v>
      </c>
      <c r="F11814" t="s">
        <v>1591</v>
      </c>
    </row>
    <row r="11815" spans="1:6" ht="15">
      <c r="A11815" s="233">
        <v>45778</v>
      </c>
      <c r="B11815" t="s">
        <v>1771</v>
      </c>
      <c r="C11815">
        <v>0.99969609500000001</v>
      </c>
      <c r="D11815" t="s">
        <v>76</v>
      </c>
      <c r="E11815" t="s">
        <v>1775</v>
      </c>
      <c r="F11815" t="s">
        <v>1522</v>
      </c>
    </row>
    <row r="11816" spans="1:6" ht="15">
      <c r="A11816" s="233">
        <v>45778</v>
      </c>
      <c r="B11816" t="s">
        <v>1771</v>
      </c>
      <c r="C11816">
        <v>1</v>
      </c>
      <c r="D11816" t="s">
        <v>78</v>
      </c>
      <c r="E11816" t="s">
        <v>1775</v>
      </c>
      <c r="F11816" t="s">
        <v>1518</v>
      </c>
    </row>
    <row r="11817" spans="1:6" ht="15">
      <c r="A11817" s="233">
        <v>45778</v>
      </c>
      <c r="B11817" t="s">
        <v>1771</v>
      </c>
      <c r="C11817">
        <v>0.99965217399999984</v>
      </c>
      <c r="D11817" t="s">
        <v>80</v>
      </c>
      <c r="E11817" t="s">
        <v>1775</v>
      </c>
      <c r="F11817" t="s">
        <v>1522</v>
      </c>
    </row>
    <row r="11818" spans="1:6" ht="15">
      <c r="A11818" s="233">
        <v>45778</v>
      </c>
      <c r="B11818" t="s">
        <v>1771</v>
      </c>
      <c r="C11818">
        <v>1</v>
      </c>
      <c r="D11818" t="s">
        <v>82</v>
      </c>
      <c r="E11818" t="s">
        <v>1775</v>
      </c>
      <c r="F11818" t="s">
        <v>1531</v>
      </c>
    </row>
    <row r="11819" spans="1:6" ht="15">
      <c r="A11819" s="233">
        <v>45778</v>
      </c>
      <c r="B11819" t="s">
        <v>1771</v>
      </c>
      <c r="C11819">
        <v>0.99299999999999999</v>
      </c>
      <c r="D11819" t="s">
        <v>84</v>
      </c>
      <c r="E11819" t="s">
        <v>1776</v>
      </c>
      <c r="F11819" t="s">
        <v>1509</v>
      </c>
    </row>
    <row r="11820" spans="1:6" ht="15">
      <c r="A11820" s="233">
        <v>45778</v>
      </c>
      <c r="B11820" t="s">
        <v>1771</v>
      </c>
      <c r="C11820">
        <v>0.99960722700000004</v>
      </c>
      <c r="D11820" t="s">
        <v>86</v>
      </c>
      <c r="E11820" t="s">
        <v>1775</v>
      </c>
      <c r="F11820" t="s">
        <v>1518</v>
      </c>
    </row>
    <row r="11821" spans="1:6" ht="15">
      <c r="A11821" s="233">
        <v>45778</v>
      </c>
      <c r="B11821" t="s">
        <v>1771</v>
      </c>
      <c r="C11821">
        <v>0.99634178200000001</v>
      </c>
      <c r="D11821" t="s">
        <v>88</v>
      </c>
      <c r="E11821" t="s">
        <v>1775</v>
      </c>
      <c r="F11821" t="s">
        <v>1544</v>
      </c>
    </row>
    <row r="11822" spans="1:6" ht="15">
      <c r="A11822" s="233">
        <v>45778</v>
      </c>
      <c r="B11822" t="s">
        <v>1771</v>
      </c>
      <c r="C11822">
        <v>0.95241379299999995</v>
      </c>
      <c r="D11822" t="s">
        <v>90</v>
      </c>
      <c r="E11822" t="s">
        <v>1630</v>
      </c>
      <c r="F11822" t="s">
        <v>1509</v>
      </c>
    </row>
    <row r="11823" spans="1:6" ht="15">
      <c r="A11823" s="233">
        <v>45778</v>
      </c>
      <c r="B11823" t="s">
        <v>1771</v>
      </c>
      <c r="C11823">
        <v>0.34881230499999999</v>
      </c>
      <c r="D11823" t="s">
        <v>92</v>
      </c>
      <c r="E11823" t="s">
        <v>3719</v>
      </c>
      <c r="F11823" t="s">
        <v>1525</v>
      </c>
    </row>
    <row r="11824" spans="1:6" ht="15">
      <c r="A11824" s="233">
        <v>45778</v>
      </c>
      <c r="B11824" t="s">
        <v>1771</v>
      </c>
      <c r="C11824">
        <v>0.99875853499999989</v>
      </c>
      <c r="D11824" t="s">
        <v>94</v>
      </c>
      <c r="E11824" t="s">
        <v>1775</v>
      </c>
      <c r="F11824" t="s">
        <v>1578</v>
      </c>
    </row>
    <row r="11825" spans="1:6" ht="15">
      <c r="A11825" s="233">
        <v>45778</v>
      </c>
      <c r="B11825" t="s">
        <v>1771</v>
      </c>
      <c r="C11825">
        <v>0.99915611800000004</v>
      </c>
      <c r="D11825" t="s">
        <v>96</v>
      </c>
      <c r="E11825" t="s">
        <v>1775</v>
      </c>
      <c r="F11825" t="s">
        <v>1522</v>
      </c>
    </row>
    <row r="11826" spans="1:6" ht="15">
      <c r="A11826" s="233">
        <v>45778</v>
      </c>
      <c r="B11826" t="s">
        <v>1771</v>
      </c>
      <c r="C11826">
        <v>0.98615291999999999</v>
      </c>
      <c r="D11826" t="s">
        <v>98</v>
      </c>
      <c r="E11826" t="s">
        <v>1776</v>
      </c>
      <c r="F11826" t="s">
        <v>1509</v>
      </c>
    </row>
    <row r="11827" spans="1:6" ht="15">
      <c r="A11827" s="233">
        <v>45778</v>
      </c>
      <c r="B11827" t="s">
        <v>1771</v>
      </c>
      <c r="C11827">
        <v>0.787162162</v>
      </c>
      <c r="D11827" t="s">
        <v>100</v>
      </c>
      <c r="E11827" t="s">
        <v>1561</v>
      </c>
      <c r="F11827" t="s">
        <v>1509</v>
      </c>
    </row>
    <row r="11828" spans="1:6" ht="15">
      <c r="A11828" s="233">
        <v>45778</v>
      </c>
      <c r="B11828" t="s">
        <v>1771</v>
      </c>
      <c r="C11828">
        <v>0.99897013400000001</v>
      </c>
      <c r="D11828" t="s">
        <v>102</v>
      </c>
      <c r="E11828" t="s">
        <v>1775</v>
      </c>
      <c r="F11828" t="s">
        <v>1534</v>
      </c>
    </row>
    <row r="11829" spans="1:6" ht="15">
      <c r="A11829" s="233">
        <v>45778</v>
      </c>
      <c r="B11829" t="s">
        <v>1771</v>
      </c>
      <c r="C11829">
        <v>0.99798387099999997</v>
      </c>
      <c r="D11829" t="s">
        <v>104</v>
      </c>
      <c r="E11829" t="s">
        <v>1775</v>
      </c>
      <c r="F11829" t="s">
        <v>1509</v>
      </c>
    </row>
    <row r="11830" spans="1:6" ht="15">
      <c r="A11830" s="233">
        <v>45778</v>
      </c>
      <c r="B11830" t="s">
        <v>1771</v>
      </c>
      <c r="C11830">
        <v>0.99960151399999986</v>
      </c>
      <c r="D11830" t="s">
        <v>106</v>
      </c>
      <c r="E11830" t="s">
        <v>1775</v>
      </c>
      <c r="F11830" t="s">
        <v>1544</v>
      </c>
    </row>
    <row r="11831" spans="1:6" ht="15">
      <c r="A11831" s="233">
        <v>45778</v>
      </c>
      <c r="B11831" t="s">
        <v>1771</v>
      </c>
      <c r="C11831">
        <v>0.94127957900000003</v>
      </c>
      <c r="D11831" t="s">
        <v>108</v>
      </c>
      <c r="E11831" t="s">
        <v>1585</v>
      </c>
      <c r="F11831" t="s">
        <v>1509</v>
      </c>
    </row>
    <row r="11832" spans="1:6" ht="15">
      <c r="A11832" s="233">
        <v>45778</v>
      </c>
      <c r="B11832" t="s">
        <v>1771</v>
      </c>
      <c r="C11832">
        <v>0.99563046200000005</v>
      </c>
      <c r="D11832" t="s">
        <v>110</v>
      </c>
      <c r="E11832" t="s">
        <v>1775</v>
      </c>
      <c r="F11832" t="s">
        <v>1509</v>
      </c>
    </row>
    <row r="11833" spans="1:6" ht="15">
      <c r="A11833" s="233">
        <v>45778</v>
      </c>
      <c r="B11833" t="s">
        <v>1771</v>
      </c>
      <c r="C11833">
        <v>0.99877300599999996</v>
      </c>
      <c r="D11833" t="s">
        <v>112</v>
      </c>
      <c r="E11833" t="s">
        <v>1775</v>
      </c>
      <c r="F11833" t="s">
        <v>1578</v>
      </c>
    </row>
    <row r="11834" spans="1:6" ht="15">
      <c r="A11834" s="233">
        <v>45778</v>
      </c>
      <c r="B11834" t="s">
        <v>1771</v>
      </c>
      <c r="C11834">
        <v>5.0670641000000002E-2</v>
      </c>
      <c r="D11834" t="s">
        <v>114</v>
      </c>
      <c r="E11834" t="s">
        <v>2105</v>
      </c>
      <c r="F11834" t="s">
        <v>1509</v>
      </c>
    </row>
    <row r="11835" spans="1:6" ht="15">
      <c r="A11835" s="233">
        <v>45778</v>
      </c>
      <c r="B11835" t="s">
        <v>1771</v>
      </c>
      <c r="C11835">
        <v>0.99845320999999987</v>
      </c>
      <c r="D11835" t="s">
        <v>872</v>
      </c>
      <c r="E11835" t="s">
        <v>1775</v>
      </c>
      <c r="F11835" t="s">
        <v>1531</v>
      </c>
    </row>
    <row r="11836" spans="1:6" ht="15">
      <c r="A11836" s="233">
        <v>45778</v>
      </c>
      <c r="B11836" t="s">
        <v>1771</v>
      </c>
      <c r="C11836">
        <v>0.86515130399999995</v>
      </c>
      <c r="D11836" t="s">
        <v>118</v>
      </c>
      <c r="E11836" t="s">
        <v>1524</v>
      </c>
      <c r="F11836" t="s">
        <v>1525</v>
      </c>
    </row>
    <row r="11837" spans="1:6" ht="15">
      <c r="A11837" s="233">
        <v>45778</v>
      </c>
      <c r="B11837" t="s">
        <v>1771</v>
      </c>
      <c r="C11837">
        <v>0.99540816300000001</v>
      </c>
      <c r="D11837" t="s">
        <v>120</v>
      </c>
      <c r="E11837" t="s">
        <v>1775</v>
      </c>
      <c r="F11837" t="s">
        <v>1509</v>
      </c>
    </row>
    <row r="11838" spans="1:6" ht="15">
      <c r="A11838" s="233">
        <v>45778</v>
      </c>
      <c r="B11838" t="s">
        <v>1771</v>
      </c>
      <c r="C11838">
        <v>0.99703087899999998</v>
      </c>
      <c r="D11838" t="s">
        <v>122</v>
      </c>
      <c r="E11838" t="s">
        <v>1775</v>
      </c>
      <c r="F11838" t="s">
        <v>1509</v>
      </c>
    </row>
    <row r="11839" spans="1:6" ht="15">
      <c r="A11839" s="233">
        <v>45778</v>
      </c>
      <c r="B11839" t="s">
        <v>1771</v>
      </c>
      <c r="C11839">
        <v>0.99731663699999995</v>
      </c>
      <c r="D11839" t="s">
        <v>124</v>
      </c>
      <c r="E11839" t="s">
        <v>1775</v>
      </c>
      <c r="F11839" t="s">
        <v>1544</v>
      </c>
    </row>
    <row r="11840" spans="1:6" ht="15">
      <c r="A11840" s="233">
        <v>45778</v>
      </c>
      <c r="B11840" t="s">
        <v>1771</v>
      </c>
      <c r="C11840">
        <v>0.93478260899999999</v>
      </c>
      <c r="D11840" t="s">
        <v>126</v>
      </c>
      <c r="E11840" t="s">
        <v>1539</v>
      </c>
      <c r="F11840" t="s">
        <v>1509</v>
      </c>
    </row>
    <row r="11841" spans="1:6" ht="15">
      <c r="A11841" s="233">
        <v>45778</v>
      </c>
      <c r="B11841" t="s">
        <v>1771</v>
      </c>
      <c r="C11841">
        <v>0.99555555600000001</v>
      </c>
      <c r="D11841" t="s">
        <v>128</v>
      </c>
      <c r="E11841" t="s">
        <v>1775</v>
      </c>
      <c r="F11841" t="s">
        <v>1509</v>
      </c>
    </row>
    <row r="11842" spans="1:6" ht="15">
      <c r="A11842" s="233">
        <v>45778</v>
      </c>
      <c r="B11842" t="s">
        <v>1771</v>
      </c>
      <c r="C11842">
        <v>0.99631116399999997</v>
      </c>
      <c r="D11842" t="s">
        <v>130</v>
      </c>
      <c r="E11842" t="s">
        <v>1775</v>
      </c>
      <c r="F11842" t="s">
        <v>1544</v>
      </c>
    </row>
    <row r="11843" spans="1:6" ht="15">
      <c r="A11843" s="233">
        <v>45778</v>
      </c>
      <c r="B11843" t="s">
        <v>1771</v>
      </c>
      <c r="C11843">
        <v>0.99946149699999998</v>
      </c>
      <c r="D11843" t="s">
        <v>1499</v>
      </c>
      <c r="E11843" t="s">
        <v>1775</v>
      </c>
      <c r="F11843" t="s">
        <v>1518</v>
      </c>
    </row>
    <row r="11844" spans="1:6" ht="15">
      <c r="A11844" s="233">
        <v>45778</v>
      </c>
      <c r="B11844" t="s">
        <v>1771</v>
      </c>
      <c r="C11844">
        <v>0.99515151499999999</v>
      </c>
      <c r="D11844" t="s">
        <v>134</v>
      </c>
      <c r="E11844" t="s">
        <v>1775</v>
      </c>
      <c r="F11844" t="s">
        <v>1509</v>
      </c>
    </row>
    <row r="11845" spans="1:6" ht="15">
      <c r="A11845" s="233">
        <v>45778</v>
      </c>
      <c r="B11845" t="s">
        <v>1771</v>
      </c>
      <c r="C11845">
        <v>0.99926659299999998</v>
      </c>
      <c r="D11845" t="s">
        <v>136</v>
      </c>
      <c r="E11845" t="s">
        <v>1775</v>
      </c>
      <c r="F11845" t="s">
        <v>1518</v>
      </c>
    </row>
    <row r="11846" spans="1:6" ht="15">
      <c r="A11846" s="233">
        <v>45778</v>
      </c>
      <c r="B11846" t="s">
        <v>1771</v>
      </c>
      <c r="C11846">
        <v>0.998488284</v>
      </c>
      <c r="D11846" t="s">
        <v>138</v>
      </c>
      <c r="E11846" t="s">
        <v>1775</v>
      </c>
      <c r="F11846" t="s">
        <v>1534</v>
      </c>
    </row>
    <row r="11847" spans="1:6" ht="15">
      <c r="A11847" s="233">
        <v>45778</v>
      </c>
      <c r="B11847" t="s">
        <v>1771</v>
      </c>
      <c r="C11847">
        <v>0.99170698000000002</v>
      </c>
      <c r="D11847" t="s">
        <v>140</v>
      </c>
      <c r="E11847" t="s">
        <v>1776</v>
      </c>
      <c r="F11847" t="s">
        <v>1509</v>
      </c>
    </row>
    <row r="11848" spans="1:6" ht="15">
      <c r="A11848" s="233">
        <v>45778</v>
      </c>
      <c r="B11848" t="s">
        <v>1771</v>
      </c>
      <c r="C11848">
        <v>0.97096660000000001</v>
      </c>
      <c r="D11848" t="s">
        <v>142</v>
      </c>
      <c r="E11848" t="s">
        <v>1610</v>
      </c>
      <c r="F11848" t="s">
        <v>1534</v>
      </c>
    </row>
    <row r="11849" spans="1:6" ht="15">
      <c r="A11849" s="233">
        <v>45778</v>
      </c>
      <c r="B11849" t="s">
        <v>1771</v>
      </c>
      <c r="C11849">
        <v>0.99817892100000005</v>
      </c>
      <c r="D11849" t="s">
        <v>144</v>
      </c>
      <c r="E11849" t="s">
        <v>1775</v>
      </c>
      <c r="F11849" t="s">
        <v>1518</v>
      </c>
    </row>
    <row r="11850" spans="1:6" ht="15">
      <c r="A11850" s="233">
        <v>45778</v>
      </c>
      <c r="B11850" t="s">
        <v>1771</v>
      </c>
      <c r="C11850">
        <v>0.99920634900000005</v>
      </c>
      <c r="D11850" t="s">
        <v>146</v>
      </c>
      <c r="E11850" t="s">
        <v>1775</v>
      </c>
      <c r="F11850" t="s">
        <v>1591</v>
      </c>
    </row>
    <row r="11851" spans="1:6" ht="15">
      <c r="A11851" s="233">
        <v>45778</v>
      </c>
      <c r="B11851" t="s">
        <v>1771</v>
      </c>
      <c r="C11851">
        <v>0.99876212100000006</v>
      </c>
      <c r="D11851" t="s">
        <v>148</v>
      </c>
      <c r="E11851" t="s">
        <v>1775</v>
      </c>
      <c r="F11851" t="s">
        <v>1591</v>
      </c>
    </row>
    <row r="11852" spans="1:6" ht="15">
      <c r="A11852" s="233">
        <v>45778</v>
      </c>
      <c r="B11852" t="s">
        <v>1771</v>
      </c>
      <c r="C11852">
        <v>0.99237983600000002</v>
      </c>
      <c r="D11852" t="s">
        <v>150</v>
      </c>
      <c r="E11852" t="s">
        <v>1776</v>
      </c>
      <c r="F11852" t="s">
        <v>1509</v>
      </c>
    </row>
    <row r="11853" spans="1:6" ht="15">
      <c r="A11853" s="233">
        <v>45778</v>
      </c>
      <c r="B11853" t="s">
        <v>1771</v>
      </c>
      <c r="C11853">
        <v>0.96077719299999997</v>
      </c>
      <c r="D11853" t="s">
        <v>152</v>
      </c>
      <c r="E11853" t="s">
        <v>1513</v>
      </c>
      <c r="F11853" t="s">
        <v>1591</v>
      </c>
    </row>
    <row r="11854" spans="1:6" ht="15">
      <c r="A11854" s="233">
        <v>45778</v>
      </c>
      <c r="B11854" t="s">
        <v>1771</v>
      </c>
      <c r="C11854">
        <v>0.99700329600000004</v>
      </c>
      <c r="D11854" t="s">
        <v>154</v>
      </c>
      <c r="E11854" t="s">
        <v>1775</v>
      </c>
      <c r="F11854" t="s">
        <v>1534</v>
      </c>
    </row>
    <row r="11855" spans="1:6" ht="15">
      <c r="A11855" s="233">
        <v>45778</v>
      </c>
      <c r="B11855" t="s">
        <v>1771</v>
      </c>
      <c r="C11855">
        <v>0.98564249800000003</v>
      </c>
      <c r="D11855" t="s">
        <v>156</v>
      </c>
      <c r="E11855" t="s">
        <v>1776</v>
      </c>
      <c r="F11855" t="s">
        <v>1525</v>
      </c>
    </row>
    <row r="11856" spans="1:6" ht="15">
      <c r="A11856" s="233">
        <v>45778</v>
      </c>
      <c r="B11856" t="s">
        <v>1771</v>
      </c>
      <c r="C11856">
        <v>0.99328137599999999</v>
      </c>
      <c r="D11856" t="s">
        <v>158</v>
      </c>
      <c r="E11856" t="s">
        <v>1776</v>
      </c>
      <c r="F11856" t="s">
        <v>1534</v>
      </c>
    </row>
    <row r="11857" spans="1:6" ht="15">
      <c r="A11857" s="233">
        <v>45778</v>
      </c>
      <c r="B11857" t="s">
        <v>1771</v>
      </c>
      <c r="C11857">
        <v>0.99801455999999988</v>
      </c>
      <c r="D11857" t="s">
        <v>160</v>
      </c>
      <c r="E11857" t="s">
        <v>1775</v>
      </c>
      <c r="F11857" t="s">
        <v>1544</v>
      </c>
    </row>
    <row r="11858" spans="1:6" ht="15">
      <c r="A11858" s="233">
        <v>45778</v>
      </c>
      <c r="B11858" t="s">
        <v>1771</v>
      </c>
      <c r="C11858">
        <v>0.99584199600000001</v>
      </c>
      <c r="D11858" t="s">
        <v>162</v>
      </c>
      <c r="E11858" t="s">
        <v>1775</v>
      </c>
      <c r="F11858" t="s">
        <v>1509</v>
      </c>
    </row>
    <row r="11859" spans="1:6" ht="15">
      <c r="A11859" s="233">
        <v>45778</v>
      </c>
      <c r="B11859" t="s">
        <v>1771</v>
      </c>
      <c r="C11859">
        <v>1</v>
      </c>
      <c r="D11859" t="s">
        <v>164</v>
      </c>
      <c r="E11859" t="s">
        <v>1775</v>
      </c>
      <c r="F11859" t="s">
        <v>1578</v>
      </c>
    </row>
    <row r="11860" spans="1:6" ht="15">
      <c r="A11860" s="233">
        <v>45778</v>
      </c>
      <c r="B11860" t="s">
        <v>1771</v>
      </c>
      <c r="C11860">
        <v>0.99542857100000004</v>
      </c>
      <c r="D11860" t="s">
        <v>166</v>
      </c>
      <c r="E11860" t="s">
        <v>1775</v>
      </c>
      <c r="F11860" t="s">
        <v>1525</v>
      </c>
    </row>
    <row r="11861" spans="1:6" ht="15">
      <c r="A11861" s="233">
        <v>45778</v>
      </c>
      <c r="B11861" t="s">
        <v>1771</v>
      </c>
      <c r="C11861">
        <v>1</v>
      </c>
      <c r="D11861" t="s">
        <v>168</v>
      </c>
      <c r="E11861" t="s">
        <v>1775</v>
      </c>
      <c r="F11861" t="s">
        <v>1578</v>
      </c>
    </row>
    <row r="11862" spans="1:6" ht="15">
      <c r="A11862" s="233">
        <v>45778</v>
      </c>
      <c r="B11862" t="s">
        <v>1771</v>
      </c>
      <c r="C11862">
        <v>0.21711229900000001</v>
      </c>
      <c r="D11862" t="s">
        <v>170</v>
      </c>
      <c r="E11862" t="s">
        <v>2108</v>
      </c>
      <c r="F11862" t="s">
        <v>1509</v>
      </c>
    </row>
    <row r="11863" spans="1:6" ht="15">
      <c r="A11863" s="233">
        <v>45778</v>
      </c>
      <c r="B11863" t="s">
        <v>1771</v>
      </c>
      <c r="C11863">
        <v>0.77623282100000002</v>
      </c>
      <c r="D11863" t="s">
        <v>172</v>
      </c>
      <c r="E11863" t="s">
        <v>1668</v>
      </c>
      <c r="F11863" t="s">
        <v>1525</v>
      </c>
    </row>
    <row r="11864" spans="1:6" ht="15">
      <c r="A11864" s="233">
        <v>45778</v>
      </c>
      <c r="B11864" t="s">
        <v>1771</v>
      </c>
      <c r="C11864">
        <v>0.99829205800000009</v>
      </c>
      <c r="D11864" t="s">
        <v>174</v>
      </c>
      <c r="E11864" t="s">
        <v>1775</v>
      </c>
      <c r="F11864" t="s">
        <v>1518</v>
      </c>
    </row>
    <row r="11865" spans="1:6" ht="15">
      <c r="A11865" s="233">
        <v>45778</v>
      </c>
      <c r="B11865" t="s">
        <v>1771</v>
      </c>
      <c r="C11865">
        <v>1</v>
      </c>
      <c r="D11865" t="s">
        <v>176</v>
      </c>
      <c r="E11865" t="s">
        <v>1775</v>
      </c>
      <c r="F11865" t="s">
        <v>1518</v>
      </c>
    </row>
    <row r="11866" spans="1:6" ht="15">
      <c r="A11866" s="233">
        <v>45778</v>
      </c>
      <c r="B11866" t="s">
        <v>1771</v>
      </c>
      <c r="C11866">
        <v>0.99041267200000005</v>
      </c>
      <c r="D11866" t="s">
        <v>178</v>
      </c>
      <c r="E11866" t="s">
        <v>1776</v>
      </c>
      <c r="F11866" t="s">
        <v>1591</v>
      </c>
    </row>
    <row r="11867" spans="1:6" ht="15">
      <c r="A11867" s="233">
        <v>45778</v>
      </c>
      <c r="B11867" t="s">
        <v>1771</v>
      </c>
      <c r="C11867">
        <v>1</v>
      </c>
      <c r="D11867" t="s">
        <v>180</v>
      </c>
      <c r="E11867" t="s">
        <v>1775</v>
      </c>
      <c r="F11867" t="s">
        <v>1522</v>
      </c>
    </row>
    <row r="11868" spans="1:6" ht="15">
      <c r="A11868" s="233">
        <v>45778</v>
      </c>
      <c r="B11868" t="s">
        <v>1771</v>
      </c>
      <c r="C11868">
        <v>0.99812617100000001</v>
      </c>
      <c r="D11868" t="s">
        <v>182</v>
      </c>
      <c r="E11868" t="s">
        <v>1775</v>
      </c>
      <c r="F11868" t="s">
        <v>1578</v>
      </c>
    </row>
    <row r="11869" spans="1:6" ht="15">
      <c r="A11869" s="233">
        <v>45778</v>
      </c>
      <c r="B11869" t="s">
        <v>1771</v>
      </c>
      <c r="C11869">
        <v>0.99873630999999996</v>
      </c>
      <c r="D11869" t="s">
        <v>184</v>
      </c>
      <c r="E11869" t="s">
        <v>1775</v>
      </c>
      <c r="F11869" t="s">
        <v>1518</v>
      </c>
    </row>
    <row r="11870" spans="1:6" ht="15">
      <c r="A11870" s="233">
        <v>45778</v>
      </c>
      <c r="B11870" t="s">
        <v>1771</v>
      </c>
      <c r="C11870">
        <v>0.9936933389999999</v>
      </c>
      <c r="D11870" t="s">
        <v>186</v>
      </c>
      <c r="E11870" t="s">
        <v>1776</v>
      </c>
      <c r="F11870" t="s">
        <v>1578</v>
      </c>
    </row>
    <row r="11871" spans="1:6" ht="15">
      <c r="A11871" s="233">
        <v>45778</v>
      </c>
      <c r="B11871" t="s">
        <v>1771</v>
      </c>
      <c r="C11871">
        <v>0.99809523799999988</v>
      </c>
      <c r="D11871" t="s">
        <v>188</v>
      </c>
      <c r="E11871" t="s">
        <v>1775</v>
      </c>
      <c r="F11871" t="s">
        <v>1591</v>
      </c>
    </row>
    <row r="11872" spans="1:6" ht="15">
      <c r="A11872" s="233">
        <v>45778</v>
      </c>
      <c r="B11872" t="s">
        <v>1771</v>
      </c>
      <c r="C11872">
        <v>0.99930843700000005</v>
      </c>
      <c r="D11872" t="s">
        <v>190</v>
      </c>
      <c r="E11872" t="s">
        <v>1775</v>
      </c>
      <c r="F11872" t="s">
        <v>1591</v>
      </c>
    </row>
    <row r="11873" spans="1:6" ht="15">
      <c r="A11873" s="233">
        <v>45778</v>
      </c>
      <c r="B11873" t="s">
        <v>1771</v>
      </c>
      <c r="C11873">
        <v>0.99606299200000004</v>
      </c>
      <c r="D11873" t="s">
        <v>192</v>
      </c>
      <c r="E11873" t="s">
        <v>1775</v>
      </c>
      <c r="F11873" t="s">
        <v>1534</v>
      </c>
    </row>
    <row r="11874" spans="1:6" ht="15">
      <c r="A11874" s="233">
        <v>45778</v>
      </c>
      <c r="B11874" t="s">
        <v>1771</v>
      </c>
      <c r="C11874">
        <v>0.99862385300000012</v>
      </c>
      <c r="D11874" t="s">
        <v>194</v>
      </c>
      <c r="E11874" t="s">
        <v>1775</v>
      </c>
      <c r="F11874" t="s">
        <v>1544</v>
      </c>
    </row>
    <row r="11875" spans="1:6" ht="15">
      <c r="A11875" s="233">
        <v>45778</v>
      </c>
      <c r="B11875" t="s">
        <v>1771</v>
      </c>
      <c r="C11875">
        <v>0.93209876499999988</v>
      </c>
      <c r="D11875" t="s">
        <v>196</v>
      </c>
      <c r="E11875" t="s">
        <v>1539</v>
      </c>
      <c r="F11875" t="s">
        <v>1525</v>
      </c>
    </row>
    <row r="11876" spans="1:6" ht="15">
      <c r="A11876" s="233">
        <v>45778</v>
      </c>
      <c r="B11876" t="s">
        <v>1771</v>
      </c>
      <c r="C11876">
        <v>0.99848178099999996</v>
      </c>
      <c r="D11876" t="s">
        <v>198</v>
      </c>
      <c r="E11876" t="s">
        <v>1775</v>
      </c>
      <c r="F11876" t="s">
        <v>1522</v>
      </c>
    </row>
    <row r="11877" spans="1:6" ht="15">
      <c r="A11877" s="233">
        <v>45778</v>
      </c>
      <c r="B11877" t="s">
        <v>1771</v>
      </c>
      <c r="C11877">
        <v>0.998265395</v>
      </c>
      <c r="D11877" t="s">
        <v>200</v>
      </c>
      <c r="E11877" t="s">
        <v>1775</v>
      </c>
      <c r="F11877" t="s">
        <v>1544</v>
      </c>
    </row>
    <row r="11878" spans="1:6" ht="15">
      <c r="A11878" s="233">
        <v>45778</v>
      </c>
      <c r="B11878" t="s">
        <v>1771</v>
      </c>
      <c r="C11878">
        <v>0.99598930499999994</v>
      </c>
      <c r="D11878" t="s">
        <v>202</v>
      </c>
      <c r="E11878" t="s">
        <v>1775</v>
      </c>
      <c r="F11878" t="s">
        <v>1544</v>
      </c>
    </row>
    <row r="11879" spans="1:6" ht="15">
      <c r="A11879" s="233">
        <v>45778</v>
      </c>
      <c r="B11879" t="s">
        <v>1771</v>
      </c>
      <c r="C11879">
        <v>7.9713848000000004E-2</v>
      </c>
      <c r="D11879" t="s">
        <v>204</v>
      </c>
      <c r="E11879" t="s">
        <v>2101</v>
      </c>
      <c r="F11879" t="s">
        <v>1509</v>
      </c>
    </row>
    <row r="11880" spans="1:6" ht="15">
      <c r="A11880" s="233">
        <v>45778</v>
      </c>
      <c r="B11880" t="s">
        <v>1771</v>
      </c>
      <c r="C11880">
        <v>1</v>
      </c>
      <c r="D11880" t="s">
        <v>206</v>
      </c>
      <c r="E11880" t="s">
        <v>1775</v>
      </c>
      <c r="F11880" t="s">
        <v>1578</v>
      </c>
    </row>
    <row r="11881" spans="1:6" ht="15">
      <c r="A11881" s="233">
        <v>45778</v>
      </c>
      <c r="B11881" t="s">
        <v>1771</v>
      </c>
      <c r="C11881">
        <v>0.99445061000000001</v>
      </c>
      <c r="D11881" t="s">
        <v>208</v>
      </c>
      <c r="E11881" t="s">
        <v>1776</v>
      </c>
      <c r="F11881" t="s">
        <v>1509</v>
      </c>
    </row>
    <row r="11882" spans="1:6" ht="15">
      <c r="A11882" s="233">
        <v>45778</v>
      </c>
      <c r="B11882" t="s">
        <v>1771</v>
      </c>
      <c r="C11882">
        <v>0.98494983300000016</v>
      </c>
      <c r="D11882" t="s">
        <v>210</v>
      </c>
      <c r="E11882" t="s">
        <v>1777</v>
      </c>
      <c r="F11882" t="s">
        <v>1534</v>
      </c>
    </row>
    <row r="11883" spans="1:6" ht="15">
      <c r="A11883" s="233">
        <v>45778</v>
      </c>
      <c r="B11883" t="s">
        <v>1771</v>
      </c>
      <c r="C11883">
        <v>1</v>
      </c>
      <c r="D11883" t="s">
        <v>212</v>
      </c>
      <c r="E11883" t="s">
        <v>1775</v>
      </c>
      <c r="F11883" t="s">
        <v>1518</v>
      </c>
    </row>
    <row r="11884" spans="1:6" ht="15">
      <c r="A11884" s="233">
        <v>45778</v>
      </c>
      <c r="B11884" t="s">
        <v>1771</v>
      </c>
      <c r="C11884">
        <v>0.97342192699999985</v>
      </c>
      <c r="D11884" t="s">
        <v>214</v>
      </c>
      <c r="E11884" t="s">
        <v>1610</v>
      </c>
      <c r="F11884" t="s">
        <v>1591</v>
      </c>
    </row>
    <row r="11885" spans="1:6" ht="15">
      <c r="A11885" s="233">
        <v>45778</v>
      </c>
      <c r="B11885" t="s">
        <v>1771</v>
      </c>
      <c r="C11885">
        <v>0.92450638799999996</v>
      </c>
      <c r="D11885" t="s">
        <v>216</v>
      </c>
      <c r="E11885" t="s">
        <v>1590</v>
      </c>
      <c r="F11885" t="s">
        <v>1534</v>
      </c>
    </row>
    <row r="11886" spans="1:6" ht="15">
      <c r="A11886" s="233">
        <v>45778</v>
      </c>
      <c r="B11886" t="s">
        <v>1771</v>
      </c>
      <c r="C11886">
        <v>0.99957591200000007</v>
      </c>
      <c r="D11886" t="s">
        <v>218</v>
      </c>
      <c r="E11886" t="s">
        <v>1775</v>
      </c>
      <c r="F11886" t="s">
        <v>1531</v>
      </c>
    </row>
    <row r="11887" spans="1:6" ht="15">
      <c r="A11887" s="233">
        <v>45778</v>
      </c>
      <c r="B11887" t="s">
        <v>1771</v>
      </c>
      <c r="C11887">
        <v>0.98934624699999996</v>
      </c>
      <c r="D11887" t="s">
        <v>220</v>
      </c>
      <c r="E11887" t="s">
        <v>1776</v>
      </c>
      <c r="F11887" t="s">
        <v>1534</v>
      </c>
    </row>
    <row r="11888" spans="1:6" ht="15">
      <c r="A11888" s="233">
        <v>45778</v>
      </c>
      <c r="B11888" t="s">
        <v>1771</v>
      </c>
      <c r="C11888">
        <v>0.99907749099999998</v>
      </c>
      <c r="D11888" t="s">
        <v>222</v>
      </c>
      <c r="E11888" t="s">
        <v>1775</v>
      </c>
      <c r="F11888" t="s">
        <v>1518</v>
      </c>
    </row>
    <row r="11889" spans="1:6" ht="15">
      <c r="A11889" s="233">
        <v>45778</v>
      </c>
      <c r="B11889" t="s">
        <v>1771</v>
      </c>
      <c r="C11889">
        <v>0.99532114000000016</v>
      </c>
      <c r="D11889" t="s">
        <v>224</v>
      </c>
      <c r="E11889" t="s">
        <v>1775</v>
      </c>
      <c r="F11889" t="s">
        <v>1531</v>
      </c>
    </row>
    <row r="11890" spans="1:6" ht="15">
      <c r="A11890" s="233">
        <v>45778</v>
      </c>
      <c r="B11890" t="s">
        <v>1771</v>
      </c>
      <c r="C11890">
        <v>0.99868766399999997</v>
      </c>
      <c r="D11890" t="s">
        <v>226</v>
      </c>
      <c r="E11890" t="s">
        <v>1775</v>
      </c>
      <c r="F11890" t="s">
        <v>1544</v>
      </c>
    </row>
    <row r="11891" spans="1:6" ht="15">
      <c r="A11891" s="233">
        <v>45778</v>
      </c>
      <c r="B11891" t="s">
        <v>1771</v>
      </c>
      <c r="C11891">
        <v>1</v>
      </c>
      <c r="D11891" t="s">
        <v>228</v>
      </c>
      <c r="E11891" t="s">
        <v>1775</v>
      </c>
      <c r="F11891" t="s">
        <v>1531</v>
      </c>
    </row>
    <row r="11892" spans="1:6" ht="15">
      <c r="A11892" s="233">
        <v>45778</v>
      </c>
      <c r="B11892" t="s">
        <v>1771</v>
      </c>
      <c r="C11892">
        <v>0.99859451899999996</v>
      </c>
      <c r="D11892" t="s">
        <v>230</v>
      </c>
      <c r="E11892" t="s">
        <v>1775</v>
      </c>
      <c r="F11892" t="s">
        <v>1522</v>
      </c>
    </row>
    <row r="11893" spans="1:6" ht="15">
      <c r="A11893" s="233">
        <v>45778</v>
      </c>
      <c r="B11893" t="s">
        <v>1771</v>
      </c>
      <c r="C11893">
        <v>0.99784830599999996</v>
      </c>
      <c r="D11893" t="s">
        <v>232</v>
      </c>
      <c r="E11893" t="s">
        <v>1775</v>
      </c>
      <c r="F11893" t="s">
        <v>1522</v>
      </c>
    </row>
    <row r="11894" spans="1:6" ht="15">
      <c r="A11894" s="233">
        <v>45778</v>
      </c>
      <c r="B11894" t="s">
        <v>1771</v>
      </c>
      <c r="C11894">
        <v>0.99756888200000005</v>
      </c>
      <c r="D11894" t="s">
        <v>234</v>
      </c>
      <c r="E11894" t="s">
        <v>1775</v>
      </c>
      <c r="F11894" t="s">
        <v>1578</v>
      </c>
    </row>
    <row r="11895" spans="1:6" ht="15">
      <c r="A11895" s="233">
        <v>45778</v>
      </c>
      <c r="B11895" t="s">
        <v>1771</v>
      </c>
      <c r="C11895">
        <v>0.99941314600000009</v>
      </c>
      <c r="D11895" t="s">
        <v>236</v>
      </c>
      <c r="E11895" t="s">
        <v>1775</v>
      </c>
      <c r="F11895" t="s">
        <v>1544</v>
      </c>
    </row>
    <row r="11896" spans="1:6" ht="15">
      <c r="A11896" s="233">
        <v>45778</v>
      </c>
      <c r="B11896" t="s">
        <v>1771</v>
      </c>
      <c r="C11896">
        <v>3.5390946999999999E-2</v>
      </c>
      <c r="D11896" t="s">
        <v>238</v>
      </c>
      <c r="E11896" t="s">
        <v>1783</v>
      </c>
      <c r="F11896" t="s">
        <v>1525</v>
      </c>
    </row>
    <row r="11897" spans="1:6" ht="15">
      <c r="A11897" s="233">
        <v>45778</v>
      </c>
      <c r="B11897" t="s">
        <v>1771</v>
      </c>
      <c r="C11897">
        <v>0.98943443099999995</v>
      </c>
      <c r="D11897" t="s">
        <v>240</v>
      </c>
      <c r="E11897" t="s">
        <v>1776</v>
      </c>
      <c r="F11897" t="s">
        <v>1509</v>
      </c>
    </row>
    <row r="11898" spans="1:6" ht="15">
      <c r="A11898" s="233">
        <v>45778</v>
      </c>
      <c r="B11898" t="s">
        <v>1771</v>
      </c>
      <c r="C11898">
        <v>0.98094028</v>
      </c>
      <c r="D11898" t="s">
        <v>242</v>
      </c>
      <c r="E11898" t="s">
        <v>1777</v>
      </c>
      <c r="F11898" t="s">
        <v>1534</v>
      </c>
    </row>
    <row r="11899" spans="1:6" ht="15">
      <c r="A11899" s="233">
        <v>45778</v>
      </c>
      <c r="B11899" t="s">
        <v>1771</v>
      </c>
      <c r="C11899">
        <v>0.99384236499999989</v>
      </c>
      <c r="D11899" t="s">
        <v>244</v>
      </c>
      <c r="E11899" t="s">
        <v>1776</v>
      </c>
      <c r="F11899" t="s">
        <v>1531</v>
      </c>
    </row>
    <row r="11900" spans="1:6" ht="15">
      <c r="A11900" s="233">
        <v>45778</v>
      </c>
      <c r="B11900" t="s">
        <v>1771</v>
      </c>
      <c r="C11900">
        <v>0.99071494900000001</v>
      </c>
      <c r="D11900" t="s">
        <v>246</v>
      </c>
      <c r="E11900" t="s">
        <v>1776</v>
      </c>
      <c r="F11900" t="s">
        <v>1534</v>
      </c>
    </row>
    <row r="11901" spans="1:6" ht="15">
      <c r="A11901" s="233">
        <v>45778</v>
      </c>
      <c r="B11901" t="s">
        <v>1771</v>
      </c>
      <c r="C11901">
        <v>0.99936061399999998</v>
      </c>
      <c r="D11901" t="s">
        <v>248</v>
      </c>
      <c r="E11901" t="s">
        <v>1775</v>
      </c>
      <c r="F11901" t="s">
        <v>1578</v>
      </c>
    </row>
    <row r="11902" spans="1:6" ht="15">
      <c r="A11902" s="233">
        <v>45778</v>
      </c>
      <c r="B11902" t="s">
        <v>1771</v>
      </c>
      <c r="C11902">
        <v>0.994461229</v>
      </c>
      <c r="D11902" t="s">
        <v>250</v>
      </c>
      <c r="E11902" t="s">
        <v>1776</v>
      </c>
      <c r="F11902" t="s">
        <v>1531</v>
      </c>
    </row>
    <row r="11903" spans="1:6" ht="15">
      <c r="A11903" s="233">
        <v>45778</v>
      </c>
      <c r="B11903" t="s">
        <v>1771</v>
      </c>
      <c r="C11903">
        <v>0.92462225299999989</v>
      </c>
      <c r="D11903" t="s">
        <v>252</v>
      </c>
      <c r="E11903" t="s">
        <v>1590</v>
      </c>
      <c r="F11903" t="s">
        <v>1525</v>
      </c>
    </row>
    <row r="11904" spans="1:6" ht="15">
      <c r="A11904" s="233">
        <v>45778</v>
      </c>
      <c r="B11904" t="s">
        <v>1771</v>
      </c>
      <c r="C11904">
        <v>0.999087591</v>
      </c>
      <c r="D11904" t="s">
        <v>254</v>
      </c>
      <c r="E11904" t="s">
        <v>1775</v>
      </c>
      <c r="F11904" t="s">
        <v>1578</v>
      </c>
    </row>
    <row r="11905" spans="1:6" ht="15">
      <c r="A11905" s="233">
        <v>45778</v>
      </c>
      <c r="B11905" t="s">
        <v>1771</v>
      </c>
      <c r="C11905">
        <v>0.99706572800000004</v>
      </c>
      <c r="D11905" t="s">
        <v>256</v>
      </c>
      <c r="E11905" t="s">
        <v>1775</v>
      </c>
      <c r="F11905" t="s">
        <v>1544</v>
      </c>
    </row>
    <row r="11906" spans="1:6" ht="15">
      <c r="A11906" s="233">
        <v>45778</v>
      </c>
      <c r="B11906" t="s">
        <v>1771</v>
      </c>
      <c r="C11906">
        <v>0.99701789299999999</v>
      </c>
      <c r="D11906" t="s">
        <v>258</v>
      </c>
      <c r="E11906" t="s">
        <v>1775</v>
      </c>
      <c r="F11906" t="s">
        <v>1509</v>
      </c>
    </row>
    <row r="11907" spans="1:6" ht="15">
      <c r="A11907" s="233">
        <v>45778</v>
      </c>
      <c r="B11907" t="s">
        <v>1771</v>
      </c>
      <c r="C11907">
        <v>0.99805068200000002</v>
      </c>
      <c r="D11907" t="s">
        <v>260</v>
      </c>
      <c r="E11907" t="s">
        <v>1775</v>
      </c>
      <c r="F11907" t="s">
        <v>1522</v>
      </c>
    </row>
    <row r="11908" spans="1:6" ht="15">
      <c r="A11908" s="233">
        <v>45778</v>
      </c>
      <c r="B11908" t="s">
        <v>1771</v>
      </c>
      <c r="C11908">
        <v>0.99418266399999999</v>
      </c>
      <c r="D11908" t="s">
        <v>262</v>
      </c>
      <c r="E11908" t="s">
        <v>1776</v>
      </c>
      <c r="F11908" t="s">
        <v>1534</v>
      </c>
    </row>
    <row r="11909" spans="1:6" ht="15">
      <c r="A11909" s="233">
        <v>45778</v>
      </c>
      <c r="B11909" t="s">
        <v>1771</v>
      </c>
      <c r="C11909">
        <v>0.998572448</v>
      </c>
      <c r="D11909" t="s">
        <v>264</v>
      </c>
      <c r="E11909" t="s">
        <v>1775</v>
      </c>
      <c r="F11909" t="s">
        <v>1531</v>
      </c>
    </row>
    <row r="11910" spans="1:6" ht="15">
      <c r="A11910" s="233">
        <v>45778</v>
      </c>
      <c r="B11910" t="s">
        <v>1771</v>
      </c>
      <c r="C11910">
        <v>6.4655171999999997E-2</v>
      </c>
      <c r="D11910" t="s">
        <v>266</v>
      </c>
      <c r="E11910" t="s">
        <v>3718</v>
      </c>
      <c r="F11910" t="s">
        <v>1525</v>
      </c>
    </row>
    <row r="11911" spans="1:6" ht="15">
      <c r="A11911" s="233">
        <v>45778</v>
      </c>
      <c r="B11911" t="s">
        <v>1771</v>
      </c>
      <c r="C11911">
        <v>1</v>
      </c>
      <c r="D11911" t="s">
        <v>268</v>
      </c>
      <c r="E11911" t="s">
        <v>1775</v>
      </c>
      <c r="F11911" t="s">
        <v>1522</v>
      </c>
    </row>
    <row r="11912" spans="1:6" ht="15">
      <c r="A11912" s="233">
        <v>45778</v>
      </c>
      <c r="B11912" t="s">
        <v>1771</v>
      </c>
      <c r="C11912">
        <v>0.146212121</v>
      </c>
      <c r="D11912" t="s">
        <v>270</v>
      </c>
      <c r="E11912" t="s">
        <v>3295</v>
      </c>
      <c r="F11912" t="s">
        <v>1509</v>
      </c>
    </row>
    <row r="11913" spans="1:6" ht="15">
      <c r="A11913" s="233">
        <v>45778</v>
      </c>
      <c r="B11913" t="s">
        <v>1771</v>
      </c>
      <c r="C11913">
        <v>0.99448275900000005</v>
      </c>
      <c r="D11913" t="s">
        <v>272</v>
      </c>
      <c r="E11913" t="s">
        <v>1776</v>
      </c>
      <c r="F11913" t="s">
        <v>1534</v>
      </c>
    </row>
    <row r="11914" spans="1:6" ht="15">
      <c r="A11914" s="233">
        <v>45778</v>
      </c>
      <c r="B11914" t="s">
        <v>1771</v>
      </c>
      <c r="C11914">
        <v>1</v>
      </c>
      <c r="D11914" t="s">
        <v>274</v>
      </c>
      <c r="E11914" t="s">
        <v>1775</v>
      </c>
      <c r="F11914" t="s">
        <v>1518</v>
      </c>
    </row>
    <row r="11915" spans="1:6" ht="15">
      <c r="A11915" s="233">
        <v>45778</v>
      </c>
      <c r="B11915" t="s">
        <v>1771</v>
      </c>
      <c r="C11915">
        <v>0.99812996700000001</v>
      </c>
      <c r="D11915" t="s">
        <v>276</v>
      </c>
      <c r="E11915" t="s">
        <v>1775</v>
      </c>
      <c r="F11915" t="s">
        <v>1531</v>
      </c>
    </row>
    <row r="11916" spans="1:6" ht="15">
      <c r="A11916" s="233">
        <v>45778</v>
      </c>
      <c r="B11916" t="s">
        <v>1771</v>
      </c>
      <c r="C11916">
        <v>0.18152085000000001</v>
      </c>
      <c r="D11916" t="s">
        <v>278</v>
      </c>
      <c r="E11916" t="s">
        <v>1778</v>
      </c>
      <c r="F11916" t="s">
        <v>1509</v>
      </c>
    </row>
    <row r="11917" spans="1:6" ht="15">
      <c r="A11917" s="233">
        <v>45778</v>
      </c>
      <c r="B11917" t="s">
        <v>1771</v>
      </c>
      <c r="C11917">
        <v>0.99342537799999997</v>
      </c>
      <c r="D11917" t="s">
        <v>280</v>
      </c>
      <c r="E11917" t="s">
        <v>1776</v>
      </c>
      <c r="F11917" t="s">
        <v>1509</v>
      </c>
    </row>
    <row r="11918" spans="1:6" ht="15">
      <c r="A11918" s="233">
        <v>45778</v>
      </c>
      <c r="B11918" t="s">
        <v>1771</v>
      </c>
      <c r="C11918">
        <v>0.98682385599999989</v>
      </c>
      <c r="D11918" t="s">
        <v>282</v>
      </c>
      <c r="E11918" t="s">
        <v>1776</v>
      </c>
      <c r="F11918" t="s">
        <v>1534</v>
      </c>
    </row>
    <row r="11919" spans="1:6" ht="15">
      <c r="A11919" s="233">
        <v>45778</v>
      </c>
      <c r="B11919" t="s">
        <v>1771</v>
      </c>
      <c r="C11919">
        <v>0.99805194800000008</v>
      </c>
      <c r="D11919" t="s">
        <v>284</v>
      </c>
      <c r="E11919" t="s">
        <v>1775</v>
      </c>
      <c r="F11919" t="s">
        <v>1531</v>
      </c>
    </row>
    <row r="11920" spans="1:6" ht="15">
      <c r="A11920" s="233">
        <v>45778</v>
      </c>
      <c r="B11920" t="s">
        <v>1771</v>
      </c>
      <c r="C11920">
        <v>0.99645808700000005</v>
      </c>
      <c r="D11920" t="s">
        <v>286</v>
      </c>
      <c r="E11920" t="s">
        <v>1775</v>
      </c>
      <c r="F11920" t="s">
        <v>1544</v>
      </c>
    </row>
    <row r="11921" spans="1:6" ht="15">
      <c r="A11921" s="233">
        <v>45778</v>
      </c>
      <c r="B11921" t="s">
        <v>1771</v>
      </c>
      <c r="C11921">
        <v>0.99620781199999997</v>
      </c>
      <c r="D11921" t="s">
        <v>288</v>
      </c>
      <c r="E11921" t="s">
        <v>1775</v>
      </c>
      <c r="F11921" t="s">
        <v>1591</v>
      </c>
    </row>
    <row r="11922" spans="1:6" ht="15">
      <c r="A11922" s="233">
        <v>45778</v>
      </c>
      <c r="B11922" t="s">
        <v>1771</v>
      </c>
      <c r="C11922">
        <v>0.998834887</v>
      </c>
      <c r="D11922" t="s">
        <v>290</v>
      </c>
      <c r="E11922" t="s">
        <v>1775</v>
      </c>
      <c r="F11922" t="s">
        <v>1544</v>
      </c>
    </row>
    <row r="11923" spans="1:6" ht="15">
      <c r="A11923" s="233">
        <v>45778</v>
      </c>
      <c r="B11923" t="s">
        <v>1771</v>
      </c>
      <c r="C11923">
        <v>0.98521256899999998</v>
      </c>
      <c r="D11923" t="s">
        <v>292</v>
      </c>
      <c r="E11923" t="s">
        <v>1776</v>
      </c>
      <c r="F11923" t="s">
        <v>1509</v>
      </c>
    </row>
    <row r="11924" spans="1:6" ht="15">
      <c r="A11924" s="233">
        <v>45778</v>
      </c>
      <c r="B11924" t="s">
        <v>1771</v>
      </c>
      <c r="C11924">
        <v>0.814098565</v>
      </c>
      <c r="D11924" t="s">
        <v>296</v>
      </c>
      <c r="E11924" t="s">
        <v>1547</v>
      </c>
      <c r="F11924" t="s">
        <v>1534</v>
      </c>
    </row>
    <row r="11925" spans="1:6" ht="15">
      <c r="A11925" s="233">
        <v>45778</v>
      </c>
      <c r="B11925" t="s">
        <v>1771</v>
      </c>
      <c r="C11925">
        <v>0.24964471799999999</v>
      </c>
      <c r="D11925" t="s">
        <v>294</v>
      </c>
      <c r="E11925" t="s">
        <v>2103</v>
      </c>
      <c r="F11925" t="s">
        <v>1534</v>
      </c>
    </row>
    <row r="11926" spans="1:6" ht="15">
      <c r="A11926" s="233">
        <v>45778</v>
      </c>
      <c r="B11926" t="s">
        <v>1771</v>
      </c>
      <c r="C11926">
        <v>0.99972459400000002</v>
      </c>
      <c r="D11926" t="s">
        <v>298</v>
      </c>
      <c r="E11926" t="s">
        <v>1775</v>
      </c>
      <c r="F11926" t="s">
        <v>1522</v>
      </c>
    </row>
    <row r="11927" spans="1:6" ht="15">
      <c r="A11927" s="233">
        <v>45778</v>
      </c>
      <c r="B11927" t="s">
        <v>1771</v>
      </c>
      <c r="C11927">
        <v>0.99869621899999994</v>
      </c>
      <c r="D11927" t="s">
        <v>300</v>
      </c>
      <c r="E11927" t="s">
        <v>1775</v>
      </c>
      <c r="F11927" t="s">
        <v>1544</v>
      </c>
    </row>
    <row r="11928" spans="1:6" ht="15">
      <c r="A11928" s="233">
        <v>45778</v>
      </c>
      <c r="B11928" t="s">
        <v>1771</v>
      </c>
      <c r="C11928">
        <v>0.99794492400000001</v>
      </c>
      <c r="D11928" t="s">
        <v>302</v>
      </c>
      <c r="E11928" t="s">
        <v>1775</v>
      </c>
      <c r="F11928" t="s">
        <v>1534</v>
      </c>
    </row>
    <row r="11929" spans="1:6" ht="15">
      <c r="A11929" s="233">
        <v>45778</v>
      </c>
      <c r="B11929" t="s">
        <v>1771</v>
      </c>
      <c r="C11929">
        <v>0.98732572900000004</v>
      </c>
      <c r="D11929" t="s">
        <v>304</v>
      </c>
      <c r="E11929" t="s">
        <v>1776</v>
      </c>
      <c r="F11929" t="s">
        <v>1544</v>
      </c>
    </row>
    <row r="11930" spans="1:6" ht="15">
      <c r="A11930" s="233">
        <v>45778</v>
      </c>
      <c r="B11930" t="s">
        <v>1771</v>
      </c>
      <c r="C11930">
        <v>0.99866429199999995</v>
      </c>
      <c r="D11930" t="s">
        <v>306</v>
      </c>
      <c r="E11930" t="s">
        <v>1775</v>
      </c>
      <c r="F11930" t="s">
        <v>1531</v>
      </c>
    </row>
    <row r="11931" spans="1:6" ht="15">
      <c r="A11931" s="233">
        <v>45778</v>
      </c>
      <c r="B11931" t="s">
        <v>1771</v>
      </c>
      <c r="C11931">
        <v>0.99892183300000004</v>
      </c>
      <c r="D11931" t="s">
        <v>308</v>
      </c>
      <c r="E11931" t="s">
        <v>1775</v>
      </c>
      <c r="F11931" t="s">
        <v>1531</v>
      </c>
    </row>
    <row r="11932" spans="1:6" ht="15">
      <c r="A11932" s="233">
        <v>45778</v>
      </c>
      <c r="B11932" t="s">
        <v>1771</v>
      </c>
      <c r="C11932">
        <v>0.99786476899999987</v>
      </c>
      <c r="D11932" t="s">
        <v>310</v>
      </c>
      <c r="E11932" t="s">
        <v>1775</v>
      </c>
      <c r="F11932" t="s">
        <v>1518</v>
      </c>
    </row>
    <row r="11933" spans="1:6" ht="15">
      <c r="A11933" s="233">
        <v>45778</v>
      </c>
      <c r="B11933" t="s">
        <v>2110</v>
      </c>
      <c r="C11933">
        <v>299.82010793523892</v>
      </c>
      <c r="D11933" t="s">
        <v>3</v>
      </c>
      <c r="E11933" t="s">
        <v>2111</v>
      </c>
      <c r="F11933" t="s">
        <v>1509</v>
      </c>
    </row>
    <row r="11934" spans="1:6" ht="15">
      <c r="A11934" s="233">
        <v>45778</v>
      </c>
      <c r="B11934" t="s">
        <v>2112</v>
      </c>
      <c r="C11934">
        <v>60</v>
      </c>
      <c r="D11934" t="s">
        <v>3</v>
      </c>
      <c r="E11934" t="s">
        <v>2113</v>
      </c>
      <c r="F11934" t="s">
        <v>1509</v>
      </c>
    </row>
    <row r="11935" spans="1:6" ht="15">
      <c r="A11935" s="233">
        <v>45778</v>
      </c>
      <c r="B11935" t="s">
        <v>1495</v>
      </c>
      <c r="C11935">
        <v>20012</v>
      </c>
      <c r="D11935" t="s">
        <v>3</v>
      </c>
      <c r="E11935" t="s">
        <v>1788</v>
      </c>
      <c r="F11935" t="s">
        <v>1509</v>
      </c>
    </row>
    <row r="11936" spans="1:6" ht="15">
      <c r="A11936" s="233">
        <v>45778</v>
      </c>
      <c r="B11936" t="s">
        <v>1495</v>
      </c>
      <c r="C11936">
        <v>60658</v>
      </c>
      <c r="D11936" t="s">
        <v>7</v>
      </c>
      <c r="E11936" t="s">
        <v>1789</v>
      </c>
      <c r="F11936" t="s">
        <v>1509</v>
      </c>
    </row>
    <row r="11937" spans="1:6" ht="15">
      <c r="A11937" s="233">
        <v>45778</v>
      </c>
      <c r="B11937" t="s">
        <v>2110</v>
      </c>
      <c r="C11937">
        <v>140.1299086682713</v>
      </c>
      <c r="D11937" t="s">
        <v>7</v>
      </c>
      <c r="E11937" t="s">
        <v>2131</v>
      </c>
      <c r="F11937" t="s">
        <v>1509</v>
      </c>
    </row>
    <row r="11938" spans="1:6" ht="15">
      <c r="A11938" s="233">
        <v>45778</v>
      </c>
      <c r="B11938" t="s">
        <v>2112</v>
      </c>
      <c r="C11938">
        <v>85</v>
      </c>
      <c r="D11938" t="s">
        <v>7</v>
      </c>
      <c r="E11938" t="s">
        <v>2183</v>
      </c>
      <c r="F11938" t="s">
        <v>1509</v>
      </c>
    </row>
    <row r="11939" spans="1:6" ht="15">
      <c r="A11939" s="233">
        <v>45778</v>
      </c>
      <c r="B11939" t="s">
        <v>1495</v>
      </c>
      <c r="C11939">
        <v>50538</v>
      </c>
      <c r="D11939" t="s">
        <v>11</v>
      </c>
      <c r="E11939" t="s">
        <v>1790</v>
      </c>
      <c r="F11939" t="s">
        <v>1518</v>
      </c>
    </row>
    <row r="11940" spans="1:6" ht="15">
      <c r="A11940" s="233">
        <v>45778</v>
      </c>
      <c r="B11940" t="s">
        <v>2112</v>
      </c>
      <c r="C11940">
        <v>195</v>
      </c>
      <c r="D11940" t="s">
        <v>11</v>
      </c>
      <c r="E11940" t="s">
        <v>2135</v>
      </c>
      <c r="F11940" t="s">
        <v>1518</v>
      </c>
    </row>
    <row r="11941" spans="1:6" ht="15">
      <c r="A11941" s="233">
        <v>45778</v>
      </c>
      <c r="B11941" t="s">
        <v>2110</v>
      </c>
      <c r="C11941">
        <v>385.84827258696419</v>
      </c>
      <c r="D11941" t="s">
        <v>11</v>
      </c>
      <c r="E11941" t="s">
        <v>3971</v>
      </c>
      <c r="F11941" t="s">
        <v>1518</v>
      </c>
    </row>
    <row r="11942" spans="1:6" ht="15">
      <c r="A11942" s="233">
        <v>45778</v>
      </c>
      <c r="B11942" t="s">
        <v>2110</v>
      </c>
      <c r="C11942">
        <v>191.8943813325146</v>
      </c>
      <c r="D11942" t="s">
        <v>14</v>
      </c>
      <c r="E11942" t="s">
        <v>2142</v>
      </c>
      <c r="F11942" t="s">
        <v>1522</v>
      </c>
    </row>
    <row r="11943" spans="1:6" ht="15">
      <c r="A11943" s="233">
        <v>45778</v>
      </c>
      <c r="B11943" t="s">
        <v>1495</v>
      </c>
      <c r="C11943">
        <v>39084</v>
      </c>
      <c r="D11943" t="s">
        <v>14</v>
      </c>
      <c r="E11943" t="s">
        <v>1791</v>
      </c>
      <c r="F11943" t="s">
        <v>1522</v>
      </c>
    </row>
    <row r="11944" spans="1:6" ht="15">
      <c r="A11944" s="233">
        <v>45778</v>
      </c>
      <c r="B11944" t="s">
        <v>2112</v>
      </c>
      <c r="C11944">
        <v>75</v>
      </c>
      <c r="D11944" t="s">
        <v>14</v>
      </c>
      <c r="E11944" t="s">
        <v>2147</v>
      </c>
      <c r="F11944" t="s">
        <v>1522</v>
      </c>
    </row>
    <row r="11945" spans="1:6" ht="15">
      <c r="A11945" s="233">
        <v>45778</v>
      </c>
      <c r="B11945" t="s">
        <v>2110</v>
      </c>
      <c r="C11945">
        <v>239.59986822007249</v>
      </c>
      <c r="D11945" t="s">
        <v>16</v>
      </c>
      <c r="E11945" t="s">
        <v>2148</v>
      </c>
      <c r="F11945" t="s">
        <v>1525</v>
      </c>
    </row>
    <row r="11946" spans="1:6" ht="15">
      <c r="A11946" s="233">
        <v>45778</v>
      </c>
      <c r="B11946" t="s">
        <v>1495</v>
      </c>
      <c r="C11946">
        <v>33389</v>
      </c>
      <c r="D11946" t="s">
        <v>16</v>
      </c>
      <c r="E11946" t="s">
        <v>1792</v>
      </c>
      <c r="F11946" t="s">
        <v>1525</v>
      </c>
    </row>
    <row r="11947" spans="1:6" ht="15">
      <c r="A11947" s="233">
        <v>45778</v>
      </c>
      <c r="B11947" t="s">
        <v>2112</v>
      </c>
      <c r="C11947">
        <v>80</v>
      </c>
      <c r="D11947" t="s">
        <v>16</v>
      </c>
      <c r="E11947" t="s">
        <v>2115</v>
      </c>
      <c r="F11947" t="s">
        <v>1525</v>
      </c>
    </row>
    <row r="11948" spans="1:6" ht="15">
      <c r="A11948" s="233">
        <v>45778</v>
      </c>
      <c r="B11948" t="s">
        <v>1495</v>
      </c>
      <c r="C11948">
        <v>42451</v>
      </c>
      <c r="D11948" t="s">
        <v>18</v>
      </c>
      <c r="E11948" t="s">
        <v>1793</v>
      </c>
      <c r="F11948" t="s">
        <v>1509</v>
      </c>
    </row>
    <row r="11949" spans="1:6" ht="15">
      <c r="A11949" s="233">
        <v>45778</v>
      </c>
      <c r="B11949" t="s">
        <v>2110</v>
      </c>
      <c r="C11949">
        <v>223.78742550234389</v>
      </c>
      <c r="D11949" t="s">
        <v>18</v>
      </c>
      <c r="E11949" t="s">
        <v>2821</v>
      </c>
      <c r="F11949" t="s">
        <v>1509</v>
      </c>
    </row>
    <row r="11950" spans="1:6" ht="15">
      <c r="A11950" s="233">
        <v>45778</v>
      </c>
      <c r="B11950" t="s">
        <v>2112</v>
      </c>
      <c r="C11950">
        <v>95</v>
      </c>
      <c r="D11950" t="s">
        <v>18</v>
      </c>
      <c r="E11950" t="s">
        <v>2258</v>
      </c>
      <c r="F11950" t="s">
        <v>1509</v>
      </c>
    </row>
    <row r="11951" spans="1:6" ht="15">
      <c r="A11951" s="233">
        <v>45778</v>
      </c>
      <c r="B11951" t="s">
        <v>2110</v>
      </c>
      <c r="C11951">
        <v>327.05982928124553</v>
      </c>
      <c r="D11951" t="s">
        <v>20</v>
      </c>
      <c r="E11951" t="s">
        <v>2805</v>
      </c>
      <c r="F11951" t="s">
        <v>1531</v>
      </c>
    </row>
    <row r="11952" spans="1:6" ht="15">
      <c r="A11952" s="233">
        <v>45778</v>
      </c>
      <c r="B11952" t="s">
        <v>2112</v>
      </c>
      <c r="C11952">
        <v>505</v>
      </c>
      <c r="D11952" t="s">
        <v>20</v>
      </c>
      <c r="E11952" t="s">
        <v>2594</v>
      </c>
      <c r="F11952" t="s">
        <v>1531</v>
      </c>
    </row>
    <row r="11953" spans="1:6" ht="15">
      <c r="A11953" s="233">
        <v>45778</v>
      </c>
      <c r="B11953" t="s">
        <v>1495</v>
      </c>
      <c r="C11953">
        <v>154406</v>
      </c>
      <c r="D11953" t="s">
        <v>20</v>
      </c>
      <c r="E11953" t="s">
        <v>1794</v>
      </c>
      <c r="F11953" t="s">
        <v>1531</v>
      </c>
    </row>
    <row r="11954" spans="1:6" ht="15">
      <c r="A11954" s="233">
        <v>45778</v>
      </c>
      <c r="B11954" t="s">
        <v>2112</v>
      </c>
      <c r="C11954">
        <v>55</v>
      </c>
      <c r="D11954" t="s">
        <v>22</v>
      </c>
      <c r="E11954" t="s">
        <v>2150</v>
      </c>
      <c r="F11954" t="s">
        <v>1534</v>
      </c>
    </row>
    <row r="11955" spans="1:6" ht="15">
      <c r="A11955" s="233">
        <v>45778</v>
      </c>
      <c r="B11955" t="s">
        <v>2110</v>
      </c>
      <c r="C11955">
        <v>237.32470334412079</v>
      </c>
      <c r="D11955" t="s">
        <v>22</v>
      </c>
      <c r="E11955" t="s">
        <v>2817</v>
      </c>
      <c r="F11955" t="s">
        <v>1534</v>
      </c>
    </row>
    <row r="11956" spans="1:6" ht="15">
      <c r="A11956" s="233">
        <v>45778</v>
      </c>
      <c r="B11956" t="s">
        <v>1495</v>
      </c>
      <c r="C11956">
        <v>23175</v>
      </c>
      <c r="D11956" t="s">
        <v>22</v>
      </c>
      <c r="E11956" t="s">
        <v>1795</v>
      </c>
      <c r="F11956" t="s">
        <v>1534</v>
      </c>
    </row>
    <row r="11957" spans="1:6" ht="15">
      <c r="A11957" s="233">
        <v>45778</v>
      </c>
      <c r="B11957" t="s">
        <v>2110</v>
      </c>
      <c r="C11957">
        <v>316.82507920626978</v>
      </c>
      <c r="D11957" t="s">
        <v>24</v>
      </c>
      <c r="E11957" t="s">
        <v>3539</v>
      </c>
      <c r="F11957" t="s">
        <v>1534</v>
      </c>
    </row>
    <row r="11958" spans="1:6" ht="15">
      <c r="A11958" s="233">
        <v>45778</v>
      </c>
      <c r="B11958" t="s">
        <v>2112</v>
      </c>
      <c r="C11958">
        <v>95</v>
      </c>
      <c r="D11958" t="s">
        <v>24</v>
      </c>
      <c r="E11958" t="s">
        <v>2258</v>
      </c>
      <c r="F11958" t="s">
        <v>1534</v>
      </c>
    </row>
    <row r="11959" spans="1:6" ht="15">
      <c r="A11959" s="233">
        <v>45778</v>
      </c>
      <c r="B11959" t="s">
        <v>1495</v>
      </c>
      <c r="C11959">
        <v>29985</v>
      </c>
      <c r="D11959" t="s">
        <v>24</v>
      </c>
      <c r="E11959" t="s">
        <v>1796</v>
      </c>
      <c r="F11959" t="s">
        <v>1534</v>
      </c>
    </row>
    <row r="11960" spans="1:6" ht="15">
      <c r="A11960" s="233">
        <v>45778</v>
      </c>
      <c r="B11960" t="s">
        <v>2110</v>
      </c>
      <c r="C11960">
        <v>210.10008404003361</v>
      </c>
      <c r="D11960" t="s">
        <v>26</v>
      </c>
      <c r="E11960" t="s">
        <v>2167</v>
      </c>
      <c r="F11960" t="s">
        <v>1534</v>
      </c>
    </row>
    <row r="11961" spans="1:6" ht="15">
      <c r="A11961" s="233">
        <v>45778</v>
      </c>
      <c r="B11961" t="s">
        <v>1495</v>
      </c>
      <c r="C11961">
        <v>52356</v>
      </c>
      <c r="D11961" t="s">
        <v>26</v>
      </c>
      <c r="E11961" t="s">
        <v>1797</v>
      </c>
      <c r="F11961" t="s">
        <v>1534</v>
      </c>
    </row>
    <row r="11962" spans="1:6" ht="15">
      <c r="A11962" s="233">
        <v>45778</v>
      </c>
      <c r="B11962" t="s">
        <v>2112</v>
      </c>
      <c r="C11962">
        <v>110</v>
      </c>
      <c r="D11962" t="s">
        <v>26</v>
      </c>
      <c r="E11962" t="s">
        <v>2123</v>
      </c>
      <c r="F11962" t="s">
        <v>1534</v>
      </c>
    </row>
    <row r="11963" spans="1:6" ht="15">
      <c r="A11963" s="233">
        <v>45778</v>
      </c>
      <c r="B11963" t="s">
        <v>2110</v>
      </c>
      <c r="C11963">
        <v>258.86033921959228</v>
      </c>
      <c r="D11963" t="s">
        <v>28</v>
      </c>
      <c r="E11963" t="s">
        <v>2122</v>
      </c>
      <c r="F11963" t="s">
        <v>1522</v>
      </c>
    </row>
    <row r="11964" spans="1:6" ht="15">
      <c r="A11964" s="233">
        <v>45778</v>
      </c>
      <c r="B11964" t="s">
        <v>2112</v>
      </c>
      <c r="C11964">
        <v>230</v>
      </c>
      <c r="D11964" t="s">
        <v>28</v>
      </c>
      <c r="E11964" t="s">
        <v>2584</v>
      </c>
      <c r="F11964" t="s">
        <v>1522</v>
      </c>
    </row>
    <row r="11965" spans="1:6" ht="15">
      <c r="A11965" s="233">
        <v>45778</v>
      </c>
      <c r="B11965" t="s">
        <v>1495</v>
      </c>
      <c r="C11965">
        <v>88851</v>
      </c>
      <c r="D11965" t="s">
        <v>28</v>
      </c>
      <c r="E11965" t="s">
        <v>1798</v>
      </c>
      <c r="F11965" t="s">
        <v>1522</v>
      </c>
    </row>
    <row r="11966" spans="1:6" ht="15">
      <c r="A11966" s="233">
        <v>45778</v>
      </c>
      <c r="B11966" t="s">
        <v>2110</v>
      </c>
      <c r="C11966">
        <v>215.4965999425342</v>
      </c>
      <c r="D11966" t="s">
        <v>30</v>
      </c>
      <c r="E11966" t="s">
        <v>2117</v>
      </c>
      <c r="F11966" t="s">
        <v>1544</v>
      </c>
    </row>
    <row r="11967" spans="1:6" ht="15">
      <c r="A11967" s="233">
        <v>45778</v>
      </c>
      <c r="B11967" t="s">
        <v>1495</v>
      </c>
      <c r="C11967">
        <v>20882</v>
      </c>
      <c r="D11967" t="s">
        <v>30</v>
      </c>
      <c r="E11967" t="s">
        <v>1799</v>
      </c>
      <c r="F11967" t="s">
        <v>1544</v>
      </c>
    </row>
    <row r="11968" spans="1:6" ht="15">
      <c r="A11968" s="233">
        <v>45778</v>
      </c>
      <c r="B11968" t="s">
        <v>2112</v>
      </c>
      <c r="C11968">
        <v>45</v>
      </c>
      <c r="D11968" t="s">
        <v>30</v>
      </c>
      <c r="E11968" t="s">
        <v>2138</v>
      </c>
      <c r="F11968" t="s">
        <v>1544</v>
      </c>
    </row>
    <row r="11969" spans="1:6" ht="15">
      <c r="A11969" s="233">
        <v>45778</v>
      </c>
      <c r="B11969" t="s">
        <v>1495</v>
      </c>
      <c r="C11969">
        <v>87497</v>
      </c>
      <c r="D11969" t="s">
        <v>32</v>
      </c>
      <c r="E11969" t="s">
        <v>1800</v>
      </c>
      <c r="F11969" t="s">
        <v>1518</v>
      </c>
    </row>
    <row r="11970" spans="1:6" ht="15">
      <c r="A11970" s="233">
        <v>45778</v>
      </c>
      <c r="B11970" t="s">
        <v>2110</v>
      </c>
      <c r="C11970">
        <v>228.57926557481969</v>
      </c>
      <c r="D11970" t="s">
        <v>32</v>
      </c>
      <c r="E11970" t="s">
        <v>2789</v>
      </c>
      <c r="F11970" t="s">
        <v>1518</v>
      </c>
    </row>
    <row r="11971" spans="1:6" ht="15">
      <c r="A11971" s="233">
        <v>45778</v>
      </c>
      <c r="B11971" t="s">
        <v>2112</v>
      </c>
      <c r="C11971">
        <v>200</v>
      </c>
      <c r="D11971" t="s">
        <v>32</v>
      </c>
      <c r="E11971" t="s">
        <v>2208</v>
      </c>
      <c r="F11971" t="s">
        <v>1518</v>
      </c>
    </row>
    <row r="11972" spans="1:6" ht="15">
      <c r="A11972" s="233">
        <v>45778</v>
      </c>
      <c r="B11972" t="s">
        <v>1495</v>
      </c>
      <c r="C11972">
        <v>42947</v>
      </c>
      <c r="D11972" t="s">
        <v>34</v>
      </c>
      <c r="E11972" t="s">
        <v>1801</v>
      </c>
      <c r="F11972" t="s">
        <v>1509</v>
      </c>
    </row>
    <row r="11973" spans="1:6" ht="15">
      <c r="A11973" s="233">
        <v>45778</v>
      </c>
      <c r="B11973" t="s">
        <v>2112</v>
      </c>
      <c r="C11973">
        <v>30</v>
      </c>
      <c r="D11973" t="s">
        <v>34</v>
      </c>
      <c r="E11973" t="s">
        <v>2133</v>
      </c>
      <c r="F11973" t="s">
        <v>1509</v>
      </c>
    </row>
    <row r="11974" spans="1:6" ht="15">
      <c r="A11974" s="233">
        <v>45778</v>
      </c>
      <c r="B11974" t="s">
        <v>2110</v>
      </c>
      <c r="C11974">
        <v>69.853540410273126</v>
      </c>
      <c r="D11974" t="s">
        <v>34</v>
      </c>
      <c r="E11974" t="s">
        <v>2127</v>
      </c>
      <c r="F11974" t="s">
        <v>1509</v>
      </c>
    </row>
    <row r="11975" spans="1:6" ht="15">
      <c r="A11975" s="233">
        <v>45778</v>
      </c>
      <c r="B11975" t="s">
        <v>2110</v>
      </c>
      <c r="C11975">
        <v>148.06406238432501</v>
      </c>
      <c r="D11975" t="s">
        <v>36</v>
      </c>
      <c r="E11975" t="s">
        <v>2139</v>
      </c>
      <c r="F11975" t="s">
        <v>1544</v>
      </c>
    </row>
    <row r="11976" spans="1:6" ht="15">
      <c r="A11976" s="233">
        <v>45778</v>
      </c>
      <c r="B11976" t="s">
        <v>2112</v>
      </c>
      <c r="C11976">
        <v>60</v>
      </c>
      <c r="D11976" t="s">
        <v>36</v>
      </c>
      <c r="E11976" t="s">
        <v>2113</v>
      </c>
      <c r="F11976" t="s">
        <v>1544</v>
      </c>
    </row>
    <row r="11977" spans="1:6" ht="15">
      <c r="A11977" s="233">
        <v>45778</v>
      </c>
      <c r="B11977" t="s">
        <v>1495</v>
      </c>
      <c r="C11977">
        <v>40523</v>
      </c>
      <c r="D11977" t="s">
        <v>36</v>
      </c>
      <c r="E11977" t="s">
        <v>1936</v>
      </c>
      <c r="F11977" t="s">
        <v>1544</v>
      </c>
    </row>
    <row r="11978" spans="1:6" ht="15">
      <c r="A11978" s="233">
        <v>45778</v>
      </c>
      <c r="B11978" t="s">
        <v>2112</v>
      </c>
      <c r="C11978">
        <v>175</v>
      </c>
      <c r="D11978" t="s">
        <v>1497</v>
      </c>
      <c r="E11978" t="s">
        <v>2154</v>
      </c>
      <c r="F11978" t="s">
        <v>1522</v>
      </c>
    </row>
    <row r="11979" spans="1:6" ht="15">
      <c r="A11979" s="233">
        <v>45778</v>
      </c>
      <c r="B11979" t="s">
        <v>2110</v>
      </c>
      <c r="C11979">
        <v>280.96201393571579</v>
      </c>
      <c r="D11979" t="s">
        <v>1497</v>
      </c>
      <c r="E11979" t="s">
        <v>2799</v>
      </c>
      <c r="F11979" t="s">
        <v>1522</v>
      </c>
    </row>
    <row r="11980" spans="1:6" ht="15">
      <c r="A11980" s="233">
        <v>45778</v>
      </c>
      <c r="B11980" t="s">
        <v>1495</v>
      </c>
      <c r="C11980">
        <v>62286</v>
      </c>
      <c r="D11980" t="s">
        <v>1497</v>
      </c>
      <c r="E11980" t="s">
        <v>1802</v>
      </c>
      <c r="F11980" t="s">
        <v>1522</v>
      </c>
    </row>
    <row r="11981" spans="1:6" ht="15">
      <c r="A11981" s="233">
        <v>45778</v>
      </c>
      <c r="B11981" t="s">
        <v>2112</v>
      </c>
      <c r="C11981">
        <v>115</v>
      </c>
      <c r="D11981" t="s">
        <v>40</v>
      </c>
      <c r="E11981" t="s">
        <v>2143</v>
      </c>
      <c r="F11981" t="s">
        <v>1509</v>
      </c>
    </row>
    <row r="11982" spans="1:6" ht="15">
      <c r="A11982" s="233">
        <v>45778</v>
      </c>
      <c r="B11982" t="s">
        <v>1495</v>
      </c>
      <c r="C11982">
        <v>59984</v>
      </c>
      <c r="D11982" t="s">
        <v>40</v>
      </c>
      <c r="E11982" t="s">
        <v>1803</v>
      </c>
      <c r="F11982" t="s">
        <v>1509</v>
      </c>
    </row>
    <row r="11983" spans="1:6" ht="15">
      <c r="A11983" s="233">
        <v>45778</v>
      </c>
      <c r="B11983" t="s">
        <v>2110</v>
      </c>
      <c r="C11983">
        <v>191.71779141104301</v>
      </c>
      <c r="D11983" t="s">
        <v>40</v>
      </c>
      <c r="E11983" t="s">
        <v>2142</v>
      </c>
      <c r="F11983" t="s">
        <v>1509</v>
      </c>
    </row>
    <row r="11984" spans="1:6" ht="15">
      <c r="A11984" s="233">
        <v>45778</v>
      </c>
      <c r="B11984" t="s">
        <v>1495</v>
      </c>
      <c r="C11984">
        <v>110535</v>
      </c>
      <c r="D11984" t="s">
        <v>42</v>
      </c>
      <c r="E11984" t="s">
        <v>1804</v>
      </c>
      <c r="F11984" t="s">
        <v>1544</v>
      </c>
    </row>
    <row r="11985" spans="1:6" ht="15">
      <c r="A11985" s="233">
        <v>45778</v>
      </c>
      <c r="B11985" t="s">
        <v>2112</v>
      </c>
      <c r="C11985">
        <v>145</v>
      </c>
      <c r="D11985" t="s">
        <v>42</v>
      </c>
      <c r="E11985" t="s">
        <v>2157</v>
      </c>
      <c r="F11985" t="s">
        <v>1544</v>
      </c>
    </row>
    <row r="11986" spans="1:6" ht="15">
      <c r="A11986" s="233">
        <v>45778</v>
      </c>
      <c r="B11986" t="s">
        <v>2110</v>
      </c>
      <c r="C11986">
        <v>131.1801691771837</v>
      </c>
      <c r="D11986" t="s">
        <v>42</v>
      </c>
      <c r="E11986" t="s">
        <v>2547</v>
      </c>
      <c r="F11986" t="s">
        <v>1544</v>
      </c>
    </row>
    <row r="11987" spans="1:6" ht="15">
      <c r="A11987" s="233">
        <v>45778</v>
      </c>
      <c r="B11987" t="s">
        <v>2112</v>
      </c>
      <c r="C11987">
        <v>70</v>
      </c>
      <c r="D11987" t="s">
        <v>44</v>
      </c>
      <c r="E11987" t="s">
        <v>2127</v>
      </c>
      <c r="F11987" t="s">
        <v>1534</v>
      </c>
    </row>
    <row r="11988" spans="1:6" ht="15">
      <c r="A11988" s="233">
        <v>45778</v>
      </c>
      <c r="B11988" t="s">
        <v>1495</v>
      </c>
      <c r="C11988">
        <v>36500</v>
      </c>
      <c r="D11988" t="s">
        <v>44</v>
      </c>
      <c r="E11988" t="s">
        <v>1805</v>
      </c>
      <c r="F11988" t="s">
        <v>1534</v>
      </c>
    </row>
    <row r="11989" spans="1:6" ht="15">
      <c r="A11989" s="233">
        <v>45778</v>
      </c>
      <c r="B11989" t="s">
        <v>2110</v>
      </c>
      <c r="C11989">
        <v>191.7808219178082</v>
      </c>
      <c r="D11989" t="s">
        <v>44</v>
      </c>
      <c r="E11989" t="s">
        <v>2142</v>
      </c>
      <c r="F11989" t="s">
        <v>1534</v>
      </c>
    </row>
    <row r="11990" spans="1:6" ht="15">
      <c r="A11990" s="233">
        <v>45778</v>
      </c>
      <c r="B11990" t="s">
        <v>1495</v>
      </c>
      <c r="C11990">
        <v>41290</v>
      </c>
      <c r="D11990" t="s">
        <v>46</v>
      </c>
      <c r="E11990" t="s">
        <v>1806</v>
      </c>
      <c r="F11990" t="s">
        <v>1518</v>
      </c>
    </row>
    <row r="11991" spans="1:6" ht="15">
      <c r="A11991" s="233">
        <v>45778</v>
      </c>
      <c r="B11991" t="s">
        <v>2112</v>
      </c>
      <c r="C11991">
        <v>90</v>
      </c>
      <c r="D11991" t="s">
        <v>46</v>
      </c>
      <c r="E11991" t="s">
        <v>2193</v>
      </c>
      <c r="F11991" t="s">
        <v>1518</v>
      </c>
    </row>
    <row r="11992" spans="1:6" ht="15">
      <c r="A11992" s="233">
        <v>45778</v>
      </c>
      <c r="B11992" t="s">
        <v>2110</v>
      </c>
      <c r="C11992">
        <v>217.9704528941632</v>
      </c>
      <c r="D11992" t="s">
        <v>46</v>
      </c>
      <c r="E11992" t="s">
        <v>2155</v>
      </c>
      <c r="F11992" t="s">
        <v>1518</v>
      </c>
    </row>
    <row r="11993" spans="1:6" ht="15">
      <c r="A11993" s="233">
        <v>45778</v>
      </c>
      <c r="B11993" t="s">
        <v>2112</v>
      </c>
      <c r="C11993">
        <v>280</v>
      </c>
      <c r="D11993" t="s">
        <v>48</v>
      </c>
      <c r="E11993" t="s">
        <v>2232</v>
      </c>
      <c r="F11993" t="s">
        <v>1525</v>
      </c>
    </row>
    <row r="11994" spans="1:6" ht="15">
      <c r="A11994" s="233">
        <v>45778</v>
      </c>
      <c r="B11994" t="s">
        <v>1495</v>
      </c>
      <c r="C11994">
        <v>134730</v>
      </c>
      <c r="D11994" t="s">
        <v>48</v>
      </c>
      <c r="E11994" t="s">
        <v>1807</v>
      </c>
      <c r="F11994" t="s">
        <v>1525</v>
      </c>
    </row>
    <row r="11995" spans="1:6" ht="15">
      <c r="A11995" s="233">
        <v>45778</v>
      </c>
      <c r="B11995" t="s">
        <v>2110</v>
      </c>
      <c r="C11995">
        <v>207.82305351443631</v>
      </c>
      <c r="D11995" t="s">
        <v>48</v>
      </c>
      <c r="E11995" t="s">
        <v>2806</v>
      </c>
      <c r="F11995" t="s">
        <v>1525</v>
      </c>
    </row>
    <row r="11996" spans="1:6" ht="15">
      <c r="A11996" s="233">
        <v>45778</v>
      </c>
      <c r="B11996" t="s">
        <v>2110</v>
      </c>
      <c r="C11996">
        <v>228.03283672848889</v>
      </c>
      <c r="D11996" t="s">
        <v>50</v>
      </c>
      <c r="E11996" t="s">
        <v>2207</v>
      </c>
      <c r="F11996" t="s">
        <v>1509</v>
      </c>
    </row>
    <row r="11997" spans="1:6" ht="15">
      <c r="A11997" s="233">
        <v>45778</v>
      </c>
      <c r="B11997" t="s">
        <v>2112</v>
      </c>
      <c r="C11997">
        <v>60</v>
      </c>
      <c r="D11997" t="s">
        <v>50</v>
      </c>
      <c r="E11997" t="s">
        <v>2113</v>
      </c>
      <c r="F11997" t="s">
        <v>1509</v>
      </c>
    </row>
    <row r="11998" spans="1:6" ht="15">
      <c r="A11998" s="233">
        <v>45778</v>
      </c>
      <c r="B11998" t="s">
        <v>1495</v>
      </c>
      <c r="C11998">
        <v>26312</v>
      </c>
      <c r="D11998" t="s">
        <v>50</v>
      </c>
      <c r="E11998" t="s">
        <v>1808</v>
      </c>
      <c r="F11998" t="s">
        <v>1509</v>
      </c>
    </row>
    <row r="11999" spans="1:6" ht="15">
      <c r="A11999" s="233">
        <v>45778</v>
      </c>
      <c r="B11999" t="s">
        <v>2112</v>
      </c>
      <c r="C11999">
        <v>115</v>
      </c>
      <c r="D11999" t="s">
        <v>52</v>
      </c>
      <c r="E11999" t="s">
        <v>2143</v>
      </c>
      <c r="F11999" t="s">
        <v>1525</v>
      </c>
    </row>
    <row r="12000" spans="1:6" ht="15">
      <c r="A12000" s="233">
        <v>45778</v>
      </c>
      <c r="B12000" t="s">
        <v>1495</v>
      </c>
      <c r="C12000">
        <v>57456</v>
      </c>
      <c r="D12000" t="s">
        <v>52</v>
      </c>
      <c r="E12000" t="s">
        <v>1809</v>
      </c>
      <c r="F12000" t="s">
        <v>1525</v>
      </c>
    </row>
    <row r="12001" spans="1:6" ht="15">
      <c r="A12001" s="233">
        <v>45778</v>
      </c>
      <c r="B12001" t="s">
        <v>2110</v>
      </c>
      <c r="C12001">
        <v>200.15316067947651</v>
      </c>
      <c r="D12001" t="s">
        <v>52</v>
      </c>
      <c r="E12001" t="s">
        <v>2208</v>
      </c>
      <c r="F12001" t="s">
        <v>1525</v>
      </c>
    </row>
    <row r="12002" spans="1:6" ht="15">
      <c r="A12002" s="233">
        <v>45778</v>
      </c>
      <c r="B12002" t="s">
        <v>2110</v>
      </c>
      <c r="C12002">
        <v>179.11139675281581</v>
      </c>
      <c r="D12002" t="s">
        <v>54</v>
      </c>
      <c r="E12002" t="s">
        <v>2227</v>
      </c>
      <c r="F12002" t="s">
        <v>1534</v>
      </c>
    </row>
    <row r="12003" spans="1:6" ht="15">
      <c r="A12003" s="233">
        <v>45778</v>
      </c>
      <c r="B12003" t="s">
        <v>2112</v>
      </c>
      <c r="C12003">
        <v>170</v>
      </c>
      <c r="D12003" t="s">
        <v>54</v>
      </c>
      <c r="E12003" t="s">
        <v>2162</v>
      </c>
      <c r="F12003" t="s">
        <v>1534</v>
      </c>
    </row>
    <row r="12004" spans="1:6" ht="15">
      <c r="A12004" s="233">
        <v>45778</v>
      </c>
      <c r="B12004" t="s">
        <v>1495</v>
      </c>
      <c r="C12004">
        <v>94913</v>
      </c>
      <c r="D12004" t="s">
        <v>54</v>
      </c>
      <c r="E12004" t="s">
        <v>1810</v>
      </c>
      <c r="F12004" t="s">
        <v>1534</v>
      </c>
    </row>
    <row r="12005" spans="1:6" ht="15">
      <c r="A12005" s="233">
        <v>45778</v>
      </c>
      <c r="B12005" t="s">
        <v>1495</v>
      </c>
      <c r="C12005">
        <v>80283</v>
      </c>
      <c r="D12005" t="s">
        <v>56</v>
      </c>
      <c r="E12005" t="s">
        <v>1811</v>
      </c>
      <c r="F12005" t="s">
        <v>1534</v>
      </c>
    </row>
    <row r="12006" spans="1:6" ht="15">
      <c r="A12006" s="233">
        <v>45778</v>
      </c>
      <c r="B12006" t="s">
        <v>2112</v>
      </c>
      <c r="C12006">
        <v>175</v>
      </c>
      <c r="D12006" t="s">
        <v>56</v>
      </c>
      <c r="E12006" t="s">
        <v>2154</v>
      </c>
      <c r="F12006" t="s">
        <v>1534</v>
      </c>
    </row>
    <row r="12007" spans="1:6" ht="15">
      <c r="A12007" s="233">
        <v>45778</v>
      </c>
      <c r="B12007" t="s">
        <v>2110</v>
      </c>
      <c r="C12007">
        <v>217.97889964251459</v>
      </c>
      <c r="D12007" t="s">
        <v>56</v>
      </c>
      <c r="E12007" t="s">
        <v>2155</v>
      </c>
      <c r="F12007" t="s">
        <v>1534</v>
      </c>
    </row>
    <row r="12008" spans="1:6" ht="15">
      <c r="A12008" s="233">
        <v>45778</v>
      </c>
      <c r="B12008" t="s">
        <v>2112</v>
      </c>
      <c r="C12008">
        <v>0</v>
      </c>
      <c r="D12008" t="s">
        <v>58</v>
      </c>
      <c r="E12008" t="s">
        <v>2156</v>
      </c>
      <c r="F12008" t="s">
        <v>1509</v>
      </c>
    </row>
    <row r="12009" spans="1:6" ht="15">
      <c r="A12009" s="233">
        <v>45778</v>
      </c>
      <c r="B12009" t="s">
        <v>1495</v>
      </c>
      <c r="C12009">
        <v>1399</v>
      </c>
      <c r="D12009" t="s">
        <v>58</v>
      </c>
      <c r="E12009" t="s">
        <v>1812</v>
      </c>
      <c r="F12009" t="s">
        <v>1509</v>
      </c>
    </row>
    <row r="12010" spans="1:6" ht="15">
      <c r="A12010" s="233">
        <v>45778</v>
      </c>
      <c r="B12010" t="s">
        <v>2110</v>
      </c>
      <c r="C12010">
        <v>0</v>
      </c>
      <c r="D12010" t="s">
        <v>58</v>
      </c>
      <c r="E12010" t="s">
        <v>2156</v>
      </c>
      <c r="F12010" t="s">
        <v>1509</v>
      </c>
    </row>
    <row r="12011" spans="1:6" ht="15">
      <c r="A12011" s="233">
        <v>45778</v>
      </c>
      <c r="B12011" t="s">
        <v>2112</v>
      </c>
      <c r="C12011">
        <v>215</v>
      </c>
      <c r="D12011" t="s">
        <v>1498</v>
      </c>
      <c r="E12011" t="s">
        <v>2117</v>
      </c>
      <c r="F12011" t="s">
        <v>1522</v>
      </c>
    </row>
    <row r="12012" spans="1:6" ht="15">
      <c r="A12012" s="233">
        <v>45778</v>
      </c>
      <c r="B12012" t="s">
        <v>1495</v>
      </c>
      <c r="C12012">
        <v>152202</v>
      </c>
      <c r="D12012" t="s">
        <v>1498</v>
      </c>
      <c r="E12012" t="s">
        <v>1813</v>
      </c>
      <c r="F12012" t="s">
        <v>1522</v>
      </c>
    </row>
    <row r="12013" spans="1:6" ht="15">
      <c r="A12013" s="233">
        <v>45778</v>
      </c>
      <c r="B12013" t="s">
        <v>2110</v>
      </c>
      <c r="C12013">
        <v>141.2596417918293</v>
      </c>
      <c r="D12013" t="s">
        <v>1498</v>
      </c>
      <c r="E12013" t="s">
        <v>2220</v>
      </c>
      <c r="F12013" t="s">
        <v>1522</v>
      </c>
    </row>
    <row r="12014" spans="1:6" ht="15">
      <c r="A12014" s="233">
        <v>45778</v>
      </c>
      <c r="B12014" t="s">
        <v>2110</v>
      </c>
      <c r="C12014">
        <v>237.81616810205711</v>
      </c>
      <c r="D12014" t="s">
        <v>62</v>
      </c>
      <c r="E12014" t="s">
        <v>3161</v>
      </c>
      <c r="F12014" t="s">
        <v>1578</v>
      </c>
    </row>
    <row r="12015" spans="1:6" ht="15">
      <c r="A12015" s="233">
        <v>45778</v>
      </c>
      <c r="B12015" t="s">
        <v>1495</v>
      </c>
      <c r="C12015">
        <v>117738</v>
      </c>
      <c r="D12015" t="s">
        <v>62</v>
      </c>
      <c r="E12015" t="s">
        <v>1814</v>
      </c>
      <c r="F12015" t="s">
        <v>1578</v>
      </c>
    </row>
    <row r="12016" spans="1:6" ht="15">
      <c r="A12016" s="233">
        <v>45778</v>
      </c>
      <c r="B12016" t="s">
        <v>2112</v>
      </c>
      <c r="C12016">
        <v>280</v>
      </c>
      <c r="D12016" t="s">
        <v>62</v>
      </c>
      <c r="E12016" t="s">
        <v>2232</v>
      </c>
      <c r="F12016" t="s">
        <v>1578</v>
      </c>
    </row>
    <row r="12017" spans="1:6" ht="15">
      <c r="A12017" s="233">
        <v>45778</v>
      </c>
      <c r="B12017" t="s">
        <v>2110</v>
      </c>
      <c r="C12017">
        <v>331.38401559454189</v>
      </c>
      <c r="D12017" t="s">
        <v>64</v>
      </c>
      <c r="E12017" t="s">
        <v>3972</v>
      </c>
      <c r="F12017" t="s">
        <v>1531</v>
      </c>
    </row>
    <row r="12018" spans="1:6" ht="15">
      <c r="A12018" s="233">
        <v>45778</v>
      </c>
      <c r="B12018" t="s">
        <v>1495</v>
      </c>
      <c r="C12018">
        <v>51300</v>
      </c>
      <c r="D12018" t="s">
        <v>64</v>
      </c>
      <c r="E12018" t="s">
        <v>1815</v>
      </c>
      <c r="F12018" t="s">
        <v>1531</v>
      </c>
    </row>
    <row r="12019" spans="1:6" ht="15">
      <c r="A12019" s="233">
        <v>45778</v>
      </c>
      <c r="B12019" t="s">
        <v>2112</v>
      </c>
      <c r="C12019">
        <v>170</v>
      </c>
      <c r="D12019" t="s">
        <v>64</v>
      </c>
      <c r="E12019" t="s">
        <v>2162</v>
      </c>
      <c r="F12019" t="s">
        <v>1531</v>
      </c>
    </row>
    <row r="12020" spans="1:6" ht="15">
      <c r="A12020" s="233">
        <v>45778</v>
      </c>
      <c r="B12020" t="s">
        <v>2112</v>
      </c>
      <c r="C12020">
        <v>110</v>
      </c>
      <c r="D12020" t="s">
        <v>66</v>
      </c>
      <c r="E12020" t="s">
        <v>2123</v>
      </c>
      <c r="F12020" t="s">
        <v>1509</v>
      </c>
    </row>
    <row r="12021" spans="1:6" ht="15">
      <c r="A12021" s="233">
        <v>45778</v>
      </c>
      <c r="B12021" t="s">
        <v>2110</v>
      </c>
      <c r="C12021">
        <v>193.88726336940809</v>
      </c>
      <c r="D12021" t="s">
        <v>66</v>
      </c>
      <c r="E12021" t="s">
        <v>2160</v>
      </c>
      <c r="F12021" t="s">
        <v>1509</v>
      </c>
    </row>
    <row r="12022" spans="1:6" ht="15">
      <c r="A12022" s="233">
        <v>45778</v>
      </c>
      <c r="B12022" t="s">
        <v>1495</v>
      </c>
      <c r="C12022">
        <v>56734</v>
      </c>
      <c r="D12022" t="s">
        <v>66</v>
      </c>
      <c r="E12022" t="s">
        <v>1816</v>
      </c>
      <c r="F12022" t="s">
        <v>1509</v>
      </c>
    </row>
    <row r="12023" spans="1:6" ht="15">
      <c r="A12023" s="233">
        <v>45778</v>
      </c>
      <c r="B12023" t="s">
        <v>2112</v>
      </c>
      <c r="C12023">
        <v>170</v>
      </c>
      <c r="D12023" t="s">
        <v>68</v>
      </c>
      <c r="E12023" t="s">
        <v>2162</v>
      </c>
      <c r="F12023" t="s">
        <v>1578</v>
      </c>
    </row>
    <row r="12024" spans="1:6" ht="15">
      <c r="A12024" s="233">
        <v>45778</v>
      </c>
      <c r="B12024" t="s">
        <v>2110</v>
      </c>
      <c r="C12024">
        <v>252.40902139537641</v>
      </c>
      <c r="D12024" t="s">
        <v>68</v>
      </c>
      <c r="E12024" t="s">
        <v>2161</v>
      </c>
      <c r="F12024" t="s">
        <v>1578</v>
      </c>
    </row>
    <row r="12025" spans="1:6" ht="15">
      <c r="A12025" s="233">
        <v>45778</v>
      </c>
      <c r="B12025" t="s">
        <v>1495</v>
      </c>
      <c r="C12025">
        <v>67351</v>
      </c>
      <c r="D12025" t="s">
        <v>68</v>
      </c>
      <c r="E12025" t="s">
        <v>1817</v>
      </c>
      <c r="F12025" t="s">
        <v>1578</v>
      </c>
    </row>
    <row r="12026" spans="1:6" ht="15">
      <c r="A12026" s="233">
        <v>45778</v>
      </c>
      <c r="B12026" t="s">
        <v>2112</v>
      </c>
      <c r="C12026">
        <v>65</v>
      </c>
      <c r="D12026" t="s">
        <v>70</v>
      </c>
      <c r="E12026" t="s">
        <v>2209</v>
      </c>
      <c r="F12026" t="s">
        <v>1578</v>
      </c>
    </row>
    <row r="12027" spans="1:6" ht="15">
      <c r="A12027" s="233">
        <v>45778</v>
      </c>
      <c r="B12027" t="s">
        <v>1495</v>
      </c>
      <c r="C12027">
        <v>23797</v>
      </c>
      <c r="D12027" t="s">
        <v>70</v>
      </c>
      <c r="E12027" t="s">
        <v>1818</v>
      </c>
      <c r="F12027" t="s">
        <v>1578</v>
      </c>
    </row>
    <row r="12028" spans="1:6" ht="15">
      <c r="A12028" s="233">
        <v>45778</v>
      </c>
      <c r="B12028" t="s">
        <v>2110</v>
      </c>
      <c r="C12028">
        <v>273.14367357229901</v>
      </c>
      <c r="D12028" t="s">
        <v>70</v>
      </c>
      <c r="E12028" t="s">
        <v>2790</v>
      </c>
      <c r="F12028" t="s">
        <v>1578</v>
      </c>
    </row>
    <row r="12029" spans="1:6" ht="15">
      <c r="A12029" s="233">
        <v>45778</v>
      </c>
      <c r="B12029" t="s">
        <v>2112</v>
      </c>
      <c r="C12029">
        <v>160</v>
      </c>
      <c r="D12029" t="s">
        <v>72</v>
      </c>
      <c r="E12029" t="s">
        <v>2238</v>
      </c>
      <c r="F12029" t="s">
        <v>1591</v>
      </c>
    </row>
    <row r="12030" spans="1:6" ht="15">
      <c r="A12030" s="233">
        <v>45778</v>
      </c>
      <c r="B12030" t="s">
        <v>2110</v>
      </c>
      <c r="C12030">
        <v>359.41325785654919</v>
      </c>
      <c r="D12030" t="s">
        <v>72</v>
      </c>
      <c r="E12030" t="s">
        <v>3973</v>
      </c>
      <c r="F12030" t="s">
        <v>1591</v>
      </c>
    </row>
    <row r="12031" spans="1:6" ht="15">
      <c r="A12031" s="233">
        <v>45778</v>
      </c>
      <c r="B12031" t="s">
        <v>1495</v>
      </c>
      <c r="C12031">
        <v>44517</v>
      </c>
      <c r="D12031" t="s">
        <v>72</v>
      </c>
      <c r="E12031" t="s">
        <v>1819</v>
      </c>
      <c r="F12031" t="s">
        <v>1591</v>
      </c>
    </row>
    <row r="12032" spans="1:6" ht="15">
      <c r="A12032" s="233">
        <v>45778</v>
      </c>
      <c r="B12032" t="s">
        <v>2110</v>
      </c>
      <c r="C12032">
        <v>220.40640791312759</v>
      </c>
      <c r="D12032" t="s">
        <v>74</v>
      </c>
      <c r="E12032" t="s">
        <v>2158</v>
      </c>
      <c r="F12032" t="s">
        <v>1591</v>
      </c>
    </row>
    <row r="12033" spans="1:6" ht="15">
      <c r="A12033" s="233">
        <v>45778</v>
      </c>
      <c r="B12033" t="s">
        <v>2112</v>
      </c>
      <c r="C12033">
        <v>410</v>
      </c>
      <c r="D12033" t="s">
        <v>74</v>
      </c>
      <c r="E12033" t="s">
        <v>2228</v>
      </c>
      <c r="F12033" t="s">
        <v>1591</v>
      </c>
    </row>
    <row r="12034" spans="1:6" ht="15">
      <c r="A12034" s="233">
        <v>45778</v>
      </c>
      <c r="B12034" t="s">
        <v>1495</v>
      </c>
      <c r="C12034">
        <v>186020</v>
      </c>
      <c r="D12034" t="s">
        <v>74</v>
      </c>
      <c r="E12034" t="s">
        <v>1820</v>
      </c>
      <c r="F12034" t="s">
        <v>1591</v>
      </c>
    </row>
    <row r="12035" spans="1:6" ht="15">
      <c r="A12035" s="233">
        <v>45778</v>
      </c>
      <c r="B12035" t="s">
        <v>2110</v>
      </c>
      <c r="C12035">
        <v>205.20637898686681</v>
      </c>
      <c r="D12035" t="s">
        <v>76</v>
      </c>
      <c r="E12035" t="s">
        <v>2146</v>
      </c>
      <c r="F12035" t="s">
        <v>1522</v>
      </c>
    </row>
    <row r="12036" spans="1:6" ht="15">
      <c r="A12036" s="233">
        <v>45778</v>
      </c>
      <c r="B12036" t="s">
        <v>2112</v>
      </c>
      <c r="C12036">
        <v>455</v>
      </c>
      <c r="D12036" t="s">
        <v>76</v>
      </c>
      <c r="E12036" t="s">
        <v>2856</v>
      </c>
      <c r="F12036" t="s">
        <v>1522</v>
      </c>
    </row>
    <row r="12037" spans="1:6" ht="15">
      <c r="A12037" s="233">
        <v>45778</v>
      </c>
      <c r="B12037" t="s">
        <v>1495</v>
      </c>
      <c r="C12037">
        <v>221728</v>
      </c>
      <c r="D12037" t="s">
        <v>76</v>
      </c>
      <c r="E12037" t="s">
        <v>1821</v>
      </c>
      <c r="F12037" t="s">
        <v>1522</v>
      </c>
    </row>
    <row r="12038" spans="1:6" ht="15">
      <c r="A12038" s="233">
        <v>45778</v>
      </c>
      <c r="B12038" t="s">
        <v>1495</v>
      </c>
      <c r="C12038">
        <v>62691</v>
      </c>
      <c r="D12038" t="s">
        <v>78</v>
      </c>
      <c r="E12038" t="s">
        <v>1822</v>
      </c>
      <c r="F12038" t="s">
        <v>1518</v>
      </c>
    </row>
    <row r="12039" spans="1:6" ht="15">
      <c r="A12039" s="233">
        <v>45778</v>
      </c>
      <c r="B12039" t="s">
        <v>2110</v>
      </c>
      <c r="C12039">
        <v>215.3419151074317</v>
      </c>
      <c r="D12039" t="s">
        <v>78</v>
      </c>
      <c r="E12039" t="s">
        <v>2117</v>
      </c>
      <c r="F12039" t="s">
        <v>1518</v>
      </c>
    </row>
    <row r="12040" spans="1:6" ht="15">
      <c r="A12040" s="233">
        <v>45778</v>
      </c>
      <c r="B12040" t="s">
        <v>2112</v>
      </c>
      <c r="C12040">
        <v>135</v>
      </c>
      <c r="D12040" t="s">
        <v>78</v>
      </c>
      <c r="E12040" t="s">
        <v>2165</v>
      </c>
      <c r="F12040" t="s">
        <v>1518</v>
      </c>
    </row>
    <row r="12041" spans="1:6" ht="15">
      <c r="A12041" s="233">
        <v>45778</v>
      </c>
      <c r="B12041" t="s">
        <v>2110</v>
      </c>
      <c r="C12041">
        <v>189.0025704349579</v>
      </c>
      <c r="D12041" t="s">
        <v>80</v>
      </c>
      <c r="E12041" t="s">
        <v>2192</v>
      </c>
      <c r="F12041" t="s">
        <v>1522</v>
      </c>
    </row>
    <row r="12042" spans="1:6" ht="15">
      <c r="A12042" s="233">
        <v>45778</v>
      </c>
      <c r="B12042" t="s">
        <v>1495</v>
      </c>
      <c r="C12042">
        <v>119046</v>
      </c>
      <c r="D12042" t="s">
        <v>80</v>
      </c>
      <c r="E12042" t="s">
        <v>1823</v>
      </c>
      <c r="F12042" t="s">
        <v>1522</v>
      </c>
    </row>
    <row r="12043" spans="1:6" ht="15">
      <c r="A12043" s="233">
        <v>45778</v>
      </c>
      <c r="B12043" t="s">
        <v>2112</v>
      </c>
      <c r="C12043">
        <v>225</v>
      </c>
      <c r="D12043" t="s">
        <v>80</v>
      </c>
      <c r="E12043" t="s">
        <v>2564</v>
      </c>
      <c r="F12043" t="s">
        <v>1522</v>
      </c>
    </row>
    <row r="12044" spans="1:6" ht="15">
      <c r="A12044" s="233">
        <v>45778</v>
      </c>
      <c r="B12044" t="s">
        <v>2110</v>
      </c>
      <c r="C12044">
        <v>193.81289601192699</v>
      </c>
      <c r="D12044" t="s">
        <v>82</v>
      </c>
      <c r="E12044" t="s">
        <v>2160</v>
      </c>
      <c r="F12044" t="s">
        <v>1531</v>
      </c>
    </row>
    <row r="12045" spans="1:6" ht="15">
      <c r="A12045" s="233">
        <v>45778</v>
      </c>
      <c r="B12045" t="s">
        <v>1495</v>
      </c>
      <c r="C12045">
        <v>67075</v>
      </c>
      <c r="D12045" t="s">
        <v>82</v>
      </c>
      <c r="E12045" t="s">
        <v>1824</v>
      </c>
      <c r="F12045" t="s">
        <v>1531</v>
      </c>
    </row>
    <row r="12046" spans="1:6" ht="15">
      <c r="A12046" s="233">
        <v>45778</v>
      </c>
      <c r="B12046" t="s">
        <v>2112</v>
      </c>
      <c r="C12046">
        <v>130</v>
      </c>
      <c r="D12046" t="s">
        <v>82</v>
      </c>
      <c r="E12046" t="s">
        <v>2179</v>
      </c>
      <c r="F12046" t="s">
        <v>1531</v>
      </c>
    </row>
    <row r="12047" spans="1:6" ht="15">
      <c r="A12047" s="233">
        <v>45778</v>
      </c>
      <c r="B12047" t="s">
        <v>1495</v>
      </c>
      <c r="C12047">
        <v>48645</v>
      </c>
      <c r="D12047" t="s">
        <v>84</v>
      </c>
      <c r="E12047" t="s">
        <v>1825</v>
      </c>
      <c r="F12047" t="s">
        <v>1509</v>
      </c>
    </row>
    <row r="12048" spans="1:6" ht="15">
      <c r="A12048" s="233">
        <v>45778</v>
      </c>
      <c r="B12048" t="s">
        <v>2112</v>
      </c>
      <c r="C12048">
        <v>35</v>
      </c>
      <c r="D12048" t="s">
        <v>84</v>
      </c>
      <c r="E12048" t="s">
        <v>2205</v>
      </c>
      <c r="F12048" t="s">
        <v>1509</v>
      </c>
    </row>
    <row r="12049" spans="1:6" ht="15">
      <c r="A12049" s="233">
        <v>45778</v>
      </c>
      <c r="B12049" t="s">
        <v>2110</v>
      </c>
      <c r="C12049">
        <v>71.949840682495633</v>
      </c>
      <c r="D12049" t="s">
        <v>84</v>
      </c>
      <c r="E12049" t="s">
        <v>2529</v>
      </c>
      <c r="F12049" t="s">
        <v>1509</v>
      </c>
    </row>
    <row r="12050" spans="1:6" ht="15">
      <c r="A12050" s="233">
        <v>45778</v>
      </c>
      <c r="B12050" t="s">
        <v>1495</v>
      </c>
      <c r="C12050">
        <v>96404</v>
      </c>
      <c r="D12050" t="s">
        <v>86</v>
      </c>
      <c r="E12050" t="s">
        <v>1826</v>
      </c>
      <c r="F12050" t="s">
        <v>1518</v>
      </c>
    </row>
    <row r="12051" spans="1:6" ht="15">
      <c r="A12051" s="233">
        <v>45778</v>
      </c>
      <c r="B12051" t="s">
        <v>2110</v>
      </c>
      <c r="C12051">
        <v>202.27376457408411</v>
      </c>
      <c r="D12051" t="s">
        <v>86</v>
      </c>
      <c r="E12051" t="s">
        <v>3543</v>
      </c>
      <c r="F12051" t="s">
        <v>1518</v>
      </c>
    </row>
    <row r="12052" spans="1:6" ht="15">
      <c r="A12052" s="233">
        <v>45778</v>
      </c>
      <c r="B12052" t="s">
        <v>2112</v>
      </c>
      <c r="C12052">
        <v>195</v>
      </c>
      <c r="D12052" t="s">
        <v>86</v>
      </c>
      <c r="E12052" t="s">
        <v>2135</v>
      </c>
      <c r="F12052" t="s">
        <v>1518</v>
      </c>
    </row>
    <row r="12053" spans="1:6" ht="15">
      <c r="A12053" s="233">
        <v>45778</v>
      </c>
      <c r="B12053" t="s">
        <v>2112</v>
      </c>
      <c r="C12053">
        <v>250</v>
      </c>
      <c r="D12053" t="s">
        <v>88</v>
      </c>
      <c r="E12053" t="s">
        <v>2581</v>
      </c>
      <c r="F12053" t="s">
        <v>1544</v>
      </c>
    </row>
    <row r="12054" spans="1:6" ht="15">
      <c r="A12054" s="233">
        <v>45778</v>
      </c>
      <c r="B12054" t="s">
        <v>1495</v>
      </c>
      <c r="C12054">
        <v>149415</v>
      </c>
      <c r="D12054" t="s">
        <v>88</v>
      </c>
      <c r="E12054" t="s">
        <v>1827</v>
      </c>
      <c r="F12054" t="s">
        <v>1544</v>
      </c>
    </row>
    <row r="12055" spans="1:6" ht="15">
      <c r="A12055" s="233">
        <v>45778</v>
      </c>
      <c r="B12055" t="s">
        <v>2110</v>
      </c>
      <c r="C12055">
        <v>167.31921159187499</v>
      </c>
      <c r="D12055" t="s">
        <v>88</v>
      </c>
      <c r="E12055" t="s">
        <v>2253</v>
      </c>
      <c r="F12055" t="s">
        <v>1544</v>
      </c>
    </row>
    <row r="12056" spans="1:6" ht="15">
      <c r="A12056" s="233">
        <v>45778</v>
      </c>
      <c r="B12056" t="s">
        <v>2110</v>
      </c>
      <c r="C12056">
        <v>197.76422341112061</v>
      </c>
      <c r="D12056" t="s">
        <v>90</v>
      </c>
      <c r="E12056" t="s">
        <v>2225</v>
      </c>
      <c r="F12056" t="s">
        <v>1509</v>
      </c>
    </row>
    <row r="12057" spans="1:6" ht="15">
      <c r="A12057" s="233">
        <v>45778</v>
      </c>
      <c r="B12057" t="s">
        <v>1495</v>
      </c>
      <c r="C12057">
        <v>48037</v>
      </c>
      <c r="D12057" t="s">
        <v>90</v>
      </c>
      <c r="E12057" t="s">
        <v>1828</v>
      </c>
      <c r="F12057" t="s">
        <v>1509</v>
      </c>
    </row>
    <row r="12058" spans="1:6" ht="15">
      <c r="A12058" s="233">
        <v>45778</v>
      </c>
      <c r="B12058" t="s">
        <v>2112</v>
      </c>
      <c r="C12058">
        <v>95</v>
      </c>
      <c r="D12058" t="s">
        <v>90</v>
      </c>
      <c r="E12058" t="s">
        <v>2258</v>
      </c>
      <c r="F12058" t="s">
        <v>1509</v>
      </c>
    </row>
    <row r="12059" spans="1:6" ht="15">
      <c r="A12059" s="233">
        <v>45778</v>
      </c>
      <c r="B12059" t="s">
        <v>2112</v>
      </c>
      <c r="C12059">
        <v>665</v>
      </c>
      <c r="D12059" t="s">
        <v>92</v>
      </c>
      <c r="E12059" t="s">
        <v>2600</v>
      </c>
      <c r="F12059" t="s">
        <v>1525</v>
      </c>
    </row>
    <row r="12060" spans="1:6" ht="15">
      <c r="A12060" s="233">
        <v>45778</v>
      </c>
      <c r="B12060" t="s">
        <v>1495</v>
      </c>
      <c r="C12060">
        <v>325861</v>
      </c>
      <c r="D12060" t="s">
        <v>92</v>
      </c>
      <c r="E12060" t="s">
        <v>1829</v>
      </c>
      <c r="F12060" t="s">
        <v>1525</v>
      </c>
    </row>
    <row r="12061" spans="1:6" ht="15">
      <c r="A12061" s="233">
        <v>45778</v>
      </c>
      <c r="B12061" t="s">
        <v>2110</v>
      </c>
      <c r="C12061">
        <v>204.07474352561371</v>
      </c>
      <c r="D12061" t="s">
        <v>92</v>
      </c>
      <c r="E12061" t="s">
        <v>3299</v>
      </c>
      <c r="F12061" t="s">
        <v>1525</v>
      </c>
    </row>
    <row r="12062" spans="1:6" ht="15">
      <c r="A12062" s="233">
        <v>45778</v>
      </c>
      <c r="B12062" t="s">
        <v>2110</v>
      </c>
      <c r="C12062">
        <v>278.30885022143701</v>
      </c>
      <c r="D12062" t="s">
        <v>94</v>
      </c>
      <c r="E12062" t="s">
        <v>2249</v>
      </c>
      <c r="F12062" t="s">
        <v>1578</v>
      </c>
    </row>
    <row r="12063" spans="1:6" ht="15">
      <c r="A12063" s="233">
        <v>45778</v>
      </c>
      <c r="B12063" t="s">
        <v>1495</v>
      </c>
      <c r="C12063">
        <v>41321</v>
      </c>
      <c r="D12063" t="s">
        <v>94</v>
      </c>
      <c r="E12063" t="s">
        <v>1830</v>
      </c>
      <c r="F12063" t="s">
        <v>1578</v>
      </c>
    </row>
    <row r="12064" spans="1:6" ht="15">
      <c r="A12064" s="233">
        <v>45778</v>
      </c>
      <c r="B12064" t="s">
        <v>2112</v>
      </c>
      <c r="C12064">
        <v>115</v>
      </c>
      <c r="D12064" t="s">
        <v>94</v>
      </c>
      <c r="E12064" t="s">
        <v>2143</v>
      </c>
      <c r="F12064" t="s">
        <v>1578</v>
      </c>
    </row>
    <row r="12065" spans="1:6" ht="15">
      <c r="A12065" s="233">
        <v>45778</v>
      </c>
      <c r="B12065" t="s">
        <v>2112</v>
      </c>
      <c r="C12065">
        <v>285</v>
      </c>
      <c r="D12065" t="s">
        <v>96</v>
      </c>
      <c r="E12065" t="s">
        <v>2159</v>
      </c>
      <c r="F12065" t="s">
        <v>1522</v>
      </c>
    </row>
    <row r="12066" spans="1:6" ht="15">
      <c r="A12066" s="233">
        <v>45778</v>
      </c>
      <c r="B12066" t="s">
        <v>1495</v>
      </c>
      <c r="C12066">
        <v>148036</v>
      </c>
      <c r="D12066" t="s">
        <v>96</v>
      </c>
      <c r="E12066" t="s">
        <v>1831</v>
      </c>
      <c r="F12066" t="s">
        <v>1522</v>
      </c>
    </row>
    <row r="12067" spans="1:6" ht="15">
      <c r="A12067" s="233">
        <v>45778</v>
      </c>
      <c r="B12067" t="s">
        <v>2110</v>
      </c>
      <c r="C12067">
        <v>192.5207381988165</v>
      </c>
      <c r="D12067" t="s">
        <v>96</v>
      </c>
      <c r="E12067" t="s">
        <v>2800</v>
      </c>
      <c r="F12067" t="s">
        <v>1522</v>
      </c>
    </row>
    <row r="12068" spans="1:6" ht="15">
      <c r="A12068" s="233">
        <v>45778</v>
      </c>
      <c r="B12068" t="s">
        <v>2112</v>
      </c>
      <c r="C12068">
        <v>90</v>
      </c>
      <c r="D12068" t="s">
        <v>98</v>
      </c>
      <c r="E12068" t="s">
        <v>2193</v>
      </c>
      <c r="F12068" t="s">
        <v>1509</v>
      </c>
    </row>
    <row r="12069" spans="1:6" ht="15">
      <c r="A12069" s="233">
        <v>45778</v>
      </c>
      <c r="B12069" t="s">
        <v>2110</v>
      </c>
      <c r="C12069">
        <v>279.20828938388041</v>
      </c>
      <c r="D12069" t="s">
        <v>98</v>
      </c>
      <c r="E12069" t="s">
        <v>2816</v>
      </c>
      <c r="F12069" t="s">
        <v>1509</v>
      </c>
    </row>
    <row r="12070" spans="1:6" ht="15">
      <c r="A12070" s="233">
        <v>45778</v>
      </c>
      <c r="B12070" t="s">
        <v>1495</v>
      </c>
      <c r="C12070">
        <v>32234</v>
      </c>
      <c r="D12070" t="s">
        <v>98</v>
      </c>
      <c r="E12070" t="s">
        <v>1832</v>
      </c>
      <c r="F12070" t="s">
        <v>1509</v>
      </c>
    </row>
    <row r="12071" spans="1:6" ht="15">
      <c r="A12071" s="233">
        <v>45778</v>
      </c>
      <c r="B12071" t="s">
        <v>2112</v>
      </c>
      <c r="C12071">
        <v>50</v>
      </c>
      <c r="D12071" t="s">
        <v>100</v>
      </c>
      <c r="E12071" t="s">
        <v>2191</v>
      </c>
      <c r="F12071" t="s">
        <v>1509</v>
      </c>
    </row>
    <row r="12072" spans="1:6" ht="15">
      <c r="A12072" s="233">
        <v>45778</v>
      </c>
      <c r="B12072" t="s">
        <v>1495</v>
      </c>
      <c r="C12072">
        <v>22600</v>
      </c>
      <c r="D12072" t="s">
        <v>100</v>
      </c>
      <c r="E12072" t="s">
        <v>1833</v>
      </c>
      <c r="F12072" t="s">
        <v>1509</v>
      </c>
    </row>
    <row r="12073" spans="1:6" ht="15">
      <c r="A12073" s="233">
        <v>45778</v>
      </c>
      <c r="B12073" t="s">
        <v>2110</v>
      </c>
      <c r="C12073">
        <v>221.23893805309731</v>
      </c>
      <c r="D12073" t="s">
        <v>100</v>
      </c>
      <c r="E12073" t="s">
        <v>3128</v>
      </c>
      <c r="F12073" t="s">
        <v>1509</v>
      </c>
    </row>
    <row r="12074" spans="1:6" ht="15">
      <c r="A12074" s="233">
        <v>45778</v>
      </c>
      <c r="B12074" t="s">
        <v>1495</v>
      </c>
      <c r="C12074">
        <v>25379</v>
      </c>
      <c r="D12074" t="s">
        <v>102</v>
      </c>
      <c r="E12074" t="s">
        <v>1834</v>
      </c>
      <c r="F12074" t="s">
        <v>1534</v>
      </c>
    </row>
    <row r="12075" spans="1:6" ht="15">
      <c r="A12075" s="233">
        <v>45778</v>
      </c>
      <c r="B12075" t="s">
        <v>2112</v>
      </c>
      <c r="C12075">
        <v>65</v>
      </c>
      <c r="D12075" t="s">
        <v>102</v>
      </c>
      <c r="E12075" t="s">
        <v>2209</v>
      </c>
      <c r="F12075" t="s">
        <v>1534</v>
      </c>
    </row>
    <row r="12076" spans="1:6" ht="15">
      <c r="A12076" s="233">
        <v>45778</v>
      </c>
      <c r="B12076" t="s">
        <v>2110</v>
      </c>
      <c r="C12076">
        <v>256.11726230347932</v>
      </c>
      <c r="D12076" t="s">
        <v>102</v>
      </c>
      <c r="E12076" t="s">
        <v>3153</v>
      </c>
      <c r="F12076" t="s">
        <v>1534</v>
      </c>
    </row>
    <row r="12077" spans="1:6" ht="15">
      <c r="A12077" s="233">
        <v>45778</v>
      </c>
      <c r="B12077" t="s">
        <v>2112</v>
      </c>
      <c r="C12077">
        <v>0</v>
      </c>
      <c r="D12077" t="s">
        <v>104</v>
      </c>
      <c r="E12077" t="s">
        <v>2156</v>
      </c>
      <c r="F12077" t="s">
        <v>1509</v>
      </c>
    </row>
    <row r="12078" spans="1:6" ht="15">
      <c r="A12078" s="233">
        <v>45778</v>
      </c>
      <c r="B12078" t="s">
        <v>1495</v>
      </c>
      <c r="C12078">
        <v>20499</v>
      </c>
      <c r="D12078" t="s">
        <v>104</v>
      </c>
      <c r="E12078" t="s">
        <v>1835</v>
      </c>
      <c r="F12078" t="s">
        <v>1509</v>
      </c>
    </row>
    <row r="12079" spans="1:6" ht="15">
      <c r="A12079" s="233">
        <v>45778</v>
      </c>
      <c r="B12079" t="s">
        <v>2110</v>
      </c>
      <c r="C12079">
        <v>0</v>
      </c>
      <c r="D12079" t="s">
        <v>104</v>
      </c>
      <c r="E12079" t="s">
        <v>2156</v>
      </c>
      <c r="F12079" t="s">
        <v>1509</v>
      </c>
    </row>
    <row r="12080" spans="1:6" ht="15">
      <c r="A12080" s="233">
        <v>45778</v>
      </c>
      <c r="B12080" t="s">
        <v>1495</v>
      </c>
      <c r="C12080">
        <v>324772</v>
      </c>
      <c r="D12080" t="s">
        <v>106</v>
      </c>
      <c r="E12080" t="s">
        <v>1836</v>
      </c>
      <c r="F12080" t="s">
        <v>1544</v>
      </c>
    </row>
    <row r="12081" spans="1:6" ht="15">
      <c r="A12081" s="233">
        <v>45778</v>
      </c>
      <c r="B12081" t="s">
        <v>2110</v>
      </c>
      <c r="C12081">
        <v>217.07536363972261</v>
      </c>
      <c r="D12081" t="s">
        <v>106</v>
      </c>
      <c r="E12081" t="s">
        <v>2793</v>
      </c>
      <c r="F12081" t="s">
        <v>1544</v>
      </c>
    </row>
    <row r="12082" spans="1:6" ht="15">
      <c r="A12082" s="233">
        <v>45778</v>
      </c>
      <c r="B12082" t="s">
        <v>2112</v>
      </c>
      <c r="C12082">
        <v>705</v>
      </c>
      <c r="D12082" t="s">
        <v>106</v>
      </c>
      <c r="E12082" t="s">
        <v>2408</v>
      </c>
      <c r="F12082" t="s">
        <v>1544</v>
      </c>
    </row>
    <row r="12083" spans="1:6" ht="15">
      <c r="A12083" s="233">
        <v>45778</v>
      </c>
      <c r="B12083" t="s">
        <v>2112</v>
      </c>
      <c r="C12083">
        <v>60</v>
      </c>
      <c r="D12083" t="s">
        <v>108</v>
      </c>
      <c r="E12083" t="s">
        <v>2113</v>
      </c>
      <c r="F12083" t="s">
        <v>1509</v>
      </c>
    </row>
    <row r="12084" spans="1:6" ht="15">
      <c r="A12084" s="233">
        <v>45778</v>
      </c>
      <c r="B12084" t="s">
        <v>1495</v>
      </c>
      <c r="C12084">
        <v>29751</v>
      </c>
      <c r="D12084" t="s">
        <v>108</v>
      </c>
      <c r="E12084" t="s">
        <v>1837</v>
      </c>
      <c r="F12084" t="s">
        <v>1509</v>
      </c>
    </row>
    <row r="12085" spans="1:6" ht="15">
      <c r="A12085" s="233">
        <v>45778</v>
      </c>
      <c r="B12085" t="s">
        <v>2110</v>
      </c>
      <c r="C12085">
        <v>201.67389331451039</v>
      </c>
      <c r="D12085" t="s">
        <v>108</v>
      </c>
      <c r="E12085" t="s">
        <v>3543</v>
      </c>
      <c r="F12085" t="s">
        <v>1509</v>
      </c>
    </row>
    <row r="12086" spans="1:6" ht="15">
      <c r="A12086" s="233">
        <v>45778</v>
      </c>
      <c r="B12086" t="s">
        <v>2112</v>
      </c>
      <c r="C12086">
        <v>20</v>
      </c>
      <c r="D12086" t="s">
        <v>110</v>
      </c>
      <c r="E12086" t="s">
        <v>2118</v>
      </c>
      <c r="F12086" t="s">
        <v>1509</v>
      </c>
    </row>
    <row r="12087" spans="1:6" ht="15">
      <c r="A12087" s="233">
        <v>45778</v>
      </c>
      <c r="B12087" t="s">
        <v>1495</v>
      </c>
      <c r="C12087">
        <v>42587</v>
      </c>
      <c r="D12087" t="s">
        <v>110</v>
      </c>
      <c r="E12087" t="s">
        <v>1838</v>
      </c>
      <c r="F12087" t="s">
        <v>1509</v>
      </c>
    </row>
    <row r="12088" spans="1:6" ht="15">
      <c r="A12088" s="233">
        <v>45778</v>
      </c>
      <c r="B12088" t="s">
        <v>2110</v>
      </c>
      <c r="C12088">
        <v>46.962688144269379</v>
      </c>
      <c r="D12088" t="s">
        <v>110</v>
      </c>
      <c r="E12088" t="s">
        <v>3974</v>
      </c>
      <c r="F12088" t="s">
        <v>1509</v>
      </c>
    </row>
    <row r="12089" spans="1:6" ht="15">
      <c r="A12089" s="233">
        <v>45778</v>
      </c>
      <c r="B12089" t="s">
        <v>1495</v>
      </c>
      <c r="C12089">
        <v>19648</v>
      </c>
      <c r="D12089" t="s">
        <v>112</v>
      </c>
      <c r="E12089" t="s">
        <v>1839</v>
      </c>
      <c r="F12089" t="s">
        <v>1578</v>
      </c>
    </row>
    <row r="12090" spans="1:6" ht="15">
      <c r="A12090" s="233">
        <v>45778</v>
      </c>
      <c r="B12090" t="s">
        <v>2112</v>
      </c>
      <c r="C12090">
        <v>50</v>
      </c>
      <c r="D12090" t="s">
        <v>112</v>
      </c>
      <c r="E12090" t="s">
        <v>2191</v>
      </c>
      <c r="F12090" t="s">
        <v>1578</v>
      </c>
    </row>
    <row r="12091" spans="1:6" ht="15">
      <c r="A12091" s="233">
        <v>45778</v>
      </c>
      <c r="B12091" t="s">
        <v>2110</v>
      </c>
      <c r="C12091">
        <v>254.4788273615635</v>
      </c>
      <c r="D12091" t="s">
        <v>112</v>
      </c>
      <c r="E12091" t="s">
        <v>2190</v>
      </c>
      <c r="F12091" t="s">
        <v>1578</v>
      </c>
    </row>
    <row r="12092" spans="1:6" ht="15">
      <c r="A12092" s="233">
        <v>45778</v>
      </c>
      <c r="B12092" t="s">
        <v>2110</v>
      </c>
      <c r="C12092">
        <v>188.64365214110549</v>
      </c>
      <c r="D12092" t="s">
        <v>114</v>
      </c>
      <c r="E12092" t="s">
        <v>2192</v>
      </c>
      <c r="F12092" t="s">
        <v>1509</v>
      </c>
    </row>
    <row r="12093" spans="1:6" ht="15">
      <c r="A12093" s="233">
        <v>45778</v>
      </c>
      <c r="B12093" t="s">
        <v>1495</v>
      </c>
      <c r="C12093">
        <v>47709</v>
      </c>
      <c r="D12093" t="s">
        <v>114</v>
      </c>
      <c r="E12093" t="s">
        <v>1840</v>
      </c>
      <c r="F12093" t="s">
        <v>1509</v>
      </c>
    </row>
    <row r="12094" spans="1:6" ht="15">
      <c r="A12094" s="233">
        <v>45778</v>
      </c>
      <c r="B12094" t="s">
        <v>2112</v>
      </c>
      <c r="C12094">
        <v>90</v>
      </c>
      <c r="D12094" t="s">
        <v>114</v>
      </c>
      <c r="E12094" t="s">
        <v>2193</v>
      </c>
      <c r="F12094" t="s">
        <v>1509</v>
      </c>
    </row>
    <row r="12095" spans="1:6" ht="15">
      <c r="A12095" s="233">
        <v>45778</v>
      </c>
      <c r="B12095" t="s">
        <v>2112</v>
      </c>
      <c r="C12095">
        <v>105</v>
      </c>
      <c r="D12095" t="s">
        <v>872</v>
      </c>
      <c r="E12095" t="s">
        <v>2137</v>
      </c>
      <c r="F12095" t="s">
        <v>1531</v>
      </c>
    </row>
    <row r="12096" spans="1:6" ht="15">
      <c r="A12096" s="233">
        <v>45778</v>
      </c>
      <c r="B12096" t="s">
        <v>2110</v>
      </c>
      <c r="C12096">
        <v>203.82017237363149</v>
      </c>
      <c r="D12096" t="s">
        <v>872</v>
      </c>
      <c r="E12096" t="s">
        <v>3299</v>
      </c>
      <c r="F12096" t="s">
        <v>1531</v>
      </c>
    </row>
    <row r="12097" spans="1:6" ht="15">
      <c r="A12097" s="233">
        <v>45778</v>
      </c>
      <c r="B12097" t="s">
        <v>1495</v>
      </c>
      <c r="C12097">
        <v>51516</v>
      </c>
      <c r="D12097" t="s">
        <v>872</v>
      </c>
      <c r="E12097" t="s">
        <v>1841</v>
      </c>
      <c r="F12097" t="s">
        <v>1531</v>
      </c>
    </row>
    <row r="12098" spans="1:6" ht="15">
      <c r="A12098" s="233">
        <v>45778</v>
      </c>
      <c r="B12098" t="s">
        <v>2112</v>
      </c>
      <c r="C12098">
        <v>400</v>
      </c>
      <c r="D12098" t="s">
        <v>118</v>
      </c>
      <c r="E12098" t="s">
        <v>2379</v>
      </c>
      <c r="F12098" t="s">
        <v>1525</v>
      </c>
    </row>
    <row r="12099" spans="1:6" ht="15">
      <c r="A12099" s="233">
        <v>45778</v>
      </c>
      <c r="B12099" t="s">
        <v>2110</v>
      </c>
      <c r="C12099">
        <v>184.91979104063611</v>
      </c>
      <c r="D12099" t="s">
        <v>118</v>
      </c>
      <c r="E12099" t="s">
        <v>2171</v>
      </c>
      <c r="F12099" t="s">
        <v>1525</v>
      </c>
    </row>
    <row r="12100" spans="1:6" ht="15">
      <c r="A12100" s="233">
        <v>45778</v>
      </c>
      <c r="B12100" t="s">
        <v>1495</v>
      </c>
      <c r="C12100">
        <v>216310</v>
      </c>
      <c r="D12100" t="s">
        <v>118</v>
      </c>
      <c r="E12100" t="s">
        <v>1842</v>
      </c>
      <c r="F12100" t="s">
        <v>1525</v>
      </c>
    </row>
    <row r="12101" spans="1:6" ht="15">
      <c r="A12101" s="233">
        <v>45778</v>
      </c>
      <c r="B12101" t="s">
        <v>2110</v>
      </c>
      <c r="C12101">
        <v>34.723829806935512</v>
      </c>
      <c r="D12101" t="s">
        <v>120</v>
      </c>
      <c r="E12101" t="s">
        <v>2205</v>
      </c>
      <c r="F12101" t="s">
        <v>1509</v>
      </c>
    </row>
    <row r="12102" spans="1:6" ht="15">
      <c r="A12102" s="233">
        <v>45778</v>
      </c>
      <c r="B12102" t="s">
        <v>2112</v>
      </c>
      <c r="C12102">
        <v>15</v>
      </c>
      <c r="D12102" t="s">
        <v>120</v>
      </c>
      <c r="E12102" t="s">
        <v>2317</v>
      </c>
      <c r="F12102" t="s">
        <v>1509</v>
      </c>
    </row>
    <row r="12103" spans="1:6" ht="15">
      <c r="A12103" s="233">
        <v>45778</v>
      </c>
      <c r="B12103" t="s">
        <v>1495</v>
      </c>
      <c r="C12103">
        <v>43198</v>
      </c>
      <c r="D12103" t="s">
        <v>120</v>
      </c>
      <c r="E12103" t="s">
        <v>1843</v>
      </c>
      <c r="F12103" t="s">
        <v>1509</v>
      </c>
    </row>
    <row r="12104" spans="1:6" ht="15">
      <c r="A12104" s="233">
        <v>45778</v>
      </c>
      <c r="B12104" t="s">
        <v>2112</v>
      </c>
      <c r="C12104">
        <v>10</v>
      </c>
      <c r="D12104" t="s">
        <v>122</v>
      </c>
      <c r="E12104" t="s">
        <v>2129</v>
      </c>
      <c r="F12104" t="s">
        <v>1509</v>
      </c>
    </row>
    <row r="12105" spans="1:6" ht="15">
      <c r="A12105" s="233">
        <v>45778</v>
      </c>
      <c r="B12105" t="s">
        <v>1495</v>
      </c>
      <c r="C12105">
        <v>36624</v>
      </c>
      <c r="D12105" t="s">
        <v>122</v>
      </c>
      <c r="E12105" t="s">
        <v>1844</v>
      </c>
      <c r="F12105" t="s">
        <v>1509</v>
      </c>
    </row>
    <row r="12106" spans="1:6" ht="15">
      <c r="A12106" s="233">
        <v>45778</v>
      </c>
      <c r="B12106" t="s">
        <v>2110</v>
      </c>
      <c r="C12106">
        <v>27.304499781564001</v>
      </c>
      <c r="D12106" t="s">
        <v>122</v>
      </c>
      <c r="E12106" t="s">
        <v>2196</v>
      </c>
      <c r="F12106" t="s">
        <v>1509</v>
      </c>
    </row>
    <row r="12107" spans="1:6" ht="15">
      <c r="A12107" s="233">
        <v>45778</v>
      </c>
      <c r="B12107" t="s">
        <v>2110</v>
      </c>
      <c r="C12107">
        <v>210.56079358023541</v>
      </c>
      <c r="D12107" t="s">
        <v>124</v>
      </c>
      <c r="E12107" t="s">
        <v>2197</v>
      </c>
      <c r="F12107" t="s">
        <v>1544</v>
      </c>
    </row>
    <row r="12108" spans="1:6" ht="15">
      <c r="A12108" s="233">
        <v>45778</v>
      </c>
      <c r="B12108" t="s">
        <v>1495</v>
      </c>
      <c r="C12108">
        <v>42743</v>
      </c>
      <c r="D12108" t="s">
        <v>124</v>
      </c>
      <c r="E12108" t="s">
        <v>1845</v>
      </c>
      <c r="F12108" t="s">
        <v>1544</v>
      </c>
    </row>
    <row r="12109" spans="1:6" ht="15">
      <c r="A12109" s="233">
        <v>45778</v>
      </c>
      <c r="B12109" t="s">
        <v>2112</v>
      </c>
      <c r="C12109">
        <v>90</v>
      </c>
      <c r="D12109" t="s">
        <v>124</v>
      </c>
      <c r="E12109" t="s">
        <v>2193</v>
      </c>
      <c r="F12109" t="s">
        <v>1544</v>
      </c>
    </row>
    <row r="12110" spans="1:6" ht="15">
      <c r="A12110" s="233">
        <v>45778</v>
      </c>
      <c r="B12110" t="s">
        <v>2112</v>
      </c>
      <c r="C12110">
        <v>55</v>
      </c>
      <c r="D12110" t="s">
        <v>126</v>
      </c>
      <c r="E12110" t="s">
        <v>2150</v>
      </c>
      <c r="F12110" t="s">
        <v>1509</v>
      </c>
    </row>
    <row r="12111" spans="1:6" ht="15">
      <c r="A12111" s="233">
        <v>45778</v>
      </c>
      <c r="B12111" t="s">
        <v>1495</v>
      </c>
      <c r="C12111">
        <v>21630</v>
      </c>
      <c r="D12111" t="s">
        <v>126</v>
      </c>
      <c r="E12111" t="s">
        <v>1846</v>
      </c>
      <c r="F12111" t="s">
        <v>1509</v>
      </c>
    </row>
    <row r="12112" spans="1:6" ht="15">
      <c r="A12112" s="233">
        <v>45778</v>
      </c>
      <c r="B12112" t="s">
        <v>2110</v>
      </c>
      <c r="C12112">
        <v>254.27646786870091</v>
      </c>
      <c r="D12112" t="s">
        <v>126</v>
      </c>
      <c r="E12112" t="s">
        <v>2190</v>
      </c>
      <c r="F12112" t="s">
        <v>1509</v>
      </c>
    </row>
    <row r="12113" spans="1:6" ht="15">
      <c r="A12113" s="233">
        <v>45778</v>
      </c>
      <c r="B12113" t="s">
        <v>2112</v>
      </c>
      <c r="C12113">
        <v>0</v>
      </c>
      <c r="D12113" t="s">
        <v>128</v>
      </c>
      <c r="E12113" t="s">
        <v>2156</v>
      </c>
      <c r="F12113" t="s">
        <v>1509</v>
      </c>
    </row>
    <row r="12114" spans="1:6" ht="15">
      <c r="A12114" s="233">
        <v>45778</v>
      </c>
      <c r="B12114" t="s">
        <v>2110</v>
      </c>
      <c r="C12114">
        <v>0</v>
      </c>
      <c r="D12114" t="s">
        <v>128</v>
      </c>
      <c r="E12114" t="s">
        <v>2156</v>
      </c>
      <c r="F12114" t="s">
        <v>1509</v>
      </c>
    </row>
    <row r="12115" spans="1:6" ht="15">
      <c r="A12115" s="233">
        <v>45778</v>
      </c>
      <c r="B12115" t="s">
        <v>1495</v>
      </c>
      <c r="C12115">
        <v>22314</v>
      </c>
      <c r="D12115" t="s">
        <v>128</v>
      </c>
      <c r="E12115" t="s">
        <v>1847</v>
      </c>
      <c r="F12115" t="s">
        <v>1509</v>
      </c>
    </row>
    <row r="12116" spans="1:6" ht="15">
      <c r="A12116" s="233">
        <v>45778</v>
      </c>
      <c r="B12116" t="s">
        <v>1495</v>
      </c>
      <c r="C12116">
        <v>335964</v>
      </c>
      <c r="D12116" t="s">
        <v>130</v>
      </c>
      <c r="E12116" t="s">
        <v>1848</v>
      </c>
      <c r="F12116" t="s">
        <v>1544</v>
      </c>
    </row>
    <row r="12117" spans="1:6" ht="15">
      <c r="A12117" s="233">
        <v>45778</v>
      </c>
      <c r="B12117" t="s">
        <v>2112</v>
      </c>
      <c r="C12117">
        <v>525</v>
      </c>
      <c r="D12117" t="s">
        <v>130</v>
      </c>
      <c r="E12117" t="s">
        <v>2362</v>
      </c>
      <c r="F12117" t="s">
        <v>1544</v>
      </c>
    </row>
    <row r="12118" spans="1:6" ht="15">
      <c r="A12118" s="233">
        <v>45778</v>
      </c>
      <c r="B12118" t="s">
        <v>2110</v>
      </c>
      <c r="C12118">
        <v>156.26674286530701</v>
      </c>
      <c r="D12118" t="s">
        <v>130</v>
      </c>
      <c r="E12118" t="s">
        <v>2575</v>
      </c>
      <c r="F12118" t="s">
        <v>1544</v>
      </c>
    </row>
    <row r="12119" spans="1:6" ht="15">
      <c r="A12119" s="233">
        <v>45778</v>
      </c>
      <c r="B12119" t="s">
        <v>2110</v>
      </c>
      <c r="C12119">
        <v>304.45677884727979</v>
      </c>
      <c r="D12119" t="s">
        <v>1499</v>
      </c>
      <c r="E12119" t="s">
        <v>2236</v>
      </c>
      <c r="F12119" t="s">
        <v>1518</v>
      </c>
    </row>
    <row r="12120" spans="1:6" ht="15">
      <c r="A12120" s="233">
        <v>45778</v>
      </c>
      <c r="B12120" t="s">
        <v>1495</v>
      </c>
      <c r="C12120">
        <v>42699</v>
      </c>
      <c r="D12120" t="s">
        <v>1499</v>
      </c>
      <c r="E12120" t="s">
        <v>1849</v>
      </c>
      <c r="F12120" t="s">
        <v>1518</v>
      </c>
    </row>
    <row r="12121" spans="1:6" ht="15">
      <c r="A12121" s="233">
        <v>45778</v>
      </c>
      <c r="B12121" t="s">
        <v>2112</v>
      </c>
      <c r="C12121">
        <v>130</v>
      </c>
      <c r="D12121" t="s">
        <v>1499</v>
      </c>
      <c r="E12121" t="s">
        <v>2179</v>
      </c>
      <c r="F12121" t="s">
        <v>1518</v>
      </c>
    </row>
    <row r="12122" spans="1:6" ht="15">
      <c r="A12122" s="233">
        <v>45778</v>
      </c>
      <c r="B12122" t="s">
        <v>2112</v>
      </c>
      <c r="C12122">
        <v>55</v>
      </c>
      <c r="D12122" t="s">
        <v>134</v>
      </c>
      <c r="E12122" t="s">
        <v>2150</v>
      </c>
      <c r="F12122" t="s">
        <v>1509</v>
      </c>
    </row>
    <row r="12123" spans="1:6" ht="15">
      <c r="A12123" s="233">
        <v>45778</v>
      </c>
      <c r="B12123" t="s">
        <v>2110</v>
      </c>
      <c r="C12123">
        <v>212.1422510221399</v>
      </c>
      <c r="D12123" t="s">
        <v>134</v>
      </c>
      <c r="E12123" t="s">
        <v>2168</v>
      </c>
      <c r="F12123" t="s">
        <v>1509</v>
      </c>
    </row>
    <row r="12124" spans="1:6" ht="15">
      <c r="A12124" s="233">
        <v>45778</v>
      </c>
      <c r="B12124" t="s">
        <v>1495</v>
      </c>
      <c r="C12124">
        <v>25926</v>
      </c>
      <c r="D12124" t="s">
        <v>134</v>
      </c>
      <c r="E12124" t="s">
        <v>1850</v>
      </c>
      <c r="F12124" t="s">
        <v>1509</v>
      </c>
    </row>
    <row r="12125" spans="1:6" ht="15">
      <c r="A12125" s="233">
        <v>45778</v>
      </c>
      <c r="B12125" t="s">
        <v>2110</v>
      </c>
      <c r="C12125">
        <v>234.63742343410391</v>
      </c>
      <c r="D12125" t="s">
        <v>136</v>
      </c>
      <c r="E12125" t="s">
        <v>2203</v>
      </c>
      <c r="F12125" t="s">
        <v>1518</v>
      </c>
    </row>
    <row r="12126" spans="1:6" ht="15">
      <c r="A12126" s="233">
        <v>45778</v>
      </c>
      <c r="B12126" t="s">
        <v>1495</v>
      </c>
      <c r="C12126">
        <v>80976</v>
      </c>
      <c r="D12126" t="s">
        <v>136</v>
      </c>
      <c r="E12126" t="s">
        <v>1851</v>
      </c>
      <c r="F12126" t="s">
        <v>1518</v>
      </c>
    </row>
    <row r="12127" spans="1:6" ht="15">
      <c r="A12127" s="233">
        <v>45778</v>
      </c>
      <c r="B12127" t="s">
        <v>2112</v>
      </c>
      <c r="C12127">
        <v>190</v>
      </c>
      <c r="D12127" t="s">
        <v>136</v>
      </c>
      <c r="E12127" t="s">
        <v>2202</v>
      </c>
      <c r="F12127" t="s">
        <v>1518</v>
      </c>
    </row>
    <row r="12128" spans="1:6" ht="15">
      <c r="A12128" s="233">
        <v>45778</v>
      </c>
      <c r="B12128" t="s">
        <v>2112</v>
      </c>
      <c r="C12128">
        <v>70</v>
      </c>
      <c r="D12128" t="s">
        <v>138</v>
      </c>
      <c r="E12128" t="s">
        <v>2127</v>
      </c>
      <c r="F12128" t="s">
        <v>1534</v>
      </c>
    </row>
    <row r="12129" spans="1:6" ht="15">
      <c r="A12129" s="233">
        <v>45778</v>
      </c>
      <c r="B12129" t="s">
        <v>1495</v>
      </c>
      <c r="C12129">
        <v>28160</v>
      </c>
      <c r="D12129" t="s">
        <v>138</v>
      </c>
      <c r="E12129" t="s">
        <v>1852</v>
      </c>
      <c r="F12129" t="s">
        <v>1534</v>
      </c>
    </row>
    <row r="12130" spans="1:6" ht="15">
      <c r="A12130" s="233">
        <v>45778</v>
      </c>
      <c r="B12130" t="s">
        <v>2110</v>
      </c>
      <c r="C12130">
        <v>248.57954545454541</v>
      </c>
      <c r="D12130" t="s">
        <v>138</v>
      </c>
      <c r="E12130" t="s">
        <v>2141</v>
      </c>
      <c r="F12130" t="s">
        <v>1534</v>
      </c>
    </row>
    <row r="12131" spans="1:6" ht="15">
      <c r="A12131" s="233">
        <v>45778</v>
      </c>
      <c r="B12131" t="s">
        <v>2110</v>
      </c>
      <c r="C12131">
        <v>183.24781768508029</v>
      </c>
      <c r="D12131" t="s">
        <v>140</v>
      </c>
      <c r="E12131" t="s">
        <v>2792</v>
      </c>
      <c r="F12131" t="s">
        <v>1509</v>
      </c>
    </row>
    <row r="12132" spans="1:6" ht="15">
      <c r="A12132" s="233">
        <v>45778</v>
      </c>
      <c r="B12132" t="s">
        <v>1495</v>
      </c>
      <c r="C12132">
        <v>30014</v>
      </c>
      <c r="D12132" t="s">
        <v>140</v>
      </c>
      <c r="E12132" t="s">
        <v>1853</v>
      </c>
      <c r="F12132" t="s">
        <v>1509</v>
      </c>
    </row>
    <row r="12133" spans="1:6" ht="15">
      <c r="A12133" s="233">
        <v>45778</v>
      </c>
      <c r="B12133" t="s">
        <v>2112</v>
      </c>
      <c r="C12133">
        <v>55</v>
      </c>
      <c r="D12133" t="s">
        <v>140</v>
      </c>
      <c r="E12133" t="s">
        <v>2150</v>
      </c>
      <c r="F12133" t="s">
        <v>1509</v>
      </c>
    </row>
    <row r="12134" spans="1:6" ht="15">
      <c r="A12134" s="233">
        <v>45778</v>
      </c>
      <c r="B12134" t="s">
        <v>2110</v>
      </c>
      <c r="C12134">
        <v>183.2575868640962</v>
      </c>
      <c r="D12134" t="s">
        <v>142</v>
      </c>
      <c r="E12134" t="s">
        <v>2792</v>
      </c>
      <c r="F12134" t="s">
        <v>1534</v>
      </c>
    </row>
    <row r="12135" spans="1:6" ht="15">
      <c r="A12135" s="233">
        <v>45778</v>
      </c>
      <c r="B12135" t="s">
        <v>2112</v>
      </c>
      <c r="C12135">
        <v>500</v>
      </c>
      <c r="D12135" t="s">
        <v>142</v>
      </c>
      <c r="E12135" t="s">
        <v>2124</v>
      </c>
      <c r="F12135" t="s">
        <v>1534</v>
      </c>
    </row>
    <row r="12136" spans="1:6" ht="15">
      <c r="A12136" s="233">
        <v>45778</v>
      </c>
      <c r="B12136" t="s">
        <v>1495</v>
      </c>
      <c r="C12136">
        <v>272840</v>
      </c>
      <c r="D12136" t="s">
        <v>142</v>
      </c>
      <c r="E12136" t="s">
        <v>1854</v>
      </c>
      <c r="F12136" t="s">
        <v>1534</v>
      </c>
    </row>
    <row r="12137" spans="1:6" ht="15">
      <c r="A12137" s="233">
        <v>45778</v>
      </c>
      <c r="B12137" t="s">
        <v>1495</v>
      </c>
      <c r="C12137">
        <v>131845</v>
      </c>
      <c r="D12137" t="s">
        <v>144</v>
      </c>
      <c r="E12137" t="s">
        <v>1855</v>
      </c>
      <c r="F12137" t="s">
        <v>1518</v>
      </c>
    </row>
    <row r="12138" spans="1:6" ht="15">
      <c r="A12138" s="233">
        <v>45778</v>
      </c>
      <c r="B12138" t="s">
        <v>2112</v>
      </c>
      <c r="C12138">
        <v>285</v>
      </c>
      <c r="D12138" t="s">
        <v>144</v>
      </c>
      <c r="E12138" t="s">
        <v>2159</v>
      </c>
      <c r="F12138" t="s">
        <v>1518</v>
      </c>
    </row>
    <row r="12139" spans="1:6" ht="15">
      <c r="A12139" s="233">
        <v>45778</v>
      </c>
      <c r="B12139" t="s">
        <v>2110</v>
      </c>
      <c r="C12139">
        <v>216.16291857863399</v>
      </c>
      <c r="D12139" t="s">
        <v>144</v>
      </c>
      <c r="E12139" t="s">
        <v>2259</v>
      </c>
      <c r="F12139" t="s">
        <v>1518</v>
      </c>
    </row>
    <row r="12140" spans="1:6" ht="15">
      <c r="A12140" s="233">
        <v>45778</v>
      </c>
      <c r="B12140" t="s">
        <v>2110</v>
      </c>
      <c r="C12140">
        <v>21.448641228578168</v>
      </c>
      <c r="D12140" t="s">
        <v>146</v>
      </c>
      <c r="E12140" t="s">
        <v>3975</v>
      </c>
      <c r="F12140" t="s">
        <v>1591</v>
      </c>
    </row>
    <row r="12141" spans="1:6" ht="15">
      <c r="A12141" s="233">
        <v>45778</v>
      </c>
      <c r="B12141" t="s">
        <v>1495</v>
      </c>
      <c r="C12141">
        <v>46623</v>
      </c>
      <c r="D12141" t="s">
        <v>146</v>
      </c>
      <c r="E12141" t="s">
        <v>1856</v>
      </c>
      <c r="F12141" t="s">
        <v>1591</v>
      </c>
    </row>
    <row r="12142" spans="1:6" ht="15">
      <c r="A12142" s="233">
        <v>45778</v>
      </c>
      <c r="B12142" t="s">
        <v>2112</v>
      </c>
      <c r="C12142">
        <v>10</v>
      </c>
      <c r="D12142" t="s">
        <v>146</v>
      </c>
      <c r="E12142" t="s">
        <v>2129</v>
      </c>
      <c r="F12142" t="s">
        <v>1591</v>
      </c>
    </row>
    <row r="12143" spans="1:6" ht="15">
      <c r="A12143" s="233">
        <v>45778</v>
      </c>
      <c r="B12143" t="s">
        <v>2112</v>
      </c>
      <c r="C12143">
        <v>85</v>
      </c>
      <c r="D12143" t="s">
        <v>148</v>
      </c>
      <c r="E12143" t="s">
        <v>2183</v>
      </c>
      <c r="F12143" t="s">
        <v>1591</v>
      </c>
    </row>
    <row r="12144" spans="1:6" ht="15">
      <c r="A12144" s="233">
        <v>45778</v>
      </c>
      <c r="B12144" t="s">
        <v>1495</v>
      </c>
      <c r="C12144">
        <v>157349</v>
      </c>
      <c r="D12144" t="s">
        <v>148</v>
      </c>
      <c r="E12144" t="s">
        <v>1857</v>
      </c>
      <c r="F12144" t="s">
        <v>1591</v>
      </c>
    </row>
    <row r="12145" spans="1:6" ht="15">
      <c r="A12145" s="233">
        <v>45778</v>
      </c>
      <c r="B12145" t="s">
        <v>2110</v>
      </c>
      <c r="C12145">
        <v>54.020044614201552</v>
      </c>
      <c r="D12145" t="s">
        <v>148</v>
      </c>
      <c r="E12145" t="s">
        <v>3976</v>
      </c>
      <c r="F12145" t="s">
        <v>1591</v>
      </c>
    </row>
    <row r="12146" spans="1:6" ht="15">
      <c r="A12146" s="233">
        <v>45778</v>
      </c>
      <c r="B12146" t="s">
        <v>1495</v>
      </c>
      <c r="C12146">
        <v>31107</v>
      </c>
      <c r="D12146" t="s">
        <v>150</v>
      </c>
      <c r="E12146" t="s">
        <v>1858</v>
      </c>
      <c r="F12146" t="s">
        <v>1509</v>
      </c>
    </row>
    <row r="12147" spans="1:6" ht="15">
      <c r="A12147" s="233">
        <v>45778</v>
      </c>
      <c r="B12147" t="s">
        <v>2112</v>
      </c>
      <c r="C12147">
        <v>90</v>
      </c>
      <c r="D12147" t="s">
        <v>150</v>
      </c>
      <c r="E12147" t="s">
        <v>2193</v>
      </c>
      <c r="F12147" t="s">
        <v>1509</v>
      </c>
    </row>
    <row r="12148" spans="1:6" ht="15">
      <c r="A12148" s="233">
        <v>45778</v>
      </c>
      <c r="B12148" t="s">
        <v>2110</v>
      </c>
      <c r="C12148">
        <v>289.32394637862859</v>
      </c>
      <c r="D12148" t="s">
        <v>150</v>
      </c>
      <c r="E12148" t="s">
        <v>2215</v>
      </c>
      <c r="F12148" t="s">
        <v>1509</v>
      </c>
    </row>
    <row r="12149" spans="1:6" ht="15">
      <c r="A12149" s="233">
        <v>45778</v>
      </c>
      <c r="B12149" t="s">
        <v>2110</v>
      </c>
      <c r="C12149">
        <v>180.9997481742634</v>
      </c>
      <c r="D12149" t="s">
        <v>152</v>
      </c>
      <c r="E12149" t="s">
        <v>2578</v>
      </c>
      <c r="F12149" t="s">
        <v>1591</v>
      </c>
    </row>
    <row r="12150" spans="1:6" ht="15">
      <c r="A12150" s="233">
        <v>45778</v>
      </c>
      <c r="B12150" t="s">
        <v>2112</v>
      </c>
      <c r="C12150">
        <v>345</v>
      </c>
      <c r="D12150" t="s">
        <v>152</v>
      </c>
      <c r="E12150" t="s">
        <v>2252</v>
      </c>
      <c r="F12150" t="s">
        <v>1591</v>
      </c>
    </row>
    <row r="12151" spans="1:6" ht="15">
      <c r="A12151" s="233">
        <v>45778</v>
      </c>
      <c r="B12151" t="s">
        <v>1495</v>
      </c>
      <c r="C12151">
        <v>190608</v>
      </c>
      <c r="D12151" t="s">
        <v>152</v>
      </c>
      <c r="E12151" t="s">
        <v>1859</v>
      </c>
      <c r="F12151" t="s">
        <v>1591</v>
      </c>
    </row>
    <row r="12152" spans="1:6" ht="15">
      <c r="A12152" s="233">
        <v>45778</v>
      </c>
      <c r="B12152" t="s">
        <v>2110</v>
      </c>
      <c r="C12152">
        <v>313.97375435718681</v>
      </c>
      <c r="D12152" t="s">
        <v>154</v>
      </c>
      <c r="E12152" t="s">
        <v>2787</v>
      </c>
      <c r="F12152" t="s">
        <v>1534</v>
      </c>
    </row>
    <row r="12153" spans="1:6" ht="15">
      <c r="A12153" s="233">
        <v>45778</v>
      </c>
      <c r="B12153" t="s">
        <v>1495</v>
      </c>
      <c r="C12153">
        <v>78032</v>
      </c>
      <c r="D12153" t="s">
        <v>154</v>
      </c>
      <c r="E12153" t="s">
        <v>1860</v>
      </c>
      <c r="F12153" t="s">
        <v>1534</v>
      </c>
    </row>
    <row r="12154" spans="1:6" ht="15">
      <c r="A12154" s="233">
        <v>45778</v>
      </c>
      <c r="B12154" t="s">
        <v>2112</v>
      </c>
      <c r="C12154">
        <v>245</v>
      </c>
      <c r="D12154" t="s">
        <v>154</v>
      </c>
      <c r="E12154" t="s">
        <v>2243</v>
      </c>
      <c r="F12154" t="s">
        <v>1534</v>
      </c>
    </row>
    <row r="12155" spans="1:6" ht="15">
      <c r="A12155" s="233">
        <v>45778</v>
      </c>
      <c r="B12155" t="s">
        <v>2112</v>
      </c>
      <c r="C12155">
        <v>80</v>
      </c>
      <c r="D12155" t="s">
        <v>156</v>
      </c>
      <c r="E12155" t="s">
        <v>2115</v>
      </c>
      <c r="F12155" t="s">
        <v>1525</v>
      </c>
    </row>
    <row r="12156" spans="1:6" ht="15">
      <c r="A12156" s="233">
        <v>45778</v>
      </c>
      <c r="B12156" t="s">
        <v>2110</v>
      </c>
      <c r="C12156">
        <v>294.19335858493002</v>
      </c>
      <c r="D12156" t="s">
        <v>156</v>
      </c>
      <c r="E12156" t="s">
        <v>2163</v>
      </c>
      <c r="F12156" t="s">
        <v>1525</v>
      </c>
    </row>
    <row r="12157" spans="1:6" ht="15">
      <c r="A12157" s="233">
        <v>45778</v>
      </c>
      <c r="B12157" t="s">
        <v>1495</v>
      </c>
      <c r="C12157">
        <v>27193</v>
      </c>
      <c r="D12157" t="s">
        <v>156</v>
      </c>
      <c r="E12157" t="s">
        <v>1861</v>
      </c>
      <c r="F12157" t="s">
        <v>1525</v>
      </c>
    </row>
    <row r="12158" spans="1:6" ht="15">
      <c r="A12158" s="233">
        <v>45778</v>
      </c>
      <c r="B12158" t="s">
        <v>1495</v>
      </c>
      <c r="C12158">
        <v>55094</v>
      </c>
      <c r="D12158" t="s">
        <v>158</v>
      </c>
      <c r="E12158" t="s">
        <v>1862</v>
      </c>
      <c r="F12158" t="s">
        <v>1534</v>
      </c>
    </row>
    <row r="12159" spans="1:6" ht="15">
      <c r="A12159" s="233">
        <v>45778</v>
      </c>
      <c r="B12159" t="s">
        <v>2110</v>
      </c>
      <c r="C12159">
        <v>408.39292844955901</v>
      </c>
      <c r="D12159" t="s">
        <v>158</v>
      </c>
      <c r="E12159" t="s">
        <v>3977</v>
      </c>
      <c r="F12159" t="s">
        <v>1534</v>
      </c>
    </row>
    <row r="12160" spans="1:6" ht="15">
      <c r="A12160" s="233">
        <v>45778</v>
      </c>
      <c r="B12160" t="s">
        <v>2112</v>
      </c>
      <c r="C12160">
        <v>225</v>
      </c>
      <c r="D12160" t="s">
        <v>158</v>
      </c>
      <c r="E12160" t="s">
        <v>2564</v>
      </c>
      <c r="F12160" t="s">
        <v>1534</v>
      </c>
    </row>
    <row r="12161" spans="1:6" ht="15">
      <c r="A12161" s="233">
        <v>45778</v>
      </c>
      <c r="B12161" t="s">
        <v>2112</v>
      </c>
      <c r="C12161">
        <v>110</v>
      </c>
      <c r="D12161" t="s">
        <v>160</v>
      </c>
      <c r="E12161" t="s">
        <v>2123</v>
      </c>
      <c r="F12161" t="s">
        <v>1544</v>
      </c>
    </row>
    <row r="12162" spans="1:6" ht="15">
      <c r="A12162" s="233">
        <v>45778</v>
      </c>
      <c r="B12162" t="s">
        <v>2110</v>
      </c>
      <c r="C12162">
        <v>228.83771245501259</v>
      </c>
      <c r="D12162" t="s">
        <v>160</v>
      </c>
      <c r="E12162" t="s">
        <v>2789</v>
      </c>
      <c r="F12162" t="s">
        <v>1544</v>
      </c>
    </row>
    <row r="12163" spans="1:6" ht="15">
      <c r="A12163" s="233">
        <v>45778</v>
      </c>
      <c r="B12163" t="s">
        <v>1495</v>
      </c>
      <c r="C12163">
        <v>48069</v>
      </c>
      <c r="D12163" t="s">
        <v>160</v>
      </c>
      <c r="E12163" t="s">
        <v>1863</v>
      </c>
      <c r="F12163" t="s">
        <v>1544</v>
      </c>
    </row>
    <row r="12164" spans="1:6" ht="15">
      <c r="A12164" s="233">
        <v>45778</v>
      </c>
      <c r="B12164" t="s">
        <v>1495</v>
      </c>
      <c r="C12164">
        <v>28890</v>
      </c>
      <c r="D12164" t="s">
        <v>162</v>
      </c>
      <c r="E12164" t="s">
        <v>1864</v>
      </c>
      <c r="F12164" t="s">
        <v>1509</v>
      </c>
    </row>
    <row r="12165" spans="1:6" ht="15">
      <c r="A12165" s="233">
        <v>45778</v>
      </c>
      <c r="B12165" t="s">
        <v>2110</v>
      </c>
      <c r="C12165">
        <v>190.37729318103149</v>
      </c>
      <c r="D12165" t="s">
        <v>162</v>
      </c>
      <c r="E12165" t="s">
        <v>2202</v>
      </c>
      <c r="F12165" t="s">
        <v>1509</v>
      </c>
    </row>
    <row r="12166" spans="1:6" ht="15">
      <c r="A12166" s="233">
        <v>45778</v>
      </c>
      <c r="B12166" t="s">
        <v>2112</v>
      </c>
      <c r="C12166">
        <v>55</v>
      </c>
      <c r="D12166" t="s">
        <v>162</v>
      </c>
      <c r="E12166" t="s">
        <v>2150</v>
      </c>
      <c r="F12166" t="s">
        <v>1509</v>
      </c>
    </row>
    <row r="12167" spans="1:6" ht="15">
      <c r="A12167" s="233">
        <v>45778</v>
      </c>
      <c r="B12167" t="s">
        <v>1495</v>
      </c>
      <c r="C12167">
        <v>25981</v>
      </c>
      <c r="D12167" t="s">
        <v>164</v>
      </c>
      <c r="E12167" t="s">
        <v>1865</v>
      </c>
      <c r="F12167" t="s">
        <v>1578</v>
      </c>
    </row>
    <row r="12168" spans="1:6" ht="15">
      <c r="A12168" s="233">
        <v>45778</v>
      </c>
      <c r="B12168" t="s">
        <v>2112</v>
      </c>
      <c r="C12168">
        <v>75</v>
      </c>
      <c r="D12168" t="s">
        <v>164</v>
      </c>
      <c r="E12168" t="s">
        <v>2147</v>
      </c>
      <c r="F12168" t="s">
        <v>1578</v>
      </c>
    </row>
    <row r="12169" spans="1:6" ht="15">
      <c r="A12169" s="233">
        <v>45778</v>
      </c>
      <c r="B12169" t="s">
        <v>2110</v>
      </c>
      <c r="C12169">
        <v>288.67249143604943</v>
      </c>
      <c r="D12169" t="s">
        <v>164</v>
      </c>
      <c r="E12169" t="s">
        <v>2215</v>
      </c>
      <c r="F12169" t="s">
        <v>1578</v>
      </c>
    </row>
    <row r="12170" spans="1:6" ht="15">
      <c r="A12170" s="233">
        <v>45778</v>
      </c>
      <c r="B12170" t="s">
        <v>2110</v>
      </c>
      <c r="C12170">
        <v>172.39397770371221</v>
      </c>
      <c r="D12170" t="s">
        <v>166</v>
      </c>
      <c r="E12170" t="s">
        <v>2216</v>
      </c>
      <c r="F12170" t="s">
        <v>1525</v>
      </c>
    </row>
    <row r="12171" spans="1:6" ht="15">
      <c r="A12171" s="233">
        <v>45778</v>
      </c>
      <c r="B12171" t="s">
        <v>1495</v>
      </c>
      <c r="C12171">
        <v>43505</v>
      </c>
      <c r="D12171" t="s">
        <v>166</v>
      </c>
      <c r="E12171" t="s">
        <v>1866</v>
      </c>
      <c r="F12171" t="s">
        <v>1525</v>
      </c>
    </row>
    <row r="12172" spans="1:6" ht="15">
      <c r="A12172" s="233">
        <v>45778</v>
      </c>
      <c r="B12172" t="s">
        <v>2112</v>
      </c>
      <c r="C12172">
        <v>75</v>
      </c>
      <c r="D12172" t="s">
        <v>166</v>
      </c>
      <c r="E12172" t="s">
        <v>2147</v>
      </c>
      <c r="F12172" t="s">
        <v>1525</v>
      </c>
    </row>
    <row r="12173" spans="1:6" ht="15">
      <c r="A12173" s="233">
        <v>45778</v>
      </c>
      <c r="B12173" t="s">
        <v>1495</v>
      </c>
      <c r="C12173">
        <v>47404</v>
      </c>
      <c r="D12173" t="s">
        <v>168</v>
      </c>
      <c r="E12173" t="s">
        <v>1867</v>
      </c>
      <c r="F12173" t="s">
        <v>1578</v>
      </c>
    </row>
    <row r="12174" spans="1:6" ht="15">
      <c r="A12174" s="233">
        <v>45778</v>
      </c>
      <c r="B12174" t="s">
        <v>2112</v>
      </c>
      <c r="C12174">
        <v>170</v>
      </c>
      <c r="D12174" t="s">
        <v>168</v>
      </c>
      <c r="E12174" t="s">
        <v>2162</v>
      </c>
      <c r="F12174" t="s">
        <v>1578</v>
      </c>
    </row>
    <row r="12175" spans="1:6" ht="15">
      <c r="A12175" s="233">
        <v>45778</v>
      </c>
      <c r="B12175" t="s">
        <v>2110</v>
      </c>
      <c r="C12175">
        <v>358.61952577841532</v>
      </c>
      <c r="D12175" t="s">
        <v>168</v>
      </c>
      <c r="E12175" t="s">
        <v>3973</v>
      </c>
      <c r="F12175" t="s">
        <v>1578</v>
      </c>
    </row>
    <row r="12176" spans="1:6" ht="15">
      <c r="A12176" s="233">
        <v>45778</v>
      </c>
      <c r="B12176" t="s">
        <v>2110</v>
      </c>
      <c r="C12176">
        <v>265.88201928530913</v>
      </c>
      <c r="D12176" t="s">
        <v>170</v>
      </c>
      <c r="E12176" t="s">
        <v>2241</v>
      </c>
      <c r="F12176" t="s">
        <v>1509</v>
      </c>
    </row>
    <row r="12177" spans="1:6" ht="15">
      <c r="A12177" s="233">
        <v>45778</v>
      </c>
      <c r="B12177" t="s">
        <v>2112</v>
      </c>
      <c r="C12177">
        <v>75</v>
      </c>
      <c r="D12177" t="s">
        <v>170</v>
      </c>
      <c r="E12177" t="s">
        <v>2147</v>
      </c>
      <c r="F12177" t="s">
        <v>1509</v>
      </c>
    </row>
    <row r="12178" spans="1:6" ht="15">
      <c r="A12178" s="233">
        <v>45778</v>
      </c>
      <c r="B12178" t="s">
        <v>1495</v>
      </c>
      <c r="C12178">
        <v>28208</v>
      </c>
      <c r="D12178" t="s">
        <v>170</v>
      </c>
      <c r="E12178" t="s">
        <v>1868</v>
      </c>
      <c r="F12178" t="s">
        <v>1509</v>
      </c>
    </row>
    <row r="12179" spans="1:6" ht="15">
      <c r="A12179" s="233">
        <v>45778</v>
      </c>
      <c r="B12179" t="s">
        <v>2112</v>
      </c>
      <c r="C12179">
        <v>380</v>
      </c>
      <c r="D12179" t="s">
        <v>172</v>
      </c>
      <c r="E12179" t="s">
        <v>2633</v>
      </c>
      <c r="F12179" t="s">
        <v>1525</v>
      </c>
    </row>
    <row r="12180" spans="1:6" ht="15">
      <c r="A12180" s="233">
        <v>45778</v>
      </c>
      <c r="B12180" t="s">
        <v>1495</v>
      </c>
      <c r="C12180">
        <v>234739</v>
      </c>
      <c r="D12180" t="s">
        <v>172</v>
      </c>
      <c r="E12180" t="s">
        <v>1869</v>
      </c>
      <c r="F12180" t="s">
        <v>1525</v>
      </c>
    </row>
    <row r="12181" spans="1:6" ht="15">
      <c r="A12181" s="233">
        <v>45778</v>
      </c>
      <c r="B12181" t="s">
        <v>2110</v>
      </c>
      <c r="C12181">
        <v>161.88191991957029</v>
      </c>
      <c r="D12181" t="s">
        <v>172</v>
      </c>
      <c r="E12181" t="s">
        <v>2981</v>
      </c>
      <c r="F12181" t="s">
        <v>1525</v>
      </c>
    </row>
    <row r="12182" spans="1:6" ht="15">
      <c r="A12182" s="233">
        <v>45778</v>
      </c>
      <c r="B12182" t="s">
        <v>1495</v>
      </c>
      <c r="C12182">
        <v>34590</v>
      </c>
      <c r="D12182" t="s">
        <v>174</v>
      </c>
      <c r="E12182" t="s">
        <v>1870</v>
      </c>
      <c r="F12182" t="s">
        <v>1518</v>
      </c>
    </row>
    <row r="12183" spans="1:6" ht="15">
      <c r="A12183" s="233">
        <v>45778</v>
      </c>
      <c r="B12183" t="s">
        <v>2112</v>
      </c>
      <c r="C12183">
        <v>80</v>
      </c>
      <c r="D12183" t="s">
        <v>174</v>
      </c>
      <c r="E12183" t="s">
        <v>2115</v>
      </c>
      <c r="F12183" t="s">
        <v>1518</v>
      </c>
    </row>
    <row r="12184" spans="1:6" ht="15">
      <c r="A12184" s="233">
        <v>45778</v>
      </c>
      <c r="B12184" t="s">
        <v>2110</v>
      </c>
      <c r="C12184">
        <v>231.28071697022261</v>
      </c>
      <c r="D12184" t="s">
        <v>174</v>
      </c>
      <c r="E12184" t="s">
        <v>2201</v>
      </c>
      <c r="F12184" t="s">
        <v>1518</v>
      </c>
    </row>
    <row r="12185" spans="1:6" ht="15">
      <c r="A12185" s="233">
        <v>45778</v>
      </c>
      <c r="B12185" t="s">
        <v>2110</v>
      </c>
      <c r="C12185">
        <v>280.14057963632661</v>
      </c>
      <c r="D12185" t="s">
        <v>176</v>
      </c>
      <c r="E12185" t="s">
        <v>2232</v>
      </c>
      <c r="F12185" t="s">
        <v>1518</v>
      </c>
    </row>
    <row r="12186" spans="1:6" ht="15">
      <c r="A12186" s="233">
        <v>45778</v>
      </c>
      <c r="B12186" t="s">
        <v>1495</v>
      </c>
      <c r="C12186">
        <v>39266</v>
      </c>
      <c r="D12186" t="s">
        <v>176</v>
      </c>
      <c r="E12186" t="s">
        <v>1871</v>
      </c>
      <c r="F12186" t="s">
        <v>1518</v>
      </c>
    </row>
    <row r="12187" spans="1:6" ht="15">
      <c r="A12187" s="233">
        <v>45778</v>
      </c>
      <c r="B12187" t="s">
        <v>2112</v>
      </c>
      <c r="C12187">
        <v>110</v>
      </c>
      <c r="D12187" t="s">
        <v>176</v>
      </c>
      <c r="E12187" t="s">
        <v>2123</v>
      </c>
      <c r="F12187" t="s">
        <v>1518</v>
      </c>
    </row>
    <row r="12188" spans="1:6" ht="15">
      <c r="A12188" s="233">
        <v>45778</v>
      </c>
      <c r="B12188" t="s">
        <v>1495</v>
      </c>
      <c r="C12188">
        <v>68847</v>
      </c>
      <c r="D12188" t="s">
        <v>178</v>
      </c>
      <c r="E12188" t="s">
        <v>1872</v>
      </c>
      <c r="F12188" t="s">
        <v>1591</v>
      </c>
    </row>
    <row r="12189" spans="1:6" ht="15">
      <c r="A12189" s="233">
        <v>45778</v>
      </c>
      <c r="B12189" t="s">
        <v>2112</v>
      </c>
      <c r="C12189">
        <v>180</v>
      </c>
      <c r="D12189" t="s">
        <v>178</v>
      </c>
      <c r="E12189" t="s">
        <v>2177</v>
      </c>
      <c r="F12189" t="s">
        <v>1591</v>
      </c>
    </row>
    <row r="12190" spans="1:6" ht="15">
      <c r="A12190" s="233">
        <v>45778</v>
      </c>
      <c r="B12190" t="s">
        <v>2110</v>
      </c>
      <c r="C12190">
        <v>261.44930062312079</v>
      </c>
      <c r="D12190" t="s">
        <v>178</v>
      </c>
      <c r="E12190" t="s">
        <v>2246</v>
      </c>
      <c r="F12190" t="s">
        <v>1591</v>
      </c>
    </row>
    <row r="12191" spans="1:6" ht="15">
      <c r="A12191" s="233">
        <v>45778</v>
      </c>
      <c r="B12191" t="s">
        <v>2112</v>
      </c>
      <c r="C12191">
        <v>110</v>
      </c>
      <c r="D12191" t="s">
        <v>180</v>
      </c>
      <c r="E12191" t="s">
        <v>2123</v>
      </c>
      <c r="F12191" t="s">
        <v>1522</v>
      </c>
    </row>
    <row r="12192" spans="1:6" ht="15">
      <c r="A12192" s="233">
        <v>45778</v>
      </c>
      <c r="B12192" t="s">
        <v>2110</v>
      </c>
      <c r="C12192">
        <v>203.89249304911951</v>
      </c>
      <c r="D12192" t="s">
        <v>180</v>
      </c>
      <c r="E12192" t="s">
        <v>3299</v>
      </c>
      <c r="F12192" t="s">
        <v>1522</v>
      </c>
    </row>
    <row r="12193" spans="1:6" ht="15">
      <c r="A12193" s="233">
        <v>45778</v>
      </c>
      <c r="B12193" t="s">
        <v>1495</v>
      </c>
      <c r="C12193">
        <v>53950</v>
      </c>
      <c r="D12193" t="s">
        <v>180</v>
      </c>
      <c r="E12193" t="s">
        <v>1873</v>
      </c>
      <c r="F12193" t="s">
        <v>1522</v>
      </c>
    </row>
    <row r="12194" spans="1:6" ht="15">
      <c r="A12194" s="233">
        <v>45778</v>
      </c>
      <c r="B12194" t="s">
        <v>2110</v>
      </c>
      <c r="C12194">
        <v>296.55990510083029</v>
      </c>
      <c r="D12194" t="s">
        <v>182</v>
      </c>
      <c r="E12194" t="s">
        <v>3978</v>
      </c>
      <c r="F12194" t="s">
        <v>1578</v>
      </c>
    </row>
    <row r="12195" spans="1:6" ht="15">
      <c r="A12195" s="233">
        <v>45778</v>
      </c>
      <c r="B12195" t="s">
        <v>1495</v>
      </c>
      <c r="C12195">
        <v>45522</v>
      </c>
      <c r="D12195" t="s">
        <v>182</v>
      </c>
      <c r="E12195" t="s">
        <v>1874</v>
      </c>
      <c r="F12195" t="s">
        <v>1578</v>
      </c>
    </row>
    <row r="12196" spans="1:6" ht="15">
      <c r="A12196" s="233">
        <v>45778</v>
      </c>
      <c r="B12196" t="s">
        <v>2112</v>
      </c>
      <c r="C12196">
        <v>135</v>
      </c>
      <c r="D12196" t="s">
        <v>182</v>
      </c>
      <c r="E12196" t="s">
        <v>2165</v>
      </c>
      <c r="F12196" t="s">
        <v>1578</v>
      </c>
    </row>
    <row r="12197" spans="1:6" ht="15">
      <c r="A12197" s="233">
        <v>45778</v>
      </c>
      <c r="B12197" t="s">
        <v>1495</v>
      </c>
      <c r="C12197">
        <v>165203</v>
      </c>
      <c r="D12197" t="s">
        <v>184</v>
      </c>
      <c r="E12197" t="s">
        <v>1875</v>
      </c>
      <c r="F12197" t="s">
        <v>1518</v>
      </c>
    </row>
    <row r="12198" spans="1:6" ht="15">
      <c r="A12198" s="233">
        <v>45778</v>
      </c>
      <c r="B12198" t="s">
        <v>2110</v>
      </c>
      <c r="C12198">
        <v>202.7808211715284</v>
      </c>
      <c r="D12198" t="s">
        <v>184</v>
      </c>
      <c r="E12198" t="s">
        <v>2223</v>
      </c>
      <c r="F12198" t="s">
        <v>1518</v>
      </c>
    </row>
    <row r="12199" spans="1:6" ht="15">
      <c r="A12199" s="233">
        <v>45778</v>
      </c>
      <c r="B12199" t="s">
        <v>2112</v>
      </c>
      <c r="C12199">
        <v>335</v>
      </c>
      <c r="D12199" t="s">
        <v>184</v>
      </c>
      <c r="E12199" t="s">
        <v>2655</v>
      </c>
      <c r="F12199" t="s">
        <v>1518</v>
      </c>
    </row>
    <row r="12200" spans="1:6" ht="15">
      <c r="A12200" s="233">
        <v>45778</v>
      </c>
      <c r="B12200" t="s">
        <v>2110</v>
      </c>
      <c r="C12200">
        <v>209.7553232499603</v>
      </c>
      <c r="D12200" t="s">
        <v>186</v>
      </c>
      <c r="E12200" t="s">
        <v>2167</v>
      </c>
      <c r="F12200" t="s">
        <v>1578</v>
      </c>
    </row>
    <row r="12201" spans="1:6" ht="15">
      <c r="A12201" s="233">
        <v>45778</v>
      </c>
      <c r="B12201" t="s">
        <v>1495</v>
      </c>
      <c r="C12201">
        <v>88198</v>
      </c>
      <c r="D12201" t="s">
        <v>186</v>
      </c>
      <c r="E12201" t="s">
        <v>1876</v>
      </c>
      <c r="F12201" t="s">
        <v>1578</v>
      </c>
    </row>
    <row r="12202" spans="1:6" ht="15">
      <c r="A12202" s="233">
        <v>45778</v>
      </c>
      <c r="B12202" t="s">
        <v>2112</v>
      </c>
      <c r="C12202">
        <v>185</v>
      </c>
      <c r="D12202" t="s">
        <v>186</v>
      </c>
      <c r="E12202" t="s">
        <v>2171</v>
      </c>
      <c r="F12202" t="s">
        <v>1578</v>
      </c>
    </row>
    <row r="12203" spans="1:6" ht="15">
      <c r="A12203" s="233">
        <v>45778</v>
      </c>
      <c r="B12203" t="s">
        <v>1495</v>
      </c>
      <c r="C12203">
        <v>39162</v>
      </c>
      <c r="D12203" t="s">
        <v>188</v>
      </c>
      <c r="E12203" t="s">
        <v>1877</v>
      </c>
      <c r="F12203" t="s">
        <v>1591</v>
      </c>
    </row>
    <row r="12204" spans="1:6" ht="15">
      <c r="A12204" s="233">
        <v>45778</v>
      </c>
      <c r="B12204" t="s">
        <v>2110</v>
      </c>
      <c r="C12204">
        <v>306.41948827945458</v>
      </c>
      <c r="D12204" t="s">
        <v>188</v>
      </c>
      <c r="E12204" t="s">
        <v>2814</v>
      </c>
      <c r="F12204" t="s">
        <v>1591</v>
      </c>
    </row>
    <row r="12205" spans="1:6" ht="15">
      <c r="A12205" s="233">
        <v>45778</v>
      </c>
      <c r="B12205" t="s">
        <v>2112</v>
      </c>
      <c r="C12205">
        <v>120</v>
      </c>
      <c r="D12205" t="s">
        <v>188</v>
      </c>
      <c r="E12205" t="s">
        <v>2233</v>
      </c>
      <c r="F12205" t="s">
        <v>1591</v>
      </c>
    </row>
    <row r="12206" spans="1:6" ht="15">
      <c r="A12206" s="233">
        <v>45778</v>
      </c>
      <c r="B12206" t="s">
        <v>1495</v>
      </c>
      <c r="C12206">
        <v>184642</v>
      </c>
      <c r="D12206" t="s">
        <v>190</v>
      </c>
      <c r="E12206" t="s">
        <v>1878</v>
      </c>
      <c r="F12206" t="s">
        <v>1591</v>
      </c>
    </row>
    <row r="12207" spans="1:6" ht="15">
      <c r="A12207" s="233">
        <v>45778</v>
      </c>
      <c r="B12207" t="s">
        <v>2110</v>
      </c>
      <c r="C12207">
        <v>224.75926387279159</v>
      </c>
      <c r="D12207" t="s">
        <v>190</v>
      </c>
      <c r="E12207" t="s">
        <v>2564</v>
      </c>
      <c r="F12207" t="s">
        <v>1591</v>
      </c>
    </row>
    <row r="12208" spans="1:6" ht="15">
      <c r="A12208" s="233">
        <v>45778</v>
      </c>
      <c r="B12208" t="s">
        <v>2112</v>
      </c>
      <c r="C12208">
        <v>415</v>
      </c>
      <c r="D12208" t="s">
        <v>190</v>
      </c>
      <c r="E12208" t="s">
        <v>2195</v>
      </c>
      <c r="F12208" t="s">
        <v>1591</v>
      </c>
    </row>
    <row r="12209" spans="1:6" ht="15">
      <c r="A12209" s="233">
        <v>45778</v>
      </c>
      <c r="B12209" t="s">
        <v>2112</v>
      </c>
      <c r="C12209">
        <v>100</v>
      </c>
      <c r="D12209" t="s">
        <v>192</v>
      </c>
      <c r="E12209" t="s">
        <v>2121</v>
      </c>
      <c r="F12209" t="s">
        <v>1534</v>
      </c>
    </row>
    <row r="12210" spans="1:6" ht="15">
      <c r="A12210" s="233">
        <v>45778</v>
      </c>
      <c r="B12210" t="s">
        <v>2110</v>
      </c>
      <c r="C12210">
        <v>252.7678074920378</v>
      </c>
      <c r="D12210" t="s">
        <v>192</v>
      </c>
      <c r="E12210" t="s">
        <v>2801</v>
      </c>
      <c r="F12210" t="s">
        <v>1534</v>
      </c>
    </row>
    <row r="12211" spans="1:6" ht="15">
      <c r="A12211" s="233">
        <v>45778</v>
      </c>
      <c r="B12211" t="s">
        <v>1495</v>
      </c>
      <c r="C12211">
        <v>39562</v>
      </c>
      <c r="D12211" t="s">
        <v>192</v>
      </c>
      <c r="E12211" t="s">
        <v>1879</v>
      </c>
      <c r="F12211" t="s">
        <v>1534</v>
      </c>
    </row>
    <row r="12212" spans="1:6" ht="15">
      <c r="A12212" s="233">
        <v>45778</v>
      </c>
      <c r="B12212" t="s">
        <v>2110</v>
      </c>
      <c r="C12212">
        <v>125.00089286352041</v>
      </c>
      <c r="D12212" t="s">
        <v>194</v>
      </c>
      <c r="E12212" t="s">
        <v>2144</v>
      </c>
      <c r="F12212" t="s">
        <v>1544</v>
      </c>
    </row>
    <row r="12213" spans="1:6" ht="15">
      <c r="A12213" s="233">
        <v>45778</v>
      </c>
      <c r="B12213" t="s">
        <v>1495</v>
      </c>
      <c r="C12213">
        <v>139999</v>
      </c>
      <c r="D12213" t="s">
        <v>194</v>
      </c>
      <c r="E12213" t="s">
        <v>1880</v>
      </c>
      <c r="F12213" t="s">
        <v>1544</v>
      </c>
    </row>
    <row r="12214" spans="1:6" ht="15">
      <c r="A12214" s="233">
        <v>45778</v>
      </c>
      <c r="B12214" t="s">
        <v>2112</v>
      </c>
      <c r="C12214">
        <v>175</v>
      </c>
      <c r="D12214" t="s">
        <v>194</v>
      </c>
      <c r="E12214" t="s">
        <v>2154</v>
      </c>
      <c r="F12214" t="s">
        <v>1544</v>
      </c>
    </row>
    <row r="12215" spans="1:6" ht="15">
      <c r="A12215" s="233">
        <v>45778</v>
      </c>
      <c r="B12215" t="s">
        <v>1495</v>
      </c>
      <c r="C12215">
        <v>32168</v>
      </c>
      <c r="D12215" t="s">
        <v>196</v>
      </c>
      <c r="E12215" t="s">
        <v>1881</v>
      </c>
      <c r="F12215" t="s">
        <v>1525</v>
      </c>
    </row>
    <row r="12216" spans="1:6" ht="15">
      <c r="A12216" s="233">
        <v>45778</v>
      </c>
      <c r="B12216" t="s">
        <v>2110</v>
      </c>
      <c r="C12216">
        <v>264.23775180303409</v>
      </c>
      <c r="D12216" t="s">
        <v>196</v>
      </c>
      <c r="E12216" t="s">
        <v>2182</v>
      </c>
      <c r="F12216" t="s">
        <v>1525</v>
      </c>
    </row>
    <row r="12217" spans="1:6" ht="15">
      <c r="A12217" s="233">
        <v>45778</v>
      </c>
      <c r="B12217" t="s">
        <v>2112</v>
      </c>
      <c r="C12217">
        <v>85</v>
      </c>
      <c r="D12217" t="s">
        <v>196</v>
      </c>
      <c r="E12217" t="s">
        <v>2183</v>
      </c>
      <c r="F12217" t="s">
        <v>1525</v>
      </c>
    </row>
    <row r="12218" spans="1:6" ht="15">
      <c r="A12218" s="233">
        <v>45778</v>
      </c>
      <c r="B12218" t="s">
        <v>2112</v>
      </c>
      <c r="C12218">
        <v>85</v>
      </c>
      <c r="D12218" t="s">
        <v>198</v>
      </c>
      <c r="E12218" t="s">
        <v>2183</v>
      </c>
      <c r="F12218" t="s">
        <v>1522</v>
      </c>
    </row>
    <row r="12219" spans="1:6" ht="15">
      <c r="A12219" s="233">
        <v>45778</v>
      </c>
      <c r="B12219" t="s">
        <v>2110</v>
      </c>
      <c r="C12219">
        <v>165.5661388028594</v>
      </c>
      <c r="D12219" t="s">
        <v>198</v>
      </c>
      <c r="E12219" t="s">
        <v>2582</v>
      </c>
      <c r="F12219" t="s">
        <v>1522</v>
      </c>
    </row>
    <row r="12220" spans="1:6" ht="15">
      <c r="A12220" s="233">
        <v>45778</v>
      </c>
      <c r="B12220" t="s">
        <v>1495</v>
      </c>
      <c r="C12220">
        <v>51339</v>
      </c>
      <c r="D12220" t="s">
        <v>198</v>
      </c>
      <c r="E12220" t="s">
        <v>1882</v>
      </c>
      <c r="F12220" t="s">
        <v>1522</v>
      </c>
    </row>
    <row r="12221" spans="1:6" ht="15">
      <c r="A12221" s="233">
        <v>45778</v>
      </c>
      <c r="B12221" t="s">
        <v>1495</v>
      </c>
      <c r="C12221">
        <v>31960</v>
      </c>
      <c r="D12221" t="s">
        <v>200</v>
      </c>
      <c r="E12221" t="s">
        <v>1883</v>
      </c>
      <c r="F12221" t="s">
        <v>1544</v>
      </c>
    </row>
    <row r="12222" spans="1:6" ht="15">
      <c r="A12222" s="233">
        <v>45778</v>
      </c>
      <c r="B12222" t="s">
        <v>2112</v>
      </c>
      <c r="C12222">
        <v>105</v>
      </c>
      <c r="D12222" t="s">
        <v>200</v>
      </c>
      <c r="E12222" t="s">
        <v>2137</v>
      </c>
      <c r="F12222" t="s">
        <v>1544</v>
      </c>
    </row>
    <row r="12223" spans="1:6" ht="15">
      <c r="A12223" s="233">
        <v>45778</v>
      </c>
      <c r="B12223" t="s">
        <v>2110</v>
      </c>
      <c r="C12223">
        <v>328.53566958698372</v>
      </c>
      <c r="D12223" t="s">
        <v>200</v>
      </c>
      <c r="E12223" t="s">
        <v>3979</v>
      </c>
      <c r="F12223" t="s">
        <v>1544</v>
      </c>
    </row>
    <row r="12224" spans="1:6" ht="15">
      <c r="A12224" s="233">
        <v>45778</v>
      </c>
      <c r="B12224" t="s">
        <v>1495</v>
      </c>
      <c r="C12224">
        <v>22227</v>
      </c>
      <c r="D12224" t="s">
        <v>202</v>
      </c>
      <c r="E12224" t="s">
        <v>1884</v>
      </c>
      <c r="F12224" t="s">
        <v>1544</v>
      </c>
    </row>
    <row r="12225" spans="1:6" ht="15">
      <c r="A12225" s="233">
        <v>45778</v>
      </c>
      <c r="B12225" t="s">
        <v>2112</v>
      </c>
      <c r="C12225">
        <v>35</v>
      </c>
      <c r="D12225" t="s">
        <v>202</v>
      </c>
      <c r="E12225" t="s">
        <v>2205</v>
      </c>
      <c r="F12225" t="s">
        <v>1544</v>
      </c>
    </row>
    <row r="12226" spans="1:6" ht="15">
      <c r="A12226" s="233">
        <v>45778</v>
      </c>
      <c r="B12226" t="s">
        <v>2110</v>
      </c>
      <c r="C12226">
        <v>157.46614477887249</v>
      </c>
      <c r="D12226" t="s">
        <v>202</v>
      </c>
      <c r="E12226" t="s">
        <v>2235</v>
      </c>
      <c r="F12226" t="s">
        <v>1544</v>
      </c>
    </row>
    <row r="12227" spans="1:6" ht="15">
      <c r="A12227" s="233">
        <v>45778</v>
      </c>
      <c r="B12227" t="s">
        <v>2110</v>
      </c>
      <c r="C12227">
        <v>198.19641264493109</v>
      </c>
      <c r="D12227" t="s">
        <v>204</v>
      </c>
      <c r="E12227" t="s">
        <v>2225</v>
      </c>
      <c r="F12227" t="s">
        <v>1509</v>
      </c>
    </row>
    <row r="12228" spans="1:6" ht="15">
      <c r="A12228" s="233">
        <v>45778</v>
      </c>
      <c r="B12228" t="s">
        <v>1495</v>
      </c>
      <c r="C12228">
        <v>40364</v>
      </c>
      <c r="D12228" t="s">
        <v>204</v>
      </c>
      <c r="E12228" t="s">
        <v>1885</v>
      </c>
      <c r="F12228" t="s">
        <v>1509</v>
      </c>
    </row>
    <row r="12229" spans="1:6" ht="15">
      <c r="A12229" s="233">
        <v>45778</v>
      </c>
      <c r="B12229" t="s">
        <v>2112</v>
      </c>
      <c r="C12229">
        <v>80</v>
      </c>
      <c r="D12229" t="s">
        <v>204</v>
      </c>
      <c r="E12229" t="s">
        <v>2115</v>
      </c>
      <c r="F12229" t="s">
        <v>1509</v>
      </c>
    </row>
    <row r="12230" spans="1:6" ht="15">
      <c r="A12230" s="233">
        <v>45778</v>
      </c>
      <c r="B12230" t="s">
        <v>1495</v>
      </c>
      <c r="C12230">
        <v>33484</v>
      </c>
      <c r="D12230" t="s">
        <v>206</v>
      </c>
      <c r="E12230" t="s">
        <v>1886</v>
      </c>
      <c r="F12230" t="s">
        <v>1578</v>
      </c>
    </row>
    <row r="12231" spans="1:6" ht="15">
      <c r="A12231" s="233">
        <v>45778</v>
      </c>
      <c r="B12231" t="s">
        <v>2112</v>
      </c>
      <c r="C12231">
        <v>75</v>
      </c>
      <c r="D12231" t="s">
        <v>206</v>
      </c>
      <c r="E12231" t="s">
        <v>2147</v>
      </c>
      <c r="F12231" t="s">
        <v>1578</v>
      </c>
    </row>
    <row r="12232" spans="1:6" ht="15">
      <c r="A12232" s="233">
        <v>45778</v>
      </c>
      <c r="B12232" t="s">
        <v>2110</v>
      </c>
      <c r="C12232">
        <v>223.98757615577591</v>
      </c>
      <c r="D12232" t="s">
        <v>206</v>
      </c>
      <c r="E12232" t="s">
        <v>2821</v>
      </c>
      <c r="F12232" t="s">
        <v>1578</v>
      </c>
    </row>
    <row r="12233" spans="1:6" ht="15">
      <c r="A12233" s="233">
        <v>45778</v>
      </c>
      <c r="B12233" t="s">
        <v>1495</v>
      </c>
      <c r="C12233">
        <v>33386</v>
      </c>
      <c r="D12233" t="s">
        <v>208</v>
      </c>
      <c r="E12233" t="s">
        <v>1887</v>
      </c>
      <c r="F12233" t="s">
        <v>1509</v>
      </c>
    </row>
    <row r="12234" spans="1:6" ht="15">
      <c r="A12234" s="233">
        <v>45778</v>
      </c>
      <c r="B12234" t="s">
        <v>2112</v>
      </c>
      <c r="C12234">
        <v>35</v>
      </c>
      <c r="D12234" t="s">
        <v>208</v>
      </c>
      <c r="E12234" t="s">
        <v>2205</v>
      </c>
      <c r="F12234" t="s">
        <v>1509</v>
      </c>
    </row>
    <row r="12235" spans="1:6" ht="15">
      <c r="A12235" s="233">
        <v>45778</v>
      </c>
      <c r="B12235" t="s">
        <v>2110</v>
      </c>
      <c r="C12235">
        <v>104.83436170850059</v>
      </c>
      <c r="D12235" t="s">
        <v>208</v>
      </c>
      <c r="E12235" t="s">
        <v>2137</v>
      </c>
      <c r="F12235" t="s">
        <v>1509</v>
      </c>
    </row>
    <row r="12236" spans="1:6" ht="15">
      <c r="A12236" s="233">
        <v>45778</v>
      </c>
      <c r="B12236" t="s">
        <v>2112</v>
      </c>
      <c r="C12236">
        <v>90</v>
      </c>
      <c r="D12236" t="s">
        <v>210</v>
      </c>
      <c r="E12236" t="s">
        <v>2193</v>
      </c>
      <c r="F12236" t="s">
        <v>1534</v>
      </c>
    </row>
    <row r="12237" spans="1:6" ht="15">
      <c r="A12237" s="233">
        <v>45778</v>
      </c>
      <c r="B12237" t="s">
        <v>2110</v>
      </c>
      <c r="C12237">
        <v>233.341975628727</v>
      </c>
      <c r="D12237" t="s">
        <v>210</v>
      </c>
      <c r="E12237" t="s">
        <v>2803</v>
      </c>
      <c r="F12237" t="s">
        <v>1534</v>
      </c>
    </row>
    <row r="12238" spans="1:6" ht="15">
      <c r="A12238" s="233">
        <v>45778</v>
      </c>
      <c r="B12238" t="s">
        <v>1495</v>
      </c>
      <c r="C12238">
        <v>38570</v>
      </c>
      <c r="D12238" t="s">
        <v>210</v>
      </c>
      <c r="E12238" t="s">
        <v>1888</v>
      </c>
      <c r="F12238" t="s">
        <v>1534</v>
      </c>
    </row>
    <row r="12239" spans="1:6" ht="15">
      <c r="A12239" s="233">
        <v>45778</v>
      </c>
      <c r="B12239" t="s">
        <v>2112</v>
      </c>
      <c r="C12239">
        <v>170</v>
      </c>
      <c r="D12239" t="s">
        <v>212</v>
      </c>
      <c r="E12239" t="s">
        <v>2162</v>
      </c>
      <c r="F12239" t="s">
        <v>1518</v>
      </c>
    </row>
    <row r="12240" spans="1:6" ht="15">
      <c r="A12240" s="233">
        <v>45778</v>
      </c>
      <c r="B12240" t="s">
        <v>2110</v>
      </c>
      <c r="C12240">
        <v>312.74720827124378</v>
      </c>
      <c r="D12240" t="s">
        <v>212</v>
      </c>
      <c r="E12240" t="s">
        <v>3722</v>
      </c>
      <c r="F12240" t="s">
        <v>1518</v>
      </c>
    </row>
    <row r="12241" spans="1:6" ht="15">
      <c r="A12241" s="233">
        <v>45778</v>
      </c>
      <c r="B12241" t="s">
        <v>1495</v>
      </c>
      <c r="C12241">
        <v>54357</v>
      </c>
      <c r="D12241" t="s">
        <v>212</v>
      </c>
      <c r="E12241" t="s">
        <v>1889</v>
      </c>
      <c r="F12241" t="s">
        <v>1518</v>
      </c>
    </row>
    <row r="12242" spans="1:6" ht="15">
      <c r="A12242" s="233">
        <v>45778</v>
      </c>
      <c r="B12242" t="s">
        <v>2110</v>
      </c>
      <c r="C12242">
        <v>91.332541784637868</v>
      </c>
      <c r="D12242" t="s">
        <v>214</v>
      </c>
      <c r="E12242" t="s">
        <v>2574</v>
      </c>
      <c r="F12242" t="s">
        <v>1591</v>
      </c>
    </row>
    <row r="12243" spans="1:6" ht="15">
      <c r="A12243" s="233">
        <v>45778</v>
      </c>
      <c r="B12243" t="s">
        <v>1495</v>
      </c>
      <c r="C12243">
        <v>10949</v>
      </c>
      <c r="D12243" t="s">
        <v>214</v>
      </c>
      <c r="E12243" t="s">
        <v>1890</v>
      </c>
      <c r="F12243" t="s">
        <v>1591</v>
      </c>
    </row>
    <row r="12244" spans="1:6" ht="15">
      <c r="A12244" s="233">
        <v>45778</v>
      </c>
      <c r="B12244" t="s">
        <v>2112</v>
      </c>
      <c r="C12244">
        <v>10</v>
      </c>
      <c r="D12244" t="s">
        <v>214</v>
      </c>
      <c r="E12244" t="s">
        <v>2129</v>
      </c>
      <c r="F12244" t="s">
        <v>1591</v>
      </c>
    </row>
    <row r="12245" spans="1:6" ht="15">
      <c r="A12245" s="233">
        <v>45778</v>
      </c>
      <c r="B12245" t="s">
        <v>2112</v>
      </c>
      <c r="C12245">
        <v>80</v>
      </c>
      <c r="D12245" t="s">
        <v>216</v>
      </c>
      <c r="E12245" t="s">
        <v>2115</v>
      </c>
      <c r="F12245" t="s">
        <v>1534</v>
      </c>
    </row>
    <row r="12246" spans="1:6" ht="15">
      <c r="A12246" s="233">
        <v>45778</v>
      </c>
      <c r="B12246" t="s">
        <v>1495</v>
      </c>
      <c r="C12246">
        <v>36944</v>
      </c>
      <c r="D12246" t="s">
        <v>216</v>
      </c>
      <c r="E12246" t="s">
        <v>1891</v>
      </c>
      <c r="F12246" t="s">
        <v>1534</v>
      </c>
    </row>
    <row r="12247" spans="1:6" ht="15">
      <c r="A12247" s="233">
        <v>45778</v>
      </c>
      <c r="B12247" t="s">
        <v>2110</v>
      </c>
      <c r="C12247">
        <v>216.54395842356001</v>
      </c>
      <c r="D12247" t="s">
        <v>216</v>
      </c>
      <c r="E12247" t="s">
        <v>2793</v>
      </c>
      <c r="F12247" t="s">
        <v>1534</v>
      </c>
    </row>
    <row r="12248" spans="1:6" ht="15">
      <c r="A12248" s="233">
        <v>45778</v>
      </c>
      <c r="B12248" t="s">
        <v>2112</v>
      </c>
      <c r="C12248">
        <v>155</v>
      </c>
      <c r="D12248" t="s">
        <v>218</v>
      </c>
      <c r="E12248" t="s">
        <v>2140</v>
      </c>
      <c r="F12248" t="s">
        <v>1531</v>
      </c>
    </row>
    <row r="12249" spans="1:6" ht="15">
      <c r="A12249" s="233">
        <v>45778</v>
      </c>
      <c r="B12249" t="s">
        <v>1495</v>
      </c>
      <c r="C12249">
        <v>51241</v>
      </c>
      <c r="D12249" t="s">
        <v>218</v>
      </c>
      <c r="E12249" t="s">
        <v>1892</v>
      </c>
      <c r="F12249" t="s">
        <v>1531</v>
      </c>
    </row>
    <row r="12250" spans="1:6" ht="15">
      <c r="A12250" s="233">
        <v>45778</v>
      </c>
      <c r="B12250" t="s">
        <v>2110</v>
      </c>
      <c r="C12250">
        <v>302.49214496204212</v>
      </c>
      <c r="D12250" t="s">
        <v>218</v>
      </c>
      <c r="E12250" t="s">
        <v>2126</v>
      </c>
      <c r="F12250" t="s">
        <v>1531</v>
      </c>
    </row>
    <row r="12251" spans="1:6" ht="15">
      <c r="A12251" s="233">
        <v>45778</v>
      </c>
      <c r="B12251" t="s">
        <v>2110</v>
      </c>
      <c r="C12251">
        <v>169.4590572182191</v>
      </c>
      <c r="D12251" t="s">
        <v>220</v>
      </c>
      <c r="E12251" t="s">
        <v>2240</v>
      </c>
      <c r="F12251" t="s">
        <v>1534</v>
      </c>
    </row>
    <row r="12252" spans="1:6" ht="15">
      <c r="A12252" s="233">
        <v>45778</v>
      </c>
      <c r="B12252" t="s">
        <v>2112</v>
      </c>
      <c r="C12252">
        <v>115</v>
      </c>
      <c r="D12252" t="s">
        <v>220</v>
      </c>
      <c r="E12252" t="s">
        <v>2143</v>
      </c>
      <c r="F12252" t="s">
        <v>1534</v>
      </c>
    </row>
    <row r="12253" spans="1:6" ht="15">
      <c r="A12253" s="233">
        <v>45778</v>
      </c>
      <c r="B12253" t="s">
        <v>1495</v>
      </c>
      <c r="C12253">
        <v>67863</v>
      </c>
      <c r="D12253" t="s">
        <v>220</v>
      </c>
      <c r="E12253" t="s">
        <v>1893</v>
      </c>
      <c r="F12253" t="s">
        <v>1534</v>
      </c>
    </row>
    <row r="12254" spans="1:6" ht="15">
      <c r="A12254" s="233">
        <v>45778</v>
      </c>
      <c r="B12254" t="s">
        <v>1495</v>
      </c>
      <c r="C12254">
        <v>97761</v>
      </c>
      <c r="D12254" t="s">
        <v>222</v>
      </c>
      <c r="E12254" t="s">
        <v>1894</v>
      </c>
      <c r="F12254" t="s">
        <v>1518</v>
      </c>
    </row>
    <row r="12255" spans="1:6" ht="15">
      <c r="A12255" s="233">
        <v>45778</v>
      </c>
      <c r="B12255" t="s">
        <v>2110</v>
      </c>
      <c r="C12255">
        <v>317.09986599973399</v>
      </c>
      <c r="D12255" t="s">
        <v>222</v>
      </c>
      <c r="E12255" t="s">
        <v>3539</v>
      </c>
      <c r="F12255" t="s">
        <v>1518</v>
      </c>
    </row>
    <row r="12256" spans="1:6" ht="15">
      <c r="A12256" s="233">
        <v>45778</v>
      </c>
      <c r="B12256" t="s">
        <v>2112</v>
      </c>
      <c r="C12256">
        <v>310</v>
      </c>
      <c r="D12256" t="s">
        <v>222</v>
      </c>
      <c r="E12256" t="s">
        <v>2289</v>
      </c>
      <c r="F12256" t="s">
        <v>1518</v>
      </c>
    </row>
    <row r="12257" spans="1:6" ht="15">
      <c r="A12257" s="233">
        <v>45778</v>
      </c>
      <c r="B12257" t="s">
        <v>2112</v>
      </c>
      <c r="C12257">
        <v>65</v>
      </c>
      <c r="D12257" t="s">
        <v>224</v>
      </c>
      <c r="E12257" t="s">
        <v>2209</v>
      </c>
      <c r="F12257" t="s">
        <v>1531</v>
      </c>
    </row>
    <row r="12258" spans="1:6" ht="15">
      <c r="A12258" s="233">
        <v>45778</v>
      </c>
      <c r="B12258" t="s">
        <v>1495</v>
      </c>
      <c r="C12258">
        <v>87796</v>
      </c>
      <c r="D12258" t="s">
        <v>224</v>
      </c>
      <c r="E12258" t="s">
        <v>1895</v>
      </c>
      <c r="F12258" t="s">
        <v>1531</v>
      </c>
    </row>
    <row r="12259" spans="1:6" ht="15">
      <c r="A12259" s="233">
        <v>45778</v>
      </c>
      <c r="B12259" t="s">
        <v>2110</v>
      </c>
      <c r="C12259">
        <v>74.035263565538287</v>
      </c>
      <c r="D12259" t="s">
        <v>224</v>
      </c>
      <c r="E12259" t="s">
        <v>2628</v>
      </c>
      <c r="F12259" t="s">
        <v>1531</v>
      </c>
    </row>
    <row r="12260" spans="1:6" ht="15">
      <c r="A12260" s="233">
        <v>45778</v>
      </c>
      <c r="B12260" t="s">
        <v>2112</v>
      </c>
      <c r="C12260">
        <v>35</v>
      </c>
      <c r="D12260" t="s">
        <v>226</v>
      </c>
      <c r="E12260" t="s">
        <v>2205</v>
      </c>
      <c r="F12260" t="s">
        <v>1544</v>
      </c>
    </row>
    <row r="12261" spans="1:6" ht="15">
      <c r="A12261" s="233">
        <v>45778</v>
      </c>
      <c r="B12261" t="s">
        <v>1495</v>
      </c>
      <c r="C12261">
        <v>16348</v>
      </c>
      <c r="D12261" t="s">
        <v>226</v>
      </c>
      <c r="E12261" t="s">
        <v>1937</v>
      </c>
      <c r="F12261" t="s">
        <v>1544</v>
      </c>
    </row>
    <row r="12262" spans="1:6" ht="15">
      <c r="A12262" s="233">
        <v>45778</v>
      </c>
      <c r="B12262" t="s">
        <v>2110</v>
      </c>
      <c r="C12262">
        <v>214.09346709077559</v>
      </c>
      <c r="D12262" t="s">
        <v>226</v>
      </c>
      <c r="E12262" t="s">
        <v>2813</v>
      </c>
      <c r="F12262" t="s">
        <v>1544</v>
      </c>
    </row>
    <row r="12263" spans="1:6" ht="15">
      <c r="A12263" s="233">
        <v>45778</v>
      </c>
      <c r="B12263" t="s">
        <v>2112</v>
      </c>
      <c r="C12263">
        <v>115</v>
      </c>
      <c r="D12263" t="s">
        <v>228</v>
      </c>
      <c r="E12263" t="s">
        <v>2143</v>
      </c>
      <c r="F12263" t="s">
        <v>1531</v>
      </c>
    </row>
    <row r="12264" spans="1:6" ht="15">
      <c r="A12264" s="233">
        <v>45778</v>
      </c>
      <c r="B12264" t="s">
        <v>1495</v>
      </c>
      <c r="C12264">
        <v>47025</v>
      </c>
      <c r="D12264" t="s">
        <v>228</v>
      </c>
      <c r="E12264" t="s">
        <v>1896</v>
      </c>
      <c r="F12264" t="s">
        <v>1531</v>
      </c>
    </row>
    <row r="12265" spans="1:6" ht="15">
      <c r="A12265" s="233">
        <v>45778</v>
      </c>
      <c r="B12265" t="s">
        <v>2110</v>
      </c>
      <c r="C12265">
        <v>244.55077086656041</v>
      </c>
      <c r="D12265" t="s">
        <v>228</v>
      </c>
      <c r="E12265" t="s">
        <v>2243</v>
      </c>
      <c r="F12265" t="s">
        <v>1531</v>
      </c>
    </row>
    <row r="12266" spans="1:6" ht="15">
      <c r="A12266" s="233">
        <v>45778</v>
      </c>
      <c r="B12266" t="s">
        <v>2110</v>
      </c>
      <c r="C12266">
        <v>183.84810803583369</v>
      </c>
      <c r="D12266" t="s">
        <v>230</v>
      </c>
      <c r="E12266" t="s">
        <v>2211</v>
      </c>
      <c r="F12266" t="s">
        <v>1522</v>
      </c>
    </row>
    <row r="12267" spans="1:6" ht="15">
      <c r="A12267" s="233">
        <v>45778</v>
      </c>
      <c r="B12267" t="s">
        <v>2112</v>
      </c>
      <c r="C12267">
        <v>275</v>
      </c>
      <c r="D12267" t="s">
        <v>230</v>
      </c>
      <c r="E12267" t="s">
        <v>2815</v>
      </c>
      <c r="F12267" t="s">
        <v>1522</v>
      </c>
    </row>
    <row r="12268" spans="1:6" ht="15">
      <c r="A12268" s="233">
        <v>45778</v>
      </c>
      <c r="B12268" t="s">
        <v>1495</v>
      </c>
      <c r="C12268">
        <v>149580</v>
      </c>
      <c r="D12268" t="s">
        <v>230</v>
      </c>
      <c r="E12268" t="s">
        <v>1897</v>
      </c>
      <c r="F12268" t="s">
        <v>1522</v>
      </c>
    </row>
    <row r="12269" spans="1:6" ht="15">
      <c r="A12269" s="233">
        <v>45778</v>
      </c>
      <c r="B12269" t="s">
        <v>2112</v>
      </c>
      <c r="C12269">
        <v>125</v>
      </c>
      <c r="D12269" t="s">
        <v>232</v>
      </c>
      <c r="E12269" t="s">
        <v>2144</v>
      </c>
      <c r="F12269" t="s">
        <v>1522</v>
      </c>
    </row>
    <row r="12270" spans="1:6" ht="15">
      <c r="A12270" s="233">
        <v>45778</v>
      </c>
      <c r="B12270" t="s">
        <v>2110</v>
      </c>
      <c r="C12270">
        <v>218.90651816048481</v>
      </c>
      <c r="D12270" t="s">
        <v>232</v>
      </c>
      <c r="E12270" t="s">
        <v>3724</v>
      </c>
      <c r="F12270" t="s">
        <v>1522</v>
      </c>
    </row>
    <row r="12271" spans="1:6" ht="15">
      <c r="A12271" s="233">
        <v>45778</v>
      </c>
      <c r="B12271" t="s">
        <v>1495</v>
      </c>
      <c r="C12271">
        <v>57102</v>
      </c>
      <c r="D12271" t="s">
        <v>232</v>
      </c>
      <c r="E12271" t="s">
        <v>1898</v>
      </c>
      <c r="F12271" t="s">
        <v>1522</v>
      </c>
    </row>
    <row r="12272" spans="1:6" ht="15">
      <c r="A12272" s="233">
        <v>45778</v>
      </c>
      <c r="B12272" t="s">
        <v>1495</v>
      </c>
      <c r="C12272">
        <v>32539</v>
      </c>
      <c r="D12272" t="s">
        <v>234</v>
      </c>
      <c r="E12272" t="s">
        <v>1899</v>
      </c>
      <c r="F12272" t="s">
        <v>1578</v>
      </c>
    </row>
    <row r="12273" spans="1:6" ht="15">
      <c r="A12273" s="233">
        <v>45778</v>
      </c>
      <c r="B12273" t="s">
        <v>2110</v>
      </c>
      <c r="C12273">
        <v>307.32351946894488</v>
      </c>
      <c r="D12273" t="s">
        <v>234</v>
      </c>
      <c r="E12273" t="s">
        <v>3538</v>
      </c>
      <c r="F12273" t="s">
        <v>1578</v>
      </c>
    </row>
    <row r="12274" spans="1:6" ht="15">
      <c r="A12274" s="233">
        <v>45778</v>
      </c>
      <c r="B12274" t="s">
        <v>2112</v>
      </c>
      <c r="C12274">
        <v>100</v>
      </c>
      <c r="D12274" t="s">
        <v>234</v>
      </c>
      <c r="E12274" t="s">
        <v>2121</v>
      </c>
      <c r="F12274" t="s">
        <v>1578</v>
      </c>
    </row>
    <row r="12275" spans="1:6" ht="15">
      <c r="A12275" s="233">
        <v>45778</v>
      </c>
      <c r="B12275" t="s">
        <v>1495</v>
      </c>
      <c r="C12275">
        <v>35555</v>
      </c>
      <c r="D12275" t="s">
        <v>236</v>
      </c>
      <c r="E12275" t="s">
        <v>1900</v>
      </c>
      <c r="F12275" t="s">
        <v>1544</v>
      </c>
    </row>
    <row r="12276" spans="1:6" ht="15">
      <c r="A12276" s="233">
        <v>45778</v>
      </c>
      <c r="B12276" t="s">
        <v>2112</v>
      </c>
      <c r="C12276">
        <v>105</v>
      </c>
      <c r="D12276" t="s">
        <v>236</v>
      </c>
      <c r="E12276" t="s">
        <v>2137</v>
      </c>
      <c r="F12276" t="s">
        <v>1544</v>
      </c>
    </row>
    <row r="12277" spans="1:6" ht="15">
      <c r="A12277" s="233">
        <v>45778</v>
      </c>
      <c r="B12277" t="s">
        <v>2110</v>
      </c>
      <c r="C12277">
        <v>295.31711432991142</v>
      </c>
      <c r="D12277" t="s">
        <v>236</v>
      </c>
      <c r="E12277" t="s">
        <v>2226</v>
      </c>
      <c r="F12277" t="s">
        <v>1544</v>
      </c>
    </row>
    <row r="12278" spans="1:6" ht="15">
      <c r="A12278" s="233">
        <v>45778</v>
      </c>
      <c r="B12278" t="s">
        <v>2112</v>
      </c>
      <c r="C12278">
        <v>80</v>
      </c>
      <c r="D12278" t="s">
        <v>238</v>
      </c>
      <c r="E12278" t="s">
        <v>2115</v>
      </c>
      <c r="F12278" t="s">
        <v>1525</v>
      </c>
    </row>
    <row r="12279" spans="1:6" ht="15">
      <c r="A12279" s="233">
        <v>45778</v>
      </c>
      <c r="B12279" t="s">
        <v>1495</v>
      </c>
      <c r="C12279">
        <v>35809</v>
      </c>
      <c r="D12279" t="s">
        <v>238</v>
      </c>
      <c r="E12279" t="s">
        <v>1901</v>
      </c>
      <c r="F12279" t="s">
        <v>1525</v>
      </c>
    </row>
    <row r="12280" spans="1:6" ht="15">
      <c r="A12280" s="233">
        <v>45778</v>
      </c>
      <c r="B12280" t="s">
        <v>2110</v>
      </c>
      <c r="C12280">
        <v>223.4075232483454</v>
      </c>
      <c r="D12280" t="s">
        <v>238</v>
      </c>
      <c r="E12280" t="s">
        <v>2136</v>
      </c>
      <c r="F12280" t="s">
        <v>1525</v>
      </c>
    </row>
    <row r="12281" spans="1:6" ht="15">
      <c r="A12281" s="233">
        <v>45778</v>
      </c>
      <c r="B12281" t="s">
        <v>1495</v>
      </c>
      <c r="C12281">
        <v>28682</v>
      </c>
      <c r="D12281" t="s">
        <v>240</v>
      </c>
      <c r="E12281" t="s">
        <v>1902</v>
      </c>
      <c r="F12281" t="s">
        <v>1509</v>
      </c>
    </row>
    <row r="12282" spans="1:6" ht="15">
      <c r="A12282" s="233">
        <v>45778</v>
      </c>
      <c r="B12282" t="s">
        <v>2112</v>
      </c>
      <c r="C12282">
        <v>75</v>
      </c>
      <c r="D12282" t="s">
        <v>240</v>
      </c>
      <c r="E12282" t="s">
        <v>2147</v>
      </c>
      <c r="F12282" t="s">
        <v>1509</v>
      </c>
    </row>
    <row r="12283" spans="1:6" ht="15">
      <c r="A12283" s="233">
        <v>45778</v>
      </c>
      <c r="B12283" t="s">
        <v>2110</v>
      </c>
      <c r="C12283">
        <v>261.48804128024551</v>
      </c>
      <c r="D12283" t="s">
        <v>240</v>
      </c>
      <c r="E12283" t="s">
        <v>2246</v>
      </c>
      <c r="F12283" t="s">
        <v>1509</v>
      </c>
    </row>
    <row r="12284" spans="1:6" ht="15">
      <c r="A12284" s="233">
        <v>45778</v>
      </c>
      <c r="B12284" t="s">
        <v>1495</v>
      </c>
      <c r="C12284">
        <v>38821</v>
      </c>
      <c r="D12284" t="s">
        <v>242</v>
      </c>
      <c r="E12284" t="s">
        <v>1903</v>
      </c>
      <c r="F12284" t="s">
        <v>1534</v>
      </c>
    </row>
    <row r="12285" spans="1:6" ht="15">
      <c r="A12285" s="233">
        <v>45778</v>
      </c>
      <c r="B12285" t="s">
        <v>2110</v>
      </c>
      <c r="C12285">
        <v>231.83328610803429</v>
      </c>
      <c r="D12285" t="s">
        <v>242</v>
      </c>
      <c r="E12285" t="s">
        <v>3089</v>
      </c>
      <c r="F12285" t="s">
        <v>1534</v>
      </c>
    </row>
    <row r="12286" spans="1:6" ht="15">
      <c r="A12286" s="233">
        <v>45778</v>
      </c>
      <c r="B12286" t="s">
        <v>2112</v>
      </c>
      <c r="C12286">
        <v>90</v>
      </c>
      <c r="D12286" t="s">
        <v>242</v>
      </c>
      <c r="E12286" t="s">
        <v>2193</v>
      </c>
      <c r="F12286" t="s">
        <v>1534</v>
      </c>
    </row>
    <row r="12287" spans="1:6" ht="15">
      <c r="A12287" s="233">
        <v>45778</v>
      </c>
      <c r="B12287" t="s">
        <v>2112</v>
      </c>
      <c r="C12287">
        <v>510</v>
      </c>
      <c r="D12287" t="s">
        <v>244</v>
      </c>
      <c r="E12287" t="s">
        <v>2411</v>
      </c>
      <c r="F12287" t="s">
        <v>1531</v>
      </c>
    </row>
    <row r="12288" spans="1:6" ht="15">
      <c r="A12288" s="233">
        <v>45778</v>
      </c>
      <c r="B12288" t="s">
        <v>1495</v>
      </c>
      <c r="C12288">
        <v>204911</v>
      </c>
      <c r="D12288" t="s">
        <v>244</v>
      </c>
      <c r="E12288" t="s">
        <v>1904</v>
      </c>
      <c r="F12288" t="s">
        <v>1531</v>
      </c>
    </row>
    <row r="12289" spans="1:6" ht="15">
      <c r="A12289" s="233">
        <v>45778</v>
      </c>
      <c r="B12289" t="s">
        <v>2110</v>
      </c>
      <c r="C12289">
        <v>248.8885418547564</v>
      </c>
      <c r="D12289" t="s">
        <v>244</v>
      </c>
      <c r="E12289" t="s">
        <v>2141</v>
      </c>
      <c r="F12289" t="s">
        <v>1531</v>
      </c>
    </row>
    <row r="12290" spans="1:6" ht="15">
      <c r="A12290" s="233">
        <v>45778</v>
      </c>
      <c r="B12290" t="s">
        <v>1495</v>
      </c>
      <c r="C12290">
        <v>61235</v>
      </c>
      <c r="D12290" t="s">
        <v>246</v>
      </c>
      <c r="E12290" t="s">
        <v>1905</v>
      </c>
      <c r="F12290" t="s">
        <v>1534</v>
      </c>
    </row>
    <row r="12291" spans="1:6" ht="15">
      <c r="A12291" s="233">
        <v>45778</v>
      </c>
      <c r="B12291" t="s">
        <v>2112</v>
      </c>
      <c r="C12291">
        <v>140</v>
      </c>
      <c r="D12291" t="s">
        <v>246</v>
      </c>
      <c r="E12291" t="s">
        <v>2131</v>
      </c>
      <c r="F12291" t="s">
        <v>1534</v>
      </c>
    </row>
    <row r="12292" spans="1:6" ht="15">
      <c r="A12292" s="233">
        <v>45778</v>
      </c>
      <c r="B12292" t="s">
        <v>2110</v>
      </c>
      <c r="C12292">
        <v>228.6274189597452</v>
      </c>
      <c r="D12292" t="s">
        <v>246</v>
      </c>
      <c r="E12292" t="s">
        <v>2789</v>
      </c>
      <c r="F12292" t="s">
        <v>1534</v>
      </c>
    </row>
    <row r="12293" spans="1:6" ht="15">
      <c r="A12293" s="233">
        <v>45778</v>
      </c>
      <c r="B12293" t="s">
        <v>2112</v>
      </c>
      <c r="C12293">
        <v>85</v>
      </c>
      <c r="D12293" t="s">
        <v>248</v>
      </c>
      <c r="E12293" t="s">
        <v>2183</v>
      </c>
      <c r="F12293" t="s">
        <v>1578</v>
      </c>
    </row>
    <row r="12294" spans="1:6" ht="15">
      <c r="A12294" s="233">
        <v>45778</v>
      </c>
      <c r="B12294" t="s">
        <v>2110</v>
      </c>
      <c r="C12294">
        <v>210.88148460565159</v>
      </c>
      <c r="D12294" t="s">
        <v>248</v>
      </c>
      <c r="E12294" t="s">
        <v>2197</v>
      </c>
      <c r="F12294" t="s">
        <v>1578</v>
      </c>
    </row>
    <row r="12295" spans="1:6" ht="15">
      <c r="A12295" s="233">
        <v>45778</v>
      </c>
      <c r="B12295" t="s">
        <v>1495</v>
      </c>
      <c r="C12295">
        <v>40307</v>
      </c>
      <c r="D12295" t="s">
        <v>248</v>
      </c>
      <c r="E12295" t="s">
        <v>1906</v>
      </c>
      <c r="F12295" t="s">
        <v>1578</v>
      </c>
    </row>
    <row r="12296" spans="1:6" ht="15">
      <c r="A12296" s="233">
        <v>45778</v>
      </c>
      <c r="B12296" t="s">
        <v>1495</v>
      </c>
      <c r="C12296">
        <v>46030</v>
      </c>
      <c r="D12296" t="s">
        <v>250</v>
      </c>
      <c r="E12296" t="s">
        <v>1907</v>
      </c>
      <c r="F12296" t="s">
        <v>1531</v>
      </c>
    </row>
    <row r="12297" spans="1:6" ht="15">
      <c r="A12297" s="233">
        <v>45778</v>
      </c>
      <c r="B12297" t="s">
        <v>2110</v>
      </c>
      <c r="C12297">
        <v>304.14946773843138</v>
      </c>
      <c r="D12297" t="s">
        <v>250</v>
      </c>
      <c r="E12297" t="s">
        <v>2236</v>
      </c>
      <c r="F12297" t="s">
        <v>1531</v>
      </c>
    </row>
    <row r="12298" spans="1:6" ht="15">
      <c r="A12298" s="233">
        <v>45778</v>
      </c>
      <c r="B12298" t="s">
        <v>2112</v>
      </c>
      <c r="C12298">
        <v>140</v>
      </c>
      <c r="D12298" t="s">
        <v>250</v>
      </c>
      <c r="E12298" t="s">
        <v>2131</v>
      </c>
      <c r="F12298" t="s">
        <v>1531</v>
      </c>
    </row>
    <row r="12299" spans="1:6" ht="15">
      <c r="A12299" s="233">
        <v>45778</v>
      </c>
      <c r="B12299" t="s">
        <v>2112</v>
      </c>
      <c r="C12299">
        <v>435</v>
      </c>
      <c r="D12299" t="s">
        <v>252</v>
      </c>
      <c r="E12299" t="s">
        <v>2328</v>
      </c>
      <c r="F12299" t="s">
        <v>1525</v>
      </c>
    </row>
    <row r="12300" spans="1:6" ht="15">
      <c r="A12300" s="233">
        <v>45778</v>
      </c>
      <c r="B12300" t="s">
        <v>1495</v>
      </c>
      <c r="C12300">
        <v>190540</v>
      </c>
      <c r="D12300" t="s">
        <v>252</v>
      </c>
      <c r="E12300" t="s">
        <v>1908</v>
      </c>
      <c r="F12300" t="s">
        <v>1525</v>
      </c>
    </row>
    <row r="12301" spans="1:6" ht="15">
      <c r="A12301" s="233">
        <v>45778</v>
      </c>
      <c r="B12301" t="s">
        <v>2110</v>
      </c>
      <c r="C12301">
        <v>228.2985199958014</v>
      </c>
      <c r="D12301" t="s">
        <v>252</v>
      </c>
      <c r="E12301" t="s">
        <v>2207</v>
      </c>
      <c r="F12301" t="s">
        <v>1525</v>
      </c>
    </row>
    <row r="12302" spans="1:6" ht="15">
      <c r="A12302" s="233">
        <v>45778</v>
      </c>
      <c r="B12302" t="s">
        <v>2110</v>
      </c>
      <c r="C12302">
        <v>250.6475060573147</v>
      </c>
      <c r="D12302" t="s">
        <v>254</v>
      </c>
      <c r="E12302" t="s">
        <v>3303</v>
      </c>
      <c r="F12302" t="s">
        <v>1578</v>
      </c>
    </row>
    <row r="12303" spans="1:6" ht="15">
      <c r="A12303" s="233">
        <v>45778</v>
      </c>
      <c r="B12303" t="s">
        <v>2112</v>
      </c>
      <c r="C12303">
        <v>150</v>
      </c>
      <c r="D12303" t="s">
        <v>254</v>
      </c>
      <c r="E12303" t="s">
        <v>2217</v>
      </c>
      <c r="F12303" t="s">
        <v>1578</v>
      </c>
    </row>
    <row r="12304" spans="1:6" ht="15">
      <c r="A12304" s="233">
        <v>45778</v>
      </c>
      <c r="B12304" t="s">
        <v>1495</v>
      </c>
      <c r="C12304">
        <v>59845</v>
      </c>
      <c r="D12304" t="s">
        <v>254</v>
      </c>
      <c r="E12304" t="s">
        <v>1909</v>
      </c>
      <c r="F12304" t="s">
        <v>1578</v>
      </c>
    </row>
    <row r="12305" spans="1:6" ht="15">
      <c r="A12305" s="233">
        <v>45778</v>
      </c>
      <c r="B12305" t="s">
        <v>1495</v>
      </c>
      <c r="C12305">
        <v>239223</v>
      </c>
      <c r="D12305" t="s">
        <v>256</v>
      </c>
      <c r="E12305" t="s">
        <v>1910</v>
      </c>
      <c r="F12305" t="s">
        <v>1544</v>
      </c>
    </row>
    <row r="12306" spans="1:6" ht="15">
      <c r="A12306" s="233">
        <v>45778</v>
      </c>
      <c r="B12306" t="s">
        <v>2112</v>
      </c>
      <c r="C12306">
        <v>400</v>
      </c>
      <c r="D12306" t="s">
        <v>256</v>
      </c>
      <c r="E12306" t="s">
        <v>2379</v>
      </c>
      <c r="F12306" t="s">
        <v>1544</v>
      </c>
    </row>
    <row r="12307" spans="1:6" ht="15">
      <c r="A12307" s="233">
        <v>45778</v>
      </c>
      <c r="B12307" t="s">
        <v>2110</v>
      </c>
      <c r="C12307">
        <v>167.20800257500321</v>
      </c>
      <c r="D12307" t="s">
        <v>256</v>
      </c>
      <c r="E12307" t="s">
        <v>2253</v>
      </c>
      <c r="F12307" t="s">
        <v>1544</v>
      </c>
    </row>
    <row r="12308" spans="1:6" ht="15">
      <c r="A12308" s="233">
        <v>45778</v>
      </c>
      <c r="B12308" t="s">
        <v>2112</v>
      </c>
      <c r="C12308">
        <v>70</v>
      </c>
      <c r="D12308" t="s">
        <v>258</v>
      </c>
      <c r="E12308" t="s">
        <v>2127</v>
      </c>
      <c r="F12308" t="s">
        <v>1509</v>
      </c>
    </row>
    <row r="12309" spans="1:6" ht="15">
      <c r="A12309" s="233">
        <v>45778</v>
      </c>
      <c r="B12309" t="s">
        <v>1495</v>
      </c>
      <c r="C12309">
        <v>32890</v>
      </c>
      <c r="D12309" t="s">
        <v>258</v>
      </c>
      <c r="E12309" t="s">
        <v>1911</v>
      </c>
      <c r="F12309" t="s">
        <v>1509</v>
      </c>
    </row>
    <row r="12310" spans="1:6" ht="15">
      <c r="A12310" s="233">
        <v>45778</v>
      </c>
      <c r="B12310" t="s">
        <v>2110</v>
      </c>
      <c r="C12310">
        <v>212.8306476132563</v>
      </c>
      <c r="D12310" t="s">
        <v>258</v>
      </c>
      <c r="E12310" t="s">
        <v>2808</v>
      </c>
      <c r="F12310" t="s">
        <v>1509</v>
      </c>
    </row>
    <row r="12311" spans="1:6" ht="15">
      <c r="A12311" s="233">
        <v>45778</v>
      </c>
      <c r="B12311" t="s">
        <v>2112</v>
      </c>
      <c r="C12311">
        <v>85</v>
      </c>
      <c r="D12311" t="s">
        <v>260</v>
      </c>
      <c r="E12311" t="s">
        <v>2183</v>
      </c>
      <c r="F12311" t="s">
        <v>1522</v>
      </c>
    </row>
    <row r="12312" spans="1:6" ht="15">
      <c r="A12312" s="233">
        <v>45778</v>
      </c>
      <c r="B12312" t="s">
        <v>2110</v>
      </c>
      <c r="C12312">
        <v>213.73969020317841</v>
      </c>
      <c r="D12312" t="s">
        <v>260</v>
      </c>
      <c r="E12312" t="s">
        <v>2813</v>
      </c>
      <c r="F12312" t="s">
        <v>1522</v>
      </c>
    </row>
    <row r="12313" spans="1:6" ht="15">
      <c r="A12313" s="233">
        <v>45778</v>
      </c>
      <c r="B12313" t="s">
        <v>1495</v>
      </c>
      <c r="C12313">
        <v>39768</v>
      </c>
      <c r="D12313" t="s">
        <v>260</v>
      </c>
      <c r="E12313" t="s">
        <v>1912</v>
      </c>
      <c r="F12313" t="s">
        <v>1522</v>
      </c>
    </row>
    <row r="12314" spans="1:6" ht="15">
      <c r="A12314" s="233">
        <v>45778</v>
      </c>
      <c r="B12314" t="s">
        <v>1495</v>
      </c>
      <c r="C12314">
        <v>42169</v>
      </c>
      <c r="D12314" t="s">
        <v>262</v>
      </c>
      <c r="E12314" t="s">
        <v>1913</v>
      </c>
      <c r="F12314" t="s">
        <v>1534</v>
      </c>
    </row>
    <row r="12315" spans="1:6" ht="15">
      <c r="A12315" s="233">
        <v>45778</v>
      </c>
      <c r="B12315" t="s">
        <v>2110</v>
      </c>
      <c r="C12315">
        <v>272.71218193459652</v>
      </c>
      <c r="D12315" t="s">
        <v>262</v>
      </c>
      <c r="E12315" t="s">
        <v>2790</v>
      </c>
      <c r="F12315" t="s">
        <v>1534</v>
      </c>
    </row>
    <row r="12316" spans="1:6" ht="15">
      <c r="A12316" s="233">
        <v>45778</v>
      </c>
      <c r="B12316" t="s">
        <v>2112</v>
      </c>
      <c r="C12316">
        <v>115</v>
      </c>
      <c r="D12316" t="s">
        <v>262</v>
      </c>
      <c r="E12316" t="s">
        <v>2143</v>
      </c>
      <c r="F12316" t="s">
        <v>1534</v>
      </c>
    </row>
    <row r="12317" spans="1:6" ht="15">
      <c r="A12317" s="233">
        <v>45778</v>
      </c>
      <c r="B12317" t="s">
        <v>1495</v>
      </c>
      <c r="C12317">
        <v>34994</v>
      </c>
      <c r="D12317" t="s">
        <v>264</v>
      </c>
      <c r="E12317" t="s">
        <v>1938</v>
      </c>
      <c r="F12317" t="s">
        <v>1531</v>
      </c>
    </row>
    <row r="12318" spans="1:6" ht="15">
      <c r="A12318" s="233">
        <v>45778</v>
      </c>
      <c r="B12318" t="s">
        <v>2112</v>
      </c>
      <c r="C12318">
        <v>30</v>
      </c>
      <c r="D12318" t="s">
        <v>264</v>
      </c>
      <c r="E12318" t="s">
        <v>2133</v>
      </c>
      <c r="F12318" t="s">
        <v>1531</v>
      </c>
    </row>
    <row r="12319" spans="1:6" ht="15">
      <c r="A12319" s="233">
        <v>45778</v>
      </c>
      <c r="B12319" t="s">
        <v>2110</v>
      </c>
      <c r="C12319">
        <v>85.728982111219068</v>
      </c>
      <c r="D12319" t="s">
        <v>264</v>
      </c>
      <c r="E12319" t="s">
        <v>2595</v>
      </c>
      <c r="F12319" t="s">
        <v>1531</v>
      </c>
    </row>
    <row r="12320" spans="1:6" ht="15">
      <c r="A12320" s="233">
        <v>45778</v>
      </c>
      <c r="B12320" t="s">
        <v>2112</v>
      </c>
      <c r="C12320">
        <v>75</v>
      </c>
      <c r="D12320" t="s">
        <v>266</v>
      </c>
      <c r="E12320" t="s">
        <v>2147</v>
      </c>
      <c r="F12320" t="s">
        <v>1525</v>
      </c>
    </row>
    <row r="12321" spans="1:6" ht="15">
      <c r="A12321" s="233">
        <v>45778</v>
      </c>
      <c r="B12321" t="s">
        <v>2110</v>
      </c>
      <c r="C12321">
        <v>305.9226627508566</v>
      </c>
      <c r="D12321" t="s">
        <v>266</v>
      </c>
      <c r="E12321" t="s">
        <v>2814</v>
      </c>
      <c r="F12321" t="s">
        <v>1525</v>
      </c>
    </row>
    <row r="12322" spans="1:6" ht="15">
      <c r="A12322" s="233">
        <v>45778</v>
      </c>
      <c r="B12322" t="s">
        <v>1495</v>
      </c>
      <c r="C12322">
        <v>24516</v>
      </c>
      <c r="D12322" t="s">
        <v>266</v>
      </c>
      <c r="E12322" t="s">
        <v>1914</v>
      </c>
      <c r="F12322" t="s">
        <v>1525</v>
      </c>
    </row>
    <row r="12323" spans="1:6" ht="15">
      <c r="A12323" s="233">
        <v>45778</v>
      </c>
      <c r="B12323" t="s">
        <v>1495</v>
      </c>
      <c r="C12323">
        <v>38234</v>
      </c>
      <c r="D12323" t="s">
        <v>268</v>
      </c>
      <c r="E12323" t="s">
        <v>1915</v>
      </c>
      <c r="F12323" t="s">
        <v>1522</v>
      </c>
    </row>
    <row r="12324" spans="1:6" ht="15">
      <c r="A12324" s="233">
        <v>45778</v>
      </c>
      <c r="B12324" t="s">
        <v>2110</v>
      </c>
      <c r="C12324">
        <v>261.54731390908609</v>
      </c>
      <c r="D12324" t="s">
        <v>268</v>
      </c>
      <c r="E12324" t="s">
        <v>3132</v>
      </c>
      <c r="F12324" t="s">
        <v>1522</v>
      </c>
    </row>
    <row r="12325" spans="1:6" ht="15">
      <c r="A12325" s="233">
        <v>45778</v>
      </c>
      <c r="B12325" t="s">
        <v>2112</v>
      </c>
      <c r="C12325">
        <v>100</v>
      </c>
      <c r="D12325" t="s">
        <v>268</v>
      </c>
      <c r="E12325" t="s">
        <v>2121</v>
      </c>
      <c r="F12325" t="s">
        <v>1522</v>
      </c>
    </row>
    <row r="12326" spans="1:6" ht="15">
      <c r="A12326" s="233">
        <v>45778</v>
      </c>
      <c r="B12326" t="s">
        <v>1495</v>
      </c>
      <c r="C12326">
        <v>19559</v>
      </c>
      <c r="D12326" t="s">
        <v>270</v>
      </c>
      <c r="E12326" t="s">
        <v>1916</v>
      </c>
      <c r="F12326" t="s">
        <v>1509</v>
      </c>
    </row>
    <row r="12327" spans="1:6" ht="15">
      <c r="A12327" s="233">
        <v>45778</v>
      </c>
      <c r="B12327" t="s">
        <v>2112</v>
      </c>
      <c r="C12327">
        <v>20</v>
      </c>
      <c r="D12327" t="s">
        <v>270</v>
      </c>
      <c r="E12327" t="s">
        <v>2118</v>
      </c>
      <c r="F12327" t="s">
        <v>1509</v>
      </c>
    </row>
    <row r="12328" spans="1:6" ht="15">
      <c r="A12328" s="233">
        <v>45778</v>
      </c>
      <c r="B12328" t="s">
        <v>2110</v>
      </c>
      <c r="C12328">
        <v>102.2547164987985</v>
      </c>
      <c r="D12328" t="s">
        <v>270</v>
      </c>
      <c r="E12328" t="s">
        <v>2257</v>
      </c>
      <c r="F12328" t="s">
        <v>1509</v>
      </c>
    </row>
    <row r="12329" spans="1:6" ht="15">
      <c r="A12329" s="233">
        <v>45778</v>
      </c>
      <c r="B12329" t="s">
        <v>2112</v>
      </c>
      <c r="C12329">
        <v>85</v>
      </c>
      <c r="D12329" t="s">
        <v>272</v>
      </c>
      <c r="E12329" t="s">
        <v>2183</v>
      </c>
      <c r="F12329" t="s">
        <v>1534</v>
      </c>
    </row>
    <row r="12330" spans="1:6" ht="15">
      <c r="A12330" s="233">
        <v>45778</v>
      </c>
      <c r="B12330" t="s">
        <v>2110</v>
      </c>
      <c r="C12330">
        <v>199.92943666941079</v>
      </c>
      <c r="D12330" t="s">
        <v>272</v>
      </c>
      <c r="E12330" t="s">
        <v>2208</v>
      </c>
      <c r="F12330" t="s">
        <v>1534</v>
      </c>
    </row>
    <row r="12331" spans="1:6" ht="15">
      <c r="A12331" s="233">
        <v>45778</v>
      </c>
      <c r="B12331" t="s">
        <v>1495</v>
      </c>
      <c r="C12331">
        <v>42515</v>
      </c>
      <c r="D12331" t="s">
        <v>272</v>
      </c>
      <c r="E12331" t="s">
        <v>1917</v>
      </c>
      <c r="F12331" t="s">
        <v>1534</v>
      </c>
    </row>
    <row r="12332" spans="1:6" ht="15">
      <c r="A12332" s="233">
        <v>45778</v>
      </c>
      <c r="B12332" t="s">
        <v>2110</v>
      </c>
      <c r="C12332">
        <v>263.4539525213255</v>
      </c>
      <c r="D12332" t="s">
        <v>274</v>
      </c>
      <c r="E12332" t="s">
        <v>2170</v>
      </c>
      <c r="F12332" t="s">
        <v>1518</v>
      </c>
    </row>
    <row r="12333" spans="1:6" ht="15">
      <c r="A12333" s="233">
        <v>45778</v>
      </c>
      <c r="B12333" t="s">
        <v>2112</v>
      </c>
      <c r="C12333">
        <v>185</v>
      </c>
      <c r="D12333" t="s">
        <v>274</v>
      </c>
      <c r="E12333" t="s">
        <v>2171</v>
      </c>
      <c r="F12333" t="s">
        <v>1518</v>
      </c>
    </row>
    <row r="12334" spans="1:6" ht="15">
      <c r="A12334" s="233">
        <v>45778</v>
      </c>
      <c r="B12334" t="s">
        <v>1495</v>
      </c>
      <c r="C12334">
        <v>70221</v>
      </c>
      <c r="D12334" t="s">
        <v>274</v>
      </c>
      <c r="E12334" t="s">
        <v>1918</v>
      </c>
      <c r="F12334" t="s">
        <v>1518</v>
      </c>
    </row>
    <row r="12335" spans="1:6" ht="15">
      <c r="A12335" s="233">
        <v>45778</v>
      </c>
      <c r="B12335" t="s">
        <v>1495</v>
      </c>
      <c r="C12335">
        <v>50588</v>
      </c>
      <c r="D12335" t="s">
        <v>276</v>
      </c>
      <c r="E12335" t="s">
        <v>1919</v>
      </c>
      <c r="F12335" t="s">
        <v>1531</v>
      </c>
    </row>
    <row r="12336" spans="1:6" ht="15">
      <c r="A12336" s="233">
        <v>45778</v>
      </c>
      <c r="B12336" t="s">
        <v>2112</v>
      </c>
      <c r="C12336">
        <v>150</v>
      </c>
      <c r="D12336" t="s">
        <v>276</v>
      </c>
      <c r="E12336" t="s">
        <v>2217</v>
      </c>
      <c r="F12336" t="s">
        <v>1531</v>
      </c>
    </row>
    <row r="12337" spans="1:6" ht="15">
      <c r="A12337" s="233">
        <v>45778</v>
      </c>
      <c r="B12337" t="s">
        <v>2110</v>
      </c>
      <c r="C12337">
        <v>296.51300703724212</v>
      </c>
      <c r="D12337" t="s">
        <v>276</v>
      </c>
      <c r="E12337" t="s">
        <v>3978</v>
      </c>
      <c r="F12337" t="s">
        <v>1531</v>
      </c>
    </row>
    <row r="12338" spans="1:6" ht="15">
      <c r="A12338" s="233">
        <v>45778</v>
      </c>
      <c r="B12338" t="s">
        <v>2112</v>
      </c>
      <c r="C12338">
        <v>65</v>
      </c>
      <c r="D12338" t="s">
        <v>278</v>
      </c>
      <c r="E12338" t="s">
        <v>2209</v>
      </c>
      <c r="F12338" t="s">
        <v>1509</v>
      </c>
    </row>
    <row r="12339" spans="1:6" ht="15">
      <c r="A12339" s="233">
        <v>45778</v>
      </c>
      <c r="B12339" t="s">
        <v>2110</v>
      </c>
      <c r="C12339">
        <v>216.18385605481089</v>
      </c>
      <c r="D12339" t="s">
        <v>278</v>
      </c>
      <c r="E12339" t="s">
        <v>2259</v>
      </c>
      <c r="F12339" t="s">
        <v>1509</v>
      </c>
    </row>
    <row r="12340" spans="1:6" ht="15">
      <c r="A12340" s="233">
        <v>45778</v>
      </c>
      <c r="B12340" t="s">
        <v>1495</v>
      </c>
      <c r="C12340">
        <v>30067</v>
      </c>
      <c r="D12340" t="s">
        <v>278</v>
      </c>
      <c r="E12340" t="s">
        <v>1920</v>
      </c>
      <c r="F12340" t="s">
        <v>1509</v>
      </c>
    </row>
    <row r="12341" spans="1:6" ht="15">
      <c r="A12341" s="233">
        <v>45778</v>
      </c>
      <c r="B12341" t="s">
        <v>1495</v>
      </c>
      <c r="C12341">
        <v>33551</v>
      </c>
      <c r="D12341" t="s">
        <v>280</v>
      </c>
      <c r="E12341" t="s">
        <v>1921</v>
      </c>
      <c r="F12341" t="s">
        <v>1509</v>
      </c>
    </row>
    <row r="12342" spans="1:6" ht="15">
      <c r="A12342" s="233">
        <v>45778</v>
      </c>
      <c r="B12342" t="s">
        <v>2110</v>
      </c>
      <c r="C12342">
        <v>163.92954010312661</v>
      </c>
      <c r="D12342" t="s">
        <v>280</v>
      </c>
      <c r="E12342" t="s">
        <v>2260</v>
      </c>
      <c r="F12342" t="s">
        <v>1509</v>
      </c>
    </row>
    <row r="12343" spans="1:6" ht="15">
      <c r="A12343" s="233">
        <v>45778</v>
      </c>
      <c r="B12343" t="s">
        <v>2112</v>
      </c>
      <c r="C12343">
        <v>55</v>
      </c>
      <c r="D12343" t="s">
        <v>280</v>
      </c>
      <c r="E12343" t="s">
        <v>2150</v>
      </c>
      <c r="F12343" t="s">
        <v>1509</v>
      </c>
    </row>
    <row r="12344" spans="1:6" ht="15">
      <c r="A12344" s="233">
        <v>45778</v>
      </c>
      <c r="B12344" t="s">
        <v>2110</v>
      </c>
      <c r="C12344">
        <v>281.12920229588849</v>
      </c>
      <c r="D12344" t="s">
        <v>282</v>
      </c>
      <c r="E12344" t="s">
        <v>2799</v>
      </c>
      <c r="F12344" t="s">
        <v>1534</v>
      </c>
    </row>
    <row r="12345" spans="1:6" ht="15">
      <c r="A12345" s="233">
        <v>45778</v>
      </c>
      <c r="B12345" t="s">
        <v>1495</v>
      </c>
      <c r="C12345">
        <v>42685</v>
      </c>
      <c r="D12345" t="s">
        <v>282</v>
      </c>
      <c r="E12345" t="s">
        <v>1922</v>
      </c>
      <c r="F12345" t="s">
        <v>1534</v>
      </c>
    </row>
    <row r="12346" spans="1:6" ht="15">
      <c r="A12346" s="233">
        <v>45778</v>
      </c>
      <c r="B12346" t="s">
        <v>2112</v>
      </c>
      <c r="C12346">
        <v>120</v>
      </c>
      <c r="D12346" t="s">
        <v>282</v>
      </c>
      <c r="E12346" t="s">
        <v>2233</v>
      </c>
      <c r="F12346" t="s">
        <v>1534</v>
      </c>
    </row>
    <row r="12347" spans="1:6" ht="15">
      <c r="A12347" s="233">
        <v>45778</v>
      </c>
      <c r="B12347" t="s">
        <v>2110</v>
      </c>
      <c r="C12347">
        <v>207.51990653918281</v>
      </c>
      <c r="D12347" t="s">
        <v>284</v>
      </c>
      <c r="E12347" t="s">
        <v>2806</v>
      </c>
      <c r="F12347" t="s">
        <v>1531</v>
      </c>
    </row>
    <row r="12348" spans="1:6" ht="15">
      <c r="A12348" s="233">
        <v>45778</v>
      </c>
      <c r="B12348" t="s">
        <v>1495</v>
      </c>
      <c r="C12348">
        <v>130108</v>
      </c>
      <c r="D12348" t="s">
        <v>284</v>
      </c>
      <c r="E12348" t="s">
        <v>1923</v>
      </c>
      <c r="F12348" t="s">
        <v>1531</v>
      </c>
    </row>
    <row r="12349" spans="1:6" ht="15">
      <c r="A12349" s="233">
        <v>45778</v>
      </c>
      <c r="B12349" t="s">
        <v>2112</v>
      </c>
      <c r="C12349">
        <v>270</v>
      </c>
      <c r="D12349" t="s">
        <v>284</v>
      </c>
      <c r="E12349" t="s">
        <v>2987</v>
      </c>
      <c r="F12349" t="s">
        <v>1531</v>
      </c>
    </row>
    <row r="12350" spans="1:6" ht="15">
      <c r="A12350" s="233">
        <v>45778</v>
      </c>
      <c r="B12350" t="s">
        <v>2112</v>
      </c>
      <c r="C12350">
        <v>45</v>
      </c>
      <c r="D12350" t="s">
        <v>286</v>
      </c>
      <c r="E12350" t="s">
        <v>2138</v>
      </c>
      <c r="F12350" t="s">
        <v>1544</v>
      </c>
    </row>
    <row r="12351" spans="1:6" ht="15">
      <c r="A12351" s="233">
        <v>45778</v>
      </c>
      <c r="B12351" t="s">
        <v>1495</v>
      </c>
      <c r="C12351">
        <v>33561</v>
      </c>
      <c r="D12351" t="s">
        <v>286</v>
      </c>
      <c r="E12351" t="s">
        <v>1924</v>
      </c>
      <c r="F12351" t="s">
        <v>1544</v>
      </c>
    </row>
    <row r="12352" spans="1:6" ht="15">
      <c r="A12352" s="233">
        <v>45778</v>
      </c>
      <c r="B12352" t="s">
        <v>2110</v>
      </c>
      <c r="C12352">
        <v>134.08420488066511</v>
      </c>
      <c r="D12352" t="s">
        <v>286</v>
      </c>
      <c r="E12352" t="s">
        <v>2262</v>
      </c>
      <c r="F12352" t="s">
        <v>1544</v>
      </c>
    </row>
    <row r="12353" spans="1:6" ht="15">
      <c r="A12353" s="233">
        <v>45778</v>
      </c>
      <c r="B12353" t="s">
        <v>2112</v>
      </c>
      <c r="C12353">
        <v>180</v>
      </c>
      <c r="D12353" t="s">
        <v>288</v>
      </c>
      <c r="E12353" t="s">
        <v>2177</v>
      </c>
      <c r="F12353" t="s">
        <v>1591</v>
      </c>
    </row>
    <row r="12354" spans="1:6" ht="15">
      <c r="A12354" s="233">
        <v>45778</v>
      </c>
      <c r="B12354" t="s">
        <v>2110</v>
      </c>
      <c r="C12354">
        <v>233.8391186863438</v>
      </c>
      <c r="D12354" t="s">
        <v>288</v>
      </c>
      <c r="E12354" t="s">
        <v>2234</v>
      </c>
      <c r="F12354" t="s">
        <v>1591</v>
      </c>
    </row>
    <row r="12355" spans="1:6" ht="15">
      <c r="A12355" s="233">
        <v>45778</v>
      </c>
      <c r="B12355" t="s">
        <v>1495</v>
      </c>
      <c r="C12355">
        <v>76976</v>
      </c>
      <c r="D12355" t="s">
        <v>288</v>
      </c>
      <c r="E12355" t="s">
        <v>1925</v>
      </c>
      <c r="F12355" t="s">
        <v>1591</v>
      </c>
    </row>
    <row r="12356" spans="1:6" ht="15">
      <c r="A12356" s="233">
        <v>45778</v>
      </c>
      <c r="B12356" t="s">
        <v>2112</v>
      </c>
      <c r="C12356">
        <v>285</v>
      </c>
      <c r="D12356" t="s">
        <v>290</v>
      </c>
      <c r="E12356" t="s">
        <v>2159</v>
      </c>
      <c r="F12356" t="s">
        <v>1544</v>
      </c>
    </row>
    <row r="12357" spans="1:6" ht="15">
      <c r="A12357" s="233">
        <v>45778</v>
      </c>
      <c r="B12357" t="s">
        <v>2110</v>
      </c>
      <c r="C12357">
        <v>133.86692218809009</v>
      </c>
      <c r="D12357" t="s">
        <v>290</v>
      </c>
      <c r="E12357" t="s">
        <v>2262</v>
      </c>
      <c r="F12357" t="s">
        <v>1544</v>
      </c>
    </row>
    <row r="12358" spans="1:6" ht="15">
      <c r="A12358" s="233">
        <v>45778</v>
      </c>
      <c r="B12358" t="s">
        <v>1495</v>
      </c>
      <c r="C12358">
        <v>212898</v>
      </c>
      <c r="D12358" t="s">
        <v>290</v>
      </c>
      <c r="E12358" t="s">
        <v>1926</v>
      </c>
      <c r="F12358" t="s">
        <v>1544</v>
      </c>
    </row>
    <row r="12359" spans="1:6" ht="15">
      <c r="A12359" s="233">
        <v>45778</v>
      </c>
      <c r="B12359" t="s">
        <v>1495</v>
      </c>
      <c r="C12359">
        <v>26528</v>
      </c>
      <c r="D12359" t="s">
        <v>292</v>
      </c>
      <c r="E12359" t="s">
        <v>1927</v>
      </c>
      <c r="F12359" t="s">
        <v>1509</v>
      </c>
    </row>
    <row r="12360" spans="1:6" ht="15">
      <c r="A12360" s="233">
        <v>45778</v>
      </c>
      <c r="B12360" t="s">
        <v>2112</v>
      </c>
      <c r="C12360">
        <v>10</v>
      </c>
      <c r="D12360" t="s">
        <v>292</v>
      </c>
      <c r="E12360" t="s">
        <v>2129</v>
      </c>
      <c r="F12360" t="s">
        <v>1509</v>
      </c>
    </row>
    <row r="12361" spans="1:6" ht="15">
      <c r="A12361" s="233">
        <v>45778</v>
      </c>
      <c r="B12361" t="s">
        <v>2110</v>
      </c>
      <c r="C12361">
        <v>37.696019300361883</v>
      </c>
      <c r="D12361" t="s">
        <v>292</v>
      </c>
      <c r="E12361" t="s">
        <v>2570</v>
      </c>
      <c r="F12361" t="s">
        <v>1509</v>
      </c>
    </row>
    <row r="12362" spans="1:6" ht="15">
      <c r="A12362" s="233">
        <v>45778</v>
      </c>
      <c r="B12362" t="s">
        <v>2110</v>
      </c>
      <c r="C12362">
        <v>73.595551557772509</v>
      </c>
      <c r="D12362" t="s">
        <v>296</v>
      </c>
      <c r="E12362" t="s">
        <v>2628</v>
      </c>
      <c r="F12362" t="s">
        <v>1534</v>
      </c>
    </row>
    <row r="12363" spans="1:6" ht="15">
      <c r="A12363" s="233">
        <v>45778</v>
      </c>
      <c r="B12363" t="s">
        <v>1495</v>
      </c>
      <c r="C12363">
        <v>61145</v>
      </c>
      <c r="D12363" t="s">
        <v>296</v>
      </c>
      <c r="E12363" t="s">
        <v>1928</v>
      </c>
      <c r="F12363" t="s">
        <v>1534</v>
      </c>
    </row>
    <row r="12364" spans="1:6" ht="15">
      <c r="A12364" s="233">
        <v>45778</v>
      </c>
      <c r="B12364" t="s">
        <v>2112</v>
      </c>
      <c r="C12364">
        <v>45</v>
      </c>
      <c r="D12364" t="s">
        <v>296</v>
      </c>
      <c r="E12364" t="s">
        <v>2138</v>
      </c>
      <c r="F12364" t="s">
        <v>1534</v>
      </c>
    </row>
    <row r="12365" spans="1:6" ht="15">
      <c r="A12365" s="233">
        <v>45778</v>
      </c>
      <c r="B12365" t="s">
        <v>2112</v>
      </c>
      <c r="C12365">
        <v>140</v>
      </c>
      <c r="D12365" t="s">
        <v>294</v>
      </c>
      <c r="E12365" t="s">
        <v>2131</v>
      </c>
      <c r="F12365" t="s">
        <v>1534</v>
      </c>
    </row>
    <row r="12366" spans="1:6" ht="15">
      <c r="A12366" s="233">
        <v>45778</v>
      </c>
      <c r="B12366" t="s">
        <v>1495</v>
      </c>
      <c r="C12366">
        <v>66487</v>
      </c>
      <c r="D12366" t="s">
        <v>294</v>
      </c>
      <c r="E12366" t="s">
        <v>1929</v>
      </c>
      <c r="F12366" t="s">
        <v>1534</v>
      </c>
    </row>
    <row r="12367" spans="1:6" ht="15">
      <c r="A12367" s="233">
        <v>45778</v>
      </c>
      <c r="B12367" t="s">
        <v>2110</v>
      </c>
      <c r="C12367">
        <v>210.56747935686681</v>
      </c>
      <c r="D12367" t="s">
        <v>294</v>
      </c>
      <c r="E12367" t="s">
        <v>2197</v>
      </c>
      <c r="F12367" t="s">
        <v>1534</v>
      </c>
    </row>
    <row r="12368" spans="1:6" ht="15">
      <c r="A12368" s="233">
        <v>45778</v>
      </c>
      <c r="B12368" t="s">
        <v>1495</v>
      </c>
      <c r="C12368">
        <v>120151</v>
      </c>
      <c r="D12368" t="s">
        <v>298</v>
      </c>
      <c r="E12368" t="s">
        <v>1930</v>
      </c>
      <c r="F12368" t="s">
        <v>1522</v>
      </c>
    </row>
    <row r="12369" spans="1:6" ht="15">
      <c r="A12369" s="233">
        <v>45778</v>
      </c>
      <c r="B12369" t="s">
        <v>2110</v>
      </c>
      <c r="C12369">
        <v>183.10292881457499</v>
      </c>
      <c r="D12369" t="s">
        <v>298</v>
      </c>
      <c r="E12369" t="s">
        <v>2792</v>
      </c>
      <c r="F12369" t="s">
        <v>1522</v>
      </c>
    </row>
    <row r="12370" spans="1:6" ht="15">
      <c r="A12370" s="233">
        <v>45778</v>
      </c>
      <c r="B12370" t="s">
        <v>2112</v>
      </c>
      <c r="C12370">
        <v>220</v>
      </c>
      <c r="D12370" t="s">
        <v>298</v>
      </c>
      <c r="E12370" t="s">
        <v>2158</v>
      </c>
      <c r="F12370" t="s">
        <v>1522</v>
      </c>
    </row>
    <row r="12371" spans="1:6" ht="15">
      <c r="A12371" s="233">
        <v>45778</v>
      </c>
      <c r="B12371" t="s">
        <v>2110</v>
      </c>
      <c r="C12371">
        <v>200.20688044312459</v>
      </c>
      <c r="D12371" t="s">
        <v>300</v>
      </c>
      <c r="E12371" t="s">
        <v>2208</v>
      </c>
      <c r="F12371" t="s">
        <v>1544</v>
      </c>
    </row>
    <row r="12372" spans="1:6" ht="15">
      <c r="A12372" s="233">
        <v>45778</v>
      </c>
      <c r="B12372" t="s">
        <v>2112</v>
      </c>
      <c r="C12372">
        <v>60</v>
      </c>
      <c r="D12372" t="s">
        <v>300</v>
      </c>
      <c r="E12372" t="s">
        <v>2113</v>
      </c>
      <c r="F12372" t="s">
        <v>1544</v>
      </c>
    </row>
    <row r="12373" spans="1:6" ht="15">
      <c r="A12373" s="233">
        <v>45778</v>
      </c>
      <c r="B12373" t="s">
        <v>1495</v>
      </c>
      <c r="C12373">
        <v>29969</v>
      </c>
      <c r="D12373" t="s">
        <v>300</v>
      </c>
      <c r="E12373" t="s">
        <v>1939</v>
      </c>
      <c r="F12373" t="s">
        <v>1544</v>
      </c>
    </row>
    <row r="12374" spans="1:6" ht="15">
      <c r="A12374" s="233">
        <v>45778</v>
      </c>
      <c r="B12374" t="s">
        <v>2110</v>
      </c>
      <c r="C12374">
        <v>202.3909112988099</v>
      </c>
      <c r="D12374" t="s">
        <v>302</v>
      </c>
      <c r="E12374" t="s">
        <v>3543</v>
      </c>
      <c r="F12374" t="s">
        <v>1534</v>
      </c>
    </row>
    <row r="12375" spans="1:6" ht="15">
      <c r="A12375" s="233">
        <v>45778</v>
      </c>
      <c r="B12375" t="s">
        <v>1495</v>
      </c>
      <c r="C12375">
        <v>74114</v>
      </c>
      <c r="D12375" t="s">
        <v>302</v>
      </c>
      <c r="E12375" t="s">
        <v>1931</v>
      </c>
      <c r="F12375" t="s">
        <v>1534</v>
      </c>
    </row>
    <row r="12376" spans="1:6" ht="15">
      <c r="A12376" s="233">
        <v>45778</v>
      </c>
      <c r="B12376" t="s">
        <v>2112</v>
      </c>
      <c r="C12376">
        <v>150</v>
      </c>
      <c r="D12376" t="s">
        <v>302</v>
      </c>
      <c r="E12376" t="s">
        <v>2217</v>
      </c>
      <c r="F12376" t="s">
        <v>1534</v>
      </c>
    </row>
    <row r="12377" spans="1:6" ht="15">
      <c r="A12377" s="233">
        <v>45778</v>
      </c>
      <c r="B12377" t="s">
        <v>2110</v>
      </c>
      <c r="C12377">
        <v>153.75626556782191</v>
      </c>
      <c r="D12377" t="s">
        <v>304</v>
      </c>
      <c r="E12377" t="s">
        <v>2561</v>
      </c>
      <c r="F12377" t="s">
        <v>1544</v>
      </c>
    </row>
    <row r="12378" spans="1:6" ht="15">
      <c r="A12378" s="233">
        <v>45778</v>
      </c>
      <c r="B12378" t="s">
        <v>2112</v>
      </c>
      <c r="C12378">
        <v>50</v>
      </c>
      <c r="D12378" t="s">
        <v>304</v>
      </c>
      <c r="E12378" t="s">
        <v>2191</v>
      </c>
      <c r="F12378" t="s">
        <v>1544</v>
      </c>
    </row>
    <row r="12379" spans="1:6" ht="15">
      <c r="A12379" s="233">
        <v>45778</v>
      </c>
      <c r="B12379" t="s">
        <v>1495</v>
      </c>
      <c r="C12379">
        <v>32519</v>
      </c>
      <c r="D12379" t="s">
        <v>304</v>
      </c>
      <c r="E12379" t="s">
        <v>1932</v>
      </c>
      <c r="F12379" t="s">
        <v>1544</v>
      </c>
    </row>
    <row r="12380" spans="1:6" ht="15">
      <c r="A12380" s="233">
        <v>45778</v>
      </c>
      <c r="B12380" t="s">
        <v>1495</v>
      </c>
      <c r="C12380">
        <v>45108</v>
      </c>
      <c r="D12380" t="s">
        <v>306</v>
      </c>
      <c r="E12380" t="s">
        <v>1933</v>
      </c>
      <c r="F12380" t="s">
        <v>1531</v>
      </c>
    </row>
    <row r="12381" spans="1:6" ht="15">
      <c r="A12381" s="233">
        <v>45778</v>
      </c>
      <c r="B12381" t="s">
        <v>2110</v>
      </c>
      <c r="C12381">
        <v>299.28172386272951</v>
      </c>
      <c r="D12381" t="s">
        <v>306</v>
      </c>
      <c r="E12381" t="s">
        <v>2120</v>
      </c>
      <c r="F12381" t="s">
        <v>1531</v>
      </c>
    </row>
    <row r="12382" spans="1:6" ht="15">
      <c r="A12382" s="233">
        <v>45778</v>
      </c>
      <c r="B12382" t="s">
        <v>2112</v>
      </c>
      <c r="C12382">
        <v>135</v>
      </c>
      <c r="D12382" t="s">
        <v>306</v>
      </c>
      <c r="E12382" t="s">
        <v>2165</v>
      </c>
      <c r="F12382" t="s">
        <v>1531</v>
      </c>
    </row>
    <row r="12383" spans="1:6" ht="15">
      <c r="A12383" s="233">
        <v>45778</v>
      </c>
      <c r="B12383" t="s">
        <v>1495</v>
      </c>
      <c r="C12383">
        <v>145551</v>
      </c>
      <c r="D12383" t="s">
        <v>308</v>
      </c>
      <c r="E12383" t="s">
        <v>1934</v>
      </c>
      <c r="F12383" t="s">
        <v>1531</v>
      </c>
    </row>
    <row r="12384" spans="1:6" ht="15">
      <c r="A12384" s="233">
        <v>45778</v>
      </c>
      <c r="B12384" t="s">
        <v>2110</v>
      </c>
      <c r="C12384">
        <v>161.45543486475529</v>
      </c>
      <c r="D12384" t="s">
        <v>308</v>
      </c>
      <c r="E12384" t="s">
        <v>2174</v>
      </c>
      <c r="F12384" t="s">
        <v>1531</v>
      </c>
    </row>
    <row r="12385" spans="1:6" ht="15">
      <c r="A12385" s="233">
        <v>45778</v>
      </c>
      <c r="B12385" t="s">
        <v>2112</v>
      </c>
      <c r="C12385">
        <v>235</v>
      </c>
      <c r="D12385" t="s">
        <v>308</v>
      </c>
      <c r="E12385" t="s">
        <v>2203</v>
      </c>
      <c r="F12385" t="s">
        <v>1531</v>
      </c>
    </row>
    <row r="12386" spans="1:6" ht="15">
      <c r="A12386" s="233">
        <v>45778</v>
      </c>
      <c r="B12386" t="s">
        <v>2112</v>
      </c>
      <c r="C12386">
        <v>90</v>
      </c>
      <c r="D12386" t="s">
        <v>310</v>
      </c>
      <c r="E12386" t="s">
        <v>2193</v>
      </c>
      <c r="F12386" t="s">
        <v>1518</v>
      </c>
    </row>
    <row r="12387" spans="1:6" ht="15">
      <c r="A12387" s="233">
        <v>45778</v>
      </c>
      <c r="B12387" t="s">
        <v>1495</v>
      </c>
      <c r="C12387">
        <v>40218</v>
      </c>
      <c r="D12387" t="s">
        <v>310</v>
      </c>
      <c r="E12387" t="s">
        <v>1935</v>
      </c>
      <c r="F12387" t="s">
        <v>1518</v>
      </c>
    </row>
    <row r="12388" spans="1:6" ht="15">
      <c r="A12388" s="233">
        <v>45778</v>
      </c>
      <c r="B12388" t="s">
        <v>2110</v>
      </c>
      <c r="C12388">
        <v>223.78039683723699</v>
      </c>
      <c r="D12388" t="s">
        <v>310</v>
      </c>
      <c r="E12388" t="s">
        <v>2821</v>
      </c>
      <c r="F12388" t="s">
        <v>1518</v>
      </c>
    </row>
    <row r="12389" spans="1:6" ht="15">
      <c r="A12389" s="233">
        <v>45778</v>
      </c>
      <c r="B12389" t="s">
        <v>2112</v>
      </c>
      <c r="C12389">
        <v>22485</v>
      </c>
      <c r="D12389" t="s">
        <v>1772</v>
      </c>
      <c r="E12389" t="s">
        <v>3980</v>
      </c>
      <c r="F12389" t="s">
        <v>1772</v>
      </c>
    </row>
    <row r="12390" spans="1:6" ht="15">
      <c r="A12390" s="233">
        <v>45778</v>
      </c>
      <c r="B12390" t="s">
        <v>2110</v>
      </c>
      <c r="C12390">
        <v>204.76105655065999</v>
      </c>
      <c r="D12390" t="s">
        <v>1772</v>
      </c>
      <c r="E12390" t="s">
        <v>2146</v>
      </c>
      <c r="F12390" t="s">
        <v>1772</v>
      </c>
    </row>
    <row r="12391" spans="1:6" ht="15">
      <c r="A12391" s="233">
        <v>45778</v>
      </c>
      <c r="B12391" t="s">
        <v>2267</v>
      </c>
      <c r="C12391">
        <v>2373.575854487307</v>
      </c>
      <c r="D12391" t="s">
        <v>3</v>
      </c>
      <c r="E12391" t="s">
        <v>3981</v>
      </c>
      <c r="F12391" t="s">
        <v>1509</v>
      </c>
    </row>
    <row r="12392" spans="1:6" ht="15">
      <c r="A12392" s="233">
        <v>45778</v>
      </c>
      <c r="B12392" t="s">
        <v>2269</v>
      </c>
      <c r="C12392">
        <v>475</v>
      </c>
      <c r="D12392" t="s">
        <v>3</v>
      </c>
      <c r="E12392" t="s">
        <v>2355</v>
      </c>
      <c r="F12392" t="s">
        <v>1509</v>
      </c>
    </row>
    <row r="12393" spans="1:6" ht="15">
      <c r="A12393" s="233">
        <v>45778</v>
      </c>
      <c r="B12393" t="s">
        <v>2269</v>
      </c>
      <c r="C12393">
        <v>905</v>
      </c>
      <c r="D12393" t="s">
        <v>7</v>
      </c>
      <c r="E12393" t="s">
        <v>2486</v>
      </c>
      <c r="F12393" t="s">
        <v>1509</v>
      </c>
    </row>
    <row r="12394" spans="1:6" ht="15">
      <c r="A12394" s="233">
        <v>45778</v>
      </c>
      <c r="B12394" t="s">
        <v>2267</v>
      </c>
      <c r="C12394">
        <v>1491.971380526888</v>
      </c>
      <c r="D12394" t="s">
        <v>7</v>
      </c>
      <c r="E12394" t="s">
        <v>3982</v>
      </c>
      <c r="F12394" t="s">
        <v>1509</v>
      </c>
    </row>
    <row r="12395" spans="1:6" ht="15">
      <c r="A12395" s="233">
        <v>45778</v>
      </c>
      <c r="B12395" t="s">
        <v>2267</v>
      </c>
      <c r="C12395">
        <v>2473.386362736951</v>
      </c>
      <c r="D12395" t="s">
        <v>11</v>
      </c>
      <c r="E12395" t="s">
        <v>3983</v>
      </c>
      <c r="F12395" t="s">
        <v>1518</v>
      </c>
    </row>
    <row r="12396" spans="1:6" ht="15">
      <c r="A12396" s="233">
        <v>45778</v>
      </c>
      <c r="B12396" t="s">
        <v>2269</v>
      </c>
      <c r="C12396">
        <v>1250</v>
      </c>
      <c r="D12396" t="s">
        <v>11</v>
      </c>
      <c r="E12396" t="s">
        <v>2992</v>
      </c>
      <c r="F12396" t="s">
        <v>1518</v>
      </c>
    </row>
    <row r="12397" spans="1:6" ht="15">
      <c r="A12397" s="233">
        <v>45778</v>
      </c>
      <c r="B12397" t="s">
        <v>2267</v>
      </c>
      <c r="C12397">
        <v>1765.4283082591339</v>
      </c>
      <c r="D12397" t="s">
        <v>14</v>
      </c>
      <c r="E12397" t="s">
        <v>2361</v>
      </c>
      <c r="F12397" t="s">
        <v>1522</v>
      </c>
    </row>
    <row r="12398" spans="1:6" ht="15">
      <c r="A12398" s="233">
        <v>45778</v>
      </c>
      <c r="B12398" t="s">
        <v>2269</v>
      </c>
      <c r="C12398">
        <v>690</v>
      </c>
      <c r="D12398" t="s">
        <v>14</v>
      </c>
      <c r="E12398" t="s">
        <v>2649</v>
      </c>
      <c r="F12398" t="s">
        <v>1522</v>
      </c>
    </row>
    <row r="12399" spans="1:6" ht="15">
      <c r="A12399" s="233">
        <v>45778</v>
      </c>
      <c r="B12399" t="s">
        <v>2267</v>
      </c>
      <c r="C12399">
        <v>1677.199077540507</v>
      </c>
      <c r="D12399" t="s">
        <v>16</v>
      </c>
      <c r="E12399" t="s">
        <v>3803</v>
      </c>
      <c r="F12399" t="s">
        <v>1525</v>
      </c>
    </row>
    <row r="12400" spans="1:6" ht="15">
      <c r="A12400" s="233">
        <v>45778</v>
      </c>
      <c r="B12400" t="s">
        <v>2269</v>
      </c>
      <c r="C12400">
        <v>560</v>
      </c>
      <c r="D12400" t="s">
        <v>16</v>
      </c>
      <c r="E12400" t="s">
        <v>2619</v>
      </c>
      <c r="F12400" t="s">
        <v>1525</v>
      </c>
    </row>
    <row r="12401" spans="1:6" ht="15">
      <c r="A12401" s="233">
        <v>45778</v>
      </c>
      <c r="B12401" t="s">
        <v>2267</v>
      </c>
      <c r="C12401">
        <v>1766.742832913241</v>
      </c>
      <c r="D12401" t="s">
        <v>18</v>
      </c>
      <c r="E12401" t="s">
        <v>3734</v>
      </c>
      <c r="F12401" t="s">
        <v>1509</v>
      </c>
    </row>
    <row r="12402" spans="1:6" ht="15">
      <c r="A12402" s="233">
        <v>45778</v>
      </c>
      <c r="B12402" t="s">
        <v>2269</v>
      </c>
      <c r="C12402">
        <v>750</v>
      </c>
      <c r="D12402" t="s">
        <v>18</v>
      </c>
      <c r="E12402" t="s">
        <v>2654</v>
      </c>
      <c r="F12402" t="s">
        <v>1509</v>
      </c>
    </row>
    <row r="12403" spans="1:6" ht="15">
      <c r="A12403" s="233">
        <v>45778</v>
      </c>
      <c r="B12403" t="s">
        <v>2269</v>
      </c>
      <c r="C12403">
        <v>3565</v>
      </c>
      <c r="D12403" t="s">
        <v>20</v>
      </c>
      <c r="E12403" t="s">
        <v>2281</v>
      </c>
      <c r="F12403" t="s">
        <v>1531</v>
      </c>
    </row>
    <row r="12404" spans="1:6" ht="15">
      <c r="A12404" s="233">
        <v>45778</v>
      </c>
      <c r="B12404" t="s">
        <v>2267</v>
      </c>
      <c r="C12404">
        <v>2308.8481017577042</v>
      </c>
      <c r="D12404" t="s">
        <v>20</v>
      </c>
      <c r="E12404" t="s">
        <v>2280</v>
      </c>
      <c r="F12404" t="s">
        <v>1531</v>
      </c>
    </row>
    <row r="12405" spans="1:6" ht="15">
      <c r="A12405" s="233">
        <v>45778</v>
      </c>
      <c r="B12405" t="s">
        <v>2267</v>
      </c>
      <c r="C12405">
        <v>1639.6979503775619</v>
      </c>
      <c r="D12405" t="s">
        <v>22</v>
      </c>
      <c r="E12405" t="s">
        <v>3651</v>
      </c>
      <c r="F12405" t="s">
        <v>1534</v>
      </c>
    </row>
    <row r="12406" spans="1:6" ht="15">
      <c r="A12406" s="233">
        <v>45778</v>
      </c>
      <c r="B12406" t="s">
        <v>2269</v>
      </c>
      <c r="C12406">
        <v>380</v>
      </c>
      <c r="D12406" t="s">
        <v>22</v>
      </c>
      <c r="E12406" t="s">
        <v>2633</v>
      </c>
      <c r="F12406" t="s">
        <v>1534</v>
      </c>
    </row>
    <row r="12407" spans="1:6" ht="15">
      <c r="A12407" s="233">
        <v>45778</v>
      </c>
      <c r="B12407" t="s">
        <v>2267</v>
      </c>
      <c r="C12407">
        <v>1900.950475237619</v>
      </c>
      <c r="D12407" t="s">
        <v>24</v>
      </c>
      <c r="E12407" t="s">
        <v>3984</v>
      </c>
      <c r="F12407" t="s">
        <v>1534</v>
      </c>
    </row>
    <row r="12408" spans="1:6" ht="15">
      <c r="A12408" s="233">
        <v>45778</v>
      </c>
      <c r="B12408" t="s">
        <v>2269</v>
      </c>
      <c r="C12408">
        <v>570</v>
      </c>
      <c r="D12408" t="s">
        <v>24</v>
      </c>
      <c r="E12408" t="s">
        <v>2622</v>
      </c>
      <c r="F12408" t="s">
        <v>1534</v>
      </c>
    </row>
    <row r="12409" spans="1:6" ht="15">
      <c r="A12409" s="233">
        <v>45778</v>
      </c>
      <c r="B12409" t="s">
        <v>2267</v>
      </c>
      <c r="C12409">
        <v>1699.9006799602721</v>
      </c>
      <c r="D12409" t="s">
        <v>26</v>
      </c>
      <c r="E12409" t="s">
        <v>3116</v>
      </c>
      <c r="F12409" t="s">
        <v>1534</v>
      </c>
    </row>
    <row r="12410" spans="1:6" ht="15">
      <c r="A12410" s="233">
        <v>45778</v>
      </c>
      <c r="B12410" t="s">
        <v>2269</v>
      </c>
      <c r="C12410">
        <v>890</v>
      </c>
      <c r="D12410" t="s">
        <v>26</v>
      </c>
      <c r="E12410" t="s">
        <v>3130</v>
      </c>
      <c r="F12410" t="s">
        <v>1534</v>
      </c>
    </row>
    <row r="12411" spans="1:6" ht="15">
      <c r="A12411" s="233">
        <v>45778</v>
      </c>
      <c r="B12411" t="s">
        <v>2269</v>
      </c>
      <c r="C12411">
        <v>1695</v>
      </c>
      <c r="D12411" t="s">
        <v>28</v>
      </c>
      <c r="E12411" t="s">
        <v>3006</v>
      </c>
      <c r="F12411" t="s">
        <v>1522</v>
      </c>
    </row>
    <row r="12412" spans="1:6" ht="15">
      <c r="A12412" s="233">
        <v>45778</v>
      </c>
      <c r="B12412" t="s">
        <v>2267</v>
      </c>
      <c r="C12412">
        <v>1907.688152074822</v>
      </c>
      <c r="D12412" t="s">
        <v>28</v>
      </c>
      <c r="E12412" t="s">
        <v>3408</v>
      </c>
      <c r="F12412" t="s">
        <v>1522</v>
      </c>
    </row>
    <row r="12413" spans="1:6" ht="15">
      <c r="A12413" s="233">
        <v>45778</v>
      </c>
      <c r="B12413" t="s">
        <v>2269</v>
      </c>
      <c r="C12413">
        <v>330</v>
      </c>
      <c r="D12413" t="s">
        <v>30</v>
      </c>
      <c r="E12413" t="s">
        <v>2221</v>
      </c>
      <c r="F12413" t="s">
        <v>1544</v>
      </c>
    </row>
    <row r="12414" spans="1:6" ht="15">
      <c r="A12414" s="233">
        <v>45778</v>
      </c>
      <c r="B12414" t="s">
        <v>2267</v>
      </c>
      <c r="C12414">
        <v>1580.3083995785851</v>
      </c>
      <c r="D12414" t="s">
        <v>30</v>
      </c>
      <c r="E12414" t="s">
        <v>2518</v>
      </c>
      <c r="F12414" t="s">
        <v>1544</v>
      </c>
    </row>
    <row r="12415" spans="1:6" ht="15">
      <c r="A12415" s="233">
        <v>45778</v>
      </c>
      <c r="B12415" t="s">
        <v>2267</v>
      </c>
      <c r="C12415">
        <v>1691.486565253666</v>
      </c>
      <c r="D12415" t="s">
        <v>32</v>
      </c>
      <c r="E12415" t="s">
        <v>2334</v>
      </c>
      <c r="F12415" t="s">
        <v>1518</v>
      </c>
    </row>
    <row r="12416" spans="1:6" ht="15">
      <c r="A12416" s="233">
        <v>45778</v>
      </c>
      <c r="B12416" t="s">
        <v>2269</v>
      </c>
      <c r="C12416">
        <v>1480</v>
      </c>
      <c r="D12416" t="s">
        <v>32</v>
      </c>
      <c r="E12416" t="s">
        <v>3023</v>
      </c>
      <c r="F12416" t="s">
        <v>1518</v>
      </c>
    </row>
    <row r="12417" spans="1:6" ht="15">
      <c r="A12417" s="233">
        <v>45778</v>
      </c>
      <c r="B12417" t="s">
        <v>2267</v>
      </c>
      <c r="C12417">
        <v>1804.549793932056</v>
      </c>
      <c r="D12417" t="s">
        <v>34</v>
      </c>
      <c r="E12417" t="s">
        <v>2995</v>
      </c>
      <c r="F12417" t="s">
        <v>1509</v>
      </c>
    </row>
    <row r="12418" spans="1:6" ht="15">
      <c r="A12418" s="233">
        <v>45778</v>
      </c>
      <c r="B12418" t="s">
        <v>2269</v>
      </c>
      <c r="C12418">
        <v>775</v>
      </c>
      <c r="D12418" t="s">
        <v>34</v>
      </c>
      <c r="E12418" t="s">
        <v>2947</v>
      </c>
      <c r="F12418" t="s">
        <v>1509</v>
      </c>
    </row>
    <row r="12419" spans="1:6" ht="15">
      <c r="A12419" s="233">
        <v>45778</v>
      </c>
      <c r="B12419" t="s">
        <v>2267</v>
      </c>
      <c r="C12419">
        <v>1492.9792957086099</v>
      </c>
      <c r="D12419" t="s">
        <v>36</v>
      </c>
      <c r="E12419" t="s">
        <v>3985</v>
      </c>
      <c r="F12419" t="s">
        <v>1544</v>
      </c>
    </row>
    <row r="12420" spans="1:6" ht="15">
      <c r="A12420" s="233">
        <v>45778</v>
      </c>
      <c r="B12420" t="s">
        <v>2269</v>
      </c>
      <c r="C12420">
        <v>605</v>
      </c>
      <c r="D12420" t="s">
        <v>36</v>
      </c>
      <c r="E12420" t="s">
        <v>2993</v>
      </c>
      <c r="F12420" t="s">
        <v>1544</v>
      </c>
    </row>
    <row r="12421" spans="1:6" ht="15">
      <c r="A12421" s="233">
        <v>45778</v>
      </c>
      <c r="B12421" t="s">
        <v>2269</v>
      </c>
      <c r="C12421">
        <v>1175</v>
      </c>
      <c r="D12421" t="s">
        <v>1497</v>
      </c>
      <c r="E12421" t="s">
        <v>2447</v>
      </c>
      <c r="F12421" t="s">
        <v>1522</v>
      </c>
    </row>
    <row r="12422" spans="1:6" ht="15">
      <c r="A12422" s="233">
        <v>45778</v>
      </c>
      <c r="B12422" t="s">
        <v>2267</v>
      </c>
      <c r="C12422">
        <v>1886.4592364255211</v>
      </c>
      <c r="D12422" t="s">
        <v>1497</v>
      </c>
      <c r="E12422" t="s">
        <v>2884</v>
      </c>
      <c r="F12422" t="s">
        <v>1522</v>
      </c>
    </row>
    <row r="12423" spans="1:6" ht="15">
      <c r="A12423" s="233">
        <v>45778</v>
      </c>
      <c r="B12423" t="s">
        <v>2267</v>
      </c>
      <c r="C12423">
        <v>1467.0578821018939</v>
      </c>
      <c r="D12423" t="s">
        <v>40</v>
      </c>
      <c r="E12423" t="s">
        <v>2407</v>
      </c>
      <c r="F12423" t="s">
        <v>1509</v>
      </c>
    </row>
    <row r="12424" spans="1:6" ht="15">
      <c r="A12424" s="233">
        <v>45778</v>
      </c>
      <c r="B12424" t="s">
        <v>2269</v>
      </c>
      <c r="C12424">
        <v>880</v>
      </c>
      <c r="D12424" t="s">
        <v>40</v>
      </c>
      <c r="E12424" t="s">
        <v>2330</v>
      </c>
      <c r="F12424" t="s">
        <v>1509</v>
      </c>
    </row>
    <row r="12425" spans="1:6" ht="15">
      <c r="A12425" s="233">
        <v>45778</v>
      </c>
      <c r="B12425" t="s">
        <v>2267</v>
      </c>
      <c r="C12425">
        <v>1388.7004116343239</v>
      </c>
      <c r="D12425" t="s">
        <v>42</v>
      </c>
      <c r="E12425" t="s">
        <v>3986</v>
      </c>
      <c r="F12425" t="s">
        <v>1544</v>
      </c>
    </row>
    <row r="12426" spans="1:6" ht="15">
      <c r="A12426" s="233">
        <v>45778</v>
      </c>
      <c r="B12426" t="s">
        <v>2269</v>
      </c>
      <c r="C12426">
        <v>1535</v>
      </c>
      <c r="D12426" t="s">
        <v>42</v>
      </c>
      <c r="E12426" t="s">
        <v>3432</v>
      </c>
      <c r="F12426" t="s">
        <v>1544</v>
      </c>
    </row>
    <row r="12427" spans="1:6" ht="15">
      <c r="A12427" s="233">
        <v>45778</v>
      </c>
      <c r="B12427" t="s">
        <v>2269</v>
      </c>
      <c r="C12427">
        <v>540</v>
      </c>
      <c r="D12427" t="s">
        <v>44</v>
      </c>
      <c r="E12427" t="s">
        <v>2437</v>
      </c>
      <c r="F12427" t="s">
        <v>1534</v>
      </c>
    </row>
    <row r="12428" spans="1:6" ht="15">
      <c r="A12428" s="233">
        <v>45778</v>
      </c>
      <c r="B12428" t="s">
        <v>2267</v>
      </c>
      <c r="C12428">
        <v>1479.452054794521</v>
      </c>
      <c r="D12428" t="s">
        <v>44</v>
      </c>
      <c r="E12428" t="s">
        <v>3349</v>
      </c>
      <c r="F12428" t="s">
        <v>1534</v>
      </c>
    </row>
    <row r="12429" spans="1:6" ht="15">
      <c r="A12429" s="233">
        <v>45778</v>
      </c>
      <c r="B12429" t="s">
        <v>2269</v>
      </c>
      <c r="C12429">
        <v>680</v>
      </c>
      <c r="D12429" t="s">
        <v>46</v>
      </c>
      <c r="E12429" t="s">
        <v>2919</v>
      </c>
      <c r="F12429" t="s">
        <v>1518</v>
      </c>
    </row>
    <row r="12430" spans="1:6" ht="15">
      <c r="A12430" s="233">
        <v>45778</v>
      </c>
      <c r="B12430" t="s">
        <v>2267</v>
      </c>
      <c r="C12430">
        <v>1646.887866311456</v>
      </c>
      <c r="D12430" t="s">
        <v>46</v>
      </c>
      <c r="E12430" t="s">
        <v>2510</v>
      </c>
      <c r="F12430" t="s">
        <v>1518</v>
      </c>
    </row>
    <row r="12431" spans="1:6" ht="15">
      <c r="A12431" s="233">
        <v>45778</v>
      </c>
      <c r="B12431" t="s">
        <v>2267</v>
      </c>
      <c r="C12431">
        <v>1670.00668002672</v>
      </c>
      <c r="D12431" t="s">
        <v>48</v>
      </c>
      <c r="E12431" t="s">
        <v>2863</v>
      </c>
      <c r="F12431" t="s">
        <v>1525</v>
      </c>
    </row>
    <row r="12432" spans="1:6" ht="15">
      <c r="A12432" s="233">
        <v>45778</v>
      </c>
      <c r="B12432" t="s">
        <v>2269</v>
      </c>
      <c r="C12432">
        <v>2250</v>
      </c>
      <c r="D12432" t="s">
        <v>48</v>
      </c>
      <c r="E12432" t="s">
        <v>3987</v>
      </c>
      <c r="F12432" t="s">
        <v>1525</v>
      </c>
    </row>
    <row r="12433" spans="1:6" ht="15">
      <c r="A12433" s="233">
        <v>45778</v>
      </c>
      <c r="B12433" t="s">
        <v>2267</v>
      </c>
      <c r="C12433">
        <v>2014.290057768319</v>
      </c>
      <c r="D12433" t="s">
        <v>50</v>
      </c>
      <c r="E12433" t="s">
        <v>3764</v>
      </c>
      <c r="F12433" t="s">
        <v>1509</v>
      </c>
    </row>
    <row r="12434" spans="1:6" ht="15">
      <c r="A12434" s="233">
        <v>45778</v>
      </c>
      <c r="B12434" t="s">
        <v>2269</v>
      </c>
      <c r="C12434">
        <v>530</v>
      </c>
      <c r="D12434" t="s">
        <v>50</v>
      </c>
      <c r="E12434" t="s">
        <v>2468</v>
      </c>
      <c r="F12434" t="s">
        <v>1509</v>
      </c>
    </row>
    <row r="12435" spans="1:6" ht="15">
      <c r="A12435" s="233">
        <v>45778</v>
      </c>
      <c r="B12435" t="s">
        <v>2269</v>
      </c>
      <c r="C12435">
        <v>925</v>
      </c>
      <c r="D12435" t="s">
        <v>52</v>
      </c>
      <c r="E12435" t="s">
        <v>2975</v>
      </c>
      <c r="F12435" t="s">
        <v>1525</v>
      </c>
    </row>
    <row r="12436" spans="1:6" ht="15">
      <c r="A12436" s="233">
        <v>45778</v>
      </c>
      <c r="B12436" t="s">
        <v>2267</v>
      </c>
      <c r="C12436">
        <v>1609.9275967697019</v>
      </c>
      <c r="D12436" t="s">
        <v>52</v>
      </c>
      <c r="E12436" t="s">
        <v>3642</v>
      </c>
      <c r="F12436" t="s">
        <v>1525</v>
      </c>
    </row>
    <row r="12437" spans="1:6" ht="15">
      <c r="A12437" s="233">
        <v>45778</v>
      </c>
      <c r="B12437" t="s">
        <v>2267</v>
      </c>
      <c r="C12437">
        <v>1496.106961111755</v>
      </c>
      <c r="D12437" t="s">
        <v>54</v>
      </c>
      <c r="E12437" t="s">
        <v>3988</v>
      </c>
      <c r="F12437" t="s">
        <v>1534</v>
      </c>
    </row>
    <row r="12438" spans="1:6" ht="15">
      <c r="A12438" s="233">
        <v>45778</v>
      </c>
      <c r="B12438" t="s">
        <v>2269</v>
      </c>
      <c r="C12438">
        <v>1420</v>
      </c>
      <c r="D12438" t="s">
        <v>54</v>
      </c>
      <c r="E12438" t="s">
        <v>2612</v>
      </c>
      <c r="F12438" t="s">
        <v>1534</v>
      </c>
    </row>
    <row r="12439" spans="1:6" ht="15">
      <c r="A12439" s="233">
        <v>45778</v>
      </c>
      <c r="B12439" t="s">
        <v>2267</v>
      </c>
      <c r="C12439">
        <v>1556.992140303676</v>
      </c>
      <c r="D12439" t="s">
        <v>56</v>
      </c>
      <c r="E12439" t="s">
        <v>3777</v>
      </c>
      <c r="F12439" t="s">
        <v>1534</v>
      </c>
    </row>
    <row r="12440" spans="1:6" ht="15">
      <c r="A12440" s="233">
        <v>45778</v>
      </c>
      <c r="B12440" t="s">
        <v>2269</v>
      </c>
      <c r="C12440">
        <v>1250</v>
      </c>
      <c r="D12440" t="s">
        <v>56</v>
      </c>
      <c r="E12440" t="s">
        <v>2992</v>
      </c>
      <c r="F12440" t="s">
        <v>1534</v>
      </c>
    </row>
    <row r="12441" spans="1:6" ht="15">
      <c r="A12441" s="233">
        <v>45778</v>
      </c>
      <c r="B12441" t="s">
        <v>2267</v>
      </c>
      <c r="C12441">
        <v>1429.5925661186559</v>
      </c>
      <c r="D12441" t="s">
        <v>58</v>
      </c>
      <c r="E12441" t="s">
        <v>3370</v>
      </c>
      <c r="F12441" t="s">
        <v>1509</v>
      </c>
    </row>
    <row r="12442" spans="1:6" ht="15">
      <c r="A12442" s="233">
        <v>45778</v>
      </c>
      <c r="B12442" t="s">
        <v>2269</v>
      </c>
      <c r="C12442">
        <v>20</v>
      </c>
      <c r="D12442" t="s">
        <v>58</v>
      </c>
      <c r="E12442" t="s">
        <v>2118</v>
      </c>
      <c r="F12442" t="s">
        <v>1509</v>
      </c>
    </row>
    <row r="12443" spans="1:6" ht="15">
      <c r="A12443" s="233">
        <v>45778</v>
      </c>
      <c r="B12443" t="s">
        <v>2269</v>
      </c>
      <c r="C12443">
        <v>2015</v>
      </c>
      <c r="D12443" t="s">
        <v>1498</v>
      </c>
      <c r="E12443" t="s">
        <v>2456</v>
      </c>
      <c r="F12443" t="s">
        <v>1522</v>
      </c>
    </row>
    <row r="12444" spans="1:6" ht="15">
      <c r="A12444" s="233">
        <v>45778</v>
      </c>
      <c r="B12444" t="s">
        <v>2267</v>
      </c>
      <c r="C12444">
        <v>1323.8985033048191</v>
      </c>
      <c r="D12444" t="s">
        <v>1498</v>
      </c>
      <c r="E12444" t="s">
        <v>2935</v>
      </c>
      <c r="F12444" t="s">
        <v>1522</v>
      </c>
    </row>
    <row r="12445" spans="1:6" ht="15">
      <c r="A12445" s="233">
        <v>45778</v>
      </c>
      <c r="B12445" t="s">
        <v>2267</v>
      </c>
      <c r="C12445">
        <v>1834.581868215869</v>
      </c>
      <c r="D12445" t="s">
        <v>62</v>
      </c>
      <c r="E12445" t="s">
        <v>2287</v>
      </c>
      <c r="F12445" t="s">
        <v>1578</v>
      </c>
    </row>
    <row r="12446" spans="1:6" ht="15">
      <c r="A12446" s="233">
        <v>45778</v>
      </c>
      <c r="B12446" t="s">
        <v>2269</v>
      </c>
      <c r="C12446">
        <v>2160</v>
      </c>
      <c r="D12446" t="s">
        <v>62</v>
      </c>
      <c r="E12446" t="s">
        <v>3374</v>
      </c>
      <c r="F12446" t="s">
        <v>1578</v>
      </c>
    </row>
    <row r="12447" spans="1:6" ht="15">
      <c r="A12447" s="233">
        <v>45778</v>
      </c>
      <c r="B12447" t="s">
        <v>2267</v>
      </c>
      <c r="C12447">
        <v>2124.756335282651</v>
      </c>
      <c r="D12447" t="s">
        <v>64</v>
      </c>
      <c r="E12447" t="s">
        <v>2308</v>
      </c>
      <c r="F12447" t="s">
        <v>1531</v>
      </c>
    </row>
    <row r="12448" spans="1:6" ht="15">
      <c r="A12448" s="233">
        <v>45778</v>
      </c>
      <c r="B12448" t="s">
        <v>2269</v>
      </c>
      <c r="C12448">
        <v>1090</v>
      </c>
      <c r="D12448" t="s">
        <v>64</v>
      </c>
      <c r="E12448" t="s">
        <v>2593</v>
      </c>
      <c r="F12448" t="s">
        <v>1531</v>
      </c>
    </row>
    <row r="12449" spans="1:6" ht="15">
      <c r="A12449" s="233">
        <v>45778</v>
      </c>
      <c r="B12449" t="s">
        <v>2269</v>
      </c>
      <c r="C12449">
        <v>830</v>
      </c>
      <c r="D12449" t="s">
        <v>66</v>
      </c>
      <c r="E12449" t="s">
        <v>2279</v>
      </c>
      <c r="F12449" t="s">
        <v>1509</v>
      </c>
    </row>
    <row r="12450" spans="1:6" ht="15">
      <c r="A12450" s="233">
        <v>45778</v>
      </c>
      <c r="B12450" t="s">
        <v>2267</v>
      </c>
      <c r="C12450">
        <v>1462.967532696443</v>
      </c>
      <c r="D12450" t="s">
        <v>66</v>
      </c>
      <c r="E12450" t="s">
        <v>2415</v>
      </c>
      <c r="F12450" t="s">
        <v>1509</v>
      </c>
    </row>
    <row r="12451" spans="1:6" ht="15">
      <c r="A12451" s="233">
        <v>45778</v>
      </c>
      <c r="B12451" t="s">
        <v>2269</v>
      </c>
      <c r="C12451">
        <v>1120</v>
      </c>
      <c r="D12451" t="s">
        <v>68</v>
      </c>
      <c r="E12451" t="s">
        <v>2840</v>
      </c>
      <c r="F12451" t="s">
        <v>1578</v>
      </c>
    </row>
    <row r="12452" spans="1:6" ht="15">
      <c r="A12452" s="233">
        <v>45778</v>
      </c>
      <c r="B12452" t="s">
        <v>2267</v>
      </c>
      <c r="C12452">
        <v>1662.930023310716</v>
      </c>
      <c r="D12452" t="s">
        <v>68</v>
      </c>
      <c r="E12452" t="s">
        <v>3318</v>
      </c>
      <c r="F12452" t="s">
        <v>1578</v>
      </c>
    </row>
    <row r="12453" spans="1:6" ht="15">
      <c r="A12453" s="233">
        <v>45778</v>
      </c>
      <c r="B12453" t="s">
        <v>2267</v>
      </c>
      <c r="C12453">
        <v>1912.0057150060929</v>
      </c>
      <c r="D12453" t="s">
        <v>70</v>
      </c>
      <c r="E12453" t="s">
        <v>2855</v>
      </c>
      <c r="F12453" t="s">
        <v>1578</v>
      </c>
    </row>
    <row r="12454" spans="1:6" ht="15">
      <c r="A12454" s="233">
        <v>45778</v>
      </c>
      <c r="B12454" t="s">
        <v>2269</v>
      </c>
      <c r="C12454">
        <v>455</v>
      </c>
      <c r="D12454" t="s">
        <v>70</v>
      </c>
      <c r="E12454" t="s">
        <v>2856</v>
      </c>
      <c r="F12454" t="s">
        <v>1578</v>
      </c>
    </row>
    <row r="12455" spans="1:6" ht="15">
      <c r="A12455" s="233">
        <v>45778</v>
      </c>
      <c r="B12455" t="s">
        <v>2267</v>
      </c>
      <c r="C12455">
        <v>2100.3212255992089</v>
      </c>
      <c r="D12455" t="s">
        <v>72</v>
      </c>
      <c r="E12455" t="s">
        <v>3989</v>
      </c>
      <c r="F12455" t="s">
        <v>1591</v>
      </c>
    </row>
    <row r="12456" spans="1:6" ht="15">
      <c r="A12456" s="233">
        <v>45778</v>
      </c>
      <c r="B12456" t="s">
        <v>2269</v>
      </c>
      <c r="C12456">
        <v>935</v>
      </c>
      <c r="D12456" t="s">
        <v>72</v>
      </c>
      <c r="E12456" t="s">
        <v>3450</v>
      </c>
      <c r="F12456" t="s">
        <v>1591</v>
      </c>
    </row>
    <row r="12457" spans="1:6" ht="15">
      <c r="A12457" s="233">
        <v>45778</v>
      </c>
      <c r="B12457" t="s">
        <v>2267</v>
      </c>
      <c r="C12457">
        <v>1835.8241049349531</v>
      </c>
      <c r="D12457" t="s">
        <v>74</v>
      </c>
      <c r="E12457" t="s">
        <v>3990</v>
      </c>
      <c r="F12457" t="s">
        <v>1591</v>
      </c>
    </row>
    <row r="12458" spans="1:6" ht="15">
      <c r="A12458" s="233">
        <v>45778</v>
      </c>
      <c r="B12458" t="s">
        <v>2269</v>
      </c>
      <c r="C12458">
        <v>3415</v>
      </c>
      <c r="D12458" t="s">
        <v>74</v>
      </c>
      <c r="E12458" t="s">
        <v>3817</v>
      </c>
      <c r="F12458" t="s">
        <v>1591</v>
      </c>
    </row>
    <row r="12459" spans="1:6" ht="15">
      <c r="A12459" s="233">
        <v>45778</v>
      </c>
      <c r="B12459" t="s">
        <v>2267</v>
      </c>
      <c r="C12459">
        <v>1623.61091066532</v>
      </c>
      <c r="D12459" t="s">
        <v>76</v>
      </c>
      <c r="E12459" t="s">
        <v>2271</v>
      </c>
      <c r="F12459" t="s">
        <v>1522</v>
      </c>
    </row>
    <row r="12460" spans="1:6" ht="15">
      <c r="A12460" s="233">
        <v>45778</v>
      </c>
      <c r="B12460" t="s">
        <v>2269</v>
      </c>
      <c r="C12460">
        <v>3600</v>
      </c>
      <c r="D12460" t="s">
        <v>76</v>
      </c>
      <c r="E12460" t="s">
        <v>3991</v>
      </c>
      <c r="F12460" t="s">
        <v>1522</v>
      </c>
    </row>
    <row r="12461" spans="1:6" ht="15">
      <c r="A12461" s="233">
        <v>45778</v>
      </c>
      <c r="B12461" t="s">
        <v>2267</v>
      </c>
      <c r="C12461">
        <v>1698.808441403072</v>
      </c>
      <c r="D12461" t="s">
        <v>78</v>
      </c>
      <c r="E12461" t="s">
        <v>3362</v>
      </c>
      <c r="F12461" t="s">
        <v>1518</v>
      </c>
    </row>
    <row r="12462" spans="1:6" ht="15">
      <c r="A12462" s="233">
        <v>45778</v>
      </c>
      <c r="B12462" t="s">
        <v>2269</v>
      </c>
      <c r="C12462">
        <v>1065</v>
      </c>
      <c r="D12462" t="s">
        <v>78</v>
      </c>
      <c r="E12462" t="s">
        <v>3632</v>
      </c>
      <c r="F12462" t="s">
        <v>1518</v>
      </c>
    </row>
    <row r="12463" spans="1:6" ht="15">
      <c r="A12463" s="233">
        <v>45778</v>
      </c>
      <c r="B12463" t="s">
        <v>2267</v>
      </c>
      <c r="C12463">
        <v>1474.2200493926721</v>
      </c>
      <c r="D12463" t="s">
        <v>80</v>
      </c>
      <c r="E12463" t="s">
        <v>3568</v>
      </c>
      <c r="F12463" t="s">
        <v>1522</v>
      </c>
    </row>
    <row r="12464" spans="1:6" ht="15">
      <c r="A12464" s="233">
        <v>45778</v>
      </c>
      <c r="B12464" t="s">
        <v>2269</v>
      </c>
      <c r="C12464">
        <v>1755</v>
      </c>
      <c r="D12464" t="s">
        <v>80</v>
      </c>
      <c r="E12464" t="s">
        <v>3418</v>
      </c>
      <c r="F12464" t="s">
        <v>1522</v>
      </c>
    </row>
    <row r="12465" spans="1:6" ht="15">
      <c r="A12465" s="233">
        <v>45778</v>
      </c>
      <c r="B12465" t="s">
        <v>2267</v>
      </c>
      <c r="C12465">
        <v>1699.5900111815131</v>
      </c>
      <c r="D12465" t="s">
        <v>82</v>
      </c>
      <c r="E12465" t="s">
        <v>3116</v>
      </c>
      <c r="F12465" t="s">
        <v>1531</v>
      </c>
    </row>
    <row r="12466" spans="1:6" ht="15">
      <c r="A12466" s="233">
        <v>45778</v>
      </c>
      <c r="B12466" t="s">
        <v>2269</v>
      </c>
      <c r="C12466">
        <v>1140</v>
      </c>
      <c r="D12466" t="s">
        <v>82</v>
      </c>
      <c r="E12466" t="s">
        <v>2854</v>
      </c>
      <c r="F12466" t="s">
        <v>1531</v>
      </c>
    </row>
    <row r="12467" spans="1:6" ht="15">
      <c r="A12467" s="233">
        <v>45778</v>
      </c>
      <c r="B12467" t="s">
        <v>2267</v>
      </c>
      <c r="C12467">
        <v>1767.9103710556069</v>
      </c>
      <c r="D12467" t="s">
        <v>84</v>
      </c>
      <c r="E12467" t="s">
        <v>3992</v>
      </c>
      <c r="F12467" t="s">
        <v>1509</v>
      </c>
    </row>
    <row r="12468" spans="1:6" ht="15">
      <c r="A12468" s="233">
        <v>45778</v>
      </c>
      <c r="B12468" t="s">
        <v>2269</v>
      </c>
      <c r="C12468">
        <v>860</v>
      </c>
      <c r="D12468" t="s">
        <v>84</v>
      </c>
      <c r="E12468" t="s">
        <v>2656</v>
      </c>
      <c r="F12468" t="s">
        <v>1509</v>
      </c>
    </row>
    <row r="12469" spans="1:6" ht="15">
      <c r="A12469" s="233">
        <v>45778</v>
      </c>
      <c r="B12469" t="s">
        <v>2267</v>
      </c>
      <c r="C12469">
        <v>1488.5274469939011</v>
      </c>
      <c r="D12469" t="s">
        <v>86</v>
      </c>
      <c r="E12469" t="s">
        <v>2832</v>
      </c>
      <c r="F12469" t="s">
        <v>1518</v>
      </c>
    </row>
    <row r="12470" spans="1:6" ht="15">
      <c r="A12470" s="233">
        <v>45778</v>
      </c>
      <c r="B12470" t="s">
        <v>2269</v>
      </c>
      <c r="C12470">
        <v>1435</v>
      </c>
      <c r="D12470" t="s">
        <v>86</v>
      </c>
      <c r="E12470" t="s">
        <v>3395</v>
      </c>
      <c r="F12470" t="s">
        <v>1518</v>
      </c>
    </row>
    <row r="12471" spans="1:6" ht="15">
      <c r="A12471" s="233">
        <v>45778</v>
      </c>
      <c r="B12471" t="s">
        <v>2267</v>
      </c>
      <c r="C12471">
        <v>1422.213298530937</v>
      </c>
      <c r="D12471" t="s">
        <v>88</v>
      </c>
      <c r="E12471" t="s">
        <v>3993</v>
      </c>
      <c r="F12471" t="s">
        <v>1544</v>
      </c>
    </row>
    <row r="12472" spans="1:6" ht="15">
      <c r="A12472" s="233">
        <v>45778</v>
      </c>
      <c r="B12472" t="s">
        <v>2269</v>
      </c>
      <c r="C12472">
        <v>2125</v>
      </c>
      <c r="D12472" t="s">
        <v>88</v>
      </c>
      <c r="E12472" t="s">
        <v>2308</v>
      </c>
      <c r="F12472" t="s">
        <v>1544</v>
      </c>
    </row>
    <row r="12473" spans="1:6" ht="15">
      <c r="A12473" s="233">
        <v>45778</v>
      </c>
      <c r="B12473" t="s">
        <v>2267</v>
      </c>
      <c r="C12473">
        <v>1478.027353914691</v>
      </c>
      <c r="D12473" t="s">
        <v>90</v>
      </c>
      <c r="E12473" t="s">
        <v>2338</v>
      </c>
      <c r="F12473" t="s">
        <v>1509</v>
      </c>
    </row>
    <row r="12474" spans="1:6" ht="15">
      <c r="A12474" s="233">
        <v>45778</v>
      </c>
      <c r="B12474" t="s">
        <v>2269</v>
      </c>
      <c r="C12474">
        <v>710</v>
      </c>
      <c r="D12474" t="s">
        <v>90</v>
      </c>
      <c r="E12474" t="s">
        <v>2450</v>
      </c>
      <c r="F12474" t="s">
        <v>1509</v>
      </c>
    </row>
    <row r="12475" spans="1:6" ht="15">
      <c r="A12475" s="233">
        <v>45778</v>
      </c>
      <c r="B12475" t="s">
        <v>2267</v>
      </c>
      <c r="C12475">
        <v>1618.7883790941539</v>
      </c>
      <c r="D12475" t="s">
        <v>92</v>
      </c>
      <c r="E12475" t="s">
        <v>3994</v>
      </c>
      <c r="F12475" t="s">
        <v>1525</v>
      </c>
    </row>
    <row r="12476" spans="1:6" ht="15">
      <c r="A12476" s="233">
        <v>45778</v>
      </c>
      <c r="B12476" t="s">
        <v>2269</v>
      </c>
      <c r="C12476">
        <v>5275</v>
      </c>
      <c r="D12476" t="s">
        <v>92</v>
      </c>
      <c r="E12476" t="s">
        <v>3995</v>
      </c>
      <c r="F12476" t="s">
        <v>1525</v>
      </c>
    </row>
    <row r="12477" spans="1:6" ht="15">
      <c r="A12477" s="233">
        <v>45778</v>
      </c>
      <c r="B12477" t="s">
        <v>2267</v>
      </c>
      <c r="C12477">
        <v>2226.4708017714961</v>
      </c>
      <c r="D12477" t="s">
        <v>94</v>
      </c>
      <c r="E12477" t="s">
        <v>3996</v>
      </c>
      <c r="F12477" t="s">
        <v>1578</v>
      </c>
    </row>
    <row r="12478" spans="1:6" ht="15">
      <c r="A12478" s="233">
        <v>45778</v>
      </c>
      <c r="B12478" t="s">
        <v>2269</v>
      </c>
      <c r="C12478">
        <v>920</v>
      </c>
      <c r="D12478" t="s">
        <v>94</v>
      </c>
      <c r="E12478" t="s">
        <v>2311</v>
      </c>
      <c r="F12478" t="s">
        <v>1578</v>
      </c>
    </row>
    <row r="12479" spans="1:6" ht="15">
      <c r="A12479" s="233">
        <v>45778</v>
      </c>
      <c r="B12479" t="s">
        <v>2267</v>
      </c>
      <c r="C12479">
        <v>1486.1249966224429</v>
      </c>
      <c r="D12479" t="s">
        <v>96</v>
      </c>
      <c r="E12479" t="s">
        <v>2873</v>
      </c>
      <c r="F12479" t="s">
        <v>1522</v>
      </c>
    </row>
    <row r="12480" spans="1:6" ht="15">
      <c r="A12480" s="233">
        <v>45778</v>
      </c>
      <c r="B12480" t="s">
        <v>2269</v>
      </c>
      <c r="C12480">
        <v>2200</v>
      </c>
      <c r="D12480" t="s">
        <v>96</v>
      </c>
      <c r="E12480" t="s">
        <v>2874</v>
      </c>
      <c r="F12480" t="s">
        <v>1522</v>
      </c>
    </row>
    <row r="12481" spans="1:6" ht="15">
      <c r="A12481" s="233">
        <v>45778</v>
      </c>
      <c r="B12481" t="s">
        <v>2267</v>
      </c>
      <c r="C12481">
        <v>2000.992740584476</v>
      </c>
      <c r="D12481" t="s">
        <v>98</v>
      </c>
      <c r="E12481" t="s">
        <v>3997</v>
      </c>
      <c r="F12481" t="s">
        <v>1509</v>
      </c>
    </row>
    <row r="12482" spans="1:6" ht="15">
      <c r="A12482" s="233">
        <v>45778</v>
      </c>
      <c r="B12482" t="s">
        <v>2269</v>
      </c>
      <c r="C12482">
        <v>645</v>
      </c>
      <c r="D12482" t="s">
        <v>98</v>
      </c>
      <c r="E12482" t="s">
        <v>3022</v>
      </c>
      <c r="F12482" t="s">
        <v>1509</v>
      </c>
    </row>
    <row r="12483" spans="1:6" ht="15">
      <c r="A12483" s="233">
        <v>45778</v>
      </c>
      <c r="B12483" t="s">
        <v>2269</v>
      </c>
      <c r="C12483">
        <v>390</v>
      </c>
      <c r="D12483" t="s">
        <v>100</v>
      </c>
      <c r="E12483" t="s">
        <v>2166</v>
      </c>
      <c r="F12483" t="s">
        <v>1509</v>
      </c>
    </row>
    <row r="12484" spans="1:6" ht="15">
      <c r="A12484" s="233">
        <v>45778</v>
      </c>
      <c r="B12484" t="s">
        <v>2267</v>
      </c>
      <c r="C12484">
        <v>1725.663716814159</v>
      </c>
      <c r="D12484" t="s">
        <v>100</v>
      </c>
      <c r="E12484" t="s">
        <v>2836</v>
      </c>
      <c r="F12484" t="s">
        <v>1509</v>
      </c>
    </row>
    <row r="12485" spans="1:6" ht="15">
      <c r="A12485" s="233">
        <v>45778</v>
      </c>
      <c r="B12485" t="s">
        <v>2269</v>
      </c>
      <c r="C12485">
        <v>440</v>
      </c>
      <c r="D12485" t="s">
        <v>102</v>
      </c>
      <c r="E12485" t="s">
        <v>2248</v>
      </c>
      <c r="F12485" t="s">
        <v>1534</v>
      </c>
    </row>
    <row r="12486" spans="1:6" ht="15">
      <c r="A12486" s="233">
        <v>45778</v>
      </c>
      <c r="B12486" t="s">
        <v>2267</v>
      </c>
      <c r="C12486">
        <v>1733.71685251586</v>
      </c>
      <c r="D12486" t="s">
        <v>102</v>
      </c>
      <c r="E12486" t="s">
        <v>2878</v>
      </c>
      <c r="F12486" t="s">
        <v>1534</v>
      </c>
    </row>
    <row r="12487" spans="1:6" ht="15">
      <c r="A12487" s="233">
        <v>45778</v>
      </c>
      <c r="B12487" t="s">
        <v>2269</v>
      </c>
      <c r="C12487">
        <v>420</v>
      </c>
      <c r="D12487" t="s">
        <v>104</v>
      </c>
      <c r="E12487" t="s">
        <v>2653</v>
      </c>
      <c r="F12487" t="s">
        <v>1509</v>
      </c>
    </row>
    <row r="12488" spans="1:6" ht="15">
      <c r="A12488" s="233">
        <v>45778</v>
      </c>
      <c r="B12488" t="s">
        <v>2267</v>
      </c>
      <c r="C12488">
        <v>2048.8804331918632</v>
      </c>
      <c r="D12488" t="s">
        <v>104</v>
      </c>
      <c r="E12488" t="s">
        <v>2879</v>
      </c>
      <c r="F12488" t="s">
        <v>1509</v>
      </c>
    </row>
    <row r="12489" spans="1:6" ht="15">
      <c r="A12489" s="233">
        <v>45778</v>
      </c>
      <c r="B12489" t="s">
        <v>2269</v>
      </c>
      <c r="C12489">
        <v>5505</v>
      </c>
      <c r="D12489" t="s">
        <v>106</v>
      </c>
      <c r="E12489" t="s">
        <v>3998</v>
      </c>
      <c r="F12489" t="s">
        <v>1544</v>
      </c>
    </row>
    <row r="12490" spans="1:6" ht="15">
      <c r="A12490" s="233">
        <v>45778</v>
      </c>
      <c r="B12490" t="s">
        <v>2267</v>
      </c>
      <c r="C12490">
        <v>1695.0352862931529</v>
      </c>
      <c r="D12490" t="s">
        <v>106</v>
      </c>
      <c r="E12490" t="s">
        <v>3006</v>
      </c>
      <c r="F12490" t="s">
        <v>1544</v>
      </c>
    </row>
    <row r="12491" spans="1:6" ht="15">
      <c r="A12491" s="233">
        <v>45778</v>
      </c>
      <c r="B12491" t="s">
        <v>2269</v>
      </c>
      <c r="C12491">
        <v>450</v>
      </c>
      <c r="D12491" t="s">
        <v>108</v>
      </c>
      <c r="E12491" t="s">
        <v>2643</v>
      </c>
      <c r="F12491" t="s">
        <v>1509</v>
      </c>
    </row>
    <row r="12492" spans="1:6" ht="15">
      <c r="A12492" s="233">
        <v>45778</v>
      </c>
      <c r="B12492" t="s">
        <v>2267</v>
      </c>
      <c r="C12492">
        <v>1512.554199858828</v>
      </c>
      <c r="D12492" t="s">
        <v>108</v>
      </c>
      <c r="E12492" t="s">
        <v>3387</v>
      </c>
      <c r="F12492" t="s">
        <v>1509</v>
      </c>
    </row>
    <row r="12493" spans="1:6" ht="15">
      <c r="A12493" s="233">
        <v>45778</v>
      </c>
      <c r="B12493" t="s">
        <v>2267</v>
      </c>
      <c r="C12493">
        <v>1690.656773193698</v>
      </c>
      <c r="D12493" t="s">
        <v>110</v>
      </c>
      <c r="E12493" t="s">
        <v>2334</v>
      </c>
      <c r="F12493" t="s">
        <v>1509</v>
      </c>
    </row>
    <row r="12494" spans="1:6" ht="15">
      <c r="A12494" s="233">
        <v>45778</v>
      </c>
      <c r="B12494" t="s">
        <v>2269</v>
      </c>
      <c r="C12494">
        <v>720</v>
      </c>
      <c r="D12494" t="s">
        <v>110</v>
      </c>
      <c r="E12494" t="s">
        <v>2521</v>
      </c>
      <c r="F12494" t="s">
        <v>1509</v>
      </c>
    </row>
    <row r="12495" spans="1:6" ht="15">
      <c r="A12495" s="233">
        <v>45778</v>
      </c>
      <c r="B12495" t="s">
        <v>2267</v>
      </c>
      <c r="C12495">
        <v>1883.1433224755699</v>
      </c>
      <c r="D12495" t="s">
        <v>112</v>
      </c>
      <c r="E12495" t="s">
        <v>3603</v>
      </c>
      <c r="F12495" t="s">
        <v>1578</v>
      </c>
    </row>
    <row r="12496" spans="1:6" ht="15">
      <c r="A12496" s="233">
        <v>45778</v>
      </c>
      <c r="B12496" t="s">
        <v>2269</v>
      </c>
      <c r="C12496">
        <v>370</v>
      </c>
      <c r="D12496" t="s">
        <v>112</v>
      </c>
      <c r="E12496" t="s">
        <v>2996</v>
      </c>
      <c r="F12496" t="s">
        <v>1578</v>
      </c>
    </row>
    <row r="12497" spans="1:6" ht="15">
      <c r="A12497" s="233">
        <v>45778</v>
      </c>
      <c r="B12497" t="s">
        <v>2267</v>
      </c>
      <c r="C12497">
        <v>1991.238550378335</v>
      </c>
      <c r="D12497" t="s">
        <v>114</v>
      </c>
      <c r="E12497" t="s">
        <v>2451</v>
      </c>
      <c r="F12497" t="s">
        <v>1509</v>
      </c>
    </row>
    <row r="12498" spans="1:6" ht="15">
      <c r="A12498" s="233">
        <v>45778</v>
      </c>
      <c r="B12498" t="s">
        <v>2269</v>
      </c>
      <c r="C12498">
        <v>950</v>
      </c>
      <c r="D12498" t="s">
        <v>114</v>
      </c>
      <c r="E12498" t="s">
        <v>3445</v>
      </c>
      <c r="F12498" t="s">
        <v>1509</v>
      </c>
    </row>
    <row r="12499" spans="1:6" ht="15">
      <c r="A12499" s="233">
        <v>45778</v>
      </c>
      <c r="B12499" t="s">
        <v>2267</v>
      </c>
      <c r="C12499">
        <v>1368.5068716515259</v>
      </c>
      <c r="D12499" t="s">
        <v>872</v>
      </c>
      <c r="E12499" t="s">
        <v>3752</v>
      </c>
      <c r="F12499" t="s">
        <v>1531</v>
      </c>
    </row>
    <row r="12500" spans="1:6" ht="15">
      <c r="A12500" s="233">
        <v>45778</v>
      </c>
      <c r="B12500" t="s">
        <v>2269</v>
      </c>
      <c r="C12500">
        <v>705</v>
      </c>
      <c r="D12500" t="s">
        <v>872</v>
      </c>
      <c r="E12500" t="s">
        <v>2408</v>
      </c>
      <c r="F12500" t="s">
        <v>1531</v>
      </c>
    </row>
    <row r="12501" spans="1:6" ht="15">
      <c r="A12501" s="233">
        <v>45778</v>
      </c>
      <c r="B12501" t="s">
        <v>2267</v>
      </c>
      <c r="C12501">
        <v>1678.147103693773</v>
      </c>
      <c r="D12501" t="s">
        <v>118</v>
      </c>
      <c r="E12501" t="s">
        <v>2888</v>
      </c>
      <c r="F12501" t="s">
        <v>1525</v>
      </c>
    </row>
    <row r="12502" spans="1:6" ht="15">
      <c r="A12502" s="233">
        <v>45778</v>
      </c>
      <c r="B12502" t="s">
        <v>2269</v>
      </c>
      <c r="C12502">
        <v>3630</v>
      </c>
      <c r="D12502" t="s">
        <v>118</v>
      </c>
      <c r="E12502" t="s">
        <v>3580</v>
      </c>
      <c r="F12502" t="s">
        <v>1525</v>
      </c>
    </row>
    <row r="12503" spans="1:6" ht="15">
      <c r="A12503" s="233">
        <v>45778</v>
      </c>
      <c r="B12503" t="s">
        <v>2267</v>
      </c>
      <c r="C12503">
        <v>1944.5344691883879</v>
      </c>
      <c r="D12503" t="s">
        <v>120</v>
      </c>
      <c r="E12503" t="s">
        <v>3820</v>
      </c>
      <c r="F12503" t="s">
        <v>1509</v>
      </c>
    </row>
    <row r="12504" spans="1:6" ht="15">
      <c r="A12504" s="233">
        <v>45778</v>
      </c>
      <c r="B12504" t="s">
        <v>2269</v>
      </c>
      <c r="C12504">
        <v>840</v>
      </c>
      <c r="D12504" t="s">
        <v>120</v>
      </c>
      <c r="E12504" t="s">
        <v>3321</v>
      </c>
      <c r="F12504" t="s">
        <v>1509</v>
      </c>
    </row>
    <row r="12505" spans="1:6" ht="15">
      <c r="A12505" s="233">
        <v>45778</v>
      </c>
      <c r="B12505" t="s">
        <v>2269</v>
      </c>
      <c r="C12505">
        <v>680</v>
      </c>
      <c r="D12505" t="s">
        <v>122</v>
      </c>
      <c r="E12505" t="s">
        <v>2919</v>
      </c>
      <c r="F12505" t="s">
        <v>1509</v>
      </c>
    </row>
    <row r="12506" spans="1:6" ht="15">
      <c r="A12506" s="233">
        <v>45778</v>
      </c>
      <c r="B12506" t="s">
        <v>2267</v>
      </c>
      <c r="C12506">
        <v>1856.7059851463521</v>
      </c>
      <c r="D12506" t="s">
        <v>122</v>
      </c>
      <c r="E12506" t="s">
        <v>3761</v>
      </c>
      <c r="F12506" t="s">
        <v>1509</v>
      </c>
    </row>
    <row r="12507" spans="1:6" ht="15">
      <c r="A12507" s="233">
        <v>45778</v>
      </c>
      <c r="B12507" t="s">
        <v>2267</v>
      </c>
      <c r="C12507">
        <v>1579.2059518517649</v>
      </c>
      <c r="D12507" t="s">
        <v>124</v>
      </c>
      <c r="E12507" t="s">
        <v>2965</v>
      </c>
      <c r="F12507" t="s">
        <v>1544</v>
      </c>
    </row>
    <row r="12508" spans="1:6" ht="15">
      <c r="A12508" s="233">
        <v>45778</v>
      </c>
      <c r="B12508" t="s">
        <v>2269</v>
      </c>
      <c r="C12508">
        <v>675</v>
      </c>
      <c r="D12508" t="s">
        <v>124</v>
      </c>
      <c r="E12508" t="s">
        <v>2364</v>
      </c>
      <c r="F12508" t="s">
        <v>1544</v>
      </c>
    </row>
    <row r="12509" spans="1:6" ht="15">
      <c r="A12509" s="233">
        <v>45778</v>
      </c>
      <c r="B12509" t="s">
        <v>2269</v>
      </c>
      <c r="C12509">
        <v>420</v>
      </c>
      <c r="D12509" t="s">
        <v>126</v>
      </c>
      <c r="E12509" t="s">
        <v>2653</v>
      </c>
      <c r="F12509" t="s">
        <v>1509</v>
      </c>
    </row>
    <row r="12510" spans="1:6" ht="15">
      <c r="A12510" s="233">
        <v>45778</v>
      </c>
      <c r="B12510" t="s">
        <v>2267</v>
      </c>
      <c r="C12510">
        <v>1941.7475728155341</v>
      </c>
      <c r="D12510" t="s">
        <v>126</v>
      </c>
      <c r="E12510" t="s">
        <v>3999</v>
      </c>
      <c r="F12510" t="s">
        <v>1509</v>
      </c>
    </row>
    <row r="12511" spans="1:6" ht="15">
      <c r="A12511" s="233">
        <v>45778</v>
      </c>
      <c r="B12511" t="s">
        <v>2267</v>
      </c>
      <c r="C12511">
        <v>1680.5592901317559</v>
      </c>
      <c r="D12511" t="s">
        <v>128</v>
      </c>
      <c r="E12511" t="s">
        <v>2892</v>
      </c>
      <c r="F12511" t="s">
        <v>1509</v>
      </c>
    </row>
    <row r="12512" spans="1:6" ht="15">
      <c r="A12512" s="233">
        <v>45778</v>
      </c>
      <c r="B12512" t="s">
        <v>2269</v>
      </c>
      <c r="C12512">
        <v>375</v>
      </c>
      <c r="D12512" t="s">
        <v>128</v>
      </c>
      <c r="E12512" t="s">
        <v>2891</v>
      </c>
      <c r="F12512" t="s">
        <v>1509</v>
      </c>
    </row>
    <row r="12513" spans="1:6" ht="15">
      <c r="A12513" s="233">
        <v>45778</v>
      </c>
      <c r="B12513" t="s">
        <v>2269</v>
      </c>
      <c r="C12513">
        <v>4425</v>
      </c>
      <c r="D12513" t="s">
        <v>130</v>
      </c>
      <c r="E12513" t="s">
        <v>3001</v>
      </c>
      <c r="F12513" t="s">
        <v>1544</v>
      </c>
    </row>
    <row r="12514" spans="1:6" ht="15">
      <c r="A12514" s="233">
        <v>45778</v>
      </c>
      <c r="B12514" t="s">
        <v>2267</v>
      </c>
      <c r="C12514">
        <v>1317.1054041504451</v>
      </c>
      <c r="D12514" t="s">
        <v>130</v>
      </c>
      <c r="E12514" t="s">
        <v>4000</v>
      </c>
      <c r="F12514" t="s">
        <v>1544</v>
      </c>
    </row>
    <row r="12515" spans="1:6" ht="15">
      <c r="A12515" s="233">
        <v>45778</v>
      </c>
      <c r="B12515" t="s">
        <v>2267</v>
      </c>
      <c r="C12515">
        <v>1920.4196819597651</v>
      </c>
      <c r="D12515" t="s">
        <v>1499</v>
      </c>
      <c r="E12515" t="s">
        <v>4001</v>
      </c>
      <c r="F12515" t="s">
        <v>1518</v>
      </c>
    </row>
    <row r="12516" spans="1:6" ht="15">
      <c r="A12516" s="233">
        <v>45778</v>
      </c>
      <c r="B12516" t="s">
        <v>2269</v>
      </c>
      <c r="C12516">
        <v>820</v>
      </c>
      <c r="D12516" t="s">
        <v>1499</v>
      </c>
      <c r="E12516" t="s">
        <v>3433</v>
      </c>
      <c r="F12516" t="s">
        <v>1518</v>
      </c>
    </row>
    <row r="12517" spans="1:6" ht="15">
      <c r="A12517" s="233">
        <v>45778</v>
      </c>
      <c r="B12517" t="s">
        <v>2267</v>
      </c>
      <c r="C12517">
        <v>1774.280644912443</v>
      </c>
      <c r="D12517" t="s">
        <v>134</v>
      </c>
      <c r="E12517" t="s">
        <v>2430</v>
      </c>
      <c r="F12517" t="s">
        <v>1509</v>
      </c>
    </row>
    <row r="12518" spans="1:6" ht="15">
      <c r="A12518" s="233">
        <v>45778</v>
      </c>
      <c r="B12518" t="s">
        <v>2269</v>
      </c>
      <c r="C12518">
        <v>460</v>
      </c>
      <c r="D12518" t="s">
        <v>134</v>
      </c>
      <c r="E12518" t="s">
        <v>3008</v>
      </c>
      <c r="F12518" t="s">
        <v>1509</v>
      </c>
    </row>
    <row r="12519" spans="1:6" ht="15">
      <c r="A12519" s="233">
        <v>45778</v>
      </c>
      <c r="B12519" t="s">
        <v>2267</v>
      </c>
      <c r="C12519">
        <v>1870.924718435092</v>
      </c>
      <c r="D12519" t="s">
        <v>136</v>
      </c>
      <c r="E12519" t="s">
        <v>4002</v>
      </c>
      <c r="F12519" t="s">
        <v>1518</v>
      </c>
    </row>
    <row r="12520" spans="1:6" ht="15">
      <c r="A12520" s="233">
        <v>45778</v>
      </c>
      <c r="B12520" t="s">
        <v>2269</v>
      </c>
      <c r="C12520">
        <v>1515</v>
      </c>
      <c r="D12520" t="s">
        <v>136</v>
      </c>
      <c r="E12520" t="s">
        <v>4003</v>
      </c>
      <c r="F12520" t="s">
        <v>1518</v>
      </c>
    </row>
    <row r="12521" spans="1:6" ht="15">
      <c r="A12521" s="233">
        <v>45778</v>
      </c>
      <c r="B12521" t="s">
        <v>2267</v>
      </c>
      <c r="C12521">
        <v>2041.903409090909</v>
      </c>
      <c r="D12521" t="s">
        <v>138</v>
      </c>
      <c r="E12521" t="s">
        <v>4004</v>
      </c>
      <c r="F12521" t="s">
        <v>1534</v>
      </c>
    </row>
    <row r="12522" spans="1:6" ht="15">
      <c r="A12522" s="233">
        <v>45778</v>
      </c>
      <c r="B12522" t="s">
        <v>2269</v>
      </c>
      <c r="C12522">
        <v>575</v>
      </c>
      <c r="D12522" t="s">
        <v>138</v>
      </c>
      <c r="E12522" t="s">
        <v>3440</v>
      </c>
      <c r="F12522" t="s">
        <v>1534</v>
      </c>
    </row>
    <row r="12523" spans="1:6" ht="15">
      <c r="A12523" s="233">
        <v>45778</v>
      </c>
      <c r="B12523" t="s">
        <v>2267</v>
      </c>
      <c r="C12523">
        <v>1699.2070367161989</v>
      </c>
      <c r="D12523" t="s">
        <v>140</v>
      </c>
      <c r="E12523" t="s">
        <v>3362</v>
      </c>
      <c r="F12523" t="s">
        <v>1509</v>
      </c>
    </row>
    <row r="12524" spans="1:6" ht="15">
      <c r="A12524" s="233">
        <v>45778</v>
      </c>
      <c r="B12524" t="s">
        <v>2269</v>
      </c>
      <c r="C12524">
        <v>510</v>
      </c>
      <c r="D12524" t="s">
        <v>140</v>
      </c>
      <c r="E12524" t="s">
        <v>2411</v>
      </c>
      <c r="F12524" t="s">
        <v>1509</v>
      </c>
    </row>
    <row r="12525" spans="1:6" ht="15">
      <c r="A12525" s="233">
        <v>45778</v>
      </c>
      <c r="B12525" t="s">
        <v>2267</v>
      </c>
      <c r="C12525">
        <v>1610.834188535405</v>
      </c>
      <c r="D12525" t="s">
        <v>142</v>
      </c>
      <c r="E12525" t="s">
        <v>2483</v>
      </c>
      <c r="F12525" t="s">
        <v>1534</v>
      </c>
    </row>
    <row r="12526" spans="1:6" ht="15">
      <c r="A12526" s="233">
        <v>45778</v>
      </c>
      <c r="B12526" t="s">
        <v>2269</v>
      </c>
      <c r="C12526">
        <v>4395</v>
      </c>
      <c r="D12526" t="s">
        <v>142</v>
      </c>
      <c r="E12526" t="s">
        <v>4005</v>
      </c>
      <c r="F12526" t="s">
        <v>1534</v>
      </c>
    </row>
    <row r="12527" spans="1:6" ht="15">
      <c r="A12527" s="233">
        <v>45778</v>
      </c>
      <c r="B12527" t="s">
        <v>2267</v>
      </c>
      <c r="C12527">
        <v>1626.9103871970869</v>
      </c>
      <c r="D12527" t="s">
        <v>144</v>
      </c>
      <c r="E12527" t="s">
        <v>2512</v>
      </c>
      <c r="F12527" t="s">
        <v>1518</v>
      </c>
    </row>
    <row r="12528" spans="1:6" ht="15">
      <c r="A12528" s="233">
        <v>45778</v>
      </c>
      <c r="B12528" t="s">
        <v>2269</v>
      </c>
      <c r="C12528">
        <v>2145</v>
      </c>
      <c r="D12528" t="s">
        <v>144</v>
      </c>
      <c r="E12528" t="s">
        <v>4006</v>
      </c>
      <c r="F12528" t="s">
        <v>1518</v>
      </c>
    </row>
    <row r="12529" spans="1:6" ht="15">
      <c r="A12529" s="233">
        <v>45778</v>
      </c>
      <c r="B12529" t="s">
        <v>2267</v>
      </c>
      <c r="C12529">
        <v>1908.9290693434571</v>
      </c>
      <c r="D12529" t="s">
        <v>146</v>
      </c>
      <c r="E12529" t="s">
        <v>3579</v>
      </c>
      <c r="F12529" t="s">
        <v>1591</v>
      </c>
    </row>
    <row r="12530" spans="1:6" ht="15">
      <c r="A12530" s="233">
        <v>45778</v>
      </c>
      <c r="B12530" t="s">
        <v>2269</v>
      </c>
      <c r="C12530">
        <v>890</v>
      </c>
      <c r="D12530" t="s">
        <v>146</v>
      </c>
      <c r="E12530" t="s">
        <v>3130</v>
      </c>
      <c r="F12530" t="s">
        <v>1591</v>
      </c>
    </row>
    <row r="12531" spans="1:6" ht="15">
      <c r="A12531" s="233">
        <v>45778</v>
      </c>
      <c r="B12531" t="s">
        <v>2267</v>
      </c>
      <c r="C12531">
        <v>1531.627147296773</v>
      </c>
      <c r="D12531" t="s">
        <v>148</v>
      </c>
      <c r="E12531" t="s">
        <v>2918</v>
      </c>
      <c r="F12531" t="s">
        <v>1591</v>
      </c>
    </row>
    <row r="12532" spans="1:6" ht="15">
      <c r="A12532" s="233">
        <v>45778</v>
      </c>
      <c r="B12532" t="s">
        <v>2269</v>
      </c>
      <c r="C12532">
        <v>2410</v>
      </c>
      <c r="D12532" t="s">
        <v>148</v>
      </c>
      <c r="E12532" t="s">
        <v>4007</v>
      </c>
      <c r="F12532" t="s">
        <v>1591</v>
      </c>
    </row>
    <row r="12533" spans="1:6" ht="15">
      <c r="A12533" s="233">
        <v>45778</v>
      </c>
      <c r="B12533" t="s">
        <v>2269</v>
      </c>
      <c r="C12533">
        <v>625</v>
      </c>
      <c r="D12533" t="s">
        <v>150</v>
      </c>
      <c r="E12533" t="s">
        <v>2637</v>
      </c>
      <c r="F12533" t="s">
        <v>1509</v>
      </c>
    </row>
    <row r="12534" spans="1:6" ht="15">
      <c r="A12534" s="233">
        <v>45778</v>
      </c>
      <c r="B12534" t="s">
        <v>2267</v>
      </c>
      <c r="C12534">
        <v>2009.19407207381</v>
      </c>
      <c r="D12534" t="s">
        <v>150</v>
      </c>
      <c r="E12534" t="s">
        <v>4008</v>
      </c>
      <c r="F12534" t="s">
        <v>1509</v>
      </c>
    </row>
    <row r="12535" spans="1:6" ht="15">
      <c r="A12535" s="233">
        <v>45778</v>
      </c>
      <c r="B12535" t="s">
        <v>2267</v>
      </c>
      <c r="C12535">
        <v>1552.9253756400569</v>
      </c>
      <c r="D12535" t="s">
        <v>152</v>
      </c>
      <c r="E12535" t="s">
        <v>3315</v>
      </c>
      <c r="F12535" t="s">
        <v>1591</v>
      </c>
    </row>
    <row r="12536" spans="1:6" ht="15">
      <c r="A12536" s="233">
        <v>45778</v>
      </c>
      <c r="B12536" t="s">
        <v>2269</v>
      </c>
      <c r="C12536">
        <v>2960</v>
      </c>
      <c r="D12536" t="s">
        <v>152</v>
      </c>
      <c r="E12536" t="s">
        <v>4009</v>
      </c>
      <c r="F12536" t="s">
        <v>1591</v>
      </c>
    </row>
    <row r="12537" spans="1:6" ht="15">
      <c r="A12537" s="233">
        <v>45778</v>
      </c>
      <c r="B12537" t="s">
        <v>2267</v>
      </c>
      <c r="C12537">
        <v>2063.2561000615128</v>
      </c>
      <c r="D12537" t="s">
        <v>154</v>
      </c>
      <c r="E12537" t="s">
        <v>2956</v>
      </c>
      <c r="F12537" t="s">
        <v>1534</v>
      </c>
    </row>
    <row r="12538" spans="1:6" ht="15">
      <c r="A12538" s="233">
        <v>45778</v>
      </c>
      <c r="B12538" t="s">
        <v>2269</v>
      </c>
      <c r="C12538">
        <v>1610</v>
      </c>
      <c r="D12538" t="s">
        <v>154</v>
      </c>
      <c r="E12538" t="s">
        <v>3642</v>
      </c>
      <c r="F12538" t="s">
        <v>1534</v>
      </c>
    </row>
    <row r="12539" spans="1:6" ht="15">
      <c r="A12539" s="233">
        <v>45778</v>
      </c>
      <c r="B12539" t="s">
        <v>2267</v>
      </c>
      <c r="C12539">
        <v>1875.4826609789279</v>
      </c>
      <c r="D12539" t="s">
        <v>156</v>
      </c>
      <c r="E12539" t="s">
        <v>2945</v>
      </c>
      <c r="F12539" t="s">
        <v>1525</v>
      </c>
    </row>
    <row r="12540" spans="1:6" ht="15">
      <c r="A12540" s="233">
        <v>45778</v>
      </c>
      <c r="B12540" t="s">
        <v>2269</v>
      </c>
      <c r="C12540">
        <v>510</v>
      </c>
      <c r="D12540" t="s">
        <v>156</v>
      </c>
      <c r="E12540" t="s">
        <v>2411</v>
      </c>
      <c r="F12540" t="s">
        <v>1525</v>
      </c>
    </row>
    <row r="12541" spans="1:6" ht="15">
      <c r="A12541" s="233">
        <v>45778</v>
      </c>
      <c r="B12541" t="s">
        <v>2269</v>
      </c>
      <c r="C12541">
        <v>1285</v>
      </c>
      <c r="D12541" t="s">
        <v>158</v>
      </c>
      <c r="E12541" t="s">
        <v>3798</v>
      </c>
      <c r="F12541" t="s">
        <v>1534</v>
      </c>
    </row>
    <row r="12542" spans="1:6" ht="15">
      <c r="A12542" s="233">
        <v>45778</v>
      </c>
      <c r="B12542" t="s">
        <v>2267</v>
      </c>
      <c r="C12542">
        <v>2332.3773913674809</v>
      </c>
      <c r="D12542" t="s">
        <v>158</v>
      </c>
      <c r="E12542" t="s">
        <v>4010</v>
      </c>
      <c r="F12542" t="s">
        <v>1534</v>
      </c>
    </row>
    <row r="12543" spans="1:6" ht="15">
      <c r="A12543" s="233">
        <v>45778</v>
      </c>
      <c r="B12543" t="s">
        <v>2267</v>
      </c>
      <c r="C12543">
        <v>1435.4365599450789</v>
      </c>
      <c r="D12543" t="s">
        <v>160</v>
      </c>
      <c r="E12543" t="s">
        <v>3395</v>
      </c>
      <c r="F12543" t="s">
        <v>1544</v>
      </c>
    </row>
    <row r="12544" spans="1:6" ht="15">
      <c r="A12544" s="233">
        <v>45778</v>
      </c>
      <c r="B12544" t="s">
        <v>2269</v>
      </c>
      <c r="C12544">
        <v>690</v>
      </c>
      <c r="D12544" t="s">
        <v>160</v>
      </c>
      <c r="E12544" t="s">
        <v>2649</v>
      </c>
      <c r="F12544" t="s">
        <v>1544</v>
      </c>
    </row>
    <row r="12545" spans="1:6" ht="15">
      <c r="A12545" s="233">
        <v>45778</v>
      </c>
      <c r="B12545" t="s">
        <v>2267</v>
      </c>
      <c r="C12545">
        <v>1505.711318795431</v>
      </c>
      <c r="D12545" t="s">
        <v>162</v>
      </c>
      <c r="E12545" t="s">
        <v>2864</v>
      </c>
      <c r="F12545" t="s">
        <v>1509</v>
      </c>
    </row>
    <row r="12546" spans="1:6" ht="15">
      <c r="A12546" s="233">
        <v>45778</v>
      </c>
      <c r="B12546" t="s">
        <v>2269</v>
      </c>
      <c r="C12546">
        <v>435</v>
      </c>
      <c r="D12546" t="s">
        <v>162</v>
      </c>
      <c r="E12546" t="s">
        <v>2328</v>
      </c>
      <c r="F12546" t="s">
        <v>1509</v>
      </c>
    </row>
    <row r="12547" spans="1:6" ht="15">
      <c r="A12547" s="233">
        <v>45778</v>
      </c>
      <c r="B12547" t="s">
        <v>2267</v>
      </c>
      <c r="C12547">
        <v>1847.503945190716</v>
      </c>
      <c r="D12547" t="s">
        <v>164</v>
      </c>
      <c r="E12547" t="s">
        <v>2467</v>
      </c>
      <c r="F12547" t="s">
        <v>1578</v>
      </c>
    </row>
    <row r="12548" spans="1:6" ht="15">
      <c r="A12548" s="233">
        <v>45778</v>
      </c>
      <c r="B12548" t="s">
        <v>2269</v>
      </c>
      <c r="C12548">
        <v>480</v>
      </c>
      <c r="D12548" t="s">
        <v>164</v>
      </c>
      <c r="E12548" t="s">
        <v>2357</v>
      </c>
      <c r="F12548" t="s">
        <v>1578</v>
      </c>
    </row>
    <row r="12549" spans="1:6" ht="15">
      <c r="A12549" s="233">
        <v>45778</v>
      </c>
      <c r="B12549" t="s">
        <v>2267</v>
      </c>
      <c r="C12549">
        <v>1781.4044362716929</v>
      </c>
      <c r="D12549" t="s">
        <v>166</v>
      </c>
      <c r="E12549" t="s">
        <v>4011</v>
      </c>
      <c r="F12549" t="s">
        <v>1525</v>
      </c>
    </row>
    <row r="12550" spans="1:6" ht="15">
      <c r="A12550" s="233">
        <v>45778</v>
      </c>
      <c r="B12550" t="s">
        <v>2269</v>
      </c>
      <c r="C12550">
        <v>775</v>
      </c>
      <c r="D12550" t="s">
        <v>166</v>
      </c>
      <c r="E12550" t="s">
        <v>2947</v>
      </c>
      <c r="F12550" t="s">
        <v>1525</v>
      </c>
    </row>
    <row r="12551" spans="1:6" ht="15">
      <c r="A12551" s="233">
        <v>45778</v>
      </c>
      <c r="B12551" t="s">
        <v>2267</v>
      </c>
      <c r="C12551">
        <v>2331.0269175597</v>
      </c>
      <c r="D12551" t="s">
        <v>168</v>
      </c>
      <c r="E12551" t="s">
        <v>4012</v>
      </c>
      <c r="F12551" t="s">
        <v>1578</v>
      </c>
    </row>
    <row r="12552" spans="1:6" ht="15">
      <c r="A12552" s="233">
        <v>45778</v>
      </c>
      <c r="B12552" t="s">
        <v>2269</v>
      </c>
      <c r="C12552">
        <v>1105</v>
      </c>
      <c r="D12552" t="s">
        <v>168</v>
      </c>
      <c r="E12552" t="s">
        <v>2994</v>
      </c>
      <c r="F12552" t="s">
        <v>1578</v>
      </c>
    </row>
    <row r="12553" spans="1:6" ht="15">
      <c r="A12553" s="233">
        <v>45778</v>
      </c>
      <c r="B12553" t="s">
        <v>2267</v>
      </c>
      <c r="C12553">
        <v>1683.919455473625</v>
      </c>
      <c r="D12553" t="s">
        <v>170</v>
      </c>
      <c r="E12553" t="s">
        <v>2923</v>
      </c>
      <c r="F12553" t="s">
        <v>1509</v>
      </c>
    </row>
    <row r="12554" spans="1:6" ht="15">
      <c r="A12554" s="233">
        <v>45778</v>
      </c>
      <c r="B12554" t="s">
        <v>2269</v>
      </c>
      <c r="C12554">
        <v>475</v>
      </c>
      <c r="D12554" t="s">
        <v>170</v>
      </c>
      <c r="E12554" t="s">
        <v>2355</v>
      </c>
      <c r="F12554" t="s">
        <v>1509</v>
      </c>
    </row>
    <row r="12555" spans="1:6" ht="15">
      <c r="A12555" s="233">
        <v>45778</v>
      </c>
      <c r="B12555" t="s">
        <v>2269</v>
      </c>
      <c r="C12555">
        <v>3430</v>
      </c>
      <c r="D12555" t="s">
        <v>172</v>
      </c>
      <c r="E12555" t="s">
        <v>3629</v>
      </c>
      <c r="F12555" t="s">
        <v>1525</v>
      </c>
    </row>
    <row r="12556" spans="1:6" ht="15">
      <c r="A12556" s="233">
        <v>45778</v>
      </c>
      <c r="B12556" t="s">
        <v>2267</v>
      </c>
      <c r="C12556">
        <v>1461.197329800332</v>
      </c>
      <c r="D12556" t="s">
        <v>172</v>
      </c>
      <c r="E12556" t="s">
        <v>3419</v>
      </c>
      <c r="F12556" t="s">
        <v>1525</v>
      </c>
    </row>
    <row r="12557" spans="1:6" ht="15">
      <c r="A12557" s="233">
        <v>45778</v>
      </c>
      <c r="B12557" t="s">
        <v>2267</v>
      </c>
      <c r="C12557">
        <v>1575.599884359641</v>
      </c>
      <c r="D12557" t="s">
        <v>174</v>
      </c>
      <c r="E12557" t="s">
        <v>2418</v>
      </c>
      <c r="F12557" t="s">
        <v>1518</v>
      </c>
    </row>
    <row r="12558" spans="1:6" ht="15">
      <c r="A12558" s="233">
        <v>45778</v>
      </c>
      <c r="B12558" t="s">
        <v>2269</v>
      </c>
      <c r="C12558">
        <v>545</v>
      </c>
      <c r="D12558" t="s">
        <v>174</v>
      </c>
      <c r="E12558" t="s">
        <v>2417</v>
      </c>
      <c r="F12558" t="s">
        <v>1518</v>
      </c>
    </row>
    <row r="12559" spans="1:6" ht="15">
      <c r="A12559" s="233">
        <v>45778</v>
      </c>
      <c r="B12559" t="s">
        <v>2267</v>
      </c>
      <c r="C12559">
        <v>1706.3108032394441</v>
      </c>
      <c r="D12559" t="s">
        <v>176</v>
      </c>
      <c r="E12559" t="s">
        <v>4013</v>
      </c>
      <c r="F12559" t="s">
        <v>1518</v>
      </c>
    </row>
    <row r="12560" spans="1:6" ht="15">
      <c r="A12560" s="233">
        <v>45778</v>
      </c>
      <c r="B12560" t="s">
        <v>2269</v>
      </c>
      <c r="C12560">
        <v>670</v>
      </c>
      <c r="D12560" t="s">
        <v>176</v>
      </c>
      <c r="E12560" t="s">
        <v>2276</v>
      </c>
      <c r="F12560" t="s">
        <v>1518</v>
      </c>
    </row>
    <row r="12561" spans="1:6" ht="15">
      <c r="A12561" s="233">
        <v>45778</v>
      </c>
      <c r="B12561" t="s">
        <v>2267</v>
      </c>
      <c r="C12561">
        <v>1663.1080511859629</v>
      </c>
      <c r="D12561" t="s">
        <v>178</v>
      </c>
      <c r="E12561" t="s">
        <v>3318</v>
      </c>
      <c r="F12561" t="s">
        <v>1591</v>
      </c>
    </row>
    <row r="12562" spans="1:6" ht="15">
      <c r="A12562" s="233">
        <v>45778</v>
      </c>
      <c r="B12562" t="s">
        <v>2269</v>
      </c>
      <c r="C12562">
        <v>1145</v>
      </c>
      <c r="D12562" t="s">
        <v>178</v>
      </c>
      <c r="E12562" t="s">
        <v>3447</v>
      </c>
      <c r="F12562" t="s">
        <v>1591</v>
      </c>
    </row>
    <row r="12563" spans="1:6" ht="15">
      <c r="A12563" s="233">
        <v>45778</v>
      </c>
      <c r="B12563" t="s">
        <v>2267</v>
      </c>
      <c r="C12563">
        <v>1612.6042632066731</v>
      </c>
      <c r="D12563" t="s">
        <v>180</v>
      </c>
      <c r="E12563" t="s">
        <v>2324</v>
      </c>
      <c r="F12563" t="s">
        <v>1522</v>
      </c>
    </row>
    <row r="12564" spans="1:6" ht="15">
      <c r="A12564" s="233">
        <v>45778</v>
      </c>
      <c r="B12564" t="s">
        <v>2269</v>
      </c>
      <c r="C12564">
        <v>870</v>
      </c>
      <c r="D12564" t="s">
        <v>180</v>
      </c>
      <c r="E12564" t="s">
        <v>2384</v>
      </c>
      <c r="F12564" t="s">
        <v>1522</v>
      </c>
    </row>
    <row r="12565" spans="1:6" ht="15">
      <c r="A12565" s="233">
        <v>45778</v>
      </c>
      <c r="B12565" t="s">
        <v>2269</v>
      </c>
      <c r="C12565">
        <v>945</v>
      </c>
      <c r="D12565" t="s">
        <v>182</v>
      </c>
      <c r="E12565" t="s">
        <v>2439</v>
      </c>
      <c r="F12565" t="s">
        <v>1578</v>
      </c>
    </row>
    <row r="12566" spans="1:6" ht="15">
      <c r="A12566" s="233">
        <v>45778</v>
      </c>
      <c r="B12566" t="s">
        <v>2267</v>
      </c>
      <c r="C12566">
        <v>2075.919335705813</v>
      </c>
      <c r="D12566" t="s">
        <v>182</v>
      </c>
      <c r="E12566" t="s">
        <v>4014</v>
      </c>
      <c r="F12566" t="s">
        <v>1578</v>
      </c>
    </row>
    <row r="12567" spans="1:6" ht="15">
      <c r="A12567" s="233">
        <v>45778</v>
      </c>
      <c r="B12567" t="s">
        <v>2267</v>
      </c>
      <c r="C12567">
        <v>1519.3428690762271</v>
      </c>
      <c r="D12567" t="s">
        <v>184</v>
      </c>
      <c r="E12567" t="s">
        <v>4015</v>
      </c>
      <c r="F12567" t="s">
        <v>1518</v>
      </c>
    </row>
    <row r="12568" spans="1:6" ht="15">
      <c r="A12568" s="233">
        <v>45778</v>
      </c>
      <c r="B12568" t="s">
        <v>2269</v>
      </c>
      <c r="C12568">
        <v>2510</v>
      </c>
      <c r="D12568" t="s">
        <v>184</v>
      </c>
      <c r="E12568" t="s">
        <v>4016</v>
      </c>
      <c r="F12568" t="s">
        <v>1518</v>
      </c>
    </row>
    <row r="12569" spans="1:6" ht="15">
      <c r="A12569" s="233">
        <v>45778</v>
      </c>
      <c r="B12569" t="s">
        <v>2267</v>
      </c>
      <c r="C12569">
        <v>1746.0713394861559</v>
      </c>
      <c r="D12569" t="s">
        <v>186</v>
      </c>
      <c r="E12569" t="s">
        <v>2453</v>
      </c>
      <c r="F12569" t="s">
        <v>1578</v>
      </c>
    </row>
    <row r="12570" spans="1:6" ht="15">
      <c r="A12570" s="233">
        <v>45778</v>
      </c>
      <c r="B12570" t="s">
        <v>2269</v>
      </c>
      <c r="C12570">
        <v>1540</v>
      </c>
      <c r="D12570" t="s">
        <v>186</v>
      </c>
      <c r="E12570" t="s">
        <v>3371</v>
      </c>
      <c r="F12570" t="s">
        <v>1578</v>
      </c>
    </row>
    <row r="12571" spans="1:6" ht="15">
      <c r="A12571" s="233">
        <v>45778</v>
      </c>
      <c r="B12571" t="s">
        <v>2269</v>
      </c>
      <c r="C12571">
        <v>825</v>
      </c>
      <c r="D12571" t="s">
        <v>188</v>
      </c>
      <c r="E12571" t="s">
        <v>2618</v>
      </c>
      <c r="F12571" t="s">
        <v>1591</v>
      </c>
    </row>
    <row r="12572" spans="1:6" ht="15">
      <c r="A12572" s="233">
        <v>45778</v>
      </c>
      <c r="B12572" t="s">
        <v>2267</v>
      </c>
      <c r="C12572">
        <v>2106.6339819212499</v>
      </c>
      <c r="D12572" t="s">
        <v>188</v>
      </c>
      <c r="E12572" t="s">
        <v>4017</v>
      </c>
      <c r="F12572" t="s">
        <v>1591</v>
      </c>
    </row>
    <row r="12573" spans="1:6" ht="15">
      <c r="A12573" s="233">
        <v>45778</v>
      </c>
      <c r="B12573" t="s">
        <v>2267</v>
      </c>
      <c r="C12573">
        <v>1681.6325646385981</v>
      </c>
      <c r="D12573" t="s">
        <v>190</v>
      </c>
      <c r="E12573" t="s">
        <v>2850</v>
      </c>
      <c r="F12573" t="s">
        <v>1591</v>
      </c>
    </row>
    <row r="12574" spans="1:6" ht="15">
      <c r="A12574" s="233">
        <v>45778</v>
      </c>
      <c r="B12574" t="s">
        <v>2269</v>
      </c>
      <c r="C12574">
        <v>3105</v>
      </c>
      <c r="D12574" t="s">
        <v>190</v>
      </c>
      <c r="E12574" t="s">
        <v>4018</v>
      </c>
      <c r="F12574" t="s">
        <v>1591</v>
      </c>
    </row>
    <row r="12575" spans="1:6" ht="15">
      <c r="A12575" s="233">
        <v>45778</v>
      </c>
      <c r="B12575" t="s">
        <v>2267</v>
      </c>
      <c r="C12575">
        <v>1718.8210909458569</v>
      </c>
      <c r="D12575" t="s">
        <v>192</v>
      </c>
      <c r="E12575" t="s">
        <v>4019</v>
      </c>
      <c r="F12575" t="s">
        <v>1534</v>
      </c>
    </row>
    <row r="12576" spans="1:6" ht="15">
      <c r="A12576" s="233">
        <v>45778</v>
      </c>
      <c r="B12576" t="s">
        <v>2269</v>
      </c>
      <c r="C12576">
        <v>680</v>
      </c>
      <c r="D12576" t="s">
        <v>192</v>
      </c>
      <c r="E12576" t="s">
        <v>2919</v>
      </c>
      <c r="F12576" t="s">
        <v>1534</v>
      </c>
    </row>
    <row r="12577" spans="1:6" ht="15">
      <c r="A12577" s="233">
        <v>45778</v>
      </c>
      <c r="B12577" t="s">
        <v>2267</v>
      </c>
      <c r="C12577">
        <v>1392.867091907799</v>
      </c>
      <c r="D12577" t="s">
        <v>194</v>
      </c>
      <c r="E12577" t="s">
        <v>3376</v>
      </c>
      <c r="F12577" t="s">
        <v>1544</v>
      </c>
    </row>
    <row r="12578" spans="1:6" ht="15">
      <c r="A12578" s="233">
        <v>45778</v>
      </c>
      <c r="B12578" t="s">
        <v>2269</v>
      </c>
      <c r="C12578">
        <v>1950</v>
      </c>
      <c r="D12578" t="s">
        <v>194</v>
      </c>
      <c r="E12578" t="s">
        <v>4020</v>
      </c>
      <c r="F12578" t="s">
        <v>1544</v>
      </c>
    </row>
    <row r="12579" spans="1:6" ht="15">
      <c r="A12579" s="233">
        <v>45778</v>
      </c>
      <c r="B12579" t="s">
        <v>2267</v>
      </c>
      <c r="C12579">
        <v>1865.207659786123</v>
      </c>
      <c r="D12579" t="s">
        <v>196</v>
      </c>
      <c r="E12579" t="s">
        <v>3636</v>
      </c>
      <c r="F12579" t="s">
        <v>1525</v>
      </c>
    </row>
    <row r="12580" spans="1:6" ht="15">
      <c r="A12580" s="233">
        <v>45778</v>
      </c>
      <c r="B12580" t="s">
        <v>2269</v>
      </c>
      <c r="C12580">
        <v>600</v>
      </c>
      <c r="D12580" t="s">
        <v>196</v>
      </c>
      <c r="E12580" t="s">
        <v>2927</v>
      </c>
      <c r="F12580" t="s">
        <v>1525</v>
      </c>
    </row>
    <row r="12581" spans="1:6" ht="15">
      <c r="A12581" s="233">
        <v>45778</v>
      </c>
      <c r="B12581" t="s">
        <v>2267</v>
      </c>
      <c r="C12581">
        <v>1723.83568047683</v>
      </c>
      <c r="D12581" t="s">
        <v>198</v>
      </c>
      <c r="E12581" t="s">
        <v>3774</v>
      </c>
      <c r="F12581" t="s">
        <v>1522</v>
      </c>
    </row>
    <row r="12582" spans="1:6" ht="15">
      <c r="A12582" s="233">
        <v>45778</v>
      </c>
      <c r="B12582" t="s">
        <v>2269</v>
      </c>
      <c r="C12582">
        <v>885</v>
      </c>
      <c r="D12582" t="s">
        <v>198</v>
      </c>
      <c r="E12582" t="s">
        <v>2611</v>
      </c>
      <c r="F12582" t="s">
        <v>1522</v>
      </c>
    </row>
    <row r="12583" spans="1:6" ht="15">
      <c r="A12583" s="233">
        <v>45778</v>
      </c>
      <c r="B12583" t="s">
        <v>2267</v>
      </c>
      <c r="C12583">
        <v>2033.7922403003749</v>
      </c>
      <c r="D12583" t="s">
        <v>200</v>
      </c>
      <c r="E12583" t="s">
        <v>2378</v>
      </c>
      <c r="F12583" t="s">
        <v>1544</v>
      </c>
    </row>
    <row r="12584" spans="1:6" ht="15">
      <c r="A12584" s="233">
        <v>45778</v>
      </c>
      <c r="B12584" t="s">
        <v>2269</v>
      </c>
      <c r="C12584">
        <v>650</v>
      </c>
      <c r="D12584" t="s">
        <v>200</v>
      </c>
      <c r="E12584" t="s">
        <v>2883</v>
      </c>
      <c r="F12584" t="s">
        <v>1544</v>
      </c>
    </row>
    <row r="12585" spans="1:6" ht="15">
      <c r="A12585" s="233">
        <v>45778</v>
      </c>
      <c r="B12585" t="s">
        <v>2269</v>
      </c>
      <c r="C12585">
        <v>350</v>
      </c>
      <c r="D12585" t="s">
        <v>202</v>
      </c>
      <c r="E12585" t="s">
        <v>2210</v>
      </c>
      <c r="F12585" t="s">
        <v>1544</v>
      </c>
    </row>
    <row r="12586" spans="1:6" ht="15">
      <c r="A12586" s="233">
        <v>45778</v>
      </c>
      <c r="B12586" t="s">
        <v>2267</v>
      </c>
      <c r="C12586">
        <v>1574.6614477887249</v>
      </c>
      <c r="D12586" t="s">
        <v>202</v>
      </c>
      <c r="E12586" t="s">
        <v>2834</v>
      </c>
      <c r="F12586" t="s">
        <v>1544</v>
      </c>
    </row>
    <row r="12587" spans="1:6" ht="15">
      <c r="A12587" s="233">
        <v>45778</v>
      </c>
      <c r="B12587" t="s">
        <v>2267</v>
      </c>
      <c r="C12587">
        <v>1833.316816965613</v>
      </c>
      <c r="D12587" t="s">
        <v>204</v>
      </c>
      <c r="E12587" t="s">
        <v>2498</v>
      </c>
      <c r="F12587" t="s">
        <v>1509</v>
      </c>
    </row>
    <row r="12588" spans="1:6" ht="15">
      <c r="A12588" s="233">
        <v>45778</v>
      </c>
      <c r="B12588" t="s">
        <v>2269</v>
      </c>
      <c r="C12588">
        <v>740</v>
      </c>
      <c r="D12588" t="s">
        <v>204</v>
      </c>
      <c r="E12588" t="s">
        <v>2375</v>
      </c>
      <c r="F12588" t="s">
        <v>1509</v>
      </c>
    </row>
    <row r="12589" spans="1:6" ht="15">
      <c r="A12589" s="233">
        <v>45778</v>
      </c>
      <c r="B12589" t="s">
        <v>2267</v>
      </c>
      <c r="C12589">
        <v>1538.0480229363279</v>
      </c>
      <c r="D12589" t="s">
        <v>206</v>
      </c>
      <c r="E12589" t="s">
        <v>4021</v>
      </c>
      <c r="F12589" t="s">
        <v>1578</v>
      </c>
    </row>
    <row r="12590" spans="1:6" ht="15">
      <c r="A12590" s="233">
        <v>45778</v>
      </c>
      <c r="B12590" t="s">
        <v>2269</v>
      </c>
      <c r="C12590">
        <v>515</v>
      </c>
      <c r="D12590" t="s">
        <v>206</v>
      </c>
      <c r="E12590" t="s">
        <v>2632</v>
      </c>
      <c r="F12590" t="s">
        <v>1578</v>
      </c>
    </row>
    <row r="12591" spans="1:6" ht="15">
      <c r="A12591" s="233">
        <v>45778</v>
      </c>
      <c r="B12591" t="s">
        <v>2267</v>
      </c>
      <c r="C12591">
        <v>1587.4917630144371</v>
      </c>
      <c r="D12591" t="s">
        <v>208</v>
      </c>
      <c r="E12591" t="s">
        <v>3311</v>
      </c>
      <c r="F12591" t="s">
        <v>1509</v>
      </c>
    </row>
    <row r="12592" spans="1:6" ht="15">
      <c r="A12592" s="233">
        <v>45778</v>
      </c>
      <c r="B12592" t="s">
        <v>2269</v>
      </c>
      <c r="C12592">
        <v>530</v>
      </c>
      <c r="D12592" t="s">
        <v>208</v>
      </c>
      <c r="E12592" t="s">
        <v>2468</v>
      </c>
      <c r="F12592" t="s">
        <v>1509</v>
      </c>
    </row>
    <row r="12593" spans="1:6" ht="15">
      <c r="A12593" s="233">
        <v>45778</v>
      </c>
      <c r="B12593" t="s">
        <v>2267</v>
      </c>
      <c r="C12593">
        <v>1646.3572724915739</v>
      </c>
      <c r="D12593" t="s">
        <v>210</v>
      </c>
      <c r="E12593" t="s">
        <v>2961</v>
      </c>
      <c r="F12593" t="s">
        <v>1534</v>
      </c>
    </row>
    <row r="12594" spans="1:6" ht="15">
      <c r="A12594" s="233">
        <v>45778</v>
      </c>
      <c r="B12594" t="s">
        <v>2269</v>
      </c>
      <c r="C12594">
        <v>635</v>
      </c>
      <c r="D12594" t="s">
        <v>210</v>
      </c>
      <c r="E12594" t="s">
        <v>2876</v>
      </c>
      <c r="F12594" t="s">
        <v>1534</v>
      </c>
    </row>
    <row r="12595" spans="1:6" ht="15">
      <c r="A12595" s="233">
        <v>45778</v>
      </c>
      <c r="B12595" t="s">
        <v>2267</v>
      </c>
      <c r="C12595">
        <v>2060.4521956693711</v>
      </c>
      <c r="D12595" t="s">
        <v>212</v>
      </c>
      <c r="E12595" t="s">
        <v>2387</v>
      </c>
      <c r="F12595" t="s">
        <v>1518</v>
      </c>
    </row>
    <row r="12596" spans="1:6" ht="15">
      <c r="A12596" s="233">
        <v>45778</v>
      </c>
      <c r="B12596" t="s">
        <v>2269</v>
      </c>
      <c r="C12596">
        <v>1120</v>
      </c>
      <c r="D12596" t="s">
        <v>212</v>
      </c>
      <c r="E12596" t="s">
        <v>2840</v>
      </c>
      <c r="F12596" t="s">
        <v>1518</v>
      </c>
    </row>
    <row r="12597" spans="1:6" ht="15">
      <c r="A12597" s="233">
        <v>45778</v>
      </c>
      <c r="B12597" t="s">
        <v>2267</v>
      </c>
      <c r="C12597">
        <v>1461.3206685542059</v>
      </c>
      <c r="D12597" t="s">
        <v>214</v>
      </c>
      <c r="E12597" t="s">
        <v>3419</v>
      </c>
      <c r="F12597" t="s">
        <v>1591</v>
      </c>
    </row>
    <row r="12598" spans="1:6" ht="15">
      <c r="A12598" s="233">
        <v>45778</v>
      </c>
      <c r="B12598" t="s">
        <v>2269</v>
      </c>
      <c r="C12598">
        <v>160</v>
      </c>
      <c r="D12598" t="s">
        <v>214</v>
      </c>
      <c r="E12598" t="s">
        <v>2238</v>
      </c>
      <c r="F12598" t="s">
        <v>1591</v>
      </c>
    </row>
    <row r="12599" spans="1:6" ht="15">
      <c r="A12599" s="233">
        <v>45778</v>
      </c>
      <c r="B12599" t="s">
        <v>2267</v>
      </c>
      <c r="C12599">
        <v>1813.555651797315</v>
      </c>
      <c r="D12599" t="s">
        <v>216</v>
      </c>
      <c r="E12599" t="s">
        <v>4022</v>
      </c>
      <c r="F12599" t="s">
        <v>1534</v>
      </c>
    </row>
    <row r="12600" spans="1:6" ht="15">
      <c r="A12600" s="233">
        <v>45778</v>
      </c>
      <c r="B12600" t="s">
        <v>2269</v>
      </c>
      <c r="C12600">
        <v>670</v>
      </c>
      <c r="D12600" t="s">
        <v>216</v>
      </c>
      <c r="E12600" t="s">
        <v>2276</v>
      </c>
      <c r="F12600" t="s">
        <v>1534</v>
      </c>
    </row>
    <row r="12601" spans="1:6" ht="15">
      <c r="A12601" s="233">
        <v>45778</v>
      </c>
      <c r="B12601" t="s">
        <v>2267</v>
      </c>
      <c r="C12601">
        <v>2136.9606369899102</v>
      </c>
      <c r="D12601" t="s">
        <v>218</v>
      </c>
      <c r="E12601" t="s">
        <v>4023</v>
      </c>
      <c r="F12601" t="s">
        <v>1531</v>
      </c>
    </row>
    <row r="12602" spans="1:6" ht="15">
      <c r="A12602" s="233">
        <v>45778</v>
      </c>
      <c r="B12602" t="s">
        <v>2269</v>
      </c>
      <c r="C12602">
        <v>1095</v>
      </c>
      <c r="D12602" t="s">
        <v>218</v>
      </c>
      <c r="E12602" t="s">
        <v>2511</v>
      </c>
      <c r="F12602" t="s">
        <v>1531</v>
      </c>
    </row>
    <row r="12603" spans="1:6" ht="15">
      <c r="A12603" s="233">
        <v>45778</v>
      </c>
      <c r="B12603" t="s">
        <v>2269</v>
      </c>
      <c r="C12603">
        <v>1085</v>
      </c>
      <c r="D12603" t="s">
        <v>220</v>
      </c>
      <c r="E12603" t="s">
        <v>2421</v>
      </c>
      <c r="F12603" t="s">
        <v>1534</v>
      </c>
    </row>
    <row r="12604" spans="1:6" ht="15">
      <c r="A12604" s="233">
        <v>45778</v>
      </c>
      <c r="B12604" t="s">
        <v>2267</v>
      </c>
      <c r="C12604">
        <v>1598.809365928415</v>
      </c>
      <c r="D12604" t="s">
        <v>220</v>
      </c>
      <c r="E12604" t="s">
        <v>3421</v>
      </c>
      <c r="F12604" t="s">
        <v>1534</v>
      </c>
    </row>
    <row r="12605" spans="1:6" ht="15">
      <c r="A12605" s="233">
        <v>45778</v>
      </c>
      <c r="B12605" t="s">
        <v>2267</v>
      </c>
      <c r="C12605">
        <v>2117.4087826433852</v>
      </c>
      <c r="D12605" t="s">
        <v>222</v>
      </c>
      <c r="E12605" t="s">
        <v>3423</v>
      </c>
      <c r="F12605" t="s">
        <v>1518</v>
      </c>
    </row>
    <row r="12606" spans="1:6" ht="15">
      <c r="A12606" s="233">
        <v>45778</v>
      </c>
      <c r="B12606" t="s">
        <v>2269</v>
      </c>
      <c r="C12606">
        <v>2070</v>
      </c>
      <c r="D12606" t="s">
        <v>222</v>
      </c>
      <c r="E12606" t="s">
        <v>3605</v>
      </c>
      <c r="F12606" t="s">
        <v>1518</v>
      </c>
    </row>
    <row r="12607" spans="1:6" ht="15">
      <c r="A12607" s="233">
        <v>45778</v>
      </c>
      <c r="B12607" t="s">
        <v>2267</v>
      </c>
      <c r="C12607">
        <v>1799.626406670008</v>
      </c>
      <c r="D12607" t="s">
        <v>224</v>
      </c>
      <c r="E12607" t="s">
        <v>2957</v>
      </c>
      <c r="F12607" t="s">
        <v>1531</v>
      </c>
    </row>
    <row r="12608" spans="1:6" ht="15">
      <c r="A12608" s="233">
        <v>45778</v>
      </c>
      <c r="B12608" t="s">
        <v>2269</v>
      </c>
      <c r="C12608">
        <v>1580</v>
      </c>
      <c r="D12608" t="s">
        <v>224</v>
      </c>
      <c r="E12608" t="s">
        <v>2518</v>
      </c>
      <c r="F12608" t="s">
        <v>1531</v>
      </c>
    </row>
    <row r="12609" spans="1:6" ht="15">
      <c r="A12609" s="233">
        <v>45778</v>
      </c>
      <c r="B12609" t="s">
        <v>2267</v>
      </c>
      <c r="C12609">
        <v>1957.4259848299489</v>
      </c>
      <c r="D12609" t="s">
        <v>226</v>
      </c>
      <c r="E12609" t="s">
        <v>2442</v>
      </c>
      <c r="F12609" t="s">
        <v>1544</v>
      </c>
    </row>
    <row r="12610" spans="1:6" ht="15">
      <c r="A12610" s="233">
        <v>45778</v>
      </c>
      <c r="B12610" t="s">
        <v>2269</v>
      </c>
      <c r="C12610">
        <v>320</v>
      </c>
      <c r="D12610" t="s">
        <v>226</v>
      </c>
      <c r="E12610" t="s">
        <v>2597</v>
      </c>
      <c r="F12610" t="s">
        <v>1544</v>
      </c>
    </row>
    <row r="12611" spans="1:6" ht="15">
      <c r="A12611" s="233">
        <v>45778</v>
      </c>
      <c r="B12611" t="s">
        <v>2267</v>
      </c>
      <c r="C12611">
        <v>1828.8144603934079</v>
      </c>
      <c r="D12611" t="s">
        <v>228</v>
      </c>
      <c r="E12611" t="s">
        <v>2305</v>
      </c>
      <c r="F12611" t="s">
        <v>1531</v>
      </c>
    </row>
    <row r="12612" spans="1:6" ht="15">
      <c r="A12612" s="233">
        <v>45778</v>
      </c>
      <c r="B12612" t="s">
        <v>2269</v>
      </c>
      <c r="C12612">
        <v>860</v>
      </c>
      <c r="D12612" t="s">
        <v>228</v>
      </c>
      <c r="E12612" t="s">
        <v>2656</v>
      </c>
      <c r="F12612" t="s">
        <v>1531</v>
      </c>
    </row>
    <row r="12613" spans="1:6" ht="15">
      <c r="A12613" s="233">
        <v>45778</v>
      </c>
      <c r="B12613" t="s">
        <v>2269</v>
      </c>
      <c r="C12613">
        <v>2495</v>
      </c>
      <c r="D12613" t="s">
        <v>230</v>
      </c>
      <c r="E12613" t="s">
        <v>4024</v>
      </c>
      <c r="F12613" t="s">
        <v>1522</v>
      </c>
    </row>
    <row r="12614" spans="1:6" ht="15">
      <c r="A12614" s="233">
        <v>45778</v>
      </c>
      <c r="B12614" t="s">
        <v>2267</v>
      </c>
      <c r="C12614">
        <v>1668.003743816018</v>
      </c>
      <c r="D12614" t="s">
        <v>230</v>
      </c>
      <c r="E12614" t="s">
        <v>2284</v>
      </c>
      <c r="F12614" t="s">
        <v>1522</v>
      </c>
    </row>
    <row r="12615" spans="1:6" ht="15">
      <c r="A12615" s="233">
        <v>45778</v>
      </c>
      <c r="B12615" t="s">
        <v>2267</v>
      </c>
      <c r="C12615">
        <v>1576.1269307554901</v>
      </c>
      <c r="D12615" t="s">
        <v>232</v>
      </c>
      <c r="E12615" t="s">
        <v>2418</v>
      </c>
      <c r="F12615" t="s">
        <v>1522</v>
      </c>
    </row>
    <row r="12616" spans="1:6" ht="15">
      <c r="A12616" s="233">
        <v>45778</v>
      </c>
      <c r="B12616" t="s">
        <v>2269</v>
      </c>
      <c r="C12616">
        <v>900</v>
      </c>
      <c r="D12616" t="s">
        <v>232</v>
      </c>
      <c r="E12616" t="s">
        <v>2885</v>
      </c>
      <c r="F12616" t="s">
        <v>1522</v>
      </c>
    </row>
    <row r="12617" spans="1:6" ht="15">
      <c r="A12617" s="233">
        <v>45778</v>
      </c>
      <c r="B12617" t="s">
        <v>2267</v>
      </c>
      <c r="C12617">
        <v>2135.8984603091681</v>
      </c>
      <c r="D12617" t="s">
        <v>234</v>
      </c>
      <c r="E12617" t="s">
        <v>4025</v>
      </c>
      <c r="F12617" t="s">
        <v>1578</v>
      </c>
    </row>
    <row r="12618" spans="1:6" ht="15">
      <c r="A12618" s="233">
        <v>45778</v>
      </c>
      <c r="B12618" t="s">
        <v>2269</v>
      </c>
      <c r="C12618">
        <v>695</v>
      </c>
      <c r="D12618" t="s">
        <v>234</v>
      </c>
      <c r="E12618" t="s">
        <v>2376</v>
      </c>
      <c r="F12618" t="s">
        <v>1578</v>
      </c>
    </row>
    <row r="12619" spans="1:6" ht="15">
      <c r="A12619" s="233">
        <v>45778</v>
      </c>
      <c r="B12619" t="s">
        <v>2267</v>
      </c>
      <c r="C12619">
        <v>2221.9097173393329</v>
      </c>
      <c r="D12619" t="s">
        <v>236</v>
      </c>
      <c r="E12619" t="s">
        <v>4026</v>
      </c>
      <c r="F12619" t="s">
        <v>1544</v>
      </c>
    </row>
    <row r="12620" spans="1:6" ht="15">
      <c r="A12620" s="233">
        <v>45778</v>
      </c>
      <c r="B12620" t="s">
        <v>2269</v>
      </c>
      <c r="C12620">
        <v>790</v>
      </c>
      <c r="D12620" t="s">
        <v>236</v>
      </c>
      <c r="E12620" t="s">
        <v>2294</v>
      </c>
      <c r="F12620" t="s">
        <v>1544</v>
      </c>
    </row>
    <row r="12621" spans="1:6" ht="15">
      <c r="A12621" s="233">
        <v>45778</v>
      </c>
      <c r="B12621" t="s">
        <v>2267</v>
      </c>
      <c r="C12621">
        <v>1619.704543550504</v>
      </c>
      <c r="D12621" t="s">
        <v>238</v>
      </c>
      <c r="E12621" t="s">
        <v>2466</v>
      </c>
      <c r="F12621" t="s">
        <v>1525</v>
      </c>
    </row>
    <row r="12622" spans="1:6" ht="15">
      <c r="A12622" s="233">
        <v>45778</v>
      </c>
      <c r="B12622" t="s">
        <v>2269</v>
      </c>
      <c r="C12622">
        <v>580</v>
      </c>
      <c r="D12622" t="s">
        <v>238</v>
      </c>
      <c r="E12622" t="s">
        <v>2296</v>
      </c>
      <c r="F12622" t="s">
        <v>1525</v>
      </c>
    </row>
    <row r="12623" spans="1:6" ht="15">
      <c r="A12623" s="233">
        <v>45778</v>
      </c>
      <c r="B12623" t="s">
        <v>2267</v>
      </c>
      <c r="C12623">
        <v>1882.713897217767</v>
      </c>
      <c r="D12623" t="s">
        <v>240</v>
      </c>
      <c r="E12623" t="s">
        <v>3603</v>
      </c>
      <c r="F12623" t="s">
        <v>1509</v>
      </c>
    </row>
    <row r="12624" spans="1:6" ht="15">
      <c r="A12624" s="233">
        <v>45778</v>
      </c>
      <c r="B12624" t="s">
        <v>2269</v>
      </c>
      <c r="C12624">
        <v>540</v>
      </c>
      <c r="D12624" t="s">
        <v>240</v>
      </c>
      <c r="E12624" t="s">
        <v>2437</v>
      </c>
      <c r="F12624" t="s">
        <v>1509</v>
      </c>
    </row>
    <row r="12625" spans="1:6" ht="15">
      <c r="A12625" s="233">
        <v>45778</v>
      </c>
      <c r="B12625" t="s">
        <v>2267</v>
      </c>
      <c r="C12625">
        <v>1880.425542876279</v>
      </c>
      <c r="D12625" t="s">
        <v>242</v>
      </c>
      <c r="E12625" t="s">
        <v>3437</v>
      </c>
      <c r="F12625" t="s">
        <v>1534</v>
      </c>
    </row>
    <row r="12626" spans="1:6" ht="15">
      <c r="A12626" s="233">
        <v>45778</v>
      </c>
      <c r="B12626" t="s">
        <v>2269</v>
      </c>
      <c r="C12626">
        <v>730</v>
      </c>
      <c r="D12626" t="s">
        <v>242</v>
      </c>
      <c r="E12626" t="s">
        <v>2608</v>
      </c>
      <c r="F12626" t="s">
        <v>1534</v>
      </c>
    </row>
    <row r="12627" spans="1:6" ht="15">
      <c r="A12627" s="233">
        <v>45778</v>
      </c>
      <c r="B12627" t="s">
        <v>2269</v>
      </c>
      <c r="C12627">
        <v>3825</v>
      </c>
      <c r="D12627" t="s">
        <v>244</v>
      </c>
      <c r="E12627" t="s">
        <v>4027</v>
      </c>
      <c r="F12627" t="s">
        <v>1531</v>
      </c>
    </row>
    <row r="12628" spans="1:6" ht="15">
      <c r="A12628" s="233">
        <v>45778</v>
      </c>
      <c r="B12628" t="s">
        <v>2267</v>
      </c>
      <c r="C12628">
        <v>1866.6640639106729</v>
      </c>
      <c r="D12628" t="s">
        <v>244</v>
      </c>
      <c r="E12628" t="s">
        <v>4028</v>
      </c>
      <c r="F12628" t="s">
        <v>1531</v>
      </c>
    </row>
    <row r="12629" spans="1:6" ht="15">
      <c r="A12629" s="233">
        <v>45778</v>
      </c>
      <c r="B12629" t="s">
        <v>2267</v>
      </c>
      <c r="C12629">
        <v>1878.01094145505</v>
      </c>
      <c r="D12629" t="s">
        <v>246</v>
      </c>
      <c r="E12629" t="s">
        <v>3626</v>
      </c>
      <c r="F12629" t="s">
        <v>1534</v>
      </c>
    </row>
    <row r="12630" spans="1:6" ht="15">
      <c r="A12630" s="233">
        <v>45778</v>
      </c>
      <c r="B12630" t="s">
        <v>2269</v>
      </c>
      <c r="C12630">
        <v>1150</v>
      </c>
      <c r="D12630" t="s">
        <v>246</v>
      </c>
      <c r="E12630" t="s">
        <v>3413</v>
      </c>
      <c r="F12630" t="s">
        <v>1534</v>
      </c>
    </row>
    <row r="12631" spans="1:6" ht="15">
      <c r="A12631" s="233">
        <v>45778</v>
      </c>
      <c r="B12631" t="s">
        <v>2269</v>
      </c>
      <c r="C12631">
        <v>735</v>
      </c>
      <c r="D12631" t="s">
        <v>248</v>
      </c>
      <c r="E12631" t="s">
        <v>3069</v>
      </c>
      <c r="F12631" t="s">
        <v>1578</v>
      </c>
    </row>
    <row r="12632" spans="1:6" ht="15">
      <c r="A12632" s="233">
        <v>45778</v>
      </c>
      <c r="B12632" t="s">
        <v>2267</v>
      </c>
      <c r="C12632">
        <v>1823.5046021782821</v>
      </c>
      <c r="D12632" t="s">
        <v>248</v>
      </c>
      <c r="E12632" t="s">
        <v>4029</v>
      </c>
      <c r="F12632" t="s">
        <v>1578</v>
      </c>
    </row>
    <row r="12633" spans="1:6" ht="15">
      <c r="A12633" s="233">
        <v>45778</v>
      </c>
      <c r="B12633" t="s">
        <v>2269</v>
      </c>
      <c r="C12633">
        <v>1055</v>
      </c>
      <c r="D12633" t="s">
        <v>250</v>
      </c>
      <c r="E12633" t="s">
        <v>3792</v>
      </c>
      <c r="F12633" t="s">
        <v>1531</v>
      </c>
    </row>
    <row r="12634" spans="1:6" ht="15">
      <c r="A12634" s="233">
        <v>45778</v>
      </c>
      <c r="B12634" t="s">
        <v>2267</v>
      </c>
      <c r="C12634">
        <v>2291.9834890288939</v>
      </c>
      <c r="D12634" t="s">
        <v>250</v>
      </c>
      <c r="E12634" t="s">
        <v>2464</v>
      </c>
      <c r="F12634" t="s">
        <v>1531</v>
      </c>
    </row>
    <row r="12635" spans="1:6" ht="15">
      <c r="A12635" s="233">
        <v>45778</v>
      </c>
      <c r="B12635" t="s">
        <v>2267</v>
      </c>
      <c r="C12635">
        <v>1637.45145376299</v>
      </c>
      <c r="D12635" t="s">
        <v>252</v>
      </c>
      <c r="E12635" t="s">
        <v>2829</v>
      </c>
      <c r="F12635" t="s">
        <v>1525</v>
      </c>
    </row>
    <row r="12636" spans="1:6" ht="15">
      <c r="A12636" s="233">
        <v>45778</v>
      </c>
      <c r="B12636" t="s">
        <v>2269</v>
      </c>
      <c r="C12636">
        <v>3120</v>
      </c>
      <c r="D12636" t="s">
        <v>252</v>
      </c>
      <c r="E12636" t="s">
        <v>4030</v>
      </c>
      <c r="F12636" t="s">
        <v>1525</v>
      </c>
    </row>
    <row r="12637" spans="1:6" ht="15">
      <c r="A12637" s="233">
        <v>45778</v>
      </c>
      <c r="B12637" t="s">
        <v>2267</v>
      </c>
      <c r="C12637">
        <v>1888.2112122984381</v>
      </c>
      <c r="D12637" t="s">
        <v>254</v>
      </c>
      <c r="E12637" t="s">
        <v>4031</v>
      </c>
      <c r="F12637" t="s">
        <v>1578</v>
      </c>
    </row>
    <row r="12638" spans="1:6" ht="15">
      <c r="A12638" s="233">
        <v>45778</v>
      </c>
      <c r="B12638" t="s">
        <v>2269</v>
      </c>
      <c r="C12638">
        <v>1130</v>
      </c>
      <c r="D12638" t="s">
        <v>254</v>
      </c>
      <c r="E12638" t="s">
        <v>3596</v>
      </c>
      <c r="F12638" t="s">
        <v>1578</v>
      </c>
    </row>
    <row r="12639" spans="1:6" ht="15">
      <c r="A12639" s="233">
        <v>45778</v>
      </c>
      <c r="B12639" t="s">
        <v>2267</v>
      </c>
      <c r="C12639">
        <v>1532.043323593467</v>
      </c>
      <c r="D12639" t="s">
        <v>256</v>
      </c>
      <c r="E12639" t="s">
        <v>2918</v>
      </c>
      <c r="F12639" t="s">
        <v>1544</v>
      </c>
    </row>
    <row r="12640" spans="1:6" ht="15">
      <c r="A12640" s="233">
        <v>45778</v>
      </c>
      <c r="B12640" t="s">
        <v>2269</v>
      </c>
      <c r="C12640">
        <v>3665</v>
      </c>
      <c r="D12640" t="s">
        <v>256</v>
      </c>
      <c r="E12640" t="s">
        <v>4032</v>
      </c>
      <c r="F12640" t="s">
        <v>1544</v>
      </c>
    </row>
    <row r="12641" spans="1:6" ht="15">
      <c r="A12641" s="233">
        <v>45778</v>
      </c>
      <c r="B12641" t="s">
        <v>2267</v>
      </c>
      <c r="C12641">
        <v>1657.038613560353</v>
      </c>
      <c r="D12641" t="s">
        <v>258</v>
      </c>
      <c r="E12641" t="s">
        <v>4033</v>
      </c>
      <c r="F12641" t="s">
        <v>1509</v>
      </c>
    </row>
    <row r="12642" spans="1:6" ht="15">
      <c r="A12642" s="233">
        <v>45778</v>
      </c>
      <c r="B12642" t="s">
        <v>2269</v>
      </c>
      <c r="C12642">
        <v>545</v>
      </c>
      <c r="D12642" t="s">
        <v>258</v>
      </c>
      <c r="E12642" t="s">
        <v>2417</v>
      </c>
      <c r="F12642" t="s">
        <v>1509</v>
      </c>
    </row>
    <row r="12643" spans="1:6" ht="15">
      <c r="A12643" s="233">
        <v>45778</v>
      </c>
      <c r="B12643" t="s">
        <v>2267</v>
      </c>
      <c r="C12643">
        <v>1684.7716757191711</v>
      </c>
      <c r="D12643" t="s">
        <v>260</v>
      </c>
      <c r="E12643" t="s">
        <v>2607</v>
      </c>
      <c r="F12643" t="s">
        <v>1522</v>
      </c>
    </row>
    <row r="12644" spans="1:6" ht="15">
      <c r="A12644" s="233">
        <v>45778</v>
      </c>
      <c r="B12644" t="s">
        <v>2269</v>
      </c>
      <c r="C12644">
        <v>670</v>
      </c>
      <c r="D12644" t="s">
        <v>260</v>
      </c>
      <c r="E12644" t="s">
        <v>2276</v>
      </c>
      <c r="F12644" t="s">
        <v>1522</v>
      </c>
    </row>
    <row r="12645" spans="1:6" ht="15">
      <c r="A12645" s="233">
        <v>45778</v>
      </c>
      <c r="B12645" t="s">
        <v>2267</v>
      </c>
      <c r="C12645">
        <v>2051.2698902037041</v>
      </c>
      <c r="D12645" t="s">
        <v>262</v>
      </c>
      <c r="E12645" t="s">
        <v>2976</v>
      </c>
      <c r="F12645" t="s">
        <v>1534</v>
      </c>
    </row>
    <row r="12646" spans="1:6" ht="15">
      <c r="A12646" s="233">
        <v>45778</v>
      </c>
      <c r="B12646" t="s">
        <v>2269</v>
      </c>
      <c r="C12646">
        <v>865</v>
      </c>
      <c r="D12646" t="s">
        <v>262</v>
      </c>
      <c r="E12646" t="s">
        <v>2395</v>
      </c>
      <c r="F12646" t="s">
        <v>1534</v>
      </c>
    </row>
    <row r="12647" spans="1:6" ht="15">
      <c r="A12647" s="233">
        <v>45778</v>
      </c>
      <c r="B12647" t="s">
        <v>2269</v>
      </c>
      <c r="C12647">
        <v>720</v>
      </c>
      <c r="D12647" t="s">
        <v>264</v>
      </c>
      <c r="E12647" t="s">
        <v>2521</v>
      </c>
      <c r="F12647" t="s">
        <v>1531</v>
      </c>
    </row>
    <row r="12648" spans="1:6" ht="15">
      <c r="A12648" s="233">
        <v>45778</v>
      </c>
      <c r="B12648" t="s">
        <v>2267</v>
      </c>
      <c r="C12648">
        <v>2057.4955706692581</v>
      </c>
      <c r="D12648" t="s">
        <v>264</v>
      </c>
      <c r="E12648" t="s">
        <v>2403</v>
      </c>
      <c r="F12648" t="s">
        <v>1531</v>
      </c>
    </row>
    <row r="12649" spans="1:6" ht="15">
      <c r="A12649" s="233">
        <v>45778</v>
      </c>
      <c r="B12649" t="s">
        <v>2267</v>
      </c>
      <c r="C12649">
        <v>1835.5359765051401</v>
      </c>
      <c r="D12649" t="s">
        <v>266</v>
      </c>
      <c r="E12649" t="s">
        <v>3990</v>
      </c>
      <c r="F12649" t="s">
        <v>1525</v>
      </c>
    </row>
    <row r="12650" spans="1:6" ht="15">
      <c r="A12650" s="233">
        <v>45778</v>
      </c>
      <c r="B12650" t="s">
        <v>2269</v>
      </c>
      <c r="C12650">
        <v>450</v>
      </c>
      <c r="D12650" t="s">
        <v>266</v>
      </c>
      <c r="E12650" t="s">
        <v>2643</v>
      </c>
      <c r="F12650" t="s">
        <v>1525</v>
      </c>
    </row>
    <row r="12651" spans="1:6" ht="15">
      <c r="A12651" s="233">
        <v>45778</v>
      </c>
      <c r="B12651" t="s">
        <v>2267</v>
      </c>
      <c r="C12651">
        <v>1883.14066014542</v>
      </c>
      <c r="D12651" t="s">
        <v>268</v>
      </c>
      <c r="E12651" t="s">
        <v>3603</v>
      </c>
      <c r="F12651" t="s">
        <v>1522</v>
      </c>
    </row>
    <row r="12652" spans="1:6" ht="15">
      <c r="A12652" s="233">
        <v>45778</v>
      </c>
      <c r="B12652" t="s">
        <v>2269</v>
      </c>
      <c r="C12652">
        <v>720</v>
      </c>
      <c r="D12652" t="s">
        <v>268</v>
      </c>
      <c r="E12652" t="s">
        <v>2521</v>
      </c>
      <c r="F12652" t="s">
        <v>1522</v>
      </c>
    </row>
    <row r="12653" spans="1:6" ht="15">
      <c r="A12653" s="233">
        <v>45778</v>
      </c>
      <c r="B12653" t="s">
        <v>2267</v>
      </c>
      <c r="C12653">
        <v>1712.7665013548749</v>
      </c>
      <c r="D12653" t="s">
        <v>270</v>
      </c>
      <c r="E12653" t="s">
        <v>2948</v>
      </c>
      <c r="F12653" t="s">
        <v>1509</v>
      </c>
    </row>
    <row r="12654" spans="1:6" ht="15">
      <c r="A12654" s="233">
        <v>45778</v>
      </c>
      <c r="B12654" t="s">
        <v>2269</v>
      </c>
      <c r="C12654">
        <v>335</v>
      </c>
      <c r="D12654" t="s">
        <v>270</v>
      </c>
      <c r="E12654" t="s">
        <v>2655</v>
      </c>
      <c r="F12654" t="s">
        <v>1509</v>
      </c>
    </row>
    <row r="12655" spans="1:6" ht="15">
      <c r="A12655" s="233">
        <v>45778</v>
      </c>
      <c r="B12655" t="s">
        <v>2267</v>
      </c>
      <c r="C12655">
        <v>1822.886040221098</v>
      </c>
      <c r="D12655" t="s">
        <v>272</v>
      </c>
      <c r="E12655" t="s">
        <v>4034</v>
      </c>
      <c r="F12655" t="s">
        <v>1534</v>
      </c>
    </row>
    <row r="12656" spans="1:6" ht="15">
      <c r="A12656" s="233">
        <v>45778</v>
      </c>
      <c r="B12656" t="s">
        <v>2269</v>
      </c>
      <c r="C12656">
        <v>775</v>
      </c>
      <c r="D12656" t="s">
        <v>272</v>
      </c>
      <c r="E12656" t="s">
        <v>2947</v>
      </c>
      <c r="F12656" t="s">
        <v>1534</v>
      </c>
    </row>
    <row r="12657" spans="1:6" ht="15">
      <c r="A12657" s="233">
        <v>45778</v>
      </c>
      <c r="B12657" t="s">
        <v>2267</v>
      </c>
      <c r="C12657">
        <v>1886.899930220304</v>
      </c>
      <c r="D12657" t="s">
        <v>274</v>
      </c>
      <c r="E12657" t="s">
        <v>4035</v>
      </c>
      <c r="F12657" t="s">
        <v>1518</v>
      </c>
    </row>
    <row r="12658" spans="1:6" ht="15">
      <c r="A12658" s="233">
        <v>45778</v>
      </c>
      <c r="B12658" t="s">
        <v>2269</v>
      </c>
      <c r="C12658">
        <v>1325</v>
      </c>
      <c r="D12658" t="s">
        <v>274</v>
      </c>
      <c r="E12658" t="s">
        <v>3812</v>
      </c>
      <c r="F12658" t="s">
        <v>1518</v>
      </c>
    </row>
    <row r="12659" spans="1:6" ht="15">
      <c r="A12659" s="233">
        <v>45778</v>
      </c>
      <c r="B12659" t="s">
        <v>2267</v>
      </c>
      <c r="C12659">
        <v>1976.7533802482801</v>
      </c>
      <c r="D12659" t="s">
        <v>276</v>
      </c>
      <c r="E12659" t="s">
        <v>2331</v>
      </c>
      <c r="F12659" t="s">
        <v>1531</v>
      </c>
    </row>
    <row r="12660" spans="1:6" ht="15">
      <c r="A12660" s="233">
        <v>45778</v>
      </c>
      <c r="B12660" t="s">
        <v>2269</v>
      </c>
      <c r="C12660">
        <v>1000</v>
      </c>
      <c r="D12660" t="s">
        <v>276</v>
      </c>
      <c r="E12660" t="s">
        <v>2963</v>
      </c>
      <c r="F12660" t="s">
        <v>1531</v>
      </c>
    </row>
    <row r="12661" spans="1:6" ht="15">
      <c r="A12661" s="233">
        <v>45778</v>
      </c>
      <c r="B12661" t="s">
        <v>2267</v>
      </c>
      <c r="C12661">
        <v>1613.064156716666</v>
      </c>
      <c r="D12661" t="s">
        <v>278</v>
      </c>
      <c r="E12661" t="s">
        <v>2324</v>
      </c>
      <c r="F12661" t="s">
        <v>1509</v>
      </c>
    </row>
    <row r="12662" spans="1:6" ht="15">
      <c r="A12662" s="233">
        <v>45778</v>
      </c>
      <c r="B12662" t="s">
        <v>2269</v>
      </c>
      <c r="C12662">
        <v>485</v>
      </c>
      <c r="D12662" t="s">
        <v>278</v>
      </c>
      <c r="E12662" t="s">
        <v>2636</v>
      </c>
      <c r="F12662" t="s">
        <v>1509</v>
      </c>
    </row>
    <row r="12663" spans="1:6" ht="15">
      <c r="A12663" s="233">
        <v>45778</v>
      </c>
      <c r="B12663" t="s">
        <v>2267</v>
      </c>
      <c r="C12663">
        <v>1847.9329975261539</v>
      </c>
      <c r="D12663" t="s">
        <v>280</v>
      </c>
      <c r="E12663" t="s">
        <v>2467</v>
      </c>
      <c r="F12663" t="s">
        <v>1509</v>
      </c>
    </row>
    <row r="12664" spans="1:6" ht="15">
      <c r="A12664" s="233">
        <v>45778</v>
      </c>
      <c r="B12664" t="s">
        <v>2269</v>
      </c>
      <c r="C12664">
        <v>620</v>
      </c>
      <c r="D12664" t="s">
        <v>280</v>
      </c>
      <c r="E12664" t="s">
        <v>2605</v>
      </c>
      <c r="F12664" t="s">
        <v>1509</v>
      </c>
    </row>
    <row r="12665" spans="1:6" ht="15">
      <c r="A12665" s="233">
        <v>45778</v>
      </c>
      <c r="B12665" t="s">
        <v>2267</v>
      </c>
      <c r="C12665">
        <v>1803.912381398618</v>
      </c>
      <c r="D12665" t="s">
        <v>282</v>
      </c>
      <c r="E12665" t="s">
        <v>3375</v>
      </c>
      <c r="F12665" t="s">
        <v>1534</v>
      </c>
    </row>
    <row r="12666" spans="1:6" ht="15">
      <c r="A12666" s="233">
        <v>45778</v>
      </c>
      <c r="B12666" t="s">
        <v>2269</v>
      </c>
      <c r="C12666">
        <v>770</v>
      </c>
      <c r="D12666" t="s">
        <v>282</v>
      </c>
      <c r="E12666" t="s">
        <v>2470</v>
      </c>
      <c r="F12666" t="s">
        <v>1534</v>
      </c>
    </row>
    <row r="12667" spans="1:6" ht="15">
      <c r="A12667" s="233">
        <v>45778</v>
      </c>
      <c r="B12667" t="s">
        <v>2267</v>
      </c>
      <c r="C12667">
        <v>1694.7459034033261</v>
      </c>
      <c r="D12667" t="s">
        <v>284</v>
      </c>
      <c r="E12667" t="s">
        <v>3006</v>
      </c>
      <c r="F12667" t="s">
        <v>1531</v>
      </c>
    </row>
    <row r="12668" spans="1:6" ht="15">
      <c r="A12668" s="233">
        <v>45778</v>
      </c>
      <c r="B12668" t="s">
        <v>2269</v>
      </c>
      <c r="C12668">
        <v>2205</v>
      </c>
      <c r="D12668" t="s">
        <v>284</v>
      </c>
      <c r="E12668" t="s">
        <v>4036</v>
      </c>
      <c r="F12668" t="s">
        <v>1531</v>
      </c>
    </row>
    <row r="12669" spans="1:6" ht="15">
      <c r="A12669" s="233">
        <v>45778</v>
      </c>
      <c r="B12669" t="s">
        <v>2267</v>
      </c>
      <c r="C12669">
        <v>1206.757843925986</v>
      </c>
      <c r="D12669" t="s">
        <v>286</v>
      </c>
      <c r="E12669" t="s">
        <v>4037</v>
      </c>
      <c r="F12669" t="s">
        <v>1544</v>
      </c>
    </row>
    <row r="12670" spans="1:6" ht="15">
      <c r="A12670" s="233">
        <v>45778</v>
      </c>
      <c r="B12670" t="s">
        <v>2269</v>
      </c>
      <c r="C12670">
        <v>405</v>
      </c>
      <c r="D12670" t="s">
        <v>286</v>
      </c>
      <c r="E12670" t="s">
        <v>2282</v>
      </c>
      <c r="F12670" t="s">
        <v>1544</v>
      </c>
    </row>
    <row r="12671" spans="1:6" ht="15">
      <c r="A12671" s="233">
        <v>45778</v>
      </c>
      <c r="B12671" t="s">
        <v>2267</v>
      </c>
      <c r="C12671">
        <v>1675.8470172521299</v>
      </c>
      <c r="D12671" t="s">
        <v>288</v>
      </c>
      <c r="E12671" t="s">
        <v>4038</v>
      </c>
      <c r="F12671" t="s">
        <v>1591</v>
      </c>
    </row>
    <row r="12672" spans="1:6" ht="15">
      <c r="A12672" s="233">
        <v>45778</v>
      </c>
      <c r="B12672" t="s">
        <v>2269</v>
      </c>
      <c r="C12672">
        <v>1290</v>
      </c>
      <c r="D12672" t="s">
        <v>288</v>
      </c>
      <c r="E12672" t="s">
        <v>2614</v>
      </c>
      <c r="F12672" t="s">
        <v>1591</v>
      </c>
    </row>
    <row r="12673" spans="1:6" ht="15">
      <c r="A12673" s="233">
        <v>45778</v>
      </c>
      <c r="B12673" t="s">
        <v>2267</v>
      </c>
      <c r="C12673">
        <v>1561.780758861051</v>
      </c>
      <c r="D12673" t="s">
        <v>290</v>
      </c>
      <c r="E12673" t="s">
        <v>4039</v>
      </c>
      <c r="F12673" t="s">
        <v>1544</v>
      </c>
    </row>
    <row r="12674" spans="1:6" ht="15">
      <c r="A12674" s="233">
        <v>45778</v>
      </c>
      <c r="B12674" t="s">
        <v>2269</v>
      </c>
      <c r="C12674">
        <v>3325</v>
      </c>
      <c r="D12674" t="s">
        <v>290</v>
      </c>
      <c r="E12674" t="s">
        <v>4040</v>
      </c>
      <c r="F12674" t="s">
        <v>1544</v>
      </c>
    </row>
    <row r="12675" spans="1:6" ht="15">
      <c r="A12675" s="233">
        <v>45778</v>
      </c>
      <c r="B12675" t="s">
        <v>2267</v>
      </c>
      <c r="C12675">
        <v>1771.7129071170091</v>
      </c>
      <c r="D12675" t="s">
        <v>292</v>
      </c>
      <c r="E12675" t="s">
        <v>4041</v>
      </c>
      <c r="F12675" t="s">
        <v>1509</v>
      </c>
    </row>
    <row r="12676" spans="1:6" ht="15">
      <c r="A12676" s="233">
        <v>45778</v>
      </c>
      <c r="B12676" t="s">
        <v>2269</v>
      </c>
      <c r="C12676">
        <v>470</v>
      </c>
      <c r="D12676" t="s">
        <v>292</v>
      </c>
      <c r="E12676" t="s">
        <v>2169</v>
      </c>
      <c r="F12676" t="s">
        <v>1509</v>
      </c>
    </row>
    <row r="12677" spans="1:6" ht="15">
      <c r="A12677" s="233">
        <v>45778</v>
      </c>
      <c r="B12677" t="s">
        <v>2269</v>
      </c>
      <c r="C12677">
        <v>835</v>
      </c>
      <c r="D12677" t="s">
        <v>296</v>
      </c>
      <c r="E12677" t="s">
        <v>3019</v>
      </c>
      <c r="F12677" t="s">
        <v>1534</v>
      </c>
    </row>
    <row r="12678" spans="1:6" ht="15">
      <c r="A12678" s="233">
        <v>45778</v>
      </c>
      <c r="B12678" t="s">
        <v>2267</v>
      </c>
      <c r="C12678">
        <v>1365.6063455720009</v>
      </c>
      <c r="D12678" t="s">
        <v>296</v>
      </c>
      <c r="E12678" t="s">
        <v>4042</v>
      </c>
      <c r="F12678" t="s">
        <v>1534</v>
      </c>
    </row>
    <row r="12679" spans="1:6" ht="15">
      <c r="A12679" s="233">
        <v>45778</v>
      </c>
      <c r="B12679" t="s">
        <v>2267</v>
      </c>
      <c r="C12679">
        <v>1692.0601019748219</v>
      </c>
      <c r="D12679" t="s">
        <v>294</v>
      </c>
      <c r="E12679" t="s">
        <v>2444</v>
      </c>
      <c r="F12679" t="s">
        <v>1534</v>
      </c>
    </row>
    <row r="12680" spans="1:6" ht="15">
      <c r="A12680" s="233">
        <v>45778</v>
      </c>
      <c r="B12680" t="s">
        <v>2269</v>
      </c>
      <c r="C12680">
        <v>1125</v>
      </c>
      <c r="D12680" t="s">
        <v>294</v>
      </c>
      <c r="E12680" t="s">
        <v>2337</v>
      </c>
      <c r="F12680" t="s">
        <v>1534</v>
      </c>
    </row>
    <row r="12681" spans="1:6" ht="15">
      <c r="A12681" s="233">
        <v>45778</v>
      </c>
      <c r="B12681" t="s">
        <v>2267</v>
      </c>
      <c r="C12681">
        <v>1518.922023120906</v>
      </c>
      <c r="D12681" t="s">
        <v>298</v>
      </c>
      <c r="E12681" t="s">
        <v>4015</v>
      </c>
      <c r="F12681" t="s">
        <v>1522</v>
      </c>
    </row>
    <row r="12682" spans="1:6" ht="15">
      <c r="A12682" s="233">
        <v>45778</v>
      </c>
      <c r="B12682" t="s">
        <v>2269</v>
      </c>
      <c r="C12682">
        <v>1825</v>
      </c>
      <c r="D12682" t="s">
        <v>298</v>
      </c>
      <c r="E12682" t="s">
        <v>4043</v>
      </c>
      <c r="F12682" t="s">
        <v>1522</v>
      </c>
    </row>
    <row r="12683" spans="1:6" ht="15">
      <c r="A12683" s="233">
        <v>45778</v>
      </c>
      <c r="B12683" t="s">
        <v>2267</v>
      </c>
      <c r="C12683">
        <v>1551.6033234342151</v>
      </c>
      <c r="D12683" t="s">
        <v>300</v>
      </c>
      <c r="E12683" t="s">
        <v>4044</v>
      </c>
      <c r="F12683" t="s">
        <v>1544</v>
      </c>
    </row>
    <row r="12684" spans="1:6" ht="15">
      <c r="A12684" s="233">
        <v>45778</v>
      </c>
      <c r="B12684" t="s">
        <v>2269</v>
      </c>
      <c r="C12684">
        <v>465</v>
      </c>
      <c r="D12684" t="s">
        <v>300</v>
      </c>
      <c r="E12684" t="s">
        <v>2497</v>
      </c>
      <c r="F12684" t="s">
        <v>1544</v>
      </c>
    </row>
    <row r="12685" spans="1:6" ht="15">
      <c r="A12685" s="233">
        <v>45778</v>
      </c>
      <c r="B12685" t="s">
        <v>2267</v>
      </c>
      <c r="C12685">
        <v>1565.1563807107971</v>
      </c>
      <c r="D12685" t="s">
        <v>302</v>
      </c>
      <c r="E12685" t="s">
        <v>2967</v>
      </c>
      <c r="F12685" t="s">
        <v>1534</v>
      </c>
    </row>
    <row r="12686" spans="1:6" ht="15">
      <c r="A12686" s="233">
        <v>45778</v>
      </c>
      <c r="B12686" t="s">
        <v>2269</v>
      </c>
      <c r="C12686">
        <v>1160</v>
      </c>
      <c r="D12686" t="s">
        <v>302</v>
      </c>
      <c r="E12686" t="s">
        <v>4045</v>
      </c>
      <c r="F12686" t="s">
        <v>1534</v>
      </c>
    </row>
    <row r="12687" spans="1:6" ht="15">
      <c r="A12687" s="233">
        <v>45778</v>
      </c>
      <c r="B12687" t="s">
        <v>2267</v>
      </c>
      <c r="C12687">
        <v>1168.547618315446</v>
      </c>
      <c r="D12687" t="s">
        <v>304</v>
      </c>
      <c r="E12687" t="s">
        <v>4046</v>
      </c>
      <c r="F12687" t="s">
        <v>1544</v>
      </c>
    </row>
    <row r="12688" spans="1:6" ht="15">
      <c r="A12688" s="233">
        <v>45778</v>
      </c>
      <c r="B12688" t="s">
        <v>2269</v>
      </c>
      <c r="C12688">
        <v>380</v>
      </c>
      <c r="D12688" t="s">
        <v>304</v>
      </c>
      <c r="E12688" t="s">
        <v>2633</v>
      </c>
      <c r="F12688" t="s">
        <v>1544</v>
      </c>
    </row>
    <row r="12689" spans="1:6" ht="15">
      <c r="A12689" s="233">
        <v>45778</v>
      </c>
      <c r="B12689" t="s">
        <v>2267</v>
      </c>
      <c r="C12689">
        <v>2061.7185421654699</v>
      </c>
      <c r="D12689" t="s">
        <v>306</v>
      </c>
      <c r="E12689" t="s">
        <v>4047</v>
      </c>
      <c r="F12689" t="s">
        <v>1531</v>
      </c>
    </row>
    <row r="12690" spans="1:6" ht="15">
      <c r="A12690" s="233">
        <v>45778</v>
      </c>
      <c r="B12690" t="s">
        <v>2269</v>
      </c>
      <c r="C12690">
        <v>930</v>
      </c>
      <c r="D12690" t="s">
        <v>306</v>
      </c>
      <c r="E12690" t="s">
        <v>2286</v>
      </c>
      <c r="F12690" t="s">
        <v>1531</v>
      </c>
    </row>
    <row r="12691" spans="1:6" ht="15">
      <c r="A12691" s="233">
        <v>45778</v>
      </c>
      <c r="B12691" t="s">
        <v>2269</v>
      </c>
      <c r="C12691">
        <v>2250</v>
      </c>
      <c r="D12691" t="s">
        <v>308</v>
      </c>
      <c r="E12691" t="s">
        <v>3987</v>
      </c>
      <c r="F12691" t="s">
        <v>1531</v>
      </c>
    </row>
    <row r="12692" spans="1:6" ht="15">
      <c r="A12692" s="233">
        <v>45778</v>
      </c>
      <c r="B12692" t="s">
        <v>2267</v>
      </c>
      <c r="C12692">
        <v>1545.849908279572</v>
      </c>
      <c r="D12692" t="s">
        <v>308</v>
      </c>
      <c r="E12692" t="s">
        <v>2344</v>
      </c>
      <c r="F12692" t="s">
        <v>1531</v>
      </c>
    </row>
    <row r="12693" spans="1:6" ht="15">
      <c r="A12693" s="233">
        <v>45778</v>
      </c>
      <c r="B12693" t="s">
        <v>2267</v>
      </c>
      <c r="C12693">
        <v>1765.378686160426</v>
      </c>
      <c r="D12693" t="s">
        <v>310</v>
      </c>
      <c r="E12693" t="s">
        <v>2361</v>
      </c>
      <c r="F12693" t="s">
        <v>1518</v>
      </c>
    </row>
    <row r="12694" spans="1:6" ht="15">
      <c r="A12694" s="233">
        <v>45778</v>
      </c>
      <c r="B12694" t="s">
        <v>2269</v>
      </c>
      <c r="C12694">
        <v>710</v>
      </c>
      <c r="D12694" t="s">
        <v>310</v>
      </c>
      <c r="E12694" t="s">
        <v>2450</v>
      </c>
      <c r="F12694" t="s">
        <v>1518</v>
      </c>
    </row>
    <row r="12695" spans="1:6" ht="15">
      <c r="A12695" s="233">
        <v>45778</v>
      </c>
      <c r="B12695" t="s">
        <v>2269</v>
      </c>
      <c r="C12695">
        <v>185685</v>
      </c>
      <c r="D12695" t="s">
        <v>1772</v>
      </c>
      <c r="E12695" t="s">
        <v>4048</v>
      </c>
      <c r="F12695" t="s">
        <v>1772</v>
      </c>
    </row>
    <row r="12696" spans="1:6" ht="15">
      <c r="A12696" s="233">
        <v>45778</v>
      </c>
      <c r="B12696" t="s">
        <v>2267</v>
      </c>
      <c r="C12696">
        <v>1690.9520473920079</v>
      </c>
      <c r="D12696" t="s">
        <v>1772</v>
      </c>
      <c r="E12696" t="s">
        <v>2334</v>
      </c>
      <c r="F12696" t="s">
        <v>1772</v>
      </c>
    </row>
    <row r="12697" spans="1:6" ht="15">
      <c r="A12697" s="233">
        <v>45778</v>
      </c>
      <c r="B12697" t="s">
        <v>2524</v>
      </c>
      <c r="C12697">
        <v>149.9100539676194</v>
      </c>
      <c r="D12697" t="s">
        <v>3</v>
      </c>
      <c r="E12697" t="s">
        <v>2217</v>
      </c>
      <c r="F12697" t="s">
        <v>1509</v>
      </c>
    </row>
    <row r="12698" spans="1:6" ht="15">
      <c r="A12698" s="233">
        <v>45778</v>
      </c>
      <c r="B12698" t="s">
        <v>2525</v>
      </c>
      <c r="C12698">
        <v>30</v>
      </c>
      <c r="D12698" t="s">
        <v>3</v>
      </c>
      <c r="E12698" t="s">
        <v>2133</v>
      </c>
      <c r="F12698" t="s">
        <v>1509</v>
      </c>
    </row>
    <row r="12699" spans="1:6" ht="15">
      <c r="A12699" s="233">
        <v>45778</v>
      </c>
      <c r="B12699" t="s">
        <v>2525</v>
      </c>
      <c r="C12699">
        <v>85</v>
      </c>
      <c r="D12699" t="s">
        <v>7</v>
      </c>
      <c r="E12699" t="s">
        <v>2183</v>
      </c>
      <c r="F12699" t="s">
        <v>1509</v>
      </c>
    </row>
    <row r="12700" spans="1:6" ht="15">
      <c r="A12700" s="233">
        <v>45778</v>
      </c>
      <c r="B12700" t="s">
        <v>2524</v>
      </c>
      <c r="C12700">
        <v>140.1299086682713</v>
      </c>
      <c r="D12700" t="s">
        <v>7</v>
      </c>
      <c r="E12700" t="s">
        <v>2131</v>
      </c>
      <c r="F12700" t="s">
        <v>1509</v>
      </c>
    </row>
    <row r="12701" spans="1:6" ht="15">
      <c r="A12701" s="233">
        <v>45778</v>
      </c>
      <c r="B12701" t="s">
        <v>2524</v>
      </c>
      <c r="C12701">
        <v>168.19027266611261</v>
      </c>
      <c r="D12701" t="s">
        <v>11</v>
      </c>
      <c r="E12701" t="s">
        <v>2788</v>
      </c>
      <c r="F12701" t="s">
        <v>1518</v>
      </c>
    </row>
    <row r="12702" spans="1:6" ht="15">
      <c r="A12702" s="233">
        <v>45778</v>
      </c>
      <c r="B12702" t="s">
        <v>2525</v>
      </c>
      <c r="C12702">
        <v>85</v>
      </c>
      <c r="D12702" t="s">
        <v>11</v>
      </c>
      <c r="E12702" t="s">
        <v>2183</v>
      </c>
      <c r="F12702" t="s">
        <v>1518</v>
      </c>
    </row>
    <row r="12703" spans="1:6" ht="15">
      <c r="A12703" s="233">
        <v>45778</v>
      </c>
      <c r="B12703" t="s">
        <v>2525</v>
      </c>
      <c r="C12703">
        <v>75</v>
      </c>
      <c r="D12703" t="s">
        <v>14</v>
      </c>
      <c r="E12703" t="s">
        <v>2147</v>
      </c>
      <c r="F12703" t="s">
        <v>1522</v>
      </c>
    </row>
    <row r="12704" spans="1:6" ht="15">
      <c r="A12704" s="233">
        <v>45778</v>
      </c>
      <c r="B12704" t="s">
        <v>2524</v>
      </c>
      <c r="C12704">
        <v>191.8943813325146</v>
      </c>
      <c r="D12704" t="s">
        <v>14</v>
      </c>
      <c r="E12704" t="s">
        <v>2142</v>
      </c>
      <c r="F12704" t="s">
        <v>1522</v>
      </c>
    </row>
    <row r="12705" spans="1:6" ht="15">
      <c r="A12705" s="233">
        <v>45778</v>
      </c>
      <c r="B12705" t="s">
        <v>2524</v>
      </c>
      <c r="C12705">
        <v>119.7999341100362</v>
      </c>
      <c r="D12705" t="s">
        <v>16</v>
      </c>
      <c r="E12705" t="s">
        <v>2233</v>
      </c>
      <c r="F12705" t="s">
        <v>1525</v>
      </c>
    </row>
    <row r="12706" spans="1:6" ht="15">
      <c r="A12706" s="233">
        <v>45778</v>
      </c>
      <c r="B12706" t="s">
        <v>2525</v>
      </c>
      <c r="C12706">
        <v>40</v>
      </c>
      <c r="D12706" t="s">
        <v>16</v>
      </c>
      <c r="E12706" t="s">
        <v>2185</v>
      </c>
      <c r="F12706" t="s">
        <v>1525</v>
      </c>
    </row>
    <row r="12707" spans="1:6" ht="15">
      <c r="A12707" s="233">
        <v>45778</v>
      </c>
      <c r="B12707" t="s">
        <v>2525</v>
      </c>
      <c r="C12707">
        <v>75</v>
      </c>
      <c r="D12707" t="s">
        <v>18</v>
      </c>
      <c r="E12707" t="s">
        <v>2147</v>
      </c>
      <c r="F12707" t="s">
        <v>1509</v>
      </c>
    </row>
    <row r="12708" spans="1:6" ht="15">
      <c r="A12708" s="233">
        <v>45778</v>
      </c>
      <c r="B12708" t="s">
        <v>2524</v>
      </c>
      <c r="C12708">
        <v>176.67428329132409</v>
      </c>
      <c r="D12708" t="s">
        <v>18</v>
      </c>
      <c r="E12708" t="s">
        <v>2786</v>
      </c>
      <c r="F12708" t="s">
        <v>1509</v>
      </c>
    </row>
    <row r="12709" spans="1:6" ht="15">
      <c r="A12709" s="233">
        <v>45778</v>
      </c>
      <c r="B12709" t="s">
        <v>2525</v>
      </c>
      <c r="C12709">
        <v>275</v>
      </c>
      <c r="D12709" t="s">
        <v>20</v>
      </c>
      <c r="E12709" t="s">
        <v>2815</v>
      </c>
      <c r="F12709" t="s">
        <v>1531</v>
      </c>
    </row>
    <row r="12710" spans="1:6" ht="15">
      <c r="A12710" s="233">
        <v>45778</v>
      </c>
      <c r="B12710" t="s">
        <v>2524</v>
      </c>
      <c r="C12710">
        <v>178.10188723236141</v>
      </c>
      <c r="D12710" t="s">
        <v>20</v>
      </c>
      <c r="E12710" t="s">
        <v>2149</v>
      </c>
      <c r="F12710" t="s">
        <v>1531</v>
      </c>
    </row>
    <row r="12711" spans="1:6" ht="15">
      <c r="A12711" s="233">
        <v>45778</v>
      </c>
      <c r="B12711" t="s">
        <v>2524</v>
      </c>
      <c r="C12711">
        <v>172.59978425026969</v>
      </c>
      <c r="D12711" t="s">
        <v>22</v>
      </c>
      <c r="E12711" t="s">
        <v>2222</v>
      </c>
      <c r="F12711" t="s">
        <v>1534</v>
      </c>
    </row>
    <row r="12712" spans="1:6" ht="15">
      <c r="A12712" s="233">
        <v>45778</v>
      </c>
      <c r="B12712" t="s">
        <v>2525</v>
      </c>
      <c r="C12712">
        <v>40</v>
      </c>
      <c r="D12712" t="s">
        <v>22</v>
      </c>
      <c r="E12712" t="s">
        <v>2185</v>
      </c>
      <c r="F12712" t="s">
        <v>1534</v>
      </c>
    </row>
    <row r="12713" spans="1:6" ht="15">
      <c r="A12713" s="233">
        <v>45778</v>
      </c>
      <c r="B12713" t="s">
        <v>2524</v>
      </c>
      <c r="C12713">
        <v>66.700016675004164</v>
      </c>
      <c r="D12713" t="s">
        <v>24</v>
      </c>
      <c r="E12713" t="s">
        <v>2554</v>
      </c>
      <c r="F12713" t="s">
        <v>1534</v>
      </c>
    </row>
    <row r="12714" spans="1:6" ht="15">
      <c r="A12714" s="233">
        <v>45778</v>
      </c>
      <c r="B12714" t="s">
        <v>2525</v>
      </c>
      <c r="C12714">
        <v>20</v>
      </c>
      <c r="D12714" t="s">
        <v>24</v>
      </c>
      <c r="E12714" t="s">
        <v>2118</v>
      </c>
      <c r="F12714" t="s">
        <v>1534</v>
      </c>
    </row>
    <row r="12715" spans="1:6" ht="15">
      <c r="A12715" s="233">
        <v>45778</v>
      </c>
      <c r="B12715" t="s">
        <v>2525</v>
      </c>
      <c r="C12715">
        <v>70</v>
      </c>
      <c r="D12715" t="s">
        <v>26</v>
      </c>
      <c r="E12715" t="s">
        <v>2127</v>
      </c>
      <c r="F12715" t="s">
        <v>1534</v>
      </c>
    </row>
    <row r="12716" spans="1:6" ht="15">
      <c r="A12716" s="233">
        <v>45778</v>
      </c>
      <c r="B12716" t="s">
        <v>2524</v>
      </c>
      <c r="C12716">
        <v>133.70005348002141</v>
      </c>
      <c r="D12716" t="s">
        <v>26</v>
      </c>
      <c r="E12716" t="s">
        <v>2262</v>
      </c>
      <c r="F12716" t="s">
        <v>1534</v>
      </c>
    </row>
    <row r="12717" spans="1:6" ht="15">
      <c r="A12717" s="233">
        <v>45778</v>
      </c>
      <c r="B12717" t="s">
        <v>2525</v>
      </c>
      <c r="C12717">
        <v>165</v>
      </c>
      <c r="D12717" t="s">
        <v>28</v>
      </c>
      <c r="E12717" t="s">
        <v>2153</v>
      </c>
      <c r="F12717" t="s">
        <v>1522</v>
      </c>
    </row>
    <row r="12718" spans="1:6" ht="15">
      <c r="A12718" s="233">
        <v>45778</v>
      </c>
      <c r="B12718" t="s">
        <v>2524</v>
      </c>
      <c r="C12718">
        <v>185.7041563966641</v>
      </c>
      <c r="D12718" t="s">
        <v>28</v>
      </c>
      <c r="E12718" t="s">
        <v>2791</v>
      </c>
      <c r="F12718" t="s">
        <v>1522</v>
      </c>
    </row>
    <row r="12719" spans="1:6" ht="15">
      <c r="A12719" s="233">
        <v>45778</v>
      </c>
      <c r="B12719" t="s">
        <v>2524</v>
      </c>
      <c r="C12719">
        <v>143.6643999616895</v>
      </c>
      <c r="D12719" t="s">
        <v>30</v>
      </c>
      <c r="E12719" t="s">
        <v>2134</v>
      </c>
      <c r="F12719" t="s">
        <v>1544</v>
      </c>
    </row>
    <row r="12720" spans="1:6" ht="15">
      <c r="A12720" s="233">
        <v>45778</v>
      </c>
      <c r="B12720" t="s">
        <v>2525</v>
      </c>
      <c r="C12720">
        <v>30</v>
      </c>
      <c r="D12720" t="s">
        <v>30</v>
      </c>
      <c r="E12720" t="s">
        <v>2133</v>
      </c>
      <c r="F12720" t="s">
        <v>1544</v>
      </c>
    </row>
    <row r="12721" spans="1:6" ht="15">
      <c r="A12721" s="233">
        <v>45778</v>
      </c>
      <c r="B12721" t="s">
        <v>2525</v>
      </c>
      <c r="C12721">
        <v>155</v>
      </c>
      <c r="D12721" t="s">
        <v>32</v>
      </c>
      <c r="E12721" t="s">
        <v>2140</v>
      </c>
      <c r="F12721" t="s">
        <v>1518</v>
      </c>
    </row>
    <row r="12722" spans="1:6" ht="15">
      <c r="A12722" s="233">
        <v>45778</v>
      </c>
      <c r="B12722" t="s">
        <v>2524</v>
      </c>
      <c r="C12722">
        <v>177.1489308204853</v>
      </c>
      <c r="D12722" t="s">
        <v>32</v>
      </c>
      <c r="E12722" t="s">
        <v>2786</v>
      </c>
      <c r="F12722" t="s">
        <v>1518</v>
      </c>
    </row>
    <row r="12723" spans="1:6" ht="15">
      <c r="A12723" s="233">
        <v>45778</v>
      </c>
      <c r="B12723" t="s">
        <v>2525</v>
      </c>
      <c r="C12723">
        <v>50</v>
      </c>
      <c r="D12723" t="s">
        <v>34</v>
      </c>
      <c r="E12723" t="s">
        <v>2191</v>
      </c>
      <c r="F12723" t="s">
        <v>1509</v>
      </c>
    </row>
    <row r="12724" spans="1:6" ht="15">
      <c r="A12724" s="233">
        <v>45778</v>
      </c>
      <c r="B12724" t="s">
        <v>2524</v>
      </c>
      <c r="C12724">
        <v>116.4225673504552</v>
      </c>
      <c r="D12724" t="s">
        <v>34</v>
      </c>
      <c r="E12724" t="s">
        <v>2194</v>
      </c>
      <c r="F12724" t="s">
        <v>1509</v>
      </c>
    </row>
    <row r="12725" spans="1:6" ht="15">
      <c r="A12725" s="233">
        <v>45778</v>
      </c>
      <c r="B12725" t="s">
        <v>2525</v>
      </c>
      <c r="C12725">
        <v>60</v>
      </c>
      <c r="D12725" t="s">
        <v>36</v>
      </c>
      <c r="E12725" t="s">
        <v>2113</v>
      </c>
      <c r="F12725" t="s">
        <v>1544</v>
      </c>
    </row>
    <row r="12726" spans="1:6" ht="15">
      <c r="A12726" s="233">
        <v>45778</v>
      </c>
      <c r="B12726" t="s">
        <v>2524</v>
      </c>
      <c r="C12726">
        <v>148.06406238432501</v>
      </c>
      <c r="D12726" t="s">
        <v>36</v>
      </c>
      <c r="E12726" t="s">
        <v>2139</v>
      </c>
      <c r="F12726" t="s">
        <v>1544</v>
      </c>
    </row>
    <row r="12727" spans="1:6" ht="15">
      <c r="A12727" s="233">
        <v>45778</v>
      </c>
      <c r="B12727" t="s">
        <v>2525</v>
      </c>
      <c r="C12727">
        <v>125</v>
      </c>
      <c r="D12727" t="s">
        <v>1497</v>
      </c>
      <c r="E12727" t="s">
        <v>2144</v>
      </c>
      <c r="F12727" t="s">
        <v>1522</v>
      </c>
    </row>
    <row r="12728" spans="1:6" ht="15">
      <c r="A12728" s="233">
        <v>45778</v>
      </c>
      <c r="B12728" t="s">
        <v>2524</v>
      </c>
      <c r="C12728">
        <v>200.68715281122559</v>
      </c>
      <c r="D12728" t="s">
        <v>1497</v>
      </c>
      <c r="E12728" t="s">
        <v>2795</v>
      </c>
      <c r="F12728" t="s">
        <v>1522</v>
      </c>
    </row>
    <row r="12729" spans="1:6" ht="15">
      <c r="A12729" s="233">
        <v>45778</v>
      </c>
      <c r="B12729" t="s">
        <v>2524</v>
      </c>
      <c r="C12729">
        <v>158.37556681781811</v>
      </c>
      <c r="D12729" t="s">
        <v>40</v>
      </c>
      <c r="E12729" t="s">
        <v>2186</v>
      </c>
      <c r="F12729" t="s">
        <v>1509</v>
      </c>
    </row>
    <row r="12730" spans="1:6" ht="15">
      <c r="A12730" s="233">
        <v>45778</v>
      </c>
      <c r="B12730" t="s">
        <v>2525</v>
      </c>
      <c r="C12730">
        <v>95</v>
      </c>
      <c r="D12730" t="s">
        <v>40</v>
      </c>
      <c r="E12730" t="s">
        <v>2258</v>
      </c>
      <c r="F12730" t="s">
        <v>1509</v>
      </c>
    </row>
    <row r="12731" spans="1:6" ht="15">
      <c r="A12731" s="233">
        <v>45778</v>
      </c>
      <c r="B12731" t="s">
        <v>2525</v>
      </c>
      <c r="C12731">
        <v>155</v>
      </c>
      <c r="D12731" t="s">
        <v>42</v>
      </c>
      <c r="E12731" t="s">
        <v>2140</v>
      </c>
      <c r="F12731" t="s">
        <v>1544</v>
      </c>
    </row>
    <row r="12732" spans="1:6" ht="15">
      <c r="A12732" s="233">
        <v>45778</v>
      </c>
      <c r="B12732" t="s">
        <v>2524</v>
      </c>
      <c r="C12732">
        <v>140.22707739629979</v>
      </c>
      <c r="D12732" t="s">
        <v>42</v>
      </c>
      <c r="E12732" t="s">
        <v>2131</v>
      </c>
      <c r="F12732" t="s">
        <v>1544</v>
      </c>
    </row>
    <row r="12733" spans="1:6" ht="15">
      <c r="A12733" s="233">
        <v>45778</v>
      </c>
      <c r="B12733" t="s">
        <v>2525</v>
      </c>
      <c r="C12733">
        <v>60</v>
      </c>
      <c r="D12733" t="s">
        <v>44</v>
      </c>
      <c r="E12733" t="s">
        <v>2113</v>
      </c>
      <c r="F12733" t="s">
        <v>1534</v>
      </c>
    </row>
    <row r="12734" spans="1:6" ht="15">
      <c r="A12734" s="233">
        <v>45778</v>
      </c>
      <c r="B12734" t="s">
        <v>2524</v>
      </c>
      <c r="C12734">
        <v>164.38356164383561</v>
      </c>
      <c r="D12734" t="s">
        <v>44</v>
      </c>
      <c r="E12734" t="s">
        <v>2260</v>
      </c>
      <c r="F12734" t="s">
        <v>1534</v>
      </c>
    </row>
    <row r="12735" spans="1:6" ht="15">
      <c r="A12735" s="233">
        <v>45778</v>
      </c>
      <c r="B12735" t="s">
        <v>2525</v>
      </c>
      <c r="C12735">
        <v>60</v>
      </c>
      <c r="D12735" t="s">
        <v>46</v>
      </c>
      <c r="E12735" t="s">
        <v>2113</v>
      </c>
      <c r="F12735" t="s">
        <v>1518</v>
      </c>
    </row>
    <row r="12736" spans="1:6" ht="15">
      <c r="A12736" s="233">
        <v>45778</v>
      </c>
      <c r="B12736" t="s">
        <v>2524</v>
      </c>
      <c r="C12736">
        <v>145.31363526277551</v>
      </c>
      <c r="D12736" t="s">
        <v>46</v>
      </c>
      <c r="E12736" t="s">
        <v>2157</v>
      </c>
      <c r="F12736" t="s">
        <v>1518</v>
      </c>
    </row>
    <row r="12737" spans="1:6" ht="15">
      <c r="A12737" s="233">
        <v>45778</v>
      </c>
      <c r="B12737" t="s">
        <v>2525</v>
      </c>
      <c r="C12737">
        <v>175</v>
      </c>
      <c r="D12737" t="s">
        <v>48</v>
      </c>
      <c r="E12737" t="s">
        <v>2154</v>
      </c>
      <c r="F12737" t="s">
        <v>1525</v>
      </c>
    </row>
    <row r="12738" spans="1:6" ht="15">
      <c r="A12738" s="233">
        <v>45778</v>
      </c>
      <c r="B12738" t="s">
        <v>2524</v>
      </c>
      <c r="C12738">
        <v>129.88940844652271</v>
      </c>
      <c r="D12738" t="s">
        <v>48</v>
      </c>
      <c r="E12738" t="s">
        <v>2179</v>
      </c>
      <c r="F12738" t="s">
        <v>1525</v>
      </c>
    </row>
    <row r="12739" spans="1:6" ht="15">
      <c r="A12739" s="233">
        <v>45778</v>
      </c>
      <c r="B12739" t="s">
        <v>2524</v>
      </c>
      <c r="C12739">
        <v>152.02189115232591</v>
      </c>
      <c r="D12739" t="s">
        <v>50</v>
      </c>
      <c r="E12739" t="s">
        <v>2206</v>
      </c>
      <c r="F12739" t="s">
        <v>1509</v>
      </c>
    </row>
    <row r="12740" spans="1:6" ht="15">
      <c r="A12740" s="233">
        <v>45778</v>
      </c>
      <c r="B12740" t="s">
        <v>2525</v>
      </c>
      <c r="C12740">
        <v>40</v>
      </c>
      <c r="D12740" t="s">
        <v>50</v>
      </c>
      <c r="E12740" t="s">
        <v>2185</v>
      </c>
      <c r="F12740" t="s">
        <v>1509</v>
      </c>
    </row>
    <row r="12741" spans="1:6" ht="15">
      <c r="A12741" s="233">
        <v>45778</v>
      </c>
      <c r="B12741" t="s">
        <v>2525</v>
      </c>
      <c r="C12741">
        <v>75</v>
      </c>
      <c r="D12741" t="s">
        <v>52</v>
      </c>
      <c r="E12741" t="s">
        <v>2147</v>
      </c>
      <c r="F12741" t="s">
        <v>1525</v>
      </c>
    </row>
    <row r="12742" spans="1:6" ht="15">
      <c r="A12742" s="233">
        <v>45778</v>
      </c>
      <c r="B12742" t="s">
        <v>2524</v>
      </c>
      <c r="C12742">
        <v>130.5346700083542</v>
      </c>
      <c r="D12742" t="s">
        <v>52</v>
      </c>
      <c r="E12742" t="s">
        <v>2547</v>
      </c>
      <c r="F12742" t="s">
        <v>1525</v>
      </c>
    </row>
    <row r="12743" spans="1:6" ht="15">
      <c r="A12743" s="233">
        <v>45778</v>
      </c>
      <c r="B12743" t="s">
        <v>2524</v>
      </c>
      <c r="C12743">
        <v>131.6995564358939</v>
      </c>
      <c r="D12743" t="s">
        <v>54</v>
      </c>
      <c r="E12743" t="s">
        <v>2114</v>
      </c>
      <c r="F12743" t="s">
        <v>1534</v>
      </c>
    </row>
    <row r="12744" spans="1:6" ht="15">
      <c r="A12744" s="233">
        <v>45778</v>
      </c>
      <c r="B12744" t="s">
        <v>2525</v>
      </c>
      <c r="C12744">
        <v>125</v>
      </c>
      <c r="D12744" t="s">
        <v>54</v>
      </c>
      <c r="E12744" t="s">
        <v>2144</v>
      </c>
      <c r="F12744" t="s">
        <v>1534</v>
      </c>
    </row>
    <row r="12745" spans="1:6" ht="15">
      <c r="A12745" s="233">
        <v>45778</v>
      </c>
      <c r="B12745" t="s">
        <v>2524</v>
      </c>
      <c r="C12745">
        <v>143.2432769079382</v>
      </c>
      <c r="D12745" t="s">
        <v>56</v>
      </c>
      <c r="E12745" t="s">
        <v>3298</v>
      </c>
      <c r="F12745" t="s">
        <v>1534</v>
      </c>
    </row>
    <row r="12746" spans="1:6" ht="15">
      <c r="A12746" s="233">
        <v>45778</v>
      </c>
      <c r="B12746" t="s">
        <v>2525</v>
      </c>
      <c r="C12746">
        <v>115</v>
      </c>
      <c r="D12746" t="s">
        <v>56</v>
      </c>
      <c r="E12746" t="s">
        <v>2143</v>
      </c>
      <c r="F12746" t="s">
        <v>1534</v>
      </c>
    </row>
    <row r="12747" spans="1:6" ht="15">
      <c r="A12747" s="233">
        <v>45778</v>
      </c>
      <c r="B12747" t="s">
        <v>2524</v>
      </c>
      <c r="C12747">
        <v>0</v>
      </c>
      <c r="D12747" t="s">
        <v>58</v>
      </c>
      <c r="E12747" t="s">
        <v>2156</v>
      </c>
      <c r="F12747" t="s">
        <v>1509</v>
      </c>
    </row>
    <row r="12748" spans="1:6" ht="15">
      <c r="A12748" s="233">
        <v>45778</v>
      </c>
      <c r="B12748" t="s">
        <v>2525</v>
      </c>
      <c r="C12748">
        <v>0</v>
      </c>
      <c r="D12748" t="s">
        <v>58</v>
      </c>
      <c r="E12748" t="s">
        <v>2156</v>
      </c>
      <c r="F12748" t="s">
        <v>1509</v>
      </c>
    </row>
    <row r="12749" spans="1:6" ht="15">
      <c r="A12749" s="233">
        <v>45778</v>
      </c>
      <c r="B12749" t="s">
        <v>2525</v>
      </c>
      <c r="C12749">
        <v>185</v>
      </c>
      <c r="D12749" t="s">
        <v>1498</v>
      </c>
      <c r="E12749" t="s">
        <v>2171</v>
      </c>
      <c r="F12749" t="s">
        <v>1522</v>
      </c>
    </row>
    <row r="12750" spans="1:6" ht="15">
      <c r="A12750" s="233">
        <v>45778</v>
      </c>
      <c r="B12750" t="s">
        <v>2524</v>
      </c>
      <c r="C12750">
        <v>121.5489940999461</v>
      </c>
      <c r="D12750" t="s">
        <v>1498</v>
      </c>
      <c r="E12750" t="s">
        <v>2536</v>
      </c>
      <c r="F12750" t="s">
        <v>1522</v>
      </c>
    </row>
    <row r="12751" spans="1:6" ht="15">
      <c r="A12751" s="233">
        <v>45778</v>
      </c>
      <c r="B12751" t="s">
        <v>2524</v>
      </c>
      <c r="C12751">
        <v>106.16793218841831</v>
      </c>
      <c r="D12751" t="s">
        <v>62</v>
      </c>
      <c r="E12751" t="s">
        <v>2539</v>
      </c>
      <c r="F12751" t="s">
        <v>1578</v>
      </c>
    </row>
    <row r="12752" spans="1:6" ht="15">
      <c r="A12752" s="233">
        <v>45778</v>
      </c>
      <c r="B12752" t="s">
        <v>2525</v>
      </c>
      <c r="C12752">
        <v>125</v>
      </c>
      <c r="D12752" t="s">
        <v>62</v>
      </c>
      <c r="E12752" t="s">
        <v>2144</v>
      </c>
      <c r="F12752" t="s">
        <v>1578</v>
      </c>
    </row>
    <row r="12753" spans="1:6" ht="15">
      <c r="A12753" s="233">
        <v>45778</v>
      </c>
      <c r="B12753" t="s">
        <v>2525</v>
      </c>
      <c r="C12753">
        <v>85</v>
      </c>
      <c r="D12753" t="s">
        <v>64</v>
      </c>
      <c r="E12753" t="s">
        <v>2183</v>
      </c>
      <c r="F12753" t="s">
        <v>1531</v>
      </c>
    </row>
    <row r="12754" spans="1:6" ht="15">
      <c r="A12754" s="233">
        <v>45778</v>
      </c>
      <c r="B12754" t="s">
        <v>2524</v>
      </c>
      <c r="C12754">
        <v>165.69200779727089</v>
      </c>
      <c r="D12754" t="s">
        <v>64</v>
      </c>
      <c r="E12754" t="s">
        <v>2582</v>
      </c>
      <c r="F12754" t="s">
        <v>1531</v>
      </c>
    </row>
    <row r="12755" spans="1:6" ht="15">
      <c r="A12755" s="233">
        <v>45778</v>
      </c>
      <c r="B12755" t="s">
        <v>2525</v>
      </c>
      <c r="C12755">
        <v>75</v>
      </c>
      <c r="D12755" t="s">
        <v>66</v>
      </c>
      <c r="E12755" t="s">
        <v>2147</v>
      </c>
      <c r="F12755" t="s">
        <v>1509</v>
      </c>
    </row>
    <row r="12756" spans="1:6" ht="15">
      <c r="A12756" s="233">
        <v>45778</v>
      </c>
      <c r="B12756" t="s">
        <v>2524</v>
      </c>
      <c r="C12756">
        <v>132.1958613882328</v>
      </c>
      <c r="D12756" t="s">
        <v>66</v>
      </c>
      <c r="E12756" t="s">
        <v>2114</v>
      </c>
      <c r="F12756" t="s">
        <v>1509</v>
      </c>
    </row>
    <row r="12757" spans="1:6" ht="15">
      <c r="A12757" s="233">
        <v>45778</v>
      </c>
      <c r="B12757" t="s">
        <v>2524</v>
      </c>
      <c r="C12757">
        <v>133.6283054446111</v>
      </c>
      <c r="D12757" t="s">
        <v>68</v>
      </c>
      <c r="E12757" t="s">
        <v>2262</v>
      </c>
      <c r="F12757" t="s">
        <v>1578</v>
      </c>
    </row>
    <row r="12758" spans="1:6" ht="15">
      <c r="A12758" s="233">
        <v>45778</v>
      </c>
      <c r="B12758" t="s">
        <v>2525</v>
      </c>
      <c r="C12758">
        <v>90</v>
      </c>
      <c r="D12758" t="s">
        <v>68</v>
      </c>
      <c r="E12758" t="s">
        <v>2193</v>
      </c>
      <c r="F12758" t="s">
        <v>1578</v>
      </c>
    </row>
    <row r="12759" spans="1:6" ht="15">
      <c r="A12759" s="233">
        <v>45778</v>
      </c>
      <c r="B12759" t="s">
        <v>2525</v>
      </c>
      <c r="C12759">
        <v>25</v>
      </c>
      <c r="D12759" t="s">
        <v>70</v>
      </c>
      <c r="E12759" t="s">
        <v>2173</v>
      </c>
      <c r="F12759" t="s">
        <v>1578</v>
      </c>
    </row>
    <row r="12760" spans="1:6" ht="15">
      <c r="A12760" s="233">
        <v>45778</v>
      </c>
      <c r="B12760" t="s">
        <v>2524</v>
      </c>
      <c r="C12760">
        <v>105.0552590662689</v>
      </c>
      <c r="D12760" t="s">
        <v>70</v>
      </c>
      <c r="E12760" t="s">
        <v>2137</v>
      </c>
      <c r="F12760" t="s">
        <v>1578</v>
      </c>
    </row>
    <row r="12761" spans="1:6" ht="15">
      <c r="A12761" s="233">
        <v>45778</v>
      </c>
      <c r="B12761" t="s">
        <v>2525</v>
      </c>
      <c r="C12761">
        <v>100</v>
      </c>
      <c r="D12761" t="s">
        <v>72</v>
      </c>
      <c r="E12761" t="s">
        <v>2121</v>
      </c>
      <c r="F12761" t="s">
        <v>1591</v>
      </c>
    </row>
    <row r="12762" spans="1:6" ht="15">
      <c r="A12762" s="233">
        <v>45778</v>
      </c>
      <c r="B12762" t="s">
        <v>2524</v>
      </c>
      <c r="C12762">
        <v>224.6332861603432</v>
      </c>
      <c r="D12762" t="s">
        <v>72</v>
      </c>
      <c r="E12762" t="s">
        <v>2564</v>
      </c>
      <c r="F12762" t="s">
        <v>1591</v>
      </c>
    </row>
    <row r="12763" spans="1:6" ht="15">
      <c r="A12763" s="233">
        <v>45778</v>
      </c>
      <c r="B12763" t="s">
        <v>2525</v>
      </c>
      <c r="C12763">
        <v>320</v>
      </c>
      <c r="D12763" t="s">
        <v>74</v>
      </c>
      <c r="E12763" t="s">
        <v>2597</v>
      </c>
      <c r="F12763" t="s">
        <v>1591</v>
      </c>
    </row>
    <row r="12764" spans="1:6" ht="15">
      <c r="A12764" s="233">
        <v>45778</v>
      </c>
      <c r="B12764" t="s">
        <v>2524</v>
      </c>
      <c r="C12764">
        <v>172.0245134931728</v>
      </c>
      <c r="D12764" t="s">
        <v>74</v>
      </c>
      <c r="E12764" t="s">
        <v>2216</v>
      </c>
      <c r="F12764" t="s">
        <v>1591</v>
      </c>
    </row>
    <row r="12765" spans="1:6" ht="15">
      <c r="A12765" s="233">
        <v>45778</v>
      </c>
      <c r="B12765" t="s">
        <v>2525</v>
      </c>
      <c r="C12765">
        <v>330</v>
      </c>
      <c r="D12765" t="s">
        <v>76</v>
      </c>
      <c r="E12765" t="s">
        <v>2221</v>
      </c>
      <c r="F12765" t="s">
        <v>1522</v>
      </c>
    </row>
    <row r="12766" spans="1:6" ht="15">
      <c r="A12766" s="233">
        <v>45778</v>
      </c>
      <c r="B12766" t="s">
        <v>2524</v>
      </c>
      <c r="C12766">
        <v>148.831000144321</v>
      </c>
      <c r="D12766" t="s">
        <v>76</v>
      </c>
      <c r="E12766" t="s">
        <v>2199</v>
      </c>
      <c r="F12766" t="s">
        <v>1522</v>
      </c>
    </row>
    <row r="12767" spans="1:6" ht="15">
      <c r="A12767" s="233">
        <v>45778</v>
      </c>
      <c r="B12767" t="s">
        <v>2524</v>
      </c>
      <c r="C12767">
        <v>159.51252970920859</v>
      </c>
      <c r="D12767" t="s">
        <v>78</v>
      </c>
      <c r="E12767" t="s">
        <v>2238</v>
      </c>
      <c r="F12767" t="s">
        <v>1518</v>
      </c>
    </row>
    <row r="12768" spans="1:6" ht="15">
      <c r="A12768" s="233">
        <v>45778</v>
      </c>
      <c r="B12768" t="s">
        <v>2525</v>
      </c>
      <c r="C12768">
        <v>100</v>
      </c>
      <c r="D12768" t="s">
        <v>78</v>
      </c>
      <c r="E12768" t="s">
        <v>2121</v>
      </c>
      <c r="F12768" t="s">
        <v>1518</v>
      </c>
    </row>
    <row r="12769" spans="1:6" ht="15">
      <c r="A12769" s="233">
        <v>45778</v>
      </c>
      <c r="B12769" t="s">
        <v>2524</v>
      </c>
      <c r="C12769">
        <v>147.00199922718949</v>
      </c>
      <c r="D12769" t="s">
        <v>80</v>
      </c>
      <c r="E12769" t="s">
        <v>2796</v>
      </c>
      <c r="F12769" t="s">
        <v>1522</v>
      </c>
    </row>
    <row r="12770" spans="1:6" ht="15">
      <c r="A12770" s="233">
        <v>45778</v>
      </c>
      <c r="B12770" t="s">
        <v>2525</v>
      </c>
      <c r="C12770">
        <v>175</v>
      </c>
      <c r="D12770" t="s">
        <v>80</v>
      </c>
      <c r="E12770" t="s">
        <v>2154</v>
      </c>
      <c r="F12770" t="s">
        <v>1522</v>
      </c>
    </row>
    <row r="12771" spans="1:6" ht="15">
      <c r="A12771" s="233">
        <v>45778</v>
      </c>
      <c r="B12771" t="s">
        <v>2525</v>
      </c>
      <c r="C12771">
        <v>100</v>
      </c>
      <c r="D12771" t="s">
        <v>82</v>
      </c>
      <c r="E12771" t="s">
        <v>2121</v>
      </c>
      <c r="F12771" t="s">
        <v>1531</v>
      </c>
    </row>
    <row r="12772" spans="1:6" ht="15">
      <c r="A12772" s="233">
        <v>45778</v>
      </c>
      <c r="B12772" t="s">
        <v>2524</v>
      </c>
      <c r="C12772">
        <v>149.08684308609759</v>
      </c>
      <c r="D12772" t="s">
        <v>82</v>
      </c>
      <c r="E12772" t="s">
        <v>2199</v>
      </c>
      <c r="F12772" t="s">
        <v>1531</v>
      </c>
    </row>
    <row r="12773" spans="1:6" ht="15">
      <c r="A12773" s="233">
        <v>45778</v>
      </c>
      <c r="B12773" t="s">
        <v>2525</v>
      </c>
      <c r="C12773">
        <v>80</v>
      </c>
      <c r="D12773" t="s">
        <v>84</v>
      </c>
      <c r="E12773" t="s">
        <v>2115</v>
      </c>
      <c r="F12773" t="s">
        <v>1509</v>
      </c>
    </row>
    <row r="12774" spans="1:6" ht="15">
      <c r="A12774" s="233">
        <v>45778</v>
      </c>
      <c r="B12774" t="s">
        <v>2524</v>
      </c>
      <c r="C12774">
        <v>164.4567787028472</v>
      </c>
      <c r="D12774" t="s">
        <v>84</v>
      </c>
      <c r="E12774" t="s">
        <v>2260</v>
      </c>
      <c r="F12774" t="s">
        <v>1509</v>
      </c>
    </row>
    <row r="12775" spans="1:6" ht="15">
      <c r="A12775" s="233">
        <v>45778</v>
      </c>
      <c r="B12775" t="s">
        <v>2524</v>
      </c>
      <c r="C12775">
        <v>140.03568316667361</v>
      </c>
      <c r="D12775" t="s">
        <v>86</v>
      </c>
      <c r="E12775" t="s">
        <v>2131</v>
      </c>
      <c r="F12775" t="s">
        <v>1518</v>
      </c>
    </row>
    <row r="12776" spans="1:6" ht="15">
      <c r="A12776" s="233">
        <v>45778</v>
      </c>
      <c r="B12776" t="s">
        <v>2525</v>
      </c>
      <c r="C12776">
        <v>135</v>
      </c>
      <c r="D12776" t="s">
        <v>86</v>
      </c>
      <c r="E12776" t="s">
        <v>2165</v>
      </c>
      <c r="F12776" t="s">
        <v>1518</v>
      </c>
    </row>
    <row r="12777" spans="1:6" ht="15">
      <c r="A12777" s="233">
        <v>45778</v>
      </c>
      <c r="B12777" t="s">
        <v>2525</v>
      </c>
      <c r="C12777">
        <v>265</v>
      </c>
      <c r="D12777" t="s">
        <v>88</v>
      </c>
      <c r="E12777" t="s">
        <v>2184</v>
      </c>
      <c r="F12777" t="s">
        <v>1544</v>
      </c>
    </row>
    <row r="12778" spans="1:6" ht="15">
      <c r="A12778" s="233">
        <v>45778</v>
      </c>
      <c r="B12778" t="s">
        <v>2524</v>
      </c>
      <c r="C12778">
        <v>177.3583642873875</v>
      </c>
      <c r="D12778" t="s">
        <v>88</v>
      </c>
      <c r="E12778" t="s">
        <v>2786</v>
      </c>
      <c r="F12778" t="s">
        <v>1544</v>
      </c>
    </row>
    <row r="12779" spans="1:6" ht="15">
      <c r="A12779" s="233">
        <v>45778</v>
      </c>
      <c r="B12779" t="s">
        <v>2524</v>
      </c>
      <c r="C12779">
        <v>104.08643337427399</v>
      </c>
      <c r="D12779" t="s">
        <v>90</v>
      </c>
      <c r="E12779" t="s">
        <v>2559</v>
      </c>
      <c r="F12779" t="s">
        <v>1509</v>
      </c>
    </row>
    <row r="12780" spans="1:6" ht="15">
      <c r="A12780" s="233">
        <v>45778</v>
      </c>
      <c r="B12780" t="s">
        <v>2525</v>
      </c>
      <c r="C12780">
        <v>50</v>
      </c>
      <c r="D12780" t="s">
        <v>90</v>
      </c>
      <c r="E12780" t="s">
        <v>2191</v>
      </c>
      <c r="F12780" t="s">
        <v>1509</v>
      </c>
    </row>
    <row r="12781" spans="1:6" ht="15">
      <c r="A12781" s="233">
        <v>45778</v>
      </c>
      <c r="B12781" t="s">
        <v>2524</v>
      </c>
      <c r="C12781">
        <v>156.5084499218992</v>
      </c>
      <c r="D12781" t="s">
        <v>92</v>
      </c>
      <c r="E12781" t="s">
        <v>2235</v>
      </c>
      <c r="F12781" t="s">
        <v>1525</v>
      </c>
    </row>
    <row r="12782" spans="1:6" ht="15">
      <c r="A12782" s="233">
        <v>45778</v>
      </c>
      <c r="B12782" t="s">
        <v>2525</v>
      </c>
      <c r="C12782">
        <v>510</v>
      </c>
      <c r="D12782" t="s">
        <v>92</v>
      </c>
      <c r="E12782" t="s">
        <v>2411</v>
      </c>
      <c r="F12782" t="s">
        <v>1525</v>
      </c>
    </row>
    <row r="12783" spans="1:6" ht="15">
      <c r="A12783" s="233">
        <v>45778</v>
      </c>
      <c r="B12783" t="s">
        <v>2525</v>
      </c>
      <c r="C12783">
        <v>80</v>
      </c>
      <c r="D12783" t="s">
        <v>94</v>
      </c>
      <c r="E12783" t="s">
        <v>2115</v>
      </c>
      <c r="F12783" t="s">
        <v>1578</v>
      </c>
    </row>
    <row r="12784" spans="1:6" ht="15">
      <c r="A12784" s="233">
        <v>45778</v>
      </c>
      <c r="B12784" t="s">
        <v>2524</v>
      </c>
      <c r="C12784">
        <v>193.6061566757823</v>
      </c>
      <c r="D12784" t="s">
        <v>94</v>
      </c>
      <c r="E12784" t="s">
        <v>2160</v>
      </c>
      <c r="F12784" t="s">
        <v>1578</v>
      </c>
    </row>
    <row r="12785" spans="1:6" ht="15">
      <c r="A12785" s="233">
        <v>45778</v>
      </c>
      <c r="B12785" t="s">
        <v>2525</v>
      </c>
      <c r="C12785">
        <v>180</v>
      </c>
      <c r="D12785" t="s">
        <v>96</v>
      </c>
      <c r="E12785" t="s">
        <v>2177</v>
      </c>
      <c r="F12785" t="s">
        <v>1522</v>
      </c>
    </row>
    <row r="12786" spans="1:6" ht="15">
      <c r="A12786" s="233">
        <v>45778</v>
      </c>
      <c r="B12786" t="s">
        <v>2524</v>
      </c>
      <c r="C12786">
        <v>121.5920451781999</v>
      </c>
      <c r="D12786" t="s">
        <v>96</v>
      </c>
      <c r="E12786" t="s">
        <v>2536</v>
      </c>
      <c r="F12786" t="s">
        <v>1522</v>
      </c>
    </row>
    <row r="12787" spans="1:6" ht="15">
      <c r="A12787" s="233">
        <v>45778</v>
      </c>
      <c r="B12787" t="s">
        <v>2525</v>
      </c>
      <c r="C12787">
        <v>45</v>
      </c>
      <c r="D12787" t="s">
        <v>98</v>
      </c>
      <c r="E12787" t="s">
        <v>2138</v>
      </c>
      <c r="F12787" t="s">
        <v>1509</v>
      </c>
    </row>
    <row r="12788" spans="1:6" ht="15">
      <c r="A12788" s="233">
        <v>45778</v>
      </c>
      <c r="B12788" t="s">
        <v>2524</v>
      </c>
      <c r="C12788">
        <v>139.60414469194021</v>
      </c>
      <c r="D12788" t="s">
        <v>98</v>
      </c>
      <c r="E12788" t="s">
        <v>2131</v>
      </c>
      <c r="F12788" t="s">
        <v>1509</v>
      </c>
    </row>
    <row r="12789" spans="1:6" ht="15">
      <c r="A12789" s="233">
        <v>45778</v>
      </c>
      <c r="B12789" t="s">
        <v>2525</v>
      </c>
      <c r="C12789">
        <v>25</v>
      </c>
      <c r="D12789" t="s">
        <v>100</v>
      </c>
      <c r="E12789" t="s">
        <v>2173</v>
      </c>
      <c r="F12789" t="s">
        <v>1509</v>
      </c>
    </row>
    <row r="12790" spans="1:6" ht="15">
      <c r="A12790" s="233">
        <v>45778</v>
      </c>
      <c r="B12790" t="s">
        <v>2524</v>
      </c>
      <c r="C12790">
        <v>110.6194690265487</v>
      </c>
      <c r="D12790" t="s">
        <v>100</v>
      </c>
      <c r="E12790" t="s">
        <v>2551</v>
      </c>
      <c r="F12790" t="s">
        <v>1509</v>
      </c>
    </row>
    <row r="12791" spans="1:6" ht="15">
      <c r="A12791" s="233">
        <v>45778</v>
      </c>
      <c r="B12791" t="s">
        <v>2524</v>
      </c>
      <c r="C12791">
        <v>137.90929508648881</v>
      </c>
      <c r="D12791" t="s">
        <v>102</v>
      </c>
      <c r="E12791" t="s">
        <v>2245</v>
      </c>
      <c r="F12791" t="s">
        <v>1534</v>
      </c>
    </row>
    <row r="12792" spans="1:6" ht="15">
      <c r="A12792" s="233">
        <v>45778</v>
      </c>
      <c r="B12792" t="s">
        <v>2525</v>
      </c>
      <c r="C12792">
        <v>35</v>
      </c>
      <c r="D12792" t="s">
        <v>102</v>
      </c>
      <c r="E12792" t="s">
        <v>2205</v>
      </c>
      <c r="F12792" t="s">
        <v>1534</v>
      </c>
    </row>
    <row r="12793" spans="1:6" ht="15">
      <c r="A12793" s="233">
        <v>45778</v>
      </c>
      <c r="B12793" t="s">
        <v>2524</v>
      </c>
      <c r="C12793">
        <v>146.34860237084729</v>
      </c>
      <c r="D12793" t="s">
        <v>104</v>
      </c>
      <c r="E12793" t="s">
        <v>2175</v>
      </c>
      <c r="F12793" t="s">
        <v>1509</v>
      </c>
    </row>
    <row r="12794" spans="1:6" ht="15">
      <c r="A12794" s="233">
        <v>45778</v>
      </c>
      <c r="B12794" t="s">
        <v>2525</v>
      </c>
      <c r="C12794">
        <v>30</v>
      </c>
      <c r="D12794" t="s">
        <v>104</v>
      </c>
      <c r="E12794" t="s">
        <v>2133</v>
      </c>
      <c r="F12794" t="s">
        <v>1509</v>
      </c>
    </row>
    <row r="12795" spans="1:6" ht="15">
      <c r="A12795" s="233">
        <v>45778</v>
      </c>
      <c r="B12795" t="s">
        <v>2525</v>
      </c>
      <c r="C12795">
        <v>415</v>
      </c>
      <c r="D12795" t="s">
        <v>106</v>
      </c>
      <c r="E12795" t="s">
        <v>2195</v>
      </c>
      <c r="F12795" t="s">
        <v>1544</v>
      </c>
    </row>
    <row r="12796" spans="1:6" ht="15">
      <c r="A12796" s="233">
        <v>45778</v>
      </c>
      <c r="B12796" t="s">
        <v>2524</v>
      </c>
      <c r="C12796">
        <v>127.7819516460779</v>
      </c>
      <c r="D12796" t="s">
        <v>106</v>
      </c>
      <c r="E12796" t="s">
        <v>2983</v>
      </c>
      <c r="F12796" t="s">
        <v>1544</v>
      </c>
    </row>
    <row r="12797" spans="1:6" ht="15">
      <c r="A12797" s="233">
        <v>45778</v>
      </c>
      <c r="B12797" t="s">
        <v>2524</v>
      </c>
      <c r="C12797">
        <v>134.44926220967361</v>
      </c>
      <c r="D12797" t="s">
        <v>108</v>
      </c>
      <c r="E12797" t="s">
        <v>2262</v>
      </c>
      <c r="F12797" t="s">
        <v>1509</v>
      </c>
    </row>
    <row r="12798" spans="1:6" ht="15">
      <c r="A12798" s="233">
        <v>45778</v>
      </c>
      <c r="B12798" t="s">
        <v>2525</v>
      </c>
      <c r="C12798">
        <v>40</v>
      </c>
      <c r="D12798" t="s">
        <v>108</v>
      </c>
      <c r="E12798" t="s">
        <v>2185</v>
      </c>
      <c r="F12798" t="s">
        <v>1509</v>
      </c>
    </row>
    <row r="12799" spans="1:6" ht="15">
      <c r="A12799" s="233">
        <v>45778</v>
      </c>
      <c r="B12799" t="s">
        <v>2524</v>
      </c>
      <c r="C12799">
        <v>176.11008054101021</v>
      </c>
      <c r="D12799" t="s">
        <v>110</v>
      </c>
      <c r="E12799" t="s">
        <v>2569</v>
      </c>
      <c r="F12799" t="s">
        <v>1509</v>
      </c>
    </row>
    <row r="12800" spans="1:6" ht="15">
      <c r="A12800" s="233">
        <v>45778</v>
      </c>
      <c r="B12800" t="s">
        <v>2525</v>
      </c>
      <c r="C12800">
        <v>75</v>
      </c>
      <c r="D12800" t="s">
        <v>110</v>
      </c>
      <c r="E12800" t="s">
        <v>2147</v>
      </c>
      <c r="F12800" t="s">
        <v>1509</v>
      </c>
    </row>
    <row r="12801" spans="1:6" ht="15">
      <c r="A12801" s="233">
        <v>45778</v>
      </c>
      <c r="B12801" t="s">
        <v>2524</v>
      </c>
      <c r="C12801">
        <v>152.6872964169381</v>
      </c>
      <c r="D12801" t="s">
        <v>112</v>
      </c>
      <c r="E12801" t="s">
        <v>2541</v>
      </c>
      <c r="F12801" t="s">
        <v>1578</v>
      </c>
    </row>
    <row r="12802" spans="1:6" ht="15">
      <c r="A12802" s="233">
        <v>45778</v>
      </c>
      <c r="B12802" t="s">
        <v>2525</v>
      </c>
      <c r="C12802">
        <v>30</v>
      </c>
      <c r="D12802" t="s">
        <v>112</v>
      </c>
      <c r="E12802" t="s">
        <v>2133</v>
      </c>
      <c r="F12802" t="s">
        <v>1578</v>
      </c>
    </row>
    <row r="12803" spans="1:6" ht="15">
      <c r="A12803" s="233">
        <v>45778</v>
      </c>
      <c r="B12803" t="s">
        <v>2525</v>
      </c>
      <c r="C12803">
        <v>60</v>
      </c>
      <c r="D12803" t="s">
        <v>114</v>
      </c>
      <c r="E12803" t="s">
        <v>2113</v>
      </c>
      <c r="F12803" t="s">
        <v>1509</v>
      </c>
    </row>
    <row r="12804" spans="1:6" ht="15">
      <c r="A12804" s="233">
        <v>45778</v>
      </c>
      <c r="B12804" t="s">
        <v>2524</v>
      </c>
      <c r="C12804">
        <v>125.76243476073699</v>
      </c>
      <c r="D12804" t="s">
        <v>114</v>
      </c>
      <c r="E12804" t="s">
        <v>2535</v>
      </c>
      <c r="F12804" t="s">
        <v>1509</v>
      </c>
    </row>
    <row r="12805" spans="1:6" ht="15">
      <c r="A12805" s="233">
        <v>45778</v>
      </c>
      <c r="B12805" t="s">
        <v>2524</v>
      </c>
      <c r="C12805">
        <v>145.5858374097368</v>
      </c>
      <c r="D12805" t="s">
        <v>872</v>
      </c>
      <c r="E12805" t="s">
        <v>2175</v>
      </c>
      <c r="F12805" t="s">
        <v>1531</v>
      </c>
    </row>
    <row r="12806" spans="1:6" ht="15">
      <c r="A12806" s="233">
        <v>45778</v>
      </c>
      <c r="B12806" t="s">
        <v>2525</v>
      </c>
      <c r="C12806">
        <v>75</v>
      </c>
      <c r="D12806" t="s">
        <v>872</v>
      </c>
      <c r="E12806" t="s">
        <v>2147</v>
      </c>
      <c r="F12806" t="s">
        <v>1531</v>
      </c>
    </row>
    <row r="12807" spans="1:6" ht="15">
      <c r="A12807" s="233">
        <v>45778</v>
      </c>
      <c r="B12807" t="s">
        <v>2525</v>
      </c>
      <c r="C12807">
        <v>340</v>
      </c>
      <c r="D12807" t="s">
        <v>118</v>
      </c>
      <c r="E12807" t="s">
        <v>2542</v>
      </c>
      <c r="F12807" t="s">
        <v>1525</v>
      </c>
    </row>
    <row r="12808" spans="1:6" ht="15">
      <c r="A12808" s="233">
        <v>45778</v>
      </c>
      <c r="B12808" t="s">
        <v>2524</v>
      </c>
      <c r="C12808">
        <v>157.18182238454071</v>
      </c>
      <c r="D12808" t="s">
        <v>118</v>
      </c>
      <c r="E12808" t="s">
        <v>2235</v>
      </c>
      <c r="F12808" t="s">
        <v>1525</v>
      </c>
    </row>
    <row r="12809" spans="1:6" ht="15">
      <c r="A12809" s="233">
        <v>45778</v>
      </c>
      <c r="B12809" t="s">
        <v>2524</v>
      </c>
      <c r="C12809">
        <v>196.76836890596789</v>
      </c>
      <c r="D12809" t="s">
        <v>120</v>
      </c>
      <c r="E12809" t="s">
        <v>2188</v>
      </c>
      <c r="F12809" t="s">
        <v>1509</v>
      </c>
    </row>
    <row r="12810" spans="1:6" ht="15">
      <c r="A12810" s="233">
        <v>45778</v>
      </c>
      <c r="B12810" t="s">
        <v>2525</v>
      </c>
      <c r="C12810">
        <v>85</v>
      </c>
      <c r="D12810" t="s">
        <v>120</v>
      </c>
      <c r="E12810" t="s">
        <v>2183</v>
      </c>
      <c r="F12810" t="s">
        <v>1509</v>
      </c>
    </row>
    <row r="12811" spans="1:6" ht="15">
      <c r="A12811" s="233">
        <v>45778</v>
      </c>
      <c r="B12811" t="s">
        <v>2525</v>
      </c>
      <c r="C12811">
        <v>60</v>
      </c>
      <c r="D12811" t="s">
        <v>122</v>
      </c>
      <c r="E12811" t="s">
        <v>2113</v>
      </c>
      <c r="F12811" t="s">
        <v>1509</v>
      </c>
    </row>
    <row r="12812" spans="1:6" ht="15">
      <c r="A12812" s="233">
        <v>45778</v>
      </c>
      <c r="B12812" t="s">
        <v>2524</v>
      </c>
      <c r="C12812">
        <v>163.826998689384</v>
      </c>
      <c r="D12812" t="s">
        <v>122</v>
      </c>
      <c r="E12812" t="s">
        <v>2260</v>
      </c>
      <c r="F12812" t="s">
        <v>1509</v>
      </c>
    </row>
    <row r="12813" spans="1:6" ht="15">
      <c r="A12813" s="233">
        <v>45778</v>
      </c>
      <c r="B12813" t="s">
        <v>2524</v>
      </c>
      <c r="C12813">
        <v>116.97821865568631</v>
      </c>
      <c r="D12813" t="s">
        <v>124</v>
      </c>
      <c r="E12813" t="s">
        <v>2555</v>
      </c>
      <c r="F12813" t="s">
        <v>1544</v>
      </c>
    </row>
    <row r="12814" spans="1:6" ht="15">
      <c r="A12814" s="233">
        <v>45778</v>
      </c>
      <c r="B12814" t="s">
        <v>2525</v>
      </c>
      <c r="C12814">
        <v>50</v>
      </c>
      <c r="D12814" t="s">
        <v>124</v>
      </c>
      <c r="E12814" t="s">
        <v>2191</v>
      </c>
      <c r="F12814" t="s">
        <v>1544</v>
      </c>
    </row>
    <row r="12815" spans="1:6" ht="15">
      <c r="A12815" s="233">
        <v>45778</v>
      </c>
      <c r="B12815" t="s">
        <v>2524</v>
      </c>
      <c r="C12815">
        <v>115.5802126675913</v>
      </c>
      <c r="D12815" t="s">
        <v>126</v>
      </c>
      <c r="E12815" t="s">
        <v>2194</v>
      </c>
      <c r="F12815" t="s">
        <v>1509</v>
      </c>
    </row>
    <row r="12816" spans="1:6" ht="15">
      <c r="A12816" s="233">
        <v>45778</v>
      </c>
      <c r="B12816" t="s">
        <v>2525</v>
      </c>
      <c r="C12816">
        <v>25</v>
      </c>
      <c r="D12816" t="s">
        <v>126</v>
      </c>
      <c r="E12816" t="s">
        <v>2173</v>
      </c>
      <c r="F12816" t="s">
        <v>1509</v>
      </c>
    </row>
    <row r="12817" spans="1:6" ht="15">
      <c r="A12817" s="233">
        <v>45778</v>
      </c>
      <c r="B12817" t="s">
        <v>2525</v>
      </c>
      <c r="C12817">
        <v>40</v>
      </c>
      <c r="D12817" t="s">
        <v>128</v>
      </c>
      <c r="E12817" t="s">
        <v>2185</v>
      </c>
      <c r="F12817" t="s">
        <v>1509</v>
      </c>
    </row>
    <row r="12818" spans="1:6" ht="15">
      <c r="A12818" s="233">
        <v>45778</v>
      </c>
      <c r="B12818" t="s">
        <v>2524</v>
      </c>
      <c r="C12818">
        <v>179.25965761405399</v>
      </c>
      <c r="D12818" t="s">
        <v>128</v>
      </c>
      <c r="E12818" t="s">
        <v>2227</v>
      </c>
      <c r="F12818" t="s">
        <v>1509</v>
      </c>
    </row>
    <row r="12819" spans="1:6" ht="15">
      <c r="A12819" s="233">
        <v>45778</v>
      </c>
      <c r="B12819" t="s">
        <v>2524</v>
      </c>
      <c r="C12819">
        <v>133.9429224559774</v>
      </c>
      <c r="D12819" t="s">
        <v>130</v>
      </c>
      <c r="E12819" t="s">
        <v>2262</v>
      </c>
      <c r="F12819" t="s">
        <v>1544</v>
      </c>
    </row>
    <row r="12820" spans="1:6" ht="15">
      <c r="A12820" s="233">
        <v>45778</v>
      </c>
      <c r="B12820" t="s">
        <v>2525</v>
      </c>
      <c r="C12820">
        <v>450</v>
      </c>
      <c r="D12820" t="s">
        <v>130</v>
      </c>
      <c r="E12820" t="s">
        <v>2643</v>
      </c>
      <c r="F12820" t="s">
        <v>1544</v>
      </c>
    </row>
    <row r="12821" spans="1:6" ht="15">
      <c r="A12821" s="233">
        <v>45778</v>
      </c>
      <c r="B12821" t="s">
        <v>2524</v>
      </c>
      <c r="C12821">
        <v>152.2283894236399</v>
      </c>
      <c r="D12821" t="s">
        <v>1499</v>
      </c>
      <c r="E12821" t="s">
        <v>2206</v>
      </c>
      <c r="F12821" t="s">
        <v>1518</v>
      </c>
    </row>
    <row r="12822" spans="1:6" ht="15">
      <c r="A12822" s="233">
        <v>45778</v>
      </c>
      <c r="B12822" t="s">
        <v>2525</v>
      </c>
      <c r="C12822">
        <v>65</v>
      </c>
      <c r="D12822" t="s">
        <v>1499</v>
      </c>
      <c r="E12822" t="s">
        <v>2209</v>
      </c>
      <c r="F12822" t="s">
        <v>1518</v>
      </c>
    </row>
    <row r="12823" spans="1:6" ht="15">
      <c r="A12823" s="233">
        <v>45778</v>
      </c>
      <c r="B12823" t="s">
        <v>2524</v>
      </c>
      <c r="C12823">
        <v>134.9996142868163</v>
      </c>
      <c r="D12823" t="s">
        <v>134</v>
      </c>
      <c r="E12823" t="s">
        <v>2165</v>
      </c>
      <c r="F12823" t="s">
        <v>1509</v>
      </c>
    </row>
    <row r="12824" spans="1:6" ht="15">
      <c r="A12824" s="233">
        <v>45778</v>
      </c>
      <c r="B12824" t="s">
        <v>2525</v>
      </c>
      <c r="C12824">
        <v>35</v>
      </c>
      <c r="D12824" t="s">
        <v>134</v>
      </c>
      <c r="E12824" t="s">
        <v>2205</v>
      </c>
      <c r="F12824" t="s">
        <v>1509</v>
      </c>
    </row>
    <row r="12825" spans="1:6" ht="15">
      <c r="A12825" s="233">
        <v>45778</v>
      </c>
      <c r="B12825" t="s">
        <v>2525</v>
      </c>
      <c r="C12825">
        <v>125</v>
      </c>
      <c r="D12825" t="s">
        <v>136</v>
      </c>
      <c r="E12825" t="s">
        <v>2144</v>
      </c>
      <c r="F12825" t="s">
        <v>1518</v>
      </c>
    </row>
    <row r="12826" spans="1:6" ht="15">
      <c r="A12826" s="233">
        <v>45778</v>
      </c>
      <c r="B12826" t="s">
        <v>2524</v>
      </c>
      <c r="C12826">
        <v>154.3667259434894</v>
      </c>
      <c r="D12826" t="s">
        <v>136</v>
      </c>
      <c r="E12826" t="s">
        <v>2561</v>
      </c>
      <c r="F12826" t="s">
        <v>1518</v>
      </c>
    </row>
    <row r="12827" spans="1:6" ht="15">
      <c r="A12827" s="233">
        <v>45778</v>
      </c>
      <c r="B12827" t="s">
        <v>2525</v>
      </c>
      <c r="C12827">
        <v>40</v>
      </c>
      <c r="D12827" t="s">
        <v>138</v>
      </c>
      <c r="E12827" t="s">
        <v>2185</v>
      </c>
      <c r="F12827" t="s">
        <v>1534</v>
      </c>
    </row>
    <row r="12828" spans="1:6" ht="15">
      <c r="A12828" s="233">
        <v>45778</v>
      </c>
      <c r="B12828" t="s">
        <v>2524</v>
      </c>
      <c r="C12828">
        <v>142.04545454545459</v>
      </c>
      <c r="D12828" t="s">
        <v>138</v>
      </c>
      <c r="E12828" t="s">
        <v>2986</v>
      </c>
      <c r="F12828" t="s">
        <v>1534</v>
      </c>
    </row>
    <row r="12829" spans="1:6" ht="15">
      <c r="A12829" s="233">
        <v>45778</v>
      </c>
      <c r="B12829" t="s">
        <v>2525</v>
      </c>
      <c r="C12829">
        <v>40</v>
      </c>
      <c r="D12829" t="s">
        <v>140</v>
      </c>
      <c r="E12829" t="s">
        <v>2185</v>
      </c>
      <c r="F12829" t="s">
        <v>1509</v>
      </c>
    </row>
    <row r="12830" spans="1:6" ht="15">
      <c r="A12830" s="233">
        <v>45778</v>
      </c>
      <c r="B12830" t="s">
        <v>2524</v>
      </c>
      <c r="C12830">
        <v>133.27114013460391</v>
      </c>
      <c r="D12830" t="s">
        <v>140</v>
      </c>
      <c r="E12830" t="s">
        <v>2532</v>
      </c>
      <c r="F12830" t="s">
        <v>1509</v>
      </c>
    </row>
    <row r="12831" spans="1:6" ht="15">
      <c r="A12831" s="233">
        <v>45778</v>
      </c>
      <c r="B12831" t="s">
        <v>2525</v>
      </c>
      <c r="C12831">
        <v>335</v>
      </c>
      <c r="D12831" t="s">
        <v>142</v>
      </c>
      <c r="E12831" t="s">
        <v>2655</v>
      </c>
      <c r="F12831" t="s">
        <v>1534</v>
      </c>
    </row>
    <row r="12832" spans="1:6" ht="15">
      <c r="A12832" s="233">
        <v>45778</v>
      </c>
      <c r="B12832" t="s">
        <v>2524</v>
      </c>
      <c r="C12832">
        <v>122.78258319894449</v>
      </c>
      <c r="D12832" t="s">
        <v>142</v>
      </c>
      <c r="E12832" t="s">
        <v>3427</v>
      </c>
      <c r="F12832" t="s">
        <v>1534</v>
      </c>
    </row>
    <row r="12833" spans="1:6" ht="15">
      <c r="A12833" s="233">
        <v>45778</v>
      </c>
      <c r="B12833" t="s">
        <v>2525</v>
      </c>
      <c r="C12833">
        <v>195</v>
      </c>
      <c r="D12833" t="s">
        <v>144</v>
      </c>
      <c r="E12833" t="s">
        <v>2135</v>
      </c>
      <c r="F12833" t="s">
        <v>1518</v>
      </c>
    </row>
    <row r="12834" spans="1:6" ht="15">
      <c r="A12834" s="233">
        <v>45778</v>
      </c>
      <c r="B12834" t="s">
        <v>2524</v>
      </c>
      <c r="C12834">
        <v>147.9009442906443</v>
      </c>
      <c r="D12834" t="s">
        <v>144</v>
      </c>
      <c r="E12834" t="s">
        <v>2139</v>
      </c>
      <c r="F12834" t="s">
        <v>1518</v>
      </c>
    </row>
    <row r="12835" spans="1:6" ht="15">
      <c r="A12835" s="233">
        <v>45778</v>
      </c>
      <c r="B12835" t="s">
        <v>2524</v>
      </c>
      <c r="C12835">
        <v>32.172961842867259</v>
      </c>
      <c r="D12835" t="s">
        <v>146</v>
      </c>
      <c r="E12835" t="s">
        <v>4049</v>
      </c>
      <c r="F12835" t="s">
        <v>1591</v>
      </c>
    </row>
    <row r="12836" spans="1:6" ht="15">
      <c r="A12836" s="233">
        <v>45778</v>
      </c>
      <c r="B12836" t="s">
        <v>2525</v>
      </c>
      <c r="C12836">
        <v>15</v>
      </c>
      <c r="D12836" t="s">
        <v>146</v>
      </c>
      <c r="E12836" t="s">
        <v>2317</v>
      </c>
      <c r="F12836" t="s">
        <v>1591</v>
      </c>
    </row>
    <row r="12837" spans="1:6" ht="15">
      <c r="A12837" s="233">
        <v>45778</v>
      </c>
      <c r="B12837" t="s">
        <v>2525</v>
      </c>
      <c r="C12837">
        <v>80</v>
      </c>
      <c r="D12837" t="s">
        <v>148</v>
      </c>
      <c r="E12837" t="s">
        <v>2115</v>
      </c>
      <c r="F12837" t="s">
        <v>1591</v>
      </c>
    </row>
    <row r="12838" spans="1:6" ht="15">
      <c r="A12838" s="233">
        <v>45778</v>
      </c>
      <c r="B12838" t="s">
        <v>2524</v>
      </c>
      <c r="C12838">
        <v>50.842394931013217</v>
      </c>
      <c r="D12838" t="s">
        <v>148</v>
      </c>
      <c r="E12838" t="s">
        <v>2119</v>
      </c>
      <c r="F12838" t="s">
        <v>1591</v>
      </c>
    </row>
    <row r="12839" spans="1:6" ht="15">
      <c r="A12839" s="233">
        <v>45778</v>
      </c>
      <c r="B12839" t="s">
        <v>2525</v>
      </c>
      <c r="C12839">
        <v>45</v>
      </c>
      <c r="D12839" t="s">
        <v>150</v>
      </c>
      <c r="E12839" t="s">
        <v>2138</v>
      </c>
      <c r="F12839" t="s">
        <v>1509</v>
      </c>
    </row>
    <row r="12840" spans="1:6" ht="15">
      <c r="A12840" s="233">
        <v>45778</v>
      </c>
      <c r="B12840" t="s">
        <v>2524</v>
      </c>
      <c r="C12840">
        <v>144.6619731893143</v>
      </c>
      <c r="D12840" t="s">
        <v>150</v>
      </c>
      <c r="E12840" t="s">
        <v>2157</v>
      </c>
      <c r="F12840" t="s">
        <v>1509</v>
      </c>
    </row>
    <row r="12841" spans="1:6" ht="15">
      <c r="A12841" s="233">
        <v>45778</v>
      </c>
      <c r="B12841" t="s">
        <v>2524</v>
      </c>
      <c r="C12841">
        <v>133.78242256358601</v>
      </c>
      <c r="D12841" t="s">
        <v>152</v>
      </c>
      <c r="E12841" t="s">
        <v>2262</v>
      </c>
      <c r="F12841" t="s">
        <v>1591</v>
      </c>
    </row>
    <row r="12842" spans="1:6" ht="15">
      <c r="A12842" s="233">
        <v>45778</v>
      </c>
      <c r="B12842" t="s">
        <v>2525</v>
      </c>
      <c r="C12842">
        <v>255</v>
      </c>
      <c r="D12842" t="s">
        <v>152</v>
      </c>
      <c r="E12842" t="s">
        <v>2244</v>
      </c>
      <c r="F12842" t="s">
        <v>1591</v>
      </c>
    </row>
    <row r="12843" spans="1:6" ht="15">
      <c r="A12843" s="233">
        <v>45778</v>
      </c>
      <c r="B12843" t="s">
        <v>2525</v>
      </c>
      <c r="C12843">
        <v>145</v>
      </c>
      <c r="D12843" t="s">
        <v>154</v>
      </c>
      <c r="E12843" t="s">
        <v>2157</v>
      </c>
      <c r="F12843" t="s">
        <v>1534</v>
      </c>
    </row>
    <row r="12844" spans="1:6" ht="15">
      <c r="A12844" s="233">
        <v>45778</v>
      </c>
      <c r="B12844" t="s">
        <v>2524</v>
      </c>
      <c r="C12844">
        <v>185.82120155833499</v>
      </c>
      <c r="D12844" t="s">
        <v>154</v>
      </c>
      <c r="E12844" t="s">
        <v>2791</v>
      </c>
      <c r="F12844" t="s">
        <v>1534</v>
      </c>
    </row>
    <row r="12845" spans="1:6" ht="15">
      <c r="A12845" s="233">
        <v>45778</v>
      </c>
      <c r="B12845" t="s">
        <v>2525</v>
      </c>
      <c r="C12845">
        <v>35</v>
      </c>
      <c r="D12845" t="s">
        <v>156</v>
      </c>
      <c r="E12845" t="s">
        <v>2205</v>
      </c>
      <c r="F12845" t="s">
        <v>1525</v>
      </c>
    </row>
    <row r="12846" spans="1:6" ht="15">
      <c r="A12846" s="233">
        <v>45778</v>
      </c>
      <c r="B12846" t="s">
        <v>2524</v>
      </c>
      <c r="C12846">
        <v>128.70959438090691</v>
      </c>
      <c r="D12846" t="s">
        <v>156</v>
      </c>
      <c r="E12846" t="s">
        <v>2528</v>
      </c>
      <c r="F12846" t="s">
        <v>1525</v>
      </c>
    </row>
    <row r="12847" spans="1:6" ht="15">
      <c r="A12847" s="233">
        <v>45778</v>
      </c>
      <c r="B12847" t="s">
        <v>2525</v>
      </c>
      <c r="C12847">
        <v>95</v>
      </c>
      <c r="D12847" t="s">
        <v>158</v>
      </c>
      <c r="E12847" t="s">
        <v>2258</v>
      </c>
      <c r="F12847" t="s">
        <v>1534</v>
      </c>
    </row>
    <row r="12848" spans="1:6" ht="15">
      <c r="A12848" s="233">
        <v>45778</v>
      </c>
      <c r="B12848" t="s">
        <v>2524</v>
      </c>
      <c r="C12848">
        <v>172.43256978981381</v>
      </c>
      <c r="D12848" t="s">
        <v>158</v>
      </c>
      <c r="E12848" t="s">
        <v>2216</v>
      </c>
      <c r="F12848" t="s">
        <v>1534</v>
      </c>
    </row>
    <row r="12849" spans="1:6" ht="15">
      <c r="A12849" s="233">
        <v>45778</v>
      </c>
      <c r="B12849" t="s">
        <v>2524</v>
      </c>
      <c r="C12849">
        <v>124.8205704300069</v>
      </c>
      <c r="D12849" t="s">
        <v>160</v>
      </c>
      <c r="E12849" t="s">
        <v>2144</v>
      </c>
      <c r="F12849" t="s">
        <v>1544</v>
      </c>
    </row>
    <row r="12850" spans="1:6" ht="15">
      <c r="A12850" s="233">
        <v>45778</v>
      </c>
      <c r="B12850" t="s">
        <v>2525</v>
      </c>
      <c r="C12850">
        <v>60</v>
      </c>
      <c r="D12850" t="s">
        <v>160</v>
      </c>
      <c r="E12850" t="s">
        <v>2113</v>
      </c>
      <c r="F12850" t="s">
        <v>1544</v>
      </c>
    </row>
    <row r="12851" spans="1:6" ht="15">
      <c r="A12851" s="233">
        <v>45778</v>
      </c>
      <c r="B12851" t="s">
        <v>2525</v>
      </c>
      <c r="C12851">
        <v>30</v>
      </c>
      <c r="D12851" t="s">
        <v>162</v>
      </c>
      <c r="E12851" t="s">
        <v>2133</v>
      </c>
      <c r="F12851" t="s">
        <v>1509</v>
      </c>
    </row>
    <row r="12852" spans="1:6" ht="15">
      <c r="A12852" s="233">
        <v>45778</v>
      </c>
      <c r="B12852" t="s">
        <v>2524</v>
      </c>
      <c r="C12852">
        <v>103.84215991692631</v>
      </c>
      <c r="D12852" t="s">
        <v>162</v>
      </c>
      <c r="E12852" t="s">
        <v>2559</v>
      </c>
      <c r="F12852" t="s">
        <v>1509</v>
      </c>
    </row>
    <row r="12853" spans="1:6" ht="15">
      <c r="A12853" s="233">
        <v>45778</v>
      </c>
      <c r="B12853" t="s">
        <v>2524</v>
      </c>
      <c r="C12853">
        <v>134.7138293368231</v>
      </c>
      <c r="D12853" t="s">
        <v>164</v>
      </c>
      <c r="E12853" t="s">
        <v>2165</v>
      </c>
      <c r="F12853" t="s">
        <v>1578</v>
      </c>
    </row>
    <row r="12854" spans="1:6" ht="15">
      <c r="A12854" s="233">
        <v>45778</v>
      </c>
      <c r="B12854" t="s">
        <v>2525</v>
      </c>
      <c r="C12854">
        <v>35</v>
      </c>
      <c r="D12854" t="s">
        <v>164</v>
      </c>
      <c r="E12854" t="s">
        <v>2205</v>
      </c>
      <c r="F12854" t="s">
        <v>1578</v>
      </c>
    </row>
    <row r="12855" spans="1:6" ht="15">
      <c r="A12855" s="233">
        <v>45778</v>
      </c>
      <c r="B12855" t="s">
        <v>2524</v>
      </c>
      <c r="C12855">
        <v>172.39397770371221</v>
      </c>
      <c r="D12855" t="s">
        <v>166</v>
      </c>
      <c r="E12855" t="s">
        <v>2216</v>
      </c>
      <c r="F12855" t="s">
        <v>1525</v>
      </c>
    </row>
    <row r="12856" spans="1:6" ht="15">
      <c r="A12856" s="233">
        <v>45778</v>
      </c>
      <c r="B12856" t="s">
        <v>2525</v>
      </c>
      <c r="C12856">
        <v>75</v>
      </c>
      <c r="D12856" t="s">
        <v>166</v>
      </c>
      <c r="E12856" t="s">
        <v>2147</v>
      </c>
      <c r="F12856" t="s">
        <v>1525</v>
      </c>
    </row>
    <row r="12857" spans="1:6" ht="15">
      <c r="A12857" s="233">
        <v>45778</v>
      </c>
      <c r="B12857" t="s">
        <v>2524</v>
      </c>
      <c r="C12857">
        <v>210.9526622225973</v>
      </c>
      <c r="D12857" t="s">
        <v>168</v>
      </c>
      <c r="E12857" t="s">
        <v>2197</v>
      </c>
      <c r="F12857" t="s">
        <v>1578</v>
      </c>
    </row>
    <row r="12858" spans="1:6" ht="15">
      <c r="A12858" s="233">
        <v>45778</v>
      </c>
      <c r="B12858" t="s">
        <v>2525</v>
      </c>
      <c r="C12858">
        <v>100</v>
      </c>
      <c r="D12858" t="s">
        <v>168</v>
      </c>
      <c r="E12858" t="s">
        <v>2121</v>
      </c>
      <c r="F12858" t="s">
        <v>1578</v>
      </c>
    </row>
    <row r="12859" spans="1:6" ht="15">
      <c r="A12859" s="233">
        <v>45778</v>
      </c>
      <c r="B12859" t="s">
        <v>2525</v>
      </c>
      <c r="C12859">
        <v>30</v>
      </c>
      <c r="D12859" t="s">
        <v>170</v>
      </c>
      <c r="E12859" t="s">
        <v>2133</v>
      </c>
      <c r="F12859" t="s">
        <v>1509</v>
      </c>
    </row>
    <row r="12860" spans="1:6" ht="15">
      <c r="A12860" s="233">
        <v>45778</v>
      </c>
      <c r="B12860" t="s">
        <v>2524</v>
      </c>
      <c r="C12860">
        <v>106.3528077141237</v>
      </c>
      <c r="D12860" t="s">
        <v>170</v>
      </c>
      <c r="E12860" t="s">
        <v>2539</v>
      </c>
      <c r="F12860" t="s">
        <v>1509</v>
      </c>
    </row>
    <row r="12861" spans="1:6" ht="15">
      <c r="A12861" s="233">
        <v>45778</v>
      </c>
      <c r="B12861" t="s">
        <v>2525</v>
      </c>
      <c r="C12861">
        <v>275</v>
      </c>
      <c r="D12861" t="s">
        <v>172</v>
      </c>
      <c r="E12861" t="s">
        <v>2815</v>
      </c>
      <c r="F12861" t="s">
        <v>1525</v>
      </c>
    </row>
    <row r="12862" spans="1:6" ht="15">
      <c r="A12862" s="233">
        <v>45778</v>
      </c>
      <c r="B12862" t="s">
        <v>2524</v>
      </c>
      <c r="C12862">
        <v>117.1513894154785</v>
      </c>
      <c r="D12862" t="s">
        <v>172</v>
      </c>
      <c r="E12862" t="s">
        <v>2555</v>
      </c>
      <c r="F12862" t="s">
        <v>1525</v>
      </c>
    </row>
    <row r="12863" spans="1:6" ht="15">
      <c r="A12863" s="233">
        <v>45778</v>
      </c>
      <c r="B12863" t="s">
        <v>2525</v>
      </c>
      <c r="C12863">
        <v>40</v>
      </c>
      <c r="D12863" t="s">
        <v>174</v>
      </c>
      <c r="E12863" t="s">
        <v>2185</v>
      </c>
      <c r="F12863" t="s">
        <v>1518</v>
      </c>
    </row>
    <row r="12864" spans="1:6" ht="15">
      <c r="A12864" s="233">
        <v>45778</v>
      </c>
      <c r="B12864" t="s">
        <v>2524</v>
      </c>
      <c r="C12864">
        <v>115.64035848511131</v>
      </c>
      <c r="D12864" t="s">
        <v>174</v>
      </c>
      <c r="E12864" t="s">
        <v>2194</v>
      </c>
      <c r="F12864" t="s">
        <v>1518</v>
      </c>
    </row>
    <row r="12865" spans="1:6" ht="15">
      <c r="A12865" s="233">
        <v>45778</v>
      </c>
      <c r="B12865" t="s">
        <v>2525</v>
      </c>
      <c r="C12865">
        <v>65</v>
      </c>
      <c r="D12865" t="s">
        <v>176</v>
      </c>
      <c r="E12865" t="s">
        <v>2209</v>
      </c>
      <c r="F12865" t="s">
        <v>1518</v>
      </c>
    </row>
    <row r="12866" spans="1:6" ht="15">
      <c r="A12866" s="233">
        <v>45778</v>
      </c>
      <c r="B12866" t="s">
        <v>2524</v>
      </c>
      <c r="C12866">
        <v>165.53761523964749</v>
      </c>
      <c r="D12866" t="s">
        <v>176</v>
      </c>
      <c r="E12866" t="s">
        <v>2582</v>
      </c>
      <c r="F12866" t="s">
        <v>1518</v>
      </c>
    </row>
    <row r="12867" spans="1:6" ht="15">
      <c r="A12867" s="233">
        <v>45778</v>
      </c>
      <c r="B12867" t="s">
        <v>2524</v>
      </c>
      <c r="C12867">
        <v>116.1996891658315</v>
      </c>
      <c r="D12867" t="s">
        <v>178</v>
      </c>
      <c r="E12867" t="s">
        <v>2194</v>
      </c>
      <c r="F12867" t="s">
        <v>1591</v>
      </c>
    </row>
    <row r="12868" spans="1:6" ht="15">
      <c r="A12868" s="233">
        <v>45778</v>
      </c>
      <c r="B12868" t="s">
        <v>2525</v>
      </c>
      <c r="C12868">
        <v>80</v>
      </c>
      <c r="D12868" t="s">
        <v>178</v>
      </c>
      <c r="E12868" t="s">
        <v>2115</v>
      </c>
      <c r="F12868" t="s">
        <v>1591</v>
      </c>
    </row>
    <row r="12869" spans="1:6" ht="15">
      <c r="A12869" s="233">
        <v>45778</v>
      </c>
      <c r="B12869" t="s">
        <v>2525</v>
      </c>
      <c r="C12869">
        <v>90</v>
      </c>
      <c r="D12869" t="s">
        <v>180</v>
      </c>
      <c r="E12869" t="s">
        <v>2193</v>
      </c>
      <c r="F12869" t="s">
        <v>1522</v>
      </c>
    </row>
    <row r="12870" spans="1:6" ht="15">
      <c r="A12870" s="233">
        <v>45778</v>
      </c>
      <c r="B12870" t="s">
        <v>2524</v>
      </c>
      <c r="C12870">
        <v>166.82113067655229</v>
      </c>
      <c r="D12870" t="s">
        <v>180</v>
      </c>
      <c r="E12870" t="s">
        <v>2253</v>
      </c>
      <c r="F12870" t="s">
        <v>1522</v>
      </c>
    </row>
    <row r="12871" spans="1:6" ht="15">
      <c r="A12871" s="233">
        <v>45778</v>
      </c>
      <c r="B12871" t="s">
        <v>2525</v>
      </c>
      <c r="C12871">
        <v>90</v>
      </c>
      <c r="D12871" t="s">
        <v>182</v>
      </c>
      <c r="E12871" t="s">
        <v>2193</v>
      </c>
      <c r="F12871" t="s">
        <v>1578</v>
      </c>
    </row>
    <row r="12872" spans="1:6" ht="15">
      <c r="A12872" s="233">
        <v>45778</v>
      </c>
      <c r="B12872" t="s">
        <v>2524</v>
      </c>
      <c r="C12872">
        <v>197.7066034005536</v>
      </c>
      <c r="D12872" t="s">
        <v>182</v>
      </c>
      <c r="E12872" t="s">
        <v>2225</v>
      </c>
      <c r="F12872" t="s">
        <v>1578</v>
      </c>
    </row>
    <row r="12873" spans="1:6" ht="15">
      <c r="A12873" s="233">
        <v>45778</v>
      </c>
      <c r="B12873" t="s">
        <v>2525</v>
      </c>
      <c r="C12873">
        <v>230</v>
      </c>
      <c r="D12873" t="s">
        <v>184</v>
      </c>
      <c r="E12873" t="s">
        <v>2584</v>
      </c>
      <c r="F12873" t="s">
        <v>1518</v>
      </c>
    </row>
    <row r="12874" spans="1:6" ht="15">
      <c r="A12874" s="233">
        <v>45778</v>
      </c>
      <c r="B12874" t="s">
        <v>2524</v>
      </c>
      <c r="C12874">
        <v>139.22265334164629</v>
      </c>
      <c r="D12874" t="s">
        <v>184</v>
      </c>
      <c r="E12874" t="s">
        <v>3428</v>
      </c>
      <c r="F12874" t="s">
        <v>1518</v>
      </c>
    </row>
    <row r="12875" spans="1:6" ht="15">
      <c r="A12875" s="233">
        <v>45778</v>
      </c>
      <c r="B12875" t="s">
        <v>2525</v>
      </c>
      <c r="C12875">
        <v>155</v>
      </c>
      <c r="D12875" t="s">
        <v>186</v>
      </c>
      <c r="E12875" t="s">
        <v>2140</v>
      </c>
      <c r="F12875" t="s">
        <v>1578</v>
      </c>
    </row>
    <row r="12876" spans="1:6" ht="15">
      <c r="A12876" s="233">
        <v>45778</v>
      </c>
      <c r="B12876" t="s">
        <v>2524</v>
      </c>
      <c r="C12876">
        <v>175.7409465067235</v>
      </c>
      <c r="D12876" t="s">
        <v>186</v>
      </c>
      <c r="E12876" t="s">
        <v>2569</v>
      </c>
      <c r="F12876" t="s">
        <v>1578</v>
      </c>
    </row>
    <row r="12877" spans="1:6" ht="15">
      <c r="A12877" s="233">
        <v>45778</v>
      </c>
      <c r="B12877" t="s">
        <v>2524</v>
      </c>
      <c r="C12877">
        <v>140.4422654614167</v>
      </c>
      <c r="D12877" t="s">
        <v>188</v>
      </c>
      <c r="E12877" t="s">
        <v>2131</v>
      </c>
      <c r="F12877" t="s">
        <v>1591</v>
      </c>
    </row>
    <row r="12878" spans="1:6" ht="15">
      <c r="A12878" s="233">
        <v>45778</v>
      </c>
      <c r="B12878" t="s">
        <v>2525</v>
      </c>
      <c r="C12878">
        <v>55</v>
      </c>
      <c r="D12878" t="s">
        <v>188</v>
      </c>
      <c r="E12878" t="s">
        <v>2150</v>
      </c>
      <c r="F12878" t="s">
        <v>1591</v>
      </c>
    </row>
    <row r="12879" spans="1:6" ht="15">
      <c r="A12879" s="233">
        <v>45778</v>
      </c>
      <c r="B12879" t="s">
        <v>2525</v>
      </c>
      <c r="C12879">
        <v>275</v>
      </c>
      <c r="D12879" t="s">
        <v>190</v>
      </c>
      <c r="E12879" t="s">
        <v>2815</v>
      </c>
      <c r="F12879" t="s">
        <v>1591</v>
      </c>
    </row>
    <row r="12880" spans="1:6" ht="15">
      <c r="A12880" s="233">
        <v>45778</v>
      </c>
      <c r="B12880" t="s">
        <v>2524</v>
      </c>
      <c r="C12880">
        <v>148.9368616024523</v>
      </c>
      <c r="D12880" t="s">
        <v>190</v>
      </c>
      <c r="E12880" t="s">
        <v>2199</v>
      </c>
      <c r="F12880" t="s">
        <v>1591</v>
      </c>
    </row>
    <row r="12881" spans="1:6" ht="15">
      <c r="A12881" s="233">
        <v>45778</v>
      </c>
      <c r="B12881" t="s">
        <v>2524</v>
      </c>
      <c r="C12881">
        <v>164.29907486982461</v>
      </c>
      <c r="D12881" t="s">
        <v>192</v>
      </c>
      <c r="E12881" t="s">
        <v>2260</v>
      </c>
      <c r="F12881" t="s">
        <v>1534</v>
      </c>
    </row>
    <row r="12882" spans="1:6" ht="15">
      <c r="A12882" s="233">
        <v>45778</v>
      </c>
      <c r="B12882" t="s">
        <v>2525</v>
      </c>
      <c r="C12882">
        <v>65</v>
      </c>
      <c r="D12882" t="s">
        <v>192</v>
      </c>
      <c r="E12882" t="s">
        <v>2209</v>
      </c>
      <c r="F12882" t="s">
        <v>1534</v>
      </c>
    </row>
    <row r="12883" spans="1:6" ht="15">
      <c r="A12883" s="233">
        <v>45778</v>
      </c>
      <c r="B12883" t="s">
        <v>2525</v>
      </c>
      <c r="C12883">
        <v>215</v>
      </c>
      <c r="D12883" t="s">
        <v>194</v>
      </c>
      <c r="E12883" t="s">
        <v>2117</v>
      </c>
      <c r="F12883" t="s">
        <v>1544</v>
      </c>
    </row>
    <row r="12884" spans="1:6" ht="15">
      <c r="A12884" s="233">
        <v>45778</v>
      </c>
      <c r="B12884" t="s">
        <v>2524</v>
      </c>
      <c r="C12884">
        <v>153.57252551803941</v>
      </c>
      <c r="D12884" t="s">
        <v>194</v>
      </c>
      <c r="E12884" t="s">
        <v>2561</v>
      </c>
      <c r="F12884" t="s">
        <v>1544</v>
      </c>
    </row>
    <row r="12885" spans="1:6" ht="15">
      <c r="A12885" s="233">
        <v>45778</v>
      </c>
      <c r="B12885" t="s">
        <v>2525</v>
      </c>
      <c r="C12885">
        <v>55</v>
      </c>
      <c r="D12885" t="s">
        <v>196</v>
      </c>
      <c r="E12885" t="s">
        <v>2150</v>
      </c>
      <c r="F12885" t="s">
        <v>1525</v>
      </c>
    </row>
    <row r="12886" spans="1:6" ht="15">
      <c r="A12886" s="233">
        <v>45778</v>
      </c>
      <c r="B12886" t="s">
        <v>2524</v>
      </c>
      <c r="C12886">
        <v>170.97736881372791</v>
      </c>
      <c r="D12886" t="s">
        <v>196</v>
      </c>
      <c r="E12886" t="s">
        <v>2172</v>
      </c>
      <c r="F12886" t="s">
        <v>1525</v>
      </c>
    </row>
    <row r="12887" spans="1:6" ht="15">
      <c r="A12887" s="233">
        <v>45778</v>
      </c>
      <c r="B12887" t="s">
        <v>2524</v>
      </c>
      <c r="C12887">
        <v>77.913477083698552</v>
      </c>
      <c r="D12887" t="s">
        <v>198</v>
      </c>
      <c r="E12887" t="s">
        <v>2604</v>
      </c>
      <c r="F12887" t="s">
        <v>1522</v>
      </c>
    </row>
    <row r="12888" spans="1:6" ht="15">
      <c r="A12888" s="233">
        <v>45778</v>
      </c>
      <c r="B12888" t="s">
        <v>2525</v>
      </c>
      <c r="C12888">
        <v>40</v>
      </c>
      <c r="D12888" t="s">
        <v>198</v>
      </c>
      <c r="E12888" t="s">
        <v>2185</v>
      </c>
      <c r="F12888" t="s">
        <v>1522</v>
      </c>
    </row>
    <row r="12889" spans="1:6" ht="15">
      <c r="A12889" s="233">
        <v>45778</v>
      </c>
      <c r="B12889" t="s">
        <v>2524</v>
      </c>
      <c r="C12889">
        <v>140.80100125156449</v>
      </c>
      <c r="D12889" t="s">
        <v>200</v>
      </c>
      <c r="E12889" t="s">
        <v>2220</v>
      </c>
      <c r="F12889" t="s">
        <v>1544</v>
      </c>
    </row>
    <row r="12890" spans="1:6" ht="15">
      <c r="A12890" s="233">
        <v>45778</v>
      </c>
      <c r="B12890" t="s">
        <v>2525</v>
      </c>
      <c r="C12890">
        <v>45</v>
      </c>
      <c r="D12890" t="s">
        <v>200</v>
      </c>
      <c r="E12890" t="s">
        <v>2138</v>
      </c>
      <c r="F12890" t="s">
        <v>1544</v>
      </c>
    </row>
    <row r="12891" spans="1:6" ht="15">
      <c r="A12891" s="233">
        <v>45778</v>
      </c>
      <c r="B12891" t="s">
        <v>2525</v>
      </c>
      <c r="C12891">
        <v>30</v>
      </c>
      <c r="D12891" t="s">
        <v>202</v>
      </c>
      <c r="E12891" t="s">
        <v>2133</v>
      </c>
      <c r="F12891" t="s">
        <v>1544</v>
      </c>
    </row>
    <row r="12892" spans="1:6" ht="15">
      <c r="A12892" s="233">
        <v>45778</v>
      </c>
      <c r="B12892" t="s">
        <v>2524</v>
      </c>
      <c r="C12892">
        <v>134.97098123903359</v>
      </c>
      <c r="D12892" t="s">
        <v>202</v>
      </c>
      <c r="E12892" t="s">
        <v>2165</v>
      </c>
      <c r="F12892" t="s">
        <v>1544</v>
      </c>
    </row>
    <row r="12893" spans="1:6" ht="15">
      <c r="A12893" s="233">
        <v>45778</v>
      </c>
      <c r="B12893" t="s">
        <v>2525</v>
      </c>
      <c r="C12893">
        <v>60</v>
      </c>
      <c r="D12893" t="s">
        <v>204</v>
      </c>
      <c r="E12893" t="s">
        <v>2113</v>
      </c>
      <c r="F12893" t="s">
        <v>1509</v>
      </c>
    </row>
    <row r="12894" spans="1:6" ht="15">
      <c r="A12894" s="233">
        <v>45778</v>
      </c>
      <c r="B12894" t="s">
        <v>2524</v>
      </c>
      <c r="C12894">
        <v>148.64730948369831</v>
      </c>
      <c r="D12894" t="s">
        <v>204</v>
      </c>
      <c r="E12894" t="s">
        <v>2199</v>
      </c>
      <c r="F12894" t="s">
        <v>1509</v>
      </c>
    </row>
    <row r="12895" spans="1:6" ht="15">
      <c r="A12895" s="233">
        <v>45778</v>
      </c>
      <c r="B12895" t="s">
        <v>2524</v>
      </c>
      <c r="C12895">
        <v>134.39254569346551</v>
      </c>
      <c r="D12895" t="s">
        <v>206</v>
      </c>
      <c r="E12895" t="s">
        <v>2262</v>
      </c>
      <c r="F12895" t="s">
        <v>1578</v>
      </c>
    </row>
    <row r="12896" spans="1:6" ht="15">
      <c r="A12896" s="233">
        <v>45778</v>
      </c>
      <c r="B12896" t="s">
        <v>2525</v>
      </c>
      <c r="C12896">
        <v>45</v>
      </c>
      <c r="D12896" t="s">
        <v>206</v>
      </c>
      <c r="E12896" t="s">
        <v>2138</v>
      </c>
      <c r="F12896" t="s">
        <v>1578</v>
      </c>
    </row>
    <row r="12897" spans="1:6" ht="15">
      <c r="A12897" s="233">
        <v>45778</v>
      </c>
      <c r="B12897" t="s">
        <v>2524</v>
      </c>
      <c r="C12897">
        <v>149.76337386928651</v>
      </c>
      <c r="D12897" t="s">
        <v>208</v>
      </c>
      <c r="E12897" t="s">
        <v>2217</v>
      </c>
      <c r="F12897" t="s">
        <v>1509</v>
      </c>
    </row>
    <row r="12898" spans="1:6" ht="15">
      <c r="A12898" s="233">
        <v>45778</v>
      </c>
      <c r="B12898" t="s">
        <v>2525</v>
      </c>
      <c r="C12898">
        <v>50</v>
      </c>
      <c r="D12898" t="s">
        <v>208</v>
      </c>
      <c r="E12898" t="s">
        <v>2191</v>
      </c>
      <c r="F12898" t="s">
        <v>1509</v>
      </c>
    </row>
    <row r="12899" spans="1:6" ht="15">
      <c r="A12899" s="233">
        <v>45778</v>
      </c>
      <c r="B12899" t="s">
        <v>2525</v>
      </c>
      <c r="C12899">
        <v>65</v>
      </c>
      <c r="D12899" t="s">
        <v>210</v>
      </c>
      <c r="E12899" t="s">
        <v>2209</v>
      </c>
      <c r="F12899" t="s">
        <v>1534</v>
      </c>
    </row>
    <row r="12900" spans="1:6" ht="15">
      <c r="A12900" s="233">
        <v>45778</v>
      </c>
      <c r="B12900" t="s">
        <v>2524</v>
      </c>
      <c r="C12900">
        <v>168.52476017630281</v>
      </c>
      <c r="D12900" t="s">
        <v>210</v>
      </c>
      <c r="E12900" t="s">
        <v>2240</v>
      </c>
      <c r="F12900" t="s">
        <v>1534</v>
      </c>
    </row>
    <row r="12901" spans="1:6" ht="15">
      <c r="A12901" s="233">
        <v>45778</v>
      </c>
      <c r="B12901" t="s">
        <v>2525</v>
      </c>
      <c r="C12901">
        <v>65</v>
      </c>
      <c r="D12901" t="s">
        <v>212</v>
      </c>
      <c r="E12901" t="s">
        <v>2209</v>
      </c>
      <c r="F12901" t="s">
        <v>1518</v>
      </c>
    </row>
    <row r="12902" spans="1:6" ht="15">
      <c r="A12902" s="233">
        <v>45778</v>
      </c>
      <c r="B12902" t="s">
        <v>2524</v>
      </c>
      <c r="C12902">
        <v>119.57981492724031</v>
      </c>
      <c r="D12902" t="s">
        <v>212</v>
      </c>
      <c r="E12902" t="s">
        <v>2233</v>
      </c>
      <c r="F12902" t="s">
        <v>1518</v>
      </c>
    </row>
    <row r="12903" spans="1:6" ht="15">
      <c r="A12903" s="233">
        <v>45778</v>
      </c>
      <c r="B12903" t="s">
        <v>2525</v>
      </c>
      <c r="C12903">
        <v>20</v>
      </c>
      <c r="D12903" t="s">
        <v>214</v>
      </c>
      <c r="E12903" t="s">
        <v>2118</v>
      </c>
      <c r="F12903" t="s">
        <v>1591</v>
      </c>
    </row>
    <row r="12904" spans="1:6" ht="15">
      <c r="A12904" s="233">
        <v>45778</v>
      </c>
      <c r="B12904" t="s">
        <v>2524</v>
      </c>
      <c r="C12904">
        <v>182.66508356927571</v>
      </c>
      <c r="D12904" t="s">
        <v>214</v>
      </c>
      <c r="E12904" t="s">
        <v>2792</v>
      </c>
      <c r="F12904" t="s">
        <v>1591</v>
      </c>
    </row>
    <row r="12905" spans="1:6" ht="15">
      <c r="A12905" s="233">
        <v>45778</v>
      </c>
      <c r="B12905" t="s">
        <v>2525</v>
      </c>
      <c r="C12905">
        <v>75</v>
      </c>
      <c r="D12905" t="s">
        <v>216</v>
      </c>
      <c r="E12905" t="s">
        <v>2147</v>
      </c>
      <c r="F12905" t="s">
        <v>1534</v>
      </c>
    </row>
    <row r="12906" spans="1:6" ht="15">
      <c r="A12906" s="233">
        <v>45778</v>
      </c>
      <c r="B12906" t="s">
        <v>2524</v>
      </c>
      <c r="C12906">
        <v>203.00996102208751</v>
      </c>
      <c r="D12906" t="s">
        <v>216</v>
      </c>
      <c r="E12906" t="s">
        <v>2223</v>
      </c>
      <c r="F12906" t="s">
        <v>1534</v>
      </c>
    </row>
    <row r="12907" spans="1:6" ht="15">
      <c r="A12907" s="233">
        <v>45778</v>
      </c>
      <c r="B12907" t="s">
        <v>2525</v>
      </c>
      <c r="C12907">
        <v>95</v>
      </c>
      <c r="D12907" t="s">
        <v>218</v>
      </c>
      <c r="E12907" t="s">
        <v>2258</v>
      </c>
      <c r="F12907" t="s">
        <v>1531</v>
      </c>
    </row>
    <row r="12908" spans="1:6" ht="15">
      <c r="A12908" s="233">
        <v>45778</v>
      </c>
      <c r="B12908" t="s">
        <v>2524</v>
      </c>
      <c r="C12908">
        <v>185.3984114283484</v>
      </c>
      <c r="D12908" t="s">
        <v>218</v>
      </c>
      <c r="E12908" t="s">
        <v>2171</v>
      </c>
      <c r="F12908" t="s">
        <v>1531</v>
      </c>
    </row>
    <row r="12909" spans="1:6" ht="15">
      <c r="A12909" s="233">
        <v>45778</v>
      </c>
      <c r="B12909" t="s">
        <v>2525</v>
      </c>
      <c r="C12909">
        <v>105</v>
      </c>
      <c r="D12909" t="s">
        <v>220</v>
      </c>
      <c r="E12909" t="s">
        <v>2137</v>
      </c>
      <c r="F12909" t="s">
        <v>1534</v>
      </c>
    </row>
    <row r="12910" spans="1:6" ht="15">
      <c r="A12910" s="233">
        <v>45778</v>
      </c>
      <c r="B12910" t="s">
        <v>2524</v>
      </c>
      <c r="C12910">
        <v>154.72348702533051</v>
      </c>
      <c r="D12910" t="s">
        <v>220</v>
      </c>
      <c r="E12910" t="s">
        <v>2140</v>
      </c>
      <c r="F12910" t="s">
        <v>1534</v>
      </c>
    </row>
    <row r="12911" spans="1:6" ht="15">
      <c r="A12911" s="233">
        <v>45778</v>
      </c>
      <c r="B12911" t="s">
        <v>2525</v>
      </c>
      <c r="C12911">
        <v>160</v>
      </c>
      <c r="D12911" t="s">
        <v>222</v>
      </c>
      <c r="E12911" t="s">
        <v>2238</v>
      </c>
      <c r="F12911" t="s">
        <v>1518</v>
      </c>
    </row>
    <row r="12912" spans="1:6" ht="15">
      <c r="A12912" s="233">
        <v>45778</v>
      </c>
      <c r="B12912" t="s">
        <v>2524</v>
      </c>
      <c r="C12912">
        <v>163.6644469676047</v>
      </c>
      <c r="D12912" t="s">
        <v>222</v>
      </c>
      <c r="E12912" t="s">
        <v>2260</v>
      </c>
      <c r="F12912" t="s">
        <v>1518</v>
      </c>
    </row>
    <row r="12913" spans="1:6" ht="15">
      <c r="A12913" s="233">
        <v>45778</v>
      </c>
      <c r="B12913" t="s">
        <v>2525</v>
      </c>
      <c r="C12913">
        <v>100</v>
      </c>
      <c r="D12913" t="s">
        <v>224</v>
      </c>
      <c r="E12913" t="s">
        <v>2121</v>
      </c>
      <c r="F12913" t="s">
        <v>1531</v>
      </c>
    </row>
    <row r="12914" spans="1:6" ht="15">
      <c r="A12914" s="233">
        <v>45778</v>
      </c>
      <c r="B12914" t="s">
        <v>2524</v>
      </c>
      <c r="C12914">
        <v>113.9004054854435</v>
      </c>
      <c r="D12914" t="s">
        <v>224</v>
      </c>
      <c r="E12914" t="s">
        <v>2988</v>
      </c>
      <c r="F12914" t="s">
        <v>1531</v>
      </c>
    </row>
    <row r="12915" spans="1:6" ht="15">
      <c r="A12915" s="233">
        <v>45778</v>
      </c>
      <c r="B12915" t="s">
        <v>2524</v>
      </c>
      <c r="C12915">
        <v>91.754343038903841</v>
      </c>
      <c r="D12915" t="s">
        <v>226</v>
      </c>
      <c r="E12915" t="s">
        <v>2577</v>
      </c>
      <c r="F12915" t="s">
        <v>1544</v>
      </c>
    </row>
    <row r="12916" spans="1:6" ht="15">
      <c r="A12916" s="233">
        <v>45778</v>
      </c>
      <c r="B12916" t="s">
        <v>2525</v>
      </c>
      <c r="C12916">
        <v>15</v>
      </c>
      <c r="D12916" t="s">
        <v>226</v>
      </c>
      <c r="E12916" t="s">
        <v>2317</v>
      </c>
      <c r="F12916" t="s">
        <v>1544</v>
      </c>
    </row>
    <row r="12917" spans="1:6" ht="15">
      <c r="A12917" s="233">
        <v>45778</v>
      </c>
      <c r="B12917" t="s">
        <v>2524</v>
      </c>
      <c r="C12917">
        <v>202.02020202020199</v>
      </c>
      <c r="D12917" t="s">
        <v>228</v>
      </c>
      <c r="E12917" t="s">
        <v>3543</v>
      </c>
      <c r="F12917" t="s">
        <v>1531</v>
      </c>
    </row>
    <row r="12918" spans="1:6" ht="15">
      <c r="A12918" s="233">
        <v>45778</v>
      </c>
      <c r="B12918" t="s">
        <v>2525</v>
      </c>
      <c r="C12918">
        <v>95</v>
      </c>
      <c r="D12918" t="s">
        <v>228</v>
      </c>
      <c r="E12918" t="s">
        <v>2258</v>
      </c>
      <c r="F12918" t="s">
        <v>1531</v>
      </c>
    </row>
    <row r="12919" spans="1:6" ht="15">
      <c r="A12919" s="233">
        <v>45778</v>
      </c>
      <c r="B12919" t="s">
        <v>2524</v>
      </c>
      <c r="C12919">
        <v>173.82002941569729</v>
      </c>
      <c r="D12919" t="s">
        <v>230</v>
      </c>
      <c r="E12919" t="s">
        <v>2152</v>
      </c>
      <c r="F12919" t="s">
        <v>1522</v>
      </c>
    </row>
    <row r="12920" spans="1:6" ht="15">
      <c r="A12920" s="233">
        <v>45778</v>
      </c>
      <c r="B12920" t="s">
        <v>2525</v>
      </c>
      <c r="C12920">
        <v>260</v>
      </c>
      <c r="D12920" t="s">
        <v>230</v>
      </c>
      <c r="E12920" t="s">
        <v>2242</v>
      </c>
      <c r="F12920" t="s">
        <v>1522</v>
      </c>
    </row>
    <row r="12921" spans="1:6" ht="15">
      <c r="A12921" s="233">
        <v>45778</v>
      </c>
      <c r="B12921" t="s">
        <v>2524</v>
      </c>
      <c r="C12921">
        <v>140.10017162271021</v>
      </c>
      <c r="D12921" t="s">
        <v>232</v>
      </c>
      <c r="E12921" t="s">
        <v>2131</v>
      </c>
      <c r="F12921" t="s">
        <v>1522</v>
      </c>
    </row>
    <row r="12922" spans="1:6" ht="15">
      <c r="A12922" s="233">
        <v>45778</v>
      </c>
      <c r="B12922" t="s">
        <v>2525</v>
      </c>
      <c r="C12922">
        <v>80</v>
      </c>
      <c r="D12922" t="s">
        <v>232</v>
      </c>
      <c r="E12922" t="s">
        <v>2115</v>
      </c>
      <c r="F12922" t="s">
        <v>1522</v>
      </c>
    </row>
    <row r="12923" spans="1:6" ht="15">
      <c r="A12923" s="233">
        <v>45778</v>
      </c>
      <c r="B12923" t="s">
        <v>2525</v>
      </c>
      <c r="C12923">
        <v>45</v>
      </c>
      <c r="D12923" t="s">
        <v>234</v>
      </c>
      <c r="E12923" t="s">
        <v>2138</v>
      </c>
      <c r="F12923" t="s">
        <v>1578</v>
      </c>
    </row>
    <row r="12924" spans="1:6" ht="15">
      <c r="A12924" s="233">
        <v>45778</v>
      </c>
      <c r="B12924" t="s">
        <v>2524</v>
      </c>
      <c r="C12924">
        <v>138.2955837610252</v>
      </c>
      <c r="D12924" t="s">
        <v>234</v>
      </c>
      <c r="E12924" t="s">
        <v>2245</v>
      </c>
      <c r="F12924" t="s">
        <v>1578</v>
      </c>
    </row>
    <row r="12925" spans="1:6" ht="15">
      <c r="A12925" s="233">
        <v>45778</v>
      </c>
      <c r="B12925" t="s">
        <v>2524</v>
      </c>
      <c r="C12925">
        <v>182.81535648994509</v>
      </c>
      <c r="D12925" t="s">
        <v>236</v>
      </c>
      <c r="E12925" t="s">
        <v>2792</v>
      </c>
      <c r="F12925" t="s">
        <v>1544</v>
      </c>
    </row>
    <row r="12926" spans="1:6" ht="15">
      <c r="A12926" s="233">
        <v>45778</v>
      </c>
      <c r="B12926" t="s">
        <v>2525</v>
      </c>
      <c r="C12926">
        <v>65</v>
      </c>
      <c r="D12926" t="s">
        <v>236</v>
      </c>
      <c r="E12926" t="s">
        <v>2209</v>
      </c>
      <c r="F12926" t="s">
        <v>1544</v>
      </c>
    </row>
    <row r="12927" spans="1:6" ht="15">
      <c r="A12927" s="233">
        <v>45778</v>
      </c>
      <c r="B12927" t="s">
        <v>2524</v>
      </c>
      <c r="C12927">
        <v>167.55564243625901</v>
      </c>
      <c r="D12927" t="s">
        <v>238</v>
      </c>
      <c r="E12927" t="s">
        <v>2788</v>
      </c>
      <c r="F12927" t="s">
        <v>1525</v>
      </c>
    </row>
    <row r="12928" spans="1:6" ht="15">
      <c r="A12928" s="233">
        <v>45778</v>
      </c>
      <c r="B12928" t="s">
        <v>2525</v>
      </c>
      <c r="C12928">
        <v>60</v>
      </c>
      <c r="D12928" t="s">
        <v>238</v>
      </c>
      <c r="E12928" t="s">
        <v>2113</v>
      </c>
      <c r="F12928" t="s">
        <v>1525</v>
      </c>
    </row>
    <row r="12929" spans="1:6" ht="15">
      <c r="A12929" s="233">
        <v>45778</v>
      </c>
      <c r="B12929" t="s">
        <v>2525</v>
      </c>
      <c r="C12929">
        <v>45</v>
      </c>
      <c r="D12929" t="s">
        <v>240</v>
      </c>
      <c r="E12929" t="s">
        <v>2138</v>
      </c>
      <c r="F12929" t="s">
        <v>1509</v>
      </c>
    </row>
    <row r="12930" spans="1:6" ht="15">
      <c r="A12930" s="233">
        <v>45778</v>
      </c>
      <c r="B12930" t="s">
        <v>2524</v>
      </c>
      <c r="C12930">
        <v>156.89282476814731</v>
      </c>
      <c r="D12930" t="s">
        <v>240</v>
      </c>
      <c r="E12930" t="s">
        <v>2235</v>
      </c>
      <c r="F12930" t="s">
        <v>1509</v>
      </c>
    </row>
    <row r="12931" spans="1:6" ht="15">
      <c r="A12931" s="233">
        <v>45778</v>
      </c>
      <c r="B12931" t="s">
        <v>2524</v>
      </c>
      <c r="C12931">
        <v>180.3147780840267</v>
      </c>
      <c r="D12931" t="s">
        <v>242</v>
      </c>
      <c r="E12931" t="s">
        <v>2177</v>
      </c>
      <c r="F12931" t="s">
        <v>1534</v>
      </c>
    </row>
    <row r="12932" spans="1:6" ht="15">
      <c r="A12932" s="233">
        <v>45778</v>
      </c>
      <c r="B12932" t="s">
        <v>2525</v>
      </c>
      <c r="C12932">
        <v>70</v>
      </c>
      <c r="D12932" t="s">
        <v>242</v>
      </c>
      <c r="E12932" t="s">
        <v>2127</v>
      </c>
      <c r="F12932" t="s">
        <v>1534</v>
      </c>
    </row>
    <row r="12933" spans="1:6" ht="15">
      <c r="A12933" s="233">
        <v>45778</v>
      </c>
      <c r="B12933" t="s">
        <v>2525</v>
      </c>
      <c r="C12933">
        <v>310</v>
      </c>
      <c r="D12933" t="s">
        <v>244</v>
      </c>
      <c r="E12933" t="s">
        <v>2289</v>
      </c>
      <c r="F12933" t="s">
        <v>1531</v>
      </c>
    </row>
    <row r="12934" spans="1:6" ht="15">
      <c r="A12934" s="233">
        <v>45778</v>
      </c>
      <c r="B12934" t="s">
        <v>2524</v>
      </c>
      <c r="C12934">
        <v>151.28519210779311</v>
      </c>
      <c r="D12934" t="s">
        <v>244</v>
      </c>
      <c r="E12934" t="s">
        <v>2585</v>
      </c>
      <c r="F12934" t="s">
        <v>1531</v>
      </c>
    </row>
    <row r="12935" spans="1:6" ht="15">
      <c r="A12935" s="233">
        <v>45778</v>
      </c>
      <c r="B12935" t="s">
        <v>2524</v>
      </c>
      <c r="C12935">
        <v>171.47056421980889</v>
      </c>
      <c r="D12935" t="s">
        <v>246</v>
      </c>
      <c r="E12935" t="s">
        <v>2172</v>
      </c>
      <c r="F12935" t="s">
        <v>1534</v>
      </c>
    </row>
    <row r="12936" spans="1:6" ht="15">
      <c r="A12936" s="233">
        <v>45778</v>
      </c>
      <c r="B12936" t="s">
        <v>2525</v>
      </c>
      <c r="C12936">
        <v>105</v>
      </c>
      <c r="D12936" t="s">
        <v>246</v>
      </c>
      <c r="E12936" t="s">
        <v>2137</v>
      </c>
      <c r="F12936" t="s">
        <v>1534</v>
      </c>
    </row>
    <row r="12937" spans="1:6" ht="15">
      <c r="A12937" s="233">
        <v>45778</v>
      </c>
      <c r="B12937" t="s">
        <v>2524</v>
      </c>
      <c r="C12937">
        <v>124.0479321209715</v>
      </c>
      <c r="D12937" t="s">
        <v>248</v>
      </c>
      <c r="E12937" t="s">
        <v>2204</v>
      </c>
      <c r="F12937" t="s">
        <v>1578</v>
      </c>
    </row>
    <row r="12938" spans="1:6" ht="15">
      <c r="A12938" s="233">
        <v>45778</v>
      </c>
      <c r="B12938" t="s">
        <v>2525</v>
      </c>
      <c r="C12938">
        <v>50</v>
      </c>
      <c r="D12938" t="s">
        <v>248</v>
      </c>
      <c r="E12938" t="s">
        <v>2191</v>
      </c>
      <c r="F12938" t="s">
        <v>1578</v>
      </c>
    </row>
    <row r="12939" spans="1:6" ht="15">
      <c r="A12939" s="233">
        <v>45778</v>
      </c>
      <c r="B12939" t="s">
        <v>2525</v>
      </c>
      <c r="C12939">
        <v>70</v>
      </c>
      <c r="D12939" t="s">
        <v>250</v>
      </c>
      <c r="E12939" t="s">
        <v>2127</v>
      </c>
      <c r="F12939" t="s">
        <v>1531</v>
      </c>
    </row>
    <row r="12940" spans="1:6" ht="15">
      <c r="A12940" s="233">
        <v>45778</v>
      </c>
      <c r="B12940" t="s">
        <v>2524</v>
      </c>
      <c r="C12940">
        <v>152.07473386921569</v>
      </c>
      <c r="D12940" t="s">
        <v>250</v>
      </c>
      <c r="E12940" t="s">
        <v>2206</v>
      </c>
      <c r="F12940" t="s">
        <v>1531</v>
      </c>
    </row>
    <row r="12941" spans="1:6" ht="15">
      <c r="A12941" s="233">
        <v>45778</v>
      </c>
      <c r="B12941" t="s">
        <v>2525</v>
      </c>
      <c r="C12941">
        <v>295</v>
      </c>
      <c r="D12941" t="s">
        <v>252</v>
      </c>
      <c r="E12941" t="s">
        <v>2226</v>
      </c>
      <c r="F12941" t="s">
        <v>1525</v>
      </c>
    </row>
    <row r="12942" spans="1:6" ht="15">
      <c r="A12942" s="233">
        <v>45778</v>
      </c>
      <c r="B12942" t="s">
        <v>2524</v>
      </c>
      <c r="C12942">
        <v>154.82313425002619</v>
      </c>
      <c r="D12942" t="s">
        <v>252</v>
      </c>
      <c r="E12942" t="s">
        <v>2140</v>
      </c>
      <c r="F12942" t="s">
        <v>1525</v>
      </c>
    </row>
    <row r="12943" spans="1:6" ht="15">
      <c r="A12943" s="233">
        <v>45778</v>
      </c>
      <c r="B12943" t="s">
        <v>2525</v>
      </c>
      <c r="C12943">
        <v>80</v>
      </c>
      <c r="D12943" t="s">
        <v>254</v>
      </c>
      <c r="E12943" t="s">
        <v>2115</v>
      </c>
      <c r="F12943" t="s">
        <v>1578</v>
      </c>
    </row>
    <row r="12944" spans="1:6" ht="15">
      <c r="A12944" s="233">
        <v>45778</v>
      </c>
      <c r="B12944" t="s">
        <v>2524</v>
      </c>
      <c r="C12944">
        <v>133.6786698972345</v>
      </c>
      <c r="D12944" t="s">
        <v>254</v>
      </c>
      <c r="E12944" t="s">
        <v>2262</v>
      </c>
      <c r="F12944" t="s">
        <v>1578</v>
      </c>
    </row>
    <row r="12945" spans="1:6" ht="15">
      <c r="A12945" s="233">
        <v>45778</v>
      </c>
      <c r="B12945" t="s">
        <v>2525</v>
      </c>
      <c r="C12945">
        <v>350</v>
      </c>
      <c r="D12945" t="s">
        <v>256</v>
      </c>
      <c r="E12945" t="s">
        <v>2210</v>
      </c>
      <c r="F12945" t="s">
        <v>1544</v>
      </c>
    </row>
    <row r="12946" spans="1:6" ht="15">
      <c r="A12946" s="233">
        <v>45778</v>
      </c>
      <c r="B12946" t="s">
        <v>2524</v>
      </c>
      <c r="C12946">
        <v>146.30700225312779</v>
      </c>
      <c r="D12946" t="s">
        <v>256</v>
      </c>
      <c r="E12946" t="s">
        <v>2175</v>
      </c>
      <c r="F12946" t="s">
        <v>1544</v>
      </c>
    </row>
    <row r="12947" spans="1:6" ht="15">
      <c r="A12947" s="233">
        <v>45778</v>
      </c>
      <c r="B12947" t="s">
        <v>2525</v>
      </c>
      <c r="C12947">
        <v>50</v>
      </c>
      <c r="D12947" t="s">
        <v>258</v>
      </c>
      <c r="E12947" t="s">
        <v>2191</v>
      </c>
      <c r="F12947" t="s">
        <v>1509</v>
      </c>
    </row>
    <row r="12948" spans="1:6" ht="15">
      <c r="A12948" s="233">
        <v>45778</v>
      </c>
      <c r="B12948" t="s">
        <v>2524</v>
      </c>
      <c r="C12948">
        <v>152.02189115232591</v>
      </c>
      <c r="D12948" t="s">
        <v>258</v>
      </c>
      <c r="E12948" t="s">
        <v>2206</v>
      </c>
      <c r="F12948" t="s">
        <v>1509</v>
      </c>
    </row>
    <row r="12949" spans="1:6" ht="15">
      <c r="A12949" s="233">
        <v>45778</v>
      </c>
      <c r="B12949" t="s">
        <v>2525</v>
      </c>
      <c r="C12949">
        <v>55</v>
      </c>
      <c r="D12949" t="s">
        <v>260</v>
      </c>
      <c r="E12949" t="s">
        <v>2150</v>
      </c>
      <c r="F12949" t="s">
        <v>1522</v>
      </c>
    </row>
    <row r="12950" spans="1:6" ht="15">
      <c r="A12950" s="233">
        <v>45778</v>
      </c>
      <c r="B12950" t="s">
        <v>2524</v>
      </c>
      <c r="C12950">
        <v>138.30215248440959</v>
      </c>
      <c r="D12950" t="s">
        <v>260</v>
      </c>
      <c r="E12950" t="s">
        <v>2245</v>
      </c>
      <c r="F12950" t="s">
        <v>1522</v>
      </c>
    </row>
    <row r="12951" spans="1:6" ht="15">
      <c r="A12951" s="233">
        <v>45778</v>
      </c>
      <c r="B12951" t="s">
        <v>2525</v>
      </c>
      <c r="C12951">
        <v>60</v>
      </c>
      <c r="D12951" t="s">
        <v>262</v>
      </c>
      <c r="E12951" t="s">
        <v>2113</v>
      </c>
      <c r="F12951" t="s">
        <v>1534</v>
      </c>
    </row>
    <row r="12952" spans="1:6" ht="15">
      <c r="A12952" s="233">
        <v>45778</v>
      </c>
      <c r="B12952" t="s">
        <v>2524</v>
      </c>
      <c r="C12952">
        <v>142.28461666152859</v>
      </c>
      <c r="D12952" t="s">
        <v>262</v>
      </c>
      <c r="E12952" t="s">
        <v>2986</v>
      </c>
      <c r="F12952" t="s">
        <v>1534</v>
      </c>
    </row>
    <row r="12953" spans="1:6" ht="15">
      <c r="A12953" s="233">
        <v>45778</v>
      </c>
      <c r="B12953" t="s">
        <v>2524</v>
      </c>
      <c r="C12953">
        <v>142.88163685203179</v>
      </c>
      <c r="D12953" t="s">
        <v>264</v>
      </c>
      <c r="E12953" t="s">
        <v>3298</v>
      </c>
      <c r="F12953" t="s">
        <v>1531</v>
      </c>
    </row>
    <row r="12954" spans="1:6" ht="15">
      <c r="A12954" s="233">
        <v>45778</v>
      </c>
      <c r="B12954" t="s">
        <v>2525</v>
      </c>
      <c r="C12954">
        <v>50</v>
      </c>
      <c r="D12954" t="s">
        <v>264</v>
      </c>
      <c r="E12954" t="s">
        <v>2191</v>
      </c>
      <c r="F12954" t="s">
        <v>1531</v>
      </c>
    </row>
    <row r="12955" spans="1:6" ht="15">
      <c r="A12955" s="233">
        <v>45778</v>
      </c>
      <c r="B12955" t="s">
        <v>2524</v>
      </c>
      <c r="C12955">
        <v>163.15875346712349</v>
      </c>
      <c r="D12955" t="s">
        <v>266</v>
      </c>
      <c r="E12955" t="s">
        <v>2818</v>
      </c>
      <c r="F12955" t="s">
        <v>1525</v>
      </c>
    </row>
    <row r="12956" spans="1:6" ht="15">
      <c r="A12956" s="233">
        <v>45778</v>
      </c>
      <c r="B12956" t="s">
        <v>2525</v>
      </c>
      <c r="C12956">
        <v>40</v>
      </c>
      <c r="D12956" t="s">
        <v>266</v>
      </c>
      <c r="E12956" t="s">
        <v>2185</v>
      </c>
      <c r="F12956" t="s">
        <v>1525</v>
      </c>
    </row>
    <row r="12957" spans="1:6" ht="15">
      <c r="A12957" s="233">
        <v>45778</v>
      </c>
      <c r="B12957" t="s">
        <v>2525</v>
      </c>
      <c r="C12957">
        <v>60</v>
      </c>
      <c r="D12957" t="s">
        <v>268</v>
      </c>
      <c r="E12957" t="s">
        <v>2113</v>
      </c>
      <c r="F12957" t="s">
        <v>1522</v>
      </c>
    </row>
    <row r="12958" spans="1:6" ht="15">
      <c r="A12958" s="233">
        <v>45778</v>
      </c>
      <c r="B12958" t="s">
        <v>2524</v>
      </c>
      <c r="C12958">
        <v>156.92838834545171</v>
      </c>
      <c r="D12958" t="s">
        <v>268</v>
      </c>
      <c r="E12958" t="s">
        <v>2235</v>
      </c>
      <c r="F12958" t="s">
        <v>1522</v>
      </c>
    </row>
    <row r="12959" spans="1:6" ht="15">
      <c r="A12959" s="233">
        <v>45778</v>
      </c>
      <c r="B12959" t="s">
        <v>2525</v>
      </c>
      <c r="C12959">
        <v>20</v>
      </c>
      <c r="D12959" t="s">
        <v>270</v>
      </c>
      <c r="E12959" t="s">
        <v>2118</v>
      </c>
      <c r="F12959" t="s">
        <v>1509</v>
      </c>
    </row>
    <row r="12960" spans="1:6" ht="15">
      <c r="A12960" s="233">
        <v>45778</v>
      </c>
      <c r="B12960" t="s">
        <v>2524</v>
      </c>
      <c r="C12960">
        <v>102.2547164987985</v>
      </c>
      <c r="D12960" t="s">
        <v>270</v>
      </c>
      <c r="E12960" t="s">
        <v>2257</v>
      </c>
      <c r="F12960" t="s">
        <v>1509</v>
      </c>
    </row>
    <row r="12961" spans="1:6" ht="15">
      <c r="A12961" s="233">
        <v>45778</v>
      </c>
      <c r="B12961" t="s">
        <v>2525</v>
      </c>
      <c r="C12961">
        <v>80</v>
      </c>
      <c r="D12961" t="s">
        <v>272</v>
      </c>
      <c r="E12961" t="s">
        <v>2115</v>
      </c>
      <c r="F12961" t="s">
        <v>1534</v>
      </c>
    </row>
    <row r="12962" spans="1:6" ht="15">
      <c r="A12962" s="233">
        <v>45778</v>
      </c>
      <c r="B12962" t="s">
        <v>2524</v>
      </c>
      <c r="C12962">
        <v>188.16888157121019</v>
      </c>
      <c r="D12962" t="s">
        <v>272</v>
      </c>
      <c r="E12962" t="s">
        <v>2811</v>
      </c>
      <c r="F12962" t="s">
        <v>1534</v>
      </c>
    </row>
    <row r="12963" spans="1:6" ht="15">
      <c r="A12963" s="233">
        <v>45778</v>
      </c>
      <c r="B12963" t="s">
        <v>2525</v>
      </c>
      <c r="C12963">
        <v>90</v>
      </c>
      <c r="D12963" t="s">
        <v>274</v>
      </c>
      <c r="E12963" t="s">
        <v>2193</v>
      </c>
      <c r="F12963" t="s">
        <v>1518</v>
      </c>
    </row>
    <row r="12964" spans="1:6" ht="15">
      <c r="A12964" s="233">
        <v>45778</v>
      </c>
      <c r="B12964" t="s">
        <v>2524</v>
      </c>
      <c r="C12964">
        <v>128.1667877130773</v>
      </c>
      <c r="D12964" t="s">
        <v>274</v>
      </c>
      <c r="E12964" t="s">
        <v>2983</v>
      </c>
      <c r="F12964" t="s">
        <v>1518</v>
      </c>
    </row>
    <row r="12965" spans="1:6" ht="15">
      <c r="A12965" s="233">
        <v>45778</v>
      </c>
      <c r="B12965" t="s">
        <v>2525</v>
      </c>
      <c r="C12965">
        <v>75</v>
      </c>
      <c r="D12965" t="s">
        <v>276</v>
      </c>
      <c r="E12965" t="s">
        <v>2147</v>
      </c>
      <c r="F12965" t="s">
        <v>1531</v>
      </c>
    </row>
    <row r="12966" spans="1:6" ht="15">
      <c r="A12966" s="233">
        <v>45778</v>
      </c>
      <c r="B12966" t="s">
        <v>2524</v>
      </c>
      <c r="C12966">
        <v>148.256503518621</v>
      </c>
      <c r="D12966" t="s">
        <v>276</v>
      </c>
      <c r="E12966" t="s">
        <v>2139</v>
      </c>
      <c r="F12966" t="s">
        <v>1531</v>
      </c>
    </row>
    <row r="12967" spans="1:6" ht="15">
      <c r="A12967" s="233">
        <v>45778</v>
      </c>
      <c r="B12967" t="s">
        <v>2524</v>
      </c>
      <c r="C12967">
        <v>166.2952738883161</v>
      </c>
      <c r="D12967" t="s">
        <v>278</v>
      </c>
      <c r="E12967" t="s">
        <v>2582</v>
      </c>
      <c r="F12967" t="s">
        <v>1509</v>
      </c>
    </row>
    <row r="12968" spans="1:6" ht="15">
      <c r="A12968" s="233">
        <v>45778</v>
      </c>
      <c r="B12968" t="s">
        <v>2525</v>
      </c>
      <c r="C12968">
        <v>50</v>
      </c>
      <c r="D12968" t="s">
        <v>278</v>
      </c>
      <c r="E12968" t="s">
        <v>2191</v>
      </c>
      <c r="F12968" t="s">
        <v>1509</v>
      </c>
    </row>
    <row r="12969" spans="1:6" ht="15">
      <c r="A12969" s="233">
        <v>45778</v>
      </c>
      <c r="B12969" t="s">
        <v>2524</v>
      </c>
      <c r="C12969">
        <v>163.92954010312661</v>
      </c>
      <c r="D12969" t="s">
        <v>280</v>
      </c>
      <c r="E12969" t="s">
        <v>2260</v>
      </c>
      <c r="F12969" t="s">
        <v>1509</v>
      </c>
    </row>
    <row r="12970" spans="1:6" ht="15">
      <c r="A12970" s="233">
        <v>45778</v>
      </c>
      <c r="B12970" t="s">
        <v>2525</v>
      </c>
      <c r="C12970">
        <v>55</v>
      </c>
      <c r="D12970" t="s">
        <v>280</v>
      </c>
      <c r="E12970" t="s">
        <v>2150</v>
      </c>
      <c r="F12970" t="s">
        <v>1509</v>
      </c>
    </row>
    <row r="12971" spans="1:6" ht="15">
      <c r="A12971" s="233">
        <v>45778</v>
      </c>
      <c r="B12971" t="s">
        <v>2525</v>
      </c>
      <c r="C12971">
        <v>55</v>
      </c>
      <c r="D12971" t="s">
        <v>282</v>
      </c>
      <c r="E12971" t="s">
        <v>2150</v>
      </c>
      <c r="F12971" t="s">
        <v>1534</v>
      </c>
    </row>
    <row r="12972" spans="1:6" ht="15">
      <c r="A12972" s="233">
        <v>45778</v>
      </c>
      <c r="B12972" t="s">
        <v>2524</v>
      </c>
      <c r="C12972">
        <v>128.85088438561559</v>
      </c>
      <c r="D12972" t="s">
        <v>282</v>
      </c>
      <c r="E12972" t="s">
        <v>2528</v>
      </c>
      <c r="F12972" t="s">
        <v>1534</v>
      </c>
    </row>
    <row r="12973" spans="1:6" ht="15">
      <c r="A12973" s="233">
        <v>45778</v>
      </c>
      <c r="B12973" t="s">
        <v>2525</v>
      </c>
      <c r="C12973">
        <v>220</v>
      </c>
      <c r="D12973" t="s">
        <v>284</v>
      </c>
      <c r="E12973" t="s">
        <v>2158</v>
      </c>
      <c r="F12973" t="s">
        <v>1531</v>
      </c>
    </row>
    <row r="12974" spans="1:6" ht="15">
      <c r="A12974" s="233">
        <v>45778</v>
      </c>
      <c r="B12974" t="s">
        <v>2524</v>
      </c>
      <c r="C12974">
        <v>169.0902942171119</v>
      </c>
      <c r="D12974" t="s">
        <v>284</v>
      </c>
      <c r="E12974" t="s">
        <v>2240</v>
      </c>
      <c r="F12974" t="s">
        <v>1531</v>
      </c>
    </row>
    <row r="12975" spans="1:6" ht="15">
      <c r="A12975" s="233">
        <v>45778</v>
      </c>
      <c r="B12975" t="s">
        <v>2524</v>
      </c>
      <c r="C12975">
        <v>148.98244986740559</v>
      </c>
      <c r="D12975" t="s">
        <v>286</v>
      </c>
      <c r="E12975" t="s">
        <v>2199</v>
      </c>
      <c r="F12975" t="s">
        <v>1544</v>
      </c>
    </row>
    <row r="12976" spans="1:6" ht="15">
      <c r="A12976" s="233">
        <v>45778</v>
      </c>
      <c r="B12976" t="s">
        <v>2525</v>
      </c>
      <c r="C12976">
        <v>50</v>
      </c>
      <c r="D12976" t="s">
        <v>286</v>
      </c>
      <c r="E12976" t="s">
        <v>2191</v>
      </c>
      <c r="F12976" t="s">
        <v>1544</v>
      </c>
    </row>
    <row r="12977" spans="1:6" ht="15">
      <c r="A12977" s="233">
        <v>45778</v>
      </c>
      <c r="B12977" t="s">
        <v>2524</v>
      </c>
      <c r="C12977">
        <v>136.4061525670339</v>
      </c>
      <c r="D12977" t="s">
        <v>288</v>
      </c>
      <c r="E12977" t="s">
        <v>2231</v>
      </c>
      <c r="F12977" t="s">
        <v>1591</v>
      </c>
    </row>
    <row r="12978" spans="1:6" ht="15">
      <c r="A12978" s="233">
        <v>45778</v>
      </c>
      <c r="B12978" t="s">
        <v>2525</v>
      </c>
      <c r="C12978">
        <v>105</v>
      </c>
      <c r="D12978" t="s">
        <v>288</v>
      </c>
      <c r="E12978" t="s">
        <v>2137</v>
      </c>
      <c r="F12978" t="s">
        <v>1591</v>
      </c>
    </row>
    <row r="12979" spans="1:6" ht="15">
      <c r="A12979" s="233">
        <v>45778</v>
      </c>
      <c r="B12979" t="s">
        <v>2524</v>
      </c>
      <c r="C12979">
        <v>164.39797461695269</v>
      </c>
      <c r="D12979" t="s">
        <v>290</v>
      </c>
      <c r="E12979" t="s">
        <v>2260</v>
      </c>
      <c r="F12979" t="s">
        <v>1544</v>
      </c>
    </row>
    <row r="12980" spans="1:6" ht="15">
      <c r="A12980" s="233">
        <v>45778</v>
      </c>
      <c r="B12980" t="s">
        <v>2525</v>
      </c>
      <c r="C12980">
        <v>350</v>
      </c>
      <c r="D12980" t="s">
        <v>290</v>
      </c>
      <c r="E12980" t="s">
        <v>2210</v>
      </c>
      <c r="F12980" t="s">
        <v>1544</v>
      </c>
    </row>
    <row r="12981" spans="1:6" ht="15">
      <c r="A12981" s="233">
        <v>45778</v>
      </c>
      <c r="B12981" t="s">
        <v>2525</v>
      </c>
      <c r="C12981">
        <v>40</v>
      </c>
      <c r="D12981" t="s">
        <v>292</v>
      </c>
      <c r="E12981" t="s">
        <v>2185</v>
      </c>
      <c r="F12981" t="s">
        <v>1509</v>
      </c>
    </row>
    <row r="12982" spans="1:6" ht="15">
      <c r="A12982" s="233">
        <v>45778</v>
      </c>
      <c r="B12982" t="s">
        <v>2524</v>
      </c>
      <c r="C12982">
        <v>150.7840772014475</v>
      </c>
      <c r="D12982" t="s">
        <v>292</v>
      </c>
      <c r="E12982" t="s">
        <v>2585</v>
      </c>
      <c r="F12982" t="s">
        <v>1509</v>
      </c>
    </row>
    <row r="12983" spans="1:6" ht="15">
      <c r="A12983" s="233">
        <v>45778</v>
      </c>
      <c r="B12983" t="s">
        <v>2525</v>
      </c>
      <c r="C12983">
        <v>50</v>
      </c>
      <c r="D12983" t="s">
        <v>296</v>
      </c>
      <c r="E12983" t="s">
        <v>2191</v>
      </c>
      <c r="F12983" t="s">
        <v>1534</v>
      </c>
    </row>
    <row r="12984" spans="1:6" ht="15">
      <c r="A12984" s="233">
        <v>45778</v>
      </c>
      <c r="B12984" t="s">
        <v>2524</v>
      </c>
      <c r="C12984">
        <v>81.772835064191682</v>
      </c>
      <c r="D12984" t="s">
        <v>296</v>
      </c>
      <c r="E12984" t="s">
        <v>2583</v>
      </c>
      <c r="F12984" t="s">
        <v>1534</v>
      </c>
    </row>
    <row r="12985" spans="1:6" ht="15">
      <c r="A12985" s="233">
        <v>45778</v>
      </c>
      <c r="B12985" t="s">
        <v>2525</v>
      </c>
      <c r="C12985">
        <v>110</v>
      </c>
      <c r="D12985" t="s">
        <v>294</v>
      </c>
      <c r="E12985" t="s">
        <v>2123</v>
      </c>
      <c r="F12985" t="s">
        <v>1534</v>
      </c>
    </row>
    <row r="12986" spans="1:6" ht="15">
      <c r="A12986" s="233">
        <v>45778</v>
      </c>
      <c r="B12986" t="s">
        <v>2524</v>
      </c>
      <c r="C12986">
        <v>165.44587663753819</v>
      </c>
      <c r="D12986" t="s">
        <v>294</v>
      </c>
      <c r="E12986" t="s">
        <v>2153</v>
      </c>
      <c r="F12986" t="s">
        <v>1534</v>
      </c>
    </row>
    <row r="12987" spans="1:6" ht="15">
      <c r="A12987" s="233">
        <v>45778</v>
      </c>
      <c r="B12987" t="s">
        <v>2525</v>
      </c>
      <c r="C12987">
        <v>170</v>
      </c>
      <c r="D12987" t="s">
        <v>298</v>
      </c>
      <c r="E12987" t="s">
        <v>2162</v>
      </c>
      <c r="F12987" t="s">
        <v>1522</v>
      </c>
    </row>
    <row r="12988" spans="1:6" ht="15">
      <c r="A12988" s="233">
        <v>45778</v>
      </c>
      <c r="B12988" t="s">
        <v>2524</v>
      </c>
      <c r="C12988">
        <v>141.48862681126249</v>
      </c>
      <c r="D12988" t="s">
        <v>298</v>
      </c>
      <c r="E12988" t="s">
        <v>2220</v>
      </c>
      <c r="F12988" t="s">
        <v>1522</v>
      </c>
    </row>
    <row r="12989" spans="1:6" ht="15">
      <c r="A12989" s="233">
        <v>45778</v>
      </c>
      <c r="B12989" t="s">
        <v>2524</v>
      </c>
      <c r="C12989">
        <v>100.10344022156229</v>
      </c>
      <c r="D12989" t="s">
        <v>300</v>
      </c>
      <c r="E12989" t="s">
        <v>2121</v>
      </c>
      <c r="F12989" t="s">
        <v>1544</v>
      </c>
    </row>
    <row r="12990" spans="1:6" ht="15">
      <c r="A12990" s="233">
        <v>45778</v>
      </c>
      <c r="B12990" t="s">
        <v>2525</v>
      </c>
      <c r="C12990">
        <v>30</v>
      </c>
      <c r="D12990" t="s">
        <v>300</v>
      </c>
      <c r="E12990" t="s">
        <v>2133</v>
      </c>
      <c r="F12990" t="s">
        <v>1544</v>
      </c>
    </row>
    <row r="12991" spans="1:6" ht="15">
      <c r="A12991" s="233">
        <v>45778</v>
      </c>
      <c r="B12991" t="s">
        <v>2525</v>
      </c>
      <c r="C12991">
        <v>95</v>
      </c>
      <c r="D12991" t="s">
        <v>302</v>
      </c>
      <c r="E12991" t="s">
        <v>2258</v>
      </c>
      <c r="F12991" t="s">
        <v>1534</v>
      </c>
    </row>
    <row r="12992" spans="1:6" ht="15">
      <c r="A12992" s="233">
        <v>45778</v>
      </c>
      <c r="B12992" t="s">
        <v>2524</v>
      </c>
      <c r="C12992">
        <v>128.18091048924629</v>
      </c>
      <c r="D12992" t="s">
        <v>302</v>
      </c>
      <c r="E12992" t="s">
        <v>2983</v>
      </c>
      <c r="F12992" t="s">
        <v>1534</v>
      </c>
    </row>
    <row r="12993" spans="1:6" ht="15">
      <c r="A12993" s="233">
        <v>45778</v>
      </c>
      <c r="B12993" t="s">
        <v>2525</v>
      </c>
      <c r="C12993">
        <v>40</v>
      </c>
      <c r="D12993" t="s">
        <v>304</v>
      </c>
      <c r="E12993" t="s">
        <v>2185</v>
      </c>
      <c r="F12993" t="s">
        <v>1544</v>
      </c>
    </row>
    <row r="12994" spans="1:6" ht="15">
      <c r="A12994" s="233">
        <v>45778</v>
      </c>
      <c r="B12994" t="s">
        <v>2524</v>
      </c>
      <c r="C12994">
        <v>123.0050124542575</v>
      </c>
      <c r="D12994" t="s">
        <v>304</v>
      </c>
      <c r="E12994" t="s">
        <v>3427</v>
      </c>
      <c r="F12994" t="s">
        <v>1544</v>
      </c>
    </row>
    <row r="12995" spans="1:6" ht="15">
      <c r="A12995" s="233">
        <v>45778</v>
      </c>
      <c r="B12995" t="s">
        <v>2524</v>
      </c>
      <c r="C12995">
        <v>133.0140994945464</v>
      </c>
      <c r="D12995" t="s">
        <v>306</v>
      </c>
      <c r="E12995" t="s">
        <v>2532</v>
      </c>
      <c r="F12995" t="s">
        <v>1531</v>
      </c>
    </row>
    <row r="12996" spans="1:6" ht="15">
      <c r="A12996" s="233">
        <v>45778</v>
      </c>
      <c r="B12996" t="s">
        <v>2525</v>
      </c>
      <c r="C12996">
        <v>60</v>
      </c>
      <c r="D12996" t="s">
        <v>306</v>
      </c>
      <c r="E12996" t="s">
        <v>2113</v>
      </c>
      <c r="F12996" t="s">
        <v>1531</v>
      </c>
    </row>
    <row r="12997" spans="1:6" ht="15">
      <c r="A12997" s="233">
        <v>45778</v>
      </c>
      <c r="B12997" t="s">
        <v>2524</v>
      </c>
      <c r="C12997">
        <v>147.71454679115911</v>
      </c>
      <c r="D12997" t="s">
        <v>308</v>
      </c>
      <c r="E12997" t="s">
        <v>2139</v>
      </c>
      <c r="F12997" t="s">
        <v>1531</v>
      </c>
    </row>
    <row r="12998" spans="1:6" ht="15">
      <c r="A12998" s="233">
        <v>45778</v>
      </c>
      <c r="B12998" t="s">
        <v>2525</v>
      </c>
      <c r="C12998">
        <v>215</v>
      </c>
      <c r="D12998" t="s">
        <v>308</v>
      </c>
      <c r="E12998" t="s">
        <v>2117</v>
      </c>
      <c r="F12998" t="s">
        <v>1531</v>
      </c>
    </row>
    <row r="12999" spans="1:6" ht="15">
      <c r="A12999" s="233">
        <v>45778</v>
      </c>
      <c r="B12999" t="s">
        <v>2524</v>
      </c>
      <c r="C12999">
        <v>149.18693122482469</v>
      </c>
      <c r="D12999" t="s">
        <v>310</v>
      </c>
      <c r="E12999" t="s">
        <v>2199</v>
      </c>
      <c r="F12999" t="s">
        <v>1518</v>
      </c>
    </row>
    <row r="13000" spans="1:6" ht="15">
      <c r="A13000" s="233">
        <v>45778</v>
      </c>
      <c r="B13000" t="s">
        <v>2525</v>
      </c>
      <c r="C13000">
        <v>60</v>
      </c>
      <c r="D13000" t="s">
        <v>310</v>
      </c>
      <c r="E13000" t="s">
        <v>2113</v>
      </c>
      <c r="F13000" t="s">
        <v>1518</v>
      </c>
    </row>
    <row r="13001" spans="1:6" ht="15">
      <c r="A13001" s="233">
        <v>45778</v>
      </c>
      <c r="B13001" t="s">
        <v>2525</v>
      </c>
      <c r="C13001">
        <v>15980</v>
      </c>
      <c r="D13001" t="s">
        <v>1772</v>
      </c>
      <c r="E13001" t="s">
        <v>4050</v>
      </c>
      <c r="F13001" t="s">
        <v>1772</v>
      </c>
    </row>
    <row r="13002" spans="1:6" ht="15">
      <c r="A13002" s="233">
        <v>45778</v>
      </c>
      <c r="B13002" t="s">
        <v>2524</v>
      </c>
      <c r="C13002">
        <v>145.5228678532153</v>
      </c>
      <c r="D13002" t="s">
        <v>1772</v>
      </c>
      <c r="E13002" t="s">
        <v>2175</v>
      </c>
      <c r="F13002" t="s">
        <v>1772</v>
      </c>
    </row>
    <row r="13003" spans="1:6" ht="15">
      <c r="A13003" s="233">
        <v>45778</v>
      </c>
      <c r="B13003" t="s">
        <v>2588</v>
      </c>
      <c r="C13003">
        <v>375</v>
      </c>
      <c r="D13003" t="s">
        <v>3</v>
      </c>
      <c r="E13003" t="s">
        <v>2891</v>
      </c>
      <c r="F13003" t="s">
        <v>1509</v>
      </c>
    </row>
    <row r="13004" spans="1:6" ht="15">
      <c r="A13004" s="233">
        <v>45778</v>
      </c>
      <c r="B13004" t="s">
        <v>2590</v>
      </c>
      <c r="C13004">
        <v>78.94736842105263</v>
      </c>
      <c r="D13004" t="s">
        <v>3</v>
      </c>
      <c r="E13004" t="s">
        <v>2562</v>
      </c>
      <c r="F13004" t="s">
        <v>1509</v>
      </c>
    </row>
    <row r="13005" spans="1:6" ht="15">
      <c r="A13005" s="233">
        <v>45778</v>
      </c>
      <c r="B13005" t="s">
        <v>2588</v>
      </c>
      <c r="C13005">
        <v>705</v>
      </c>
      <c r="D13005" t="s">
        <v>7</v>
      </c>
      <c r="E13005" t="s">
        <v>2408</v>
      </c>
      <c r="F13005" t="s">
        <v>1509</v>
      </c>
    </row>
    <row r="13006" spans="1:6" ht="15">
      <c r="A13006" s="233">
        <v>45778</v>
      </c>
      <c r="B13006" t="s">
        <v>2590</v>
      </c>
      <c r="C13006">
        <v>77.900552486187848</v>
      </c>
      <c r="D13006" t="s">
        <v>7</v>
      </c>
      <c r="E13006" t="s">
        <v>2604</v>
      </c>
      <c r="F13006" t="s">
        <v>1509</v>
      </c>
    </row>
    <row r="13007" spans="1:6" ht="15">
      <c r="A13007" s="233">
        <v>45778</v>
      </c>
      <c r="B13007" t="s">
        <v>2588</v>
      </c>
      <c r="C13007">
        <v>1055</v>
      </c>
      <c r="D13007" t="s">
        <v>11</v>
      </c>
      <c r="E13007" t="s">
        <v>3792</v>
      </c>
      <c r="F13007" t="s">
        <v>1518</v>
      </c>
    </row>
    <row r="13008" spans="1:6" ht="15">
      <c r="A13008" s="233">
        <v>45778</v>
      </c>
      <c r="B13008" t="s">
        <v>2590</v>
      </c>
      <c r="C13008">
        <v>84.399999999999991</v>
      </c>
      <c r="D13008" t="s">
        <v>11</v>
      </c>
      <c r="E13008" t="s">
        <v>2537</v>
      </c>
      <c r="F13008" t="s">
        <v>1518</v>
      </c>
    </row>
    <row r="13009" spans="1:6" ht="15">
      <c r="A13009" s="233">
        <v>45778</v>
      </c>
      <c r="B13009" t="s">
        <v>2588</v>
      </c>
      <c r="C13009">
        <v>565</v>
      </c>
      <c r="D13009" t="s">
        <v>14</v>
      </c>
      <c r="E13009" t="s">
        <v>2399</v>
      </c>
      <c r="F13009" t="s">
        <v>1522</v>
      </c>
    </row>
    <row r="13010" spans="1:6" ht="15">
      <c r="A13010" s="233">
        <v>45778</v>
      </c>
      <c r="B13010" t="s">
        <v>2590</v>
      </c>
      <c r="C13010">
        <v>81.884057971014485</v>
      </c>
      <c r="D13010" t="s">
        <v>14</v>
      </c>
      <c r="E13010" t="s">
        <v>2583</v>
      </c>
      <c r="F13010" t="s">
        <v>1522</v>
      </c>
    </row>
    <row r="13011" spans="1:6" ht="15">
      <c r="A13011" s="233">
        <v>45778</v>
      </c>
      <c r="B13011" t="s">
        <v>2588</v>
      </c>
      <c r="C13011">
        <v>495</v>
      </c>
      <c r="D13011" t="s">
        <v>16</v>
      </c>
      <c r="E13011" t="s">
        <v>3013</v>
      </c>
      <c r="F13011" t="s">
        <v>1525</v>
      </c>
    </row>
    <row r="13012" spans="1:6" ht="15">
      <c r="A13012" s="233">
        <v>45778</v>
      </c>
      <c r="B13012" t="s">
        <v>2590</v>
      </c>
      <c r="C13012">
        <v>88.392857142857139</v>
      </c>
      <c r="D13012" t="s">
        <v>16</v>
      </c>
      <c r="E13012" t="s">
        <v>2571</v>
      </c>
      <c r="F13012" t="s">
        <v>1525</v>
      </c>
    </row>
    <row r="13013" spans="1:6" ht="15">
      <c r="A13013" s="233">
        <v>45778</v>
      </c>
      <c r="B13013" t="s">
        <v>2588</v>
      </c>
      <c r="C13013">
        <v>625</v>
      </c>
      <c r="D13013" t="s">
        <v>18</v>
      </c>
      <c r="E13013" t="s">
        <v>2637</v>
      </c>
      <c r="F13013" t="s">
        <v>1509</v>
      </c>
    </row>
    <row r="13014" spans="1:6" ht="15">
      <c r="A13014" s="233">
        <v>45778</v>
      </c>
      <c r="B13014" t="s">
        <v>2590</v>
      </c>
      <c r="C13014">
        <v>83.333333333333343</v>
      </c>
      <c r="D13014" t="s">
        <v>18</v>
      </c>
      <c r="E13014" t="s">
        <v>2548</v>
      </c>
      <c r="F13014" t="s">
        <v>1509</v>
      </c>
    </row>
    <row r="13015" spans="1:6" ht="15">
      <c r="A13015" s="233">
        <v>45778</v>
      </c>
      <c r="B13015" t="s">
        <v>2588</v>
      </c>
      <c r="C13015">
        <v>2920</v>
      </c>
      <c r="D13015" t="s">
        <v>20</v>
      </c>
      <c r="E13015" t="s">
        <v>4051</v>
      </c>
      <c r="F13015" t="s">
        <v>1531</v>
      </c>
    </row>
    <row r="13016" spans="1:6" ht="15">
      <c r="A13016" s="233">
        <v>45778</v>
      </c>
      <c r="B13016" t="s">
        <v>2590</v>
      </c>
      <c r="C13016">
        <v>81.907433380084143</v>
      </c>
      <c r="D13016" t="s">
        <v>20</v>
      </c>
      <c r="E13016" t="s">
        <v>2583</v>
      </c>
      <c r="F13016" t="s">
        <v>1531</v>
      </c>
    </row>
    <row r="13017" spans="1:6" ht="15">
      <c r="A13017" s="233">
        <v>45778</v>
      </c>
      <c r="B13017" t="s">
        <v>2588</v>
      </c>
      <c r="C13017">
        <v>310</v>
      </c>
      <c r="D13017" t="s">
        <v>22</v>
      </c>
      <c r="E13017" t="s">
        <v>2289</v>
      </c>
      <c r="F13017" t="s">
        <v>1534</v>
      </c>
    </row>
    <row r="13018" spans="1:6" ht="15">
      <c r="A13018" s="233">
        <v>45778</v>
      </c>
      <c r="B13018" t="s">
        <v>2590</v>
      </c>
      <c r="C13018">
        <v>81.578947368421055</v>
      </c>
      <c r="D13018" t="s">
        <v>22</v>
      </c>
      <c r="E13018" t="s">
        <v>2583</v>
      </c>
      <c r="F13018" t="s">
        <v>1534</v>
      </c>
    </row>
    <row r="13019" spans="1:6" ht="15">
      <c r="A13019" s="233">
        <v>45778</v>
      </c>
      <c r="B13019" t="s">
        <v>2588</v>
      </c>
      <c r="C13019">
        <v>485</v>
      </c>
      <c r="D13019" t="s">
        <v>24</v>
      </c>
      <c r="E13019" t="s">
        <v>2636</v>
      </c>
      <c r="F13019" t="s">
        <v>1534</v>
      </c>
    </row>
    <row r="13020" spans="1:6" ht="15">
      <c r="A13020" s="233">
        <v>45778</v>
      </c>
      <c r="B13020" t="s">
        <v>2590</v>
      </c>
      <c r="C13020">
        <v>85.087719298245617</v>
      </c>
      <c r="D13020" t="s">
        <v>24</v>
      </c>
      <c r="E13020" t="s">
        <v>2183</v>
      </c>
      <c r="F13020" t="s">
        <v>1534</v>
      </c>
    </row>
    <row r="13021" spans="1:6" ht="15">
      <c r="A13021" s="233">
        <v>45778</v>
      </c>
      <c r="B13021" t="s">
        <v>2588</v>
      </c>
      <c r="C13021">
        <v>715</v>
      </c>
      <c r="D13021" t="s">
        <v>26</v>
      </c>
      <c r="E13021" t="s">
        <v>2613</v>
      </c>
      <c r="F13021" t="s">
        <v>1534</v>
      </c>
    </row>
    <row r="13022" spans="1:6" ht="15">
      <c r="A13022" s="233">
        <v>45778</v>
      </c>
      <c r="B13022" t="s">
        <v>2590</v>
      </c>
      <c r="C13022">
        <v>80.337078651685388</v>
      </c>
      <c r="D13022" t="s">
        <v>26</v>
      </c>
      <c r="E13022" t="s">
        <v>2115</v>
      </c>
      <c r="F13022" t="s">
        <v>1534</v>
      </c>
    </row>
    <row r="13023" spans="1:6" ht="15">
      <c r="A13023" s="233">
        <v>45778</v>
      </c>
      <c r="B13023" t="s">
        <v>2588</v>
      </c>
      <c r="C13023">
        <v>1420</v>
      </c>
      <c r="D13023" t="s">
        <v>28</v>
      </c>
      <c r="E13023" t="s">
        <v>2612</v>
      </c>
      <c r="F13023" t="s">
        <v>1522</v>
      </c>
    </row>
    <row r="13024" spans="1:6" ht="15">
      <c r="A13024" s="233">
        <v>45778</v>
      </c>
      <c r="B13024" t="s">
        <v>2590</v>
      </c>
      <c r="C13024">
        <v>83.775811209439539</v>
      </c>
      <c r="D13024" t="s">
        <v>28</v>
      </c>
      <c r="E13024" t="s">
        <v>2537</v>
      </c>
      <c r="F13024" t="s">
        <v>1522</v>
      </c>
    </row>
    <row r="13025" spans="1:6" ht="15">
      <c r="A13025" s="233">
        <v>45778</v>
      </c>
      <c r="B13025" t="s">
        <v>2588</v>
      </c>
      <c r="C13025">
        <v>265</v>
      </c>
      <c r="D13025" t="s">
        <v>30</v>
      </c>
      <c r="E13025" t="s">
        <v>2184</v>
      </c>
      <c r="F13025" t="s">
        <v>1544</v>
      </c>
    </row>
    <row r="13026" spans="1:6" ht="15">
      <c r="A13026" s="233">
        <v>45778</v>
      </c>
      <c r="B13026" t="s">
        <v>2590</v>
      </c>
      <c r="C13026">
        <v>80.303030303030297</v>
      </c>
      <c r="D13026" t="s">
        <v>30</v>
      </c>
      <c r="E13026" t="s">
        <v>2115</v>
      </c>
      <c r="F13026" t="s">
        <v>1544</v>
      </c>
    </row>
    <row r="13027" spans="1:6" ht="15">
      <c r="A13027" s="233">
        <v>45778</v>
      </c>
      <c r="B13027" t="s">
        <v>2588</v>
      </c>
      <c r="C13027">
        <v>1235</v>
      </c>
      <c r="D13027" t="s">
        <v>32</v>
      </c>
      <c r="E13027" t="s">
        <v>3850</v>
      </c>
      <c r="F13027" t="s">
        <v>1518</v>
      </c>
    </row>
    <row r="13028" spans="1:6" ht="15">
      <c r="A13028" s="233">
        <v>45778</v>
      </c>
      <c r="B13028" t="s">
        <v>2590</v>
      </c>
      <c r="C13028">
        <v>83.445945945945937</v>
      </c>
      <c r="D13028" t="s">
        <v>32</v>
      </c>
      <c r="E13028" t="s">
        <v>2548</v>
      </c>
      <c r="F13028" t="s">
        <v>1518</v>
      </c>
    </row>
    <row r="13029" spans="1:6" ht="15">
      <c r="A13029" s="233">
        <v>45778</v>
      </c>
      <c r="B13029" t="s">
        <v>2588</v>
      </c>
      <c r="C13029">
        <v>650</v>
      </c>
      <c r="D13029" t="s">
        <v>34</v>
      </c>
      <c r="E13029" t="s">
        <v>2883</v>
      </c>
      <c r="F13029" t="s">
        <v>1509</v>
      </c>
    </row>
    <row r="13030" spans="1:6" ht="15">
      <c r="A13030" s="233">
        <v>45778</v>
      </c>
      <c r="B13030" t="s">
        <v>2590</v>
      </c>
      <c r="C13030">
        <v>83.870967741935488</v>
      </c>
      <c r="D13030" t="s">
        <v>34</v>
      </c>
      <c r="E13030" t="s">
        <v>2537</v>
      </c>
      <c r="F13030" t="s">
        <v>1509</v>
      </c>
    </row>
    <row r="13031" spans="1:6" ht="15">
      <c r="A13031" s="233">
        <v>45778</v>
      </c>
      <c r="B13031" t="s">
        <v>2588</v>
      </c>
      <c r="C13031">
        <v>485</v>
      </c>
      <c r="D13031" t="s">
        <v>36</v>
      </c>
      <c r="E13031" t="s">
        <v>2636</v>
      </c>
      <c r="F13031" t="s">
        <v>1544</v>
      </c>
    </row>
    <row r="13032" spans="1:6" ht="15">
      <c r="A13032" s="233">
        <v>45778</v>
      </c>
      <c r="B13032" t="s">
        <v>2590</v>
      </c>
      <c r="C13032">
        <v>80.165289256198349</v>
      </c>
      <c r="D13032" t="s">
        <v>36</v>
      </c>
      <c r="E13032" t="s">
        <v>2115</v>
      </c>
      <c r="F13032" t="s">
        <v>1544</v>
      </c>
    </row>
    <row r="13033" spans="1:6" ht="15">
      <c r="A13033" s="233">
        <v>45778</v>
      </c>
      <c r="B13033" t="s">
        <v>2588</v>
      </c>
      <c r="C13033">
        <v>1005</v>
      </c>
      <c r="D13033" t="s">
        <v>1497</v>
      </c>
      <c r="E13033" t="s">
        <v>2414</v>
      </c>
      <c r="F13033" t="s">
        <v>1522</v>
      </c>
    </row>
    <row r="13034" spans="1:6" ht="15">
      <c r="A13034" s="233">
        <v>45778</v>
      </c>
      <c r="B13034" t="s">
        <v>2590</v>
      </c>
      <c r="C13034">
        <v>85.531914893617028</v>
      </c>
      <c r="D13034" t="s">
        <v>1497</v>
      </c>
      <c r="E13034" t="s">
        <v>2595</v>
      </c>
      <c r="F13034" t="s">
        <v>1522</v>
      </c>
    </row>
    <row r="13035" spans="1:6" ht="15">
      <c r="A13035" s="233">
        <v>45778</v>
      </c>
      <c r="B13035" t="s">
        <v>2588</v>
      </c>
      <c r="C13035">
        <v>730</v>
      </c>
      <c r="D13035" t="s">
        <v>40</v>
      </c>
      <c r="E13035" t="s">
        <v>2608</v>
      </c>
      <c r="F13035" t="s">
        <v>1509</v>
      </c>
    </row>
    <row r="13036" spans="1:6" ht="15">
      <c r="A13036" s="233">
        <v>45778</v>
      </c>
      <c r="B13036" t="s">
        <v>2590</v>
      </c>
      <c r="C13036">
        <v>82.954545454545453</v>
      </c>
      <c r="D13036" t="s">
        <v>40</v>
      </c>
      <c r="E13036" t="s">
        <v>2548</v>
      </c>
      <c r="F13036" t="s">
        <v>1509</v>
      </c>
    </row>
    <row r="13037" spans="1:6" ht="15">
      <c r="A13037" s="233">
        <v>45778</v>
      </c>
      <c r="B13037" t="s">
        <v>2588</v>
      </c>
      <c r="C13037">
        <v>1220</v>
      </c>
      <c r="D13037" t="s">
        <v>42</v>
      </c>
      <c r="E13037" t="s">
        <v>2973</v>
      </c>
      <c r="F13037" t="s">
        <v>1544</v>
      </c>
    </row>
    <row r="13038" spans="1:6" ht="15">
      <c r="A13038" s="233">
        <v>45778</v>
      </c>
      <c r="B13038" t="s">
        <v>2590</v>
      </c>
      <c r="C13038">
        <v>79.478827361563518</v>
      </c>
      <c r="D13038" t="s">
        <v>42</v>
      </c>
      <c r="E13038" t="s">
        <v>2562</v>
      </c>
      <c r="F13038" t="s">
        <v>1544</v>
      </c>
    </row>
    <row r="13039" spans="1:6" ht="15">
      <c r="A13039" s="233">
        <v>45778</v>
      </c>
      <c r="B13039" t="s">
        <v>2588</v>
      </c>
      <c r="C13039">
        <v>405</v>
      </c>
      <c r="D13039" t="s">
        <v>44</v>
      </c>
      <c r="E13039" t="s">
        <v>2282</v>
      </c>
      <c r="F13039" t="s">
        <v>1534</v>
      </c>
    </row>
    <row r="13040" spans="1:6" ht="15">
      <c r="A13040" s="233">
        <v>45778</v>
      </c>
      <c r="B13040" t="s">
        <v>2590</v>
      </c>
      <c r="C13040">
        <v>75</v>
      </c>
      <c r="D13040" t="s">
        <v>44</v>
      </c>
      <c r="E13040" t="s">
        <v>2147</v>
      </c>
      <c r="F13040" t="s">
        <v>1534</v>
      </c>
    </row>
    <row r="13041" spans="1:6" ht="15">
      <c r="A13041" s="233">
        <v>45778</v>
      </c>
      <c r="B13041" t="s">
        <v>2588</v>
      </c>
      <c r="C13041">
        <v>570</v>
      </c>
      <c r="D13041" t="s">
        <v>46</v>
      </c>
      <c r="E13041" t="s">
        <v>2622</v>
      </c>
      <c r="F13041" t="s">
        <v>1518</v>
      </c>
    </row>
    <row r="13042" spans="1:6" ht="15">
      <c r="A13042" s="233">
        <v>45778</v>
      </c>
      <c r="B13042" t="s">
        <v>2590</v>
      </c>
      <c r="C13042">
        <v>83.82352941176471</v>
      </c>
      <c r="D13042" t="s">
        <v>46</v>
      </c>
      <c r="E13042" t="s">
        <v>2537</v>
      </c>
      <c r="F13042" t="s">
        <v>1518</v>
      </c>
    </row>
    <row r="13043" spans="1:6" ht="15">
      <c r="A13043" s="233">
        <v>45778</v>
      </c>
      <c r="B13043" t="s">
        <v>2588</v>
      </c>
      <c r="C13043">
        <v>1830</v>
      </c>
      <c r="D13043" t="s">
        <v>48</v>
      </c>
      <c r="E13043" t="s">
        <v>2440</v>
      </c>
      <c r="F13043" t="s">
        <v>1525</v>
      </c>
    </row>
    <row r="13044" spans="1:6" ht="15">
      <c r="A13044" s="233">
        <v>45778</v>
      </c>
      <c r="B13044" t="s">
        <v>2590</v>
      </c>
      <c r="C13044">
        <v>81.333333333333329</v>
      </c>
      <c r="D13044" t="s">
        <v>48</v>
      </c>
      <c r="E13044" t="s">
        <v>2591</v>
      </c>
      <c r="F13044" t="s">
        <v>1525</v>
      </c>
    </row>
    <row r="13045" spans="1:6" ht="15">
      <c r="A13045" s="233">
        <v>45778</v>
      </c>
      <c r="B13045" t="s">
        <v>2588</v>
      </c>
      <c r="C13045">
        <v>445</v>
      </c>
      <c r="D13045" t="s">
        <v>50</v>
      </c>
      <c r="E13045" t="s">
        <v>2644</v>
      </c>
      <c r="F13045" t="s">
        <v>1509</v>
      </c>
    </row>
    <row r="13046" spans="1:6" ht="15">
      <c r="A13046" s="233">
        <v>45778</v>
      </c>
      <c r="B13046" t="s">
        <v>2590</v>
      </c>
      <c r="C13046">
        <v>83.962264150943398</v>
      </c>
      <c r="D13046" t="s">
        <v>50</v>
      </c>
      <c r="E13046" t="s">
        <v>2537</v>
      </c>
      <c r="F13046" t="s">
        <v>1509</v>
      </c>
    </row>
    <row r="13047" spans="1:6" ht="15">
      <c r="A13047" s="233">
        <v>45778</v>
      </c>
      <c r="B13047" t="s">
        <v>2588</v>
      </c>
      <c r="C13047">
        <v>810</v>
      </c>
      <c r="D13047" t="s">
        <v>52</v>
      </c>
      <c r="E13047" t="s">
        <v>2501</v>
      </c>
      <c r="F13047" t="s">
        <v>1525</v>
      </c>
    </row>
    <row r="13048" spans="1:6" ht="15">
      <c r="A13048" s="233">
        <v>45778</v>
      </c>
      <c r="B13048" t="s">
        <v>2590</v>
      </c>
      <c r="C13048">
        <v>87.567567567567579</v>
      </c>
      <c r="D13048" t="s">
        <v>52</v>
      </c>
      <c r="E13048" t="s">
        <v>2571</v>
      </c>
      <c r="F13048" t="s">
        <v>1525</v>
      </c>
    </row>
    <row r="13049" spans="1:6" ht="15">
      <c r="A13049" s="233">
        <v>45778</v>
      </c>
      <c r="B13049" t="s">
        <v>2588</v>
      </c>
      <c r="C13049">
        <v>1075</v>
      </c>
      <c r="D13049" t="s">
        <v>54</v>
      </c>
      <c r="E13049" t="s">
        <v>2658</v>
      </c>
      <c r="F13049" t="s">
        <v>1534</v>
      </c>
    </row>
    <row r="13050" spans="1:6" ht="15">
      <c r="A13050" s="233">
        <v>45778</v>
      </c>
      <c r="B13050" t="s">
        <v>2590</v>
      </c>
      <c r="C13050">
        <v>75.704225352112672</v>
      </c>
      <c r="D13050" t="s">
        <v>54</v>
      </c>
      <c r="E13050" t="s">
        <v>2556</v>
      </c>
      <c r="F13050" t="s">
        <v>1534</v>
      </c>
    </row>
    <row r="13051" spans="1:6" ht="15">
      <c r="A13051" s="233">
        <v>45778</v>
      </c>
      <c r="B13051" t="s">
        <v>2588</v>
      </c>
      <c r="C13051">
        <v>975</v>
      </c>
      <c r="D13051" t="s">
        <v>56</v>
      </c>
      <c r="E13051" t="s">
        <v>2651</v>
      </c>
      <c r="F13051" t="s">
        <v>1534</v>
      </c>
    </row>
    <row r="13052" spans="1:6" ht="15">
      <c r="A13052" s="233">
        <v>45778</v>
      </c>
      <c r="B13052" t="s">
        <v>2590</v>
      </c>
      <c r="C13052">
        <v>78</v>
      </c>
      <c r="D13052" t="s">
        <v>56</v>
      </c>
      <c r="E13052" t="s">
        <v>2604</v>
      </c>
      <c r="F13052" t="s">
        <v>1534</v>
      </c>
    </row>
    <row r="13053" spans="1:6" ht="15">
      <c r="A13053" s="233">
        <v>45778</v>
      </c>
      <c r="B13053" t="s">
        <v>2588</v>
      </c>
      <c r="C13053">
        <v>20</v>
      </c>
      <c r="D13053" t="s">
        <v>58</v>
      </c>
      <c r="E13053" t="s">
        <v>2118</v>
      </c>
      <c r="F13053" t="s">
        <v>1509</v>
      </c>
    </row>
    <row r="13054" spans="1:6" ht="15">
      <c r="A13054" s="233">
        <v>45778</v>
      </c>
      <c r="B13054" t="s">
        <v>2590</v>
      </c>
      <c r="C13054">
        <v>100</v>
      </c>
      <c r="D13054" t="s">
        <v>58</v>
      </c>
      <c r="E13054" t="s">
        <v>2121</v>
      </c>
      <c r="F13054" t="s">
        <v>1509</v>
      </c>
    </row>
    <row r="13055" spans="1:6" ht="15">
      <c r="A13055" s="233">
        <v>45778</v>
      </c>
      <c r="B13055" t="s">
        <v>2588</v>
      </c>
      <c r="C13055">
        <v>1565</v>
      </c>
      <c r="D13055" t="s">
        <v>1498</v>
      </c>
      <c r="E13055" t="s">
        <v>2967</v>
      </c>
      <c r="F13055" t="s">
        <v>1522</v>
      </c>
    </row>
    <row r="13056" spans="1:6" ht="15">
      <c r="A13056" s="233">
        <v>45778</v>
      </c>
      <c r="B13056" t="s">
        <v>2590</v>
      </c>
      <c r="C13056">
        <v>77.66749379652606</v>
      </c>
      <c r="D13056" t="s">
        <v>1498</v>
      </c>
      <c r="E13056" t="s">
        <v>2604</v>
      </c>
      <c r="F13056" t="s">
        <v>1522</v>
      </c>
    </row>
    <row r="13057" spans="1:6" ht="15">
      <c r="A13057" s="233">
        <v>45778</v>
      </c>
      <c r="B13057" t="s">
        <v>2588</v>
      </c>
      <c r="C13057">
        <v>1730</v>
      </c>
      <c r="D13057" t="s">
        <v>62</v>
      </c>
      <c r="E13057" t="s">
        <v>2627</v>
      </c>
      <c r="F13057" t="s">
        <v>1578</v>
      </c>
    </row>
    <row r="13058" spans="1:6" ht="15">
      <c r="A13058" s="233">
        <v>45778</v>
      </c>
      <c r="B13058" t="s">
        <v>2590</v>
      </c>
      <c r="C13058">
        <v>80.092592592592595</v>
      </c>
      <c r="D13058" t="s">
        <v>62</v>
      </c>
      <c r="E13058" t="s">
        <v>2115</v>
      </c>
      <c r="F13058" t="s">
        <v>1578</v>
      </c>
    </row>
    <row r="13059" spans="1:6" ht="15">
      <c r="A13059" s="233">
        <v>45778</v>
      </c>
      <c r="B13059" t="s">
        <v>2588</v>
      </c>
      <c r="C13059">
        <v>875</v>
      </c>
      <c r="D13059" t="s">
        <v>64</v>
      </c>
      <c r="E13059" t="s">
        <v>2343</v>
      </c>
      <c r="F13059" t="s">
        <v>1531</v>
      </c>
    </row>
    <row r="13060" spans="1:6" ht="15">
      <c r="A13060" s="233">
        <v>45778</v>
      </c>
      <c r="B13060" t="s">
        <v>2590</v>
      </c>
      <c r="C13060">
        <v>80.275229357798167</v>
      </c>
      <c r="D13060" t="s">
        <v>64</v>
      </c>
      <c r="E13060" t="s">
        <v>2115</v>
      </c>
      <c r="F13060" t="s">
        <v>1531</v>
      </c>
    </row>
    <row r="13061" spans="1:6" ht="15">
      <c r="A13061" s="233">
        <v>45778</v>
      </c>
      <c r="B13061" t="s">
        <v>2588</v>
      </c>
      <c r="C13061">
        <v>640</v>
      </c>
      <c r="D13061" t="s">
        <v>66</v>
      </c>
      <c r="E13061" t="s">
        <v>2187</v>
      </c>
      <c r="F13061" t="s">
        <v>1509</v>
      </c>
    </row>
    <row r="13062" spans="1:6" ht="15">
      <c r="A13062" s="233">
        <v>45778</v>
      </c>
      <c r="B13062" t="s">
        <v>2590</v>
      </c>
      <c r="C13062">
        <v>77.108433734939766</v>
      </c>
      <c r="D13062" t="s">
        <v>66</v>
      </c>
      <c r="E13062" t="s">
        <v>2533</v>
      </c>
      <c r="F13062" t="s">
        <v>1509</v>
      </c>
    </row>
    <row r="13063" spans="1:6" ht="15">
      <c r="A13063" s="233">
        <v>45778</v>
      </c>
      <c r="B13063" t="s">
        <v>2588</v>
      </c>
      <c r="C13063">
        <v>895</v>
      </c>
      <c r="D13063" t="s">
        <v>68</v>
      </c>
      <c r="E13063" t="s">
        <v>2424</v>
      </c>
      <c r="F13063" t="s">
        <v>1578</v>
      </c>
    </row>
    <row r="13064" spans="1:6" ht="15">
      <c r="A13064" s="233">
        <v>45778</v>
      </c>
      <c r="B13064" t="s">
        <v>2590</v>
      </c>
      <c r="C13064">
        <v>79.910714285714292</v>
      </c>
      <c r="D13064" t="s">
        <v>68</v>
      </c>
      <c r="E13064" t="s">
        <v>2115</v>
      </c>
      <c r="F13064" t="s">
        <v>1578</v>
      </c>
    </row>
    <row r="13065" spans="1:6" ht="15">
      <c r="A13065" s="233">
        <v>45778</v>
      </c>
      <c r="B13065" t="s">
        <v>2588</v>
      </c>
      <c r="C13065">
        <v>375</v>
      </c>
      <c r="D13065" t="s">
        <v>70</v>
      </c>
      <c r="E13065" t="s">
        <v>2891</v>
      </c>
      <c r="F13065" t="s">
        <v>1578</v>
      </c>
    </row>
    <row r="13066" spans="1:6" ht="15">
      <c r="A13066" s="233">
        <v>45778</v>
      </c>
      <c r="B13066" t="s">
        <v>2590</v>
      </c>
      <c r="C13066">
        <v>82.417582417582409</v>
      </c>
      <c r="D13066" t="s">
        <v>70</v>
      </c>
      <c r="E13066" t="s">
        <v>2583</v>
      </c>
      <c r="F13066" t="s">
        <v>1578</v>
      </c>
    </row>
    <row r="13067" spans="1:6" ht="15">
      <c r="A13067" s="233">
        <v>45778</v>
      </c>
      <c r="B13067" t="s">
        <v>2588</v>
      </c>
      <c r="C13067">
        <v>805</v>
      </c>
      <c r="D13067" t="s">
        <v>72</v>
      </c>
      <c r="E13067" t="s">
        <v>3015</v>
      </c>
      <c r="F13067" t="s">
        <v>1591</v>
      </c>
    </row>
    <row r="13068" spans="1:6" ht="15">
      <c r="A13068" s="233">
        <v>45778</v>
      </c>
      <c r="B13068" t="s">
        <v>2590</v>
      </c>
      <c r="C13068">
        <v>86.096256684491976</v>
      </c>
      <c r="D13068" t="s">
        <v>72</v>
      </c>
      <c r="E13068" t="s">
        <v>2595</v>
      </c>
      <c r="F13068" t="s">
        <v>1591</v>
      </c>
    </row>
    <row r="13069" spans="1:6" ht="15">
      <c r="A13069" s="233">
        <v>45778</v>
      </c>
      <c r="B13069" t="s">
        <v>2588</v>
      </c>
      <c r="C13069">
        <v>2785</v>
      </c>
      <c r="D13069" t="s">
        <v>74</v>
      </c>
      <c r="E13069" t="s">
        <v>3431</v>
      </c>
      <c r="F13069" t="s">
        <v>1591</v>
      </c>
    </row>
    <row r="13070" spans="1:6" ht="15">
      <c r="A13070" s="233">
        <v>45778</v>
      </c>
      <c r="B13070" t="s">
        <v>2590</v>
      </c>
      <c r="C13070">
        <v>81.551976573938518</v>
      </c>
      <c r="D13070" t="s">
        <v>74</v>
      </c>
      <c r="E13070" t="s">
        <v>2583</v>
      </c>
      <c r="F13070" t="s">
        <v>1591</v>
      </c>
    </row>
    <row r="13071" spans="1:6" ht="15">
      <c r="A13071" s="233">
        <v>45778</v>
      </c>
      <c r="B13071" t="s">
        <v>2588</v>
      </c>
      <c r="C13071">
        <v>3050</v>
      </c>
      <c r="D13071" t="s">
        <v>76</v>
      </c>
      <c r="E13071" t="s">
        <v>4052</v>
      </c>
      <c r="F13071" t="s">
        <v>1522</v>
      </c>
    </row>
    <row r="13072" spans="1:6" ht="15">
      <c r="A13072" s="233">
        <v>45778</v>
      </c>
      <c r="B13072" t="s">
        <v>2590</v>
      </c>
      <c r="C13072">
        <v>84.722222222222214</v>
      </c>
      <c r="D13072" t="s">
        <v>76</v>
      </c>
      <c r="E13072" t="s">
        <v>2183</v>
      </c>
      <c r="F13072" t="s">
        <v>1522</v>
      </c>
    </row>
    <row r="13073" spans="1:6" ht="15">
      <c r="A13073" s="233">
        <v>45778</v>
      </c>
      <c r="B13073" t="s">
        <v>2588</v>
      </c>
      <c r="C13073">
        <v>880</v>
      </c>
      <c r="D13073" t="s">
        <v>78</v>
      </c>
      <c r="E13073" t="s">
        <v>2330</v>
      </c>
      <c r="F13073" t="s">
        <v>1518</v>
      </c>
    </row>
    <row r="13074" spans="1:6" ht="15">
      <c r="A13074" s="233">
        <v>45778</v>
      </c>
      <c r="B13074" t="s">
        <v>2590</v>
      </c>
      <c r="C13074">
        <v>82.629107981220656</v>
      </c>
      <c r="D13074" t="s">
        <v>78</v>
      </c>
      <c r="E13074" t="s">
        <v>2548</v>
      </c>
      <c r="F13074" t="s">
        <v>1518</v>
      </c>
    </row>
    <row r="13075" spans="1:6" ht="15">
      <c r="A13075" s="233">
        <v>45778</v>
      </c>
      <c r="B13075" t="s">
        <v>2588</v>
      </c>
      <c r="C13075">
        <v>1395</v>
      </c>
      <c r="D13075" t="s">
        <v>80</v>
      </c>
      <c r="E13075" t="s">
        <v>2900</v>
      </c>
      <c r="F13075" t="s">
        <v>1522</v>
      </c>
    </row>
    <row r="13076" spans="1:6" ht="15">
      <c r="A13076" s="233">
        <v>45778</v>
      </c>
      <c r="B13076" t="s">
        <v>2590</v>
      </c>
      <c r="C13076">
        <v>79.487179487179489</v>
      </c>
      <c r="D13076" t="s">
        <v>80</v>
      </c>
      <c r="E13076" t="s">
        <v>2562</v>
      </c>
      <c r="F13076" t="s">
        <v>1522</v>
      </c>
    </row>
    <row r="13077" spans="1:6" ht="15">
      <c r="A13077" s="233">
        <v>45778</v>
      </c>
      <c r="B13077" t="s">
        <v>2588</v>
      </c>
      <c r="C13077">
        <v>930</v>
      </c>
      <c r="D13077" t="s">
        <v>82</v>
      </c>
      <c r="E13077" t="s">
        <v>2286</v>
      </c>
      <c r="F13077" t="s">
        <v>1531</v>
      </c>
    </row>
    <row r="13078" spans="1:6" ht="15">
      <c r="A13078" s="233">
        <v>45778</v>
      </c>
      <c r="B13078" t="s">
        <v>2590</v>
      </c>
      <c r="C13078">
        <v>81.578947368421055</v>
      </c>
      <c r="D13078" t="s">
        <v>82</v>
      </c>
      <c r="E13078" t="s">
        <v>2583</v>
      </c>
      <c r="F13078" t="s">
        <v>1531</v>
      </c>
    </row>
    <row r="13079" spans="1:6" ht="15">
      <c r="A13079" s="233">
        <v>45778</v>
      </c>
      <c r="B13079" t="s">
        <v>2588</v>
      </c>
      <c r="C13079">
        <v>680</v>
      </c>
      <c r="D13079" t="s">
        <v>84</v>
      </c>
      <c r="E13079" t="s">
        <v>2919</v>
      </c>
      <c r="F13079" t="s">
        <v>1509</v>
      </c>
    </row>
    <row r="13080" spans="1:6" ht="15">
      <c r="A13080" s="233">
        <v>45778</v>
      </c>
      <c r="B13080" t="s">
        <v>2590</v>
      </c>
      <c r="C13080">
        <v>79.069767441860463</v>
      </c>
      <c r="D13080" t="s">
        <v>84</v>
      </c>
      <c r="E13080" t="s">
        <v>2562</v>
      </c>
      <c r="F13080" t="s">
        <v>1509</v>
      </c>
    </row>
    <row r="13081" spans="1:6" ht="15">
      <c r="A13081" s="233">
        <v>45778</v>
      </c>
      <c r="B13081" t="s">
        <v>2588</v>
      </c>
      <c r="C13081">
        <v>1240</v>
      </c>
      <c r="D13081" t="s">
        <v>86</v>
      </c>
      <c r="E13081" t="s">
        <v>2473</v>
      </c>
      <c r="F13081" t="s">
        <v>1518</v>
      </c>
    </row>
    <row r="13082" spans="1:6" ht="15">
      <c r="A13082" s="233">
        <v>45778</v>
      </c>
      <c r="B13082" t="s">
        <v>2590</v>
      </c>
      <c r="C13082">
        <v>86.41114982578398</v>
      </c>
      <c r="D13082" t="s">
        <v>86</v>
      </c>
      <c r="E13082" t="s">
        <v>2595</v>
      </c>
      <c r="F13082" t="s">
        <v>1518</v>
      </c>
    </row>
    <row r="13083" spans="1:6" ht="15">
      <c r="A13083" s="233">
        <v>45778</v>
      </c>
      <c r="B13083" t="s">
        <v>2588</v>
      </c>
      <c r="C13083">
        <v>1650</v>
      </c>
      <c r="D13083" t="s">
        <v>88</v>
      </c>
      <c r="E13083" t="s">
        <v>3791</v>
      </c>
      <c r="F13083" t="s">
        <v>1544</v>
      </c>
    </row>
    <row r="13084" spans="1:6" ht="15">
      <c r="A13084" s="233">
        <v>45778</v>
      </c>
      <c r="B13084" t="s">
        <v>2590</v>
      </c>
      <c r="C13084">
        <v>77.64705882352942</v>
      </c>
      <c r="D13084" t="s">
        <v>88</v>
      </c>
      <c r="E13084" t="s">
        <v>2604</v>
      </c>
      <c r="F13084" t="s">
        <v>1544</v>
      </c>
    </row>
    <row r="13085" spans="1:6" ht="15">
      <c r="A13085" s="233">
        <v>45778</v>
      </c>
      <c r="B13085" t="s">
        <v>2588</v>
      </c>
      <c r="C13085">
        <v>565</v>
      </c>
      <c r="D13085" t="s">
        <v>90</v>
      </c>
      <c r="E13085" t="s">
        <v>2399</v>
      </c>
      <c r="F13085" t="s">
        <v>1509</v>
      </c>
    </row>
    <row r="13086" spans="1:6" ht="15">
      <c r="A13086" s="233">
        <v>45778</v>
      </c>
      <c r="B13086" t="s">
        <v>2590</v>
      </c>
      <c r="C13086">
        <v>79.577464788732399</v>
      </c>
      <c r="D13086" t="s">
        <v>90</v>
      </c>
      <c r="E13086" t="s">
        <v>2115</v>
      </c>
      <c r="F13086" t="s">
        <v>1509</v>
      </c>
    </row>
    <row r="13087" spans="1:6" ht="15">
      <c r="A13087" s="233">
        <v>45778</v>
      </c>
      <c r="B13087" t="s">
        <v>2588</v>
      </c>
      <c r="C13087">
        <v>4300</v>
      </c>
      <c r="D13087" t="s">
        <v>92</v>
      </c>
      <c r="E13087" t="s">
        <v>4053</v>
      </c>
      <c r="F13087" t="s">
        <v>1525</v>
      </c>
    </row>
    <row r="13088" spans="1:6" ht="15">
      <c r="A13088" s="233">
        <v>45778</v>
      </c>
      <c r="B13088" t="s">
        <v>2590</v>
      </c>
      <c r="C13088">
        <v>81.516587677725113</v>
      </c>
      <c r="D13088" t="s">
        <v>92</v>
      </c>
      <c r="E13088" t="s">
        <v>2583</v>
      </c>
      <c r="F13088" t="s">
        <v>1525</v>
      </c>
    </row>
    <row r="13089" spans="1:6" ht="15">
      <c r="A13089" s="233">
        <v>45778</v>
      </c>
      <c r="B13089" t="s">
        <v>2588</v>
      </c>
      <c r="C13089">
        <v>745</v>
      </c>
      <c r="D13089" t="s">
        <v>94</v>
      </c>
      <c r="E13089" t="s">
        <v>2592</v>
      </c>
      <c r="F13089" t="s">
        <v>1578</v>
      </c>
    </row>
    <row r="13090" spans="1:6" ht="15">
      <c r="A13090" s="233">
        <v>45778</v>
      </c>
      <c r="B13090" t="s">
        <v>2590</v>
      </c>
      <c r="C13090">
        <v>80.978260869565219</v>
      </c>
      <c r="D13090" t="s">
        <v>94</v>
      </c>
      <c r="E13090" t="s">
        <v>2591</v>
      </c>
      <c r="F13090" t="s">
        <v>1578</v>
      </c>
    </row>
    <row r="13091" spans="1:6" ht="15">
      <c r="A13091" s="233">
        <v>45778</v>
      </c>
      <c r="B13091" t="s">
        <v>2588</v>
      </c>
      <c r="C13091">
        <v>1820</v>
      </c>
      <c r="D13091" t="s">
        <v>96</v>
      </c>
      <c r="E13091" t="s">
        <v>4054</v>
      </c>
      <c r="F13091" t="s">
        <v>1522</v>
      </c>
    </row>
    <row r="13092" spans="1:6" ht="15">
      <c r="A13092" s="233">
        <v>45778</v>
      </c>
      <c r="B13092" t="s">
        <v>2590</v>
      </c>
      <c r="C13092">
        <v>82.727272727272734</v>
      </c>
      <c r="D13092" t="s">
        <v>96</v>
      </c>
      <c r="E13092" t="s">
        <v>2548</v>
      </c>
      <c r="F13092" t="s">
        <v>1522</v>
      </c>
    </row>
    <row r="13093" spans="1:6" ht="15">
      <c r="A13093" s="233">
        <v>45778</v>
      </c>
      <c r="B13093" t="s">
        <v>2588</v>
      </c>
      <c r="C13093">
        <v>555</v>
      </c>
      <c r="D13093" t="s">
        <v>98</v>
      </c>
      <c r="E13093" t="s">
        <v>3003</v>
      </c>
      <c r="F13093" t="s">
        <v>1509</v>
      </c>
    </row>
    <row r="13094" spans="1:6" ht="15">
      <c r="A13094" s="233">
        <v>45778</v>
      </c>
      <c r="B13094" t="s">
        <v>2590</v>
      </c>
      <c r="C13094">
        <v>86.04651162790698</v>
      </c>
      <c r="D13094" t="s">
        <v>98</v>
      </c>
      <c r="E13094" t="s">
        <v>2595</v>
      </c>
      <c r="F13094" t="s">
        <v>1509</v>
      </c>
    </row>
    <row r="13095" spans="1:6" ht="15">
      <c r="A13095" s="233">
        <v>45778</v>
      </c>
      <c r="B13095" t="s">
        <v>2588</v>
      </c>
      <c r="C13095">
        <v>310</v>
      </c>
      <c r="D13095" t="s">
        <v>100</v>
      </c>
      <c r="E13095" t="s">
        <v>2289</v>
      </c>
      <c r="F13095" t="s">
        <v>1509</v>
      </c>
    </row>
    <row r="13096" spans="1:6" ht="15">
      <c r="A13096" s="233">
        <v>45778</v>
      </c>
      <c r="B13096" t="s">
        <v>2590</v>
      </c>
      <c r="C13096">
        <v>79.487179487179489</v>
      </c>
      <c r="D13096" t="s">
        <v>100</v>
      </c>
      <c r="E13096" t="s">
        <v>2562</v>
      </c>
      <c r="F13096" t="s">
        <v>1509</v>
      </c>
    </row>
    <row r="13097" spans="1:6" ht="15">
      <c r="A13097" s="233">
        <v>45778</v>
      </c>
      <c r="B13097" t="s">
        <v>2588</v>
      </c>
      <c r="C13097">
        <v>375</v>
      </c>
      <c r="D13097" t="s">
        <v>102</v>
      </c>
      <c r="E13097" t="s">
        <v>2891</v>
      </c>
      <c r="F13097" t="s">
        <v>1534</v>
      </c>
    </row>
    <row r="13098" spans="1:6" ht="15">
      <c r="A13098" s="233">
        <v>45778</v>
      </c>
      <c r="B13098" t="s">
        <v>2590</v>
      </c>
      <c r="C13098">
        <v>85.227272727272734</v>
      </c>
      <c r="D13098" t="s">
        <v>102</v>
      </c>
      <c r="E13098" t="s">
        <v>2183</v>
      </c>
      <c r="F13098" t="s">
        <v>1534</v>
      </c>
    </row>
    <row r="13099" spans="1:6" ht="15">
      <c r="A13099" s="233">
        <v>45778</v>
      </c>
      <c r="B13099" t="s">
        <v>2588</v>
      </c>
      <c r="C13099">
        <v>355</v>
      </c>
      <c r="D13099" t="s">
        <v>104</v>
      </c>
      <c r="E13099" t="s">
        <v>2366</v>
      </c>
      <c r="F13099" t="s">
        <v>1509</v>
      </c>
    </row>
    <row r="13100" spans="1:6" ht="15">
      <c r="A13100" s="233">
        <v>45778</v>
      </c>
      <c r="B13100" t="s">
        <v>2590</v>
      </c>
      <c r="C13100">
        <v>84.523809523809518</v>
      </c>
      <c r="D13100" t="s">
        <v>104</v>
      </c>
      <c r="E13100" t="s">
        <v>2183</v>
      </c>
      <c r="F13100" t="s">
        <v>1509</v>
      </c>
    </row>
    <row r="13101" spans="1:6" ht="15">
      <c r="A13101" s="233">
        <v>45778</v>
      </c>
      <c r="B13101" t="s">
        <v>2588</v>
      </c>
      <c r="C13101">
        <v>4480</v>
      </c>
      <c r="D13101" t="s">
        <v>106</v>
      </c>
      <c r="E13101" t="s">
        <v>4055</v>
      </c>
      <c r="F13101" t="s">
        <v>1544</v>
      </c>
    </row>
    <row r="13102" spans="1:6" ht="15">
      <c r="A13102" s="233">
        <v>45778</v>
      </c>
      <c r="B13102" t="s">
        <v>2590</v>
      </c>
      <c r="C13102">
        <v>81.380563124432342</v>
      </c>
      <c r="D13102" t="s">
        <v>106</v>
      </c>
      <c r="E13102" t="s">
        <v>2591</v>
      </c>
      <c r="F13102" t="s">
        <v>1544</v>
      </c>
    </row>
    <row r="13103" spans="1:6" ht="15">
      <c r="A13103" s="233">
        <v>45778</v>
      </c>
      <c r="B13103" t="s">
        <v>2588</v>
      </c>
      <c r="C13103">
        <v>355</v>
      </c>
      <c r="D13103" t="s">
        <v>108</v>
      </c>
      <c r="E13103" t="s">
        <v>2366</v>
      </c>
      <c r="F13103" t="s">
        <v>1509</v>
      </c>
    </row>
    <row r="13104" spans="1:6" ht="15">
      <c r="A13104" s="233">
        <v>45778</v>
      </c>
      <c r="B13104" t="s">
        <v>2590</v>
      </c>
      <c r="C13104">
        <v>78.888888888888886</v>
      </c>
      <c r="D13104" t="s">
        <v>108</v>
      </c>
      <c r="E13104" t="s">
        <v>2562</v>
      </c>
      <c r="F13104" t="s">
        <v>1509</v>
      </c>
    </row>
    <row r="13105" spans="1:6" ht="15">
      <c r="A13105" s="233">
        <v>45778</v>
      </c>
      <c r="B13105" t="s">
        <v>2588</v>
      </c>
      <c r="C13105">
        <v>625</v>
      </c>
      <c r="D13105" t="s">
        <v>110</v>
      </c>
      <c r="E13105" t="s">
        <v>2637</v>
      </c>
      <c r="F13105" t="s">
        <v>1509</v>
      </c>
    </row>
    <row r="13106" spans="1:6" ht="15">
      <c r="A13106" s="233">
        <v>45778</v>
      </c>
      <c r="B13106" t="s">
        <v>2590</v>
      </c>
      <c r="C13106">
        <v>86.805555555555557</v>
      </c>
      <c r="D13106" t="s">
        <v>110</v>
      </c>
      <c r="E13106" t="s">
        <v>2567</v>
      </c>
      <c r="F13106" t="s">
        <v>1509</v>
      </c>
    </row>
    <row r="13107" spans="1:6" ht="15">
      <c r="A13107" s="233">
        <v>45778</v>
      </c>
      <c r="B13107" t="s">
        <v>2588</v>
      </c>
      <c r="C13107">
        <v>320</v>
      </c>
      <c r="D13107" t="s">
        <v>112</v>
      </c>
      <c r="E13107" t="s">
        <v>2597</v>
      </c>
      <c r="F13107" t="s">
        <v>1578</v>
      </c>
    </row>
    <row r="13108" spans="1:6" ht="15">
      <c r="A13108" s="233">
        <v>45778</v>
      </c>
      <c r="B13108" t="s">
        <v>2590</v>
      </c>
      <c r="C13108">
        <v>86.486486486486484</v>
      </c>
      <c r="D13108" t="s">
        <v>112</v>
      </c>
      <c r="E13108" t="s">
        <v>2595</v>
      </c>
      <c r="F13108" t="s">
        <v>1578</v>
      </c>
    </row>
    <row r="13109" spans="1:6" ht="15">
      <c r="A13109" s="233">
        <v>45778</v>
      </c>
      <c r="B13109" t="s">
        <v>2588</v>
      </c>
      <c r="C13109">
        <v>755</v>
      </c>
      <c r="D13109" t="s">
        <v>114</v>
      </c>
      <c r="E13109" t="s">
        <v>2306</v>
      </c>
      <c r="F13109" t="s">
        <v>1509</v>
      </c>
    </row>
    <row r="13110" spans="1:6" ht="15">
      <c r="A13110" s="233">
        <v>45778</v>
      </c>
      <c r="B13110" t="s">
        <v>2590</v>
      </c>
      <c r="C13110">
        <v>79.473684210526315</v>
      </c>
      <c r="D13110" t="s">
        <v>114</v>
      </c>
      <c r="E13110" t="s">
        <v>2562</v>
      </c>
      <c r="F13110" t="s">
        <v>1509</v>
      </c>
    </row>
    <row r="13111" spans="1:6" ht="15">
      <c r="A13111" s="233">
        <v>45778</v>
      </c>
      <c r="B13111" t="s">
        <v>2588</v>
      </c>
      <c r="C13111">
        <v>560</v>
      </c>
      <c r="D13111" t="s">
        <v>872</v>
      </c>
      <c r="E13111" t="s">
        <v>2619</v>
      </c>
      <c r="F13111" t="s">
        <v>1531</v>
      </c>
    </row>
    <row r="13112" spans="1:6" ht="15">
      <c r="A13112" s="233">
        <v>45778</v>
      </c>
      <c r="B13112" t="s">
        <v>2590</v>
      </c>
      <c r="C13112">
        <v>79.432624113475185</v>
      </c>
      <c r="D13112" t="s">
        <v>872</v>
      </c>
      <c r="E13112" t="s">
        <v>2562</v>
      </c>
      <c r="F13112" t="s">
        <v>1531</v>
      </c>
    </row>
    <row r="13113" spans="1:6" ht="15">
      <c r="A13113" s="233">
        <v>45778</v>
      </c>
      <c r="B13113" t="s">
        <v>2588</v>
      </c>
      <c r="C13113">
        <v>3005</v>
      </c>
      <c r="D13113" t="s">
        <v>118</v>
      </c>
      <c r="E13113" t="s">
        <v>3648</v>
      </c>
      <c r="F13113" t="s">
        <v>1525</v>
      </c>
    </row>
    <row r="13114" spans="1:6" ht="15">
      <c r="A13114" s="233">
        <v>45778</v>
      </c>
      <c r="B13114" t="s">
        <v>2590</v>
      </c>
      <c r="C13114">
        <v>82.782369146005507</v>
      </c>
      <c r="D13114" t="s">
        <v>118</v>
      </c>
      <c r="E13114" t="s">
        <v>2548</v>
      </c>
      <c r="F13114" t="s">
        <v>1525</v>
      </c>
    </row>
    <row r="13115" spans="1:6" ht="15">
      <c r="A13115" s="233">
        <v>45778</v>
      </c>
      <c r="B13115" t="s">
        <v>2588</v>
      </c>
      <c r="C13115">
        <v>690</v>
      </c>
      <c r="D13115" t="s">
        <v>120</v>
      </c>
      <c r="E13115" t="s">
        <v>2649</v>
      </c>
      <c r="F13115" t="s">
        <v>1509</v>
      </c>
    </row>
    <row r="13116" spans="1:6" ht="15">
      <c r="A13116" s="233">
        <v>45778</v>
      </c>
      <c r="B13116" t="s">
        <v>2590</v>
      </c>
      <c r="C13116">
        <v>82.142857142857139</v>
      </c>
      <c r="D13116" t="s">
        <v>120</v>
      </c>
      <c r="E13116" t="s">
        <v>2583</v>
      </c>
      <c r="F13116" t="s">
        <v>1509</v>
      </c>
    </row>
    <row r="13117" spans="1:6" ht="15">
      <c r="A13117" s="233">
        <v>45778</v>
      </c>
      <c r="B13117" t="s">
        <v>2588</v>
      </c>
      <c r="C13117">
        <v>560</v>
      </c>
      <c r="D13117" t="s">
        <v>122</v>
      </c>
      <c r="E13117" t="s">
        <v>2619</v>
      </c>
      <c r="F13117" t="s">
        <v>1509</v>
      </c>
    </row>
    <row r="13118" spans="1:6" ht="15">
      <c r="A13118" s="233">
        <v>45778</v>
      </c>
      <c r="B13118" t="s">
        <v>2590</v>
      </c>
      <c r="C13118">
        <v>82.35294117647058</v>
      </c>
      <c r="D13118" t="s">
        <v>122</v>
      </c>
      <c r="E13118" t="s">
        <v>2583</v>
      </c>
      <c r="F13118" t="s">
        <v>1509</v>
      </c>
    </row>
    <row r="13119" spans="1:6" ht="15">
      <c r="A13119" s="233">
        <v>45778</v>
      </c>
      <c r="B13119" t="s">
        <v>2588</v>
      </c>
      <c r="C13119">
        <v>555</v>
      </c>
      <c r="D13119" t="s">
        <v>124</v>
      </c>
      <c r="E13119" t="s">
        <v>3003</v>
      </c>
      <c r="F13119" t="s">
        <v>1544</v>
      </c>
    </row>
    <row r="13120" spans="1:6" ht="15">
      <c r="A13120" s="233">
        <v>45778</v>
      </c>
      <c r="B13120" t="s">
        <v>2590</v>
      </c>
      <c r="C13120">
        <v>82.222222222222214</v>
      </c>
      <c r="D13120" t="s">
        <v>124</v>
      </c>
      <c r="E13120" t="s">
        <v>2583</v>
      </c>
      <c r="F13120" t="s">
        <v>1544</v>
      </c>
    </row>
    <row r="13121" spans="1:6" ht="15">
      <c r="A13121" s="233">
        <v>45778</v>
      </c>
      <c r="B13121" t="s">
        <v>2588</v>
      </c>
      <c r="C13121">
        <v>340</v>
      </c>
      <c r="D13121" t="s">
        <v>126</v>
      </c>
      <c r="E13121" t="s">
        <v>2542</v>
      </c>
      <c r="F13121" t="s">
        <v>1509</v>
      </c>
    </row>
    <row r="13122" spans="1:6" ht="15">
      <c r="A13122" s="233">
        <v>45778</v>
      </c>
      <c r="B13122" t="s">
        <v>2590</v>
      </c>
      <c r="C13122">
        <v>80.952380952380949</v>
      </c>
      <c r="D13122" t="s">
        <v>126</v>
      </c>
      <c r="E13122" t="s">
        <v>2591</v>
      </c>
      <c r="F13122" t="s">
        <v>1509</v>
      </c>
    </row>
    <row r="13123" spans="1:6" ht="15">
      <c r="A13123" s="233">
        <v>45778</v>
      </c>
      <c r="B13123" t="s">
        <v>2588</v>
      </c>
      <c r="C13123">
        <v>300</v>
      </c>
      <c r="D13123" t="s">
        <v>128</v>
      </c>
      <c r="E13123" t="s">
        <v>2111</v>
      </c>
      <c r="F13123" t="s">
        <v>1509</v>
      </c>
    </row>
    <row r="13124" spans="1:6" ht="15">
      <c r="A13124" s="233">
        <v>45778</v>
      </c>
      <c r="B13124" t="s">
        <v>2590</v>
      </c>
      <c r="C13124">
        <v>80</v>
      </c>
      <c r="D13124" t="s">
        <v>128</v>
      </c>
      <c r="E13124" t="s">
        <v>2115</v>
      </c>
      <c r="F13124" t="s">
        <v>1509</v>
      </c>
    </row>
    <row r="13125" spans="1:6" ht="15">
      <c r="A13125" s="233">
        <v>45778</v>
      </c>
      <c r="B13125" t="s">
        <v>2588</v>
      </c>
      <c r="C13125">
        <v>3385</v>
      </c>
      <c r="D13125" t="s">
        <v>130</v>
      </c>
      <c r="E13125" t="s">
        <v>4056</v>
      </c>
      <c r="F13125" t="s">
        <v>1544</v>
      </c>
    </row>
    <row r="13126" spans="1:6" ht="15">
      <c r="A13126" s="233">
        <v>45778</v>
      </c>
      <c r="B13126" t="s">
        <v>2590</v>
      </c>
      <c r="C13126">
        <v>76.497175141242934</v>
      </c>
      <c r="D13126" t="s">
        <v>130</v>
      </c>
      <c r="E13126" t="s">
        <v>2556</v>
      </c>
      <c r="F13126" t="s">
        <v>1544</v>
      </c>
    </row>
    <row r="13127" spans="1:6" ht="15">
      <c r="A13127" s="233">
        <v>45778</v>
      </c>
      <c r="B13127" t="s">
        <v>2588</v>
      </c>
      <c r="C13127">
        <v>730</v>
      </c>
      <c r="D13127" t="s">
        <v>1499</v>
      </c>
      <c r="E13127" t="s">
        <v>2608</v>
      </c>
      <c r="F13127" t="s">
        <v>1518</v>
      </c>
    </row>
    <row r="13128" spans="1:6" ht="15">
      <c r="A13128" s="233">
        <v>45778</v>
      </c>
      <c r="B13128" t="s">
        <v>2590</v>
      </c>
      <c r="C13128">
        <v>89.024390243902445</v>
      </c>
      <c r="D13128" t="s">
        <v>1499</v>
      </c>
      <c r="E13128" t="s">
        <v>2265</v>
      </c>
      <c r="F13128" t="s">
        <v>1518</v>
      </c>
    </row>
    <row r="13129" spans="1:6" ht="15">
      <c r="A13129" s="233">
        <v>45778</v>
      </c>
      <c r="B13129" t="s">
        <v>2588</v>
      </c>
      <c r="C13129">
        <v>350</v>
      </c>
      <c r="D13129" t="s">
        <v>134</v>
      </c>
      <c r="E13129" t="s">
        <v>2210</v>
      </c>
      <c r="F13129" t="s">
        <v>1509</v>
      </c>
    </row>
    <row r="13130" spans="1:6" ht="15">
      <c r="A13130" s="233">
        <v>45778</v>
      </c>
      <c r="B13130" t="s">
        <v>2590</v>
      </c>
      <c r="C13130">
        <v>76.08695652173914</v>
      </c>
      <c r="D13130" t="s">
        <v>134</v>
      </c>
      <c r="E13130" t="s">
        <v>2556</v>
      </c>
      <c r="F13130" t="s">
        <v>1509</v>
      </c>
    </row>
    <row r="13131" spans="1:6" ht="15">
      <c r="A13131" s="233">
        <v>45778</v>
      </c>
      <c r="B13131" t="s">
        <v>2588</v>
      </c>
      <c r="C13131">
        <v>1225</v>
      </c>
      <c r="D13131" t="s">
        <v>136</v>
      </c>
      <c r="E13131" t="s">
        <v>4057</v>
      </c>
      <c r="F13131" t="s">
        <v>1518</v>
      </c>
    </row>
    <row r="13132" spans="1:6" ht="15">
      <c r="A13132" s="233">
        <v>45778</v>
      </c>
      <c r="B13132" t="s">
        <v>2590</v>
      </c>
      <c r="C13132">
        <v>80.858085808580853</v>
      </c>
      <c r="D13132" t="s">
        <v>136</v>
      </c>
      <c r="E13132" t="s">
        <v>2591</v>
      </c>
      <c r="F13132" t="s">
        <v>1518</v>
      </c>
    </row>
    <row r="13133" spans="1:6" ht="15">
      <c r="A13133" s="233">
        <v>45778</v>
      </c>
      <c r="B13133" t="s">
        <v>2588</v>
      </c>
      <c r="C13133">
        <v>475</v>
      </c>
      <c r="D13133" t="s">
        <v>138</v>
      </c>
      <c r="E13133" t="s">
        <v>2355</v>
      </c>
      <c r="F13133" t="s">
        <v>1534</v>
      </c>
    </row>
    <row r="13134" spans="1:6" ht="15">
      <c r="A13134" s="233">
        <v>45778</v>
      </c>
      <c r="B13134" t="s">
        <v>2590</v>
      </c>
      <c r="C13134">
        <v>82.608695652173907</v>
      </c>
      <c r="D13134" t="s">
        <v>138</v>
      </c>
      <c r="E13134" t="s">
        <v>2548</v>
      </c>
      <c r="F13134" t="s">
        <v>1534</v>
      </c>
    </row>
    <row r="13135" spans="1:6" ht="15">
      <c r="A13135" s="233">
        <v>45778</v>
      </c>
      <c r="B13135" t="s">
        <v>2588</v>
      </c>
      <c r="C13135">
        <v>420</v>
      </c>
      <c r="D13135" t="s">
        <v>140</v>
      </c>
      <c r="E13135" t="s">
        <v>2653</v>
      </c>
      <c r="F13135" t="s">
        <v>1509</v>
      </c>
    </row>
    <row r="13136" spans="1:6" ht="15">
      <c r="A13136" s="233">
        <v>45778</v>
      </c>
      <c r="B13136" t="s">
        <v>2590</v>
      </c>
      <c r="C13136">
        <v>82.35294117647058</v>
      </c>
      <c r="D13136" t="s">
        <v>140</v>
      </c>
      <c r="E13136" t="s">
        <v>2583</v>
      </c>
      <c r="F13136" t="s">
        <v>1509</v>
      </c>
    </row>
    <row r="13137" spans="1:6" ht="15">
      <c r="A13137" s="233">
        <v>45778</v>
      </c>
      <c r="B13137" t="s">
        <v>2588</v>
      </c>
      <c r="C13137">
        <v>3620</v>
      </c>
      <c r="D13137" t="s">
        <v>142</v>
      </c>
      <c r="E13137" t="s">
        <v>4058</v>
      </c>
      <c r="F13137" t="s">
        <v>1534</v>
      </c>
    </row>
    <row r="13138" spans="1:6" ht="15">
      <c r="A13138" s="233">
        <v>45778</v>
      </c>
      <c r="B13138" t="s">
        <v>2590</v>
      </c>
      <c r="C13138">
        <v>82.366325369738334</v>
      </c>
      <c r="D13138" t="s">
        <v>142</v>
      </c>
      <c r="E13138" t="s">
        <v>2583</v>
      </c>
      <c r="F13138" t="s">
        <v>1534</v>
      </c>
    </row>
    <row r="13139" spans="1:6" ht="15">
      <c r="A13139" s="233">
        <v>45778</v>
      </c>
      <c r="B13139" t="s">
        <v>2588</v>
      </c>
      <c r="C13139">
        <v>1640</v>
      </c>
      <c r="D13139" t="s">
        <v>144</v>
      </c>
      <c r="E13139" t="s">
        <v>3651</v>
      </c>
      <c r="F13139" t="s">
        <v>1518</v>
      </c>
    </row>
    <row r="13140" spans="1:6" ht="15">
      <c r="A13140" s="233">
        <v>45778</v>
      </c>
      <c r="B13140" t="s">
        <v>2590</v>
      </c>
      <c r="C13140">
        <v>76.456876456876458</v>
      </c>
      <c r="D13140" t="s">
        <v>144</v>
      </c>
      <c r="E13140" t="s">
        <v>2556</v>
      </c>
      <c r="F13140" t="s">
        <v>1518</v>
      </c>
    </row>
    <row r="13141" spans="1:6" ht="15">
      <c r="A13141" s="233">
        <v>45778</v>
      </c>
      <c r="B13141" t="s">
        <v>2588</v>
      </c>
      <c r="C13141">
        <v>645</v>
      </c>
      <c r="D13141" t="s">
        <v>146</v>
      </c>
      <c r="E13141" t="s">
        <v>3022</v>
      </c>
      <c r="F13141" t="s">
        <v>1591</v>
      </c>
    </row>
    <row r="13142" spans="1:6" ht="15">
      <c r="A13142" s="233">
        <v>45778</v>
      </c>
      <c r="B13142" t="s">
        <v>2590</v>
      </c>
      <c r="C13142">
        <v>72.471910112359552</v>
      </c>
      <c r="D13142" t="s">
        <v>146</v>
      </c>
      <c r="E13142" t="s">
        <v>2529</v>
      </c>
      <c r="F13142" t="s">
        <v>1591</v>
      </c>
    </row>
    <row r="13143" spans="1:6" ht="15">
      <c r="A13143" s="233">
        <v>45778</v>
      </c>
      <c r="B13143" t="s">
        <v>2588</v>
      </c>
      <c r="C13143">
        <v>1765</v>
      </c>
      <c r="D13143" t="s">
        <v>148</v>
      </c>
      <c r="E13143" t="s">
        <v>2361</v>
      </c>
      <c r="F13143" t="s">
        <v>1591</v>
      </c>
    </row>
    <row r="13144" spans="1:6" ht="15">
      <c r="A13144" s="233">
        <v>45778</v>
      </c>
      <c r="B13144" t="s">
        <v>2590</v>
      </c>
      <c r="C13144">
        <v>73.236514522821565</v>
      </c>
      <c r="D13144" t="s">
        <v>148</v>
      </c>
      <c r="E13144" t="s">
        <v>2568</v>
      </c>
      <c r="F13144" t="s">
        <v>1591</v>
      </c>
    </row>
    <row r="13145" spans="1:6" ht="15">
      <c r="A13145" s="233">
        <v>45778</v>
      </c>
      <c r="B13145" t="s">
        <v>2588</v>
      </c>
      <c r="C13145">
        <v>545</v>
      </c>
      <c r="D13145" t="s">
        <v>150</v>
      </c>
      <c r="E13145" t="s">
        <v>2417</v>
      </c>
      <c r="F13145" t="s">
        <v>1509</v>
      </c>
    </row>
    <row r="13146" spans="1:6" ht="15">
      <c r="A13146" s="233">
        <v>45778</v>
      </c>
      <c r="B13146" t="s">
        <v>2590</v>
      </c>
      <c r="C13146">
        <v>87.2</v>
      </c>
      <c r="D13146" t="s">
        <v>150</v>
      </c>
      <c r="E13146" t="s">
        <v>2567</v>
      </c>
      <c r="F13146" t="s">
        <v>1509</v>
      </c>
    </row>
    <row r="13147" spans="1:6" ht="15">
      <c r="A13147" s="233">
        <v>45778</v>
      </c>
      <c r="B13147" t="s">
        <v>2588</v>
      </c>
      <c r="C13147">
        <v>2415</v>
      </c>
      <c r="D13147" t="s">
        <v>152</v>
      </c>
      <c r="E13147" t="s">
        <v>4059</v>
      </c>
      <c r="F13147" t="s">
        <v>1591</v>
      </c>
    </row>
    <row r="13148" spans="1:6" ht="15">
      <c r="A13148" s="233">
        <v>45778</v>
      </c>
      <c r="B13148" t="s">
        <v>2590</v>
      </c>
      <c r="C13148">
        <v>81.587837837837839</v>
      </c>
      <c r="D13148" t="s">
        <v>152</v>
      </c>
      <c r="E13148" t="s">
        <v>2583</v>
      </c>
      <c r="F13148" t="s">
        <v>1591</v>
      </c>
    </row>
    <row r="13149" spans="1:6" ht="15">
      <c r="A13149" s="233">
        <v>45778</v>
      </c>
      <c r="B13149" t="s">
        <v>2588</v>
      </c>
      <c r="C13149">
        <v>1350</v>
      </c>
      <c r="D13149" t="s">
        <v>154</v>
      </c>
      <c r="E13149" t="s">
        <v>3360</v>
      </c>
      <c r="F13149" t="s">
        <v>1534</v>
      </c>
    </row>
    <row r="13150" spans="1:6" ht="15">
      <c r="A13150" s="233">
        <v>45778</v>
      </c>
      <c r="B13150" t="s">
        <v>2590</v>
      </c>
      <c r="C13150">
        <v>83.850931677018636</v>
      </c>
      <c r="D13150" t="s">
        <v>154</v>
      </c>
      <c r="E13150" t="s">
        <v>2537</v>
      </c>
      <c r="F13150" t="s">
        <v>1534</v>
      </c>
    </row>
    <row r="13151" spans="1:6" ht="15">
      <c r="A13151" s="233">
        <v>45778</v>
      </c>
      <c r="B13151" t="s">
        <v>2588</v>
      </c>
      <c r="C13151">
        <v>450</v>
      </c>
      <c r="D13151" t="s">
        <v>156</v>
      </c>
      <c r="E13151" t="s">
        <v>2643</v>
      </c>
      <c r="F13151" t="s">
        <v>1525</v>
      </c>
    </row>
    <row r="13152" spans="1:6" ht="15">
      <c r="A13152" s="233">
        <v>45778</v>
      </c>
      <c r="B13152" t="s">
        <v>2590</v>
      </c>
      <c r="C13152">
        <v>88.235294117647058</v>
      </c>
      <c r="D13152" t="s">
        <v>156</v>
      </c>
      <c r="E13152" t="s">
        <v>2571</v>
      </c>
      <c r="F13152" t="s">
        <v>1525</v>
      </c>
    </row>
    <row r="13153" spans="1:6" ht="15">
      <c r="A13153" s="233">
        <v>45778</v>
      </c>
      <c r="B13153" t="s">
        <v>2588</v>
      </c>
      <c r="C13153">
        <v>1035</v>
      </c>
      <c r="D13153" t="s">
        <v>158</v>
      </c>
      <c r="E13153" t="s">
        <v>3403</v>
      </c>
      <c r="F13153" t="s">
        <v>1534</v>
      </c>
    </row>
    <row r="13154" spans="1:6" ht="15">
      <c r="A13154" s="233">
        <v>45778</v>
      </c>
      <c r="B13154" t="s">
        <v>2590</v>
      </c>
      <c r="C13154">
        <v>80.54474708171206</v>
      </c>
      <c r="D13154" t="s">
        <v>158</v>
      </c>
      <c r="E13154" t="s">
        <v>2591</v>
      </c>
      <c r="F13154" t="s">
        <v>1534</v>
      </c>
    </row>
    <row r="13155" spans="1:6" ht="15">
      <c r="A13155" s="233">
        <v>45778</v>
      </c>
      <c r="B13155" t="s">
        <v>2588</v>
      </c>
      <c r="C13155">
        <v>530</v>
      </c>
      <c r="D13155" t="s">
        <v>160</v>
      </c>
      <c r="E13155" t="s">
        <v>2468</v>
      </c>
      <c r="F13155" t="s">
        <v>1544</v>
      </c>
    </row>
    <row r="13156" spans="1:6" ht="15">
      <c r="A13156" s="233">
        <v>45778</v>
      </c>
      <c r="B13156" t="s">
        <v>2590</v>
      </c>
      <c r="C13156">
        <v>76.811594202898547</v>
      </c>
      <c r="D13156" t="s">
        <v>160</v>
      </c>
      <c r="E13156" t="s">
        <v>2533</v>
      </c>
      <c r="F13156" t="s">
        <v>1544</v>
      </c>
    </row>
    <row r="13157" spans="1:6" ht="15">
      <c r="A13157" s="233">
        <v>45778</v>
      </c>
      <c r="B13157" t="s">
        <v>2588</v>
      </c>
      <c r="C13157">
        <v>360</v>
      </c>
      <c r="D13157" t="s">
        <v>162</v>
      </c>
      <c r="E13157" t="s">
        <v>2491</v>
      </c>
      <c r="F13157" t="s">
        <v>1509</v>
      </c>
    </row>
    <row r="13158" spans="1:6" ht="15">
      <c r="A13158" s="233">
        <v>45778</v>
      </c>
      <c r="B13158" t="s">
        <v>2590</v>
      </c>
      <c r="C13158">
        <v>82.758620689655174</v>
      </c>
      <c r="D13158" t="s">
        <v>162</v>
      </c>
      <c r="E13158" t="s">
        <v>2548</v>
      </c>
      <c r="F13158" t="s">
        <v>1509</v>
      </c>
    </row>
    <row r="13159" spans="1:6" ht="15">
      <c r="A13159" s="233">
        <v>45778</v>
      </c>
      <c r="B13159" t="s">
        <v>2588</v>
      </c>
      <c r="C13159">
        <v>350</v>
      </c>
      <c r="D13159" t="s">
        <v>164</v>
      </c>
      <c r="E13159" t="s">
        <v>2210</v>
      </c>
      <c r="F13159" t="s">
        <v>1578</v>
      </c>
    </row>
    <row r="13160" spans="1:6" ht="15">
      <c r="A13160" s="233">
        <v>45778</v>
      </c>
      <c r="B13160" t="s">
        <v>2590</v>
      </c>
      <c r="C13160">
        <v>72.916666666666657</v>
      </c>
      <c r="D13160" t="s">
        <v>164</v>
      </c>
      <c r="E13160" t="s">
        <v>2568</v>
      </c>
      <c r="F13160" t="s">
        <v>1578</v>
      </c>
    </row>
    <row r="13161" spans="1:6" ht="15">
      <c r="A13161" s="233">
        <v>45778</v>
      </c>
      <c r="B13161" t="s">
        <v>2588</v>
      </c>
      <c r="C13161">
        <v>640</v>
      </c>
      <c r="D13161" t="s">
        <v>166</v>
      </c>
      <c r="E13161" t="s">
        <v>2187</v>
      </c>
      <c r="F13161" t="s">
        <v>1525</v>
      </c>
    </row>
    <row r="13162" spans="1:6" ht="15">
      <c r="A13162" s="233">
        <v>45778</v>
      </c>
      <c r="B13162" t="s">
        <v>2590</v>
      </c>
      <c r="C13162">
        <v>82.58064516129032</v>
      </c>
      <c r="D13162" t="s">
        <v>166</v>
      </c>
      <c r="E13162" t="s">
        <v>2548</v>
      </c>
      <c r="F13162" t="s">
        <v>1525</v>
      </c>
    </row>
    <row r="13163" spans="1:6" ht="15">
      <c r="A13163" s="233">
        <v>45778</v>
      </c>
      <c r="B13163" t="s">
        <v>2588</v>
      </c>
      <c r="C13163">
        <v>905</v>
      </c>
      <c r="D13163" t="s">
        <v>168</v>
      </c>
      <c r="E13163" t="s">
        <v>2486</v>
      </c>
      <c r="F13163" t="s">
        <v>1578</v>
      </c>
    </row>
    <row r="13164" spans="1:6" ht="15">
      <c r="A13164" s="233">
        <v>45778</v>
      </c>
      <c r="B13164" t="s">
        <v>2590</v>
      </c>
      <c r="C13164">
        <v>81.900452488687776</v>
      </c>
      <c r="D13164" t="s">
        <v>168</v>
      </c>
      <c r="E13164" t="s">
        <v>2583</v>
      </c>
      <c r="F13164" t="s">
        <v>1578</v>
      </c>
    </row>
    <row r="13165" spans="1:6" ht="15">
      <c r="A13165" s="233">
        <v>45778</v>
      </c>
      <c r="B13165" t="s">
        <v>2588</v>
      </c>
      <c r="C13165">
        <v>410</v>
      </c>
      <c r="D13165" t="s">
        <v>170</v>
      </c>
      <c r="E13165" t="s">
        <v>2228</v>
      </c>
      <c r="F13165" t="s">
        <v>1509</v>
      </c>
    </row>
    <row r="13166" spans="1:6" ht="15">
      <c r="A13166" s="233">
        <v>45778</v>
      </c>
      <c r="B13166" t="s">
        <v>2590</v>
      </c>
      <c r="C13166">
        <v>86.31578947368422</v>
      </c>
      <c r="D13166" t="s">
        <v>170</v>
      </c>
      <c r="E13166" t="s">
        <v>2595</v>
      </c>
      <c r="F13166" t="s">
        <v>1509</v>
      </c>
    </row>
    <row r="13167" spans="1:6" ht="15">
      <c r="A13167" s="233">
        <v>45778</v>
      </c>
      <c r="B13167" t="s">
        <v>2588</v>
      </c>
      <c r="C13167">
        <v>2735</v>
      </c>
      <c r="D13167" t="s">
        <v>172</v>
      </c>
      <c r="E13167" t="s">
        <v>4060</v>
      </c>
      <c r="F13167" t="s">
        <v>1525</v>
      </c>
    </row>
    <row r="13168" spans="1:6" ht="15">
      <c r="A13168" s="233">
        <v>45778</v>
      </c>
      <c r="B13168" t="s">
        <v>2590</v>
      </c>
      <c r="C13168">
        <v>79.737609329446073</v>
      </c>
      <c r="D13168" t="s">
        <v>172</v>
      </c>
      <c r="E13168" t="s">
        <v>2115</v>
      </c>
      <c r="F13168" t="s">
        <v>1525</v>
      </c>
    </row>
    <row r="13169" spans="1:6" ht="15">
      <c r="A13169" s="233">
        <v>45778</v>
      </c>
      <c r="B13169" t="s">
        <v>2588</v>
      </c>
      <c r="C13169">
        <v>465</v>
      </c>
      <c r="D13169" t="s">
        <v>174</v>
      </c>
      <c r="E13169" t="s">
        <v>2497</v>
      </c>
      <c r="F13169" t="s">
        <v>1518</v>
      </c>
    </row>
    <row r="13170" spans="1:6" ht="15">
      <c r="A13170" s="233">
        <v>45778</v>
      </c>
      <c r="B13170" t="s">
        <v>2590</v>
      </c>
      <c r="C13170">
        <v>85.321100917431195</v>
      </c>
      <c r="D13170" t="s">
        <v>174</v>
      </c>
      <c r="E13170" t="s">
        <v>2183</v>
      </c>
      <c r="F13170" t="s">
        <v>1518</v>
      </c>
    </row>
    <row r="13171" spans="1:6" ht="15">
      <c r="A13171" s="233">
        <v>45778</v>
      </c>
      <c r="B13171" t="s">
        <v>2588</v>
      </c>
      <c r="C13171">
        <v>600</v>
      </c>
      <c r="D13171" t="s">
        <v>176</v>
      </c>
      <c r="E13171" t="s">
        <v>2927</v>
      </c>
      <c r="F13171" t="s">
        <v>1518</v>
      </c>
    </row>
    <row r="13172" spans="1:6" ht="15">
      <c r="A13172" s="233">
        <v>45778</v>
      </c>
      <c r="B13172" t="s">
        <v>2590</v>
      </c>
      <c r="C13172">
        <v>89.552238805970148</v>
      </c>
      <c r="D13172" t="s">
        <v>176</v>
      </c>
      <c r="E13172" t="s">
        <v>2193</v>
      </c>
      <c r="F13172" t="s">
        <v>1518</v>
      </c>
    </row>
    <row r="13173" spans="1:6" ht="15">
      <c r="A13173" s="233">
        <v>45778</v>
      </c>
      <c r="B13173" t="s">
        <v>2588</v>
      </c>
      <c r="C13173">
        <v>920</v>
      </c>
      <c r="D13173" t="s">
        <v>178</v>
      </c>
      <c r="E13173" t="s">
        <v>2311</v>
      </c>
      <c r="F13173" t="s">
        <v>1591</v>
      </c>
    </row>
    <row r="13174" spans="1:6" ht="15">
      <c r="A13174" s="233">
        <v>45778</v>
      </c>
      <c r="B13174" t="s">
        <v>2590</v>
      </c>
      <c r="C13174">
        <v>80.349344978165931</v>
      </c>
      <c r="D13174" t="s">
        <v>178</v>
      </c>
      <c r="E13174" t="s">
        <v>2115</v>
      </c>
      <c r="F13174" t="s">
        <v>1591</v>
      </c>
    </row>
    <row r="13175" spans="1:6" ht="15">
      <c r="A13175" s="233">
        <v>45778</v>
      </c>
      <c r="B13175" t="s">
        <v>2588</v>
      </c>
      <c r="C13175">
        <v>740</v>
      </c>
      <c r="D13175" t="s">
        <v>180</v>
      </c>
      <c r="E13175" t="s">
        <v>2375</v>
      </c>
      <c r="F13175" t="s">
        <v>1522</v>
      </c>
    </row>
    <row r="13176" spans="1:6" ht="15">
      <c r="A13176" s="233">
        <v>45778</v>
      </c>
      <c r="B13176" t="s">
        <v>2590</v>
      </c>
      <c r="C13176">
        <v>85.057471264367805</v>
      </c>
      <c r="D13176" t="s">
        <v>180</v>
      </c>
      <c r="E13176" t="s">
        <v>2183</v>
      </c>
      <c r="F13176" t="s">
        <v>1522</v>
      </c>
    </row>
    <row r="13177" spans="1:6" ht="15">
      <c r="A13177" s="233">
        <v>45778</v>
      </c>
      <c r="B13177" t="s">
        <v>2588</v>
      </c>
      <c r="C13177">
        <v>720</v>
      </c>
      <c r="D13177" t="s">
        <v>182</v>
      </c>
      <c r="E13177" t="s">
        <v>2521</v>
      </c>
      <c r="F13177" t="s">
        <v>1578</v>
      </c>
    </row>
    <row r="13178" spans="1:6" ht="15">
      <c r="A13178" s="233">
        <v>45778</v>
      </c>
      <c r="B13178" t="s">
        <v>2590</v>
      </c>
      <c r="C13178">
        <v>76.19047619047619</v>
      </c>
      <c r="D13178" t="s">
        <v>182</v>
      </c>
      <c r="E13178" t="s">
        <v>2556</v>
      </c>
      <c r="F13178" t="s">
        <v>1578</v>
      </c>
    </row>
    <row r="13179" spans="1:6" ht="15">
      <c r="A13179" s="233">
        <v>45778</v>
      </c>
      <c r="B13179" t="s">
        <v>2588</v>
      </c>
      <c r="C13179">
        <v>2050</v>
      </c>
      <c r="D13179" t="s">
        <v>184</v>
      </c>
      <c r="E13179" t="s">
        <v>3756</v>
      </c>
      <c r="F13179" t="s">
        <v>1518</v>
      </c>
    </row>
    <row r="13180" spans="1:6" ht="15">
      <c r="A13180" s="233">
        <v>45778</v>
      </c>
      <c r="B13180" t="s">
        <v>2590</v>
      </c>
      <c r="C13180">
        <v>81.673306772908376</v>
      </c>
      <c r="D13180" t="s">
        <v>184</v>
      </c>
      <c r="E13180" t="s">
        <v>2583</v>
      </c>
      <c r="F13180" t="s">
        <v>1518</v>
      </c>
    </row>
    <row r="13181" spans="1:6" ht="15">
      <c r="A13181" s="233">
        <v>45778</v>
      </c>
      <c r="B13181" t="s">
        <v>2588</v>
      </c>
      <c r="C13181">
        <v>1130</v>
      </c>
      <c r="D13181" t="s">
        <v>186</v>
      </c>
      <c r="E13181" t="s">
        <v>3596</v>
      </c>
      <c r="F13181" t="s">
        <v>1578</v>
      </c>
    </row>
    <row r="13182" spans="1:6" ht="15">
      <c r="A13182" s="233">
        <v>45778</v>
      </c>
      <c r="B13182" t="s">
        <v>2590</v>
      </c>
      <c r="C13182">
        <v>73.376623376623371</v>
      </c>
      <c r="D13182" t="s">
        <v>186</v>
      </c>
      <c r="E13182" t="s">
        <v>2568</v>
      </c>
      <c r="F13182" t="s">
        <v>1578</v>
      </c>
    </row>
    <row r="13183" spans="1:6" ht="15">
      <c r="A13183" s="233">
        <v>45778</v>
      </c>
      <c r="B13183" t="s">
        <v>2588</v>
      </c>
      <c r="C13183">
        <v>635</v>
      </c>
      <c r="D13183" t="s">
        <v>188</v>
      </c>
      <c r="E13183" t="s">
        <v>2876</v>
      </c>
      <c r="F13183" t="s">
        <v>1591</v>
      </c>
    </row>
    <row r="13184" spans="1:6" ht="15">
      <c r="A13184" s="233">
        <v>45778</v>
      </c>
      <c r="B13184" t="s">
        <v>2590</v>
      </c>
      <c r="C13184">
        <v>76.969696969696969</v>
      </c>
      <c r="D13184" t="s">
        <v>188</v>
      </c>
      <c r="E13184" t="s">
        <v>2533</v>
      </c>
      <c r="F13184" t="s">
        <v>1591</v>
      </c>
    </row>
    <row r="13185" spans="1:6" ht="15">
      <c r="A13185" s="233">
        <v>45778</v>
      </c>
      <c r="B13185" t="s">
        <v>2588</v>
      </c>
      <c r="C13185">
        <v>2465</v>
      </c>
      <c r="D13185" t="s">
        <v>190</v>
      </c>
      <c r="E13185" t="s">
        <v>4061</v>
      </c>
      <c r="F13185" t="s">
        <v>1591</v>
      </c>
    </row>
    <row r="13186" spans="1:6" ht="15">
      <c r="A13186" s="233">
        <v>45778</v>
      </c>
      <c r="B13186" t="s">
        <v>2590</v>
      </c>
      <c r="C13186">
        <v>79.388083735909817</v>
      </c>
      <c r="D13186" t="s">
        <v>190</v>
      </c>
      <c r="E13186" t="s">
        <v>2562</v>
      </c>
      <c r="F13186" t="s">
        <v>1591</v>
      </c>
    </row>
    <row r="13187" spans="1:6" ht="15">
      <c r="A13187" s="233">
        <v>45778</v>
      </c>
      <c r="B13187" t="s">
        <v>2588</v>
      </c>
      <c r="C13187">
        <v>525</v>
      </c>
      <c r="D13187" t="s">
        <v>192</v>
      </c>
      <c r="E13187" t="s">
        <v>2362</v>
      </c>
      <c r="F13187" t="s">
        <v>1534</v>
      </c>
    </row>
    <row r="13188" spans="1:6" ht="15">
      <c r="A13188" s="233">
        <v>45778</v>
      </c>
      <c r="B13188" t="s">
        <v>2590</v>
      </c>
      <c r="C13188">
        <v>77.205882352941174</v>
      </c>
      <c r="D13188" t="s">
        <v>192</v>
      </c>
      <c r="E13188" t="s">
        <v>2533</v>
      </c>
      <c r="F13188" t="s">
        <v>1534</v>
      </c>
    </row>
    <row r="13189" spans="1:6" ht="15">
      <c r="A13189" s="233">
        <v>45778</v>
      </c>
      <c r="B13189" t="s">
        <v>2588</v>
      </c>
      <c r="C13189">
        <v>1525</v>
      </c>
      <c r="D13189" t="s">
        <v>194</v>
      </c>
      <c r="E13189" t="s">
        <v>2910</v>
      </c>
      <c r="F13189" t="s">
        <v>1544</v>
      </c>
    </row>
    <row r="13190" spans="1:6" ht="15">
      <c r="A13190" s="233">
        <v>45778</v>
      </c>
      <c r="B13190" t="s">
        <v>2590</v>
      </c>
      <c r="C13190">
        <v>78.205128205128204</v>
      </c>
      <c r="D13190" t="s">
        <v>194</v>
      </c>
      <c r="E13190" t="s">
        <v>2604</v>
      </c>
      <c r="F13190" t="s">
        <v>1544</v>
      </c>
    </row>
    <row r="13191" spans="1:6" ht="15">
      <c r="A13191" s="233">
        <v>45778</v>
      </c>
      <c r="B13191" t="s">
        <v>2588</v>
      </c>
      <c r="C13191">
        <v>485</v>
      </c>
      <c r="D13191" t="s">
        <v>196</v>
      </c>
      <c r="E13191" t="s">
        <v>2636</v>
      </c>
      <c r="F13191" t="s">
        <v>1525</v>
      </c>
    </row>
    <row r="13192" spans="1:6" ht="15">
      <c r="A13192" s="233">
        <v>45778</v>
      </c>
      <c r="B13192" t="s">
        <v>2590</v>
      </c>
      <c r="C13192">
        <v>80.833333333333329</v>
      </c>
      <c r="D13192" t="s">
        <v>196</v>
      </c>
      <c r="E13192" t="s">
        <v>2591</v>
      </c>
      <c r="F13192" t="s">
        <v>1525</v>
      </c>
    </row>
    <row r="13193" spans="1:6" ht="15">
      <c r="A13193" s="233">
        <v>45778</v>
      </c>
      <c r="B13193" t="s">
        <v>2588</v>
      </c>
      <c r="C13193">
        <v>730</v>
      </c>
      <c r="D13193" t="s">
        <v>198</v>
      </c>
      <c r="E13193" t="s">
        <v>2608</v>
      </c>
      <c r="F13193" t="s">
        <v>1522</v>
      </c>
    </row>
    <row r="13194" spans="1:6" ht="15">
      <c r="A13194" s="233">
        <v>45778</v>
      </c>
      <c r="B13194" t="s">
        <v>2590</v>
      </c>
      <c r="C13194">
        <v>82.485875706214685</v>
      </c>
      <c r="D13194" t="s">
        <v>198</v>
      </c>
      <c r="E13194" t="s">
        <v>2583</v>
      </c>
      <c r="F13194" t="s">
        <v>1522</v>
      </c>
    </row>
    <row r="13195" spans="1:6" ht="15">
      <c r="A13195" s="233">
        <v>45778</v>
      </c>
      <c r="B13195" t="s">
        <v>2588</v>
      </c>
      <c r="C13195">
        <v>510</v>
      </c>
      <c r="D13195" t="s">
        <v>200</v>
      </c>
      <c r="E13195" t="s">
        <v>2411</v>
      </c>
      <c r="F13195" t="s">
        <v>1544</v>
      </c>
    </row>
    <row r="13196" spans="1:6" ht="15">
      <c r="A13196" s="233">
        <v>45778</v>
      </c>
      <c r="B13196" t="s">
        <v>2590</v>
      </c>
      <c r="C13196">
        <v>78.461538461538467</v>
      </c>
      <c r="D13196" t="s">
        <v>200</v>
      </c>
      <c r="E13196" t="s">
        <v>2604</v>
      </c>
      <c r="F13196" t="s">
        <v>1544</v>
      </c>
    </row>
    <row r="13197" spans="1:6" ht="15">
      <c r="A13197" s="233">
        <v>45778</v>
      </c>
      <c r="B13197" t="s">
        <v>2588</v>
      </c>
      <c r="C13197">
        <v>260</v>
      </c>
      <c r="D13197" t="s">
        <v>202</v>
      </c>
      <c r="E13197" t="s">
        <v>2242</v>
      </c>
      <c r="F13197" t="s">
        <v>1544</v>
      </c>
    </row>
    <row r="13198" spans="1:6" ht="15">
      <c r="A13198" s="233">
        <v>45778</v>
      </c>
      <c r="B13198" t="s">
        <v>2590</v>
      </c>
      <c r="C13198">
        <v>74.285714285714292</v>
      </c>
      <c r="D13198" t="s">
        <v>202</v>
      </c>
      <c r="E13198" t="s">
        <v>2628</v>
      </c>
      <c r="F13198" t="s">
        <v>1544</v>
      </c>
    </row>
    <row r="13199" spans="1:6" ht="15">
      <c r="A13199" s="233">
        <v>45778</v>
      </c>
      <c r="B13199" t="s">
        <v>2588</v>
      </c>
      <c r="C13199">
        <v>590</v>
      </c>
      <c r="D13199" t="s">
        <v>204</v>
      </c>
      <c r="E13199" t="s">
        <v>3156</v>
      </c>
      <c r="F13199" t="s">
        <v>1509</v>
      </c>
    </row>
    <row r="13200" spans="1:6" ht="15">
      <c r="A13200" s="233">
        <v>45778</v>
      </c>
      <c r="B13200" t="s">
        <v>2590</v>
      </c>
      <c r="C13200">
        <v>79.729729729729726</v>
      </c>
      <c r="D13200" t="s">
        <v>204</v>
      </c>
      <c r="E13200" t="s">
        <v>2115</v>
      </c>
      <c r="F13200" t="s">
        <v>1509</v>
      </c>
    </row>
    <row r="13201" spans="1:6" ht="15">
      <c r="A13201" s="233">
        <v>45778</v>
      </c>
      <c r="B13201" t="s">
        <v>2588</v>
      </c>
      <c r="C13201">
        <v>390</v>
      </c>
      <c r="D13201" t="s">
        <v>206</v>
      </c>
      <c r="E13201" t="s">
        <v>2166</v>
      </c>
      <c r="F13201" t="s">
        <v>1578</v>
      </c>
    </row>
    <row r="13202" spans="1:6" ht="15">
      <c r="A13202" s="233">
        <v>45778</v>
      </c>
      <c r="B13202" t="s">
        <v>2590</v>
      </c>
      <c r="C13202">
        <v>75.728155339805824</v>
      </c>
      <c r="D13202" t="s">
        <v>206</v>
      </c>
      <c r="E13202" t="s">
        <v>2556</v>
      </c>
      <c r="F13202" t="s">
        <v>1578</v>
      </c>
    </row>
    <row r="13203" spans="1:6" ht="15">
      <c r="A13203" s="233">
        <v>45778</v>
      </c>
      <c r="B13203" t="s">
        <v>2588</v>
      </c>
      <c r="C13203">
        <v>395</v>
      </c>
      <c r="D13203" t="s">
        <v>208</v>
      </c>
      <c r="E13203" t="s">
        <v>2589</v>
      </c>
      <c r="F13203" t="s">
        <v>1509</v>
      </c>
    </row>
    <row r="13204" spans="1:6" ht="15">
      <c r="A13204" s="233">
        <v>45778</v>
      </c>
      <c r="B13204" t="s">
        <v>2590</v>
      </c>
      <c r="C13204">
        <v>74.528301886792448</v>
      </c>
      <c r="D13204" t="s">
        <v>208</v>
      </c>
      <c r="E13204" t="s">
        <v>2147</v>
      </c>
      <c r="F13204" t="s">
        <v>1509</v>
      </c>
    </row>
    <row r="13205" spans="1:6" ht="15">
      <c r="A13205" s="233">
        <v>45778</v>
      </c>
      <c r="B13205" t="s">
        <v>2588</v>
      </c>
      <c r="C13205">
        <v>480</v>
      </c>
      <c r="D13205" t="s">
        <v>210</v>
      </c>
      <c r="E13205" t="s">
        <v>2357</v>
      </c>
      <c r="F13205" t="s">
        <v>1534</v>
      </c>
    </row>
    <row r="13206" spans="1:6" ht="15">
      <c r="A13206" s="233">
        <v>45778</v>
      </c>
      <c r="B13206" t="s">
        <v>2590</v>
      </c>
      <c r="C13206">
        <v>75.590551181102356</v>
      </c>
      <c r="D13206" t="s">
        <v>210</v>
      </c>
      <c r="E13206" t="s">
        <v>2556</v>
      </c>
      <c r="F13206" t="s">
        <v>1534</v>
      </c>
    </row>
    <row r="13207" spans="1:6" ht="15">
      <c r="A13207" s="233">
        <v>45778</v>
      </c>
      <c r="B13207" t="s">
        <v>2588</v>
      </c>
      <c r="C13207">
        <v>945</v>
      </c>
      <c r="D13207" t="s">
        <v>212</v>
      </c>
      <c r="E13207" t="s">
        <v>2439</v>
      </c>
      <c r="F13207" t="s">
        <v>1518</v>
      </c>
    </row>
    <row r="13208" spans="1:6" ht="15">
      <c r="A13208" s="233">
        <v>45778</v>
      </c>
      <c r="B13208" t="s">
        <v>2590</v>
      </c>
      <c r="C13208">
        <v>84.375</v>
      </c>
      <c r="D13208" t="s">
        <v>212</v>
      </c>
      <c r="E13208" t="s">
        <v>2537</v>
      </c>
      <c r="F13208" t="s">
        <v>1518</v>
      </c>
    </row>
    <row r="13209" spans="1:6" ht="15">
      <c r="A13209" s="233">
        <v>45778</v>
      </c>
      <c r="B13209" t="s">
        <v>2588</v>
      </c>
      <c r="C13209">
        <v>130</v>
      </c>
      <c r="D13209" t="s">
        <v>214</v>
      </c>
      <c r="E13209" t="s">
        <v>2179</v>
      </c>
      <c r="F13209" t="s">
        <v>1591</v>
      </c>
    </row>
    <row r="13210" spans="1:6" ht="15">
      <c r="A13210" s="233">
        <v>45778</v>
      </c>
      <c r="B13210" t="s">
        <v>2590</v>
      </c>
      <c r="C13210">
        <v>81.25</v>
      </c>
      <c r="D13210" t="s">
        <v>214</v>
      </c>
      <c r="E13210" t="s">
        <v>2591</v>
      </c>
      <c r="F13210" t="s">
        <v>1591</v>
      </c>
    </row>
    <row r="13211" spans="1:6" ht="15">
      <c r="A13211" s="233">
        <v>45778</v>
      </c>
      <c r="B13211" t="s">
        <v>2588</v>
      </c>
      <c r="C13211">
        <v>535</v>
      </c>
      <c r="D13211" t="s">
        <v>216</v>
      </c>
      <c r="E13211" t="s">
        <v>2389</v>
      </c>
      <c r="F13211" t="s">
        <v>1534</v>
      </c>
    </row>
    <row r="13212" spans="1:6" ht="15">
      <c r="A13212" s="233">
        <v>45778</v>
      </c>
      <c r="B13212" t="s">
        <v>2590</v>
      </c>
      <c r="C13212">
        <v>79.850746268656707</v>
      </c>
      <c r="D13212" t="s">
        <v>216</v>
      </c>
      <c r="E13212" t="s">
        <v>2115</v>
      </c>
      <c r="F13212" t="s">
        <v>1534</v>
      </c>
    </row>
    <row r="13213" spans="1:6" ht="15">
      <c r="A13213" s="233">
        <v>45778</v>
      </c>
      <c r="B13213" t="s">
        <v>2588</v>
      </c>
      <c r="C13213">
        <v>895</v>
      </c>
      <c r="D13213" t="s">
        <v>218</v>
      </c>
      <c r="E13213" t="s">
        <v>2424</v>
      </c>
      <c r="F13213" t="s">
        <v>1531</v>
      </c>
    </row>
    <row r="13214" spans="1:6" ht="15">
      <c r="A13214" s="233">
        <v>45778</v>
      </c>
      <c r="B13214" t="s">
        <v>2590</v>
      </c>
      <c r="C13214">
        <v>81.735159817351601</v>
      </c>
      <c r="D13214" t="s">
        <v>218</v>
      </c>
      <c r="E13214" t="s">
        <v>2583</v>
      </c>
      <c r="F13214" t="s">
        <v>1531</v>
      </c>
    </row>
    <row r="13215" spans="1:6" ht="15">
      <c r="A13215" s="233">
        <v>45778</v>
      </c>
      <c r="B13215" t="s">
        <v>2588</v>
      </c>
      <c r="C13215">
        <v>870</v>
      </c>
      <c r="D13215" t="s">
        <v>220</v>
      </c>
      <c r="E13215" t="s">
        <v>2384</v>
      </c>
      <c r="F13215" t="s">
        <v>1534</v>
      </c>
    </row>
    <row r="13216" spans="1:6" ht="15">
      <c r="A13216" s="233">
        <v>45778</v>
      </c>
      <c r="B13216" t="s">
        <v>2590</v>
      </c>
      <c r="C13216">
        <v>80.184331797235018</v>
      </c>
      <c r="D13216" t="s">
        <v>220</v>
      </c>
      <c r="E13216" t="s">
        <v>2115</v>
      </c>
      <c r="F13216" t="s">
        <v>1534</v>
      </c>
    </row>
    <row r="13217" spans="1:6" ht="15">
      <c r="A13217" s="233">
        <v>45778</v>
      </c>
      <c r="B13217" t="s">
        <v>2588</v>
      </c>
      <c r="C13217">
        <v>1845</v>
      </c>
      <c r="D13217" t="s">
        <v>222</v>
      </c>
      <c r="E13217" t="s">
        <v>4062</v>
      </c>
      <c r="F13217" t="s">
        <v>1518</v>
      </c>
    </row>
    <row r="13218" spans="1:6" ht="15">
      <c r="A13218" s="233">
        <v>45778</v>
      </c>
      <c r="B13218" t="s">
        <v>2590</v>
      </c>
      <c r="C13218">
        <v>89.130434782608688</v>
      </c>
      <c r="D13218" t="s">
        <v>222</v>
      </c>
      <c r="E13218" t="s">
        <v>2265</v>
      </c>
      <c r="F13218" t="s">
        <v>1518</v>
      </c>
    </row>
    <row r="13219" spans="1:6" ht="15">
      <c r="A13219" s="233">
        <v>45778</v>
      </c>
      <c r="B13219" t="s">
        <v>2588</v>
      </c>
      <c r="C13219">
        <v>1210</v>
      </c>
      <c r="D13219" t="s">
        <v>224</v>
      </c>
      <c r="E13219" t="s">
        <v>2826</v>
      </c>
      <c r="F13219" t="s">
        <v>1531</v>
      </c>
    </row>
    <row r="13220" spans="1:6" ht="15">
      <c r="A13220" s="233">
        <v>45778</v>
      </c>
      <c r="B13220" t="s">
        <v>2590</v>
      </c>
      <c r="C13220">
        <v>76.582278481012651</v>
      </c>
      <c r="D13220" t="s">
        <v>224</v>
      </c>
      <c r="E13220" t="s">
        <v>2533</v>
      </c>
      <c r="F13220" t="s">
        <v>1531</v>
      </c>
    </row>
    <row r="13221" spans="1:6" ht="15">
      <c r="A13221" s="233">
        <v>45778</v>
      </c>
      <c r="B13221" t="s">
        <v>2588</v>
      </c>
      <c r="C13221">
        <v>255</v>
      </c>
      <c r="D13221" t="s">
        <v>226</v>
      </c>
      <c r="E13221" t="s">
        <v>2244</v>
      </c>
      <c r="F13221" t="s">
        <v>1544</v>
      </c>
    </row>
    <row r="13222" spans="1:6" ht="15">
      <c r="A13222" s="233">
        <v>45778</v>
      </c>
      <c r="B13222" t="s">
        <v>2590</v>
      </c>
      <c r="C13222">
        <v>79.6875</v>
      </c>
      <c r="D13222" t="s">
        <v>226</v>
      </c>
      <c r="E13222" t="s">
        <v>2115</v>
      </c>
      <c r="F13222" t="s">
        <v>1544</v>
      </c>
    </row>
    <row r="13223" spans="1:6" ht="15">
      <c r="A13223" s="233">
        <v>45778</v>
      </c>
      <c r="B13223" t="s">
        <v>2588</v>
      </c>
      <c r="C13223">
        <v>715</v>
      </c>
      <c r="D13223" t="s">
        <v>228</v>
      </c>
      <c r="E13223" t="s">
        <v>2613</v>
      </c>
      <c r="F13223" t="s">
        <v>1531</v>
      </c>
    </row>
    <row r="13224" spans="1:6" ht="15">
      <c r="A13224" s="233">
        <v>45778</v>
      </c>
      <c r="B13224" t="s">
        <v>2590</v>
      </c>
      <c r="C13224">
        <v>83.139534883720927</v>
      </c>
      <c r="D13224" t="s">
        <v>228</v>
      </c>
      <c r="E13224" t="s">
        <v>2548</v>
      </c>
      <c r="F13224" t="s">
        <v>1531</v>
      </c>
    </row>
    <row r="13225" spans="1:6" ht="15">
      <c r="A13225" s="233">
        <v>45778</v>
      </c>
      <c r="B13225" t="s">
        <v>2588</v>
      </c>
      <c r="C13225">
        <v>2000</v>
      </c>
      <c r="D13225" t="s">
        <v>230</v>
      </c>
      <c r="E13225" t="s">
        <v>3011</v>
      </c>
      <c r="F13225" t="s">
        <v>1522</v>
      </c>
    </row>
    <row r="13226" spans="1:6" ht="15">
      <c r="A13226" s="233">
        <v>45778</v>
      </c>
      <c r="B13226" t="s">
        <v>2590</v>
      </c>
      <c r="C13226">
        <v>80.160320641282567</v>
      </c>
      <c r="D13226" t="s">
        <v>230</v>
      </c>
      <c r="E13226" t="s">
        <v>2115</v>
      </c>
      <c r="F13226" t="s">
        <v>1522</v>
      </c>
    </row>
    <row r="13227" spans="1:6" ht="15">
      <c r="A13227" s="233">
        <v>45778</v>
      </c>
      <c r="B13227" t="s">
        <v>2588</v>
      </c>
      <c r="C13227">
        <v>765</v>
      </c>
      <c r="D13227" t="s">
        <v>232</v>
      </c>
      <c r="E13227" t="s">
        <v>2602</v>
      </c>
      <c r="F13227" t="s">
        <v>1522</v>
      </c>
    </row>
    <row r="13228" spans="1:6" ht="15">
      <c r="A13228" s="233">
        <v>45778</v>
      </c>
      <c r="B13228" t="s">
        <v>2590</v>
      </c>
      <c r="C13228">
        <v>85</v>
      </c>
      <c r="D13228" t="s">
        <v>232</v>
      </c>
      <c r="E13228" t="s">
        <v>2183</v>
      </c>
      <c r="F13228" t="s">
        <v>1522</v>
      </c>
    </row>
    <row r="13229" spans="1:6" ht="15">
      <c r="A13229" s="233">
        <v>45778</v>
      </c>
      <c r="B13229" t="s">
        <v>2588</v>
      </c>
      <c r="C13229">
        <v>535</v>
      </c>
      <c r="D13229" t="s">
        <v>234</v>
      </c>
      <c r="E13229" t="s">
        <v>2389</v>
      </c>
      <c r="F13229" t="s">
        <v>1578</v>
      </c>
    </row>
    <row r="13230" spans="1:6" ht="15">
      <c r="A13230" s="233">
        <v>45778</v>
      </c>
      <c r="B13230" t="s">
        <v>2590</v>
      </c>
      <c r="C13230">
        <v>76.978417266187051</v>
      </c>
      <c r="D13230" t="s">
        <v>234</v>
      </c>
      <c r="E13230" t="s">
        <v>2533</v>
      </c>
      <c r="F13230" t="s">
        <v>1578</v>
      </c>
    </row>
    <row r="13231" spans="1:6" ht="15">
      <c r="A13231" s="233">
        <v>45778</v>
      </c>
      <c r="B13231" t="s">
        <v>2588</v>
      </c>
      <c r="C13231">
        <v>685</v>
      </c>
      <c r="D13231" t="s">
        <v>236</v>
      </c>
      <c r="E13231" t="s">
        <v>2433</v>
      </c>
      <c r="F13231" t="s">
        <v>1544</v>
      </c>
    </row>
    <row r="13232" spans="1:6" ht="15">
      <c r="A13232" s="233">
        <v>45778</v>
      </c>
      <c r="B13232" t="s">
        <v>2590</v>
      </c>
      <c r="C13232">
        <v>86.70886075949366</v>
      </c>
      <c r="D13232" t="s">
        <v>236</v>
      </c>
      <c r="E13232" t="s">
        <v>2567</v>
      </c>
      <c r="F13232" t="s">
        <v>1544</v>
      </c>
    </row>
    <row r="13233" spans="1:6" ht="15">
      <c r="A13233" s="233">
        <v>45778</v>
      </c>
      <c r="B13233" t="s">
        <v>2588</v>
      </c>
      <c r="C13233">
        <v>490</v>
      </c>
      <c r="D13233" t="s">
        <v>238</v>
      </c>
      <c r="E13233" t="s">
        <v>2270</v>
      </c>
      <c r="F13233" t="s">
        <v>1525</v>
      </c>
    </row>
    <row r="13234" spans="1:6" ht="15">
      <c r="A13234" s="233">
        <v>45778</v>
      </c>
      <c r="B13234" t="s">
        <v>2590</v>
      </c>
      <c r="C13234">
        <v>84.482758620689651</v>
      </c>
      <c r="D13234" t="s">
        <v>238</v>
      </c>
      <c r="E13234" t="s">
        <v>2537</v>
      </c>
      <c r="F13234" t="s">
        <v>1525</v>
      </c>
    </row>
    <row r="13235" spans="1:6" ht="15">
      <c r="A13235" s="233">
        <v>45778</v>
      </c>
      <c r="B13235" t="s">
        <v>2588</v>
      </c>
      <c r="C13235">
        <v>450</v>
      </c>
      <c r="D13235" t="s">
        <v>240</v>
      </c>
      <c r="E13235" t="s">
        <v>2643</v>
      </c>
      <c r="F13235" t="s">
        <v>1509</v>
      </c>
    </row>
    <row r="13236" spans="1:6" ht="15">
      <c r="A13236" s="233">
        <v>45778</v>
      </c>
      <c r="B13236" t="s">
        <v>2590</v>
      </c>
      <c r="C13236">
        <v>83.333333333333343</v>
      </c>
      <c r="D13236" t="s">
        <v>240</v>
      </c>
      <c r="E13236" t="s">
        <v>2548</v>
      </c>
      <c r="F13236" t="s">
        <v>1509</v>
      </c>
    </row>
    <row r="13237" spans="1:6" ht="15">
      <c r="A13237" s="233">
        <v>45778</v>
      </c>
      <c r="B13237" t="s">
        <v>2588</v>
      </c>
      <c r="C13237">
        <v>610</v>
      </c>
      <c r="D13237" t="s">
        <v>242</v>
      </c>
      <c r="E13237" t="s">
        <v>2640</v>
      </c>
      <c r="F13237" t="s">
        <v>1534</v>
      </c>
    </row>
    <row r="13238" spans="1:6" ht="15">
      <c r="A13238" s="233">
        <v>45778</v>
      </c>
      <c r="B13238" t="s">
        <v>2590</v>
      </c>
      <c r="C13238">
        <v>83.561643835616437</v>
      </c>
      <c r="D13238" t="s">
        <v>242</v>
      </c>
      <c r="E13238" t="s">
        <v>2537</v>
      </c>
      <c r="F13238" t="s">
        <v>1534</v>
      </c>
    </row>
    <row r="13239" spans="1:6" ht="15">
      <c r="A13239" s="233">
        <v>45778</v>
      </c>
      <c r="B13239" t="s">
        <v>2588</v>
      </c>
      <c r="C13239">
        <v>3125</v>
      </c>
      <c r="D13239" t="s">
        <v>244</v>
      </c>
      <c r="E13239" t="s">
        <v>4063</v>
      </c>
      <c r="F13239" t="s">
        <v>1531</v>
      </c>
    </row>
    <row r="13240" spans="1:6" ht="15">
      <c r="A13240" s="233">
        <v>45778</v>
      </c>
      <c r="B13240" t="s">
        <v>2590</v>
      </c>
      <c r="C13240">
        <v>81.699346405228752</v>
      </c>
      <c r="D13240" t="s">
        <v>244</v>
      </c>
      <c r="E13240" t="s">
        <v>2583</v>
      </c>
      <c r="F13240" t="s">
        <v>1531</v>
      </c>
    </row>
    <row r="13241" spans="1:6" ht="15">
      <c r="A13241" s="233">
        <v>45778</v>
      </c>
      <c r="B13241" t="s">
        <v>2588</v>
      </c>
      <c r="C13241">
        <v>915</v>
      </c>
      <c r="D13241" t="s">
        <v>246</v>
      </c>
      <c r="E13241" t="s">
        <v>2325</v>
      </c>
      <c r="F13241" t="s">
        <v>1534</v>
      </c>
    </row>
    <row r="13242" spans="1:6" ht="15">
      <c r="A13242" s="233">
        <v>45778</v>
      </c>
      <c r="B13242" t="s">
        <v>2590</v>
      </c>
      <c r="C13242">
        <v>79.565217391304344</v>
      </c>
      <c r="D13242" t="s">
        <v>246</v>
      </c>
      <c r="E13242" t="s">
        <v>2115</v>
      </c>
      <c r="F13242" t="s">
        <v>1534</v>
      </c>
    </row>
    <row r="13243" spans="1:6" ht="15">
      <c r="A13243" s="233">
        <v>45778</v>
      </c>
      <c r="B13243" t="s">
        <v>2588</v>
      </c>
      <c r="C13243">
        <v>600</v>
      </c>
      <c r="D13243" t="s">
        <v>248</v>
      </c>
      <c r="E13243" t="s">
        <v>2927</v>
      </c>
      <c r="F13243" t="s">
        <v>1578</v>
      </c>
    </row>
    <row r="13244" spans="1:6" ht="15">
      <c r="A13244" s="233">
        <v>45778</v>
      </c>
      <c r="B13244" t="s">
        <v>2590</v>
      </c>
      <c r="C13244">
        <v>81.632653061224488</v>
      </c>
      <c r="D13244" t="s">
        <v>248</v>
      </c>
      <c r="E13244" t="s">
        <v>2583</v>
      </c>
      <c r="F13244" t="s">
        <v>1578</v>
      </c>
    </row>
    <row r="13245" spans="1:6" ht="15">
      <c r="A13245" s="233">
        <v>45778</v>
      </c>
      <c r="B13245" t="s">
        <v>2588</v>
      </c>
      <c r="C13245">
        <v>895</v>
      </c>
      <c r="D13245" t="s">
        <v>250</v>
      </c>
      <c r="E13245" t="s">
        <v>2424</v>
      </c>
      <c r="F13245" t="s">
        <v>1531</v>
      </c>
    </row>
    <row r="13246" spans="1:6" ht="15">
      <c r="A13246" s="233">
        <v>45778</v>
      </c>
      <c r="B13246" t="s">
        <v>2590</v>
      </c>
      <c r="C13246">
        <v>84.834123222748815</v>
      </c>
      <c r="D13246" t="s">
        <v>250</v>
      </c>
      <c r="E13246" t="s">
        <v>2183</v>
      </c>
      <c r="F13246" t="s">
        <v>1531</v>
      </c>
    </row>
    <row r="13247" spans="1:6" ht="15">
      <c r="A13247" s="233">
        <v>45778</v>
      </c>
      <c r="B13247" t="s">
        <v>2588</v>
      </c>
      <c r="C13247">
        <v>2640</v>
      </c>
      <c r="D13247" t="s">
        <v>252</v>
      </c>
      <c r="E13247" t="s">
        <v>4064</v>
      </c>
      <c r="F13247" t="s">
        <v>1525</v>
      </c>
    </row>
    <row r="13248" spans="1:6" ht="15">
      <c r="A13248" s="233">
        <v>45778</v>
      </c>
      <c r="B13248" t="s">
        <v>2590</v>
      </c>
      <c r="C13248">
        <v>84.615384615384613</v>
      </c>
      <c r="D13248" t="s">
        <v>252</v>
      </c>
      <c r="E13248" t="s">
        <v>2183</v>
      </c>
      <c r="F13248" t="s">
        <v>1525</v>
      </c>
    </row>
    <row r="13249" spans="1:6" ht="15">
      <c r="A13249" s="233">
        <v>45778</v>
      </c>
      <c r="B13249" t="s">
        <v>2588</v>
      </c>
      <c r="C13249">
        <v>905</v>
      </c>
      <c r="D13249" t="s">
        <v>254</v>
      </c>
      <c r="E13249" t="s">
        <v>2486</v>
      </c>
      <c r="F13249" t="s">
        <v>1578</v>
      </c>
    </row>
    <row r="13250" spans="1:6" ht="15">
      <c r="A13250" s="233">
        <v>45778</v>
      </c>
      <c r="B13250" t="s">
        <v>2590</v>
      </c>
      <c r="C13250">
        <v>80.088495575221245</v>
      </c>
      <c r="D13250" t="s">
        <v>254</v>
      </c>
      <c r="E13250" t="s">
        <v>2115</v>
      </c>
      <c r="F13250" t="s">
        <v>1578</v>
      </c>
    </row>
    <row r="13251" spans="1:6" ht="15">
      <c r="A13251" s="233">
        <v>45778</v>
      </c>
      <c r="B13251" t="s">
        <v>2588</v>
      </c>
      <c r="C13251">
        <v>2960</v>
      </c>
      <c r="D13251" t="s">
        <v>256</v>
      </c>
      <c r="E13251" t="s">
        <v>4009</v>
      </c>
      <c r="F13251" t="s">
        <v>1544</v>
      </c>
    </row>
    <row r="13252" spans="1:6" ht="15">
      <c r="A13252" s="233">
        <v>45778</v>
      </c>
      <c r="B13252" t="s">
        <v>2590</v>
      </c>
      <c r="C13252">
        <v>80.763983628922247</v>
      </c>
      <c r="D13252" t="s">
        <v>256</v>
      </c>
      <c r="E13252" t="s">
        <v>2591</v>
      </c>
      <c r="F13252" t="s">
        <v>1544</v>
      </c>
    </row>
    <row r="13253" spans="1:6" ht="15">
      <c r="A13253" s="233">
        <v>45778</v>
      </c>
      <c r="B13253" t="s">
        <v>2588</v>
      </c>
      <c r="C13253">
        <v>395</v>
      </c>
      <c r="D13253" t="s">
        <v>258</v>
      </c>
      <c r="E13253" t="s">
        <v>2589</v>
      </c>
      <c r="F13253" t="s">
        <v>1509</v>
      </c>
    </row>
    <row r="13254" spans="1:6" ht="15">
      <c r="A13254" s="233">
        <v>45778</v>
      </c>
      <c r="B13254" t="s">
        <v>2590</v>
      </c>
      <c r="C13254">
        <v>72.477064220183479</v>
      </c>
      <c r="D13254" t="s">
        <v>258</v>
      </c>
      <c r="E13254" t="s">
        <v>2529</v>
      </c>
      <c r="F13254" t="s">
        <v>1509</v>
      </c>
    </row>
    <row r="13255" spans="1:6" ht="15">
      <c r="A13255" s="233">
        <v>45778</v>
      </c>
      <c r="B13255" t="s">
        <v>2588</v>
      </c>
      <c r="C13255">
        <v>520</v>
      </c>
      <c r="D13255" t="s">
        <v>260</v>
      </c>
      <c r="E13255" t="s">
        <v>2304</v>
      </c>
      <c r="F13255" t="s">
        <v>1522</v>
      </c>
    </row>
    <row r="13256" spans="1:6" ht="15">
      <c r="A13256" s="233">
        <v>45778</v>
      </c>
      <c r="B13256" t="s">
        <v>2590</v>
      </c>
      <c r="C13256">
        <v>77.611940298507463</v>
      </c>
      <c r="D13256" t="s">
        <v>260</v>
      </c>
      <c r="E13256" t="s">
        <v>2604</v>
      </c>
      <c r="F13256" t="s">
        <v>1522</v>
      </c>
    </row>
    <row r="13257" spans="1:6" ht="15">
      <c r="A13257" s="233">
        <v>45778</v>
      </c>
      <c r="B13257" t="s">
        <v>2588</v>
      </c>
      <c r="C13257">
        <v>735</v>
      </c>
      <c r="D13257" t="s">
        <v>262</v>
      </c>
      <c r="E13257" t="s">
        <v>3069</v>
      </c>
      <c r="F13257" t="s">
        <v>1534</v>
      </c>
    </row>
    <row r="13258" spans="1:6" ht="15">
      <c r="A13258" s="233">
        <v>45778</v>
      </c>
      <c r="B13258" t="s">
        <v>2590</v>
      </c>
      <c r="C13258">
        <v>84.971098265895947</v>
      </c>
      <c r="D13258" t="s">
        <v>262</v>
      </c>
      <c r="E13258" t="s">
        <v>2183</v>
      </c>
      <c r="F13258" t="s">
        <v>1534</v>
      </c>
    </row>
    <row r="13259" spans="1:6" ht="15">
      <c r="A13259" s="233">
        <v>45778</v>
      </c>
      <c r="B13259" t="s">
        <v>2588</v>
      </c>
      <c r="C13259">
        <v>580</v>
      </c>
      <c r="D13259" t="s">
        <v>264</v>
      </c>
      <c r="E13259" t="s">
        <v>2296</v>
      </c>
      <c r="F13259" t="s">
        <v>1531</v>
      </c>
    </row>
    <row r="13260" spans="1:6" ht="15">
      <c r="A13260" s="233">
        <v>45778</v>
      </c>
      <c r="B13260" t="s">
        <v>2590</v>
      </c>
      <c r="C13260">
        <v>80.555555555555557</v>
      </c>
      <c r="D13260" t="s">
        <v>264</v>
      </c>
      <c r="E13260" t="s">
        <v>2591</v>
      </c>
      <c r="F13260" t="s">
        <v>1531</v>
      </c>
    </row>
    <row r="13261" spans="1:6" ht="15">
      <c r="A13261" s="233">
        <v>45778</v>
      </c>
      <c r="B13261" t="s">
        <v>2588</v>
      </c>
      <c r="C13261">
        <v>355</v>
      </c>
      <c r="D13261" t="s">
        <v>266</v>
      </c>
      <c r="E13261" t="s">
        <v>2366</v>
      </c>
      <c r="F13261" t="s">
        <v>1525</v>
      </c>
    </row>
    <row r="13262" spans="1:6" ht="15">
      <c r="A13262" s="233">
        <v>45778</v>
      </c>
      <c r="B13262" t="s">
        <v>2590</v>
      </c>
      <c r="C13262">
        <v>78.888888888888886</v>
      </c>
      <c r="D13262" t="s">
        <v>266</v>
      </c>
      <c r="E13262" t="s">
        <v>2562</v>
      </c>
      <c r="F13262" t="s">
        <v>1525</v>
      </c>
    </row>
    <row r="13263" spans="1:6" ht="15">
      <c r="A13263" s="233">
        <v>45778</v>
      </c>
      <c r="B13263" t="s">
        <v>2588</v>
      </c>
      <c r="C13263">
        <v>575</v>
      </c>
      <c r="D13263" t="s">
        <v>268</v>
      </c>
      <c r="E13263" t="s">
        <v>3440</v>
      </c>
      <c r="F13263" t="s">
        <v>1522</v>
      </c>
    </row>
    <row r="13264" spans="1:6" ht="15">
      <c r="A13264" s="233">
        <v>45778</v>
      </c>
      <c r="B13264" t="s">
        <v>2590</v>
      </c>
      <c r="C13264">
        <v>79.861111111111114</v>
      </c>
      <c r="D13264" t="s">
        <v>268</v>
      </c>
      <c r="E13264" t="s">
        <v>2115</v>
      </c>
      <c r="F13264" t="s">
        <v>1522</v>
      </c>
    </row>
    <row r="13265" spans="1:6" ht="15">
      <c r="A13265" s="233">
        <v>45778</v>
      </c>
      <c r="B13265" t="s">
        <v>2588</v>
      </c>
      <c r="C13265">
        <v>280</v>
      </c>
      <c r="D13265" t="s">
        <v>270</v>
      </c>
      <c r="E13265" t="s">
        <v>2232</v>
      </c>
      <c r="F13265" t="s">
        <v>1509</v>
      </c>
    </row>
    <row r="13266" spans="1:6" ht="15">
      <c r="A13266" s="233">
        <v>45778</v>
      </c>
      <c r="B13266" t="s">
        <v>2590</v>
      </c>
      <c r="C13266">
        <v>83.582089552238799</v>
      </c>
      <c r="D13266" t="s">
        <v>270</v>
      </c>
      <c r="E13266" t="s">
        <v>2537</v>
      </c>
      <c r="F13266" t="s">
        <v>1509</v>
      </c>
    </row>
    <row r="13267" spans="1:6" ht="15">
      <c r="A13267" s="233">
        <v>45778</v>
      </c>
      <c r="B13267" t="s">
        <v>2588</v>
      </c>
      <c r="C13267">
        <v>625</v>
      </c>
      <c r="D13267" t="s">
        <v>272</v>
      </c>
      <c r="E13267" t="s">
        <v>2637</v>
      </c>
      <c r="F13267" t="s">
        <v>1534</v>
      </c>
    </row>
    <row r="13268" spans="1:6" ht="15">
      <c r="A13268" s="233">
        <v>45778</v>
      </c>
      <c r="B13268" t="s">
        <v>2590</v>
      </c>
      <c r="C13268">
        <v>80.645161290322577</v>
      </c>
      <c r="D13268" t="s">
        <v>272</v>
      </c>
      <c r="E13268" t="s">
        <v>2591</v>
      </c>
      <c r="F13268" t="s">
        <v>1534</v>
      </c>
    </row>
    <row r="13269" spans="1:6" ht="15">
      <c r="A13269" s="233">
        <v>45778</v>
      </c>
      <c r="B13269" t="s">
        <v>2588</v>
      </c>
      <c r="C13269">
        <v>1050</v>
      </c>
      <c r="D13269" t="s">
        <v>274</v>
      </c>
      <c r="E13269" t="s">
        <v>3389</v>
      </c>
      <c r="F13269" t="s">
        <v>1518</v>
      </c>
    </row>
    <row r="13270" spans="1:6" ht="15">
      <c r="A13270" s="233">
        <v>45778</v>
      </c>
      <c r="B13270" t="s">
        <v>2590</v>
      </c>
      <c r="C13270">
        <v>79.245283018867923</v>
      </c>
      <c r="D13270" t="s">
        <v>274</v>
      </c>
      <c r="E13270" t="s">
        <v>2562</v>
      </c>
      <c r="F13270" t="s">
        <v>1518</v>
      </c>
    </row>
    <row r="13271" spans="1:6" ht="15">
      <c r="A13271" s="233">
        <v>45778</v>
      </c>
      <c r="B13271" t="s">
        <v>2588</v>
      </c>
      <c r="C13271">
        <v>885</v>
      </c>
      <c r="D13271" t="s">
        <v>276</v>
      </c>
      <c r="E13271" t="s">
        <v>2611</v>
      </c>
      <c r="F13271" t="s">
        <v>1531</v>
      </c>
    </row>
    <row r="13272" spans="1:6" ht="15">
      <c r="A13272" s="233">
        <v>45778</v>
      </c>
      <c r="B13272" t="s">
        <v>2590</v>
      </c>
      <c r="C13272">
        <v>88.5</v>
      </c>
      <c r="D13272" t="s">
        <v>276</v>
      </c>
      <c r="E13272" t="s">
        <v>2265</v>
      </c>
      <c r="F13272" t="s">
        <v>1531</v>
      </c>
    </row>
    <row r="13273" spans="1:6" ht="15">
      <c r="A13273" s="233">
        <v>45778</v>
      </c>
      <c r="B13273" t="s">
        <v>2588</v>
      </c>
      <c r="C13273">
        <v>385</v>
      </c>
      <c r="D13273" t="s">
        <v>278</v>
      </c>
      <c r="E13273" t="s">
        <v>2620</v>
      </c>
      <c r="F13273" t="s">
        <v>1509</v>
      </c>
    </row>
    <row r="13274" spans="1:6" ht="15">
      <c r="A13274" s="233">
        <v>45778</v>
      </c>
      <c r="B13274" t="s">
        <v>2590</v>
      </c>
      <c r="C13274">
        <v>79.381443298969074</v>
      </c>
      <c r="D13274" t="s">
        <v>278</v>
      </c>
      <c r="E13274" t="s">
        <v>2562</v>
      </c>
      <c r="F13274" t="s">
        <v>1509</v>
      </c>
    </row>
    <row r="13275" spans="1:6" ht="15">
      <c r="A13275" s="233">
        <v>45778</v>
      </c>
      <c r="B13275" t="s">
        <v>2588</v>
      </c>
      <c r="C13275">
        <v>510</v>
      </c>
      <c r="D13275" t="s">
        <v>280</v>
      </c>
      <c r="E13275" t="s">
        <v>2411</v>
      </c>
      <c r="F13275" t="s">
        <v>1509</v>
      </c>
    </row>
    <row r="13276" spans="1:6" ht="15">
      <c r="A13276" s="233">
        <v>45778</v>
      </c>
      <c r="B13276" t="s">
        <v>2590</v>
      </c>
      <c r="C13276">
        <v>82.258064516129039</v>
      </c>
      <c r="D13276" t="s">
        <v>280</v>
      </c>
      <c r="E13276" t="s">
        <v>2583</v>
      </c>
      <c r="F13276" t="s">
        <v>1509</v>
      </c>
    </row>
    <row r="13277" spans="1:6" ht="15">
      <c r="A13277" s="233">
        <v>45778</v>
      </c>
      <c r="B13277" t="s">
        <v>2588</v>
      </c>
      <c r="C13277">
        <v>660</v>
      </c>
      <c r="D13277" t="s">
        <v>282</v>
      </c>
      <c r="E13277" t="s">
        <v>2634</v>
      </c>
      <c r="F13277" t="s">
        <v>1534</v>
      </c>
    </row>
    <row r="13278" spans="1:6" ht="15">
      <c r="A13278" s="233">
        <v>45778</v>
      </c>
      <c r="B13278" t="s">
        <v>2590</v>
      </c>
      <c r="C13278">
        <v>85.714285714285708</v>
      </c>
      <c r="D13278" t="s">
        <v>282</v>
      </c>
      <c r="E13278" t="s">
        <v>2595</v>
      </c>
      <c r="F13278" t="s">
        <v>1534</v>
      </c>
    </row>
    <row r="13279" spans="1:6" ht="15">
      <c r="A13279" s="233">
        <v>45778</v>
      </c>
      <c r="B13279" t="s">
        <v>2588</v>
      </c>
      <c r="C13279">
        <v>1870</v>
      </c>
      <c r="D13279" t="s">
        <v>284</v>
      </c>
      <c r="E13279" t="s">
        <v>2959</v>
      </c>
      <c r="F13279" t="s">
        <v>1531</v>
      </c>
    </row>
    <row r="13280" spans="1:6" ht="15">
      <c r="A13280" s="233">
        <v>45778</v>
      </c>
      <c r="B13280" t="s">
        <v>2590</v>
      </c>
      <c r="C13280">
        <v>84.807256235827666</v>
      </c>
      <c r="D13280" t="s">
        <v>284</v>
      </c>
      <c r="E13280" t="s">
        <v>2183</v>
      </c>
      <c r="F13280" t="s">
        <v>1531</v>
      </c>
    </row>
    <row r="13281" spans="1:6" ht="15">
      <c r="A13281" s="233">
        <v>45778</v>
      </c>
      <c r="B13281" t="s">
        <v>2588</v>
      </c>
      <c r="C13281">
        <v>310</v>
      </c>
      <c r="D13281" t="s">
        <v>286</v>
      </c>
      <c r="E13281" t="s">
        <v>2289</v>
      </c>
      <c r="F13281" t="s">
        <v>1544</v>
      </c>
    </row>
    <row r="13282" spans="1:6" ht="15">
      <c r="A13282" s="233">
        <v>45778</v>
      </c>
      <c r="B13282" t="s">
        <v>2590</v>
      </c>
      <c r="C13282">
        <v>76.543209876543202</v>
      </c>
      <c r="D13282" t="s">
        <v>286</v>
      </c>
      <c r="E13282" t="s">
        <v>2533</v>
      </c>
      <c r="F13282" t="s">
        <v>1544</v>
      </c>
    </row>
    <row r="13283" spans="1:6" ht="15">
      <c r="A13283" s="233">
        <v>45778</v>
      </c>
      <c r="B13283" t="s">
        <v>2588</v>
      </c>
      <c r="C13283">
        <v>1070</v>
      </c>
      <c r="D13283" t="s">
        <v>288</v>
      </c>
      <c r="E13283" t="s">
        <v>2341</v>
      </c>
      <c r="F13283" t="s">
        <v>1591</v>
      </c>
    </row>
    <row r="13284" spans="1:6" ht="15">
      <c r="A13284" s="233">
        <v>45778</v>
      </c>
      <c r="B13284" t="s">
        <v>2590</v>
      </c>
      <c r="C13284">
        <v>82.945736434108525</v>
      </c>
      <c r="D13284" t="s">
        <v>288</v>
      </c>
      <c r="E13284" t="s">
        <v>2548</v>
      </c>
      <c r="F13284" t="s">
        <v>1591</v>
      </c>
    </row>
    <row r="13285" spans="1:6" ht="15">
      <c r="A13285" s="233">
        <v>45778</v>
      </c>
      <c r="B13285" t="s">
        <v>2588</v>
      </c>
      <c r="C13285">
        <v>2630</v>
      </c>
      <c r="D13285" t="s">
        <v>290</v>
      </c>
      <c r="E13285" t="s">
        <v>4065</v>
      </c>
      <c r="F13285" t="s">
        <v>1544</v>
      </c>
    </row>
    <row r="13286" spans="1:6" ht="15">
      <c r="A13286" s="233">
        <v>45778</v>
      </c>
      <c r="B13286" t="s">
        <v>2590</v>
      </c>
      <c r="C13286">
        <v>79.097744360902254</v>
      </c>
      <c r="D13286" t="s">
        <v>290</v>
      </c>
      <c r="E13286" t="s">
        <v>2562</v>
      </c>
      <c r="F13286" t="s">
        <v>1544</v>
      </c>
    </row>
    <row r="13287" spans="1:6" ht="15">
      <c r="A13287" s="233">
        <v>45778</v>
      </c>
      <c r="B13287" t="s">
        <v>2588</v>
      </c>
      <c r="C13287">
        <v>400</v>
      </c>
      <c r="D13287" t="s">
        <v>292</v>
      </c>
      <c r="E13287" t="s">
        <v>2379</v>
      </c>
      <c r="F13287" t="s">
        <v>1509</v>
      </c>
    </row>
    <row r="13288" spans="1:6" ht="15">
      <c r="A13288" s="233">
        <v>45778</v>
      </c>
      <c r="B13288" t="s">
        <v>2590</v>
      </c>
      <c r="C13288">
        <v>85.106382978723403</v>
      </c>
      <c r="D13288" t="s">
        <v>292</v>
      </c>
      <c r="E13288" t="s">
        <v>2183</v>
      </c>
      <c r="F13288" t="s">
        <v>1509</v>
      </c>
    </row>
    <row r="13289" spans="1:6" ht="15">
      <c r="A13289" s="233">
        <v>45778</v>
      </c>
      <c r="B13289" t="s">
        <v>2588</v>
      </c>
      <c r="C13289">
        <v>725</v>
      </c>
      <c r="D13289" t="s">
        <v>296</v>
      </c>
      <c r="E13289" t="s">
        <v>2420</v>
      </c>
      <c r="F13289" t="s">
        <v>1534</v>
      </c>
    </row>
    <row r="13290" spans="1:6" ht="15">
      <c r="A13290" s="233">
        <v>45778</v>
      </c>
      <c r="B13290" t="s">
        <v>2590</v>
      </c>
      <c r="C13290">
        <v>86.82634730538922</v>
      </c>
      <c r="D13290" t="s">
        <v>296</v>
      </c>
      <c r="E13290" t="s">
        <v>2567</v>
      </c>
      <c r="F13290" t="s">
        <v>1534</v>
      </c>
    </row>
    <row r="13291" spans="1:6" ht="15">
      <c r="A13291" s="233">
        <v>45778</v>
      </c>
      <c r="B13291" t="s">
        <v>2588</v>
      </c>
      <c r="C13291">
        <v>865</v>
      </c>
      <c r="D13291" t="s">
        <v>294</v>
      </c>
      <c r="E13291" t="s">
        <v>2395</v>
      </c>
      <c r="F13291" t="s">
        <v>1534</v>
      </c>
    </row>
    <row r="13292" spans="1:6" ht="15">
      <c r="A13292" s="233">
        <v>45778</v>
      </c>
      <c r="B13292" t="s">
        <v>2590</v>
      </c>
      <c r="C13292">
        <v>76.888888888888886</v>
      </c>
      <c r="D13292" t="s">
        <v>294</v>
      </c>
      <c r="E13292" t="s">
        <v>2533</v>
      </c>
      <c r="F13292" t="s">
        <v>1534</v>
      </c>
    </row>
    <row r="13293" spans="1:6" ht="15">
      <c r="A13293" s="233">
        <v>45778</v>
      </c>
      <c r="B13293" t="s">
        <v>2588</v>
      </c>
      <c r="C13293">
        <v>1490</v>
      </c>
      <c r="D13293" t="s">
        <v>298</v>
      </c>
      <c r="E13293" t="s">
        <v>2313</v>
      </c>
      <c r="F13293" t="s">
        <v>1522</v>
      </c>
    </row>
    <row r="13294" spans="1:6" ht="15">
      <c r="A13294" s="233">
        <v>45778</v>
      </c>
      <c r="B13294" t="s">
        <v>2590</v>
      </c>
      <c r="C13294">
        <v>81.643835616438352</v>
      </c>
      <c r="D13294" t="s">
        <v>298</v>
      </c>
      <c r="E13294" t="s">
        <v>2583</v>
      </c>
      <c r="F13294" t="s">
        <v>1522</v>
      </c>
    </row>
    <row r="13295" spans="1:6" ht="15">
      <c r="A13295" s="233">
        <v>45778</v>
      </c>
      <c r="B13295" t="s">
        <v>2588</v>
      </c>
      <c r="C13295">
        <v>345</v>
      </c>
      <c r="D13295" t="s">
        <v>300</v>
      </c>
      <c r="E13295" t="s">
        <v>2252</v>
      </c>
      <c r="F13295" t="s">
        <v>1544</v>
      </c>
    </row>
    <row r="13296" spans="1:6" ht="15">
      <c r="A13296" s="233">
        <v>45778</v>
      </c>
      <c r="B13296" t="s">
        <v>2590</v>
      </c>
      <c r="C13296">
        <v>74.193548387096769</v>
      </c>
      <c r="D13296" t="s">
        <v>300</v>
      </c>
      <c r="E13296" t="s">
        <v>2628</v>
      </c>
      <c r="F13296" t="s">
        <v>1544</v>
      </c>
    </row>
    <row r="13297" spans="1:6" ht="15">
      <c r="A13297" s="233">
        <v>45778</v>
      </c>
      <c r="B13297" t="s">
        <v>2588</v>
      </c>
      <c r="C13297">
        <v>970</v>
      </c>
      <c r="D13297" t="s">
        <v>302</v>
      </c>
      <c r="E13297" t="s">
        <v>3728</v>
      </c>
      <c r="F13297" t="s">
        <v>1534</v>
      </c>
    </row>
    <row r="13298" spans="1:6" ht="15">
      <c r="A13298" s="233">
        <v>45778</v>
      </c>
      <c r="B13298" t="s">
        <v>2590</v>
      </c>
      <c r="C13298">
        <v>83.620689655172413</v>
      </c>
      <c r="D13298" t="s">
        <v>302</v>
      </c>
      <c r="E13298" t="s">
        <v>2537</v>
      </c>
      <c r="F13298" t="s">
        <v>1534</v>
      </c>
    </row>
    <row r="13299" spans="1:6" ht="15">
      <c r="A13299" s="233">
        <v>45778</v>
      </c>
      <c r="B13299" t="s">
        <v>2588</v>
      </c>
      <c r="C13299">
        <v>295</v>
      </c>
      <c r="D13299" t="s">
        <v>304</v>
      </c>
      <c r="E13299" t="s">
        <v>2226</v>
      </c>
      <c r="F13299" t="s">
        <v>1544</v>
      </c>
    </row>
    <row r="13300" spans="1:6" ht="15">
      <c r="A13300" s="233">
        <v>45778</v>
      </c>
      <c r="B13300" t="s">
        <v>2590</v>
      </c>
      <c r="C13300">
        <v>77.631578947368425</v>
      </c>
      <c r="D13300" t="s">
        <v>304</v>
      </c>
      <c r="E13300" t="s">
        <v>2604</v>
      </c>
      <c r="F13300" t="s">
        <v>1544</v>
      </c>
    </row>
    <row r="13301" spans="1:6" ht="15">
      <c r="A13301" s="233">
        <v>45778</v>
      </c>
      <c r="B13301" t="s">
        <v>2588</v>
      </c>
      <c r="C13301">
        <v>755</v>
      </c>
      <c r="D13301" t="s">
        <v>306</v>
      </c>
      <c r="E13301" t="s">
        <v>2306</v>
      </c>
      <c r="F13301" t="s">
        <v>1531</v>
      </c>
    </row>
    <row r="13302" spans="1:6" ht="15">
      <c r="A13302" s="233">
        <v>45778</v>
      </c>
      <c r="B13302" t="s">
        <v>2590</v>
      </c>
      <c r="C13302">
        <v>81.182795698924721</v>
      </c>
      <c r="D13302" t="s">
        <v>306</v>
      </c>
      <c r="E13302" t="s">
        <v>2591</v>
      </c>
      <c r="F13302" t="s">
        <v>1531</v>
      </c>
    </row>
    <row r="13303" spans="1:6" ht="15">
      <c r="A13303" s="233">
        <v>45778</v>
      </c>
      <c r="B13303" t="s">
        <v>2588</v>
      </c>
      <c r="C13303">
        <v>1680</v>
      </c>
      <c r="D13303" t="s">
        <v>308</v>
      </c>
      <c r="E13303" t="s">
        <v>3577</v>
      </c>
      <c r="F13303" t="s">
        <v>1531</v>
      </c>
    </row>
    <row r="13304" spans="1:6" ht="15">
      <c r="A13304" s="233">
        <v>45778</v>
      </c>
      <c r="B13304" t="s">
        <v>2590</v>
      </c>
      <c r="C13304">
        <v>74.666666666666671</v>
      </c>
      <c r="D13304" t="s">
        <v>308</v>
      </c>
      <c r="E13304" t="s">
        <v>2147</v>
      </c>
      <c r="F13304" t="s">
        <v>1531</v>
      </c>
    </row>
    <row r="13305" spans="1:6" ht="15">
      <c r="A13305" s="233">
        <v>45778</v>
      </c>
      <c r="B13305" t="s">
        <v>2588</v>
      </c>
      <c r="C13305">
        <v>615</v>
      </c>
      <c r="D13305" t="s">
        <v>310</v>
      </c>
      <c r="E13305" t="s">
        <v>2499</v>
      </c>
      <c r="F13305" t="s">
        <v>1518</v>
      </c>
    </row>
    <row r="13306" spans="1:6" ht="15">
      <c r="A13306" s="233">
        <v>45778</v>
      </c>
      <c r="B13306" t="s">
        <v>2590</v>
      </c>
      <c r="C13306">
        <v>86.619718309859152</v>
      </c>
      <c r="D13306" t="s">
        <v>310</v>
      </c>
      <c r="E13306" t="s">
        <v>2567</v>
      </c>
      <c r="F13306" t="s">
        <v>1518</v>
      </c>
    </row>
    <row r="13307" spans="1:6" ht="15">
      <c r="A13307" s="233">
        <v>45778</v>
      </c>
      <c r="B13307" t="s">
        <v>2588</v>
      </c>
      <c r="C13307">
        <v>150600</v>
      </c>
      <c r="D13307" t="s">
        <v>1772</v>
      </c>
      <c r="E13307" t="s">
        <v>4066</v>
      </c>
      <c r="F13307" t="s">
        <v>1772</v>
      </c>
    </row>
    <row r="13308" spans="1:6" ht="15">
      <c r="A13308" s="233">
        <v>45778</v>
      </c>
      <c r="B13308" t="s">
        <v>2590</v>
      </c>
      <c r="C13308">
        <v>81.105097342273197</v>
      </c>
      <c r="D13308" t="s">
        <v>1772</v>
      </c>
      <c r="E13308" t="s">
        <v>2591</v>
      </c>
      <c r="F13308" t="s">
        <v>1772</v>
      </c>
    </row>
    <row r="13309" spans="1:6" ht="15">
      <c r="A13309" s="233">
        <v>45748</v>
      </c>
      <c r="B13309" t="s">
        <v>1507</v>
      </c>
      <c r="C13309">
        <v>0.77500000000000002</v>
      </c>
      <c r="D13309" t="s">
        <v>3</v>
      </c>
      <c r="E13309" t="s">
        <v>1642</v>
      </c>
      <c r="F13309" t="s">
        <v>1509</v>
      </c>
    </row>
    <row r="13310" spans="1:6" ht="15">
      <c r="A13310" s="233">
        <v>45748</v>
      </c>
      <c r="B13310" t="s">
        <v>1510</v>
      </c>
      <c r="C13310">
        <v>7.75</v>
      </c>
      <c r="D13310" t="s">
        <v>3</v>
      </c>
      <c r="E13310" t="s">
        <v>1667</v>
      </c>
      <c r="F13310" t="s">
        <v>1509</v>
      </c>
    </row>
    <row r="13311" spans="1:6" ht="15">
      <c r="A13311" s="233">
        <v>45748</v>
      </c>
      <c r="B13311" t="s">
        <v>1512</v>
      </c>
      <c r="C13311">
        <v>0.9</v>
      </c>
      <c r="D13311" t="s">
        <v>3</v>
      </c>
      <c r="E13311" t="s">
        <v>1580</v>
      </c>
      <c r="F13311" t="s">
        <v>1509</v>
      </c>
    </row>
    <row r="13312" spans="1:6" ht="15">
      <c r="A13312" s="233">
        <v>45748</v>
      </c>
      <c r="B13312" t="s">
        <v>1507</v>
      </c>
      <c r="C13312">
        <v>0.43200436919716001</v>
      </c>
      <c r="D13312" t="s">
        <v>7</v>
      </c>
      <c r="E13312" t="s">
        <v>1619</v>
      </c>
      <c r="F13312" t="s">
        <v>1509</v>
      </c>
    </row>
    <row r="13313" spans="1:6" ht="15">
      <c r="A13313" s="233">
        <v>45748</v>
      </c>
      <c r="B13313" t="s">
        <v>1510</v>
      </c>
      <c r="C13313">
        <v>4.0357142857142856</v>
      </c>
      <c r="D13313" t="s">
        <v>7</v>
      </c>
      <c r="E13313" t="s">
        <v>2757</v>
      </c>
      <c r="F13313" t="s">
        <v>1509</v>
      </c>
    </row>
    <row r="13314" spans="1:6" ht="15">
      <c r="A13314" s="233">
        <v>45748</v>
      </c>
      <c r="B13314" t="s">
        <v>1512</v>
      </c>
      <c r="C13314">
        <v>0.89295466957946479</v>
      </c>
      <c r="D13314" t="s">
        <v>7</v>
      </c>
      <c r="E13314" t="s">
        <v>1576</v>
      </c>
      <c r="F13314" t="s">
        <v>1509</v>
      </c>
    </row>
    <row r="13315" spans="1:6" ht="15">
      <c r="A13315" s="233">
        <v>45748</v>
      </c>
      <c r="B13315" t="s">
        <v>1507</v>
      </c>
      <c r="C13315">
        <v>2.028466483011937</v>
      </c>
      <c r="D13315" t="s">
        <v>11</v>
      </c>
      <c r="E13315" t="s">
        <v>4067</v>
      </c>
      <c r="F13315" t="s">
        <v>1518</v>
      </c>
    </row>
    <row r="13316" spans="1:6" ht="15">
      <c r="A13316" s="233">
        <v>45748</v>
      </c>
      <c r="B13316" t="s">
        <v>1510</v>
      </c>
      <c r="C13316">
        <v>6.0603566529492454</v>
      </c>
      <c r="D13316" t="s">
        <v>11</v>
      </c>
      <c r="E13316" t="s">
        <v>4068</v>
      </c>
      <c r="F13316" t="s">
        <v>1518</v>
      </c>
    </row>
    <row r="13317" spans="1:6" ht="15">
      <c r="A13317" s="233">
        <v>45748</v>
      </c>
      <c r="B13317" t="s">
        <v>1512</v>
      </c>
      <c r="C13317">
        <v>0.66528925619834711</v>
      </c>
      <c r="D13317" t="s">
        <v>11</v>
      </c>
      <c r="E13317" t="s">
        <v>3970</v>
      </c>
      <c r="F13317" t="s">
        <v>1518</v>
      </c>
    </row>
    <row r="13318" spans="1:6" ht="15">
      <c r="A13318" s="233">
        <v>45748</v>
      </c>
      <c r="B13318" t="s">
        <v>1507</v>
      </c>
      <c r="C13318">
        <v>0.44649122807017538</v>
      </c>
      <c r="D13318" t="s">
        <v>14</v>
      </c>
      <c r="E13318" t="s">
        <v>1648</v>
      </c>
      <c r="F13318" t="s">
        <v>1522</v>
      </c>
    </row>
    <row r="13319" spans="1:6" ht="15">
      <c r="A13319" s="233">
        <v>45748</v>
      </c>
      <c r="B13319" t="s">
        <v>1510</v>
      </c>
      <c r="C13319">
        <v>4.4649122807017543</v>
      </c>
      <c r="D13319" t="s">
        <v>14</v>
      </c>
      <c r="E13319" t="s">
        <v>2684</v>
      </c>
      <c r="F13319" t="s">
        <v>1522</v>
      </c>
    </row>
    <row r="13320" spans="1:6" ht="15">
      <c r="A13320" s="233">
        <v>45748</v>
      </c>
      <c r="B13320" t="s">
        <v>1512</v>
      </c>
      <c r="C13320">
        <v>0.9</v>
      </c>
      <c r="D13320" t="s">
        <v>14</v>
      </c>
      <c r="E13320" t="s">
        <v>1580</v>
      </c>
      <c r="F13320" t="s">
        <v>1522</v>
      </c>
    </row>
    <row r="13321" spans="1:6" ht="15">
      <c r="A13321" s="233">
        <v>45748</v>
      </c>
      <c r="B13321" t="s">
        <v>1507</v>
      </c>
      <c r="C13321">
        <v>0.74981870920957217</v>
      </c>
      <c r="D13321" t="s">
        <v>16</v>
      </c>
      <c r="E13321" t="s">
        <v>1615</v>
      </c>
      <c r="F13321" t="s">
        <v>1525</v>
      </c>
    </row>
    <row r="13322" spans="1:6" ht="15">
      <c r="A13322" s="233">
        <v>45748</v>
      </c>
      <c r="B13322" t="s">
        <v>1510</v>
      </c>
      <c r="C13322">
        <v>6.8476821192052979</v>
      </c>
      <c r="D13322" t="s">
        <v>16</v>
      </c>
      <c r="E13322" t="s">
        <v>2666</v>
      </c>
      <c r="F13322" t="s">
        <v>1525</v>
      </c>
    </row>
    <row r="13323" spans="1:6" ht="15">
      <c r="A13323" s="233">
        <v>45748</v>
      </c>
      <c r="B13323" t="s">
        <v>1512</v>
      </c>
      <c r="C13323">
        <v>0.89050036258158083</v>
      </c>
      <c r="D13323" t="s">
        <v>16</v>
      </c>
      <c r="E13323" t="s">
        <v>1576</v>
      </c>
      <c r="F13323" t="s">
        <v>1525</v>
      </c>
    </row>
    <row r="13324" spans="1:6" ht="15">
      <c r="A13324" s="233">
        <v>45748</v>
      </c>
      <c r="B13324" t="s">
        <v>1507</v>
      </c>
      <c r="C13324">
        <v>0.55508771929824563</v>
      </c>
      <c r="D13324" t="s">
        <v>18</v>
      </c>
      <c r="E13324" t="s">
        <v>1548</v>
      </c>
      <c r="F13324" t="s">
        <v>1509</v>
      </c>
    </row>
    <row r="13325" spans="1:6" ht="15">
      <c r="A13325" s="233">
        <v>45748</v>
      </c>
      <c r="B13325" t="s">
        <v>1510</v>
      </c>
      <c r="C13325">
        <v>6.4836065573770494</v>
      </c>
      <c r="D13325" t="s">
        <v>18</v>
      </c>
      <c r="E13325" t="s">
        <v>2063</v>
      </c>
      <c r="F13325" t="s">
        <v>1509</v>
      </c>
    </row>
    <row r="13326" spans="1:6" ht="15">
      <c r="A13326" s="233">
        <v>45748</v>
      </c>
      <c r="B13326" t="s">
        <v>1512</v>
      </c>
      <c r="C13326">
        <v>0.91438596491228075</v>
      </c>
      <c r="D13326" t="s">
        <v>18</v>
      </c>
      <c r="E13326" t="s">
        <v>1673</v>
      </c>
      <c r="F13326" t="s">
        <v>1509</v>
      </c>
    </row>
    <row r="13327" spans="1:6" ht="15">
      <c r="A13327" s="233">
        <v>45748</v>
      </c>
      <c r="B13327" t="s">
        <v>1507</v>
      </c>
      <c r="C13327">
        <v>0.7258370183196462</v>
      </c>
      <c r="D13327" t="s">
        <v>20</v>
      </c>
      <c r="E13327" t="s">
        <v>1658</v>
      </c>
      <c r="F13327" t="s">
        <v>1531</v>
      </c>
    </row>
    <row r="13328" spans="1:6" ht="15">
      <c r="A13328" s="233">
        <v>45748</v>
      </c>
      <c r="B13328" t="s">
        <v>1510</v>
      </c>
      <c r="C13328">
        <v>6.2108108108108109</v>
      </c>
      <c r="D13328" t="s">
        <v>20</v>
      </c>
      <c r="E13328" t="s">
        <v>3262</v>
      </c>
      <c r="F13328" t="s">
        <v>1531</v>
      </c>
    </row>
    <row r="13329" spans="1:6" ht="15">
      <c r="A13329" s="233">
        <v>45748</v>
      </c>
      <c r="B13329" t="s">
        <v>1512</v>
      </c>
      <c r="C13329">
        <v>0.88313329121920403</v>
      </c>
      <c r="D13329" t="s">
        <v>20</v>
      </c>
      <c r="E13329" t="s">
        <v>1516</v>
      </c>
      <c r="F13329" t="s">
        <v>1531</v>
      </c>
    </row>
    <row r="13330" spans="1:6" ht="15">
      <c r="A13330" s="233">
        <v>45748</v>
      </c>
      <c r="B13330" t="s">
        <v>1507</v>
      </c>
      <c r="C13330">
        <v>0.40973871733966738</v>
      </c>
      <c r="D13330" t="s">
        <v>22</v>
      </c>
      <c r="E13330" t="s">
        <v>1577</v>
      </c>
      <c r="F13330" t="s">
        <v>1534</v>
      </c>
    </row>
    <row r="13331" spans="1:6" ht="15">
      <c r="A13331" s="233">
        <v>45748</v>
      </c>
      <c r="B13331" t="s">
        <v>1510</v>
      </c>
      <c r="C13331">
        <v>3.285714285714286</v>
      </c>
      <c r="D13331" t="s">
        <v>22</v>
      </c>
      <c r="E13331" t="s">
        <v>2756</v>
      </c>
      <c r="F13331" t="s">
        <v>1534</v>
      </c>
    </row>
    <row r="13332" spans="1:6" ht="15">
      <c r="A13332" s="233">
        <v>45748</v>
      </c>
      <c r="B13332" t="s">
        <v>1512</v>
      </c>
      <c r="C13332">
        <v>0.87529691211401428</v>
      </c>
      <c r="D13332" t="s">
        <v>22</v>
      </c>
      <c r="E13332" t="s">
        <v>1516</v>
      </c>
      <c r="F13332" t="s">
        <v>1534</v>
      </c>
    </row>
    <row r="13333" spans="1:6" ht="15">
      <c r="A13333" s="233">
        <v>45748</v>
      </c>
      <c r="B13333" t="s">
        <v>1507</v>
      </c>
      <c r="C13333">
        <v>0.69447047797563266</v>
      </c>
      <c r="D13333" t="s">
        <v>24</v>
      </c>
      <c r="E13333" t="s">
        <v>1734</v>
      </c>
      <c r="F13333" t="s">
        <v>1534</v>
      </c>
    </row>
    <row r="13334" spans="1:6" ht="15">
      <c r="A13334" s="233">
        <v>45748</v>
      </c>
      <c r="B13334" t="s">
        <v>1510</v>
      </c>
      <c r="C13334">
        <v>5.2553191489361701</v>
      </c>
      <c r="D13334" t="s">
        <v>24</v>
      </c>
      <c r="E13334" t="s">
        <v>3535</v>
      </c>
      <c r="F13334" t="s">
        <v>1534</v>
      </c>
    </row>
    <row r="13335" spans="1:6" ht="15">
      <c r="A13335" s="233">
        <v>45748</v>
      </c>
      <c r="B13335" t="s">
        <v>1512</v>
      </c>
      <c r="C13335">
        <v>0.86785379568884724</v>
      </c>
      <c r="D13335" t="s">
        <v>24</v>
      </c>
      <c r="E13335" t="s">
        <v>1524</v>
      </c>
      <c r="F13335" t="s">
        <v>1534</v>
      </c>
    </row>
    <row r="13336" spans="1:6" ht="15">
      <c r="A13336" s="233">
        <v>45748</v>
      </c>
      <c r="B13336" t="s">
        <v>1507</v>
      </c>
      <c r="C13336">
        <v>1.4504249291784701</v>
      </c>
      <c r="D13336" t="s">
        <v>26</v>
      </c>
      <c r="E13336" t="s">
        <v>2718</v>
      </c>
      <c r="F13336" t="s">
        <v>1534</v>
      </c>
    </row>
    <row r="13337" spans="1:6" ht="15">
      <c r="A13337" s="233">
        <v>45748</v>
      </c>
      <c r="B13337" t="s">
        <v>1510</v>
      </c>
      <c r="C13337">
        <v>19.69230769230769</v>
      </c>
      <c r="D13337" t="s">
        <v>26</v>
      </c>
      <c r="E13337" t="s">
        <v>4069</v>
      </c>
      <c r="F13337" t="s">
        <v>1534</v>
      </c>
    </row>
    <row r="13338" spans="1:6" ht="15">
      <c r="A13338" s="233">
        <v>45748</v>
      </c>
      <c r="B13338" t="s">
        <v>1512</v>
      </c>
      <c r="C13338">
        <v>0.92634560906515584</v>
      </c>
      <c r="D13338" t="s">
        <v>26</v>
      </c>
      <c r="E13338" t="s">
        <v>1539</v>
      </c>
      <c r="F13338" t="s">
        <v>1534</v>
      </c>
    </row>
    <row r="13339" spans="1:6" ht="15">
      <c r="A13339" s="233">
        <v>45748</v>
      </c>
      <c r="B13339" t="s">
        <v>1507</v>
      </c>
      <c r="C13339">
        <v>0.99965552876334829</v>
      </c>
      <c r="D13339" t="s">
        <v>28</v>
      </c>
      <c r="E13339" t="s">
        <v>2008</v>
      </c>
      <c r="F13339" t="s">
        <v>1522</v>
      </c>
    </row>
    <row r="13340" spans="1:6" ht="15">
      <c r="A13340" s="233">
        <v>45748</v>
      </c>
      <c r="B13340" t="s">
        <v>1510</v>
      </c>
      <c r="C13340">
        <v>7.3468354430379748</v>
      </c>
      <c r="D13340" t="s">
        <v>28</v>
      </c>
      <c r="E13340" t="s">
        <v>1556</v>
      </c>
      <c r="F13340" t="s">
        <v>1522</v>
      </c>
    </row>
    <row r="13341" spans="1:6" ht="15">
      <c r="A13341" s="233">
        <v>45748</v>
      </c>
      <c r="B13341" t="s">
        <v>1512</v>
      </c>
      <c r="C13341">
        <v>0.86393386152256291</v>
      </c>
      <c r="D13341" t="s">
        <v>28</v>
      </c>
      <c r="E13341" t="s">
        <v>1529</v>
      </c>
      <c r="F13341" t="s">
        <v>1522</v>
      </c>
    </row>
    <row r="13342" spans="1:6" ht="15">
      <c r="A13342" s="233">
        <v>45748</v>
      </c>
      <c r="B13342" t="s">
        <v>1507</v>
      </c>
      <c r="C13342">
        <v>1.3019662921348309</v>
      </c>
      <c r="D13342" t="s">
        <v>30</v>
      </c>
      <c r="E13342" t="s">
        <v>2759</v>
      </c>
      <c r="F13342" t="s">
        <v>1544</v>
      </c>
    </row>
    <row r="13343" spans="1:6" ht="15">
      <c r="A13343" s="233">
        <v>45748</v>
      </c>
      <c r="B13343" t="s">
        <v>1510</v>
      </c>
      <c r="C13343">
        <v>6.7173913043478262</v>
      </c>
      <c r="D13343" t="s">
        <v>30</v>
      </c>
      <c r="E13343" t="s">
        <v>3699</v>
      </c>
      <c r="F13343" t="s">
        <v>1544</v>
      </c>
    </row>
    <row r="13344" spans="1:6" ht="15">
      <c r="A13344" s="233">
        <v>45748</v>
      </c>
      <c r="B13344" t="s">
        <v>1512</v>
      </c>
      <c r="C13344">
        <v>0.8061797752808989</v>
      </c>
      <c r="D13344" t="s">
        <v>30</v>
      </c>
      <c r="E13344" t="s">
        <v>1547</v>
      </c>
      <c r="F13344" t="s">
        <v>1544</v>
      </c>
    </row>
    <row r="13345" spans="1:6" ht="15">
      <c r="A13345" s="233">
        <v>45748</v>
      </c>
      <c r="B13345" t="s">
        <v>1507</v>
      </c>
      <c r="C13345">
        <v>0.66511762997386004</v>
      </c>
      <c r="D13345" t="s">
        <v>32</v>
      </c>
      <c r="E13345" t="s">
        <v>1637</v>
      </c>
      <c r="F13345" t="s">
        <v>1518</v>
      </c>
    </row>
    <row r="13346" spans="1:6" ht="15">
      <c r="A13346" s="233">
        <v>45748</v>
      </c>
      <c r="B13346" t="s">
        <v>1510</v>
      </c>
      <c r="C13346">
        <v>4.0034965034965033</v>
      </c>
      <c r="D13346" t="s">
        <v>32</v>
      </c>
      <c r="E13346" t="s">
        <v>3691</v>
      </c>
      <c r="F13346" t="s">
        <v>1518</v>
      </c>
    </row>
    <row r="13347" spans="1:6" ht="15">
      <c r="A13347" s="233">
        <v>45748</v>
      </c>
      <c r="B13347" t="s">
        <v>1512</v>
      </c>
      <c r="C13347">
        <v>0.83386581469648569</v>
      </c>
      <c r="D13347" t="s">
        <v>32</v>
      </c>
      <c r="E13347" t="s">
        <v>1582</v>
      </c>
      <c r="F13347" t="s">
        <v>1518</v>
      </c>
    </row>
    <row r="13348" spans="1:6" ht="15">
      <c r="A13348" s="233">
        <v>45748</v>
      </c>
      <c r="B13348" t="s">
        <v>1507</v>
      </c>
      <c r="C13348">
        <v>0.52621167161226512</v>
      </c>
      <c r="D13348" t="s">
        <v>34</v>
      </c>
      <c r="E13348" t="s">
        <v>1514</v>
      </c>
      <c r="F13348" t="s">
        <v>1509</v>
      </c>
    </row>
    <row r="13349" spans="1:6" ht="15">
      <c r="A13349" s="233">
        <v>45748</v>
      </c>
      <c r="B13349" t="s">
        <v>1510</v>
      </c>
      <c r="C13349">
        <v>6.4484848484848483</v>
      </c>
      <c r="D13349" t="s">
        <v>34</v>
      </c>
      <c r="E13349" t="s">
        <v>1957</v>
      </c>
      <c r="F13349" t="s">
        <v>1509</v>
      </c>
    </row>
    <row r="13350" spans="1:6" ht="15">
      <c r="A13350" s="233">
        <v>45748</v>
      </c>
      <c r="B13350" t="s">
        <v>1512</v>
      </c>
      <c r="C13350">
        <v>0.91839762611275966</v>
      </c>
      <c r="D13350" t="s">
        <v>34</v>
      </c>
      <c r="E13350" t="s">
        <v>1590</v>
      </c>
      <c r="F13350" t="s">
        <v>1509</v>
      </c>
    </row>
    <row r="13351" spans="1:6" ht="15">
      <c r="A13351" s="233">
        <v>45748</v>
      </c>
      <c r="B13351" t="s">
        <v>1507</v>
      </c>
      <c r="C13351">
        <v>1.695158850226929</v>
      </c>
      <c r="D13351" t="s">
        <v>36</v>
      </c>
      <c r="E13351" t="s">
        <v>2674</v>
      </c>
      <c r="F13351" t="s">
        <v>1544</v>
      </c>
    </row>
    <row r="13352" spans="1:6" ht="15">
      <c r="A13352" s="233">
        <v>45748</v>
      </c>
      <c r="B13352" t="s">
        <v>1510</v>
      </c>
      <c r="C13352">
        <v>11.551546391752581</v>
      </c>
      <c r="D13352" t="s">
        <v>36</v>
      </c>
      <c r="E13352" t="s">
        <v>4070</v>
      </c>
      <c r="F13352" t="s">
        <v>1544</v>
      </c>
    </row>
    <row r="13353" spans="1:6" ht="15">
      <c r="A13353" s="233">
        <v>45748</v>
      </c>
      <c r="B13353" t="s">
        <v>1512</v>
      </c>
      <c r="C13353">
        <v>0.85325264750378216</v>
      </c>
      <c r="D13353" t="s">
        <v>36</v>
      </c>
      <c r="E13353" t="s">
        <v>1542</v>
      </c>
      <c r="F13353" t="s">
        <v>1544</v>
      </c>
    </row>
    <row r="13354" spans="1:6" ht="15">
      <c r="A13354" s="233">
        <v>45748</v>
      </c>
      <c r="B13354" t="s">
        <v>1507</v>
      </c>
      <c r="C13354">
        <v>1.351927809680066</v>
      </c>
      <c r="D13354" t="s">
        <v>1497</v>
      </c>
      <c r="E13354" t="s">
        <v>1976</v>
      </c>
      <c r="F13354" t="s">
        <v>1522</v>
      </c>
    </row>
    <row r="13355" spans="1:6" ht="15">
      <c r="A13355" s="233">
        <v>45748</v>
      </c>
      <c r="B13355" t="s">
        <v>1510</v>
      </c>
      <c r="C13355">
        <v>9.5260115606936413</v>
      </c>
      <c r="D13355" t="s">
        <v>1497</v>
      </c>
      <c r="E13355" t="s">
        <v>3664</v>
      </c>
      <c r="F13355" t="s">
        <v>1522</v>
      </c>
    </row>
    <row r="13356" spans="1:6" ht="15">
      <c r="A13356" s="233">
        <v>45748</v>
      </c>
      <c r="B13356" t="s">
        <v>1512</v>
      </c>
      <c r="C13356">
        <v>0.85808039376538148</v>
      </c>
      <c r="D13356" t="s">
        <v>1497</v>
      </c>
      <c r="E13356" t="s">
        <v>1529</v>
      </c>
      <c r="F13356" t="s">
        <v>1522</v>
      </c>
    </row>
    <row r="13357" spans="1:6" ht="15">
      <c r="A13357" s="233">
        <v>45748</v>
      </c>
      <c r="B13357" t="s">
        <v>1507</v>
      </c>
      <c r="C13357">
        <v>0.92186652197504071</v>
      </c>
      <c r="D13357" t="s">
        <v>40</v>
      </c>
      <c r="E13357" t="s">
        <v>1743</v>
      </c>
      <c r="F13357" t="s">
        <v>1509</v>
      </c>
    </row>
    <row r="13358" spans="1:6" ht="15">
      <c r="A13358" s="233">
        <v>45748</v>
      </c>
      <c r="B13358" t="s">
        <v>1510</v>
      </c>
      <c r="C13358">
        <v>8.3694581280788185</v>
      </c>
      <c r="D13358" t="s">
        <v>40</v>
      </c>
      <c r="E13358" t="s">
        <v>4071</v>
      </c>
      <c r="F13358" t="s">
        <v>1509</v>
      </c>
    </row>
    <row r="13359" spans="1:6" ht="15">
      <c r="A13359" s="233">
        <v>45748</v>
      </c>
      <c r="B13359" t="s">
        <v>1512</v>
      </c>
      <c r="C13359">
        <v>0.8898534997287032</v>
      </c>
      <c r="D13359" t="s">
        <v>40</v>
      </c>
      <c r="E13359" t="s">
        <v>1576</v>
      </c>
      <c r="F13359" t="s">
        <v>1509</v>
      </c>
    </row>
    <row r="13360" spans="1:6" ht="15">
      <c r="A13360" s="233">
        <v>45748</v>
      </c>
      <c r="B13360" t="s">
        <v>1507</v>
      </c>
      <c r="C13360">
        <v>0.80883367839889575</v>
      </c>
      <c r="D13360" t="s">
        <v>42</v>
      </c>
      <c r="E13360" t="s">
        <v>1617</v>
      </c>
      <c r="F13360" t="s">
        <v>1544</v>
      </c>
    </row>
    <row r="13361" spans="1:6" ht="15">
      <c r="A13361" s="233">
        <v>45748</v>
      </c>
      <c r="B13361" t="s">
        <v>1510</v>
      </c>
      <c r="C13361">
        <v>7.2569659442724461</v>
      </c>
      <c r="D13361" t="s">
        <v>42</v>
      </c>
      <c r="E13361" t="s">
        <v>4072</v>
      </c>
      <c r="F13361" t="s">
        <v>1544</v>
      </c>
    </row>
    <row r="13362" spans="1:6" ht="15">
      <c r="A13362" s="233">
        <v>45748</v>
      </c>
      <c r="B13362" t="s">
        <v>1512</v>
      </c>
      <c r="C13362">
        <v>0.888543823326432</v>
      </c>
      <c r="D13362" t="s">
        <v>42</v>
      </c>
      <c r="E13362" t="s">
        <v>1576</v>
      </c>
      <c r="F13362" t="s">
        <v>1544</v>
      </c>
    </row>
    <row r="13363" spans="1:6" ht="15">
      <c r="A13363" s="233">
        <v>45748</v>
      </c>
      <c r="B13363" t="s">
        <v>1507</v>
      </c>
      <c r="C13363">
        <v>1.065887353878852</v>
      </c>
      <c r="D13363" t="s">
        <v>44</v>
      </c>
      <c r="E13363" t="s">
        <v>1660</v>
      </c>
      <c r="F13363" t="s">
        <v>1534</v>
      </c>
    </row>
    <row r="13364" spans="1:6" ht="15">
      <c r="A13364" s="233">
        <v>45748</v>
      </c>
      <c r="B13364" t="s">
        <v>1510</v>
      </c>
      <c r="C13364">
        <v>7.4850746268656714</v>
      </c>
      <c r="D13364" t="s">
        <v>44</v>
      </c>
      <c r="E13364" t="s">
        <v>4073</v>
      </c>
      <c r="F13364" t="s">
        <v>1534</v>
      </c>
    </row>
    <row r="13365" spans="1:6" ht="15">
      <c r="A13365" s="233">
        <v>45748</v>
      </c>
      <c r="B13365" t="s">
        <v>1512</v>
      </c>
      <c r="C13365">
        <v>0.85759829968119017</v>
      </c>
      <c r="D13365" t="s">
        <v>44</v>
      </c>
      <c r="E13365" t="s">
        <v>1529</v>
      </c>
      <c r="F13365" t="s">
        <v>1534</v>
      </c>
    </row>
    <row r="13366" spans="1:6" ht="15">
      <c r="A13366" s="233">
        <v>45748</v>
      </c>
      <c r="B13366" t="s">
        <v>1507</v>
      </c>
      <c r="C13366">
        <v>0.97102526002971767</v>
      </c>
      <c r="D13366" t="s">
        <v>46</v>
      </c>
      <c r="E13366" t="s">
        <v>1601</v>
      </c>
      <c r="F13366" t="s">
        <v>1518</v>
      </c>
    </row>
    <row r="13367" spans="1:6" ht="15">
      <c r="A13367" s="233">
        <v>45748</v>
      </c>
      <c r="B13367" t="s">
        <v>1510</v>
      </c>
      <c r="C13367">
        <v>13.61458333333333</v>
      </c>
      <c r="D13367" t="s">
        <v>46</v>
      </c>
      <c r="E13367" t="s">
        <v>4074</v>
      </c>
      <c r="F13367" t="s">
        <v>1518</v>
      </c>
    </row>
    <row r="13368" spans="1:6" ht="15">
      <c r="A13368" s="233">
        <v>45748</v>
      </c>
      <c r="B13368" t="s">
        <v>1512</v>
      </c>
      <c r="C13368">
        <v>0.92867756315007433</v>
      </c>
      <c r="D13368" t="s">
        <v>46</v>
      </c>
      <c r="E13368" t="s">
        <v>1539</v>
      </c>
      <c r="F13368" t="s">
        <v>1518</v>
      </c>
    </row>
    <row r="13369" spans="1:6" ht="15">
      <c r="A13369" s="233">
        <v>45748</v>
      </c>
      <c r="B13369" t="s">
        <v>1507</v>
      </c>
      <c r="C13369">
        <v>0.47675070028011213</v>
      </c>
      <c r="D13369" t="s">
        <v>48</v>
      </c>
      <c r="E13369" t="s">
        <v>2733</v>
      </c>
      <c r="F13369" t="s">
        <v>1525</v>
      </c>
    </row>
    <row r="13370" spans="1:6" ht="15">
      <c r="A13370" s="233">
        <v>45748</v>
      </c>
      <c r="B13370" t="s">
        <v>1510</v>
      </c>
      <c r="C13370">
        <v>4.9476744186046524</v>
      </c>
      <c r="D13370" t="s">
        <v>48</v>
      </c>
      <c r="E13370" t="s">
        <v>2721</v>
      </c>
      <c r="F13370" t="s">
        <v>1525</v>
      </c>
    </row>
    <row r="13371" spans="1:6" ht="15">
      <c r="A13371" s="233">
        <v>45748</v>
      </c>
      <c r="B13371" t="s">
        <v>1512</v>
      </c>
      <c r="C13371">
        <v>0.90364145658263306</v>
      </c>
      <c r="D13371" t="s">
        <v>48</v>
      </c>
      <c r="E13371" t="s">
        <v>1580</v>
      </c>
      <c r="F13371" t="s">
        <v>1525</v>
      </c>
    </row>
    <row r="13372" spans="1:6" ht="15">
      <c r="A13372" s="233">
        <v>45748</v>
      </c>
      <c r="B13372" t="s">
        <v>1507</v>
      </c>
      <c r="C13372">
        <v>0.6067415730337079</v>
      </c>
      <c r="D13372" t="s">
        <v>50</v>
      </c>
      <c r="E13372" t="s">
        <v>2004</v>
      </c>
      <c r="F13372" t="s">
        <v>1509</v>
      </c>
    </row>
    <row r="13373" spans="1:6" ht="15">
      <c r="A13373" s="233">
        <v>45748</v>
      </c>
      <c r="B13373" t="s">
        <v>1510</v>
      </c>
      <c r="C13373">
        <v>3.8322580645161288</v>
      </c>
      <c r="D13373" t="s">
        <v>50</v>
      </c>
      <c r="E13373" t="s">
        <v>2700</v>
      </c>
      <c r="F13373" t="s">
        <v>1509</v>
      </c>
    </row>
    <row r="13374" spans="1:6" ht="15">
      <c r="A13374" s="233">
        <v>45748</v>
      </c>
      <c r="B13374" t="s">
        <v>1512</v>
      </c>
      <c r="C13374">
        <v>0.84167517875383047</v>
      </c>
      <c r="D13374" t="s">
        <v>50</v>
      </c>
      <c r="E13374" t="s">
        <v>1568</v>
      </c>
      <c r="F13374" t="s">
        <v>1509</v>
      </c>
    </row>
    <row r="13375" spans="1:6" ht="15">
      <c r="A13375" s="233">
        <v>45748</v>
      </c>
      <c r="B13375" t="s">
        <v>1507</v>
      </c>
      <c r="C13375">
        <v>0.7849117174959872</v>
      </c>
      <c r="D13375" t="s">
        <v>52</v>
      </c>
      <c r="E13375" t="s">
        <v>1642</v>
      </c>
      <c r="F13375" t="s">
        <v>1525</v>
      </c>
    </row>
    <row r="13376" spans="1:6" ht="15">
      <c r="A13376" s="233">
        <v>45748</v>
      </c>
      <c r="B13376" t="s">
        <v>1510</v>
      </c>
      <c r="C13376">
        <v>6.4911504424778759</v>
      </c>
      <c r="D13376" t="s">
        <v>52</v>
      </c>
      <c r="E13376" t="s">
        <v>2730</v>
      </c>
      <c r="F13376" t="s">
        <v>1525</v>
      </c>
    </row>
    <row r="13377" spans="1:6" ht="15">
      <c r="A13377" s="233">
        <v>45748</v>
      </c>
      <c r="B13377" t="s">
        <v>1512</v>
      </c>
      <c r="C13377">
        <v>0.87907972177635096</v>
      </c>
      <c r="D13377" t="s">
        <v>52</v>
      </c>
      <c r="E13377" t="s">
        <v>1516</v>
      </c>
      <c r="F13377" t="s">
        <v>1525</v>
      </c>
    </row>
    <row r="13378" spans="1:6" ht="15">
      <c r="A13378" s="233">
        <v>45748</v>
      </c>
      <c r="B13378" t="s">
        <v>1507</v>
      </c>
      <c r="C13378">
        <v>0.86258503401360542</v>
      </c>
      <c r="D13378" t="s">
        <v>54</v>
      </c>
      <c r="E13378" t="s">
        <v>1967</v>
      </c>
      <c r="F13378" t="s">
        <v>1534</v>
      </c>
    </row>
    <row r="13379" spans="1:6" ht="15">
      <c r="A13379" s="233">
        <v>45748</v>
      </c>
      <c r="B13379" t="s">
        <v>1510</v>
      </c>
      <c r="C13379">
        <v>9.90625</v>
      </c>
      <c r="D13379" t="s">
        <v>54</v>
      </c>
      <c r="E13379" t="s">
        <v>2766</v>
      </c>
      <c r="F13379" t="s">
        <v>1534</v>
      </c>
    </row>
    <row r="13380" spans="1:6" ht="15">
      <c r="A13380" s="233">
        <v>45748</v>
      </c>
      <c r="B13380" t="s">
        <v>1512</v>
      </c>
      <c r="C13380">
        <v>0.9129251700680272</v>
      </c>
      <c r="D13380" t="s">
        <v>54</v>
      </c>
      <c r="E13380" t="s">
        <v>1673</v>
      </c>
      <c r="F13380" t="s">
        <v>1534</v>
      </c>
    </row>
    <row r="13381" spans="1:6" ht="15">
      <c r="A13381" s="233">
        <v>45748</v>
      </c>
      <c r="B13381" t="s">
        <v>1507</v>
      </c>
      <c r="C13381">
        <v>1.6120440069484661</v>
      </c>
      <c r="D13381" t="s">
        <v>56</v>
      </c>
      <c r="E13381" t="s">
        <v>1569</v>
      </c>
      <c r="F13381" t="s">
        <v>1534</v>
      </c>
    </row>
    <row r="13382" spans="1:6" ht="15">
      <c r="A13382" s="233">
        <v>45748</v>
      </c>
      <c r="B13382" t="s">
        <v>1510</v>
      </c>
      <c r="C13382">
        <v>17.29192546583851</v>
      </c>
      <c r="D13382" t="s">
        <v>56</v>
      </c>
      <c r="E13382" t="s">
        <v>4075</v>
      </c>
      <c r="F13382" t="s">
        <v>1534</v>
      </c>
    </row>
    <row r="13383" spans="1:6" ht="15">
      <c r="A13383" s="233">
        <v>45748</v>
      </c>
      <c r="B13383" t="s">
        <v>1512</v>
      </c>
      <c r="C13383">
        <v>0.90677475390851181</v>
      </c>
      <c r="D13383" t="s">
        <v>56</v>
      </c>
      <c r="E13383" t="s">
        <v>1673</v>
      </c>
      <c r="F13383" t="s">
        <v>1534</v>
      </c>
    </row>
    <row r="13384" spans="1:6" ht="15">
      <c r="A13384" s="233">
        <v>45748</v>
      </c>
      <c r="B13384" t="s">
        <v>1507</v>
      </c>
      <c r="C13384">
        <v>0.2105263157894737</v>
      </c>
      <c r="D13384" t="s">
        <v>58</v>
      </c>
      <c r="E13384" t="s">
        <v>3515</v>
      </c>
      <c r="F13384" t="s">
        <v>1509</v>
      </c>
    </row>
    <row r="13385" spans="1:6" ht="15">
      <c r="A13385" s="233">
        <v>45748</v>
      </c>
      <c r="B13385" t="s">
        <v>1510</v>
      </c>
      <c r="C13385">
        <v>2</v>
      </c>
      <c r="D13385" t="s">
        <v>58</v>
      </c>
      <c r="E13385" t="s">
        <v>4076</v>
      </c>
      <c r="F13385" t="s">
        <v>1509</v>
      </c>
    </row>
    <row r="13386" spans="1:6" ht="15">
      <c r="A13386" s="233">
        <v>45748</v>
      </c>
      <c r="B13386" t="s">
        <v>1512</v>
      </c>
      <c r="C13386">
        <v>0.89473684210526316</v>
      </c>
      <c r="D13386" t="s">
        <v>58</v>
      </c>
      <c r="E13386" t="s">
        <v>1576</v>
      </c>
      <c r="F13386" t="s">
        <v>1509</v>
      </c>
    </row>
    <row r="13387" spans="1:6" ht="15">
      <c r="A13387" s="233">
        <v>45748</v>
      </c>
      <c r="B13387" t="s">
        <v>1507</v>
      </c>
      <c r="C13387">
        <v>0.75110848359444282</v>
      </c>
      <c r="D13387" t="s">
        <v>1498</v>
      </c>
      <c r="E13387" t="s">
        <v>1615</v>
      </c>
      <c r="F13387" t="s">
        <v>1522</v>
      </c>
    </row>
    <row r="13388" spans="1:6" ht="15">
      <c r="A13388" s="233">
        <v>45748</v>
      </c>
      <c r="B13388" t="s">
        <v>1510</v>
      </c>
      <c r="C13388">
        <v>5.7750000000000004</v>
      </c>
      <c r="D13388" t="s">
        <v>1498</v>
      </c>
      <c r="E13388" t="s">
        <v>1567</v>
      </c>
      <c r="F13388" t="s">
        <v>1522</v>
      </c>
    </row>
    <row r="13389" spans="1:6" ht="15">
      <c r="A13389" s="233">
        <v>45748</v>
      </c>
      <c r="B13389" t="s">
        <v>1512</v>
      </c>
      <c r="C13389">
        <v>0.86993792491871114</v>
      </c>
      <c r="D13389" t="s">
        <v>1498</v>
      </c>
      <c r="E13389" t="s">
        <v>1524</v>
      </c>
      <c r="F13389" t="s">
        <v>1522</v>
      </c>
    </row>
    <row r="13390" spans="1:6" ht="15">
      <c r="A13390" s="233">
        <v>45748</v>
      </c>
      <c r="B13390" t="s">
        <v>1507</v>
      </c>
      <c r="C13390">
        <v>0.42505081300813008</v>
      </c>
      <c r="D13390" t="s">
        <v>62</v>
      </c>
      <c r="E13390" t="s">
        <v>1619</v>
      </c>
      <c r="F13390" t="s">
        <v>1578</v>
      </c>
    </row>
    <row r="13391" spans="1:6" ht="15">
      <c r="A13391" s="233">
        <v>45748</v>
      </c>
      <c r="B13391" t="s">
        <v>1510</v>
      </c>
      <c r="C13391">
        <v>4.1720698254364086</v>
      </c>
      <c r="D13391" t="s">
        <v>62</v>
      </c>
      <c r="E13391" t="s">
        <v>3228</v>
      </c>
      <c r="F13391" t="s">
        <v>1578</v>
      </c>
    </row>
    <row r="13392" spans="1:6" ht="15">
      <c r="A13392" s="233">
        <v>45748</v>
      </c>
      <c r="B13392" t="s">
        <v>1512</v>
      </c>
      <c r="C13392">
        <v>0.89811991869918695</v>
      </c>
      <c r="D13392" t="s">
        <v>62</v>
      </c>
      <c r="E13392" t="s">
        <v>1580</v>
      </c>
      <c r="F13392" t="s">
        <v>1578</v>
      </c>
    </row>
    <row r="13393" spans="1:6" ht="15">
      <c r="A13393" s="233">
        <v>45748</v>
      </c>
      <c r="B13393" t="s">
        <v>1507</v>
      </c>
      <c r="C13393">
        <v>0.96582587469487391</v>
      </c>
      <c r="D13393" t="s">
        <v>64</v>
      </c>
      <c r="E13393" t="s">
        <v>1601</v>
      </c>
      <c r="F13393" t="s">
        <v>1531</v>
      </c>
    </row>
    <row r="13394" spans="1:6" ht="15">
      <c r="A13394" s="233">
        <v>45748</v>
      </c>
      <c r="B13394" t="s">
        <v>1510</v>
      </c>
      <c r="C13394">
        <v>5.9949494949494948</v>
      </c>
      <c r="D13394" t="s">
        <v>64</v>
      </c>
      <c r="E13394" t="s">
        <v>3248</v>
      </c>
      <c r="F13394" t="s">
        <v>1531</v>
      </c>
    </row>
    <row r="13395" spans="1:6" ht="15">
      <c r="A13395" s="233">
        <v>45748</v>
      </c>
      <c r="B13395" t="s">
        <v>1512</v>
      </c>
      <c r="C13395">
        <v>0.838893409275834</v>
      </c>
      <c r="D13395" t="s">
        <v>64</v>
      </c>
      <c r="E13395" t="s">
        <v>1568</v>
      </c>
      <c r="F13395" t="s">
        <v>1531</v>
      </c>
    </row>
    <row r="13396" spans="1:6" ht="15">
      <c r="A13396" s="233">
        <v>45748</v>
      </c>
      <c r="B13396" t="s">
        <v>1507</v>
      </c>
      <c r="C13396">
        <v>0.67820990942994142</v>
      </c>
      <c r="D13396" t="s">
        <v>66</v>
      </c>
      <c r="E13396" t="s">
        <v>1573</v>
      </c>
      <c r="F13396" t="s">
        <v>1509</v>
      </c>
    </row>
    <row r="13397" spans="1:6" ht="15">
      <c r="A13397" s="233">
        <v>45748</v>
      </c>
      <c r="B13397" t="s">
        <v>1510</v>
      </c>
      <c r="C13397">
        <v>8.3202614379084974</v>
      </c>
      <c r="D13397" t="s">
        <v>66</v>
      </c>
      <c r="E13397" t="s">
        <v>4077</v>
      </c>
      <c r="F13397" t="s">
        <v>1509</v>
      </c>
    </row>
    <row r="13398" spans="1:6" ht="15">
      <c r="A13398" s="233">
        <v>45748</v>
      </c>
      <c r="B13398" t="s">
        <v>1512</v>
      </c>
      <c r="C13398">
        <v>0.91848694725626001</v>
      </c>
      <c r="D13398" t="s">
        <v>66</v>
      </c>
      <c r="E13398" t="s">
        <v>1590</v>
      </c>
      <c r="F13398" t="s">
        <v>1509</v>
      </c>
    </row>
    <row r="13399" spans="1:6" ht="15">
      <c r="A13399" s="233">
        <v>45748</v>
      </c>
      <c r="B13399" t="s">
        <v>1507</v>
      </c>
      <c r="C13399">
        <v>0.54624277456647397</v>
      </c>
      <c r="D13399" t="s">
        <v>68</v>
      </c>
      <c r="E13399" t="s">
        <v>1947</v>
      </c>
      <c r="F13399" t="s">
        <v>1578</v>
      </c>
    </row>
    <row r="13400" spans="1:6" ht="15">
      <c r="A13400" s="233">
        <v>45748</v>
      </c>
      <c r="B13400" t="s">
        <v>1510</v>
      </c>
      <c r="C13400">
        <v>9.9473684210526319</v>
      </c>
      <c r="D13400" t="s">
        <v>68</v>
      </c>
      <c r="E13400" t="s">
        <v>4078</v>
      </c>
      <c r="F13400" t="s">
        <v>1578</v>
      </c>
    </row>
    <row r="13401" spans="1:6" ht="15">
      <c r="A13401" s="233">
        <v>45748</v>
      </c>
      <c r="B13401" t="s">
        <v>1512</v>
      </c>
      <c r="C13401">
        <v>0.94508670520231219</v>
      </c>
      <c r="D13401" t="s">
        <v>68</v>
      </c>
      <c r="E13401" t="s">
        <v>1630</v>
      </c>
      <c r="F13401" t="s">
        <v>1578</v>
      </c>
    </row>
    <row r="13402" spans="1:6" ht="15">
      <c r="A13402" s="233">
        <v>45748</v>
      </c>
      <c r="B13402" t="s">
        <v>1507</v>
      </c>
      <c r="C13402">
        <v>0.33882352941176469</v>
      </c>
      <c r="D13402" t="s">
        <v>70</v>
      </c>
      <c r="E13402" t="s">
        <v>1997</v>
      </c>
      <c r="F13402" t="s">
        <v>1578</v>
      </c>
    </row>
    <row r="13403" spans="1:6" ht="15">
      <c r="A13403" s="233">
        <v>45748</v>
      </c>
      <c r="B13403" t="s">
        <v>1510</v>
      </c>
      <c r="C13403">
        <v>4.2985074626865671</v>
      </c>
      <c r="D13403" t="s">
        <v>70</v>
      </c>
      <c r="E13403" t="s">
        <v>4079</v>
      </c>
      <c r="F13403" t="s">
        <v>1578</v>
      </c>
    </row>
    <row r="13404" spans="1:6" ht="15">
      <c r="A13404" s="233">
        <v>45748</v>
      </c>
      <c r="B13404" t="s">
        <v>1512</v>
      </c>
      <c r="C13404">
        <v>0.92117647058823526</v>
      </c>
      <c r="D13404" t="s">
        <v>70</v>
      </c>
      <c r="E13404" t="s">
        <v>1590</v>
      </c>
      <c r="F13404" t="s">
        <v>1578</v>
      </c>
    </row>
    <row r="13405" spans="1:6" ht="15">
      <c r="A13405" s="233">
        <v>45748</v>
      </c>
      <c r="B13405" t="s">
        <v>1507</v>
      </c>
      <c r="C13405">
        <v>0.51240135287485911</v>
      </c>
      <c r="D13405" t="s">
        <v>72</v>
      </c>
      <c r="E13405" t="s">
        <v>1719</v>
      </c>
      <c r="F13405" t="s">
        <v>1591</v>
      </c>
    </row>
    <row r="13406" spans="1:6" ht="15">
      <c r="A13406" s="233">
        <v>45748</v>
      </c>
      <c r="B13406" t="s">
        <v>1510</v>
      </c>
      <c r="C13406">
        <v>3.4827586206896548</v>
      </c>
      <c r="D13406" t="s">
        <v>72</v>
      </c>
      <c r="E13406" t="s">
        <v>1532</v>
      </c>
      <c r="F13406" t="s">
        <v>1591</v>
      </c>
    </row>
    <row r="13407" spans="1:6" ht="15">
      <c r="A13407" s="233">
        <v>45748</v>
      </c>
      <c r="B13407" t="s">
        <v>1512</v>
      </c>
      <c r="C13407">
        <v>0.85287485907553551</v>
      </c>
      <c r="D13407" t="s">
        <v>72</v>
      </c>
      <c r="E13407" t="s">
        <v>1542</v>
      </c>
      <c r="F13407" t="s">
        <v>1591</v>
      </c>
    </row>
    <row r="13408" spans="1:6" ht="15">
      <c r="A13408" s="233">
        <v>45748</v>
      </c>
      <c r="B13408" t="s">
        <v>1507</v>
      </c>
      <c r="C13408">
        <v>0.58860319666435024</v>
      </c>
      <c r="D13408" t="s">
        <v>74</v>
      </c>
      <c r="E13408" t="s">
        <v>1712</v>
      </c>
      <c r="F13408" t="s">
        <v>1591</v>
      </c>
    </row>
    <row r="13409" spans="1:6" ht="15">
      <c r="A13409" s="233">
        <v>45748</v>
      </c>
      <c r="B13409" t="s">
        <v>1510</v>
      </c>
      <c r="C13409">
        <v>4.3214285714285712</v>
      </c>
      <c r="D13409" t="s">
        <v>74</v>
      </c>
      <c r="E13409" t="s">
        <v>3463</v>
      </c>
      <c r="F13409" t="s">
        <v>1591</v>
      </c>
    </row>
    <row r="13410" spans="1:6" ht="15">
      <c r="A13410" s="233">
        <v>45748</v>
      </c>
      <c r="B13410" t="s">
        <v>1512</v>
      </c>
      <c r="C13410">
        <v>0.86379430159833215</v>
      </c>
      <c r="D13410" t="s">
        <v>74</v>
      </c>
      <c r="E13410" t="s">
        <v>1529</v>
      </c>
      <c r="F13410" t="s">
        <v>1591</v>
      </c>
    </row>
    <row r="13411" spans="1:6" ht="15">
      <c r="A13411" s="233">
        <v>45748</v>
      </c>
      <c r="B13411" t="s">
        <v>1507</v>
      </c>
      <c r="C13411">
        <v>0.82159772655509944</v>
      </c>
      <c r="D13411" t="s">
        <v>76</v>
      </c>
      <c r="E13411" t="s">
        <v>1990</v>
      </c>
      <c r="F13411" t="s">
        <v>1522</v>
      </c>
    </row>
    <row r="13412" spans="1:6" ht="15">
      <c r="A13412" s="233">
        <v>45748</v>
      </c>
      <c r="B13412" t="s">
        <v>1510</v>
      </c>
      <c r="C13412">
        <v>5.3539094650205774</v>
      </c>
      <c r="D13412" t="s">
        <v>76</v>
      </c>
      <c r="E13412" t="s">
        <v>3487</v>
      </c>
      <c r="F13412" t="s">
        <v>1522</v>
      </c>
    </row>
    <row r="13413" spans="1:6" ht="15">
      <c r="A13413" s="233">
        <v>45748</v>
      </c>
      <c r="B13413" t="s">
        <v>1512</v>
      </c>
      <c r="C13413">
        <v>0.84654246921376697</v>
      </c>
      <c r="D13413" t="s">
        <v>76</v>
      </c>
      <c r="E13413" t="s">
        <v>1542</v>
      </c>
      <c r="F13413" t="s">
        <v>1522</v>
      </c>
    </row>
    <row r="13414" spans="1:6" ht="15">
      <c r="A13414" s="233">
        <v>45748</v>
      </c>
      <c r="B13414" t="s">
        <v>1507</v>
      </c>
      <c r="C13414">
        <v>0.2213740458015267</v>
      </c>
      <c r="D13414" t="s">
        <v>78</v>
      </c>
      <c r="E13414" t="s">
        <v>4080</v>
      </c>
      <c r="F13414" t="s">
        <v>1518</v>
      </c>
    </row>
    <row r="13415" spans="1:6" ht="15">
      <c r="A13415" s="233">
        <v>45748</v>
      </c>
      <c r="B13415" t="s">
        <v>1510</v>
      </c>
      <c r="C13415">
        <v>2.343434343434343</v>
      </c>
      <c r="D13415" t="s">
        <v>78</v>
      </c>
      <c r="E13415" t="s">
        <v>4081</v>
      </c>
      <c r="F13415" t="s">
        <v>1518</v>
      </c>
    </row>
    <row r="13416" spans="1:6" ht="15">
      <c r="A13416" s="233">
        <v>45748</v>
      </c>
      <c r="B13416" t="s">
        <v>1512</v>
      </c>
      <c r="C13416">
        <v>0.90553435114503822</v>
      </c>
      <c r="D13416" t="s">
        <v>78</v>
      </c>
      <c r="E13416" t="s">
        <v>1673</v>
      </c>
      <c r="F13416" t="s">
        <v>1518</v>
      </c>
    </row>
    <row r="13417" spans="1:6" ht="15">
      <c r="A13417" s="233">
        <v>45748</v>
      </c>
      <c r="B13417" t="s">
        <v>1507</v>
      </c>
      <c r="C13417">
        <v>1.0855425945563799</v>
      </c>
      <c r="D13417" t="s">
        <v>80</v>
      </c>
      <c r="E13417" t="s">
        <v>2082</v>
      </c>
      <c r="F13417" t="s">
        <v>1522</v>
      </c>
    </row>
    <row r="13418" spans="1:6" ht="15">
      <c r="A13418" s="233">
        <v>45748</v>
      </c>
      <c r="B13418" t="s">
        <v>1510</v>
      </c>
      <c r="C13418">
        <v>8.2332439678284182</v>
      </c>
      <c r="D13418" t="s">
        <v>80</v>
      </c>
      <c r="E13418" t="s">
        <v>3514</v>
      </c>
      <c r="F13418" t="s">
        <v>1522</v>
      </c>
    </row>
    <row r="13419" spans="1:6" ht="15">
      <c r="A13419" s="233">
        <v>45748</v>
      </c>
      <c r="B13419" t="s">
        <v>1512</v>
      </c>
      <c r="C13419">
        <v>0.86815129020855419</v>
      </c>
      <c r="D13419" t="s">
        <v>80</v>
      </c>
      <c r="E13419" t="s">
        <v>1524</v>
      </c>
      <c r="F13419" t="s">
        <v>1522</v>
      </c>
    </row>
    <row r="13420" spans="1:6" ht="15">
      <c r="A13420" s="233">
        <v>45748</v>
      </c>
      <c r="B13420" t="s">
        <v>1507</v>
      </c>
      <c r="C13420">
        <v>0.61828512396694213</v>
      </c>
      <c r="D13420" t="s">
        <v>82</v>
      </c>
      <c r="E13420" t="s">
        <v>1735</v>
      </c>
      <c r="F13420" t="s">
        <v>1531</v>
      </c>
    </row>
    <row r="13421" spans="1:6" ht="15">
      <c r="A13421" s="233">
        <v>45748</v>
      </c>
      <c r="B13421" t="s">
        <v>1510</v>
      </c>
      <c r="C13421">
        <v>6.8793103448275863</v>
      </c>
      <c r="D13421" t="s">
        <v>82</v>
      </c>
      <c r="E13421" t="s">
        <v>2764</v>
      </c>
      <c r="F13421" t="s">
        <v>1531</v>
      </c>
    </row>
    <row r="13422" spans="1:6" ht="15">
      <c r="A13422" s="233">
        <v>45748</v>
      </c>
      <c r="B13422" t="s">
        <v>1512</v>
      </c>
      <c r="C13422">
        <v>0.91012396694214881</v>
      </c>
      <c r="D13422" t="s">
        <v>82</v>
      </c>
      <c r="E13422" t="s">
        <v>1673</v>
      </c>
      <c r="F13422" t="s">
        <v>1531</v>
      </c>
    </row>
    <row r="13423" spans="1:6" ht="15">
      <c r="A13423" s="233">
        <v>45748</v>
      </c>
      <c r="B13423" t="s">
        <v>1507</v>
      </c>
      <c r="C13423">
        <v>0.53699897225077087</v>
      </c>
      <c r="D13423" t="s">
        <v>84</v>
      </c>
      <c r="E13423" t="s">
        <v>2057</v>
      </c>
      <c r="F13423" t="s">
        <v>1509</v>
      </c>
    </row>
    <row r="13424" spans="1:6" ht="15">
      <c r="A13424" s="233">
        <v>45748</v>
      </c>
      <c r="B13424" t="s">
        <v>1510</v>
      </c>
      <c r="C13424">
        <v>7.0608108108108114</v>
      </c>
      <c r="D13424" t="s">
        <v>84</v>
      </c>
      <c r="E13424" t="s">
        <v>3485</v>
      </c>
      <c r="F13424" t="s">
        <v>1509</v>
      </c>
    </row>
    <row r="13425" spans="1:6" ht="15">
      <c r="A13425" s="233">
        <v>45748</v>
      </c>
      <c r="B13425" t="s">
        <v>1512</v>
      </c>
      <c r="C13425">
        <v>0.92394655704008222</v>
      </c>
      <c r="D13425" t="s">
        <v>84</v>
      </c>
      <c r="E13425" t="s">
        <v>1590</v>
      </c>
      <c r="F13425" t="s">
        <v>1509</v>
      </c>
    </row>
    <row r="13426" spans="1:6" ht="15">
      <c r="A13426" s="233">
        <v>45748</v>
      </c>
      <c r="B13426" t="s">
        <v>1507</v>
      </c>
      <c r="C13426">
        <v>0.61870503597122306</v>
      </c>
      <c r="D13426" t="s">
        <v>86</v>
      </c>
      <c r="E13426" t="s">
        <v>1735</v>
      </c>
      <c r="F13426" t="s">
        <v>1518</v>
      </c>
    </row>
    <row r="13427" spans="1:6" ht="15">
      <c r="A13427" s="233">
        <v>45748</v>
      </c>
      <c r="B13427" t="s">
        <v>1510</v>
      </c>
      <c r="C13427">
        <v>4.2065217391304346</v>
      </c>
      <c r="D13427" t="s">
        <v>86</v>
      </c>
      <c r="E13427" t="s">
        <v>1683</v>
      </c>
      <c r="F13427" t="s">
        <v>1518</v>
      </c>
    </row>
    <row r="13428" spans="1:6" ht="15">
      <c r="A13428" s="233">
        <v>45748</v>
      </c>
      <c r="B13428" t="s">
        <v>1512</v>
      </c>
      <c r="C13428">
        <v>0.85291766586730611</v>
      </c>
      <c r="D13428" t="s">
        <v>86</v>
      </c>
      <c r="E13428" t="s">
        <v>1542</v>
      </c>
      <c r="F13428" t="s">
        <v>1518</v>
      </c>
    </row>
    <row r="13429" spans="1:6" ht="15">
      <c r="A13429" s="233">
        <v>45748</v>
      </c>
      <c r="B13429" t="s">
        <v>1507</v>
      </c>
      <c r="C13429">
        <v>1.7563547863710109</v>
      </c>
      <c r="D13429" t="s">
        <v>88</v>
      </c>
      <c r="E13429" t="s">
        <v>3966</v>
      </c>
      <c r="F13429" t="s">
        <v>1544</v>
      </c>
    </row>
    <row r="13430" spans="1:6" ht="15">
      <c r="A13430" s="233">
        <v>45748</v>
      </c>
      <c r="B13430" t="s">
        <v>1510</v>
      </c>
      <c r="C13430">
        <v>9.3318965517241388</v>
      </c>
      <c r="D13430" t="s">
        <v>88</v>
      </c>
      <c r="E13430" t="s">
        <v>3281</v>
      </c>
      <c r="F13430" t="s">
        <v>1544</v>
      </c>
    </row>
    <row r="13431" spans="1:6" ht="15">
      <c r="A13431" s="233">
        <v>45748</v>
      </c>
      <c r="B13431" t="s">
        <v>1512</v>
      </c>
      <c r="C13431">
        <v>0.81179015684153599</v>
      </c>
      <c r="D13431" t="s">
        <v>88</v>
      </c>
      <c r="E13431" t="s">
        <v>1547</v>
      </c>
      <c r="F13431" t="s">
        <v>1544</v>
      </c>
    </row>
    <row r="13432" spans="1:6" ht="15">
      <c r="A13432" s="233">
        <v>45748</v>
      </c>
      <c r="B13432" t="s">
        <v>1507</v>
      </c>
      <c r="C13432">
        <v>0.92331525948876836</v>
      </c>
      <c r="D13432" t="s">
        <v>90</v>
      </c>
      <c r="E13432" t="s">
        <v>1743</v>
      </c>
      <c r="F13432" t="s">
        <v>1509</v>
      </c>
    </row>
    <row r="13433" spans="1:6" ht="15">
      <c r="A13433" s="233">
        <v>45748</v>
      </c>
      <c r="B13433" t="s">
        <v>1510</v>
      </c>
      <c r="C13433">
        <v>17.028571428571428</v>
      </c>
      <c r="D13433" t="s">
        <v>90</v>
      </c>
      <c r="E13433" t="s">
        <v>4082</v>
      </c>
      <c r="F13433" t="s">
        <v>1509</v>
      </c>
    </row>
    <row r="13434" spans="1:6" ht="15">
      <c r="A13434" s="233">
        <v>45748</v>
      </c>
      <c r="B13434" t="s">
        <v>1512</v>
      </c>
      <c r="C13434">
        <v>0.9457784663051898</v>
      </c>
      <c r="D13434" t="s">
        <v>90</v>
      </c>
      <c r="E13434" t="s">
        <v>1630</v>
      </c>
      <c r="F13434" t="s">
        <v>1509</v>
      </c>
    </row>
    <row r="13435" spans="1:6" ht="15">
      <c r="A13435" s="233">
        <v>45748</v>
      </c>
      <c r="B13435" t="s">
        <v>1507</v>
      </c>
      <c r="C13435">
        <v>0.39888791337430501</v>
      </c>
      <c r="D13435" t="s">
        <v>92</v>
      </c>
      <c r="E13435" t="s">
        <v>1588</v>
      </c>
      <c r="F13435" t="s">
        <v>1525</v>
      </c>
    </row>
    <row r="13436" spans="1:6" ht="15">
      <c r="A13436" s="233">
        <v>45748</v>
      </c>
      <c r="B13436" t="s">
        <v>1510</v>
      </c>
      <c r="C13436">
        <v>5.0669144981412639</v>
      </c>
      <c r="D13436" t="s">
        <v>92</v>
      </c>
      <c r="E13436" t="s">
        <v>3469</v>
      </c>
      <c r="F13436" t="s">
        <v>1525</v>
      </c>
    </row>
    <row r="13437" spans="1:6" ht="15">
      <c r="A13437" s="233">
        <v>45748</v>
      </c>
      <c r="B13437" t="s">
        <v>1512</v>
      </c>
      <c r="C13437">
        <v>0.92127597307579745</v>
      </c>
      <c r="D13437" t="s">
        <v>92</v>
      </c>
      <c r="E13437" t="s">
        <v>1590</v>
      </c>
      <c r="F13437" t="s">
        <v>1525</v>
      </c>
    </row>
    <row r="13438" spans="1:6" ht="15">
      <c r="A13438" s="233">
        <v>45748</v>
      </c>
      <c r="B13438" t="s">
        <v>1507</v>
      </c>
      <c r="C13438">
        <v>1.4783491204330179</v>
      </c>
      <c r="D13438" t="s">
        <v>94</v>
      </c>
      <c r="E13438" t="s">
        <v>1696</v>
      </c>
      <c r="F13438" t="s">
        <v>1578</v>
      </c>
    </row>
    <row r="13439" spans="1:6" ht="15">
      <c r="A13439" s="233">
        <v>45748</v>
      </c>
      <c r="B13439" t="s">
        <v>1510</v>
      </c>
      <c r="C13439">
        <v>4.75</v>
      </c>
      <c r="D13439" t="s">
        <v>94</v>
      </c>
      <c r="E13439" t="s">
        <v>1747</v>
      </c>
      <c r="F13439" t="s">
        <v>1578</v>
      </c>
    </row>
    <row r="13440" spans="1:6" ht="15">
      <c r="A13440" s="233">
        <v>45748</v>
      </c>
      <c r="B13440" t="s">
        <v>1512</v>
      </c>
      <c r="C13440">
        <v>0.68876860622462788</v>
      </c>
      <c r="D13440" t="s">
        <v>94</v>
      </c>
      <c r="E13440" t="s">
        <v>3222</v>
      </c>
      <c r="F13440" t="s">
        <v>1578</v>
      </c>
    </row>
    <row r="13441" spans="1:6" ht="15">
      <c r="A13441" s="233">
        <v>45748</v>
      </c>
      <c r="B13441" t="s">
        <v>1507</v>
      </c>
      <c r="C13441">
        <v>0.98704902867715083</v>
      </c>
      <c r="D13441" t="s">
        <v>96</v>
      </c>
      <c r="E13441" t="s">
        <v>2670</v>
      </c>
      <c r="F13441" t="s">
        <v>1522</v>
      </c>
    </row>
    <row r="13442" spans="1:6" ht="15">
      <c r="A13442" s="233">
        <v>45748</v>
      </c>
      <c r="B13442" t="s">
        <v>1510</v>
      </c>
      <c r="C13442">
        <v>9.8341013824884786</v>
      </c>
      <c r="D13442" t="s">
        <v>96</v>
      </c>
      <c r="E13442" t="s">
        <v>4083</v>
      </c>
      <c r="F13442" t="s">
        <v>1522</v>
      </c>
    </row>
    <row r="13443" spans="1:6" ht="15">
      <c r="A13443" s="233">
        <v>45748</v>
      </c>
      <c r="B13443" t="s">
        <v>1512</v>
      </c>
      <c r="C13443">
        <v>0.89962997224791863</v>
      </c>
      <c r="D13443" t="s">
        <v>96</v>
      </c>
      <c r="E13443" t="s">
        <v>1580</v>
      </c>
      <c r="F13443" t="s">
        <v>1522</v>
      </c>
    </row>
    <row r="13444" spans="1:6" ht="15">
      <c r="A13444" s="233">
        <v>45748</v>
      </c>
      <c r="B13444" t="s">
        <v>1507</v>
      </c>
      <c r="C13444">
        <v>0.41520136131593882</v>
      </c>
      <c r="D13444" t="s">
        <v>98</v>
      </c>
      <c r="E13444" t="s">
        <v>1530</v>
      </c>
      <c r="F13444" t="s">
        <v>1509</v>
      </c>
    </row>
    <row r="13445" spans="1:6" ht="15">
      <c r="A13445" s="233">
        <v>45748</v>
      </c>
      <c r="B13445" t="s">
        <v>1510</v>
      </c>
      <c r="C13445">
        <v>6.4778761061946906</v>
      </c>
      <c r="D13445" t="s">
        <v>98</v>
      </c>
      <c r="E13445" t="s">
        <v>2063</v>
      </c>
      <c r="F13445" t="s">
        <v>1509</v>
      </c>
    </row>
    <row r="13446" spans="1:6" ht="15">
      <c r="A13446" s="233">
        <v>45748</v>
      </c>
      <c r="B13446" t="s">
        <v>1512</v>
      </c>
      <c r="C13446">
        <v>0.93590470788428815</v>
      </c>
      <c r="D13446" t="s">
        <v>98</v>
      </c>
      <c r="E13446" t="s">
        <v>1585</v>
      </c>
      <c r="F13446" t="s">
        <v>1509</v>
      </c>
    </row>
    <row r="13447" spans="1:6" ht="15">
      <c r="A13447" s="233">
        <v>45748</v>
      </c>
      <c r="B13447" t="s">
        <v>1507</v>
      </c>
      <c r="C13447">
        <v>0.47489539748953968</v>
      </c>
      <c r="D13447" t="s">
        <v>100</v>
      </c>
      <c r="E13447" t="s">
        <v>1564</v>
      </c>
      <c r="F13447" t="s">
        <v>1509</v>
      </c>
    </row>
    <row r="13448" spans="1:6" ht="15">
      <c r="A13448" s="233">
        <v>45748</v>
      </c>
      <c r="B13448" t="s">
        <v>1510</v>
      </c>
      <c r="C13448">
        <v>5.1590909090909092</v>
      </c>
      <c r="D13448" t="s">
        <v>100</v>
      </c>
      <c r="E13448" t="s">
        <v>2034</v>
      </c>
      <c r="F13448" t="s">
        <v>1509</v>
      </c>
    </row>
    <row r="13449" spans="1:6" ht="15">
      <c r="A13449" s="233">
        <v>45748</v>
      </c>
      <c r="B13449" t="s">
        <v>1512</v>
      </c>
      <c r="C13449">
        <v>0.90794979079497906</v>
      </c>
      <c r="D13449" t="s">
        <v>100</v>
      </c>
      <c r="E13449" t="s">
        <v>1673</v>
      </c>
      <c r="F13449" t="s">
        <v>1509</v>
      </c>
    </row>
    <row r="13450" spans="1:6" ht="15">
      <c r="A13450" s="233">
        <v>45748</v>
      </c>
      <c r="B13450" t="s">
        <v>1507</v>
      </c>
      <c r="C13450">
        <v>1.071500503524673</v>
      </c>
      <c r="D13450" t="s">
        <v>102</v>
      </c>
      <c r="E13450" t="s">
        <v>1660</v>
      </c>
      <c r="F13450" t="s">
        <v>1534</v>
      </c>
    </row>
    <row r="13451" spans="1:6" ht="15">
      <c r="A13451" s="233">
        <v>45748</v>
      </c>
      <c r="B13451" t="s">
        <v>1510</v>
      </c>
      <c r="C13451">
        <v>12.372093023255809</v>
      </c>
      <c r="D13451" t="s">
        <v>102</v>
      </c>
      <c r="E13451" t="s">
        <v>3950</v>
      </c>
      <c r="F13451" t="s">
        <v>1534</v>
      </c>
    </row>
    <row r="13452" spans="1:6" ht="15">
      <c r="A13452" s="233">
        <v>45748</v>
      </c>
      <c r="B13452" t="s">
        <v>1512</v>
      </c>
      <c r="C13452">
        <v>0.91339375629405839</v>
      </c>
      <c r="D13452" t="s">
        <v>102</v>
      </c>
      <c r="E13452" t="s">
        <v>1673</v>
      </c>
      <c r="F13452" t="s">
        <v>1534</v>
      </c>
    </row>
    <row r="13453" spans="1:6" ht="15">
      <c r="A13453" s="233">
        <v>45748</v>
      </c>
      <c r="B13453" t="s">
        <v>1507</v>
      </c>
      <c r="C13453">
        <v>0.77348643006263051</v>
      </c>
      <c r="D13453" t="s">
        <v>104</v>
      </c>
      <c r="E13453" t="s">
        <v>1703</v>
      </c>
      <c r="F13453" t="s">
        <v>1509</v>
      </c>
    </row>
    <row r="13454" spans="1:6" ht="15">
      <c r="A13454" s="233">
        <v>45748</v>
      </c>
      <c r="B13454" t="s">
        <v>1510</v>
      </c>
      <c r="C13454">
        <v>5.4087591240875916</v>
      </c>
      <c r="D13454" t="s">
        <v>104</v>
      </c>
      <c r="E13454" t="s">
        <v>1942</v>
      </c>
      <c r="F13454" t="s">
        <v>1509</v>
      </c>
    </row>
    <row r="13455" spans="1:6" ht="15">
      <c r="A13455" s="233">
        <v>45748</v>
      </c>
      <c r="B13455" t="s">
        <v>1512</v>
      </c>
      <c r="C13455">
        <v>0.85699373695198333</v>
      </c>
      <c r="D13455" t="s">
        <v>104</v>
      </c>
      <c r="E13455" t="s">
        <v>1529</v>
      </c>
      <c r="F13455" t="s">
        <v>1509</v>
      </c>
    </row>
    <row r="13456" spans="1:6" ht="15">
      <c r="A13456" s="233">
        <v>45748</v>
      </c>
      <c r="B13456" t="s">
        <v>1507</v>
      </c>
      <c r="C13456">
        <v>1.3143365052807701</v>
      </c>
      <c r="D13456" t="s">
        <v>106</v>
      </c>
      <c r="E13456" t="s">
        <v>1599</v>
      </c>
      <c r="F13456" t="s">
        <v>1544</v>
      </c>
    </row>
    <row r="13457" spans="1:6" ht="15">
      <c r="A13457" s="233">
        <v>45748</v>
      </c>
      <c r="B13457" t="s">
        <v>1510</v>
      </c>
      <c r="C13457">
        <v>7.0572711959573278</v>
      </c>
      <c r="D13457" t="s">
        <v>106</v>
      </c>
      <c r="E13457" t="s">
        <v>3485</v>
      </c>
      <c r="F13457" t="s">
        <v>1544</v>
      </c>
    </row>
    <row r="13458" spans="1:6" ht="15">
      <c r="A13458" s="233">
        <v>45748</v>
      </c>
      <c r="B13458" t="s">
        <v>1512</v>
      </c>
      <c r="C13458">
        <v>0.81376137195440768</v>
      </c>
      <c r="D13458" t="s">
        <v>106</v>
      </c>
      <c r="E13458" t="s">
        <v>1547</v>
      </c>
      <c r="F13458" t="s">
        <v>1544</v>
      </c>
    </row>
    <row r="13459" spans="1:6" ht="15">
      <c r="A13459" s="233">
        <v>45748</v>
      </c>
      <c r="B13459" t="s">
        <v>1507</v>
      </c>
      <c r="C13459">
        <v>0.30308880308880309</v>
      </c>
      <c r="D13459" t="s">
        <v>108</v>
      </c>
      <c r="E13459" t="s">
        <v>1974</v>
      </c>
      <c r="F13459" t="s">
        <v>1509</v>
      </c>
    </row>
    <row r="13460" spans="1:6" ht="15">
      <c r="A13460" s="233">
        <v>45748</v>
      </c>
      <c r="B13460" t="s">
        <v>1510</v>
      </c>
      <c r="C13460">
        <v>4.4857142857142858</v>
      </c>
      <c r="D13460" t="s">
        <v>108</v>
      </c>
      <c r="E13460" t="s">
        <v>1515</v>
      </c>
      <c r="F13460" t="s">
        <v>1509</v>
      </c>
    </row>
    <row r="13461" spans="1:6" ht="15">
      <c r="A13461" s="233">
        <v>45748</v>
      </c>
      <c r="B13461" t="s">
        <v>1512</v>
      </c>
      <c r="C13461">
        <v>0.93243243243243246</v>
      </c>
      <c r="D13461" t="s">
        <v>108</v>
      </c>
      <c r="E13461" t="s">
        <v>1539</v>
      </c>
      <c r="F13461" t="s">
        <v>1509</v>
      </c>
    </row>
    <row r="13462" spans="1:6" ht="15">
      <c r="A13462" s="233">
        <v>45748</v>
      </c>
      <c r="B13462" t="s">
        <v>1507</v>
      </c>
      <c r="C13462">
        <v>0.39503546099290782</v>
      </c>
      <c r="D13462" t="s">
        <v>110</v>
      </c>
      <c r="E13462" t="s">
        <v>1588</v>
      </c>
      <c r="F13462" t="s">
        <v>1509</v>
      </c>
    </row>
    <row r="13463" spans="1:6" ht="15">
      <c r="A13463" s="233">
        <v>45748</v>
      </c>
      <c r="B13463" t="s">
        <v>1510</v>
      </c>
      <c r="C13463">
        <v>9.9464285714285712</v>
      </c>
      <c r="D13463" t="s">
        <v>110</v>
      </c>
      <c r="E13463" t="s">
        <v>4078</v>
      </c>
      <c r="F13463" t="s">
        <v>1509</v>
      </c>
    </row>
    <row r="13464" spans="1:6" ht="15">
      <c r="A13464" s="233">
        <v>45748</v>
      </c>
      <c r="B13464" t="s">
        <v>1512</v>
      </c>
      <c r="C13464">
        <v>0.96028368794326235</v>
      </c>
      <c r="D13464" t="s">
        <v>110</v>
      </c>
      <c r="E13464" t="s">
        <v>1513</v>
      </c>
      <c r="F13464" t="s">
        <v>1509</v>
      </c>
    </row>
    <row r="13465" spans="1:6" ht="15">
      <c r="A13465" s="233">
        <v>45748</v>
      </c>
      <c r="B13465" t="s">
        <v>1507</v>
      </c>
      <c r="C13465">
        <v>0.5271049596309112</v>
      </c>
      <c r="D13465" t="s">
        <v>112</v>
      </c>
      <c r="E13465" t="s">
        <v>1514</v>
      </c>
      <c r="F13465" t="s">
        <v>1578</v>
      </c>
    </row>
    <row r="13466" spans="1:6" ht="15">
      <c r="A13466" s="233">
        <v>45748</v>
      </c>
      <c r="B13466" t="s">
        <v>1510</v>
      </c>
      <c r="C13466">
        <v>2.948387096774193</v>
      </c>
      <c r="D13466" t="s">
        <v>112</v>
      </c>
      <c r="E13466" t="s">
        <v>4084</v>
      </c>
      <c r="F13466" t="s">
        <v>1578</v>
      </c>
    </row>
    <row r="13467" spans="1:6" ht="15">
      <c r="A13467" s="233">
        <v>45748</v>
      </c>
      <c r="B13467" t="s">
        <v>1512</v>
      </c>
      <c r="C13467">
        <v>0.82122260668973468</v>
      </c>
      <c r="D13467" t="s">
        <v>112</v>
      </c>
      <c r="E13467" t="s">
        <v>1632</v>
      </c>
      <c r="F13467" t="s">
        <v>1578</v>
      </c>
    </row>
    <row r="13468" spans="1:6" ht="15">
      <c r="A13468" s="233">
        <v>45748</v>
      </c>
      <c r="B13468" t="s">
        <v>1507</v>
      </c>
      <c r="C13468">
        <v>0.35185185185185192</v>
      </c>
      <c r="D13468" t="s">
        <v>114</v>
      </c>
      <c r="E13468" t="s">
        <v>1701</v>
      </c>
      <c r="F13468" t="s">
        <v>1509</v>
      </c>
    </row>
    <row r="13469" spans="1:6" ht="15">
      <c r="A13469" s="233">
        <v>45748</v>
      </c>
      <c r="B13469" t="s">
        <v>1510</v>
      </c>
      <c r="C13469">
        <v>6.333333333333333</v>
      </c>
      <c r="D13469" t="s">
        <v>114</v>
      </c>
      <c r="E13469" t="s">
        <v>1623</v>
      </c>
      <c r="F13469" t="s">
        <v>1509</v>
      </c>
    </row>
    <row r="13470" spans="1:6" ht="15">
      <c r="A13470" s="233">
        <v>45748</v>
      </c>
      <c r="B13470" t="s">
        <v>1512</v>
      </c>
      <c r="C13470">
        <v>0.94444444444444442</v>
      </c>
      <c r="D13470" t="s">
        <v>114</v>
      </c>
      <c r="E13470" t="s">
        <v>1585</v>
      </c>
      <c r="F13470" t="s">
        <v>1509</v>
      </c>
    </row>
    <row r="13471" spans="1:6" ht="15">
      <c r="A13471" s="233">
        <v>45748</v>
      </c>
      <c r="B13471" t="s">
        <v>1507</v>
      </c>
      <c r="C13471">
        <v>0.88155668358714045</v>
      </c>
      <c r="D13471" t="s">
        <v>872</v>
      </c>
      <c r="E13471" t="s">
        <v>1740</v>
      </c>
      <c r="F13471" t="s">
        <v>1531</v>
      </c>
    </row>
    <row r="13472" spans="1:6" ht="15">
      <c r="A13472" s="233">
        <v>45748</v>
      </c>
      <c r="B13472" t="s">
        <v>1510</v>
      </c>
      <c r="C13472">
        <v>6.8104575163398691</v>
      </c>
      <c r="D13472" t="s">
        <v>872</v>
      </c>
      <c r="E13472" t="s">
        <v>2022</v>
      </c>
      <c r="F13472" t="s">
        <v>1531</v>
      </c>
    </row>
    <row r="13473" spans="1:6" ht="15">
      <c r="A13473" s="233">
        <v>45748</v>
      </c>
      <c r="B13473" t="s">
        <v>1512</v>
      </c>
      <c r="C13473">
        <v>0.87055837563451777</v>
      </c>
      <c r="D13473" t="s">
        <v>872</v>
      </c>
      <c r="E13473" t="s">
        <v>1524</v>
      </c>
      <c r="F13473" t="s">
        <v>1531</v>
      </c>
    </row>
    <row r="13474" spans="1:6" ht="15">
      <c r="A13474" s="233">
        <v>45748</v>
      </c>
      <c r="B13474" t="s">
        <v>1507</v>
      </c>
      <c r="C13474">
        <v>0.4127009646302251</v>
      </c>
      <c r="D13474" t="s">
        <v>118</v>
      </c>
      <c r="E13474" t="s">
        <v>1577</v>
      </c>
      <c r="F13474" t="s">
        <v>1525</v>
      </c>
    </row>
    <row r="13475" spans="1:6" ht="15">
      <c r="A13475" s="233">
        <v>45748</v>
      </c>
      <c r="B13475" t="s">
        <v>1510</v>
      </c>
      <c r="C13475">
        <v>2.7902173913043482</v>
      </c>
      <c r="D13475" t="s">
        <v>118</v>
      </c>
      <c r="E13475" t="s">
        <v>4085</v>
      </c>
      <c r="F13475" t="s">
        <v>1525</v>
      </c>
    </row>
    <row r="13476" spans="1:6" ht="15">
      <c r="A13476" s="233">
        <v>45748</v>
      </c>
      <c r="B13476" t="s">
        <v>1512</v>
      </c>
      <c r="C13476">
        <v>0.85209003215434087</v>
      </c>
      <c r="D13476" t="s">
        <v>118</v>
      </c>
      <c r="E13476" t="s">
        <v>1542</v>
      </c>
      <c r="F13476" t="s">
        <v>1525</v>
      </c>
    </row>
    <row r="13477" spans="1:6" ht="15">
      <c r="A13477" s="233">
        <v>45748</v>
      </c>
      <c r="B13477" t="s">
        <v>1507</v>
      </c>
      <c r="C13477">
        <v>0.34865470852017938</v>
      </c>
      <c r="D13477" t="s">
        <v>120</v>
      </c>
      <c r="E13477" t="s">
        <v>1701</v>
      </c>
      <c r="F13477" t="s">
        <v>1509</v>
      </c>
    </row>
    <row r="13478" spans="1:6" ht="15">
      <c r="A13478" s="233">
        <v>45748</v>
      </c>
      <c r="B13478" t="s">
        <v>1510</v>
      </c>
      <c r="C13478">
        <v>4.4113475177304968</v>
      </c>
      <c r="D13478" t="s">
        <v>120</v>
      </c>
      <c r="E13478" t="s">
        <v>2713</v>
      </c>
      <c r="F13478" t="s">
        <v>1509</v>
      </c>
    </row>
    <row r="13479" spans="1:6" ht="15">
      <c r="A13479" s="233">
        <v>45748</v>
      </c>
      <c r="B13479" t="s">
        <v>1512</v>
      </c>
      <c r="C13479">
        <v>0.92096412556053808</v>
      </c>
      <c r="D13479" t="s">
        <v>120</v>
      </c>
      <c r="E13479" t="s">
        <v>1590</v>
      </c>
      <c r="F13479" t="s">
        <v>1509</v>
      </c>
    </row>
    <row r="13480" spans="1:6" ht="15">
      <c r="A13480" s="233">
        <v>45748</v>
      </c>
      <c r="B13480" t="s">
        <v>1507</v>
      </c>
      <c r="C13480">
        <v>0.71187500000000004</v>
      </c>
      <c r="D13480" t="s">
        <v>122</v>
      </c>
      <c r="E13480" t="s">
        <v>1527</v>
      </c>
      <c r="F13480" t="s">
        <v>1509</v>
      </c>
    </row>
    <row r="13481" spans="1:6" ht="15">
      <c r="A13481" s="233">
        <v>45748</v>
      </c>
      <c r="B13481" t="s">
        <v>1510</v>
      </c>
      <c r="C13481">
        <v>6.1567567567567556</v>
      </c>
      <c r="D13481" t="s">
        <v>122</v>
      </c>
      <c r="E13481" t="s">
        <v>3282</v>
      </c>
      <c r="F13481" t="s">
        <v>1509</v>
      </c>
    </row>
    <row r="13482" spans="1:6" ht="15">
      <c r="A13482" s="233">
        <v>45748</v>
      </c>
      <c r="B13482" t="s">
        <v>1512</v>
      </c>
      <c r="C13482">
        <v>0.88437500000000002</v>
      </c>
      <c r="D13482" t="s">
        <v>122</v>
      </c>
      <c r="E13482" t="s">
        <v>1516</v>
      </c>
      <c r="F13482" t="s">
        <v>1509</v>
      </c>
    </row>
    <row r="13483" spans="1:6" ht="15">
      <c r="A13483" s="233">
        <v>45748</v>
      </c>
      <c r="B13483" t="s">
        <v>1507</v>
      </c>
      <c r="C13483">
        <v>1.290178571428571</v>
      </c>
      <c r="D13483" t="s">
        <v>124</v>
      </c>
      <c r="E13483" t="s">
        <v>1650</v>
      </c>
      <c r="F13483" t="s">
        <v>1544</v>
      </c>
    </row>
    <row r="13484" spans="1:6" ht="15">
      <c r="A13484" s="233">
        <v>45748</v>
      </c>
      <c r="B13484" t="s">
        <v>1510</v>
      </c>
      <c r="C13484">
        <v>5.7114624505928857</v>
      </c>
      <c r="D13484" t="s">
        <v>124</v>
      </c>
      <c r="E13484" t="s">
        <v>4086</v>
      </c>
      <c r="F13484" t="s">
        <v>1544</v>
      </c>
    </row>
    <row r="13485" spans="1:6" ht="15">
      <c r="A13485" s="233">
        <v>45748</v>
      </c>
      <c r="B13485" t="s">
        <v>1512</v>
      </c>
      <c r="C13485">
        <v>0.77410714285714288</v>
      </c>
      <c r="D13485" t="s">
        <v>124</v>
      </c>
      <c r="E13485" t="s">
        <v>1641</v>
      </c>
      <c r="F13485" t="s">
        <v>1544</v>
      </c>
    </row>
    <row r="13486" spans="1:6" ht="15">
      <c r="A13486" s="233">
        <v>45748</v>
      </c>
      <c r="B13486" t="s">
        <v>1507</v>
      </c>
      <c r="C13486">
        <v>0.84623323013415896</v>
      </c>
      <c r="D13486" t="s">
        <v>126</v>
      </c>
      <c r="E13486" t="s">
        <v>1678</v>
      </c>
      <c r="F13486" t="s">
        <v>1509</v>
      </c>
    </row>
    <row r="13487" spans="1:6" ht="15">
      <c r="A13487" s="233">
        <v>45748</v>
      </c>
      <c r="B13487" t="s">
        <v>1510</v>
      </c>
      <c r="C13487">
        <v>6.4566929133858268</v>
      </c>
      <c r="D13487" t="s">
        <v>126</v>
      </c>
      <c r="E13487" t="s">
        <v>4087</v>
      </c>
      <c r="F13487" t="s">
        <v>1509</v>
      </c>
    </row>
    <row r="13488" spans="1:6" ht="15">
      <c r="A13488" s="233">
        <v>45748</v>
      </c>
      <c r="B13488" t="s">
        <v>1512</v>
      </c>
      <c r="C13488">
        <v>0.86893704850361198</v>
      </c>
      <c r="D13488" t="s">
        <v>126</v>
      </c>
      <c r="E13488" t="s">
        <v>1524</v>
      </c>
      <c r="F13488" t="s">
        <v>1509</v>
      </c>
    </row>
    <row r="13489" spans="1:6" ht="15">
      <c r="A13489" s="233">
        <v>45748</v>
      </c>
      <c r="B13489" t="s">
        <v>1507</v>
      </c>
      <c r="C13489">
        <v>1.727138643067847</v>
      </c>
      <c r="D13489" t="s">
        <v>128</v>
      </c>
      <c r="E13489" t="s">
        <v>1550</v>
      </c>
      <c r="F13489" t="s">
        <v>1509</v>
      </c>
    </row>
    <row r="13490" spans="1:6" ht="15">
      <c r="A13490" s="233">
        <v>45748</v>
      </c>
      <c r="B13490" t="s">
        <v>1510</v>
      </c>
      <c r="C13490">
        <v>11.36893203883495</v>
      </c>
      <c r="D13490" t="s">
        <v>128</v>
      </c>
      <c r="E13490" t="s">
        <v>4088</v>
      </c>
      <c r="F13490" t="s">
        <v>1509</v>
      </c>
    </row>
    <row r="13491" spans="1:6" ht="15">
      <c r="A13491" s="233">
        <v>45748</v>
      </c>
      <c r="B13491" t="s">
        <v>1512</v>
      </c>
      <c r="C13491">
        <v>0.84808259587020651</v>
      </c>
      <c r="D13491" t="s">
        <v>128</v>
      </c>
      <c r="E13491" t="s">
        <v>1542</v>
      </c>
      <c r="F13491" t="s">
        <v>1509</v>
      </c>
    </row>
    <row r="13492" spans="1:6" ht="15">
      <c r="A13492" s="233">
        <v>45748</v>
      </c>
      <c r="B13492" t="s">
        <v>1507</v>
      </c>
      <c r="C13492">
        <v>0.93372025536854319</v>
      </c>
      <c r="D13492" t="s">
        <v>130</v>
      </c>
      <c r="E13492" t="s">
        <v>1962</v>
      </c>
      <c r="F13492" t="s">
        <v>1544</v>
      </c>
    </row>
    <row r="13493" spans="1:6" ht="15">
      <c r="A13493" s="233">
        <v>45748</v>
      </c>
      <c r="B13493" t="s">
        <v>1510</v>
      </c>
      <c r="C13493">
        <v>5.7912167026637871</v>
      </c>
      <c r="D13493" t="s">
        <v>130</v>
      </c>
      <c r="E13493" t="s">
        <v>4089</v>
      </c>
      <c r="F13493" t="s">
        <v>1544</v>
      </c>
    </row>
    <row r="13494" spans="1:6" ht="15">
      <c r="A13494" s="233">
        <v>45748</v>
      </c>
      <c r="B13494" t="s">
        <v>1512</v>
      </c>
      <c r="C13494">
        <v>0.83876958792803247</v>
      </c>
      <c r="D13494" t="s">
        <v>130</v>
      </c>
      <c r="E13494" t="s">
        <v>1568</v>
      </c>
      <c r="F13494" t="s">
        <v>1544</v>
      </c>
    </row>
    <row r="13495" spans="1:6" ht="15">
      <c r="A13495" s="233">
        <v>45748</v>
      </c>
      <c r="B13495" t="s">
        <v>1507</v>
      </c>
      <c r="C13495">
        <v>0.69834490122797654</v>
      </c>
      <c r="D13495" t="s">
        <v>1499</v>
      </c>
      <c r="E13495" t="s">
        <v>1729</v>
      </c>
      <c r="F13495" t="s">
        <v>1518</v>
      </c>
    </row>
    <row r="13496" spans="1:6" ht="15">
      <c r="A13496" s="233">
        <v>45748</v>
      </c>
      <c r="B13496" t="s">
        <v>1510</v>
      </c>
      <c r="C13496">
        <v>4.7050359712230216</v>
      </c>
      <c r="D13496" t="s">
        <v>1499</v>
      </c>
      <c r="E13496" t="s">
        <v>3240</v>
      </c>
      <c r="F13496" t="s">
        <v>1518</v>
      </c>
    </row>
    <row r="13497" spans="1:6" ht="15">
      <c r="A13497" s="233">
        <v>45748</v>
      </c>
      <c r="B13497" t="s">
        <v>1512</v>
      </c>
      <c r="C13497">
        <v>0.8515750133475708</v>
      </c>
      <c r="D13497" t="s">
        <v>1499</v>
      </c>
      <c r="E13497" t="s">
        <v>1542</v>
      </c>
      <c r="F13497" t="s">
        <v>1518</v>
      </c>
    </row>
    <row r="13498" spans="1:6" ht="15">
      <c r="A13498" s="233">
        <v>45748</v>
      </c>
      <c r="B13498" t="s">
        <v>1507</v>
      </c>
      <c r="C13498">
        <v>0.26445264452644529</v>
      </c>
      <c r="D13498" t="s">
        <v>134</v>
      </c>
      <c r="E13498" t="s">
        <v>3225</v>
      </c>
      <c r="F13498" t="s">
        <v>1509</v>
      </c>
    </row>
    <row r="13499" spans="1:6" ht="15">
      <c r="A13499" s="233">
        <v>45748</v>
      </c>
      <c r="B13499" t="s">
        <v>1510</v>
      </c>
      <c r="C13499">
        <v>3.2089552238805972</v>
      </c>
      <c r="D13499" t="s">
        <v>134</v>
      </c>
      <c r="E13499" t="s">
        <v>1746</v>
      </c>
      <c r="F13499" t="s">
        <v>1509</v>
      </c>
    </row>
    <row r="13500" spans="1:6" ht="15">
      <c r="A13500" s="233">
        <v>45748</v>
      </c>
      <c r="B13500" t="s">
        <v>1512</v>
      </c>
      <c r="C13500">
        <v>0.91758917589175892</v>
      </c>
      <c r="D13500" t="s">
        <v>134</v>
      </c>
      <c r="E13500" t="s">
        <v>1590</v>
      </c>
      <c r="F13500" t="s">
        <v>1509</v>
      </c>
    </row>
    <row r="13501" spans="1:6" ht="15">
      <c r="A13501" s="233">
        <v>45748</v>
      </c>
      <c r="B13501" t="s">
        <v>1507</v>
      </c>
      <c r="C13501">
        <v>1.284770784770785</v>
      </c>
      <c r="D13501" t="s">
        <v>136</v>
      </c>
      <c r="E13501" t="s">
        <v>2751</v>
      </c>
      <c r="F13501" t="s">
        <v>1518</v>
      </c>
    </row>
    <row r="13502" spans="1:6" ht="15">
      <c r="A13502" s="233">
        <v>45748</v>
      </c>
      <c r="B13502" t="s">
        <v>1510</v>
      </c>
      <c r="C13502">
        <v>7.6374133949191689</v>
      </c>
      <c r="D13502" t="s">
        <v>136</v>
      </c>
      <c r="E13502" t="s">
        <v>4090</v>
      </c>
      <c r="F13502" t="s">
        <v>1518</v>
      </c>
    </row>
    <row r="13503" spans="1:6" ht="15">
      <c r="A13503" s="233">
        <v>45748</v>
      </c>
      <c r="B13503" t="s">
        <v>1512</v>
      </c>
      <c r="C13503">
        <v>0.83177933177933183</v>
      </c>
      <c r="D13503" t="s">
        <v>136</v>
      </c>
      <c r="E13503" t="s">
        <v>1582</v>
      </c>
      <c r="F13503" t="s">
        <v>1518</v>
      </c>
    </row>
    <row r="13504" spans="1:6" ht="15">
      <c r="A13504" s="233">
        <v>45748</v>
      </c>
      <c r="B13504" t="s">
        <v>1507</v>
      </c>
      <c r="C13504">
        <v>0.42456406368460953</v>
      </c>
      <c r="D13504" t="s">
        <v>138</v>
      </c>
      <c r="E13504" t="s">
        <v>1530</v>
      </c>
      <c r="F13504" t="s">
        <v>1534</v>
      </c>
    </row>
    <row r="13505" spans="1:6" ht="15">
      <c r="A13505" s="233">
        <v>45748</v>
      </c>
      <c r="B13505" t="s">
        <v>1510</v>
      </c>
      <c r="C13505">
        <v>6.2921348314606744</v>
      </c>
      <c r="D13505" t="s">
        <v>138</v>
      </c>
      <c r="E13505" t="s">
        <v>3245</v>
      </c>
      <c r="F13505" t="s">
        <v>1534</v>
      </c>
    </row>
    <row r="13506" spans="1:6" ht="15">
      <c r="A13506" s="233">
        <v>45748</v>
      </c>
      <c r="B13506" t="s">
        <v>1512</v>
      </c>
      <c r="C13506">
        <v>0.93252463987869594</v>
      </c>
      <c r="D13506" t="s">
        <v>138</v>
      </c>
      <c r="E13506" t="s">
        <v>1539</v>
      </c>
      <c r="F13506" t="s">
        <v>1534</v>
      </c>
    </row>
    <row r="13507" spans="1:6" ht="15">
      <c r="A13507" s="233">
        <v>45748</v>
      </c>
      <c r="B13507" t="s">
        <v>1507</v>
      </c>
      <c r="C13507">
        <v>1.0716312056737589</v>
      </c>
      <c r="D13507" t="s">
        <v>140</v>
      </c>
      <c r="E13507" t="s">
        <v>1660</v>
      </c>
      <c r="F13507" t="s">
        <v>1509</v>
      </c>
    </row>
    <row r="13508" spans="1:6" ht="15">
      <c r="A13508" s="233">
        <v>45748</v>
      </c>
      <c r="B13508" t="s">
        <v>1510</v>
      </c>
      <c r="C13508">
        <v>9.6242038216560513</v>
      </c>
      <c r="D13508" t="s">
        <v>140</v>
      </c>
      <c r="E13508" t="s">
        <v>3513</v>
      </c>
      <c r="F13508" t="s">
        <v>1509</v>
      </c>
    </row>
    <row r="13509" spans="1:6" ht="15">
      <c r="A13509" s="233">
        <v>45748</v>
      </c>
      <c r="B13509" t="s">
        <v>1512</v>
      </c>
      <c r="C13509">
        <v>0.88865248226950355</v>
      </c>
      <c r="D13509" t="s">
        <v>140</v>
      </c>
      <c r="E13509" t="s">
        <v>1576</v>
      </c>
      <c r="F13509" t="s">
        <v>1509</v>
      </c>
    </row>
    <row r="13510" spans="1:6" ht="15">
      <c r="A13510" s="233">
        <v>45748</v>
      </c>
      <c r="B13510" t="s">
        <v>1507</v>
      </c>
      <c r="C13510">
        <v>0.80829342072094779</v>
      </c>
      <c r="D13510" t="s">
        <v>142</v>
      </c>
      <c r="E13510" t="s">
        <v>1617</v>
      </c>
      <c r="F13510" t="s">
        <v>1534</v>
      </c>
    </row>
    <row r="13511" spans="1:6" ht="15">
      <c r="A13511" s="233">
        <v>45748</v>
      </c>
      <c r="B13511" t="s">
        <v>1510</v>
      </c>
      <c r="C13511">
        <v>5.0179968701095463</v>
      </c>
      <c r="D13511" t="s">
        <v>142</v>
      </c>
      <c r="E13511" t="s">
        <v>2015</v>
      </c>
      <c r="F13511" t="s">
        <v>1534</v>
      </c>
    </row>
    <row r="13512" spans="1:6" ht="15">
      <c r="A13512" s="233">
        <v>45748</v>
      </c>
      <c r="B13512" t="s">
        <v>1512</v>
      </c>
      <c r="C13512">
        <v>0.83892109906730528</v>
      </c>
      <c r="D13512" t="s">
        <v>142</v>
      </c>
      <c r="E13512" t="s">
        <v>1568</v>
      </c>
      <c r="F13512" t="s">
        <v>1534</v>
      </c>
    </row>
    <row r="13513" spans="1:6" ht="15">
      <c r="A13513" s="233">
        <v>45748</v>
      </c>
      <c r="B13513" t="s">
        <v>1507</v>
      </c>
      <c r="C13513">
        <v>1.628058727569331</v>
      </c>
      <c r="D13513" t="s">
        <v>144</v>
      </c>
      <c r="E13513" t="s">
        <v>3527</v>
      </c>
      <c r="F13513" t="s">
        <v>1518</v>
      </c>
    </row>
    <row r="13514" spans="1:6" ht="15">
      <c r="A13514" s="233">
        <v>45748</v>
      </c>
      <c r="B13514" t="s">
        <v>1510</v>
      </c>
      <c r="C13514">
        <v>8.0669745958429555</v>
      </c>
      <c r="D13514" t="s">
        <v>144</v>
      </c>
      <c r="E13514" t="s">
        <v>3491</v>
      </c>
      <c r="F13514" t="s">
        <v>1518</v>
      </c>
    </row>
    <row r="13515" spans="1:6" ht="15">
      <c r="A13515" s="233">
        <v>45748</v>
      </c>
      <c r="B13515" t="s">
        <v>1512</v>
      </c>
      <c r="C13515">
        <v>0.79818224190165465</v>
      </c>
      <c r="D13515" t="s">
        <v>144</v>
      </c>
      <c r="E13515" t="s">
        <v>1603</v>
      </c>
      <c r="F13515" t="s">
        <v>1518</v>
      </c>
    </row>
    <row r="13516" spans="1:6" ht="15">
      <c r="A13516" s="233">
        <v>45748</v>
      </c>
      <c r="B13516" t="s">
        <v>1507</v>
      </c>
      <c r="C13516">
        <v>0.47399366802351878</v>
      </c>
      <c r="D13516" t="s">
        <v>146</v>
      </c>
      <c r="E13516" t="s">
        <v>1564</v>
      </c>
      <c r="F13516" t="s">
        <v>1591</v>
      </c>
    </row>
    <row r="13517" spans="1:6" ht="15">
      <c r="A13517" s="233">
        <v>45748</v>
      </c>
      <c r="B13517" t="s">
        <v>1510</v>
      </c>
      <c r="C13517">
        <v>4.09375</v>
      </c>
      <c r="D13517" t="s">
        <v>146</v>
      </c>
      <c r="E13517" t="s">
        <v>4091</v>
      </c>
      <c r="F13517" t="s">
        <v>1591</v>
      </c>
    </row>
    <row r="13518" spans="1:6" ht="15">
      <c r="A13518" s="233">
        <v>45748</v>
      </c>
      <c r="B13518" t="s">
        <v>1512</v>
      </c>
      <c r="C13518">
        <v>0.8842152872003618</v>
      </c>
      <c r="D13518" t="s">
        <v>146</v>
      </c>
      <c r="E13518" t="s">
        <v>1516</v>
      </c>
      <c r="F13518" t="s">
        <v>1591</v>
      </c>
    </row>
    <row r="13519" spans="1:6" ht="15">
      <c r="A13519" s="233">
        <v>45748</v>
      </c>
      <c r="B13519" t="s">
        <v>1507</v>
      </c>
      <c r="C13519">
        <v>0.71077383497221036</v>
      </c>
      <c r="D13519" t="s">
        <v>148</v>
      </c>
      <c r="E13519" t="s">
        <v>1527</v>
      </c>
      <c r="F13519" t="s">
        <v>1591</v>
      </c>
    </row>
    <row r="13520" spans="1:6" ht="15">
      <c r="A13520" s="233">
        <v>45748</v>
      </c>
      <c r="B13520" t="s">
        <v>1510</v>
      </c>
      <c r="C13520">
        <v>4.7364672364672362</v>
      </c>
      <c r="D13520" t="s">
        <v>148</v>
      </c>
      <c r="E13520" t="s">
        <v>3272</v>
      </c>
      <c r="F13520" t="s">
        <v>1591</v>
      </c>
    </row>
    <row r="13521" spans="1:6" ht="15">
      <c r="A13521" s="233">
        <v>45748</v>
      </c>
      <c r="B13521" t="s">
        <v>1512</v>
      </c>
      <c r="C13521">
        <v>0.84993587002992732</v>
      </c>
      <c r="D13521" t="s">
        <v>148</v>
      </c>
      <c r="E13521" t="s">
        <v>1542</v>
      </c>
      <c r="F13521" t="s">
        <v>1591</v>
      </c>
    </row>
    <row r="13522" spans="1:6" ht="15">
      <c r="A13522" s="233">
        <v>45748</v>
      </c>
      <c r="B13522" t="s">
        <v>1507</v>
      </c>
      <c r="C13522">
        <v>0.41715628672150412</v>
      </c>
      <c r="D13522" t="s">
        <v>150</v>
      </c>
      <c r="E13522" t="s">
        <v>1530</v>
      </c>
      <c r="F13522" t="s">
        <v>1509</v>
      </c>
    </row>
    <row r="13523" spans="1:6" ht="15">
      <c r="A13523" s="233">
        <v>45748</v>
      </c>
      <c r="B13523" t="s">
        <v>1510</v>
      </c>
      <c r="C13523">
        <v>6.9607843137254903</v>
      </c>
      <c r="D13523" t="s">
        <v>150</v>
      </c>
      <c r="E13523" t="s">
        <v>2090</v>
      </c>
      <c r="F13523" t="s">
        <v>1509</v>
      </c>
    </row>
    <row r="13524" spans="1:6" ht="15">
      <c r="A13524" s="233">
        <v>45748</v>
      </c>
      <c r="B13524" t="s">
        <v>1512</v>
      </c>
      <c r="C13524">
        <v>0.9400705052878966</v>
      </c>
      <c r="D13524" t="s">
        <v>150</v>
      </c>
      <c r="E13524" t="s">
        <v>1585</v>
      </c>
      <c r="F13524" t="s">
        <v>1509</v>
      </c>
    </row>
    <row r="13525" spans="1:6" ht="15">
      <c r="A13525" s="233">
        <v>45748</v>
      </c>
      <c r="B13525" t="s">
        <v>1507</v>
      </c>
      <c r="C13525">
        <v>0.8324147785262298</v>
      </c>
      <c r="D13525" t="s">
        <v>152</v>
      </c>
      <c r="E13525" t="s">
        <v>2019</v>
      </c>
      <c r="F13525" t="s">
        <v>1591</v>
      </c>
    </row>
    <row r="13526" spans="1:6" ht="15">
      <c r="A13526" s="233">
        <v>45748</v>
      </c>
      <c r="B13526" t="s">
        <v>1510</v>
      </c>
      <c r="C13526">
        <v>4.6981566820276486</v>
      </c>
      <c r="D13526" t="s">
        <v>152</v>
      </c>
      <c r="E13526" t="s">
        <v>2688</v>
      </c>
      <c r="F13526" t="s">
        <v>1591</v>
      </c>
    </row>
    <row r="13527" spans="1:6" ht="15">
      <c r="A13527" s="233">
        <v>45748</v>
      </c>
      <c r="B13527" t="s">
        <v>1512</v>
      </c>
      <c r="C13527">
        <v>0.82282098387426006</v>
      </c>
      <c r="D13527" t="s">
        <v>152</v>
      </c>
      <c r="E13527" t="s">
        <v>1632</v>
      </c>
      <c r="F13527" t="s">
        <v>1591</v>
      </c>
    </row>
    <row r="13528" spans="1:6" ht="15">
      <c r="A13528" s="233">
        <v>45748</v>
      </c>
      <c r="B13528" t="s">
        <v>1507</v>
      </c>
      <c r="C13528">
        <v>1.490789884483297</v>
      </c>
      <c r="D13528" t="s">
        <v>154</v>
      </c>
      <c r="E13528" t="s">
        <v>2065</v>
      </c>
      <c r="F13528" t="s">
        <v>1534</v>
      </c>
    </row>
    <row r="13529" spans="1:6" ht="15">
      <c r="A13529" s="233">
        <v>45748</v>
      </c>
      <c r="B13529" t="s">
        <v>1510</v>
      </c>
      <c r="C13529">
        <v>9.326171875</v>
      </c>
      <c r="D13529" t="s">
        <v>154</v>
      </c>
      <c r="E13529" t="s">
        <v>3281</v>
      </c>
      <c r="F13529" t="s">
        <v>1534</v>
      </c>
    </row>
    <row r="13530" spans="1:6" ht="15">
      <c r="A13530" s="233">
        <v>45748</v>
      </c>
      <c r="B13530" t="s">
        <v>1512</v>
      </c>
      <c r="C13530">
        <v>0.8401498595067125</v>
      </c>
      <c r="D13530" t="s">
        <v>154</v>
      </c>
      <c r="E13530" t="s">
        <v>1568</v>
      </c>
      <c r="F13530" t="s">
        <v>1534</v>
      </c>
    </row>
    <row r="13531" spans="1:6" ht="15">
      <c r="A13531" s="233">
        <v>45748</v>
      </c>
      <c r="B13531" t="s">
        <v>1507</v>
      </c>
      <c r="C13531">
        <v>0.44772891131939441</v>
      </c>
      <c r="D13531" t="s">
        <v>156</v>
      </c>
      <c r="E13531" t="s">
        <v>1648</v>
      </c>
      <c r="F13531" t="s">
        <v>1525</v>
      </c>
    </row>
    <row r="13532" spans="1:6" ht="15">
      <c r="A13532" s="233">
        <v>45748</v>
      </c>
      <c r="B13532" t="s">
        <v>1510</v>
      </c>
      <c r="C13532">
        <v>6.1485148514851486</v>
      </c>
      <c r="D13532" t="s">
        <v>156</v>
      </c>
      <c r="E13532" t="s">
        <v>2714</v>
      </c>
      <c r="F13532" t="s">
        <v>1525</v>
      </c>
    </row>
    <row r="13533" spans="1:6" ht="15">
      <c r="A13533" s="233">
        <v>45748</v>
      </c>
      <c r="B13533" t="s">
        <v>1512</v>
      </c>
      <c r="C13533">
        <v>0.92718096611391498</v>
      </c>
      <c r="D13533" t="s">
        <v>156</v>
      </c>
      <c r="E13533" t="s">
        <v>1539</v>
      </c>
      <c r="F13533" t="s">
        <v>1525</v>
      </c>
    </row>
    <row r="13534" spans="1:6" ht="15">
      <c r="A13534" s="233">
        <v>45748</v>
      </c>
      <c r="B13534" t="s">
        <v>1507</v>
      </c>
      <c r="C13534">
        <v>0.97973165857836142</v>
      </c>
      <c r="D13534" t="s">
        <v>158</v>
      </c>
      <c r="E13534" t="s">
        <v>1536</v>
      </c>
      <c r="F13534" t="s">
        <v>1534</v>
      </c>
    </row>
    <row r="13535" spans="1:6" ht="15">
      <c r="A13535" s="233">
        <v>45748</v>
      </c>
      <c r="B13535" t="s">
        <v>1510</v>
      </c>
      <c r="C13535">
        <v>7.6607142857142856</v>
      </c>
      <c r="D13535" t="s">
        <v>158</v>
      </c>
      <c r="E13535" t="s">
        <v>4092</v>
      </c>
      <c r="F13535" t="s">
        <v>1534</v>
      </c>
    </row>
    <row r="13536" spans="1:6" ht="15">
      <c r="A13536" s="233">
        <v>45748</v>
      </c>
      <c r="B13536" t="s">
        <v>1512</v>
      </c>
      <c r="C13536">
        <v>0.87210962032543538</v>
      </c>
      <c r="D13536" t="s">
        <v>158</v>
      </c>
      <c r="E13536" t="s">
        <v>1524</v>
      </c>
      <c r="F13536" t="s">
        <v>1534</v>
      </c>
    </row>
    <row r="13537" spans="1:6" ht="15">
      <c r="A13537" s="233">
        <v>45748</v>
      </c>
      <c r="B13537" t="s">
        <v>1507</v>
      </c>
      <c r="C13537">
        <v>1.416044776119403</v>
      </c>
      <c r="D13537" t="s">
        <v>160</v>
      </c>
      <c r="E13537" t="s">
        <v>1759</v>
      </c>
      <c r="F13537" t="s">
        <v>1544</v>
      </c>
    </row>
    <row r="13538" spans="1:6" ht="15">
      <c r="A13538" s="233">
        <v>45748</v>
      </c>
      <c r="B13538" t="s">
        <v>1510</v>
      </c>
      <c r="C13538">
        <v>7.8788927335640144</v>
      </c>
      <c r="D13538" t="s">
        <v>160</v>
      </c>
      <c r="E13538" t="s">
        <v>2048</v>
      </c>
      <c r="F13538" t="s">
        <v>1544</v>
      </c>
    </row>
    <row r="13539" spans="1:6" ht="15">
      <c r="A13539" s="233">
        <v>45748</v>
      </c>
      <c r="B13539" t="s">
        <v>1512</v>
      </c>
      <c r="C13539">
        <v>0.82027363184079605</v>
      </c>
      <c r="D13539" t="s">
        <v>160</v>
      </c>
      <c r="E13539" t="s">
        <v>1632</v>
      </c>
      <c r="F13539" t="s">
        <v>1544</v>
      </c>
    </row>
    <row r="13540" spans="1:6" ht="15">
      <c r="A13540" s="233">
        <v>45748</v>
      </c>
      <c r="B13540" t="s">
        <v>1507</v>
      </c>
      <c r="C13540">
        <v>0.90441932168550876</v>
      </c>
      <c r="D13540" t="s">
        <v>162</v>
      </c>
      <c r="E13540" t="s">
        <v>1717</v>
      </c>
      <c r="F13540" t="s">
        <v>1509</v>
      </c>
    </row>
    <row r="13541" spans="1:6" ht="15">
      <c r="A13541" s="233">
        <v>45748</v>
      </c>
      <c r="B13541" t="s">
        <v>1510</v>
      </c>
      <c r="C13541">
        <v>7.7192982456140351</v>
      </c>
      <c r="D13541" t="s">
        <v>162</v>
      </c>
      <c r="E13541" t="s">
        <v>3688</v>
      </c>
      <c r="F13541" t="s">
        <v>1509</v>
      </c>
    </row>
    <row r="13542" spans="1:6" ht="15">
      <c r="A13542" s="233">
        <v>45748</v>
      </c>
      <c r="B13542" t="s">
        <v>1512</v>
      </c>
      <c r="C13542">
        <v>0.88283658787255914</v>
      </c>
      <c r="D13542" t="s">
        <v>162</v>
      </c>
      <c r="E13542" t="s">
        <v>1516</v>
      </c>
      <c r="F13542" t="s">
        <v>1509</v>
      </c>
    </row>
    <row r="13543" spans="1:6" ht="15">
      <c r="A13543" s="233">
        <v>45748</v>
      </c>
      <c r="B13543" t="s">
        <v>1507</v>
      </c>
      <c r="C13543">
        <v>0.36585365853658541</v>
      </c>
      <c r="D13543" t="s">
        <v>164</v>
      </c>
      <c r="E13543" t="s">
        <v>1533</v>
      </c>
      <c r="F13543" t="s">
        <v>1578</v>
      </c>
    </row>
    <row r="13544" spans="1:6" ht="15">
      <c r="A13544" s="233">
        <v>45748</v>
      </c>
      <c r="B13544" t="s">
        <v>1510</v>
      </c>
      <c r="C13544">
        <v>5.0649350649350646</v>
      </c>
      <c r="D13544" t="s">
        <v>164</v>
      </c>
      <c r="E13544" t="s">
        <v>1694</v>
      </c>
      <c r="F13544" t="s">
        <v>1578</v>
      </c>
    </row>
    <row r="13545" spans="1:6" ht="15">
      <c r="A13545" s="233">
        <v>45748</v>
      </c>
      <c r="B13545" t="s">
        <v>1512</v>
      </c>
      <c r="C13545">
        <v>0.92776735459662285</v>
      </c>
      <c r="D13545" t="s">
        <v>164</v>
      </c>
      <c r="E13545" t="s">
        <v>1539</v>
      </c>
      <c r="F13545" t="s">
        <v>1578</v>
      </c>
    </row>
    <row r="13546" spans="1:6" ht="15">
      <c r="A13546" s="233">
        <v>45748</v>
      </c>
      <c r="B13546" t="s">
        <v>1507</v>
      </c>
      <c r="C13546">
        <v>0.86470234515935052</v>
      </c>
      <c r="D13546" t="s">
        <v>166</v>
      </c>
      <c r="E13546" t="s">
        <v>1967</v>
      </c>
      <c r="F13546" t="s">
        <v>1525</v>
      </c>
    </row>
    <row r="13547" spans="1:6" ht="15">
      <c r="A13547" s="233">
        <v>45748</v>
      </c>
      <c r="B13547" t="s">
        <v>1510</v>
      </c>
      <c r="C13547">
        <v>8.3121387283236992</v>
      </c>
      <c r="D13547" t="s">
        <v>166</v>
      </c>
      <c r="E13547" t="s">
        <v>3273</v>
      </c>
      <c r="F13547" t="s">
        <v>1525</v>
      </c>
    </row>
    <row r="13548" spans="1:6" ht="15">
      <c r="A13548" s="233">
        <v>45748</v>
      </c>
      <c r="B13548" t="s">
        <v>1512</v>
      </c>
      <c r="C13548">
        <v>0.89597113650030069</v>
      </c>
      <c r="D13548" t="s">
        <v>166</v>
      </c>
      <c r="E13548" t="s">
        <v>1580</v>
      </c>
      <c r="F13548" t="s">
        <v>1525</v>
      </c>
    </row>
    <row r="13549" spans="1:6" ht="15">
      <c r="A13549" s="233">
        <v>45748</v>
      </c>
      <c r="B13549" t="s">
        <v>1507</v>
      </c>
      <c r="C13549">
        <v>0.94361750112764997</v>
      </c>
      <c r="D13549" t="s">
        <v>168</v>
      </c>
      <c r="E13549" t="s">
        <v>1595</v>
      </c>
      <c r="F13549" t="s">
        <v>1578</v>
      </c>
    </row>
    <row r="13550" spans="1:6" ht="15">
      <c r="A13550" s="233">
        <v>45748</v>
      </c>
      <c r="B13550" t="s">
        <v>1510</v>
      </c>
      <c r="C13550">
        <v>7.3403508771929822</v>
      </c>
      <c r="D13550" t="s">
        <v>168</v>
      </c>
      <c r="E13550" t="s">
        <v>1625</v>
      </c>
      <c r="F13550" t="s">
        <v>1578</v>
      </c>
    </row>
    <row r="13551" spans="1:6" ht="15">
      <c r="A13551" s="233">
        <v>45748</v>
      </c>
      <c r="B13551" t="s">
        <v>1512</v>
      </c>
      <c r="C13551">
        <v>0.87144790257104199</v>
      </c>
      <c r="D13551" t="s">
        <v>168</v>
      </c>
      <c r="E13551" t="s">
        <v>1524</v>
      </c>
      <c r="F13551" t="s">
        <v>1578</v>
      </c>
    </row>
    <row r="13552" spans="1:6" ht="15">
      <c r="A13552" s="233">
        <v>45748</v>
      </c>
      <c r="B13552" t="s">
        <v>1507</v>
      </c>
      <c r="C13552">
        <v>6.6115702479338845E-2</v>
      </c>
      <c r="D13552" t="s">
        <v>170</v>
      </c>
      <c r="E13552" t="s">
        <v>4093</v>
      </c>
      <c r="F13552" t="s">
        <v>1509</v>
      </c>
    </row>
    <row r="13553" spans="1:6" ht="15">
      <c r="A13553" s="233">
        <v>45748</v>
      </c>
      <c r="B13553" t="s">
        <v>1510</v>
      </c>
      <c r="C13553">
        <v>1.6</v>
      </c>
      <c r="D13553" t="s">
        <v>170</v>
      </c>
      <c r="E13553" t="s">
        <v>2064</v>
      </c>
      <c r="F13553" t="s">
        <v>1509</v>
      </c>
    </row>
    <row r="13554" spans="1:6" ht="15">
      <c r="A13554" s="233">
        <v>45748</v>
      </c>
      <c r="B13554" t="s">
        <v>1512</v>
      </c>
      <c r="C13554">
        <v>0.95867768595041325</v>
      </c>
      <c r="D13554" t="s">
        <v>170</v>
      </c>
      <c r="E13554" t="s">
        <v>1513</v>
      </c>
      <c r="F13554" t="s">
        <v>1509</v>
      </c>
    </row>
    <row r="13555" spans="1:6" ht="15">
      <c r="A13555" s="233">
        <v>45748</v>
      </c>
      <c r="B13555" t="s">
        <v>1507</v>
      </c>
      <c r="C13555">
        <v>0.90425761832720986</v>
      </c>
      <c r="D13555" t="s">
        <v>172</v>
      </c>
      <c r="E13555" t="s">
        <v>1717</v>
      </c>
      <c r="F13555" t="s">
        <v>1525</v>
      </c>
    </row>
    <row r="13556" spans="1:6" ht="15">
      <c r="A13556" s="233">
        <v>45748</v>
      </c>
      <c r="B13556" t="s">
        <v>1510</v>
      </c>
      <c r="C13556">
        <v>5.8517482517482513</v>
      </c>
      <c r="D13556" t="s">
        <v>172</v>
      </c>
      <c r="E13556" t="s">
        <v>3288</v>
      </c>
      <c r="F13556" t="s">
        <v>1525</v>
      </c>
    </row>
    <row r="13557" spans="1:6" ht="15">
      <c r="A13557" s="233">
        <v>45748</v>
      </c>
      <c r="B13557" t="s">
        <v>1512</v>
      </c>
      <c r="C13557">
        <v>0.84547222822563217</v>
      </c>
      <c r="D13557" t="s">
        <v>172</v>
      </c>
      <c r="E13557" t="s">
        <v>1542</v>
      </c>
      <c r="F13557" t="s">
        <v>1525</v>
      </c>
    </row>
    <row r="13558" spans="1:6" ht="15">
      <c r="A13558" s="233">
        <v>45748</v>
      </c>
      <c r="B13558" t="s">
        <v>1507</v>
      </c>
      <c r="C13558">
        <v>0.33796296296296302</v>
      </c>
      <c r="D13558" t="s">
        <v>174</v>
      </c>
      <c r="E13558" t="s">
        <v>1997</v>
      </c>
      <c r="F13558" t="s">
        <v>1518</v>
      </c>
    </row>
    <row r="13559" spans="1:6" ht="15">
      <c r="A13559" s="233">
        <v>45748</v>
      </c>
      <c r="B13559" t="s">
        <v>1510</v>
      </c>
      <c r="C13559">
        <v>2.8968253968253972</v>
      </c>
      <c r="D13559" t="s">
        <v>174</v>
      </c>
      <c r="E13559" t="s">
        <v>3685</v>
      </c>
      <c r="F13559" t="s">
        <v>1518</v>
      </c>
    </row>
    <row r="13560" spans="1:6" ht="15">
      <c r="A13560" s="233">
        <v>45748</v>
      </c>
      <c r="B13560" t="s">
        <v>1512</v>
      </c>
      <c r="C13560">
        <v>0.8833333333333333</v>
      </c>
      <c r="D13560" t="s">
        <v>174</v>
      </c>
      <c r="E13560" t="s">
        <v>1516</v>
      </c>
      <c r="F13560" t="s">
        <v>1518</v>
      </c>
    </row>
    <row r="13561" spans="1:6" ht="15">
      <c r="A13561" s="233">
        <v>45748</v>
      </c>
      <c r="B13561" t="s">
        <v>1507</v>
      </c>
      <c r="C13561">
        <v>0.48340874811463053</v>
      </c>
      <c r="D13561" t="s">
        <v>176</v>
      </c>
      <c r="E13561" t="s">
        <v>2733</v>
      </c>
      <c r="F13561" t="s">
        <v>1518</v>
      </c>
    </row>
    <row r="13562" spans="1:6" ht="15">
      <c r="A13562" s="233">
        <v>45748</v>
      </c>
      <c r="B13562" t="s">
        <v>1510</v>
      </c>
      <c r="C13562">
        <v>3.6628571428571428</v>
      </c>
      <c r="D13562" t="s">
        <v>176</v>
      </c>
      <c r="E13562" t="s">
        <v>1736</v>
      </c>
      <c r="F13562" t="s">
        <v>1518</v>
      </c>
    </row>
    <row r="13563" spans="1:6" ht="15">
      <c r="A13563" s="233">
        <v>45748</v>
      </c>
      <c r="B13563" t="s">
        <v>1512</v>
      </c>
      <c r="C13563">
        <v>0.86802413273001511</v>
      </c>
      <c r="D13563" t="s">
        <v>176</v>
      </c>
      <c r="E13563" t="s">
        <v>1524</v>
      </c>
      <c r="F13563" t="s">
        <v>1518</v>
      </c>
    </row>
    <row r="13564" spans="1:6" ht="15">
      <c r="A13564" s="233">
        <v>45748</v>
      </c>
      <c r="B13564" t="s">
        <v>1507</v>
      </c>
      <c r="C13564">
        <v>1.4660320207702291</v>
      </c>
      <c r="D13564" t="s">
        <v>178</v>
      </c>
      <c r="E13564" t="s">
        <v>3486</v>
      </c>
      <c r="F13564" t="s">
        <v>1591</v>
      </c>
    </row>
    <row r="13565" spans="1:6" ht="15">
      <c r="A13565" s="233">
        <v>45748</v>
      </c>
      <c r="B13565" t="s">
        <v>1510</v>
      </c>
      <c r="C13565">
        <v>7.6478555304740414</v>
      </c>
      <c r="D13565" t="s">
        <v>178</v>
      </c>
      <c r="E13565" t="s">
        <v>1670</v>
      </c>
      <c r="F13565" t="s">
        <v>1591</v>
      </c>
    </row>
    <row r="13566" spans="1:6" ht="15">
      <c r="A13566" s="233">
        <v>45748</v>
      </c>
      <c r="B13566" t="s">
        <v>1512</v>
      </c>
      <c r="C13566">
        <v>0.80830809173517959</v>
      </c>
      <c r="D13566" t="s">
        <v>178</v>
      </c>
      <c r="E13566" t="s">
        <v>1547</v>
      </c>
      <c r="F13566" t="s">
        <v>1591</v>
      </c>
    </row>
    <row r="13567" spans="1:6" ht="15">
      <c r="A13567" s="233">
        <v>45748</v>
      </c>
      <c r="B13567" t="s">
        <v>1507</v>
      </c>
      <c r="C13567">
        <v>1.1910039113428941</v>
      </c>
      <c r="D13567" t="s">
        <v>180</v>
      </c>
      <c r="E13567" t="s">
        <v>1586</v>
      </c>
      <c r="F13567" t="s">
        <v>1522</v>
      </c>
    </row>
    <row r="13568" spans="1:6" ht="15">
      <c r="A13568" s="233">
        <v>45748</v>
      </c>
      <c r="B13568" t="s">
        <v>1510</v>
      </c>
      <c r="C13568">
        <v>7.9090909090909092</v>
      </c>
      <c r="D13568" t="s">
        <v>180</v>
      </c>
      <c r="E13568" t="s">
        <v>4094</v>
      </c>
      <c r="F13568" t="s">
        <v>1522</v>
      </c>
    </row>
    <row r="13569" spans="1:6" ht="15">
      <c r="A13569" s="233">
        <v>45748</v>
      </c>
      <c r="B13569" t="s">
        <v>1512</v>
      </c>
      <c r="C13569">
        <v>0.84941329856584091</v>
      </c>
      <c r="D13569" t="s">
        <v>180</v>
      </c>
      <c r="E13569" t="s">
        <v>1542</v>
      </c>
      <c r="F13569" t="s">
        <v>1522</v>
      </c>
    </row>
    <row r="13570" spans="1:6" ht="15">
      <c r="A13570" s="233">
        <v>45748</v>
      </c>
      <c r="B13570" t="s">
        <v>1507</v>
      </c>
      <c r="C13570">
        <v>0.77220812182741116</v>
      </c>
      <c r="D13570" t="s">
        <v>182</v>
      </c>
      <c r="E13570" t="s">
        <v>1703</v>
      </c>
      <c r="F13570" t="s">
        <v>1578</v>
      </c>
    </row>
    <row r="13571" spans="1:6" ht="15">
      <c r="A13571" s="233">
        <v>45748</v>
      </c>
      <c r="B13571" t="s">
        <v>1510</v>
      </c>
      <c r="C13571">
        <v>9.361538461538462</v>
      </c>
      <c r="D13571" t="s">
        <v>182</v>
      </c>
      <c r="E13571" t="s">
        <v>4095</v>
      </c>
      <c r="F13571" t="s">
        <v>1578</v>
      </c>
    </row>
    <row r="13572" spans="1:6" ht="15">
      <c r="A13572" s="233">
        <v>45748</v>
      </c>
      <c r="B13572" t="s">
        <v>1512</v>
      </c>
      <c r="C13572">
        <v>0.9175126903553299</v>
      </c>
      <c r="D13572" t="s">
        <v>182</v>
      </c>
      <c r="E13572" t="s">
        <v>1590</v>
      </c>
      <c r="F13572" t="s">
        <v>1578</v>
      </c>
    </row>
    <row r="13573" spans="1:6" ht="15">
      <c r="A13573" s="233">
        <v>45748</v>
      </c>
      <c r="B13573" t="s">
        <v>1507</v>
      </c>
      <c r="C13573">
        <v>0.59306887532693986</v>
      </c>
      <c r="D13573" t="s">
        <v>184</v>
      </c>
      <c r="E13573" t="s">
        <v>1712</v>
      </c>
      <c r="F13573" t="s">
        <v>1518</v>
      </c>
    </row>
    <row r="13574" spans="1:6" ht="15">
      <c r="A13574" s="233">
        <v>45748</v>
      </c>
      <c r="B13574" t="s">
        <v>1510</v>
      </c>
      <c r="C13574">
        <v>4.876344086021505</v>
      </c>
      <c r="D13574" t="s">
        <v>184</v>
      </c>
      <c r="E13574" t="s">
        <v>2665</v>
      </c>
      <c r="F13574" t="s">
        <v>1518</v>
      </c>
    </row>
    <row r="13575" spans="1:6" ht="15">
      <c r="A13575" s="233">
        <v>45748</v>
      </c>
      <c r="B13575" t="s">
        <v>1512</v>
      </c>
      <c r="C13575">
        <v>0.8783783783783784</v>
      </c>
      <c r="D13575" t="s">
        <v>184</v>
      </c>
      <c r="E13575" t="s">
        <v>1516</v>
      </c>
      <c r="F13575" t="s">
        <v>1518</v>
      </c>
    </row>
    <row r="13576" spans="1:6" ht="15">
      <c r="A13576" s="233">
        <v>45748</v>
      </c>
      <c r="B13576" t="s">
        <v>1507</v>
      </c>
      <c r="C13576">
        <v>0.54093686354378823</v>
      </c>
      <c r="D13576" t="s">
        <v>186</v>
      </c>
      <c r="E13576" t="s">
        <v>2057</v>
      </c>
      <c r="F13576" t="s">
        <v>1578</v>
      </c>
    </row>
    <row r="13577" spans="1:6" ht="15">
      <c r="A13577" s="233">
        <v>45748</v>
      </c>
      <c r="B13577" t="s">
        <v>1510</v>
      </c>
      <c r="C13577">
        <v>9.91044776119403</v>
      </c>
      <c r="D13577" t="s">
        <v>186</v>
      </c>
      <c r="E13577" t="s">
        <v>2766</v>
      </c>
      <c r="F13577" t="s">
        <v>1578</v>
      </c>
    </row>
    <row r="13578" spans="1:6" ht="15">
      <c r="A13578" s="233">
        <v>45748</v>
      </c>
      <c r="B13578" t="s">
        <v>1512</v>
      </c>
      <c r="C13578">
        <v>0.94541751527494911</v>
      </c>
      <c r="D13578" t="s">
        <v>186</v>
      </c>
      <c r="E13578" t="s">
        <v>1630</v>
      </c>
      <c r="F13578" t="s">
        <v>1578</v>
      </c>
    </row>
    <row r="13579" spans="1:6" ht="15">
      <c r="A13579" s="233">
        <v>45748</v>
      </c>
      <c r="B13579" t="s">
        <v>1507</v>
      </c>
      <c r="C13579">
        <v>0.57079207920792074</v>
      </c>
      <c r="D13579" t="s">
        <v>188</v>
      </c>
      <c r="E13579" t="s">
        <v>2016</v>
      </c>
      <c r="F13579" t="s">
        <v>1591</v>
      </c>
    </row>
    <row r="13580" spans="1:6" ht="15">
      <c r="A13580" s="233">
        <v>45748</v>
      </c>
      <c r="B13580" t="s">
        <v>1510</v>
      </c>
      <c r="C13580">
        <v>3.361516034985423</v>
      </c>
      <c r="D13580" t="s">
        <v>188</v>
      </c>
      <c r="E13580" t="s">
        <v>4096</v>
      </c>
      <c r="F13580" t="s">
        <v>1591</v>
      </c>
    </row>
    <row r="13581" spans="1:6" ht="15">
      <c r="A13581" s="233">
        <v>45748</v>
      </c>
      <c r="B13581" t="s">
        <v>1512</v>
      </c>
      <c r="C13581">
        <v>0.83019801980198016</v>
      </c>
      <c r="D13581" t="s">
        <v>188</v>
      </c>
      <c r="E13581" t="s">
        <v>1582</v>
      </c>
      <c r="F13581" t="s">
        <v>1591</v>
      </c>
    </row>
    <row r="13582" spans="1:6" ht="15">
      <c r="A13582" s="233">
        <v>45748</v>
      </c>
      <c r="B13582" t="s">
        <v>1507</v>
      </c>
      <c r="C13582">
        <v>0.5467625899280576</v>
      </c>
      <c r="D13582" t="s">
        <v>190</v>
      </c>
      <c r="E13582" t="s">
        <v>1947</v>
      </c>
      <c r="F13582" t="s">
        <v>1591</v>
      </c>
    </row>
    <row r="13583" spans="1:6" ht="15">
      <c r="A13583" s="233">
        <v>45748</v>
      </c>
      <c r="B13583" t="s">
        <v>1510</v>
      </c>
      <c r="C13583">
        <v>3.2765509989484749</v>
      </c>
      <c r="D13583" t="s">
        <v>190</v>
      </c>
      <c r="E13583" t="s">
        <v>2072</v>
      </c>
      <c r="F13583" t="s">
        <v>1591</v>
      </c>
    </row>
    <row r="13584" spans="1:6" ht="15">
      <c r="A13584" s="233">
        <v>45748</v>
      </c>
      <c r="B13584" t="s">
        <v>1512</v>
      </c>
      <c r="C13584">
        <v>0.8331286190559748</v>
      </c>
      <c r="D13584" t="s">
        <v>190</v>
      </c>
      <c r="E13584" t="s">
        <v>1582</v>
      </c>
      <c r="F13584" t="s">
        <v>1591</v>
      </c>
    </row>
    <row r="13585" spans="1:6" ht="15">
      <c r="A13585" s="233">
        <v>45748</v>
      </c>
      <c r="B13585" t="s">
        <v>1507</v>
      </c>
      <c r="C13585">
        <v>0.48812849162011168</v>
      </c>
      <c r="D13585" t="s">
        <v>192</v>
      </c>
      <c r="E13585" t="s">
        <v>2002</v>
      </c>
      <c r="F13585" t="s">
        <v>1534</v>
      </c>
    </row>
    <row r="13586" spans="1:6" ht="15">
      <c r="A13586" s="233">
        <v>45748</v>
      </c>
      <c r="B13586" t="s">
        <v>1510</v>
      </c>
      <c r="C13586">
        <v>8.1279069767441854</v>
      </c>
      <c r="D13586" t="s">
        <v>192</v>
      </c>
      <c r="E13586" t="s">
        <v>4097</v>
      </c>
      <c r="F13586" t="s">
        <v>1534</v>
      </c>
    </row>
    <row r="13587" spans="1:6" ht="15">
      <c r="A13587" s="233">
        <v>45748</v>
      </c>
      <c r="B13587" t="s">
        <v>1512</v>
      </c>
      <c r="C13587">
        <v>0.93994413407821231</v>
      </c>
      <c r="D13587" t="s">
        <v>192</v>
      </c>
      <c r="E13587" t="s">
        <v>1585</v>
      </c>
      <c r="F13587" t="s">
        <v>1534</v>
      </c>
    </row>
    <row r="13588" spans="1:6" ht="15">
      <c r="A13588" s="233">
        <v>45748</v>
      </c>
      <c r="B13588" t="s">
        <v>1507</v>
      </c>
      <c r="C13588">
        <v>0.67737397420867529</v>
      </c>
      <c r="D13588" t="s">
        <v>194</v>
      </c>
      <c r="E13588" t="s">
        <v>1573</v>
      </c>
      <c r="F13588" t="s">
        <v>1544</v>
      </c>
    </row>
    <row r="13589" spans="1:6" ht="15">
      <c r="A13589" s="233">
        <v>45748</v>
      </c>
      <c r="B13589" t="s">
        <v>1510</v>
      </c>
      <c r="C13589">
        <v>4.7438423645320196</v>
      </c>
      <c r="D13589" t="s">
        <v>194</v>
      </c>
      <c r="E13589" t="s">
        <v>3272</v>
      </c>
      <c r="F13589" t="s">
        <v>1544</v>
      </c>
    </row>
    <row r="13590" spans="1:6" ht="15">
      <c r="A13590" s="233">
        <v>45748</v>
      </c>
      <c r="B13590" t="s">
        <v>1512</v>
      </c>
      <c r="C13590">
        <v>0.85720984759671748</v>
      </c>
      <c r="D13590" t="s">
        <v>194</v>
      </c>
      <c r="E13590" t="s">
        <v>1529</v>
      </c>
      <c r="F13590" t="s">
        <v>1544</v>
      </c>
    </row>
    <row r="13591" spans="1:6" ht="15">
      <c r="A13591" s="233">
        <v>45748</v>
      </c>
      <c r="B13591" t="s">
        <v>1507</v>
      </c>
      <c r="C13591">
        <v>0.32171156893819342</v>
      </c>
      <c r="D13591" t="s">
        <v>196</v>
      </c>
      <c r="E13591" t="s">
        <v>1508</v>
      </c>
      <c r="F13591" t="s">
        <v>1525</v>
      </c>
    </row>
    <row r="13592" spans="1:6" ht="15">
      <c r="A13592" s="233">
        <v>45748</v>
      </c>
      <c r="B13592" t="s">
        <v>1510</v>
      </c>
      <c r="C13592">
        <v>3.1230769230769231</v>
      </c>
      <c r="D13592" t="s">
        <v>196</v>
      </c>
      <c r="E13592" t="s">
        <v>4098</v>
      </c>
      <c r="F13592" t="s">
        <v>1525</v>
      </c>
    </row>
    <row r="13593" spans="1:6" ht="15">
      <c r="A13593" s="233">
        <v>45748</v>
      </c>
      <c r="B13593" t="s">
        <v>1512</v>
      </c>
      <c r="C13593">
        <v>0.89698890649762286</v>
      </c>
      <c r="D13593" t="s">
        <v>196</v>
      </c>
      <c r="E13593" t="s">
        <v>1580</v>
      </c>
      <c r="F13593" t="s">
        <v>1525</v>
      </c>
    </row>
    <row r="13594" spans="1:6" ht="15">
      <c r="A13594" s="233">
        <v>45748</v>
      </c>
      <c r="B13594" t="s">
        <v>1507</v>
      </c>
      <c r="C13594">
        <v>0.73832734735761929</v>
      </c>
      <c r="D13594" t="s">
        <v>198</v>
      </c>
      <c r="E13594" t="s">
        <v>1643</v>
      </c>
      <c r="F13594" t="s">
        <v>1522</v>
      </c>
    </row>
    <row r="13595" spans="1:6" ht="15">
      <c r="A13595" s="233">
        <v>45748</v>
      </c>
      <c r="B13595" t="s">
        <v>1510</v>
      </c>
      <c r="C13595">
        <v>4.3738601823708203</v>
      </c>
      <c r="D13595" t="s">
        <v>198</v>
      </c>
      <c r="E13595" t="s">
        <v>3934</v>
      </c>
      <c r="F13595" t="s">
        <v>1522</v>
      </c>
    </row>
    <row r="13596" spans="1:6" ht="15">
      <c r="A13596" s="233">
        <v>45748</v>
      </c>
      <c r="B13596" t="s">
        <v>1512</v>
      </c>
      <c r="C13596">
        <v>0.83119548486403283</v>
      </c>
      <c r="D13596" t="s">
        <v>198</v>
      </c>
      <c r="E13596" t="s">
        <v>1582</v>
      </c>
      <c r="F13596" t="s">
        <v>1522</v>
      </c>
    </row>
    <row r="13597" spans="1:6" ht="15">
      <c r="A13597" s="233">
        <v>45748</v>
      </c>
      <c r="B13597" t="s">
        <v>1507</v>
      </c>
      <c r="C13597">
        <v>1.169429097605893</v>
      </c>
      <c r="D13597" t="s">
        <v>200</v>
      </c>
      <c r="E13597" t="s">
        <v>4099</v>
      </c>
      <c r="F13597" t="s">
        <v>1544</v>
      </c>
    </row>
    <row r="13598" spans="1:6" ht="15">
      <c r="A13598" s="233">
        <v>45748</v>
      </c>
      <c r="B13598" t="s">
        <v>1510</v>
      </c>
      <c r="C13598">
        <v>4.884615384615385</v>
      </c>
      <c r="D13598" t="s">
        <v>200</v>
      </c>
      <c r="E13598" t="s">
        <v>2665</v>
      </c>
      <c r="F13598" t="s">
        <v>1544</v>
      </c>
    </row>
    <row r="13599" spans="1:6" ht="15">
      <c r="A13599" s="233">
        <v>45748</v>
      </c>
      <c r="B13599" t="s">
        <v>1512</v>
      </c>
      <c r="C13599">
        <v>0.76058931860036827</v>
      </c>
      <c r="D13599" t="s">
        <v>200</v>
      </c>
      <c r="E13599" t="s">
        <v>1757</v>
      </c>
      <c r="F13599" t="s">
        <v>1544</v>
      </c>
    </row>
    <row r="13600" spans="1:6" ht="15">
      <c r="A13600" s="233">
        <v>45748</v>
      </c>
      <c r="B13600" t="s">
        <v>1507</v>
      </c>
      <c r="C13600">
        <v>0.85318559556786699</v>
      </c>
      <c r="D13600" t="s">
        <v>202</v>
      </c>
      <c r="E13600" t="s">
        <v>1678</v>
      </c>
      <c r="F13600" t="s">
        <v>1544</v>
      </c>
    </row>
    <row r="13601" spans="1:6" ht="15">
      <c r="A13601" s="233">
        <v>45748</v>
      </c>
      <c r="B13601" t="s">
        <v>1510</v>
      </c>
      <c r="C13601">
        <v>3.6235294117647059</v>
      </c>
      <c r="D13601" t="s">
        <v>202</v>
      </c>
      <c r="E13601" t="s">
        <v>1613</v>
      </c>
      <c r="F13601" t="s">
        <v>1544</v>
      </c>
    </row>
    <row r="13602" spans="1:6" ht="15">
      <c r="A13602" s="233">
        <v>45748</v>
      </c>
      <c r="B13602" t="s">
        <v>1512</v>
      </c>
      <c r="C13602">
        <v>0.76454293628808867</v>
      </c>
      <c r="D13602" t="s">
        <v>202</v>
      </c>
      <c r="E13602" t="s">
        <v>1757</v>
      </c>
      <c r="F13602" t="s">
        <v>1544</v>
      </c>
    </row>
    <row r="13603" spans="1:6" ht="15">
      <c r="A13603" s="233">
        <v>45748</v>
      </c>
      <c r="B13603" t="s">
        <v>1507</v>
      </c>
      <c r="C13603">
        <v>0.1751824817518248</v>
      </c>
      <c r="D13603" t="s">
        <v>204</v>
      </c>
      <c r="E13603" t="s">
        <v>4100</v>
      </c>
      <c r="F13603" t="s">
        <v>1509</v>
      </c>
    </row>
    <row r="13604" spans="1:6" ht="15">
      <c r="A13604" s="233">
        <v>45748</v>
      </c>
      <c r="B13604" t="s">
        <v>1510</v>
      </c>
      <c r="C13604">
        <v>2.666666666666667</v>
      </c>
      <c r="D13604" t="s">
        <v>204</v>
      </c>
      <c r="E13604" t="s">
        <v>4101</v>
      </c>
      <c r="F13604" t="s">
        <v>1509</v>
      </c>
    </row>
    <row r="13605" spans="1:6" ht="15">
      <c r="A13605" s="233">
        <v>45748</v>
      </c>
      <c r="B13605" t="s">
        <v>1512</v>
      </c>
      <c r="C13605">
        <v>0.93430656934306566</v>
      </c>
      <c r="D13605" t="s">
        <v>204</v>
      </c>
      <c r="E13605" t="s">
        <v>1539</v>
      </c>
      <c r="F13605" t="s">
        <v>1509</v>
      </c>
    </row>
    <row r="13606" spans="1:6" ht="15">
      <c r="A13606" s="233">
        <v>45748</v>
      </c>
      <c r="B13606" t="s">
        <v>1507</v>
      </c>
      <c r="C13606">
        <v>0.59843290891283052</v>
      </c>
      <c r="D13606" t="s">
        <v>206</v>
      </c>
      <c r="E13606" t="s">
        <v>1686</v>
      </c>
      <c r="F13606" t="s">
        <v>1578</v>
      </c>
    </row>
    <row r="13607" spans="1:6" ht="15">
      <c r="A13607" s="233">
        <v>45748</v>
      </c>
      <c r="B13607" t="s">
        <v>1510</v>
      </c>
      <c r="C13607">
        <v>7.1882352941176473</v>
      </c>
      <c r="D13607" t="s">
        <v>206</v>
      </c>
      <c r="E13607" t="s">
        <v>3242</v>
      </c>
      <c r="F13607" t="s">
        <v>1578</v>
      </c>
    </row>
    <row r="13608" spans="1:6" ht="15">
      <c r="A13608" s="233">
        <v>45748</v>
      </c>
      <c r="B13608" t="s">
        <v>1512</v>
      </c>
      <c r="C13608">
        <v>0.91674828599412339</v>
      </c>
      <c r="D13608" t="s">
        <v>206</v>
      </c>
      <c r="E13608" t="s">
        <v>1590</v>
      </c>
      <c r="F13608" t="s">
        <v>1578</v>
      </c>
    </row>
    <row r="13609" spans="1:6" ht="15">
      <c r="A13609" s="233">
        <v>45748</v>
      </c>
      <c r="B13609" t="s">
        <v>1507</v>
      </c>
      <c r="C13609">
        <v>0.77172653534183078</v>
      </c>
      <c r="D13609" t="s">
        <v>208</v>
      </c>
      <c r="E13609" t="s">
        <v>1703</v>
      </c>
      <c r="F13609" t="s">
        <v>1509</v>
      </c>
    </row>
    <row r="13610" spans="1:6" ht="15">
      <c r="A13610" s="233">
        <v>45748</v>
      </c>
      <c r="B13610" t="s">
        <v>1510</v>
      </c>
      <c r="C13610">
        <v>5.7913043478260873</v>
      </c>
      <c r="D13610" t="s">
        <v>208</v>
      </c>
      <c r="E13610" t="s">
        <v>4089</v>
      </c>
      <c r="F13610" t="s">
        <v>1509</v>
      </c>
    </row>
    <row r="13611" spans="1:6" ht="15">
      <c r="A13611" s="233">
        <v>45748</v>
      </c>
      <c r="B13611" t="s">
        <v>1512</v>
      </c>
      <c r="C13611">
        <v>0.8667439165701043</v>
      </c>
      <c r="D13611" t="s">
        <v>208</v>
      </c>
      <c r="E13611" t="s">
        <v>1524</v>
      </c>
      <c r="F13611" t="s">
        <v>1509</v>
      </c>
    </row>
    <row r="13612" spans="1:6" ht="15">
      <c r="A13612" s="233">
        <v>45748</v>
      </c>
      <c r="B13612" t="s">
        <v>1507</v>
      </c>
      <c r="C13612">
        <v>0.70397111913357402</v>
      </c>
      <c r="D13612" t="s">
        <v>210</v>
      </c>
      <c r="E13612" t="s">
        <v>1729</v>
      </c>
      <c r="F13612" t="s">
        <v>1534</v>
      </c>
    </row>
    <row r="13613" spans="1:6" ht="15">
      <c r="A13613" s="233">
        <v>45748</v>
      </c>
      <c r="B13613" t="s">
        <v>1510</v>
      </c>
      <c r="C13613">
        <v>7.7380952380952381</v>
      </c>
      <c r="D13613" t="s">
        <v>210</v>
      </c>
      <c r="E13613" t="s">
        <v>4102</v>
      </c>
      <c r="F13613" t="s">
        <v>1534</v>
      </c>
    </row>
    <row r="13614" spans="1:6" ht="15">
      <c r="A13614" s="233">
        <v>45748</v>
      </c>
      <c r="B13614" t="s">
        <v>1512</v>
      </c>
      <c r="C13614">
        <v>0.90902527075812278</v>
      </c>
      <c r="D13614" t="s">
        <v>210</v>
      </c>
      <c r="E13614" t="s">
        <v>1673</v>
      </c>
      <c r="F13614" t="s">
        <v>1534</v>
      </c>
    </row>
    <row r="13615" spans="1:6" ht="15">
      <c r="A13615" s="233">
        <v>45748</v>
      </c>
      <c r="B13615" t="s">
        <v>1507</v>
      </c>
      <c r="C13615">
        <v>0.69347631814119748</v>
      </c>
      <c r="D13615" t="s">
        <v>212</v>
      </c>
      <c r="E13615" t="s">
        <v>1734</v>
      </c>
      <c r="F13615" t="s">
        <v>1518</v>
      </c>
    </row>
    <row r="13616" spans="1:6" ht="15">
      <c r="A13616" s="233">
        <v>45748</v>
      </c>
      <c r="B13616" t="s">
        <v>1510</v>
      </c>
      <c r="C13616">
        <v>4.4597701149425291</v>
      </c>
      <c r="D13616" t="s">
        <v>212</v>
      </c>
      <c r="E13616" t="s">
        <v>2684</v>
      </c>
      <c r="F13616" t="s">
        <v>1518</v>
      </c>
    </row>
    <row r="13617" spans="1:6" ht="15">
      <c r="A13617" s="233">
        <v>45748</v>
      </c>
      <c r="B13617" t="s">
        <v>1512</v>
      </c>
      <c r="C13617">
        <v>0.84450402144772119</v>
      </c>
      <c r="D13617" t="s">
        <v>212</v>
      </c>
      <c r="E13617" t="s">
        <v>1568</v>
      </c>
      <c r="F13617" t="s">
        <v>1518</v>
      </c>
    </row>
    <row r="13618" spans="1:6" ht="15">
      <c r="A13618" s="233">
        <v>45748</v>
      </c>
      <c r="B13618" t="s">
        <v>1507</v>
      </c>
      <c r="C13618">
        <v>1.270627062706271</v>
      </c>
      <c r="D13618" t="s">
        <v>214</v>
      </c>
      <c r="E13618" t="s">
        <v>2715</v>
      </c>
      <c r="F13618" t="s">
        <v>1591</v>
      </c>
    </row>
    <row r="13619" spans="1:6" ht="15">
      <c r="A13619" s="233">
        <v>45748</v>
      </c>
      <c r="B13619" t="s">
        <v>1510</v>
      </c>
      <c r="C13619">
        <v>7.8571428571428568</v>
      </c>
      <c r="D13619" t="s">
        <v>214</v>
      </c>
      <c r="E13619" t="s">
        <v>4103</v>
      </c>
      <c r="F13619" t="s">
        <v>1591</v>
      </c>
    </row>
    <row r="13620" spans="1:6" ht="15">
      <c r="A13620" s="233">
        <v>45748</v>
      </c>
      <c r="B13620" t="s">
        <v>1512</v>
      </c>
      <c r="C13620">
        <v>0.83828382838283833</v>
      </c>
      <c r="D13620" t="s">
        <v>214</v>
      </c>
      <c r="E13620" t="s">
        <v>1568</v>
      </c>
      <c r="F13620" t="s">
        <v>1591</v>
      </c>
    </row>
    <row r="13621" spans="1:6" ht="15">
      <c r="A13621" s="233">
        <v>45748</v>
      </c>
      <c r="B13621" t="s">
        <v>1507</v>
      </c>
      <c r="C13621">
        <v>1.6443980514961729</v>
      </c>
      <c r="D13621" t="s">
        <v>216</v>
      </c>
      <c r="E13621" t="s">
        <v>2746</v>
      </c>
      <c r="F13621" t="s">
        <v>1534</v>
      </c>
    </row>
    <row r="13622" spans="1:6" ht="15">
      <c r="A13622" s="233">
        <v>45748</v>
      </c>
      <c r="B13622" t="s">
        <v>1510</v>
      </c>
      <c r="C13622">
        <v>8.7195571955719551</v>
      </c>
      <c r="D13622" t="s">
        <v>216</v>
      </c>
      <c r="E13622" t="s">
        <v>1765</v>
      </c>
      <c r="F13622" t="s">
        <v>1534</v>
      </c>
    </row>
    <row r="13623" spans="1:6" ht="15">
      <c r="A13623" s="233">
        <v>45748</v>
      </c>
      <c r="B13623" t="s">
        <v>1512</v>
      </c>
      <c r="C13623">
        <v>0.81141266527487821</v>
      </c>
      <c r="D13623" t="s">
        <v>216</v>
      </c>
      <c r="E13623" t="s">
        <v>1547</v>
      </c>
      <c r="F13623" t="s">
        <v>1534</v>
      </c>
    </row>
    <row r="13624" spans="1:6" ht="15">
      <c r="A13624" s="233">
        <v>45748</v>
      </c>
      <c r="B13624" t="s">
        <v>1507</v>
      </c>
      <c r="C13624">
        <v>0.80811232449297976</v>
      </c>
      <c r="D13624" t="s">
        <v>218</v>
      </c>
      <c r="E13624" t="s">
        <v>1617</v>
      </c>
      <c r="F13624" t="s">
        <v>1531</v>
      </c>
    </row>
    <row r="13625" spans="1:6" ht="15">
      <c r="A13625" s="233">
        <v>45748</v>
      </c>
      <c r="B13625" t="s">
        <v>1510</v>
      </c>
      <c r="C13625">
        <v>5.4526315789473676</v>
      </c>
      <c r="D13625" t="s">
        <v>218</v>
      </c>
      <c r="E13625" t="s">
        <v>3682</v>
      </c>
      <c r="F13625" t="s">
        <v>1531</v>
      </c>
    </row>
    <row r="13626" spans="1:6" ht="15">
      <c r="A13626" s="233">
        <v>45748</v>
      </c>
      <c r="B13626" t="s">
        <v>1512</v>
      </c>
      <c r="C13626">
        <v>0.85179407176287047</v>
      </c>
      <c r="D13626" t="s">
        <v>218</v>
      </c>
      <c r="E13626" t="s">
        <v>1542</v>
      </c>
      <c r="F13626" t="s">
        <v>1531</v>
      </c>
    </row>
    <row r="13627" spans="1:6" ht="15">
      <c r="A13627" s="233">
        <v>45748</v>
      </c>
      <c r="B13627" t="s">
        <v>1507</v>
      </c>
      <c r="C13627">
        <v>1.329039184111648</v>
      </c>
      <c r="D13627" t="s">
        <v>220</v>
      </c>
      <c r="E13627" t="s">
        <v>1554</v>
      </c>
      <c r="F13627" t="s">
        <v>1534</v>
      </c>
    </row>
    <row r="13628" spans="1:6" ht="15">
      <c r="A13628" s="233">
        <v>45748</v>
      </c>
      <c r="B13628" t="s">
        <v>1510</v>
      </c>
      <c r="C13628">
        <v>7.595092024539877</v>
      </c>
      <c r="D13628" t="s">
        <v>220</v>
      </c>
      <c r="E13628" t="s">
        <v>3695</v>
      </c>
      <c r="F13628" t="s">
        <v>1534</v>
      </c>
    </row>
    <row r="13629" spans="1:6" ht="15">
      <c r="A13629" s="233">
        <v>45748</v>
      </c>
      <c r="B13629" t="s">
        <v>1512</v>
      </c>
      <c r="C13629">
        <v>0.82501341921631777</v>
      </c>
      <c r="D13629" t="s">
        <v>220</v>
      </c>
      <c r="E13629" t="s">
        <v>1582</v>
      </c>
      <c r="F13629" t="s">
        <v>1534</v>
      </c>
    </row>
    <row r="13630" spans="1:6" ht="15">
      <c r="A13630" s="233">
        <v>45748</v>
      </c>
      <c r="B13630" t="s">
        <v>1507</v>
      </c>
      <c r="C13630">
        <v>1.0045346062052509</v>
      </c>
      <c r="D13630" t="s">
        <v>222</v>
      </c>
      <c r="E13630" t="s">
        <v>2008</v>
      </c>
      <c r="F13630" t="s">
        <v>1518</v>
      </c>
    </row>
    <row r="13631" spans="1:6" ht="15">
      <c r="A13631" s="233">
        <v>45748</v>
      </c>
      <c r="B13631" t="s">
        <v>1510</v>
      </c>
      <c r="C13631">
        <v>6.1266375545851526</v>
      </c>
      <c r="D13631" t="s">
        <v>222</v>
      </c>
      <c r="E13631" t="s">
        <v>3501</v>
      </c>
      <c r="F13631" t="s">
        <v>1518</v>
      </c>
    </row>
    <row r="13632" spans="1:6" ht="15">
      <c r="A13632" s="233">
        <v>45748</v>
      </c>
      <c r="B13632" t="s">
        <v>1512</v>
      </c>
      <c r="C13632">
        <v>0.8360381861575179</v>
      </c>
      <c r="D13632" t="s">
        <v>222</v>
      </c>
      <c r="E13632" t="s">
        <v>1568</v>
      </c>
      <c r="F13632" t="s">
        <v>1518</v>
      </c>
    </row>
    <row r="13633" spans="1:6" ht="15">
      <c r="A13633" s="233">
        <v>45748</v>
      </c>
      <c r="B13633" t="s">
        <v>1507</v>
      </c>
      <c r="C13633">
        <v>0.36350974930362118</v>
      </c>
      <c r="D13633" t="s">
        <v>224</v>
      </c>
      <c r="E13633" t="s">
        <v>2045</v>
      </c>
      <c r="F13633" t="s">
        <v>1531</v>
      </c>
    </row>
    <row r="13634" spans="1:6" ht="15">
      <c r="A13634" s="233">
        <v>45748</v>
      </c>
      <c r="B13634" t="s">
        <v>1510</v>
      </c>
      <c r="C13634">
        <v>3.8382352941176472</v>
      </c>
      <c r="D13634" t="s">
        <v>224</v>
      </c>
      <c r="E13634" t="s">
        <v>1713</v>
      </c>
      <c r="F13634" t="s">
        <v>1531</v>
      </c>
    </row>
    <row r="13635" spans="1:6" ht="15">
      <c r="A13635" s="233">
        <v>45748</v>
      </c>
      <c r="B13635" t="s">
        <v>1512</v>
      </c>
      <c r="C13635">
        <v>0.90529247910863508</v>
      </c>
      <c r="D13635" t="s">
        <v>224</v>
      </c>
      <c r="E13635" t="s">
        <v>1673</v>
      </c>
      <c r="F13635" t="s">
        <v>1531</v>
      </c>
    </row>
    <row r="13636" spans="1:6" ht="15">
      <c r="A13636" s="233">
        <v>45748</v>
      </c>
      <c r="B13636" t="s">
        <v>1507</v>
      </c>
      <c r="C13636">
        <v>0.47452692867540031</v>
      </c>
      <c r="D13636" t="s">
        <v>226</v>
      </c>
      <c r="E13636" t="s">
        <v>1564</v>
      </c>
      <c r="F13636" t="s">
        <v>1544</v>
      </c>
    </row>
    <row r="13637" spans="1:6" ht="15">
      <c r="A13637" s="233">
        <v>45748</v>
      </c>
      <c r="B13637" t="s">
        <v>1510</v>
      </c>
      <c r="C13637">
        <v>4.2337662337662341</v>
      </c>
      <c r="D13637" t="s">
        <v>226</v>
      </c>
      <c r="E13637" t="s">
        <v>1695</v>
      </c>
      <c r="F13637" t="s">
        <v>1544</v>
      </c>
    </row>
    <row r="13638" spans="1:6" ht="15">
      <c r="A13638" s="233">
        <v>45748</v>
      </c>
      <c r="B13638" t="s">
        <v>1512</v>
      </c>
      <c r="C13638">
        <v>0.88791848617176128</v>
      </c>
      <c r="D13638" t="s">
        <v>226</v>
      </c>
      <c r="E13638" t="s">
        <v>1576</v>
      </c>
      <c r="F13638" t="s">
        <v>1544</v>
      </c>
    </row>
    <row r="13639" spans="1:6" ht="15">
      <c r="A13639" s="233">
        <v>45748</v>
      </c>
      <c r="B13639" t="s">
        <v>1507</v>
      </c>
      <c r="C13639">
        <v>0.70813397129186606</v>
      </c>
      <c r="D13639" t="s">
        <v>228</v>
      </c>
      <c r="E13639" t="s">
        <v>1527</v>
      </c>
      <c r="F13639" t="s">
        <v>1531</v>
      </c>
    </row>
    <row r="13640" spans="1:6" ht="15">
      <c r="A13640" s="233">
        <v>45748</v>
      </c>
      <c r="B13640" t="s">
        <v>1510</v>
      </c>
      <c r="C13640">
        <v>5.92</v>
      </c>
      <c r="D13640" t="s">
        <v>228</v>
      </c>
      <c r="E13640" t="s">
        <v>3258</v>
      </c>
      <c r="F13640" t="s">
        <v>1531</v>
      </c>
    </row>
    <row r="13641" spans="1:6" ht="15">
      <c r="A13641" s="233">
        <v>45748</v>
      </c>
      <c r="B13641" t="s">
        <v>1512</v>
      </c>
      <c r="C13641">
        <v>0.88038277511961727</v>
      </c>
      <c r="D13641" t="s">
        <v>228</v>
      </c>
      <c r="E13641" t="s">
        <v>1516</v>
      </c>
      <c r="F13641" t="s">
        <v>1531</v>
      </c>
    </row>
    <row r="13642" spans="1:6" ht="15">
      <c r="A13642" s="233">
        <v>45748</v>
      </c>
      <c r="B13642" t="s">
        <v>1507</v>
      </c>
      <c r="C13642">
        <v>1.4956672443674179</v>
      </c>
      <c r="D13642" t="s">
        <v>230</v>
      </c>
      <c r="E13642" t="s">
        <v>2075</v>
      </c>
      <c r="F13642" t="s">
        <v>1522</v>
      </c>
    </row>
    <row r="13643" spans="1:6" ht="15">
      <c r="A13643" s="233">
        <v>45748</v>
      </c>
      <c r="B13643" t="s">
        <v>1510</v>
      </c>
      <c r="C13643">
        <v>8.4489510489510486</v>
      </c>
      <c r="D13643" t="s">
        <v>230</v>
      </c>
      <c r="E13643" t="s">
        <v>4104</v>
      </c>
      <c r="F13643" t="s">
        <v>1522</v>
      </c>
    </row>
    <row r="13644" spans="1:6" ht="15">
      <c r="A13644" s="233">
        <v>45748</v>
      </c>
      <c r="B13644" t="s">
        <v>1512</v>
      </c>
      <c r="C13644">
        <v>0.82297598415449369</v>
      </c>
      <c r="D13644" t="s">
        <v>230</v>
      </c>
      <c r="E13644" t="s">
        <v>1632</v>
      </c>
      <c r="F13644" t="s">
        <v>1522</v>
      </c>
    </row>
    <row r="13645" spans="1:6" ht="15">
      <c r="A13645" s="233">
        <v>45748</v>
      </c>
      <c r="B13645" t="s">
        <v>1507</v>
      </c>
      <c r="C13645">
        <v>1.2615876398508259</v>
      </c>
      <c r="D13645" t="s">
        <v>232</v>
      </c>
      <c r="E13645" t="s">
        <v>2055</v>
      </c>
      <c r="F13645" t="s">
        <v>1522</v>
      </c>
    </row>
    <row r="13646" spans="1:6" ht="15">
      <c r="A13646" s="233">
        <v>45748</v>
      </c>
      <c r="B13646" t="s">
        <v>1510</v>
      </c>
      <c r="C13646">
        <v>7.3769470404984423</v>
      </c>
      <c r="D13646" t="s">
        <v>232</v>
      </c>
      <c r="E13646" t="s">
        <v>4105</v>
      </c>
      <c r="F13646" t="s">
        <v>1522</v>
      </c>
    </row>
    <row r="13647" spans="1:6" ht="15">
      <c r="A13647" s="233">
        <v>45748</v>
      </c>
      <c r="B13647" t="s">
        <v>1512</v>
      </c>
      <c r="C13647">
        <v>0.82898241875332979</v>
      </c>
      <c r="D13647" t="s">
        <v>232</v>
      </c>
      <c r="E13647" t="s">
        <v>1582</v>
      </c>
      <c r="F13647" t="s">
        <v>1522</v>
      </c>
    </row>
    <row r="13648" spans="1:6" ht="15">
      <c r="A13648" s="233">
        <v>45748</v>
      </c>
      <c r="B13648" t="s">
        <v>1507</v>
      </c>
      <c r="C13648">
        <v>1.0258397932816541</v>
      </c>
      <c r="D13648" t="s">
        <v>234</v>
      </c>
      <c r="E13648" t="s">
        <v>1557</v>
      </c>
      <c r="F13648" t="s">
        <v>1578</v>
      </c>
    </row>
    <row r="13649" spans="1:6" ht="15">
      <c r="A13649" s="233">
        <v>45748</v>
      </c>
      <c r="B13649" t="s">
        <v>1510</v>
      </c>
      <c r="C13649">
        <v>5.7536231884057969</v>
      </c>
      <c r="D13649" t="s">
        <v>234</v>
      </c>
      <c r="E13649" t="s">
        <v>1961</v>
      </c>
      <c r="F13649" t="s">
        <v>1578</v>
      </c>
    </row>
    <row r="13650" spans="1:6" ht="15">
      <c r="A13650" s="233">
        <v>45748</v>
      </c>
      <c r="B13650" t="s">
        <v>1512</v>
      </c>
      <c r="C13650">
        <v>0.82170542635658916</v>
      </c>
      <c r="D13650" t="s">
        <v>234</v>
      </c>
      <c r="E13650" t="s">
        <v>1632</v>
      </c>
      <c r="F13650" t="s">
        <v>1578</v>
      </c>
    </row>
    <row r="13651" spans="1:6" ht="15">
      <c r="A13651" s="233">
        <v>45748</v>
      </c>
      <c r="B13651" t="s">
        <v>1507</v>
      </c>
      <c r="C13651">
        <v>1.4786641929499069</v>
      </c>
      <c r="D13651" t="s">
        <v>236</v>
      </c>
      <c r="E13651" t="s">
        <v>1696</v>
      </c>
      <c r="F13651" t="s">
        <v>1544</v>
      </c>
    </row>
    <row r="13652" spans="1:6" ht="15">
      <c r="A13652" s="233">
        <v>45748</v>
      </c>
      <c r="B13652" t="s">
        <v>1510</v>
      </c>
      <c r="C13652">
        <v>8.4787234042553195</v>
      </c>
      <c r="D13652" t="s">
        <v>236</v>
      </c>
      <c r="E13652" t="s">
        <v>4106</v>
      </c>
      <c r="F13652" t="s">
        <v>1544</v>
      </c>
    </row>
    <row r="13653" spans="1:6" ht="15">
      <c r="A13653" s="233">
        <v>45748</v>
      </c>
      <c r="B13653" t="s">
        <v>1512</v>
      </c>
      <c r="C13653">
        <v>0.82560296846011139</v>
      </c>
      <c r="D13653" t="s">
        <v>236</v>
      </c>
      <c r="E13653" t="s">
        <v>1582</v>
      </c>
      <c r="F13653" t="s">
        <v>1544</v>
      </c>
    </row>
    <row r="13654" spans="1:6" ht="15">
      <c r="A13654" s="233">
        <v>45748</v>
      </c>
      <c r="B13654" t="s">
        <v>1507</v>
      </c>
      <c r="C13654">
        <v>0</v>
      </c>
      <c r="D13654" t="s">
        <v>238</v>
      </c>
      <c r="E13654" t="s">
        <v>4107</v>
      </c>
      <c r="F13654" t="s">
        <v>1525</v>
      </c>
    </row>
    <row r="13655" spans="1:6" ht="15">
      <c r="A13655" s="233">
        <v>45748</v>
      </c>
      <c r="B13655" t="s">
        <v>1510</v>
      </c>
      <c r="D13655" t="s">
        <v>238</v>
      </c>
      <c r="F13655" t="s">
        <v>1525</v>
      </c>
    </row>
    <row r="13656" spans="1:6" ht="15">
      <c r="A13656" s="233">
        <v>45748</v>
      </c>
      <c r="B13656" t="s">
        <v>1512</v>
      </c>
      <c r="C13656">
        <v>1</v>
      </c>
      <c r="D13656" t="s">
        <v>238</v>
      </c>
      <c r="E13656" t="s">
        <v>1775</v>
      </c>
      <c r="F13656" t="s">
        <v>1525</v>
      </c>
    </row>
    <row r="13657" spans="1:6" ht="15">
      <c r="A13657" s="233">
        <v>45748</v>
      </c>
      <c r="B13657" t="s">
        <v>1507</v>
      </c>
      <c r="C13657">
        <v>0.94782608695652171</v>
      </c>
      <c r="D13657" t="s">
        <v>240</v>
      </c>
      <c r="E13657" t="s">
        <v>1645</v>
      </c>
      <c r="F13657" t="s">
        <v>1509</v>
      </c>
    </row>
    <row r="13658" spans="1:6" ht="15">
      <c r="A13658" s="233">
        <v>45748</v>
      </c>
      <c r="B13658" t="s">
        <v>1510</v>
      </c>
      <c r="C13658">
        <v>9.2614379084967329</v>
      </c>
      <c r="D13658" t="s">
        <v>240</v>
      </c>
      <c r="E13658" t="s">
        <v>4108</v>
      </c>
      <c r="F13658" t="s">
        <v>1509</v>
      </c>
    </row>
    <row r="13659" spans="1:6" ht="15">
      <c r="A13659" s="233">
        <v>45748</v>
      </c>
      <c r="B13659" t="s">
        <v>1512</v>
      </c>
      <c r="C13659">
        <v>0.89765886287625418</v>
      </c>
      <c r="D13659" t="s">
        <v>240</v>
      </c>
      <c r="E13659" t="s">
        <v>1580</v>
      </c>
      <c r="F13659" t="s">
        <v>1509</v>
      </c>
    </row>
    <row r="13660" spans="1:6" ht="15">
      <c r="A13660" s="233">
        <v>45748</v>
      </c>
      <c r="B13660" t="s">
        <v>1507</v>
      </c>
      <c r="C13660">
        <v>0.7188841201716738</v>
      </c>
      <c r="D13660" t="s">
        <v>242</v>
      </c>
      <c r="E13660" t="s">
        <v>1688</v>
      </c>
      <c r="F13660" t="s">
        <v>1534</v>
      </c>
    </row>
    <row r="13661" spans="1:6" ht="15">
      <c r="A13661" s="233">
        <v>45748</v>
      </c>
      <c r="B13661" t="s">
        <v>1510</v>
      </c>
      <c r="C13661">
        <v>15.22727272727273</v>
      </c>
      <c r="D13661" t="s">
        <v>242</v>
      </c>
      <c r="E13661" t="s">
        <v>4109</v>
      </c>
      <c r="F13661" t="s">
        <v>1534</v>
      </c>
    </row>
    <row r="13662" spans="1:6" ht="15">
      <c r="A13662" s="233">
        <v>45748</v>
      </c>
      <c r="B13662" t="s">
        <v>1512</v>
      </c>
      <c r="C13662">
        <v>0.9527896995708155</v>
      </c>
      <c r="D13662" t="s">
        <v>242</v>
      </c>
      <c r="E13662" t="s">
        <v>1630</v>
      </c>
      <c r="F13662" t="s">
        <v>1534</v>
      </c>
    </row>
    <row r="13663" spans="1:6" ht="15">
      <c r="A13663" s="233">
        <v>45748</v>
      </c>
      <c r="B13663" t="s">
        <v>1507</v>
      </c>
      <c r="C13663">
        <v>0.73020158387329015</v>
      </c>
      <c r="D13663" t="s">
        <v>244</v>
      </c>
      <c r="E13663" t="s">
        <v>1658</v>
      </c>
      <c r="F13663" t="s">
        <v>1531</v>
      </c>
    </row>
    <row r="13664" spans="1:6" ht="15">
      <c r="A13664" s="233">
        <v>45748</v>
      </c>
      <c r="B13664" t="s">
        <v>1510</v>
      </c>
      <c r="C13664">
        <v>4.767332549941246</v>
      </c>
      <c r="D13664" t="s">
        <v>244</v>
      </c>
      <c r="E13664" t="s">
        <v>1755</v>
      </c>
      <c r="F13664" t="s">
        <v>1531</v>
      </c>
    </row>
    <row r="13665" spans="1:6" ht="15">
      <c r="A13665" s="233">
        <v>45748</v>
      </c>
      <c r="B13665" t="s">
        <v>1512</v>
      </c>
      <c r="C13665">
        <v>0.84683225341972646</v>
      </c>
      <c r="D13665" t="s">
        <v>244</v>
      </c>
      <c r="E13665" t="s">
        <v>1542</v>
      </c>
      <c r="F13665" t="s">
        <v>1531</v>
      </c>
    </row>
    <row r="13666" spans="1:6" ht="15">
      <c r="A13666" s="233">
        <v>45748</v>
      </c>
      <c r="B13666" t="s">
        <v>1507</v>
      </c>
      <c r="C13666">
        <v>1.059760956175299</v>
      </c>
      <c r="D13666" t="s">
        <v>246</v>
      </c>
      <c r="E13666" t="s">
        <v>1562</v>
      </c>
      <c r="F13666" t="s">
        <v>1534</v>
      </c>
    </row>
    <row r="13667" spans="1:6" ht="15">
      <c r="A13667" s="233">
        <v>45748</v>
      </c>
      <c r="B13667" t="s">
        <v>1510</v>
      </c>
      <c r="C13667">
        <v>5.5853018372703414</v>
      </c>
      <c r="D13667" t="s">
        <v>246</v>
      </c>
      <c r="E13667" t="s">
        <v>2693</v>
      </c>
      <c r="F13667" t="s">
        <v>1534</v>
      </c>
    </row>
    <row r="13668" spans="1:6" ht="15">
      <c r="A13668" s="233">
        <v>45748</v>
      </c>
      <c r="B13668" t="s">
        <v>1512</v>
      </c>
      <c r="C13668">
        <v>0.81025896414342635</v>
      </c>
      <c r="D13668" t="s">
        <v>246</v>
      </c>
      <c r="E13668" t="s">
        <v>1547</v>
      </c>
      <c r="F13668" t="s">
        <v>1534</v>
      </c>
    </row>
    <row r="13669" spans="1:6" ht="15">
      <c r="A13669" s="233">
        <v>45748</v>
      </c>
      <c r="B13669" t="s">
        <v>1507</v>
      </c>
      <c r="C13669">
        <v>0.59127725856697821</v>
      </c>
      <c r="D13669" t="s">
        <v>248</v>
      </c>
      <c r="E13669" t="s">
        <v>1712</v>
      </c>
      <c r="F13669" t="s">
        <v>1578</v>
      </c>
    </row>
    <row r="13670" spans="1:6" ht="15">
      <c r="A13670" s="233">
        <v>45748</v>
      </c>
      <c r="B13670" t="s">
        <v>1510</v>
      </c>
      <c r="C13670">
        <v>3.2951388888888888</v>
      </c>
      <c r="D13670" t="s">
        <v>248</v>
      </c>
      <c r="E13670" t="s">
        <v>4110</v>
      </c>
      <c r="F13670" t="s">
        <v>1578</v>
      </c>
    </row>
    <row r="13671" spans="1:6" ht="15">
      <c r="A13671" s="233">
        <v>45748</v>
      </c>
      <c r="B13671" t="s">
        <v>1512</v>
      </c>
      <c r="C13671">
        <v>0.82056074766355147</v>
      </c>
      <c r="D13671" t="s">
        <v>248</v>
      </c>
      <c r="E13671" t="s">
        <v>1632</v>
      </c>
      <c r="F13671" t="s">
        <v>1578</v>
      </c>
    </row>
    <row r="13672" spans="1:6" ht="15">
      <c r="A13672" s="233">
        <v>45748</v>
      </c>
      <c r="B13672" t="s">
        <v>1507</v>
      </c>
      <c r="C13672">
        <v>0.40793047256925591</v>
      </c>
      <c r="D13672" t="s">
        <v>250</v>
      </c>
      <c r="E13672" t="s">
        <v>1577</v>
      </c>
      <c r="F13672" t="s">
        <v>1531</v>
      </c>
    </row>
    <row r="13673" spans="1:6" ht="15">
      <c r="A13673" s="233">
        <v>45748</v>
      </c>
      <c r="B13673" t="s">
        <v>1510</v>
      </c>
      <c r="C13673">
        <v>3.7929292929292928</v>
      </c>
      <c r="D13673" t="s">
        <v>250</v>
      </c>
      <c r="E13673" t="s">
        <v>2079</v>
      </c>
      <c r="F13673" t="s">
        <v>1531</v>
      </c>
    </row>
    <row r="13674" spans="1:6" ht="15">
      <c r="A13674" s="233">
        <v>45748</v>
      </c>
      <c r="B13674" t="s">
        <v>1512</v>
      </c>
      <c r="C13674">
        <v>0.89244975556762629</v>
      </c>
      <c r="D13674" t="s">
        <v>250</v>
      </c>
      <c r="E13674" t="s">
        <v>1576</v>
      </c>
      <c r="F13674" t="s">
        <v>1531</v>
      </c>
    </row>
    <row r="13675" spans="1:6" ht="15">
      <c r="A13675" s="233">
        <v>45748</v>
      </c>
      <c r="B13675" t="s">
        <v>1507</v>
      </c>
      <c r="C13675">
        <v>0.39813404417364812</v>
      </c>
      <c r="D13675" t="s">
        <v>252</v>
      </c>
      <c r="E13675" t="s">
        <v>1588</v>
      </c>
      <c r="F13675" t="s">
        <v>1525</v>
      </c>
    </row>
    <row r="13676" spans="1:6" ht="15">
      <c r="A13676" s="233">
        <v>45748</v>
      </c>
      <c r="B13676" t="s">
        <v>1510</v>
      </c>
      <c r="C13676">
        <v>4.6466666666666674</v>
      </c>
      <c r="D13676" t="s">
        <v>252</v>
      </c>
      <c r="E13676" t="s">
        <v>3236</v>
      </c>
      <c r="F13676" t="s">
        <v>1525</v>
      </c>
    </row>
    <row r="13677" spans="1:6" ht="15">
      <c r="A13677" s="233">
        <v>45748</v>
      </c>
      <c r="B13677" t="s">
        <v>1512</v>
      </c>
      <c r="C13677">
        <v>0.91431835491241431</v>
      </c>
      <c r="D13677" t="s">
        <v>252</v>
      </c>
      <c r="E13677" t="s">
        <v>1673</v>
      </c>
      <c r="F13677" t="s">
        <v>1525</v>
      </c>
    </row>
    <row r="13678" spans="1:6" ht="15">
      <c r="A13678" s="233">
        <v>45748</v>
      </c>
      <c r="B13678" t="s">
        <v>1507</v>
      </c>
      <c r="C13678">
        <v>1.079307201458523</v>
      </c>
      <c r="D13678" t="s">
        <v>254</v>
      </c>
      <c r="E13678" t="s">
        <v>1662</v>
      </c>
      <c r="F13678" t="s">
        <v>1578</v>
      </c>
    </row>
    <row r="13679" spans="1:6" ht="15">
      <c r="A13679" s="233">
        <v>45748</v>
      </c>
      <c r="B13679" t="s">
        <v>1510</v>
      </c>
      <c r="C13679">
        <v>6.5961002785515319</v>
      </c>
      <c r="D13679" t="s">
        <v>254</v>
      </c>
      <c r="E13679" t="s">
        <v>2054</v>
      </c>
      <c r="F13679" t="s">
        <v>1578</v>
      </c>
    </row>
    <row r="13680" spans="1:6" ht="15">
      <c r="A13680" s="233">
        <v>45748</v>
      </c>
      <c r="B13680" t="s">
        <v>1512</v>
      </c>
      <c r="C13680">
        <v>0.83637192342752964</v>
      </c>
      <c r="D13680" t="s">
        <v>254</v>
      </c>
      <c r="E13680" t="s">
        <v>1568</v>
      </c>
      <c r="F13680" t="s">
        <v>1578</v>
      </c>
    </row>
    <row r="13681" spans="1:6" ht="15">
      <c r="A13681" s="233">
        <v>45748</v>
      </c>
      <c r="B13681" t="s">
        <v>1507</v>
      </c>
      <c r="C13681">
        <v>0.94285285735713209</v>
      </c>
      <c r="D13681" t="s">
        <v>256</v>
      </c>
      <c r="E13681" t="s">
        <v>1595</v>
      </c>
      <c r="F13681" t="s">
        <v>1544</v>
      </c>
    </row>
    <row r="13682" spans="1:6" ht="15">
      <c r="A13682" s="233">
        <v>45748</v>
      </c>
      <c r="B13682" t="s">
        <v>1510</v>
      </c>
      <c r="C13682">
        <v>6.6730360934182587</v>
      </c>
      <c r="D13682" t="s">
        <v>256</v>
      </c>
      <c r="E13682" t="s">
        <v>1763</v>
      </c>
      <c r="F13682" t="s">
        <v>1544</v>
      </c>
    </row>
    <row r="13683" spans="1:6" ht="15">
      <c r="A13683" s="233">
        <v>45748</v>
      </c>
      <c r="B13683" t="s">
        <v>1512</v>
      </c>
      <c r="C13683">
        <v>0.8587070646467676</v>
      </c>
      <c r="D13683" t="s">
        <v>256</v>
      </c>
      <c r="E13683" t="s">
        <v>1529</v>
      </c>
      <c r="F13683" t="s">
        <v>1544</v>
      </c>
    </row>
    <row r="13684" spans="1:6" ht="15">
      <c r="A13684" s="233">
        <v>45748</v>
      </c>
      <c r="B13684" t="s">
        <v>1507</v>
      </c>
      <c r="C13684">
        <v>1.864185110663984</v>
      </c>
      <c r="D13684" t="s">
        <v>258</v>
      </c>
      <c r="E13684" t="s">
        <v>4111</v>
      </c>
      <c r="F13684" t="s">
        <v>1509</v>
      </c>
    </row>
    <row r="13685" spans="1:6" ht="15">
      <c r="A13685" s="233">
        <v>45748</v>
      </c>
      <c r="B13685" t="s">
        <v>1510</v>
      </c>
      <c r="C13685">
        <v>10.237569060773479</v>
      </c>
      <c r="D13685" t="s">
        <v>258</v>
      </c>
      <c r="E13685" t="s">
        <v>4112</v>
      </c>
      <c r="F13685" t="s">
        <v>1509</v>
      </c>
    </row>
    <row r="13686" spans="1:6" ht="15">
      <c r="A13686" s="233">
        <v>45748</v>
      </c>
      <c r="B13686" t="s">
        <v>1512</v>
      </c>
      <c r="C13686">
        <v>0.81790744466800802</v>
      </c>
      <c r="D13686" t="s">
        <v>258</v>
      </c>
      <c r="E13686" t="s">
        <v>1632</v>
      </c>
      <c r="F13686" t="s">
        <v>1509</v>
      </c>
    </row>
    <row r="13687" spans="1:6" ht="15">
      <c r="A13687" s="233">
        <v>45748</v>
      </c>
      <c r="B13687" t="s">
        <v>1507</v>
      </c>
      <c r="C13687">
        <v>0.75994946304485156</v>
      </c>
      <c r="D13687" t="s">
        <v>260</v>
      </c>
      <c r="E13687" t="s">
        <v>1521</v>
      </c>
      <c r="F13687" t="s">
        <v>1522</v>
      </c>
    </row>
    <row r="13688" spans="1:6" ht="15">
      <c r="A13688" s="233">
        <v>45748</v>
      </c>
      <c r="B13688" t="s">
        <v>1510</v>
      </c>
      <c r="C13688">
        <v>4.9102040816326529</v>
      </c>
      <c r="D13688" t="s">
        <v>260</v>
      </c>
      <c r="E13688" t="s">
        <v>1655</v>
      </c>
      <c r="F13688" t="s">
        <v>1522</v>
      </c>
    </row>
    <row r="13689" spans="1:6" ht="15">
      <c r="A13689" s="233">
        <v>45748</v>
      </c>
      <c r="B13689" t="s">
        <v>1512</v>
      </c>
      <c r="C13689">
        <v>0.84523057485786479</v>
      </c>
      <c r="D13689" t="s">
        <v>260</v>
      </c>
      <c r="E13689" t="s">
        <v>1542</v>
      </c>
      <c r="F13689" t="s">
        <v>1522</v>
      </c>
    </row>
    <row r="13690" spans="1:6" ht="15">
      <c r="A13690" s="233">
        <v>45748</v>
      </c>
      <c r="B13690" t="s">
        <v>1507</v>
      </c>
      <c r="C13690">
        <v>0.55121042830540035</v>
      </c>
      <c r="D13690" t="s">
        <v>262</v>
      </c>
      <c r="E13690" t="s">
        <v>1947</v>
      </c>
      <c r="F13690" t="s">
        <v>1534</v>
      </c>
    </row>
    <row r="13691" spans="1:6" ht="15">
      <c r="A13691" s="233">
        <v>45748</v>
      </c>
      <c r="B13691" t="s">
        <v>1510</v>
      </c>
      <c r="C13691">
        <v>9.97752808988764</v>
      </c>
      <c r="D13691" t="s">
        <v>262</v>
      </c>
      <c r="E13691" t="s">
        <v>2725</v>
      </c>
      <c r="F13691" t="s">
        <v>1534</v>
      </c>
    </row>
    <row r="13692" spans="1:6" ht="15">
      <c r="A13692" s="233">
        <v>45748</v>
      </c>
      <c r="B13692" t="s">
        <v>1512</v>
      </c>
      <c r="C13692">
        <v>0.94475481067659839</v>
      </c>
      <c r="D13692" t="s">
        <v>262</v>
      </c>
      <c r="E13692" t="s">
        <v>1585</v>
      </c>
      <c r="F13692" t="s">
        <v>1534</v>
      </c>
    </row>
    <row r="13693" spans="1:6" ht="15">
      <c r="A13693" s="233">
        <v>45748</v>
      </c>
      <c r="B13693" t="s">
        <v>1507</v>
      </c>
      <c r="C13693">
        <v>0.24852941176470589</v>
      </c>
      <c r="D13693" t="s">
        <v>264</v>
      </c>
      <c r="E13693" t="s">
        <v>3226</v>
      </c>
      <c r="F13693" t="s">
        <v>1531</v>
      </c>
    </row>
    <row r="13694" spans="1:6" ht="15">
      <c r="A13694" s="233">
        <v>45748</v>
      </c>
      <c r="B13694" t="s">
        <v>1510</v>
      </c>
      <c r="C13694">
        <v>2.725806451612903</v>
      </c>
      <c r="D13694" t="s">
        <v>264</v>
      </c>
      <c r="E13694" t="s">
        <v>4113</v>
      </c>
      <c r="F13694" t="s">
        <v>1531</v>
      </c>
    </row>
    <row r="13695" spans="1:6" ht="15">
      <c r="A13695" s="233">
        <v>45748</v>
      </c>
      <c r="B13695" t="s">
        <v>1512</v>
      </c>
      <c r="C13695">
        <v>0.9088235294117647</v>
      </c>
      <c r="D13695" t="s">
        <v>264</v>
      </c>
      <c r="E13695" t="s">
        <v>1673</v>
      </c>
      <c r="F13695" t="s">
        <v>1531</v>
      </c>
    </row>
    <row r="13696" spans="1:6" ht="15">
      <c r="A13696" s="233">
        <v>45748</v>
      </c>
      <c r="B13696" t="s">
        <v>1507</v>
      </c>
      <c r="C13696">
        <v>0</v>
      </c>
      <c r="D13696" t="s">
        <v>266</v>
      </c>
      <c r="E13696" t="s">
        <v>4107</v>
      </c>
      <c r="F13696" t="s">
        <v>1525</v>
      </c>
    </row>
    <row r="13697" spans="1:6" ht="15">
      <c r="A13697" s="233">
        <v>45748</v>
      </c>
      <c r="B13697" t="s">
        <v>1510</v>
      </c>
      <c r="D13697" t="s">
        <v>266</v>
      </c>
      <c r="F13697" t="s">
        <v>1525</v>
      </c>
    </row>
    <row r="13698" spans="1:6" ht="15">
      <c r="A13698" s="233">
        <v>45748</v>
      </c>
      <c r="B13698" t="s">
        <v>1512</v>
      </c>
      <c r="C13698">
        <v>1</v>
      </c>
      <c r="D13698" t="s">
        <v>266</v>
      </c>
      <c r="E13698" t="s">
        <v>1775</v>
      </c>
      <c r="F13698" t="s">
        <v>1525</v>
      </c>
    </row>
    <row r="13699" spans="1:6" ht="15">
      <c r="A13699" s="233">
        <v>45748</v>
      </c>
      <c r="B13699" t="s">
        <v>1507</v>
      </c>
      <c r="C13699">
        <v>0.33187772925764192</v>
      </c>
      <c r="D13699" t="s">
        <v>268</v>
      </c>
      <c r="E13699" t="s">
        <v>2689</v>
      </c>
      <c r="F13699" t="s">
        <v>1522</v>
      </c>
    </row>
    <row r="13700" spans="1:6" ht="15">
      <c r="A13700" s="233">
        <v>45748</v>
      </c>
      <c r="B13700" t="s">
        <v>1510</v>
      </c>
      <c r="C13700">
        <v>3.8775510204081631</v>
      </c>
      <c r="D13700" t="s">
        <v>268</v>
      </c>
      <c r="E13700" t="s">
        <v>2694</v>
      </c>
      <c r="F13700" t="s">
        <v>1522</v>
      </c>
    </row>
    <row r="13701" spans="1:6" ht="15">
      <c r="A13701" s="233">
        <v>45748</v>
      </c>
      <c r="B13701" t="s">
        <v>1512</v>
      </c>
      <c r="C13701">
        <v>0.91441048034934502</v>
      </c>
      <c r="D13701" t="s">
        <v>268</v>
      </c>
      <c r="E13701" t="s">
        <v>1673</v>
      </c>
      <c r="F13701" t="s">
        <v>1522</v>
      </c>
    </row>
    <row r="13702" spans="1:6" ht="15">
      <c r="A13702" s="233">
        <v>45748</v>
      </c>
      <c r="B13702" t="s">
        <v>1507</v>
      </c>
      <c r="C13702">
        <v>0.1157407407407407</v>
      </c>
      <c r="D13702" t="s">
        <v>270</v>
      </c>
      <c r="E13702" t="s">
        <v>1675</v>
      </c>
      <c r="F13702" t="s">
        <v>1509</v>
      </c>
    </row>
    <row r="13703" spans="1:6" ht="15">
      <c r="A13703" s="233">
        <v>45748</v>
      </c>
      <c r="B13703" t="s">
        <v>1510</v>
      </c>
      <c r="C13703">
        <v>2.5</v>
      </c>
      <c r="D13703" t="s">
        <v>270</v>
      </c>
      <c r="E13703" t="s">
        <v>3704</v>
      </c>
      <c r="F13703" t="s">
        <v>1509</v>
      </c>
    </row>
    <row r="13704" spans="1:6" ht="15">
      <c r="A13704" s="233">
        <v>45748</v>
      </c>
      <c r="B13704" t="s">
        <v>1512</v>
      </c>
      <c r="C13704">
        <v>0.95370370370370372</v>
      </c>
      <c r="D13704" t="s">
        <v>270</v>
      </c>
      <c r="E13704" t="s">
        <v>1630</v>
      </c>
      <c r="F13704" t="s">
        <v>1509</v>
      </c>
    </row>
    <row r="13705" spans="1:6" ht="15">
      <c r="A13705" s="233">
        <v>45748</v>
      </c>
      <c r="B13705" t="s">
        <v>1507</v>
      </c>
      <c r="C13705">
        <v>1.013708513708514</v>
      </c>
      <c r="D13705" t="s">
        <v>272</v>
      </c>
      <c r="E13705" t="s">
        <v>1652</v>
      </c>
      <c r="F13705" t="s">
        <v>1534</v>
      </c>
    </row>
    <row r="13706" spans="1:6" ht="15">
      <c r="A13706" s="233">
        <v>45748</v>
      </c>
      <c r="B13706" t="s">
        <v>1510</v>
      </c>
      <c r="C13706">
        <v>6.1086956521739131</v>
      </c>
      <c r="D13706" t="s">
        <v>272</v>
      </c>
      <c r="E13706" t="s">
        <v>1964</v>
      </c>
      <c r="F13706" t="s">
        <v>1534</v>
      </c>
    </row>
    <row r="13707" spans="1:6" ht="15">
      <c r="A13707" s="233">
        <v>45748</v>
      </c>
      <c r="B13707" t="s">
        <v>1512</v>
      </c>
      <c r="C13707">
        <v>0.83405483405483405</v>
      </c>
      <c r="D13707" t="s">
        <v>272</v>
      </c>
      <c r="E13707" t="s">
        <v>1582</v>
      </c>
      <c r="F13707" t="s">
        <v>1534</v>
      </c>
    </row>
    <row r="13708" spans="1:6" ht="15">
      <c r="A13708" s="233">
        <v>45748</v>
      </c>
      <c r="B13708" t="s">
        <v>1507</v>
      </c>
      <c r="C13708">
        <v>0.82686810943242139</v>
      </c>
      <c r="D13708" t="s">
        <v>274</v>
      </c>
      <c r="E13708" t="s">
        <v>2019</v>
      </c>
      <c r="F13708" t="s">
        <v>1518</v>
      </c>
    </row>
    <row r="13709" spans="1:6" ht="15">
      <c r="A13709" s="233">
        <v>45748</v>
      </c>
      <c r="B13709" t="s">
        <v>1510</v>
      </c>
      <c r="C13709">
        <v>6.0089020771513351</v>
      </c>
      <c r="D13709" t="s">
        <v>274</v>
      </c>
      <c r="E13709" t="s">
        <v>3715</v>
      </c>
      <c r="F13709" t="s">
        <v>1518</v>
      </c>
    </row>
    <row r="13710" spans="1:6" ht="15">
      <c r="A13710" s="233">
        <v>45748</v>
      </c>
      <c r="B13710" t="s">
        <v>1512</v>
      </c>
      <c r="C13710">
        <v>0.86239281339322171</v>
      </c>
      <c r="D13710" t="s">
        <v>274</v>
      </c>
      <c r="E13710" t="s">
        <v>1529</v>
      </c>
      <c r="F13710" t="s">
        <v>1518</v>
      </c>
    </row>
    <row r="13711" spans="1:6" ht="15">
      <c r="A13711" s="233">
        <v>45748</v>
      </c>
      <c r="B13711" t="s">
        <v>1507</v>
      </c>
      <c r="C13711">
        <v>0.51349831271091118</v>
      </c>
      <c r="D13711" t="s">
        <v>276</v>
      </c>
      <c r="E13711" t="s">
        <v>1719</v>
      </c>
      <c r="F13711" t="s">
        <v>1531</v>
      </c>
    </row>
    <row r="13712" spans="1:6" ht="15">
      <c r="A13712" s="233">
        <v>45748</v>
      </c>
      <c r="B13712" t="s">
        <v>1510</v>
      </c>
      <c r="C13712">
        <v>5.3705882352941172</v>
      </c>
      <c r="D13712" t="s">
        <v>276</v>
      </c>
      <c r="E13712" t="s">
        <v>3525</v>
      </c>
      <c r="F13712" t="s">
        <v>1531</v>
      </c>
    </row>
    <row r="13713" spans="1:6" ht="15">
      <c r="A13713" s="233">
        <v>45748</v>
      </c>
      <c r="B13713" t="s">
        <v>1512</v>
      </c>
      <c r="C13713">
        <v>0.9043869516310461</v>
      </c>
      <c r="D13713" t="s">
        <v>276</v>
      </c>
      <c r="E13713" t="s">
        <v>1580</v>
      </c>
      <c r="F13713" t="s">
        <v>1531</v>
      </c>
    </row>
    <row r="13714" spans="1:6" ht="15">
      <c r="A13714" s="233">
        <v>45748</v>
      </c>
      <c r="B13714" t="s">
        <v>1507</v>
      </c>
      <c r="C13714">
        <v>0.39285714285714279</v>
      </c>
      <c r="D13714" t="s">
        <v>278</v>
      </c>
      <c r="E13714" t="s">
        <v>1999</v>
      </c>
      <c r="F13714" t="s">
        <v>1509</v>
      </c>
    </row>
    <row r="13715" spans="1:6" ht="15">
      <c r="A13715" s="233">
        <v>45748</v>
      </c>
      <c r="B13715" t="s">
        <v>1510</v>
      </c>
      <c r="C13715">
        <v>5.8666666666666663</v>
      </c>
      <c r="D13715" t="s">
        <v>278</v>
      </c>
      <c r="E13715" t="s">
        <v>4114</v>
      </c>
      <c r="F13715" t="s">
        <v>1509</v>
      </c>
    </row>
    <row r="13716" spans="1:6" ht="15">
      <c r="A13716" s="233">
        <v>45748</v>
      </c>
      <c r="B13716" t="s">
        <v>1512</v>
      </c>
      <c r="C13716">
        <v>0.9330357142857143</v>
      </c>
      <c r="D13716" t="s">
        <v>278</v>
      </c>
      <c r="E13716" t="s">
        <v>1539</v>
      </c>
      <c r="F13716" t="s">
        <v>1509</v>
      </c>
    </row>
    <row r="13717" spans="1:6" ht="15">
      <c r="A13717" s="233">
        <v>45748</v>
      </c>
      <c r="B13717" t="s">
        <v>1507</v>
      </c>
      <c r="C13717">
        <v>0.5301659125188537</v>
      </c>
      <c r="D13717" t="s">
        <v>280</v>
      </c>
      <c r="E13717" t="s">
        <v>1514</v>
      </c>
      <c r="F13717" t="s">
        <v>1509</v>
      </c>
    </row>
    <row r="13718" spans="1:6" ht="15">
      <c r="A13718" s="233">
        <v>45748</v>
      </c>
      <c r="B13718" t="s">
        <v>1510</v>
      </c>
      <c r="C13718">
        <v>4.9160839160839158</v>
      </c>
      <c r="D13718" t="s">
        <v>280</v>
      </c>
      <c r="E13718" t="s">
        <v>2059</v>
      </c>
      <c r="F13718" t="s">
        <v>1509</v>
      </c>
    </row>
    <row r="13719" spans="1:6" ht="15">
      <c r="A13719" s="233">
        <v>45748</v>
      </c>
      <c r="B13719" t="s">
        <v>1512</v>
      </c>
      <c r="C13719">
        <v>0.89215686274509798</v>
      </c>
      <c r="D13719" t="s">
        <v>280</v>
      </c>
      <c r="E13719" t="s">
        <v>1576</v>
      </c>
      <c r="F13719" t="s">
        <v>1509</v>
      </c>
    </row>
    <row r="13720" spans="1:6" ht="15">
      <c r="A13720" s="233">
        <v>45748</v>
      </c>
      <c r="B13720" t="s">
        <v>1507</v>
      </c>
      <c r="C13720">
        <v>1.0241648898365321</v>
      </c>
      <c r="D13720" t="s">
        <v>282</v>
      </c>
      <c r="E13720" t="s">
        <v>1622</v>
      </c>
      <c r="F13720" t="s">
        <v>1534</v>
      </c>
    </row>
    <row r="13721" spans="1:6" ht="15">
      <c r="A13721" s="233">
        <v>45748</v>
      </c>
      <c r="B13721" t="s">
        <v>1510</v>
      </c>
      <c r="C13721">
        <v>7.2777777777777777</v>
      </c>
      <c r="D13721" t="s">
        <v>282</v>
      </c>
      <c r="E13721" t="s">
        <v>1996</v>
      </c>
      <c r="F13721" t="s">
        <v>1534</v>
      </c>
    </row>
    <row r="13722" spans="1:6" ht="15">
      <c r="A13722" s="233">
        <v>45748</v>
      </c>
      <c r="B13722" t="s">
        <v>1512</v>
      </c>
      <c r="C13722">
        <v>0.85927505330490406</v>
      </c>
      <c r="D13722" t="s">
        <v>282</v>
      </c>
      <c r="E13722" t="s">
        <v>1529</v>
      </c>
      <c r="F13722" t="s">
        <v>1534</v>
      </c>
    </row>
    <row r="13723" spans="1:6" ht="15">
      <c r="A13723" s="233">
        <v>45748</v>
      </c>
      <c r="B13723" t="s">
        <v>1507</v>
      </c>
      <c r="C13723">
        <v>1.1986628462273159</v>
      </c>
      <c r="D13723" t="s">
        <v>284</v>
      </c>
      <c r="E13723" t="s">
        <v>1698</v>
      </c>
      <c r="F13723" t="s">
        <v>1531</v>
      </c>
    </row>
    <row r="13724" spans="1:6" ht="15">
      <c r="A13724" s="233">
        <v>45748</v>
      </c>
      <c r="B13724" t="s">
        <v>1510</v>
      </c>
      <c r="C13724">
        <v>5.7568807339449544</v>
      </c>
      <c r="D13724" t="s">
        <v>284</v>
      </c>
      <c r="E13724" t="s">
        <v>3476</v>
      </c>
      <c r="F13724" t="s">
        <v>1531</v>
      </c>
    </row>
    <row r="13725" spans="1:6" ht="15">
      <c r="A13725" s="233">
        <v>45748</v>
      </c>
      <c r="B13725" t="s">
        <v>1512</v>
      </c>
      <c r="C13725">
        <v>0.79178605539637059</v>
      </c>
      <c r="D13725" t="s">
        <v>284</v>
      </c>
      <c r="E13725" t="s">
        <v>1561</v>
      </c>
      <c r="F13725" t="s">
        <v>1531</v>
      </c>
    </row>
    <row r="13726" spans="1:6" ht="15">
      <c r="A13726" s="233">
        <v>45748</v>
      </c>
      <c r="B13726" t="s">
        <v>1507</v>
      </c>
      <c r="C13726">
        <v>0.84363636363636363</v>
      </c>
      <c r="D13726" t="s">
        <v>286</v>
      </c>
      <c r="E13726" t="s">
        <v>1690</v>
      </c>
      <c r="F13726" t="s">
        <v>1544</v>
      </c>
    </row>
    <row r="13727" spans="1:6" ht="15">
      <c r="A13727" s="233">
        <v>45748</v>
      </c>
      <c r="B13727" t="s">
        <v>1510</v>
      </c>
      <c r="C13727">
        <v>3.8241758241758239</v>
      </c>
      <c r="D13727" t="s">
        <v>286</v>
      </c>
      <c r="E13727" t="s">
        <v>3458</v>
      </c>
      <c r="F13727" t="s">
        <v>1544</v>
      </c>
    </row>
    <row r="13728" spans="1:6" ht="15">
      <c r="A13728" s="233">
        <v>45748</v>
      </c>
      <c r="B13728" t="s">
        <v>1512</v>
      </c>
      <c r="C13728">
        <v>0.77939393939393942</v>
      </c>
      <c r="D13728" t="s">
        <v>286</v>
      </c>
      <c r="E13728" t="s">
        <v>1668</v>
      </c>
      <c r="F13728" t="s">
        <v>1544</v>
      </c>
    </row>
    <row r="13729" spans="1:6" ht="15">
      <c r="A13729" s="233">
        <v>45748</v>
      </c>
      <c r="B13729" t="s">
        <v>1507</v>
      </c>
      <c r="C13729">
        <v>1.2553846153846151</v>
      </c>
      <c r="D13729" t="s">
        <v>288</v>
      </c>
      <c r="E13729" t="s">
        <v>2055</v>
      </c>
      <c r="F13729" t="s">
        <v>1591</v>
      </c>
    </row>
    <row r="13730" spans="1:6" ht="15">
      <c r="A13730" s="233">
        <v>45748</v>
      </c>
      <c r="B13730" t="s">
        <v>1510</v>
      </c>
      <c r="C13730">
        <v>6.3501945525291834</v>
      </c>
      <c r="D13730" t="s">
        <v>288</v>
      </c>
      <c r="E13730" t="s">
        <v>3276</v>
      </c>
      <c r="F13730" t="s">
        <v>1591</v>
      </c>
    </row>
    <row r="13731" spans="1:6" ht="15">
      <c r="A13731" s="233">
        <v>45748</v>
      </c>
      <c r="B13731" t="s">
        <v>1512</v>
      </c>
      <c r="C13731">
        <v>0.80230769230769228</v>
      </c>
      <c r="D13731" t="s">
        <v>288</v>
      </c>
      <c r="E13731" t="s">
        <v>1603</v>
      </c>
      <c r="F13731" t="s">
        <v>1591</v>
      </c>
    </row>
    <row r="13732" spans="1:6" ht="15">
      <c r="A13732" s="233">
        <v>45748</v>
      </c>
      <c r="B13732" t="s">
        <v>1507</v>
      </c>
      <c r="C13732">
        <v>1.418060200668896</v>
      </c>
      <c r="D13732" t="s">
        <v>290</v>
      </c>
      <c r="E13732" t="s">
        <v>1759</v>
      </c>
      <c r="F13732" t="s">
        <v>1544</v>
      </c>
    </row>
    <row r="13733" spans="1:6" ht="15">
      <c r="A13733" s="233">
        <v>45748</v>
      </c>
      <c r="B13733" t="s">
        <v>1510</v>
      </c>
      <c r="C13733">
        <v>11.020519835841309</v>
      </c>
      <c r="D13733" t="s">
        <v>290</v>
      </c>
      <c r="E13733" t="s">
        <v>4115</v>
      </c>
      <c r="F13733" t="s">
        <v>1544</v>
      </c>
    </row>
    <row r="13734" spans="1:6" ht="15">
      <c r="A13734" s="233">
        <v>45748</v>
      </c>
      <c r="B13734" t="s">
        <v>1512</v>
      </c>
      <c r="C13734">
        <v>0.87132547086780499</v>
      </c>
      <c r="D13734" t="s">
        <v>290</v>
      </c>
      <c r="E13734" t="s">
        <v>1524</v>
      </c>
      <c r="F13734" t="s">
        <v>1544</v>
      </c>
    </row>
    <row r="13735" spans="1:6" ht="15">
      <c r="A13735" s="233">
        <v>45748</v>
      </c>
      <c r="B13735" t="s">
        <v>1507</v>
      </c>
      <c r="C13735">
        <v>0.91567460317460314</v>
      </c>
      <c r="D13735" t="s">
        <v>292</v>
      </c>
      <c r="E13735" t="s">
        <v>1743</v>
      </c>
      <c r="F13735" t="s">
        <v>1509</v>
      </c>
    </row>
    <row r="13736" spans="1:6" ht="15">
      <c r="A13736" s="233">
        <v>45748</v>
      </c>
      <c r="B13736" t="s">
        <v>1510</v>
      </c>
      <c r="C13736">
        <v>5.9935064935064926</v>
      </c>
      <c r="D13736" t="s">
        <v>292</v>
      </c>
      <c r="E13736" t="s">
        <v>3248</v>
      </c>
      <c r="F13736" t="s">
        <v>1509</v>
      </c>
    </row>
    <row r="13737" spans="1:6" ht="15">
      <c r="A13737" s="233">
        <v>45748</v>
      </c>
      <c r="B13737" t="s">
        <v>1512</v>
      </c>
      <c r="C13737">
        <v>0.84722222222222221</v>
      </c>
      <c r="D13737" t="s">
        <v>292</v>
      </c>
      <c r="E13737" t="s">
        <v>1542</v>
      </c>
      <c r="F13737" t="s">
        <v>1509</v>
      </c>
    </row>
    <row r="13738" spans="1:6" ht="15">
      <c r="A13738" s="233">
        <v>45748</v>
      </c>
      <c r="B13738" t="s">
        <v>1507</v>
      </c>
      <c r="C13738">
        <v>1.4447154471544721</v>
      </c>
      <c r="D13738" t="s">
        <v>296</v>
      </c>
      <c r="E13738" t="s">
        <v>3712</v>
      </c>
      <c r="F13738" t="s">
        <v>1534</v>
      </c>
    </row>
    <row r="13739" spans="1:6" ht="15">
      <c r="A13739" s="233">
        <v>45748</v>
      </c>
      <c r="B13739" t="s">
        <v>1510</v>
      </c>
      <c r="C13739">
        <v>8.1513761467889907</v>
      </c>
      <c r="D13739" t="s">
        <v>296</v>
      </c>
      <c r="E13739" t="s">
        <v>4116</v>
      </c>
      <c r="F13739" t="s">
        <v>1534</v>
      </c>
    </row>
    <row r="13740" spans="1:6" ht="15">
      <c r="A13740" s="233">
        <v>45748</v>
      </c>
      <c r="B13740" t="s">
        <v>1512</v>
      </c>
      <c r="C13740">
        <v>0.82276422764227641</v>
      </c>
      <c r="D13740" t="s">
        <v>296</v>
      </c>
      <c r="E13740" t="s">
        <v>1632</v>
      </c>
      <c r="F13740" t="s">
        <v>1534</v>
      </c>
    </row>
    <row r="13741" spans="1:6" ht="15">
      <c r="A13741" s="233">
        <v>45748</v>
      </c>
      <c r="B13741" t="s">
        <v>1507</v>
      </c>
      <c r="C13741">
        <v>0.42430703624733468</v>
      </c>
      <c r="D13741" t="s">
        <v>294</v>
      </c>
      <c r="E13741" t="s">
        <v>1530</v>
      </c>
      <c r="F13741" t="s">
        <v>1534</v>
      </c>
    </row>
    <row r="13742" spans="1:6" ht="15">
      <c r="A13742" s="233">
        <v>45748</v>
      </c>
      <c r="B13742" t="s">
        <v>1510</v>
      </c>
      <c r="C13742">
        <v>6.8620689655172411</v>
      </c>
      <c r="D13742" t="s">
        <v>294</v>
      </c>
      <c r="E13742" t="s">
        <v>1744</v>
      </c>
      <c r="F13742" t="s">
        <v>1534</v>
      </c>
    </row>
    <row r="13743" spans="1:6" ht="15">
      <c r="A13743" s="233">
        <v>45748</v>
      </c>
      <c r="B13743" t="s">
        <v>1512</v>
      </c>
      <c r="C13743">
        <v>0.93816631130063965</v>
      </c>
      <c r="D13743" t="s">
        <v>294</v>
      </c>
      <c r="E13743" t="s">
        <v>1585</v>
      </c>
      <c r="F13743" t="s">
        <v>1534</v>
      </c>
    </row>
    <row r="13744" spans="1:6" ht="15">
      <c r="A13744" s="233">
        <v>45748</v>
      </c>
      <c r="B13744" t="s">
        <v>1507</v>
      </c>
      <c r="C13744">
        <v>1.7705589698565991</v>
      </c>
      <c r="D13744" t="s">
        <v>298</v>
      </c>
      <c r="E13744" t="s">
        <v>4117</v>
      </c>
      <c r="F13744" t="s">
        <v>1522</v>
      </c>
    </row>
    <row r="13745" spans="1:6" ht="15">
      <c r="A13745" s="233">
        <v>45748</v>
      </c>
      <c r="B13745" t="s">
        <v>1510</v>
      </c>
      <c r="C13745">
        <v>10.84229390681004</v>
      </c>
      <c r="D13745" t="s">
        <v>298</v>
      </c>
      <c r="E13745" t="s">
        <v>4118</v>
      </c>
      <c r="F13745" t="s">
        <v>1522</v>
      </c>
    </row>
    <row r="13746" spans="1:6" ht="15">
      <c r="A13746" s="233">
        <v>45748</v>
      </c>
      <c r="B13746" t="s">
        <v>1512</v>
      </c>
      <c r="C13746">
        <v>0.83669885864793681</v>
      </c>
      <c r="D13746" t="s">
        <v>298</v>
      </c>
      <c r="E13746" t="s">
        <v>1568</v>
      </c>
      <c r="F13746" t="s">
        <v>1522</v>
      </c>
    </row>
    <row r="13747" spans="1:6" ht="15">
      <c r="A13747" s="233">
        <v>45748</v>
      </c>
      <c r="B13747" t="s">
        <v>1507</v>
      </c>
      <c r="C13747">
        <v>0.69559412550066757</v>
      </c>
      <c r="D13747" t="s">
        <v>300</v>
      </c>
      <c r="E13747" t="s">
        <v>1729</v>
      </c>
      <c r="F13747" t="s">
        <v>1544</v>
      </c>
    </row>
    <row r="13748" spans="1:6" ht="15">
      <c r="A13748" s="233">
        <v>45748</v>
      </c>
      <c r="B13748" t="s">
        <v>1510</v>
      </c>
      <c r="C13748">
        <v>4.9150943396226419</v>
      </c>
      <c r="D13748" t="s">
        <v>300</v>
      </c>
      <c r="E13748" t="s">
        <v>2059</v>
      </c>
      <c r="F13748" t="s">
        <v>1544</v>
      </c>
    </row>
    <row r="13749" spans="1:6" ht="15">
      <c r="A13749" s="233">
        <v>45748</v>
      </c>
      <c r="B13749" t="s">
        <v>1512</v>
      </c>
      <c r="C13749">
        <v>0.85847797062750331</v>
      </c>
      <c r="D13749" t="s">
        <v>300</v>
      </c>
      <c r="E13749" t="s">
        <v>1529</v>
      </c>
      <c r="F13749" t="s">
        <v>1544</v>
      </c>
    </row>
    <row r="13750" spans="1:6" ht="15">
      <c r="A13750" s="233">
        <v>45748</v>
      </c>
      <c r="B13750" t="s">
        <v>1507</v>
      </c>
      <c r="C13750">
        <v>0.55687397708674302</v>
      </c>
      <c r="D13750" t="s">
        <v>302</v>
      </c>
      <c r="E13750" t="s">
        <v>1548</v>
      </c>
      <c r="F13750" t="s">
        <v>1534</v>
      </c>
    </row>
    <row r="13751" spans="1:6" ht="15">
      <c r="A13751" s="233">
        <v>45748</v>
      </c>
      <c r="B13751" t="s">
        <v>1510</v>
      </c>
      <c r="C13751">
        <v>6.1583710407239822</v>
      </c>
      <c r="D13751" t="s">
        <v>302</v>
      </c>
      <c r="E13751" t="s">
        <v>3282</v>
      </c>
      <c r="F13751" t="s">
        <v>1534</v>
      </c>
    </row>
    <row r="13752" spans="1:6" ht="15">
      <c r="A13752" s="233">
        <v>45748</v>
      </c>
      <c r="B13752" t="s">
        <v>1512</v>
      </c>
      <c r="C13752">
        <v>0.90957446808510634</v>
      </c>
      <c r="D13752" t="s">
        <v>302</v>
      </c>
      <c r="E13752" t="s">
        <v>1673</v>
      </c>
      <c r="F13752" t="s">
        <v>1534</v>
      </c>
    </row>
    <row r="13753" spans="1:6" ht="15">
      <c r="A13753" s="233">
        <v>45748</v>
      </c>
      <c r="B13753" t="s">
        <v>1507</v>
      </c>
      <c r="C13753">
        <v>0.97842639593908631</v>
      </c>
      <c r="D13753" t="s">
        <v>304</v>
      </c>
      <c r="E13753" t="s">
        <v>1536</v>
      </c>
      <c r="F13753" t="s">
        <v>1544</v>
      </c>
    </row>
    <row r="13754" spans="1:6" ht="15">
      <c r="A13754" s="233">
        <v>45748</v>
      </c>
      <c r="B13754" t="s">
        <v>1510</v>
      </c>
      <c r="C13754">
        <v>3.874371859296482</v>
      </c>
      <c r="D13754" t="s">
        <v>304</v>
      </c>
      <c r="E13754" t="s">
        <v>2087</v>
      </c>
      <c r="F13754" t="s">
        <v>1544</v>
      </c>
    </row>
    <row r="13755" spans="1:6" ht="15">
      <c r="A13755" s="233">
        <v>45748</v>
      </c>
      <c r="B13755" t="s">
        <v>1512</v>
      </c>
      <c r="C13755">
        <v>0.74746192893401009</v>
      </c>
      <c r="D13755" t="s">
        <v>304</v>
      </c>
      <c r="E13755" t="s">
        <v>1700</v>
      </c>
      <c r="F13755" t="s">
        <v>1544</v>
      </c>
    </row>
    <row r="13756" spans="1:6" ht="15">
      <c r="A13756" s="233">
        <v>45748</v>
      </c>
      <c r="B13756" t="s">
        <v>1507</v>
      </c>
      <c r="C13756">
        <v>0.45246221355436372</v>
      </c>
      <c r="D13756" t="s">
        <v>306</v>
      </c>
      <c r="E13756" t="s">
        <v>1648</v>
      </c>
      <c r="F13756" t="s">
        <v>1531</v>
      </c>
    </row>
    <row r="13757" spans="1:6" ht="15">
      <c r="A13757" s="233">
        <v>45748</v>
      </c>
      <c r="B13757" t="s">
        <v>1510</v>
      </c>
      <c r="C13757">
        <v>4.1428571428571432</v>
      </c>
      <c r="D13757" t="s">
        <v>306</v>
      </c>
      <c r="E13757" t="s">
        <v>1985</v>
      </c>
      <c r="F13757" t="s">
        <v>1531</v>
      </c>
    </row>
    <row r="13758" spans="1:6" ht="15">
      <c r="A13758" s="233">
        <v>45748</v>
      </c>
      <c r="B13758" t="s">
        <v>1512</v>
      </c>
      <c r="C13758">
        <v>0.89078498293515362</v>
      </c>
      <c r="D13758" t="s">
        <v>306</v>
      </c>
      <c r="E13758" t="s">
        <v>1576</v>
      </c>
      <c r="F13758" t="s">
        <v>1531</v>
      </c>
    </row>
    <row r="13759" spans="1:6" ht="15">
      <c r="A13759" s="233">
        <v>45748</v>
      </c>
      <c r="B13759" t="s">
        <v>1507</v>
      </c>
      <c r="C13759">
        <v>0.80391537732870222</v>
      </c>
      <c r="D13759" t="s">
        <v>308</v>
      </c>
      <c r="E13759" t="s">
        <v>1581</v>
      </c>
      <c r="F13759" t="s">
        <v>1531</v>
      </c>
    </row>
    <row r="13760" spans="1:6" ht="15">
      <c r="A13760" s="233">
        <v>45748</v>
      </c>
      <c r="B13760" t="s">
        <v>1510</v>
      </c>
      <c r="C13760">
        <v>8.0062893081761004</v>
      </c>
      <c r="D13760" t="s">
        <v>308</v>
      </c>
      <c r="E13760" t="s">
        <v>2091</v>
      </c>
      <c r="F13760" t="s">
        <v>1531</v>
      </c>
    </row>
    <row r="13761" spans="1:6" ht="15">
      <c r="A13761" s="233">
        <v>45748</v>
      </c>
      <c r="B13761" t="s">
        <v>1512</v>
      </c>
      <c r="C13761">
        <v>0.89958951689295863</v>
      </c>
      <c r="D13761" t="s">
        <v>308</v>
      </c>
      <c r="E13761" t="s">
        <v>1580</v>
      </c>
      <c r="F13761" t="s">
        <v>1531</v>
      </c>
    </row>
    <row r="13762" spans="1:6" ht="15">
      <c r="A13762" s="233">
        <v>45748</v>
      </c>
      <c r="B13762" t="s">
        <v>1507</v>
      </c>
      <c r="C13762">
        <v>0.41309090909090912</v>
      </c>
      <c r="D13762" t="s">
        <v>310</v>
      </c>
      <c r="E13762" t="s">
        <v>1577</v>
      </c>
      <c r="F13762" t="s">
        <v>1518</v>
      </c>
    </row>
    <row r="13763" spans="1:6" ht="15">
      <c r="A13763" s="233">
        <v>45748</v>
      </c>
      <c r="B13763" t="s">
        <v>1510</v>
      </c>
      <c r="C13763">
        <v>3.4424242424242419</v>
      </c>
      <c r="D13763" t="s">
        <v>310</v>
      </c>
      <c r="E13763" t="s">
        <v>4119</v>
      </c>
      <c r="F13763" t="s">
        <v>1518</v>
      </c>
    </row>
    <row r="13764" spans="1:6" ht="15">
      <c r="A13764" s="233">
        <v>45748</v>
      </c>
      <c r="B13764" t="s">
        <v>1512</v>
      </c>
      <c r="C13764">
        <v>0.88</v>
      </c>
      <c r="D13764" t="s">
        <v>310</v>
      </c>
      <c r="E13764" t="s">
        <v>1516</v>
      </c>
      <c r="F13764" t="s">
        <v>1518</v>
      </c>
    </row>
    <row r="13765" spans="1:6" ht="15">
      <c r="A13765" s="233">
        <v>45748</v>
      </c>
      <c r="B13765" t="s">
        <v>1771</v>
      </c>
      <c r="C13765">
        <v>0.96268656699999999</v>
      </c>
      <c r="D13765" t="s">
        <v>1772</v>
      </c>
      <c r="E13765" t="s">
        <v>1513</v>
      </c>
      <c r="F13765" t="s">
        <v>1772</v>
      </c>
    </row>
    <row r="13766" spans="1:6" ht="15">
      <c r="A13766" s="233">
        <v>45748</v>
      </c>
      <c r="B13766" t="s">
        <v>1512</v>
      </c>
      <c r="C13766">
        <v>0.86327031799999998</v>
      </c>
      <c r="D13766" t="s">
        <v>1772</v>
      </c>
      <c r="E13766" t="s">
        <v>1529</v>
      </c>
      <c r="F13766" t="s">
        <v>1772</v>
      </c>
    </row>
    <row r="13767" spans="1:6" ht="15">
      <c r="A13767" s="233">
        <v>45748</v>
      </c>
      <c r="B13767" t="s">
        <v>1507</v>
      </c>
      <c r="C13767">
        <v>0.84630761300000001</v>
      </c>
      <c r="D13767" t="s">
        <v>1772</v>
      </c>
      <c r="E13767" t="s">
        <v>1678</v>
      </c>
      <c r="F13767" t="s">
        <v>1772</v>
      </c>
    </row>
    <row r="13768" spans="1:6" ht="15">
      <c r="A13768" s="233">
        <v>45748</v>
      </c>
      <c r="B13768" t="s">
        <v>1510</v>
      </c>
      <c r="C13768">
        <v>6.1896407690000004</v>
      </c>
      <c r="D13768" t="s">
        <v>1772</v>
      </c>
      <c r="E13768" t="s">
        <v>3523</v>
      </c>
      <c r="F13768" t="s">
        <v>1772</v>
      </c>
    </row>
    <row r="13769" spans="1:6" ht="15">
      <c r="A13769" s="233">
        <v>45748</v>
      </c>
      <c r="B13769" t="s">
        <v>1774</v>
      </c>
      <c r="C13769">
        <v>0.86327031799999998</v>
      </c>
      <c r="D13769" t="s">
        <v>1772</v>
      </c>
      <c r="E13769" t="s">
        <v>1529</v>
      </c>
      <c r="F13769" t="s">
        <v>1772</v>
      </c>
    </row>
    <row r="13770" spans="1:6" ht="15">
      <c r="A13770" s="233">
        <v>45748</v>
      </c>
      <c r="B13770" t="s">
        <v>1771</v>
      </c>
      <c r="C13770">
        <v>5.3120849999999997E-2</v>
      </c>
      <c r="D13770" t="s">
        <v>3</v>
      </c>
      <c r="E13770" t="s">
        <v>2105</v>
      </c>
      <c r="F13770" t="s">
        <v>1509</v>
      </c>
    </row>
    <row r="13771" spans="1:6" ht="15">
      <c r="A13771" s="233">
        <v>45748</v>
      </c>
      <c r="B13771" t="s">
        <v>1771</v>
      </c>
      <c r="C13771">
        <v>0.97549280800000004</v>
      </c>
      <c r="D13771" t="s">
        <v>7</v>
      </c>
      <c r="E13771" t="s">
        <v>1777</v>
      </c>
      <c r="F13771" t="s">
        <v>1509</v>
      </c>
    </row>
    <row r="13772" spans="1:6" ht="15">
      <c r="A13772" s="233">
        <v>45748</v>
      </c>
      <c r="B13772" t="s">
        <v>1771</v>
      </c>
      <c r="C13772">
        <v>0.99908256900000014</v>
      </c>
      <c r="D13772" t="s">
        <v>11</v>
      </c>
      <c r="E13772" t="s">
        <v>1775</v>
      </c>
      <c r="F13772" t="s">
        <v>1518</v>
      </c>
    </row>
    <row r="13773" spans="1:6" ht="15">
      <c r="A13773" s="233">
        <v>45748</v>
      </c>
      <c r="B13773" t="s">
        <v>1771</v>
      </c>
      <c r="C13773">
        <v>0.99912357600000012</v>
      </c>
      <c r="D13773" t="s">
        <v>14</v>
      </c>
      <c r="E13773" t="s">
        <v>1775</v>
      </c>
      <c r="F13773" t="s">
        <v>1522</v>
      </c>
    </row>
    <row r="13774" spans="1:6" ht="15">
      <c r="A13774" s="233">
        <v>45748</v>
      </c>
      <c r="B13774" t="s">
        <v>1771</v>
      </c>
      <c r="C13774">
        <v>0.94065484299999991</v>
      </c>
      <c r="D13774" t="s">
        <v>16</v>
      </c>
      <c r="E13774" t="s">
        <v>1585</v>
      </c>
      <c r="F13774" t="s">
        <v>1525</v>
      </c>
    </row>
    <row r="13775" spans="1:6" ht="15">
      <c r="A13775" s="233">
        <v>45748</v>
      </c>
      <c r="B13775" t="s">
        <v>1771</v>
      </c>
      <c r="C13775">
        <v>0.9937238490000001</v>
      </c>
      <c r="D13775" t="s">
        <v>18</v>
      </c>
      <c r="E13775" t="s">
        <v>1776</v>
      </c>
      <c r="F13775" t="s">
        <v>1509</v>
      </c>
    </row>
    <row r="13776" spans="1:6" ht="15">
      <c r="A13776" s="233">
        <v>45748</v>
      </c>
      <c r="B13776" t="s">
        <v>1771</v>
      </c>
      <c r="C13776">
        <v>0.18894724299999999</v>
      </c>
      <c r="D13776" t="s">
        <v>20</v>
      </c>
      <c r="E13776" t="s">
        <v>3289</v>
      </c>
      <c r="F13776" t="s">
        <v>1531</v>
      </c>
    </row>
    <row r="13777" spans="1:6" ht="15">
      <c r="A13777" s="233">
        <v>45748</v>
      </c>
      <c r="B13777" t="s">
        <v>1771</v>
      </c>
      <c r="C13777">
        <v>0.97004608299999995</v>
      </c>
      <c r="D13777" t="s">
        <v>22</v>
      </c>
      <c r="E13777" t="s">
        <v>1610</v>
      </c>
      <c r="F13777" t="s">
        <v>1534</v>
      </c>
    </row>
    <row r="13778" spans="1:6" ht="15">
      <c r="A13778" s="233">
        <v>45748</v>
      </c>
      <c r="B13778" t="s">
        <v>1771</v>
      </c>
      <c r="C13778">
        <v>0.989795918</v>
      </c>
      <c r="D13778" t="s">
        <v>24</v>
      </c>
      <c r="E13778" t="s">
        <v>1776</v>
      </c>
      <c r="F13778" t="s">
        <v>1534</v>
      </c>
    </row>
    <row r="13779" spans="1:6" ht="15">
      <c r="A13779" s="233">
        <v>45748</v>
      </c>
      <c r="B13779" t="s">
        <v>1771</v>
      </c>
      <c r="C13779">
        <v>0.19070772599999999</v>
      </c>
      <c r="D13779" t="s">
        <v>26</v>
      </c>
      <c r="E13779" t="s">
        <v>3289</v>
      </c>
      <c r="F13779" t="s">
        <v>1534</v>
      </c>
    </row>
    <row r="13780" spans="1:6" ht="15">
      <c r="A13780" s="233">
        <v>45748</v>
      </c>
      <c r="B13780" t="s">
        <v>1771</v>
      </c>
      <c r="C13780">
        <v>0.999311532</v>
      </c>
      <c r="D13780" t="s">
        <v>28</v>
      </c>
      <c r="E13780" t="s">
        <v>1775</v>
      </c>
      <c r="F13780" t="s">
        <v>1522</v>
      </c>
    </row>
    <row r="13781" spans="1:6" ht="15">
      <c r="A13781" s="233">
        <v>45748</v>
      </c>
      <c r="B13781" t="s">
        <v>1771</v>
      </c>
      <c r="C13781">
        <v>0.99580419600000003</v>
      </c>
      <c r="D13781" t="s">
        <v>30</v>
      </c>
      <c r="E13781" t="s">
        <v>1775</v>
      </c>
      <c r="F13781" t="s">
        <v>1544</v>
      </c>
    </row>
    <row r="13782" spans="1:6" ht="15">
      <c r="A13782" s="233">
        <v>45748</v>
      </c>
      <c r="B13782" t="s">
        <v>1771</v>
      </c>
      <c r="C13782">
        <v>0.99883957099999998</v>
      </c>
      <c r="D13782" t="s">
        <v>32</v>
      </c>
      <c r="E13782" t="s">
        <v>1775</v>
      </c>
      <c r="F13782" t="s">
        <v>1518</v>
      </c>
    </row>
    <row r="13783" spans="1:6" ht="15">
      <c r="A13783" s="233">
        <v>45748</v>
      </c>
      <c r="B13783" t="s">
        <v>1771</v>
      </c>
      <c r="C13783">
        <v>0.99361179399999999</v>
      </c>
      <c r="D13783" t="s">
        <v>34</v>
      </c>
      <c r="E13783" t="s">
        <v>1776</v>
      </c>
      <c r="F13783" t="s">
        <v>1509</v>
      </c>
    </row>
    <row r="13784" spans="1:6" ht="15">
      <c r="A13784" s="233">
        <v>45748</v>
      </c>
      <c r="B13784" t="s">
        <v>1771</v>
      </c>
      <c r="C13784">
        <v>0.99773584900000001</v>
      </c>
      <c r="D13784" t="s">
        <v>36</v>
      </c>
      <c r="E13784" t="s">
        <v>1775</v>
      </c>
      <c r="F13784" t="s">
        <v>1544</v>
      </c>
    </row>
    <row r="13785" spans="1:6" ht="15">
      <c r="A13785" s="233">
        <v>45748</v>
      </c>
      <c r="B13785" t="s">
        <v>1771</v>
      </c>
      <c r="C13785">
        <v>0.99877099500000011</v>
      </c>
      <c r="D13785" t="s">
        <v>1497</v>
      </c>
      <c r="E13785" t="s">
        <v>1775</v>
      </c>
      <c r="F13785" t="s">
        <v>1522</v>
      </c>
    </row>
    <row r="13786" spans="1:6" ht="15">
      <c r="A13786" s="233">
        <v>45748</v>
      </c>
      <c r="B13786" t="s">
        <v>1771</v>
      </c>
      <c r="C13786">
        <v>0.99729437200000004</v>
      </c>
      <c r="D13786" t="s">
        <v>40</v>
      </c>
      <c r="E13786" t="s">
        <v>1775</v>
      </c>
      <c r="F13786" t="s">
        <v>1509</v>
      </c>
    </row>
    <row r="13787" spans="1:6" ht="15">
      <c r="A13787" s="233">
        <v>45748</v>
      </c>
      <c r="B13787" t="s">
        <v>1771</v>
      </c>
      <c r="C13787">
        <v>0.99862163999999998</v>
      </c>
      <c r="D13787" t="s">
        <v>42</v>
      </c>
      <c r="E13787" t="s">
        <v>1775</v>
      </c>
      <c r="F13787" t="s">
        <v>1544</v>
      </c>
    </row>
    <row r="13788" spans="1:6" ht="15">
      <c r="A13788" s="233">
        <v>45748</v>
      </c>
      <c r="B13788" t="s">
        <v>1771</v>
      </c>
      <c r="C13788">
        <v>0.93912175600000003</v>
      </c>
      <c r="D13788" t="s">
        <v>44</v>
      </c>
      <c r="E13788" t="s">
        <v>1585</v>
      </c>
      <c r="F13788" t="s">
        <v>1534</v>
      </c>
    </row>
    <row r="13789" spans="1:6" ht="15">
      <c r="A13789" s="233">
        <v>45748</v>
      </c>
      <c r="B13789" t="s">
        <v>1771</v>
      </c>
      <c r="C13789">
        <v>0.9985163199999999</v>
      </c>
      <c r="D13789" t="s">
        <v>46</v>
      </c>
      <c r="E13789" t="s">
        <v>1775</v>
      </c>
      <c r="F13789" t="s">
        <v>1518</v>
      </c>
    </row>
    <row r="13790" spans="1:6" ht="15">
      <c r="A13790" s="233">
        <v>45748</v>
      </c>
      <c r="B13790" t="s">
        <v>1771</v>
      </c>
      <c r="C13790">
        <v>0.41871921200000001</v>
      </c>
      <c r="D13790" t="s">
        <v>48</v>
      </c>
      <c r="E13790" t="s">
        <v>3292</v>
      </c>
      <c r="F13790" t="s">
        <v>1525</v>
      </c>
    </row>
    <row r="13791" spans="1:6" ht="15">
      <c r="A13791" s="233">
        <v>45748</v>
      </c>
      <c r="B13791" t="s">
        <v>1771</v>
      </c>
      <c r="C13791">
        <v>0.97412935300000003</v>
      </c>
      <c r="D13791" t="s">
        <v>50</v>
      </c>
      <c r="E13791" t="s">
        <v>1610</v>
      </c>
      <c r="F13791" t="s">
        <v>1509</v>
      </c>
    </row>
    <row r="13792" spans="1:6" ht="15">
      <c r="A13792" s="233">
        <v>45748</v>
      </c>
      <c r="B13792" t="s">
        <v>1771</v>
      </c>
      <c r="C13792">
        <v>0.96739130399999995</v>
      </c>
      <c r="D13792" t="s">
        <v>52</v>
      </c>
      <c r="E13792" t="s">
        <v>1610</v>
      </c>
      <c r="F13792" t="s">
        <v>1525</v>
      </c>
    </row>
    <row r="13793" spans="1:6" ht="15">
      <c r="A13793" s="233">
        <v>45748</v>
      </c>
      <c r="B13793" t="s">
        <v>1771</v>
      </c>
      <c r="C13793">
        <v>0.28722157100000001</v>
      </c>
      <c r="D13793" t="s">
        <v>54</v>
      </c>
      <c r="E13793" t="s">
        <v>3969</v>
      </c>
      <c r="F13793" t="s">
        <v>1534</v>
      </c>
    </row>
    <row r="13794" spans="1:6" ht="15">
      <c r="A13794" s="233">
        <v>45748</v>
      </c>
      <c r="B13794" t="s">
        <v>1771</v>
      </c>
      <c r="C13794">
        <v>0.74215728400000003</v>
      </c>
      <c r="D13794" t="s">
        <v>56</v>
      </c>
      <c r="E13794" t="s">
        <v>3263</v>
      </c>
      <c r="F13794" t="s">
        <v>1534</v>
      </c>
    </row>
    <row r="13795" spans="1:6" ht="15">
      <c r="A13795" s="233">
        <v>45748</v>
      </c>
      <c r="B13795" t="s">
        <v>1771</v>
      </c>
      <c r="C13795">
        <v>0.61290322600000002</v>
      </c>
      <c r="D13795" t="s">
        <v>58</v>
      </c>
      <c r="E13795" t="s">
        <v>4120</v>
      </c>
      <c r="F13795" t="s">
        <v>1509</v>
      </c>
    </row>
    <row r="13796" spans="1:6" ht="15">
      <c r="A13796" s="233">
        <v>45748</v>
      </c>
      <c r="B13796" t="s">
        <v>1771</v>
      </c>
      <c r="C13796">
        <v>0.99852420930594143</v>
      </c>
      <c r="D13796" t="s">
        <v>1498</v>
      </c>
      <c r="E13796" t="s">
        <v>1775</v>
      </c>
      <c r="F13796" t="s">
        <v>1522</v>
      </c>
    </row>
    <row r="13797" spans="1:6" ht="15">
      <c r="A13797" s="233">
        <v>45748</v>
      </c>
      <c r="B13797" t="s">
        <v>1771</v>
      </c>
      <c r="C13797">
        <v>0.99923838499999995</v>
      </c>
      <c r="D13797" t="s">
        <v>62</v>
      </c>
      <c r="E13797" t="s">
        <v>1775</v>
      </c>
      <c r="F13797" t="s">
        <v>1578</v>
      </c>
    </row>
    <row r="13798" spans="1:6" ht="15">
      <c r="A13798" s="233">
        <v>45748</v>
      </c>
      <c r="B13798" t="s">
        <v>1771</v>
      </c>
      <c r="C13798">
        <v>0.98675230800000002</v>
      </c>
      <c r="D13798" t="s">
        <v>64</v>
      </c>
      <c r="E13798" t="s">
        <v>1776</v>
      </c>
      <c r="F13798" t="s">
        <v>1531</v>
      </c>
    </row>
    <row r="13799" spans="1:6" ht="15">
      <c r="A13799" s="233">
        <v>45748</v>
      </c>
      <c r="B13799" t="s">
        <v>1771</v>
      </c>
      <c r="C13799">
        <v>0.995227996</v>
      </c>
      <c r="D13799" t="s">
        <v>66</v>
      </c>
      <c r="E13799" t="s">
        <v>1775</v>
      </c>
      <c r="F13799" t="s">
        <v>1509</v>
      </c>
    </row>
    <row r="13800" spans="1:6" ht="15">
      <c r="A13800" s="233">
        <v>45748</v>
      </c>
      <c r="B13800" t="s">
        <v>1771</v>
      </c>
      <c r="C13800">
        <v>0.17061144</v>
      </c>
      <c r="D13800" t="s">
        <v>68</v>
      </c>
      <c r="E13800" t="s">
        <v>2779</v>
      </c>
      <c r="F13800" t="s">
        <v>1578</v>
      </c>
    </row>
    <row r="13801" spans="1:6" ht="15">
      <c r="A13801" s="233">
        <v>45748</v>
      </c>
      <c r="B13801" t="s">
        <v>1771</v>
      </c>
      <c r="C13801">
        <v>0.99882491200000001</v>
      </c>
      <c r="D13801" t="s">
        <v>70</v>
      </c>
      <c r="E13801" t="s">
        <v>1775</v>
      </c>
      <c r="F13801" t="s">
        <v>1578</v>
      </c>
    </row>
    <row r="13802" spans="1:6" ht="15">
      <c r="A13802" s="233">
        <v>45748</v>
      </c>
      <c r="B13802" t="s">
        <v>1771</v>
      </c>
      <c r="C13802">
        <v>0.99775028099999996</v>
      </c>
      <c r="D13802" t="s">
        <v>72</v>
      </c>
      <c r="E13802" t="s">
        <v>1775</v>
      </c>
      <c r="F13802" t="s">
        <v>1591</v>
      </c>
    </row>
    <row r="13803" spans="1:6" ht="15">
      <c r="A13803" s="233">
        <v>45748</v>
      </c>
      <c r="B13803" t="s">
        <v>1771</v>
      </c>
      <c r="C13803">
        <v>0.99002407999999997</v>
      </c>
      <c r="D13803" t="s">
        <v>74</v>
      </c>
      <c r="E13803" t="s">
        <v>1776</v>
      </c>
      <c r="F13803" t="s">
        <v>1591</v>
      </c>
    </row>
    <row r="13804" spans="1:6" ht="15">
      <c r="A13804" s="233">
        <v>45748</v>
      </c>
      <c r="B13804" t="s">
        <v>1771</v>
      </c>
      <c r="C13804">
        <v>0.99795178799999984</v>
      </c>
      <c r="D13804" t="s">
        <v>76</v>
      </c>
      <c r="E13804" t="s">
        <v>1775</v>
      </c>
      <c r="F13804" t="s">
        <v>1522</v>
      </c>
    </row>
    <row r="13805" spans="1:6" ht="15">
      <c r="A13805" s="233">
        <v>45748</v>
      </c>
      <c r="B13805" t="s">
        <v>1771</v>
      </c>
      <c r="C13805">
        <v>0.9985707479999999</v>
      </c>
      <c r="D13805" t="s">
        <v>78</v>
      </c>
      <c r="E13805" t="s">
        <v>1775</v>
      </c>
      <c r="F13805" t="s">
        <v>1518</v>
      </c>
    </row>
    <row r="13806" spans="1:6" ht="15">
      <c r="A13806" s="233">
        <v>45748</v>
      </c>
      <c r="B13806" t="s">
        <v>1771</v>
      </c>
      <c r="C13806">
        <v>0.99894067799999986</v>
      </c>
      <c r="D13806" t="s">
        <v>80</v>
      </c>
      <c r="E13806" t="s">
        <v>1775</v>
      </c>
      <c r="F13806" t="s">
        <v>1522</v>
      </c>
    </row>
    <row r="13807" spans="1:6" ht="15">
      <c r="A13807" s="233">
        <v>45748</v>
      </c>
      <c r="B13807" t="s">
        <v>1771</v>
      </c>
      <c r="C13807">
        <v>0.93889427700000005</v>
      </c>
      <c r="D13807" t="s">
        <v>82</v>
      </c>
      <c r="E13807" t="s">
        <v>1585</v>
      </c>
      <c r="F13807" t="s">
        <v>1531</v>
      </c>
    </row>
    <row r="13808" spans="1:6" ht="15">
      <c r="A13808" s="233">
        <v>45748</v>
      </c>
      <c r="B13808" t="s">
        <v>1771</v>
      </c>
      <c r="C13808">
        <v>0.99743721200000002</v>
      </c>
      <c r="D13808" t="s">
        <v>84</v>
      </c>
      <c r="E13808" t="s">
        <v>1775</v>
      </c>
      <c r="F13808" t="s">
        <v>1509</v>
      </c>
    </row>
    <row r="13809" spans="1:6" ht="15">
      <c r="A13809" s="233">
        <v>45748</v>
      </c>
      <c r="B13809" t="s">
        <v>1771</v>
      </c>
      <c r="C13809">
        <v>0.99920127800000003</v>
      </c>
      <c r="D13809" t="s">
        <v>86</v>
      </c>
      <c r="E13809" t="s">
        <v>1775</v>
      </c>
      <c r="F13809" t="s">
        <v>1518</v>
      </c>
    </row>
    <row r="13810" spans="1:6" ht="15">
      <c r="A13810" s="233">
        <v>45748</v>
      </c>
      <c r="B13810" t="s">
        <v>1771</v>
      </c>
      <c r="C13810">
        <v>0.99757216100000001</v>
      </c>
      <c r="D13810" t="s">
        <v>88</v>
      </c>
      <c r="E13810" t="s">
        <v>1775</v>
      </c>
      <c r="F13810" t="s">
        <v>1544</v>
      </c>
    </row>
    <row r="13811" spans="1:6" ht="15">
      <c r="A13811" s="233">
        <v>45748</v>
      </c>
      <c r="B13811" t="s">
        <v>1771</v>
      </c>
      <c r="C13811">
        <v>0.94233576600000002</v>
      </c>
      <c r="D13811" t="s">
        <v>90</v>
      </c>
      <c r="E13811" t="s">
        <v>1585</v>
      </c>
      <c r="F13811" t="s">
        <v>1509</v>
      </c>
    </row>
    <row r="13812" spans="1:6" ht="15">
      <c r="A13812" s="233">
        <v>45748</v>
      </c>
      <c r="B13812" t="s">
        <v>1771</v>
      </c>
      <c r="C13812">
        <v>0.35586336200000002</v>
      </c>
      <c r="D13812" t="s">
        <v>92</v>
      </c>
      <c r="E13812" t="s">
        <v>3294</v>
      </c>
      <c r="F13812" t="s">
        <v>1525</v>
      </c>
    </row>
    <row r="13813" spans="1:6" ht="15">
      <c r="A13813" s="233">
        <v>45748</v>
      </c>
      <c r="B13813" t="s">
        <v>1771</v>
      </c>
      <c r="C13813">
        <v>1</v>
      </c>
      <c r="D13813" t="s">
        <v>94</v>
      </c>
      <c r="E13813" t="s">
        <v>1775</v>
      </c>
      <c r="F13813" t="s">
        <v>1578</v>
      </c>
    </row>
    <row r="13814" spans="1:6" ht="15">
      <c r="A13814" s="233">
        <v>45748</v>
      </c>
      <c r="B13814" t="s">
        <v>1771</v>
      </c>
      <c r="C13814">
        <v>0.99106119599999987</v>
      </c>
      <c r="D13814" t="s">
        <v>96</v>
      </c>
      <c r="E13814" t="s">
        <v>1776</v>
      </c>
      <c r="F13814" t="s">
        <v>1522</v>
      </c>
    </row>
    <row r="13815" spans="1:6" ht="15">
      <c r="A13815" s="233">
        <v>45748</v>
      </c>
      <c r="B13815" t="s">
        <v>1771</v>
      </c>
      <c r="C13815">
        <v>0.98822869999999996</v>
      </c>
      <c r="D13815" t="s">
        <v>98</v>
      </c>
      <c r="E13815" t="s">
        <v>1776</v>
      </c>
      <c r="F13815" t="s">
        <v>1509</v>
      </c>
    </row>
    <row r="13816" spans="1:6" ht="15">
      <c r="A13816" s="233">
        <v>45748</v>
      </c>
      <c r="B13816" t="s">
        <v>1771</v>
      </c>
      <c r="C13816">
        <v>0.804713805</v>
      </c>
      <c r="D13816" t="s">
        <v>100</v>
      </c>
      <c r="E13816" t="s">
        <v>1603</v>
      </c>
      <c r="F13816" t="s">
        <v>1509</v>
      </c>
    </row>
    <row r="13817" spans="1:6" ht="15">
      <c r="A13817" s="233">
        <v>45748</v>
      </c>
      <c r="B13817" t="s">
        <v>1771</v>
      </c>
      <c r="C13817">
        <v>0.99798995000000001</v>
      </c>
      <c r="D13817" t="s">
        <v>102</v>
      </c>
      <c r="E13817" t="s">
        <v>1775</v>
      </c>
      <c r="F13817" t="s">
        <v>1534</v>
      </c>
    </row>
    <row r="13818" spans="1:6" ht="15">
      <c r="A13818" s="233">
        <v>45748</v>
      </c>
      <c r="B13818" t="s">
        <v>1771</v>
      </c>
      <c r="C13818">
        <v>0.99171842700000001</v>
      </c>
      <c r="D13818" t="s">
        <v>104</v>
      </c>
      <c r="E13818" t="s">
        <v>1776</v>
      </c>
      <c r="F13818" t="s">
        <v>1509</v>
      </c>
    </row>
    <row r="13819" spans="1:6" ht="15">
      <c r="A13819" s="233">
        <v>45748</v>
      </c>
      <c r="B13819" t="s">
        <v>1771</v>
      </c>
      <c r="C13819">
        <v>0.99895539499999986</v>
      </c>
      <c r="D13819" t="s">
        <v>106</v>
      </c>
      <c r="E13819" t="s">
        <v>1775</v>
      </c>
      <c r="F13819" t="s">
        <v>1544</v>
      </c>
    </row>
    <row r="13820" spans="1:6" ht="15">
      <c r="A13820" s="233">
        <v>45748</v>
      </c>
      <c r="B13820" t="s">
        <v>1771</v>
      </c>
      <c r="C13820">
        <v>0.95045871599999998</v>
      </c>
      <c r="D13820" t="s">
        <v>108</v>
      </c>
      <c r="E13820" t="s">
        <v>1630</v>
      </c>
      <c r="F13820" t="s">
        <v>1509</v>
      </c>
    </row>
    <row r="13821" spans="1:6" ht="15">
      <c r="A13821" s="233">
        <v>45748</v>
      </c>
      <c r="B13821" t="s">
        <v>1771</v>
      </c>
      <c r="C13821">
        <v>0.99435825099999997</v>
      </c>
      <c r="D13821" t="s">
        <v>110</v>
      </c>
      <c r="E13821" t="s">
        <v>1776</v>
      </c>
      <c r="F13821" t="s">
        <v>1509</v>
      </c>
    </row>
    <row r="13822" spans="1:6" ht="15">
      <c r="A13822" s="233">
        <v>45748</v>
      </c>
      <c r="B13822" t="s">
        <v>1771</v>
      </c>
      <c r="C13822">
        <v>1</v>
      </c>
      <c r="D13822" t="s">
        <v>112</v>
      </c>
      <c r="E13822" t="s">
        <v>1775</v>
      </c>
      <c r="F13822" t="s">
        <v>1578</v>
      </c>
    </row>
    <row r="13823" spans="1:6" ht="15">
      <c r="A13823" s="233">
        <v>45748</v>
      </c>
      <c r="B13823" t="s">
        <v>1771</v>
      </c>
      <c r="C13823">
        <v>5.7355283999999999E-2</v>
      </c>
      <c r="D13823" t="s">
        <v>114</v>
      </c>
      <c r="E13823" t="s">
        <v>3718</v>
      </c>
      <c r="F13823" t="s">
        <v>1509</v>
      </c>
    </row>
    <row r="13824" spans="1:6" ht="15">
      <c r="A13824" s="233">
        <v>45748</v>
      </c>
      <c r="B13824" t="s">
        <v>1771</v>
      </c>
      <c r="C13824">
        <v>0.95553759099999991</v>
      </c>
      <c r="D13824" t="s">
        <v>872</v>
      </c>
      <c r="E13824" t="s">
        <v>1513</v>
      </c>
      <c r="F13824" t="s">
        <v>1531</v>
      </c>
    </row>
    <row r="13825" spans="1:6" ht="15">
      <c r="A13825" s="233">
        <v>45748</v>
      </c>
      <c r="B13825" t="s">
        <v>1771</v>
      </c>
      <c r="C13825">
        <v>0.879773692</v>
      </c>
      <c r="D13825" t="s">
        <v>118</v>
      </c>
      <c r="E13825" t="s">
        <v>1516</v>
      </c>
      <c r="F13825" t="s">
        <v>1525</v>
      </c>
    </row>
    <row r="13826" spans="1:6" ht="15">
      <c r="A13826" s="233">
        <v>45748</v>
      </c>
      <c r="B13826" t="s">
        <v>1771</v>
      </c>
      <c r="C13826">
        <v>0.99609156899999995</v>
      </c>
      <c r="D13826" t="s">
        <v>120</v>
      </c>
      <c r="E13826" t="s">
        <v>1775</v>
      </c>
      <c r="F13826" t="s">
        <v>1509</v>
      </c>
    </row>
    <row r="13827" spans="1:6" ht="15">
      <c r="A13827" s="233">
        <v>45748</v>
      </c>
      <c r="B13827" t="s">
        <v>1771</v>
      </c>
      <c r="C13827">
        <v>0.992555831</v>
      </c>
      <c r="D13827" t="s">
        <v>122</v>
      </c>
      <c r="E13827" t="s">
        <v>1776</v>
      </c>
      <c r="F13827" t="s">
        <v>1509</v>
      </c>
    </row>
    <row r="13828" spans="1:6" ht="15">
      <c r="A13828" s="233">
        <v>45748</v>
      </c>
      <c r="B13828" t="s">
        <v>1771</v>
      </c>
      <c r="C13828">
        <v>1</v>
      </c>
      <c r="D13828" t="s">
        <v>124</v>
      </c>
      <c r="E13828" t="s">
        <v>1775</v>
      </c>
      <c r="F13828" t="s">
        <v>1544</v>
      </c>
    </row>
    <row r="13829" spans="1:6" ht="15">
      <c r="A13829" s="233">
        <v>45748</v>
      </c>
      <c r="B13829" t="s">
        <v>1771</v>
      </c>
      <c r="C13829">
        <v>0.938953488</v>
      </c>
      <c r="D13829" t="s">
        <v>126</v>
      </c>
      <c r="E13829" t="s">
        <v>1585</v>
      </c>
      <c r="F13829" t="s">
        <v>1509</v>
      </c>
    </row>
    <row r="13830" spans="1:6" ht="15">
      <c r="A13830" s="233">
        <v>45748</v>
      </c>
      <c r="B13830" t="s">
        <v>1771</v>
      </c>
      <c r="C13830">
        <v>0.99705882400000001</v>
      </c>
      <c r="D13830" t="s">
        <v>128</v>
      </c>
      <c r="E13830" t="s">
        <v>1775</v>
      </c>
      <c r="F13830" t="s">
        <v>1509</v>
      </c>
    </row>
    <row r="13831" spans="1:6" ht="15">
      <c r="A13831" s="233">
        <v>45748</v>
      </c>
      <c r="B13831" t="s">
        <v>1771</v>
      </c>
      <c r="C13831">
        <v>0.996760384</v>
      </c>
      <c r="D13831" t="s">
        <v>130</v>
      </c>
      <c r="E13831" t="s">
        <v>1775</v>
      </c>
      <c r="F13831" t="s">
        <v>1544</v>
      </c>
    </row>
    <row r="13832" spans="1:6" ht="15">
      <c r="A13832" s="233">
        <v>45748</v>
      </c>
      <c r="B13832" t="s">
        <v>1771</v>
      </c>
      <c r="C13832">
        <v>0.99893333299999987</v>
      </c>
      <c r="D13832" t="s">
        <v>1499</v>
      </c>
      <c r="E13832" t="s">
        <v>1775</v>
      </c>
      <c r="F13832" t="s">
        <v>1518</v>
      </c>
    </row>
    <row r="13833" spans="1:6" ht="15">
      <c r="A13833" s="233">
        <v>45748</v>
      </c>
      <c r="B13833" t="s">
        <v>1771</v>
      </c>
      <c r="C13833">
        <v>0.99877149899999995</v>
      </c>
      <c r="D13833" t="s">
        <v>134</v>
      </c>
      <c r="E13833" t="s">
        <v>1775</v>
      </c>
      <c r="F13833" t="s">
        <v>1509</v>
      </c>
    </row>
    <row r="13834" spans="1:6" ht="15">
      <c r="A13834" s="233">
        <v>45748</v>
      </c>
      <c r="B13834" t="s">
        <v>1771</v>
      </c>
      <c r="C13834">
        <v>0.99728787299999999</v>
      </c>
      <c r="D13834" t="s">
        <v>136</v>
      </c>
      <c r="E13834" t="s">
        <v>1775</v>
      </c>
      <c r="F13834" t="s">
        <v>1518</v>
      </c>
    </row>
    <row r="13835" spans="1:6" ht="15">
      <c r="A13835" s="233">
        <v>45748</v>
      </c>
      <c r="B13835" t="s">
        <v>1771</v>
      </c>
      <c r="C13835">
        <v>0.99622356499999987</v>
      </c>
      <c r="D13835" t="s">
        <v>138</v>
      </c>
      <c r="E13835" t="s">
        <v>1775</v>
      </c>
      <c r="F13835" t="s">
        <v>1534</v>
      </c>
    </row>
    <row r="13836" spans="1:6" ht="15">
      <c r="A13836" s="233">
        <v>45748</v>
      </c>
      <c r="B13836" t="s">
        <v>1771</v>
      </c>
      <c r="C13836">
        <v>0.99016853900000001</v>
      </c>
      <c r="D13836" t="s">
        <v>140</v>
      </c>
      <c r="E13836" t="s">
        <v>1776</v>
      </c>
      <c r="F13836" t="s">
        <v>1509</v>
      </c>
    </row>
    <row r="13837" spans="1:6" ht="15">
      <c r="A13837" s="233">
        <v>45748</v>
      </c>
      <c r="B13837" t="s">
        <v>1771</v>
      </c>
      <c r="C13837">
        <v>0.97421414500000003</v>
      </c>
      <c r="D13837" t="s">
        <v>142</v>
      </c>
      <c r="E13837" t="s">
        <v>1610</v>
      </c>
      <c r="F13837" t="s">
        <v>1534</v>
      </c>
    </row>
    <row r="13838" spans="1:6" ht="15">
      <c r="A13838" s="233">
        <v>45748</v>
      </c>
      <c r="B13838" t="s">
        <v>1771</v>
      </c>
      <c r="C13838">
        <v>0.998139102</v>
      </c>
      <c r="D13838" t="s">
        <v>144</v>
      </c>
      <c r="E13838" t="s">
        <v>1775</v>
      </c>
      <c r="F13838" t="s">
        <v>1518</v>
      </c>
    </row>
    <row r="13839" spans="1:6" ht="15">
      <c r="A13839" s="233">
        <v>45748</v>
      </c>
      <c r="B13839" t="s">
        <v>1771</v>
      </c>
      <c r="C13839">
        <v>0.992369838</v>
      </c>
      <c r="D13839" t="s">
        <v>146</v>
      </c>
      <c r="E13839" t="s">
        <v>1776</v>
      </c>
      <c r="F13839" t="s">
        <v>1591</v>
      </c>
    </row>
    <row r="13840" spans="1:6" ht="15">
      <c r="A13840" s="233">
        <v>45748</v>
      </c>
      <c r="B13840" t="s">
        <v>1771</v>
      </c>
      <c r="C13840">
        <v>0.994684244</v>
      </c>
      <c r="D13840" t="s">
        <v>148</v>
      </c>
      <c r="E13840" t="s">
        <v>1776</v>
      </c>
      <c r="F13840" t="s">
        <v>1591</v>
      </c>
    </row>
    <row r="13841" spans="1:6" ht="15">
      <c r="A13841" s="233">
        <v>45748</v>
      </c>
      <c r="B13841" t="s">
        <v>1771</v>
      </c>
      <c r="C13841">
        <v>0.99126383200000001</v>
      </c>
      <c r="D13841" t="s">
        <v>150</v>
      </c>
      <c r="E13841" t="s">
        <v>1776</v>
      </c>
      <c r="F13841" t="s">
        <v>1509</v>
      </c>
    </row>
    <row r="13842" spans="1:6" ht="15">
      <c r="A13842" s="233">
        <v>45748</v>
      </c>
      <c r="B13842" t="s">
        <v>1771</v>
      </c>
      <c r="C13842">
        <v>0.96532019700000005</v>
      </c>
      <c r="D13842" t="s">
        <v>152</v>
      </c>
      <c r="E13842" t="s">
        <v>1610</v>
      </c>
      <c r="F13842" t="s">
        <v>1591</v>
      </c>
    </row>
    <row r="13843" spans="1:6" ht="15">
      <c r="A13843" s="233">
        <v>45748</v>
      </c>
      <c r="B13843" t="s">
        <v>1771</v>
      </c>
      <c r="C13843">
        <v>0.99688764399999996</v>
      </c>
      <c r="D13843" t="s">
        <v>154</v>
      </c>
      <c r="E13843" t="s">
        <v>1775</v>
      </c>
      <c r="F13843" t="s">
        <v>1534</v>
      </c>
    </row>
    <row r="13844" spans="1:6" ht="15">
      <c r="A13844" s="233">
        <v>45748</v>
      </c>
      <c r="B13844" t="s">
        <v>1771</v>
      </c>
      <c r="C13844">
        <v>0.98930099900000001</v>
      </c>
      <c r="D13844" t="s">
        <v>156</v>
      </c>
      <c r="E13844" t="s">
        <v>1776</v>
      </c>
      <c r="F13844" t="s">
        <v>1525</v>
      </c>
    </row>
    <row r="13845" spans="1:6" ht="15">
      <c r="A13845" s="233">
        <v>45748</v>
      </c>
      <c r="B13845" t="s">
        <v>1771</v>
      </c>
      <c r="C13845">
        <v>0.99658606000000005</v>
      </c>
      <c r="D13845" t="s">
        <v>158</v>
      </c>
      <c r="E13845" t="s">
        <v>1775</v>
      </c>
      <c r="F13845" t="s">
        <v>1534</v>
      </c>
    </row>
    <row r="13846" spans="1:6" ht="15">
      <c r="A13846" s="233">
        <v>45748</v>
      </c>
      <c r="B13846" t="s">
        <v>1771</v>
      </c>
      <c r="C13846">
        <v>0.99566563499999994</v>
      </c>
      <c r="D13846" t="s">
        <v>160</v>
      </c>
      <c r="E13846" t="s">
        <v>1775</v>
      </c>
      <c r="F13846" t="s">
        <v>1544</v>
      </c>
    </row>
    <row r="13847" spans="1:6" ht="15">
      <c r="A13847" s="233">
        <v>45748</v>
      </c>
      <c r="B13847" t="s">
        <v>1771</v>
      </c>
      <c r="C13847">
        <v>0.99590583399999999</v>
      </c>
      <c r="D13847" t="s">
        <v>162</v>
      </c>
      <c r="E13847" t="s">
        <v>1775</v>
      </c>
      <c r="F13847" t="s">
        <v>1509</v>
      </c>
    </row>
    <row r="13848" spans="1:6" ht="15">
      <c r="A13848" s="233">
        <v>45748</v>
      </c>
      <c r="B13848" t="s">
        <v>1771</v>
      </c>
      <c r="C13848">
        <v>0.99906279300000012</v>
      </c>
      <c r="D13848" t="s">
        <v>164</v>
      </c>
      <c r="E13848" t="s">
        <v>1775</v>
      </c>
      <c r="F13848" t="s">
        <v>1578</v>
      </c>
    </row>
    <row r="13849" spans="1:6" ht="15">
      <c r="A13849" s="233">
        <v>45748</v>
      </c>
      <c r="B13849" t="s">
        <v>1771</v>
      </c>
      <c r="C13849">
        <v>0.99461722500000005</v>
      </c>
      <c r="D13849" t="s">
        <v>166</v>
      </c>
      <c r="E13849" t="s">
        <v>1776</v>
      </c>
      <c r="F13849" t="s">
        <v>1525</v>
      </c>
    </row>
    <row r="13850" spans="1:6" ht="15">
      <c r="A13850" s="233">
        <v>45748</v>
      </c>
      <c r="B13850" t="s">
        <v>1771</v>
      </c>
      <c r="C13850">
        <v>1</v>
      </c>
      <c r="D13850" t="s">
        <v>168</v>
      </c>
      <c r="E13850" t="s">
        <v>1775</v>
      </c>
      <c r="F13850" t="s">
        <v>1578</v>
      </c>
    </row>
    <row r="13851" spans="1:6" ht="15">
      <c r="A13851" s="233">
        <v>45748</v>
      </c>
      <c r="B13851" t="s">
        <v>1771</v>
      </c>
      <c r="C13851">
        <v>0.14152046800000001</v>
      </c>
      <c r="D13851" t="s">
        <v>170</v>
      </c>
      <c r="E13851" t="s">
        <v>2099</v>
      </c>
      <c r="F13851" t="s">
        <v>1509</v>
      </c>
    </row>
    <row r="13852" spans="1:6" ht="15">
      <c r="A13852" s="233">
        <v>45748</v>
      </c>
      <c r="B13852" t="s">
        <v>1771</v>
      </c>
      <c r="C13852">
        <v>0.78185197699999998</v>
      </c>
      <c r="D13852" t="s">
        <v>172</v>
      </c>
      <c r="E13852" t="s">
        <v>1668</v>
      </c>
      <c r="F13852" t="s">
        <v>1525</v>
      </c>
    </row>
    <row r="13853" spans="1:6" ht="15">
      <c r="A13853" s="233">
        <v>45748</v>
      </c>
      <c r="B13853" t="s">
        <v>1771</v>
      </c>
      <c r="C13853">
        <v>0.99815157099999985</v>
      </c>
      <c r="D13853" t="s">
        <v>174</v>
      </c>
      <c r="E13853" t="s">
        <v>1775</v>
      </c>
      <c r="F13853" t="s">
        <v>1518</v>
      </c>
    </row>
    <row r="13854" spans="1:6" ht="15">
      <c r="A13854" s="233">
        <v>45748</v>
      </c>
      <c r="B13854" t="s">
        <v>1771</v>
      </c>
      <c r="C13854">
        <v>0.99849397600000012</v>
      </c>
      <c r="D13854" t="s">
        <v>176</v>
      </c>
      <c r="E13854" t="s">
        <v>1775</v>
      </c>
      <c r="F13854" t="s">
        <v>1518</v>
      </c>
    </row>
    <row r="13855" spans="1:6" ht="15">
      <c r="A13855" s="233">
        <v>45748</v>
      </c>
      <c r="B13855" t="s">
        <v>1771</v>
      </c>
      <c r="C13855">
        <v>0.9880290719999999</v>
      </c>
      <c r="D13855" t="s">
        <v>178</v>
      </c>
      <c r="E13855" t="s">
        <v>1776</v>
      </c>
      <c r="F13855" t="s">
        <v>1591</v>
      </c>
    </row>
    <row r="13856" spans="1:6" ht="15">
      <c r="A13856" s="233">
        <v>45748</v>
      </c>
      <c r="B13856" t="s">
        <v>1771</v>
      </c>
      <c r="C13856">
        <v>0.99869791699999988</v>
      </c>
      <c r="D13856" t="s">
        <v>180</v>
      </c>
      <c r="E13856" t="s">
        <v>1775</v>
      </c>
      <c r="F13856" t="s">
        <v>1522</v>
      </c>
    </row>
    <row r="13857" spans="1:6" ht="15">
      <c r="A13857" s="233">
        <v>45748</v>
      </c>
      <c r="B13857" t="s">
        <v>1771</v>
      </c>
      <c r="C13857">
        <v>0.99810006299999998</v>
      </c>
      <c r="D13857" t="s">
        <v>182</v>
      </c>
      <c r="E13857" t="s">
        <v>1775</v>
      </c>
      <c r="F13857" t="s">
        <v>1578</v>
      </c>
    </row>
    <row r="13858" spans="1:6" ht="15">
      <c r="A13858" s="233">
        <v>45748</v>
      </c>
      <c r="B13858" t="s">
        <v>1771</v>
      </c>
      <c r="C13858">
        <v>0.99782514099999997</v>
      </c>
      <c r="D13858" t="s">
        <v>184</v>
      </c>
      <c r="E13858" t="s">
        <v>1775</v>
      </c>
      <c r="F13858" t="s">
        <v>1518</v>
      </c>
    </row>
    <row r="13859" spans="1:6" ht="15">
      <c r="A13859" s="233">
        <v>45748</v>
      </c>
      <c r="B13859" t="s">
        <v>1771</v>
      </c>
      <c r="C13859">
        <v>0.99392712599999999</v>
      </c>
      <c r="D13859" t="s">
        <v>186</v>
      </c>
      <c r="E13859" t="s">
        <v>1776</v>
      </c>
      <c r="F13859" t="s">
        <v>1578</v>
      </c>
    </row>
    <row r="13860" spans="1:6" ht="15">
      <c r="A13860" s="233">
        <v>45748</v>
      </c>
      <c r="B13860" t="s">
        <v>1771</v>
      </c>
      <c r="C13860">
        <v>0.99605522700000004</v>
      </c>
      <c r="D13860" t="s">
        <v>188</v>
      </c>
      <c r="E13860" t="s">
        <v>1775</v>
      </c>
      <c r="F13860" t="s">
        <v>1591</v>
      </c>
    </row>
    <row r="13861" spans="1:6" ht="15">
      <c r="A13861" s="233">
        <v>45748</v>
      </c>
      <c r="B13861" t="s">
        <v>1771</v>
      </c>
      <c r="C13861">
        <v>0.996328671</v>
      </c>
      <c r="D13861" t="s">
        <v>190</v>
      </c>
      <c r="E13861" t="s">
        <v>1775</v>
      </c>
      <c r="F13861" t="s">
        <v>1591</v>
      </c>
    </row>
    <row r="13862" spans="1:6" ht="15">
      <c r="A13862" s="233">
        <v>45748</v>
      </c>
      <c r="B13862" t="s">
        <v>1771</v>
      </c>
      <c r="C13862">
        <v>0.99721448499999998</v>
      </c>
      <c r="D13862" t="s">
        <v>192</v>
      </c>
      <c r="E13862" t="s">
        <v>1775</v>
      </c>
      <c r="F13862" t="s">
        <v>1534</v>
      </c>
    </row>
    <row r="13863" spans="1:6" ht="15">
      <c r="A13863" s="233">
        <v>45748</v>
      </c>
      <c r="B13863" t="s">
        <v>1771</v>
      </c>
      <c r="C13863">
        <v>0.99859517700000011</v>
      </c>
      <c r="D13863" t="s">
        <v>194</v>
      </c>
      <c r="E13863" t="s">
        <v>1775</v>
      </c>
      <c r="F13863" t="s">
        <v>1544</v>
      </c>
    </row>
    <row r="13864" spans="1:6" ht="15">
      <c r="A13864" s="233">
        <v>45748</v>
      </c>
      <c r="B13864" t="s">
        <v>1771</v>
      </c>
      <c r="C13864">
        <v>0.94744744700000016</v>
      </c>
      <c r="D13864" t="s">
        <v>196</v>
      </c>
      <c r="E13864" t="s">
        <v>1630</v>
      </c>
      <c r="F13864" t="s">
        <v>1525</v>
      </c>
    </row>
    <row r="13865" spans="1:6" ht="15">
      <c r="A13865" s="233">
        <v>45748</v>
      </c>
      <c r="B13865" t="s">
        <v>1771</v>
      </c>
      <c r="C13865">
        <v>0.99795186899999999</v>
      </c>
      <c r="D13865" t="s">
        <v>198</v>
      </c>
      <c r="E13865" t="s">
        <v>1775</v>
      </c>
      <c r="F13865" t="s">
        <v>1522</v>
      </c>
    </row>
    <row r="13866" spans="1:6" ht="15">
      <c r="A13866" s="233">
        <v>45748</v>
      </c>
      <c r="B13866" t="s">
        <v>1771</v>
      </c>
      <c r="C13866">
        <v>0.99816176499999987</v>
      </c>
      <c r="D13866" t="s">
        <v>200</v>
      </c>
      <c r="E13866" t="s">
        <v>1775</v>
      </c>
      <c r="F13866" t="s">
        <v>1544</v>
      </c>
    </row>
    <row r="13867" spans="1:6" ht="15">
      <c r="A13867" s="233">
        <v>45748</v>
      </c>
      <c r="B13867" t="s">
        <v>1771</v>
      </c>
      <c r="C13867">
        <v>0.99586206900000007</v>
      </c>
      <c r="D13867" t="s">
        <v>202</v>
      </c>
      <c r="E13867" t="s">
        <v>1775</v>
      </c>
      <c r="F13867" t="s">
        <v>1544</v>
      </c>
    </row>
    <row r="13868" spans="1:6" ht="15">
      <c r="A13868" s="233">
        <v>45748</v>
      </c>
      <c r="B13868" t="s">
        <v>1771</v>
      </c>
      <c r="C13868">
        <v>7.2105263000000003E-2</v>
      </c>
      <c r="D13868" t="s">
        <v>204</v>
      </c>
      <c r="E13868" t="s">
        <v>3293</v>
      </c>
      <c r="F13868" t="s">
        <v>1509</v>
      </c>
    </row>
    <row r="13869" spans="1:6" ht="15">
      <c r="A13869" s="233">
        <v>45748</v>
      </c>
      <c r="B13869" t="s">
        <v>1771</v>
      </c>
      <c r="C13869">
        <v>0.99902152600000005</v>
      </c>
      <c r="D13869" t="s">
        <v>206</v>
      </c>
      <c r="E13869" t="s">
        <v>1775</v>
      </c>
      <c r="F13869" t="s">
        <v>1578</v>
      </c>
    </row>
    <row r="13870" spans="1:6" ht="15">
      <c r="A13870" s="233">
        <v>45748</v>
      </c>
      <c r="B13870" t="s">
        <v>1771</v>
      </c>
      <c r="C13870">
        <v>0.99195402300000002</v>
      </c>
      <c r="D13870" t="s">
        <v>208</v>
      </c>
      <c r="E13870" t="s">
        <v>1776</v>
      </c>
      <c r="F13870" t="s">
        <v>1509</v>
      </c>
    </row>
    <row r="13871" spans="1:6" ht="15">
      <c r="A13871" s="233">
        <v>45748</v>
      </c>
      <c r="B13871" t="s">
        <v>1771</v>
      </c>
      <c r="C13871">
        <v>0.99283154099999993</v>
      </c>
      <c r="D13871" t="s">
        <v>210</v>
      </c>
      <c r="E13871" t="s">
        <v>1776</v>
      </c>
      <c r="F13871" t="s">
        <v>1534</v>
      </c>
    </row>
    <row r="13872" spans="1:6" ht="15">
      <c r="A13872" s="233">
        <v>45748</v>
      </c>
      <c r="B13872" t="s">
        <v>1771</v>
      </c>
      <c r="C13872">
        <v>0.99955337200000016</v>
      </c>
      <c r="D13872" t="s">
        <v>212</v>
      </c>
      <c r="E13872" t="s">
        <v>1775</v>
      </c>
      <c r="F13872" t="s">
        <v>1518</v>
      </c>
    </row>
    <row r="13873" spans="1:6" ht="15">
      <c r="A13873" s="233">
        <v>45748</v>
      </c>
      <c r="B13873" t="s">
        <v>1771</v>
      </c>
      <c r="C13873">
        <v>0.96190476199999997</v>
      </c>
      <c r="D13873" t="s">
        <v>214</v>
      </c>
      <c r="E13873" t="s">
        <v>1513</v>
      </c>
      <c r="F13873" t="s">
        <v>1591</v>
      </c>
    </row>
    <row r="13874" spans="1:6" ht="15">
      <c r="A13874" s="233">
        <v>45748</v>
      </c>
      <c r="B13874" t="s">
        <v>1771</v>
      </c>
      <c r="C13874">
        <v>0.92471042500000011</v>
      </c>
      <c r="D13874" t="s">
        <v>216</v>
      </c>
      <c r="E13874" t="s">
        <v>1590</v>
      </c>
      <c r="F13874" t="s">
        <v>1534</v>
      </c>
    </row>
    <row r="13875" spans="1:6" ht="15">
      <c r="A13875" s="233">
        <v>45748</v>
      </c>
      <c r="B13875" t="s">
        <v>1771</v>
      </c>
      <c r="C13875">
        <v>0.89483480699999995</v>
      </c>
      <c r="D13875" t="s">
        <v>218</v>
      </c>
      <c r="E13875" t="s">
        <v>1576</v>
      </c>
      <c r="F13875" t="s">
        <v>1531</v>
      </c>
    </row>
    <row r="13876" spans="1:6" ht="15">
      <c r="A13876" s="233">
        <v>45748</v>
      </c>
      <c r="B13876" t="s">
        <v>1771</v>
      </c>
      <c r="C13876">
        <v>0.98780487800000005</v>
      </c>
      <c r="D13876" t="s">
        <v>220</v>
      </c>
      <c r="E13876" t="s">
        <v>1776</v>
      </c>
      <c r="F13876" t="s">
        <v>1534</v>
      </c>
    </row>
    <row r="13877" spans="1:6" ht="15">
      <c r="A13877" s="233">
        <v>45748</v>
      </c>
      <c r="B13877" t="s">
        <v>1771</v>
      </c>
      <c r="C13877">
        <v>0.99738157599999999</v>
      </c>
      <c r="D13877" t="s">
        <v>222</v>
      </c>
      <c r="E13877" t="s">
        <v>1775</v>
      </c>
      <c r="F13877" t="s">
        <v>1518</v>
      </c>
    </row>
    <row r="13878" spans="1:6" ht="15">
      <c r="A13878" s="233">
        <v>45748</v>
      </c>
      <c r="B13878" t="s">
        <v>1771</v>
      </c>
      <c r="C13878">
        <v>0.97864607000000003</v>
      </c>
      <c r="D13878" t="s">
        <v>224</v>
      </c>
      <c r="E13878" t="s">
        <v>1777</v>
      </c>
      <c r="F13878" t="s">
        <v>1531</v>
      </c>
    </row>
    <row r="13879" spans="1:6" ht="15">
      <c r="A13879" s="233">
        <v>45748</v>
      </c>
      <c r="B13879" t="s">
        <v>1771</v>
      </c>
      <c r="C13879">
        <v>0.99565217399999983</v>
      </c>
      <c r="D13879" t="s">
        <v>226</v>
      </c>
      <c r="E13879" t="s">
        <v>1775</v>
      </c>
      <c r="F13879" t="s">
        <v>1544</v>
      </c>
    </row>
    <row r="13880" spans="1:6" ht="15">
      <c r="A13880" s="233">
        <v>45748</v>
      </c>
      <c r="B13880" t="s">
        <v>1771</v>
      </c>
      <c r="C13880">
        <v>0.13536269400000001</v>
      </c>
      <c r="D13880" t="s">
        <v>228</v>
      </c>
      <c r="E13880" t="s">
        <v>2099</v>
      </c>
      <c r="F13880" t="s">
        <v>1531</v>
      </c>
    </row>
    <row r="13881" spans="1:6" ht="15">
      <c r="A13881" s="233">
        <v>45748</v>
      </c>
      <c r="B13881" t="s">
        <v>1771</v>
      </c>
      <c r="C13881">
        <v>0.99826989600000005</v>
      </c>
      <c r="D13881" t="s">
        <v>230</v>
      </c>
      <c r="E13881" t="s">
        <v>1775</v>
      </c>
      <c r="F13881" t="s">
        <v>1522</v>
      </c>
    </row>
    <row r="13882" spans="1:6" ht="15">
      <c r="A13882" s="233">
        <v>45748</v>
      </c>
      <c r="B13882" t="s">
        <v>1771</v>
      </c>
      <c r="C13882">
        <v>0.99787347199999998</v>
      </c>
      <c r="D13882" t="s">
        <v>232</v>
      </c>
      <c r="E13882" t="s">
        <v>1775</v>
      </c>
      <c r="F13882" t="s">
        <v>1522</v>
      </c>
    </row>
    <row r="13883" spans="1:6" ht="15">
      <c r="A13883" s="233">
        <v>45748</v>
      </c>
      <c r="B13883" t="s">
        <v>1771</v>
      </c>
      <c r="C13883">
        <v>1</v>
      </c>
      <c r="D13883" t="s">
        <v>234</v>
      </c>
      <c r="E13883" t="s">
        <v>1775</v>
      </c>
      <c r="F13883" t="s">
        <v>1578</v>
      </c>
    </row>
    <row r="13884" spans="1:6" ht="15">
      <c r="A13884" s="233">
        <v>45748</v>
      </c>
      <c r="B13884" t="s">
        <v>1771</v>
      </c>
      <c r="C13884">
        <v>0.99876467000000002</v>
      </c>
      <c r="D13884" t="s">
        <v>236</v>
      </c>
      <c r="E13884" t="s">
        <v>1775</v>
      </c>
      <c r="F13884" t="s">
        <v>1544</v>
      </c>
    </row>
    <row r="13885" spans="1:6" ht="15">
      <c r="A13885" s="233">
        <v>45748</v>
      </c>
      <c r="B13885" t="s">
        <v>1771</v>
      </c>
      <c r="C13885">
        <v>3.9532794000000003E-2</v>
      </c>
      <c r="D13885" t="s">
        <v>238</v>
      </c>
      <c r="E13885" t="s">
        <v>1783</v>
      </c>
      <c r="F13885" t="s">
        <v>1525</v>
      </c>
    </row>
    <row r="13886" spans="1:6" ht="15">
      <c r="A13886" s="233">
        <v>45748</v>
      </c>
      <c r="B13886" t="s">
        <v>1771</v>
      </c>
      <c r="C13886">
        <v>0.98679868000000004</v>
      </c>
      <c r="D13886" t="s">
        <v>240</v>
      </c>
      <c r="E13886" t="s">
        <v>1776</v>
      </c>
      <c r="F13886" t="s">
        <v>1509</v>
      </c>
    </row>
    <row r="13887" spans="1:6" ht="15">
      <c r="A13887" s="233">
        <v>45748</v>
      </c>
      <c r="B13887" t="s">
        <v>1771</v>
      </c>
      <c r="C13887">
        <v>0.9796776450000001</v>
      </c>
      <c r="D13887" t="s">
        <v>242</v>
      </c>
      <c r="E13887" t="s">
        <v>1777</v>
      </c>
      <c r="F13887" t="s">
        <v>1534</v>
      </c>
    </row>
    <row r="13888" spans="1:6" ht="15">
      <c r="A13888" s="233">
        <v>45748</v>
      </c>
      <c r="B13888" t="s">
        <v>1771</v>
      </c>
      <c r="C13888">
        <v>0.87758647899999997</v>
      </c>
      <c r="D13888" t="s">
        <v>244</v>
      </c>
      <c r="E13888" t="s">
        <v>1516</v>
      </c>
      <c r="F13888" t="s">
        <v>1531</v>
      </c>
    </row>
    <row r="13889" spans="1:6" ht="15">
      <c r="A13889" s="233">
        <v>45748</v>
      </c>
      <c r="B13889" t="s">
        <v>1771</v>
      </c>
      <c r="C13889">
        <v>0.98916256199999997</v>
      </c>
      <c r="D13889" t="s">
        <v>246</v>
      </c>
      <c r="E13889" t="s">
        <v>1776</v>
      </c>
      <c r="F13889" t="s">
        <v>1534</v>
      </c>
    </row>
    <row r="13890" spans="1:6" ht="15">
      <c r="A13890" s="233">
        <v>45748</v>
      </c>
      <c r="B13890" t="s">
        <v>1771</v>
      </c>
      <c r="C13890">
        <v>0.99937733500000014</v>
      </c>
      <c r="D13890" t="s">
        <v>248</v>
      </c>
      <c r="E13890" t="s">
        <v>1775</v>
      </c>
      <c r="F13890" t="s">
        <v>1578</v>
      </c>
    </row>
    <row r="13891" spans="1:6" ht="15">
      <c r="A13891" s="233">
        <v>45748</v>
      </c>
      <c r="B13891" t="s">
        <v>1771</v>
      </c>
      <c r="C13891">
        <v>0.99138395300000004</v>
      </c>
      <c r="D13891" t="s">
        <v>250</v>
      </c>
      <c r="E13891" t="s">
        <v>1776</v>
      </c>
      <c r="F13891" t="s">
        <v>1531</v>
      </c>
    </row>
    <row r="13892" spans="1:6" ht="15">
      <c r="A13892" s="233">
        <v>45748</v>
      </c>
      <c r="B13892" t="s">
        <v>1771</v>
      </c>
      <c r="C13892">
        <v>0.92758742500000002</v>
      </c>
      <c r="D13892" t="s">
        <v>252</v>
      </c>
      <c r="E13892" t="s">
        <v>1539</v>
      </c>
      <c r="F13892" t="s">
        <v>1525</v>
      </c>
    </row>
    <row r="13893" spans="1:6" ht="15">
      <c r="A13893" s="233">
        <v>45748</v>
      </c>
      <c r="B13893" t="s">
        <v>1771</v>
      </c>
      <c r="C13893">
        <v>0.99772623900000013</v>
      </c>
      <c r="D13893" t="s">
        <v>254</v>
      </c>
      <c r="E13893" t="s">
        <v>1775</v>
      </c>
      <c r="F13893" t="s">
        <v>1578</v>
      </c>
    </row>
    <row r="13894" spans="1:6" ht="15">
      <c r="A13894" s="233">
        <v>45748</v>
      </c>
      <c r="B13894" t="s">
        <v>1771</v>
      </c>
      <c r="C13894">
        <v>0.99730740500000004</v>
      </c>
      <c r="D13894" t="s">
        <v>256</v>
      </c>
      <c r="E13894" t="s">
        <v>1775</v>
      </c>
      <c r="F13894" t="s">
        <v>1544</v>
      </c>
    </row>
    <row r="13895" spans="1:6" ht="15">
      <c r="A13895" s="233">
        <v>45748</v>
      </c>
      <c r="B13895" t="s">
        <v>1771</v>
      </c>
      <c r="C13895">
        <v>0.99201596800000003</v>
      </c>
      <c r="D13895" t="s">
        <v>258</v>
      </c>
      <c r="E13895" t="s">
        <v>1776</v>
      </c>
      <c r="F13895" t="s">
        <v>1509</v>
      </c>
    </row>
    <row r="13896" spans="1:6" ht="15">
      <c r="A13896" s="233">
        <v>45748</v>
      </c>
      <c r="B13896" t="s">
        <v>1771</v>
      </c>
      <c r="C13896">
        <v>1</v>
      </c>
      <c r="D13896" t="s">
        <v>260</v>
      </c>
      <c r="E13896" t="s">
        <v>1775</v>
      </c>
      <c r="F13896" t="s">
        <v>1522</v>
      </c>
    </row>
    <row r="13897" spans="1:6" ht="15">
      <c r="A13897" s="233">
        <v>45748</v>
      </c>
      <c r="B13897" t="s">
        <v>1771</v>
      </c>
      <c r="C13897">
        <v>0.993218249</v>
      </c>
      <c r="D13897" t="s">
        <v>262</v>
      </c>
      <c r="E13897" t="s">
        <v>1776</v>
      </c>
      <c r="F13897" t="s">
        <v>1534</v>
      </c>
    </row>
    <row r="13898" spans="1:6" ht="15">
      <c r="A13898" s="233">
        <v>45748</v>
      </c>
      <c r="B13898" t="s">
        <v>1771</v>
      </c>
      <c r="C13898">
        <v>0.97912167000000006</v>
      </c>
      <c r="D13898" t="s">
        <v>264</v>
      </c>
      <c r="E13898" t="s">
        <v>1777</v>
      </c>
      <c r="F13898" t="s">
        <v>1531</v>
      </c>
    </row>
    <row r="13899" spans="1:6" ht="15">
      <c r="A13899" s="233">
        <v>45748</v>
      </c>
      <c r="B13899" t="s">
        <v>1771</v>
      </c>
      <c r="C13899">
        <v>6.7216980999999995E-2</v>
      </c>
      <c r="D13899" t="s">
        <v>266</v>
      </c>
      <c r="E13899" t="s">
        <v>3293</v>
      </c>
      <c r="F13899" t="s">
        <v>1525</v>
      </c>
    </row>
    <row r="13900" spans="1:6" ht="15">
      <c r="A13900" s="233">
        <v>45748</v>
      </c>
      <c r="B13900" t="s">
        <v>1771</v>
      </c>
      <c r="C13900">
        <v>0.9991274</v>
      </c>
      <c r="D13900" t="s">
        <v>268</v>
      </c>
      <c r="E13900" t="s">
        <v>1775</v>
      </c>
      <c r="F13900" t="s">
        <v>1522</v>
      </c>
    </row>
    <row r="13901" spans="1:6" ht="15">
      <c r="A13901" s="233">
        <v>45748</v>
      </c>
      <c r="B13901" t="s">
        <v>1771</v>
      </c>
      <c r="C13901">
        <v>0.180300501</v>
      </c>
      <c r="D13901" t="s">
        <v>270</v>
      </c>
      <c r="E13901" t="s">
        <v>1778</v>
      </c>
      <c r="F13901" t="s">
        <v>1509</v>
      </c>
    </row>
    <row r="13902" spans="1:6" ht="15">
      <c r="A13902" s="233">
        <v>45748</v>
      </c>
      <c r="B13902" t="s">
        <v>1771</v>
      </c>
      <c r="C13902">
        <v>0.99426111899999992</v>
      </c>
      <c r="D13902" t="s">
        <v>272</v>
      </c>
      <c r="E13902" t="s">
        <v>1776</v>
      </c>
      <c r="F13902" t="s">
        <v>1534</v>
      </c>
    </row>
    <row r="13903" spans="1:6" ht="15">
      <c r="A13903" s="233">
        <v>45748</v>
      </c>
      <c r="B13903" t="s">
        <v>1771</v>
      </c>
      <c r="C13903">
        <v>0.99877650900000015</v>
      </c>
      <c r="D13903" t="s">
        <v>274</v>
      </c>
      <c r="E13903" t="s">
        <v>1775</v>
      </c>
      <c r="F13903" t="s">
        <v>1518</v>
      </c>
    </row>
    <row r="13904" spans="1:6" ht="15">
      <c r="A13904" s="233">
        <v>45748</v>
      </c>
      <c r="B13904" t="s">
        <v>1771</v>
      </c>
      <c r="C13904">
        <v>0.89843355199999997</v>
      </c>
      <c r="D13904" t="s">
        <v>276</v>
      </c>
      <c r="E13904" t="s">
        <v>1580</v>
      </c>
      <c r="F13904" t="s">
        <v>1531</v>
      </c>
    </row>
    <row r="13905" spans="1:6" ht="15">
      <c r="A13905" s="233">
        <v>45748</v>
      </c>
      <c r="B13905" t="s">
        <v>1771</v>
      </c>
      <c r="C13905">
        <v>0.18466611699999999</v>
      </c>
      <c r="D13905" t="s">
        <v>278</v>
      </c>
      <c r="E13905" t="s">
        <v>1778</v>
      </c>
      <c r="F13905" t="s">
        <v>1509</v>
      </c>
    </row>
    <row r="13906" spans="1:6" ht="15">
      <c r="A13906" s="233">
        <v>45748</v>
      </c>
      <c r="B13906" t="s">
        <v>1771</v>
      </c>
      <c r="C13906">
        <v>0.99624342600000015</v>
      </c>
      <c r="D13906" t="s">
        <v>280</v>
      </c>
      <c r="E13906" t="s">
        <v>1775</v>
      </c>
      <c r="F13906" t="s">
        <v>1509</v>
      </c>
    </row>
    <row r="13907" spans="1:6" ht="15">
      <c r="A13907" s="233">
        <v>45748</v>
      </c>
      <c r="B13907" t="s">
        <v>1771</v>
      </c>
      <c r="C13907">
        <v>0.99084506999999999</v>
      </c>
      <c r="D13907" t="s">
        <v>282</v>
      </c>
      <c r="E13907" t="s">
        <v>1776</v>
      </c>
      <c r="F13907" t="s">
        <v>1534</v>
      </c>
    </row>
    <row r="13908" spans="1:6" ht="15">
      <c r="A13908" s="233">
        <v>45748</v>
      </c>
      <c r="B13908" t="s">
        <v>1771</v>
      </c>
      <c r="C13908">
        <v>0.962095107</v>
      </c>
      <c r="D13908" t="s">
        <v>284</v>
      </c>
      <c r="E13908" t="s">
        <v>1513</v>
      </c>
      <c r="F13908" t="s">
        <v>1531</v>
      </c>
    </row>
    <row r="13909" spans="1:6" ht="15">
      <c r="A13909" s="233">
        <v>45748</v>
      </c>
      <c r="B13909" t="s">
        <v>1771</v>
      </c>
      <c r="C13909">
        <v>0.99277978300000003</v>
      </c>
      <c r="D13909" t="s">
        <v>286</v>
      </c>
      <c r="E13909" t="s">
        <v>1776</v>
      </c>
      <c r="F13909" t="s">
        <v>1544</v>
      </c>
    </row>
    <row r="13910" spans="1:6" ht="15">
      <c r="A13910" s="233">
        <v>45748</v>
      </c>
      <c r="B13910" t="s">
        <v>1771</v>
      </c>
      <c r="C13910">
        <v>0.99578705499999998</v>
      </c>
      <c r="D13910" t="s">
        <v>288</v>
      </c>
      <c r="E13910" t="s">
        <v>1775</v>
      </c>
      <c r="F13910" t="s">
        <v>1591</v>
      </c>
    </row>
    <row r="13911" spans="1:6" ht="15">
      <c r="A13911" s="233">
        <v>45748</v>
      </c>
      <c r="B13911" t="s">
        <v>1771</v>
      </c>
      <c r="C13911">
        <v>0.99719150400000001</v>
      </c>
      <c r="D13911" t="s">
        <v>290</v>
      </c>
      <c r="E13911" t="s">
        <v>1775</v>
      </c>
      <c r="F13911" t="s">
        <v>1544</v>
      </c>
    </row>
    <row r="13912" spans="1:6" ht="15">
      <c r="A13912" s="233">
        <v>45748</v>
      </c>
      <c r="B13912" t="s">
        <v>1771</v>
      </c>
      <c r="C13912">
        <v>0.98920510299999997</v>
      </c>
      <c r="D13912" t="s">
        <v>292</v>
      </c>
      <c r="E13912" t="s">
        <v>1776</v>
      </c>
      <c r="F13912" t="s">
        <v>1509</v>
      </c>
    </row>
    <row r="13913" spans="1:6" ht="15">
      <c r="A13913" s="233">
        <v>45748</v>
      </c>
      <c r="B13913" t="s">
        <v>1771</v>
      </c>
      <c r="C13913">
        <v>0.82661290300000001</v>
      </c>
      <c r="D13913" t="s">
        <v>296</v>
      </c>
      <c r="E13913" t="s">
        <v>1582</v>
      </c>
      <c r="F13913" t="s">
        <v>1534</v>
      </c>
    </row>
    <row r="13914" spans="1:6" ht="15">
      <c r="A13914" s="233">
        <v>45748</v>
      </c>
      <c r="B13914" t="s">
        <v>1771</v>
      </c>
      <c r="C13914">
        <v>0.244908616</v>
      </c>
      <c r="D13914" t="s">
        <v>294</v>
      </c>
      <c r="E13914" t="s">
        <v>1786</v>
      </c>
      <c r="F13914" t="s">
        <v>1534</v>
      </c>
    </row>
    <row r="13915" spans="1:6" ht="15">
      <c r="A13915" s="233">
        <v>45748</v>
      </c>
      <c r="B13915" t="s">
        <v>1771</v>
      </c>
      <c r="C13915">
        <v>0.99853886599999997</v>
      </c>
      <c r="D13915" t="s">
        <v>298</v>
      </c>
      <c r="E13915" t="s">
        <v>1775</v>
      </c>
      <c r="F13915" t="s">
        <v>1522</v>
      </c>
    </row>
    <row r="13916" spans="1:6" ht="15">
      <c r="A13916" s="233">
        <v>45748</v>
      </c>
      <c r="B13916" t="s">
        <v>1771</v>
      </c>
      <c r="C13916">
        <v>0.99336869999999999</v>
      </c>
      <c r="D13916" t="s">
        <v>300</v>
      </c>
      <c r="E13916" t="s">
        <v>1776</v>
      </c>
      <c r="F13916" t="s">
        <v>1544</v>
      </c>
    </row>
    <row r="13917" spans="1:6" ht="15">
      <c r="A13917" s="233">
        <v>45748</v>
      </c>
      <c r="B13917" t="s">
        <v>1771</v>
      </c>
      <c r="C13917">
        <v>0.99795835000000011</v>
      </c>
      <c r="D13917" t="s">
        <v>302</v>
      </c>
      <c r="E13917" t="s">
        <v>1775</v>
      </c>
      <c r="F13917" t="s">
        <v>1534</v>
      </c>
    </row>
    <row r="13918" spans="1:6" ht="15">
      <c r="A13918" s="233">
        <v>45748</v>
      </c>
      <c r="B13918" t="s">
        <v>1771</v>
      </c>
      <c r="C13918">
        <v>0.99244332499999999</v>
      </c>
      <c r="D13918" t="s">
        <v>304</v>
      </c>
      <c r="E13918" t="s">
        <v>1776</v>
      </c>
      <c r="F13918" t="s">
        <v>1544</v>
      </c>
    </row>
    <row r="13919" spans="1:6" ht="15">
      <c r="A13919" s="233">
        <v>45748</v>
      </c>
      <c r="B13919" t="s">
        <v>1771</v>
      </c>
      <c r="C13919">
        <v>0.98227969299999995</v>
      </c>
      <c r="D13919" t="s">
        <v>306</v>
      </c>
      <c r="E13919" t="s">
        <v>1777</v>
      </c>
      <c r="F13919" t="s">
        <v>1531</v>
      </c>
    </row>
    <row r="13920" spans="1:6" ht="15">
      <c r="A13920" s="233">
        <v>45748</v>
      </c>
      <c r="B13920" t="s">
        <v>1771</v>
      </c>
      <c r="C13920">
        <v>0.91241717099999997</v>
      </c>
      <c r="D13920" t="s">
        <v>308</v>
      </c>
      <c r="E13920" t="s">
        <v>1673</v>
      </c>
      <c r="F13920" t="s">
        <v>1531</v>
      </c>
    </row>
    <row r="13921" spans="1:6" ht="15">
      <c r="A13921" s="233">
        <v>45748</v>
      </c>
      <c r="B13921" t="s">
        <v>1771</v>
      </c>
      <c r="C13921">
        <v>0.99927325600000005</v>
      </c>
      <c r="D13921" t="s">
        <v>310</v>
      </c>
      <c r="E13921" t="s">
        <v>1775</v>
      </c>
      <c r="F13921" t="s">
        <v>1518</v>
      </c>
    </row>
    <row r="13922" spans="1:6" ht="15">
      <c r="A13922" s="233">
        <v>45748</v>
      </c>
      <c r="B13922" t="s">
        <v>2112</v>
      </c>
      <c r="C13922">
        <v>50</v>
      </c>
      <c r="D13922" t="s">
        <v>3</v>
      </c>
      <c r="E13922" t="s">
        <v>2191</v>
      </c>
      <c r="F13922" t="s">
        <v>1509</v>
      </c>
    </row>
    <row r="13923" spans="1:6" ht="15">
      <c r="A13923" s="233">
        <v>45748</v>
      </c>
      <c r="B13923" t="s">
        <v>1495</v>
      </c>
      <c r="C13923">
        <v>20012</v>
      </c>
      <c r="D13923" t="s">
        <v>3</v>
      </c>
      <c r="E13923" t="s">
        <v>1788</v>
      </c>
      <c r="F13923" t="s">
        <v>1509</v>
      </c>
    </row>
    <row r="13924" spans="1:6" ht="15">
      <c r="A13924" s="233">
        <v>45748</v>
      </c>
      <c r="B13924" t="s">
        <v>2110</v>
      </c>
      <c r="C13924">
        <v>249.8500899460324</v>
      </c>
      <c r="D13924" t="s">
        <v>3</v>
      </c>
      <c r="E13924" t="s">
        <v>2581</v>
      </c>
      <c r="F13924" t="s">
        <v>1509</v>
      </c>
    </row>
    <row r="13925" spans="1:6" ht="15">
      <c r="A13925" s="233">
        <v>45748</v>
      </c>
      <c r="B13925" t="s">
        <v>2112</v>
      </c>
      <c r="C13925">
        <v>85</v>
      </c>
      <c r="D13925" t="s">
        <v>7</v>
      </c>
      <c r="E13925" t="s">
        <v>2183</v>
      </c>
      <c r="F13925" t="s">
        <v>1509</v>
      </c>
    </row>
    <row r="13926" spans="1:6" ht="15">
      <c r="A13926" s="233">
        <v>45748</v>
      </c>
      <c r="B13926" t="s">
        <v>1495</v>
      </c>
      <c r="C13926">
        <v>60658</v>
      </c>
      <c r="D13926" t="s">
        <v>7</v>
      </c>
      <c r="E13926" t="s">
        <v>1789</v>
      </c>
      <c r="F13926" t="s">
        <v>1509</v>
      </c>
    </row>
    <row r="13927" spans="1:6" ht="15">
      <c r="A13927" s="233">
        <v>45748</v>
      </c>
      <c r="B13927" t="s">
        <v>2110</v>
      </c>
      <c r="C13927">
        <v>140.1299086682713</v>
      </c>
      <c r="D13927" t="s">
        <v>7</v>
      </c>
      <c r="E13927" t="s">
        <v>2131</v>
      </c>
      <c r="F13927" t="s">
        <v>1509</v>
      </c>
    </row>
    <row r="13928" spans="1:6" ht="15">
      <c r="A13928" s="233">
        <v>45748</v>
      </c>
      <c r="B13928" t="s">
        <v>2112</v>
      </c>
      <c r="C13928">
        <v>170</v>
      </c>
      <c r="D13928" t="s">
        <v>11</v>
      </c>
      <c r="E13928" t="s">
        <v>2162</v>
      </c>
      <c r="F13928" t="s">
        <v>1518</v>
      </c>
    </row>
    <row r="13929" spans="1:6" ht="15">
      <c r="A13929" s="233">
        <v>45748</v>
      </c>
      <c r="B13929" t="s">
        <v>2110</v>
      </c>
      <c r="C13929">
        <v>336.38054533222532</v>
      </c>
      <c r="D13929" t="s">
        <v>11</v>
      </c>
      <c r="E13929" t="s">
        <v>3300</v>
      </c>
      <c r="F13929" t="s">
        <v>1518</v>
      </c>
    </row>
    <row r="13930" spans="1:6" ht="15">
      <c r="A13930" s="233">
        <v>45748</v>
      </c>
      <c r="B13930" t="s">
        <v>1495</v>
      </c>
      <c r="C13930">
        <v>50538</v>
      </c>
      <c r="D13930" t="s">
        <v>11</v>
      </c>
      <c r="E13930" t="s">
        <v>1790</v>
      </c>
      <c r="F13930" t="s">
        <v>1518</v>
      </c>
    </row>
    <row r="13931" spans="1:6" ht="15">
      <c r="A13931" s="233">
        <v>45748</v>
      </c>
      <c r="B13931" t="s">
        <v>2110</v>
      </c>
      <c r="C13931">
        <v>179.10142257701361</v>
      </c>
      <c r="D13931" t="s">
        <v>14</v>
      </c>
      <c r="E13931" t="s">
        <v>2227</v>
      </c>
      <c r="F13931" t="s">
        <v>1522</v>
      </c>
    </row>
    <row r="13932" spans="1:6" ht="15">
      <c r="A13932" s="233">
        <v>45748</v>
      </c>
      <c r="B13932" t="s">
        <v>1495</v>
      </c>
      <c r="C13932">
        <v>39084</v>
      </c>
      <c r="D13932" t="s">
        <v>14</v>
      </c>
      <c r="E13932" t="s">
        <v>1791</v>
      </c>
      <c r="F13932" t="s">
        <v>1522</v>
      </c>
    </row>
    <row r="13933" spans="1:6" ht="15">
      <c r="A13933" s="233">
        <v>45748</v>
      </c>
      <c r="B13933" t="s">
        <v>2112</v>
      </c>
      <c r="C13933">
        <v>70</v>
      </c>
      <c r="D13933" t="s">
        <v>14</v>
      </c>
      <c r="E13933" t="s">
        <v>2127</v>
      </c>
      <c r="F13933" t="s">
        <v>1522</v>
      </c>
    </row>
    <row r="13934" spans="1:6" ht="15">
      <c r="A13934" s="233">
        <v>45748</v>
      </c>
      <c r="B13934" t="s">
        <v>1495</v>
      </c>
      <c r="C13934">
        <v>33389</v>
      </c>
      <c r="D13934" t="s">
        <v>16</v>
      </c>
      <c r="E13934" t="s">
        <v>1792</v>
      </c>
      <c r="F13934" t="s">
        <v>1525</v>
      </c>
    </row>
    <row r="13935" spans="1:6" ht="15">
      <c r="A13935" s="233">
        <v>45748</v>
      </c>
      <c r="B13935" t="s">
        <v>2110</v>
      </c>
      <c r="C13935">
        <v>209.6498846925634</v>
      </c>
      <c r="D13935" t="s">
        <v>16</v>
      </c>
      <c r="E13935" t="s">
        <v>2167</v>
      </c>
      <c r="F13935" t="s">
        <v>1525</v>
      </c>
    </row>
    <row r="13936" spans="1:6" ht="15">
      <c r="A13936" s="233">
        <v>45748</v>
      </c>
      <c r="B13936" t="s">
        <v>2112</v>
      </c>
      <c r="C13936">
        <v>70</v>
      </c>
      <c r="D13936" t="s">
        <v>16</v>
      </c>
      <c r="E13936" t="s">
        <v>2127</v>
      </c>
      <c r="F13936" t="s">
        <v>1525</v>
      </c>
    </row>
    <row r="13937" spans="1:6" ht="15">
      <c r="A13937" s="233">
        <v>45748</v>
      </c>
      <c r="B13937" t="s">
        <v>2110</v>
      </c>
      <c r="C13937">
        <v>306.23542437162848</v>
      </c>
      <c r="D13937" t="s">
        <v>18</v>
      </c>
      <c r="E13937" t="s">
        <v>2814</v>
      </c>
      <c r="F13937" t="s">
        <v>1509</v>
      </c>
    </row>
    <row r="13938" spans="1:6" ht="15">
      <c r="A13938" s="233">
        <v>45748</v>
      </c>
      <c r="B13938" t="s">
        <v>2112</v>
      </c>
      <c r="C13938">
        <v>130</v>
      </c>
      <c r="D13938" t="s">
        <v>18</v>
      </c>
      <c r="E13938" t="s">
        <v>2179</v>
      </c>
      <c r="F13938" t="s">
        <v>1509</v>
      </c>
    </row>
    <row r="13939" spans="1:6" ht="15">
      <c r="A13939" s="233">
        <v>45748</v>
      </c>
      <c r="B13939" t="s">
        <v>1495</v>
      </c>
      <c r="C13939">
        <v>42451</v>
      </c>
      <c r="D13939" t="s">
        <v>18</v>
      </c>
      <c r="E13939" t="s">
        <v>1793</v>
      </c>
      <c r="F13939" t="s">
        <v>1509</v>
      </c>
    </row>
    <row r="13940" spans="1:6" ht="15">
      <c r="A13940" s="233">
        <v>45748</v>
      </c>
      <c r="B13940" t="s">
        <v>1495</v>
      </c>
      <c r="C13940">
        <v>154406</v>
      </c>
      <c r="D13940" t="s">
        <v>20</v>
      </c>
      <c r="E13940" t="s">
        <v>1794</v>
      </c>
      <c r="F13940" t="s">
        <v>1531</v>
      </c>
    </row>
    <row r="13941" spans="1:6" ht="15">
      <c r="A13941" s="233">
        <v>45748</v>
      </c>
      <c r="B13941" t="s">
        <v>2110</v>
      </c>
      <c r="C13941">
        <v>327.05982928124553</v>
      </c>
      <c r="D13941" t="s">
        <v>20</v>
      </c>
      <c r="E13941" t="s">
        <v>2805</v>
      </c>
      <c r="F13941" t="s">
        <v>1531</v>
      </c>
    </row>
    <row r="13942" spans="1:6" ht="15">
      <c r="A13942" s="233">
        <v>45748</v>
      </c>
      <c r="B13942" t="s">
        <v>2112</v>
      </c>
      <c r="C13942">
        <v>505</v>
      </c>
      <c r="D13942" t="s">
        <v>20</v>
      </c>
      <c r="E13942" t="s">
        <v>2594</v>
      </c>
      <c r="F13942" t="s">
        <v>1531</v>
      </c>
    </row>
    <row r="13943" spans="1:6" ht="15">
      <c r="A13943" s="233">
        <v>45748</v>
      </c>
      <c r="B13943" t="s">
        <v>2110</v>
      </c>
      <c r="C13943">
        <v>302.04962243797189</v>
      </c>
      <c r="D13943" t="s">
        <v>22</v>
      </c>
      <c r="E13943" t="s">
        <v>2126</v>
      </c>
      <c r="F13943" t="s">
        <v>1534</v>
      </c>
    </row>
    <row r="13944" spans="1:6" ht="15">
      <c r="A13944" s="233">
        <v>45748</v>
      </c>
      <c r="B13944" t="s">
        <v>2112</v>
      </c>
      <c r="C13944">
        <v>70</v>
      </c>
      <c r="D13944" t="s">
        <v>22</v>
      </c>
      <c r="E13944" t="s">
        <v>2127</v>
      </c>
      <c r="F13944" t="s">
        <v>1534</v>
      </c>
    </row>
    <row r="13945" spans="1:6" ht="15">
      <c r="A13945" s="233">
        <v>45748</v>
      </c>
      <c r="B13945" t="s">
        <v>1495</v>
      </c>
      <c r="C13945">
        <v>23175</v>
      </c>
      <c r="D13945" t="s">
        <v>22</v>
      </c>
      <c r="E13945" t="s">
        <v>1795</v>
      </c>
      <c r="F13945" t="s">
        <v>1534</v>
      </c>
    </row>
    <row r="13946" spans="1:6" ht="15">
      <c r="A13946" s="233">
        <v>45748</v>
      </c>
      <c r="B13946" t="s">
        <v>1495</v>
      </c>
      <c r="C13946">
        <v>29985</v>
      </c>
      <c r="D13946" t="s">
        <v>24</v>
      </c>
      <c r="E13946" t="s">
        <v>1796</v>
      </c>
      <c r="F13946" t="s">
        <v>1534</v>
      </c>
    </row>
    <row r="13947" spans="1:6" ht="15">
      <c r="A13947" s="233">
        <v>45748</v>
      </c>
      <c r="B13947" t="s">
        <v>2112</v>
      </c>
      <c r="C13947">
        <v>95</v>
      </c>
      <c r="D13947" t="s">
        <v>24</v>
      </c>
      <c r="E13947" t="s">
        <v>2258</v>
      </c>
      <c r="F13947" t="s">
        <v>1534</v>
      </c>
    </row>
    <row r="13948" spans="1:6" ht="15">
      <c r="A13948" s="233">
        <v>45748</v>
      </c>
      <c r="B13948" t="s">
        <v>2110</v>
      </c>
      <c r="C13948">
        <v>316.82507920626978</v>
      </c>
      <c r="D13948" t="s">
        <v>24</v>
      </c>
      <c r="E13948" t="s">
        <v>3539</v>
      </c>
      <c r="F13948" t="s">
        <v>1534</v>
      </c>
    </row>
    <row r="13949" spans="1:6" ht="15">
      <c r="A13949" s="233">
        <v>45748</v>
      </c>
      <c r="B13949" t="s">
        <v>2112</v>
      </c>
      <c r="C13949">
        <v>125</v>
      </c>
      <c r="D13949" t="s">
        <v>26</v>
      </c>
      <c r="E13949" t="s">
        <v>2144</v>
      </c>
      <c r="F13949" t="s">
        <v>1534</v>
      </c>
    </row>
    <row r="13950" spans="1:6" ht="15">
      <c r="A13950" s="233">
        <v>45748</v>
      </c>
      <c r="B13950" t="s">
        <v>1495</v>
      </c>
      <c r="C13950">
        <v>52356</v>
      </c>
      <c r="D13950" t="s">
        <v>26</v>
      </c>
      <c r="E13950" t="s">
        <v>1797</v>
      </c>
      <c r="F13950" t="s">
        <v>1534</v>
      </c>
    </row>
    <row r="13951" spans="1:6" ht="15">
      <c r="A13951" s="233">
        <v>45748</v>
      </c>
      <c r="B13951" t="s">
        <v>2110</v>
      </c>
      <c r="C13951">
        <v>238.75009550003821</v>
      </c>
      <c r="D13951" t="s">
        <v>26</v>
      </c>
      <c r="E13951" t="s">
        <v>3302</v>
      </c>
      <c r="F13951" t="s">
        <v>1534</v>
      </c>
    </row>
    <row r="13952" spans="1:6" ht="15">
      <c r="A13952" s="233">
        <v>45748</v>
      </c>
      <c r="B13952" t="s">
        <v>2110</v>
      </c>
      <c r="C13952">
        <v>247.60554186221879</v>
      </c>
      <c r="D13952" t="s">
        <v>28</v>
      </c>
      <c r="E13952" t="s">
        <v>2219</v>
      </c>
      <c r="F13952" t="s">
        <v>1522</v>
      </c>
    </row>
    <row r="13953" spans="1:6" ht="15">
      <c r="A13953" s="233">
        <v>45748</v>
      </c>
      <c r="B13953" t="s">
        <v>1495</v>
      </c>
      <c r="C13953">
        <v>88851</v>
      </c>
      <c r="D13953" t="s">
        <v>28</v>
      </c>
      <c r="E13953" t="s">
        <v>1798</v>
      </c>
      <c r="F13953" t="s">
        <v>1522</v>
      </c>
    </row>
    <row r="13954" spans="1:6" ht="15">
      <c r="A13954" s="233">
        <v>45748</v>
      </c>
      <c r="B13954" t="s">
        <v>2112</v>
      </c>
      <c r="C13954">
        <v>220</v>
      </c>
      <c r="D13954" t="s">
        <v>28</v>
      </c>
      <c r="E13954" t="s">
        <v>2158</v>
      </c>
      <c r="F13954" t="s">
        <v>1522</v>
      </c>
    </row>
    <row r="13955" spans="1:6" ht="15">
      <c r="A13955" s="233">
        <v>45748</v>
      </c>
      <c r="B13955" t="s">
        <v>2110</v>
      </c>
      <c r="C13955">
        <v>191.55253328225271</v>
      </c>
      <c r="D13955" t="s">
        <v>30</v>
      </c>
      <c r="E13955" t="s">
        <v>2142</v>
      </c>
      <c r="F13955" t="s">
        <v>1544</v>
      </c>
    </row>
    <row r="13956" spans="1:6" ht="15">
      <c r="A13956" s="233">
        <v>45748</v>
      </c>
      <c r="B13956" t="s">
        <v>1495</v>
      </c>
      <c r="C13956">
        <v>20882</v>
      </c>
      <c r="D13956" t="s">
        <v>30</v>
      </c>
      <c r="E13956" t="s">
        <v>1799</v>
      </c>
      <c r="F13956" t="s">
        <v>1544</v>
      </c>
    </row>
    <row r="13957" spans="1:6" ht="15">
      <c r="A13957" s="233">
        <v>45748</v>
      </c>
      <c r="B13957" t="s">
        <v>2112</v>
      </c>
      <c r="C13957">
        <v>40</v>
      </c>
      <c r="D13957" t="s">
        <v>30</v>
      </c>
      <c r="E13957" t="s">
        <v>2185</v>
      </c>
      <c r="F13957" t="s">
        <v>1544</v>
      </c>
    </row>
    <row r="13958" spans="1:6" ht="15">
      <c r="A13958" s="233">
        <v>45748</v>
      </c>
      <c r="B13958" t="s">
        <v>2110</v>
      </c>
      <c r="C13958">
        <v>222.8647839354492</v>
      </c>
      <c r="D13958" t="s">
        <v>32</v>
      </c>
      <c r="E13958" t="s">
        <v>2136</v>
      </c>
      <c r="F13958" t="s">
        <v>1518</v>
      </c>
    </row>
    <row r="13959" spans="1:6" ht="15">
      <c r="A13959" s="233">
        <v>45748</v>
      </c>
      <c r="B13959" t="s">
        <v>2112</v>
      </c>
      <c r="C13959">
        <v>195</v>
      </c>
      <c r="D13959" t="s">
        <v>32</v>
      </c>
      <c r="E13959" t="s">
        <v>2135</v>
      </c>
      <c r="F13959" t="s">
        <v>1518</v>
      </c>
    </row>
    <row r="13960" spans="1:6" ht="15">
      <c r="A13960" s="233">
        <v>45748</v>
      </c>
      <c r="B13960" t="s">
        <v>1495</v>
      </c>
      <c r="C13960">
        <v>87497</v>
      </c>
      <c r="D13960" t="s">
        <v>32</v>
      </c>
      <c r="E13960" t="s">
        <v>1800</v>
      </c>
      <c r="F13960" t="s">
        <v>1518</v>
      </c>
    </row>
    <row r="13961" spans="1:6" ht="15">
      <c r="A13961" s="233">
        <v>45748</v>
      </c>
      <c r="B13961" t="s">
        <v>1495</v>
      </c>
      <c r="C13961">
        <v>42947</v>
      </c>
      <c r="D13961" t="s">
        <v>34</v>
      </c>
      <c r="E13961" t="s">
        <v>1801</v>
      </c>
      <c r="F13961" t="s">
        <v>1509</v>
      </c>
    </row>
    <row r="13962" spans="1:6" ht="15">
      <c r="A13962" s="233">
        <v>45748</v>
      </c>
      <c r="B13962" t="s">
        <v>2110</v>
      </c>
      <c r="C13962">
        <v>81.495797145318647</v>
      </c>
      <c r="D13962" t="s">
        <v>34</v>
      </c>
      <c r="E13962" t="s">
        <v>2591</v>
      </c>
      <c r="F13962" t="s">
        <v>1509</v>
      </c>
    </row>
    <row r="13963" spans="1:6" ht="15">
      <c r="A13963" s="233">
        <v>45748</v>
      </c>
      <c r="B13963" t="s">
        <v>2112</v>
      </c>
      <c r="C13963">
        <v>35</v>
      </c>
      <c r="D13963" t="s">
        <v>34</v>
      </c>
      <c r="E13963" t="s">
        <v>2205</v>
      </c>
      <c r="F13963" t="s">
        <v>1509</v>
      </c>
    </row>
    <row r="13964" spans="1:6" ht="15">
      <c r="A13964" s="233">
        <v>45748</v>
      </c>
      <c r="B13964" t="s">
        <v>2112</v>
      </c>
      <c r="C13964">
        <v>65</v>
      </c>
      <c r="D13964" t="s">
        <v>36</v>
      </c>
      <c r="E13964" t="s">
        <v>2209</v>
      </c>
      <c r="F13964" t="s">
        <v>1544</v>
      </c>
    </row>
    <row r="13965" spans="1:6" ht="15">
      <c r="A13965" s="233">
        <v>45748</v>
      </c>
      <c r="B13965" t="s">
        <v>1495</v>
      </c>
      <c r="C13965">
        <v>40523</v>
      </c>
      <c r="D13965" t="s">
        <v>36</v>
      </c>
      <c r="E13965" t="s">
        <v>1936</v>
      </c>
      <c r="F13965" t="s">
        <v>1544</v>
      </c>
    </row>
    <row r="13966" spans="1:6" ht="15">
      <c r="A13966" s="233">
        <v>45748</v>
      </c>
      <c r="B13966" t="s">
        <v>2110</v>
      </c>
      <c r="C13966">
        <v>160.40273424968541</v>
      </c>
      <c r="D13966" t="s">
        <v>36</v>
      </c>
      <c r="E13966" t="s">
        <v>2238</v>
      </c>
      <c r="F13966" t="s">
        <v>1544</v>
      </c>
    </row>
    <row r="13967" spans="1:6" ht="15">
      <c r="A13967" s="233">
        <v>45748</v>
      </c>
      <c r="B13967" t="s">
        <v>1495</v>
      </c>
      <c r="C13967">
        <v>62286</v>
      </c>
      <c r="D13967" t="s">
        <v>1497</v>
      </c>
      <c r="E13967" t="s">
        <v>1802</v>
      </c>
      <c r="F13967" t="s">
        <v>1522</v>
      </c>
    </row>
    <row r="13968" spans="1:6" ht="15">
      <c r="A13968" s="233">
        <v>45748</v>
      </c>
      <c r="B13968" t="s">
        <v>2110</v>
      </c>
      <c r="C13968">
        <v>232.79709726102169</v>
      </c>
      <c r="D13968" t="s">
        <v>1497</v>
      </c>
      <c r="E13968" t="s">
        <v>2803</v>
      </c>
      <c r="F13968" t="s">
        <v>1522</v>
      </c>
    </row>
    <row r="13969" spans="1:6" ht="15">
      <c r="A13969" s="233">
        <v>45748</v>
      </c>
      <c r="B13969" t="s">
        <v>2112</v>
      </c>
      <c r="C13969">
        <v>145</v>
      </c>
      <c r="D13969" t="s">
        <v>1497</v>
      </c>
      <c r="E13969" t="s">
        <v>2157</v>
      </c>
      <c r="F13969" t="s">
        <v>1522</v>
      </c>
    </row>
    <row r="13970" spans="1:6" ht="15">
      <c r="A13970" s="233">
        <v>45748</v>
      </c>
      <c r="B13970" t="s">
        <v>2110</v>
      </c>
      <c r="C13970">
        <v>200.05334755934919</v>
      </c>
      <c r="D13970" t="s">
        <v>40</v>
      </c>
      <c r="E13970" t="s">
        <v>2208</v>
      </c>
      <c r="F13970" t="s">
        <v>1509</v>
      </c>
    </row>
    <row r="13971" spans="1:6" ht="15">
      <c r="A13971" s="233">
        <v>45748</v>
      </c>
      <c r="B13971" t="s">
        <v>2112</v>
      </c>
      <c r="C13971">
        <v>120</v>
      </c>
      <c r="D13971" t="s">
        <v>40</v>
      </c>
      <c r="E13971" t="s">
        <v>2233</v>
      </c>
      <c r="F13971" t="s">
        <v>1509</v>
      </c>
    </row>
    <row r="13972" spans="1:6" ht="15">
      <c r="A13972" s="233">
        <v>45748</v>
      </c>
      <c r="B13972" t="s">
        <v>1495</v>
      </c>
      <c r="C13972">
        <v>59984</v>
      </c>
      <c r="D13972" t="s">
        <v>40</v>
      </c>
      <c r="E13972" t="s">
        <v>1803</v>
      </c>
      <c r="F13972" t="s">
        <v>1509</v>
      </c>
    </row>
    <row r="13973" spans="1:6" ht="15">
      <c r="A13973" s="233">
        <v>45748</v>
      </c>
      <c r="B13973" t="s">
        <v>2110</v>
      </c>
      <c r="C13973">
        <v>140.22707739629979</v>
      </c>
      <c r="D13973" t="s">
        <v>42</v>
      </c>
      <c r="E13973" t="s">
        <v>2131</v>
      </c>
      <c r="F13973" t="s">
        <v>1544</v>
      </c>
    </row>
    <row r="13974" spans="1:6" ht="15">
      <c r="A13974" s="233">
        <v>45748</v>
      </c>
      <c r="B13974" t="s">
        <v>1495</v>
      </c>
      <c r="C13974">
        <v>110535</v>
      </c>
      <c r="D13974" t="s">
        <v>42</v>
      </c>
      <c r="E13974" t="s">
        <v>1804</v>
      </c>
      <c r="F13974" t="s">
        <v>1544</v>
      </c>
    </row>
    <row r="13975" spans="1:6" ht="15">
      <c r="A13975" s="233">
        <v>45748</v>
      </c>
      <c r="B13975" t="s">
        <v>2112</v>
      </c>
      <c r="C13975">
        <v>155</v>
      </c>
      <c r="D13975" t="s">
        <v>42</v>
      </c>
      <c r="E13975" t="s">
        <v>2140</v>
      </c>
      <c r="F13975" t="s">
        <v>1544</v>
      </c>
    </row>
    <row r="13976" spans="1:6" ht="15">
      <c r="A13976" s="233">
        <v>45748</v>
      </c>
      <c r="B13976" t="s">
        <v>2110</v>
      </c>
      <c r="C13976">
        <v>164.38356164383561</v>
      </c>
      <c r="D13976" t="s">
        <v>44</v>
      </c>
      <c r="E13976" t="s">
        <v>2260</v>
      </c>
      <c r="F13976" t="s">
        <v>1534</v>
      </c>
    </row>
    <row r="13977" spans="1:6" ht="15">
      <c r="A13977" s="233">
        <v>45748</v>
      </c>
      <c r="B13977" t="s">
        <v>1495</v>
      </c>
      <c r="C13977">
        <v>36500</v>
      </c>
      <c r="D13977" t="s">
        <v>44</v>
      </c>
      <c r="E13977" t="s">
        <v>1805</v>
      </c>
      <c r="F13977" t="s">
        <v>1534</v>
      </c>
    </row>
    <row r="13978" spans="1:6" ht="15">
      <c r="A13978" s="233">
        <v>45748</v>
      </c>
      <c r="B13978" t="s">
        <v>2112</v>
      </c>
      <c r="C13978">
        <v>60</v>
      </c>
      <c r="D13978" t="s">
        <v>44</v>
      </c>
      <c r="E13978" t="s">
        <v>2113</v>
      </c>
      <c r="F13978" t="s">
        <v>1534</v>
      </c>
    </row>
    <row r="13979" spans="1:6" ht="15">
      <c r="A13979" s="233">
        <v>45748</v>
      </c>
      <c r="B13979" t="s">
        <v>2112</v>
      </c>
      <c r="C13979">
        <v>85</v>
      </c>
      <c r="D13979" t="s">
        <v>46</v>
      </c>
      <c r="E13979" t="s">
        <v>2183</v>
      </c>
      <c r="F13979" t="s">
        <v>1518</v>
      </c>
    </row>
    <row r="13980" spans="1:6" ht="15">
      <c r="A13980" s="233">
        <v>45748</v>
      </c>
      <c r="B13980" t="s">
        <v>1495</v>
      </c>
      <c r="C13980">
        <v>41290</v>
      </c>
      <c r="D13980" t="s">
        <v>46</v>
      </c>
      <c r="E13980" t="s">
        <v>1806</v>
      </c>
      <c r="F13980" t="s">
        <v>1518</v>
      </c>
    </row>
    <row r="13981" spans="1:6" ht="15">
      <c r="A13981" s="233">
        <v>45748</v>
      </c>
      <c r="B13981" t="s">
        <v>2110</v>
      </c>
      <c r="C13981">
        <v>205.86098328893189</v>
      </c>
      <c r="D13981" t="s">
        <v>46</v>
      </c>
      <c r="E13981" t="s">
        <v>3297</v>
      </c>
      <c r="F13981" t="s">
        <v>1518</v>
      </c>
    </row>
    <row r="13982" spans="1:6" ht="15">
      <c r="A13982" s="233">
        <v>45748</v>
      </c>
      <c r="B13982" t="s">
        <v>2112</v>
      </c>
      <c r="C13982">
        <v>300</v>
      </c>
      <c r="D13982" t="s">
        <v>48</v>
      </c>
      <c r="E13982" t="s">
        <v>2111</v>
      </c>
      <c r="F13982" t="s">
        <v>1525</v>
      </c>
    </row>
    <row r="13983" spans="1:6" ht="15">
      <c r="A13983" s="233">
        <v>45748</v>
      </c>
      <c r="B13983" t="s">
        <v>1495</v>
      </c>
      <c r="C13983">
        <v>134730</v>
      </c>
      <c r="D13983" t="s">
        <v>48</v>
      </c>
      <c r="E13983" t="s">
        <v>1807</v>
      </c>
      <c r="F13983" t="s">
        <v>1525</v>
      </c>
    </row>
    <row r="13984" spans="1:6" ht="15">
      <c r="A13984" s="233">
        <v>45748</v>
      </c>
      <c r="B13984" t="s">
        <v>2110</v>
      </c>
      <c r="C13984">
        <v>222.66755733689601</v>
      </c>
      <c r="D13984" t="s">
        <v>48</v>
      </c>
      <c r="E13984" t="s">
        <v>2136</v>
      </c>
      <c r="F13984" t="s">
        <v>1525</v>
      </c>
    </row>
    <row r="13985" spans="1:6" ht="15">
      <c r="A13985" s="233">
        <v>45748</v>
      </c>
      <c r="B13985" t="s">
        <v>2112</v>
      </c>
      <c r="C13985">
        <v>60</v>
      </c>
      <c r="D13985" t="s">
        <v>50</v>
      </c>
      <c r="E13985" t="s">
        <v>2113</v>
      </c>
      <c r="F13985" t="s">
        <v>1509</v>
      </c>
    </row>
    <row r="13986" spans="1:6" ht="15">
      <c r="A13986" s="233">
        <v>45748</v>
      </c>
      <c r="B13986" t="s">
        <v>2110</v>
      </c>
      <c r="C13986">
        <v>228.03283672848889</v>
      </c>
      <c r="D13986" t="s">
        <v>50</v>
      </c>
      <c r="E13986" t="s">
        <v>2207</v>
      </c>
      <c r="F13986" t="s">
        <v>1509</v>
      </c>
    </row>
    <row r="13987" spans="1:6" ht="15">
      <c r="A13987" s="233">
        <v>45748</v>
      </c>
      <c r="B13987" t="s">
        <v>1495</v>
      </c>
      <c r="C13987">
        <v>26312</v>
      </c>
      <c r="D13987" t="s">
        <v>50</v>
      </c>
      <c r="E13987" t="s">
        <v>1808</v>
      </c>
      <c r="F13987" t="s">
        <v>1509</v>
      </c>
    </row>
    <row r="13988" spans="1:6" ht="15">
      <c r="A13988" s="233">
        <v>45748</v>
      </c>
      <c r="B13988" t="s">
        <v>2112</v>
      </c>
      <c r="C13988">
        <v>105</v>
      </c>
      <c r="D13988" t="s">
        <v>52</v>
      </c>
      <c r="E13988" t="s">
        <v>2137</v>
      </c>
      <c r="F13988" t="s">
        <v>1525</v>
      </c>
    </row>
    <row r="13989" spans="1:6" ht="15">
      <c r="A13989" s="233">
        <v>45748</v>
      </c>
      <c r="B13989" t="s">
        <v>1495</v>
      </c>
      <c r="C13989">
        <v>57456</v>
      </c>
      <c r="D13989" t="s">
        <v>52</v>
      </c>
      <c r="E13989" t="s">
        <v>1809</v>
      </c>
      <c r="F13989" t="s">
        <v>1525</v>
      </c>
    </row>
    <row r="13990" spans="1:6" ht="15">
      <c r="A13990" s="233">
        <v>45748</v>
      </c>
      <c r="B13990" t="s">
        <v>2110</v>
      </c>
      <c r="C13990">
        <v>182.7485380116959</v>
      </c>
      <c r="D13990" t="s">
        <v>52</v>
      </c>
      <c r="E13990" t="s">
        <v>2792</v>
      </c>
      <c r="F13990" t="s">
        <v>1525</v>
      </c>
    </row>
    <row r="13991" spans="1:6" ht="15">
      <c r="A13991" s="233">
        <v>45748</v>
      </c>
      <c r="B13991" t="s">
        <v>2110</v>
      </c>
      <c r="C13991">
        <v>163.30744998050849</v>
      </c>
      <c r="D13991" t="s">
        <v>54</v>
      </c>
      <c r="E13991" t="s">
        <v>2818</v>
      </c>
      <c r="F13991" t="s">
        <v>1534</v>
      </c>
    </row>
    <row r="13992" spans="1:6" ht="15">
      <c r="A13992" s="233">
        <v>45748</v>
      </c>
      <c r="B13992" t="s">
        <v>2112</v>
      </c>
      <c r="C13992">
        <v>155</v>
      </c>
      <c r="D13992" t="s">
        <v>54</v>
      </c>
      <c r="E13992" t="s">
        <v>2140</v>
      </c>
      <c r="F13992" t="s">
        <v>1534</v>
      </c>
    </row>
    <row r="13993" spans="1:6" ht="15">
      <c r="A13993" s="233">
        <v>45748</v>
      </c>
      <c r="B13993" t="s">
        <v>1495</v>
      </c>
      <c r="C13993">
        <v>94913</v>
      </c>
      <c r="D13993" t="s">
        <v>54</v>
      </c>
      <c r="E13993" t="s">
        <v>1810</v>
      </c>
      <c r="F13993" t="s">
        <v>1534</v>
      </c>
    </row>
    <row r="13994" spans="1:6" ht="15">
      <c r="A13994" s="233">
        <v>45748</v>
      </c>
      <c r="B13994" t="s">
        <v>2112</v>
      </c>
      <c r="C13994">
        <v>155</v>
      </c>
      <c r="D13994" t="s">
        <v>56</v>
      </c>
      <c r="E13994" t="s">
        <v>2140</v>
      </c>
      <c r="F13994" t="s">
        <v>1534</v>
      </c>
    </row>
    <row r="13995" spans="1:6" ht="15">
      <c r="A13995" s="233">
        <v>45748</v>
      </c>
      <c r="B13995" t="s">
        <v>1495</v>
      </c>
      <c r="C13995">
        <v>80283</v>
      </c>
      <c r="D13995" t="s">
        <v>56</v>
      </c>
      <c r="E13995" t="s">
        <v>1811</v>
      </c>
      <c r="F13995" t="s">
        <v>1534</v>
      </c>
    </row>
    <row r="13996" spans="1:6" ht="15">
      <c r="A13996" s="233">
        <v>45748</v>
      </c>
      <c r="B13996" t="s">
        <v>2110</v>
      </c>
      <c r="C13996">
        <v>193.06702539765581</v>
      </c>
      <c r="D13996" t="s">
        <v>56</v>
      </c>
      <c r="E13996" t="s">
        <v>2800</v>
      </c>
      <c r="F13996" t="s">
        <v>1534</v>
      </c>
    </row>
    <row r="13997" spans="1:6" ht="15">
      <c r="A13997" s="233">
        <v>45748</v>
      </c>
      <c r="B13997" t="s">
        <v>2112</v>
      </c>
      <c r="C13997">
        <v>0</v>
      </c>
      <c r="D13997" t="s">
        <v>58</v>
      </c>
      <c r="E13997" t="s">
        <v>2156</v>
      </c>
      <c r="F13997" t="s">
        <v>1509</v>
      </c>
    </row>
    <row r="13998" spans="1:6" ht="15">
      <c r="A13998" s="233">
        <v>45748</v>
      </c>
      <c r="B13998" t="s">
        <v>1495</v>
      </c>
      <c r="C13998">
        <v>1399</v>
      </c>
      <c r="D13998" t="s">
        <v>58</v>
      </c>
      <c r="E13998" t="s">
        <v>1812</v>
      </c>
      <c r="F13998" t="s">
        <v>1509</v>
      </c>
    </row>
    <row r="13999" spans="1:6" ht="15">
      <c r="A13999" s="233">
        <v>45748</v>
      </c>
      <c r="B13999" t="s">
        <v>2110</v>
      </c>
      <c r="C13999">
        <v>0</v>
      </c>
      <c r="D13999" t="s">
        <v>58</v>
      </c>
      <c r="E13999" t="s">
        <v>2156</v>
      </c>
      <c r="F13999" t="s">
        <v>1509</v>
      </c>
    </row>
    <row r="14000" spans="1:6" ht="15">
      <c r="A14000" s="233">
        <v>45748</v>
      </c>
      <c r="B14000" t="s">
        <v>2110</v>
      </c>
      <c r="C14000">
        <v>164.25539743235959</v>
      </c>
      <c r="D14000" t="s">
        <v>1498</v>
      </c>
      <c r="E14000" t="s">
        <v>2260</v>
      </c>
      <c r="F14000" t="s">
        <v>1522</v>
      </c>
    </row>
    <row r="14001" spans="1:6" ht="15">
      <c r="A14001" s="233">
        <v>45748</v>
      </c>
      <c r="B14001" t="s">
        <v>1495</v>
      </c>
      <c r="C14001">
        <v>152202</v>
      </c>
      <c r="D14001" t="s">
        <v>1498</v>
      </c>
      <c r="E14001" t="s">
        <v>1813</v>
      </c>
      <c r="F14001" t="s">
        <v>1522</v>
      </c>
    </row>
    <row r="14002" spans="1:6" ht="15">
      <c r="A14002" s="233">
        <v>45748</v>
      </c>
      <c r="B14002" t="s">
        <v>2112</v>
      </c>
      <c r="C14002">
        <v>250</v>
      </c>
      <c r="D14002" t="s">
        <v>1498</v>
      </c>
      <c r="E14002" t="s">
        <v>2581</v>
      </c>
      <c r="F14002" t="s">
        <v>1522</v>
      </c>
    </row>
    <row r="14003" spans="1:6" ht="15">
      <c r="A14003" s="233">
        <v>45748</v>
      </c>
      <c r="B14003" t="s">
        <v>2112</v>
      </c>
      <c r="C14003">
        <v>295</v>
      </c>
      <c r="D14003" t="s">
        <v>62</v>
      </c>
      <c r="E14003" t="s">
        <v>2226</v>
      </c>
      <c r="F14003" t="s">
        <v>1578</v>
      </c>
    </row>
    <row r="14004" spans="1:6" ht="15">
      <c r="A14004" s="233">
        <v>45748</v>
      </c>
      <c r="B14004" t="s">
        <v>1495</v>
      </c>
      <c r="C14004">
        <v>117738</v>
      </c>
      <c r="D14004" t="s">
        <v>62</v>
      </c>
      <c r="E14004" t="s">
        <v>1814</v>
      </c>
      <c r="F14004" t="s">
        <v>1578</v>
      </c>
    </row>
    <row r="14005" spans="1:6" ht="15">
      <c r="A14005" s="233">
        <v>45748</v>
      </c>
      <c r="B14005" t="s">
        <v>2110</v>
      </c>
      <c r="C14005">
        <v>250.5563199646673</v>
      </c>
      <c r="D14005" t="s">
        <v>62</v>
      </c>
      <c r="E14005" t="s">
        <v>3303</v>
      </c>
      <c r="F14005" t="s">
        <v>1578</v>
      </c>
    </row>
    <row r="14006" spans="1:6" ht="15">
      <c r="A14006" s="233">
        <v>45748</v>
      </c>
      <c r="B14006" t="s">
        <v>2110</v>
      </c>
      <c r="C14006">
        <v>311.89083820662768</v>
      </c>
      <c r="D14006" t="s">
        <v>64</v>
      </c>
      <c r="E14006" t="s">
        <v>2239</v>
      </c>
      <c r="F14006" t="s">
        <v>1531</v>
      </c>
    </row>
    <row r="14007" spans="1:6" ht="15">
      <c r="A14007" s="233">
        <v>45748</v>
      </c>
      <c r="B14007" t="s">
        <v>2112</v>
      </c>
      <c r="C14007">
        <v>160</v>
      </c>
      <c r="D14007" t="s">
        <v>64</v>
      </c>
      <c r="E14007" t="s">
        <v>2238</v>
      </c>
      <c r="F14007" t="s">
        <v>1531</v>
      </c>
    </row>
    <row r="14008" spans="1:6" ht="15">
      <c r="A14008" s="233">
        <v>45748</v>
      </c>
      <c r="B14008" t="s">
        <v>1495</v>
      </c>
      <c r="C14008">
        <v>51300</v>
      </c>
      <c r="D14008" t="s">
        <v>64</v>
      </c>
      <c r="E14008" t="s">
        <v>1815</v>
      </c>
      <c r="F14008" t="s">
        <v>1531</v>
      </c>
    </row>
    <row r="14009" spans="1:6" ht="15">
      <c r="A14009" s="233">
        <v>45748</v>
      </c>
      <c r="B14009" t="s">
        <v>2112</v>
      </c>
      <c r="C14009">
        <v>105</v>
      </c>
      <c r="D14009" t="s">
        <v>66</v>
      </c>
      <c r="E14009" t="s">
        <v>2137</v>
      </c>
      <c r="F14009" t="s">
        <v>1509</v>
      </c>
    </row>
    <row r="14010" spans="1:6" ht="15">
      <c r="A14010" s="233">
        <v>45748</v>
      </c>
      <c r="B14010" t="s">
        <v>2110</v>
      </c>
      <c r="C14010">
        <v>185.0742059435259</v>
      </c>
      <c r="D14010" t="s">
        <v>66</v>
      </c>
      <c r="E14010" t="s">
        <v>2171</v>
      </c>
      <c r="F14010" t="s">
        <v>1509</v>
      </c>
    </row>
    <row r="14011" spans="1:6" ht="15">
      <c r="A14011" s="233">
        <v>45748</v>
      </c>
      <c r="B14011" t="s">
        <v>1495</v>
      </c>
      <c r="C14011">
        <v>56734</v>
      </c>
      <c r="D14011" t="s">
        <v>66</v>
      </c>
      <c r="E14011" t="s">
        <v>1816</v>
      </c>
      <c r="F14011" t="s">
        <v>1509</v>
      </c>
    </row>
    <row r="14012" spans="1:6" ht="15">
      <c r="A14012" s="233">
        <v>45748</v>
      </c>
      <c r="B14012" t="s">
        <v>2112</v>
      </c>
      <c r="C14012">
        <v>185</v>
      </c>
      <c r="D14012" t="s">
        <v>68</v>
      </c>
      <c r="E14012" t="s">
        <v>2171</v>
      </c>
      <c r="F14012" t="s">
        <v>1578</v>
      </c>
    </row>
    <row r="14013" spans="1:6" ht="15">
      <c r="A14013" s="233">
        <v>45748</v>
      </c>
      <c r="B14013" t="s">
        <v>1495</v>
      </c>
      <c r="C14013">
        <v>67351</v>
      </c>
      <c r="D14013" t="s">
        <v>68</v>
      </c>
      <c r="E14013" t="s">
        <v>1817</v>
      </c>
      <c r="F14013" t="s">
        <v>1578</v>
      </c>
    </row>
    <row r="14014" spans="1:6" ht="15">
      <c r="A14014" s="233">
        <v>45748</v>
      </c>
      <c r="B14014" t="s">
        <v>2110</v>
      </c>
      <c r="C14014">
        <v>274.68040563614488</v>
      </c>
      <c r="D14014" t="s">
        <v>68</v>
      </c>
      <c r="E14014" t="s">
        <v>2815</v>
      </c>
      <c r="F14014" t="s">
        <v>1578</v>
      </c>
    </row>
    <row r="14015" spans="1:6" ht="15">
      <c r="A14015" s="233">
        <v>45748</v>
      </c>
      <c r="B14015" t="s">
        <v>2112</v>
      </c>
      <c r="C14015">
        <v>55</v>
      </c>
      <c r="D14015" t="s">
        <v>70</v>
      </c>
      <c r="E14015" t="s">
        <v>2150</v>
      </c>
      <c r="F14015" t="s">
        <v>1578</v>
      </c>
    </row>
    <row r="14016" spans="1:6" ht="15">
      <c r="A14016" s="233">
        <v>45748</v>
      </c>
      <c r="B14016" t="s">
        <v>1495</v>
      </c>
      <c r="C14016">
        <v>23797</v>
      </c>
      <c r="D14016" t="s">
        <v>70</v>
      </c>
      <c r="E14016" t="s">
        <v>1818</v>
      </c>
      <c r="F14016" t="s">
        <v>1578</v>
      </c>
    </row>
    <row r="14017" spans="1:6" ht="15">
      <c r="A14017" s="233">
        <v>45748</v>
      </c>
      <c r="B14017" t="s">
        <v>2110</v>
      </c>
      <c r="C14017">
        <v>231.12156994579149</v>
      </c>
      <c r="D14017" t="s">
        <v>70</v>
      </c>
      <c r="E14017" t="s">
        <v>2201</v>
      </c>
      <c r="F14017" t="s">
        <v>1578</v>
      </c>
    </row>
    <row r="14018" spans="1:6" ht="15">
      <c r="A14018" s="233">
        <v>45748</v>
      </c>
      <c r="B14018" t="s">
        <v>2112</v>
      </c>
      <c r="C14018">
        <v>110</v>
      </c>
      <c r="D14018" t="s">
        <v>72</v>
      </c>
      <c r="E14018" t="s">
        <v>2123</v>
      </c>
      <c r="F14018" t="s">
        <v>1591</v>
      </c>
    </row>
    <row r="14019" spans="1:6" ht="15">
      <c r="A14019" s="233">
        <v>45748</v>
      </c>
      <c r="B14019" t="s">
        <v>2110</v>
      </c>
      <c r="C14019">
        <v>247.09661477637761</v>
      </c>
      <c r="D14019" t="s">
        <v>72</v>
      </c>
      <c r="E14019" t="s">
        <v>3086</v>
      </c>
      <c r="F14019" t="s">
        <v>1591</v>
      </c>
    </row>
    <row r="14020" spans="1:6" ht="15">
      <c r="A14020" s="233">
        <v>45748</v>
      </c>
      <c r="B14020" t="s">
        <v>1495</v>
      </c>
      <c r="C14020">
        <v>44517</v>
      </c>
      <c r="D14020" t="s">
        <v>72</v>
      </c>
      <c r="E14020" t="s">
        <v>1819</v>
      </c>
      <c r="F14020" t="s">
        <v>1591</v>
      </c>
    </row>
    <row r="14021" spans="1:6" ht="15">
      <c r="A14021" s="233">
        <v>45748</v>
      </c>
      <c r="B14021" t="s">
        <v>1495</v>
      </c>
      <c r="C14021">
        <v>186020</v>
      </c>
      <c r="D14021" t="s">
        <v>74</v>
      </c>
      <c r="E14021" t="s">
        <v>1820</v>
      </c>
      <c r="F14021" t="s">
        <v>1591</v>
      </c>
    </row>
    <row r="14022" spans="1:6" ht="15">
      <c r="A14022" s="233">
        <v>45748</v>
      </c>
      <c r="B14022" t="s">
        <v>2112</v>
      </c>
      <c r="C14022">
        <v>470</v>
      </c>
      <c r="D14022" t="s">
        <v>74</v>
      </c>
      <c r="E14022" t="s">
        <v>2169</v>
      </c>
      <c r="F14022" t="s">
        <v>1591</v>
      </c>
    </row>
    <row r="14023" spans="1:6" ht="15">
      <c r="A14023" s="233">
        <v>45748</v>
      </c>
      <c r="B14023" t="s">
        <v>2110</v>
      </c>
      <c r="C14023">
        <v>252.66100419309751</v>
      </c>
      <c r="D14023" t="s">
        <v>74</v>
      </c>
      <c r="E14023" t="s">
        <v>2801</v>
      </c>
      <c r="F14023" t="s">
        <v>1591</v>
      </c>
    </row>
    <row r="14024" spans="1:6" ht="15">
      <c r="A14024" s="233">
        <v>45748</v>
      </c>
      <c r="B14024" t="s">
        <v>2112</v>
      </c>
      <c r="C14024">
        <v>505</v>
      </c>
      <c r="D14024" t="s">
        <v>76</v>
      </c>
      <c r="E14024" t="s">
        <v>2594</v>
      </c>
      <c r="F14024" t="s">
        <v>1522</v>
      </c>
    </row>
    <row r="14025" spans="1:6" ht="15">
      <c r="A14025" s="233">
        <v>45748</v>
      </c>
      <c r="B14025" t="s">
        <v>2110</v>
      </c>
      <c r="C14025">
        <v>227.75653052388509</v>
      </c>
      <c r="D14025" t="s">
        <v>76</v>
      </c>
      <c r="E14025" t="s">
        <v>2207</v>
      </c>
      <c r="F14025" t="s">
        <v>1522</v>
      </c>
    </row>
    <row r="14026" spans="1:6" ht="15">
      <c r="A14026" s="233">
        <v>45748</v>
      </c>
      <c r="B14026" t="s">
        <v>1495</v>
      </c>
      <c r="C14026">
        <v>221728</v>
      </c>
      <c r="D14026" t="s">
        <v>76</v>
      </c>
      <c r="E14026" t="s">
        <v>1821</v>
      </c>
      <c r="F14026" t="s">
        <v>1522</v>
      </c>
    </row>
    <row r="14027" spans="1:6" ht="15">
      <c r="A14027" s="233">
        <v>45748</v>
      </c>
      <c r="B14027" t="s">
        <v>1495</v>
      </c>
      <c r="C14027">
        <v>62691</v>
      </c>
      <c r="D14027" t="s">
        <v>78</v>
      </c>
      <c r="E14027" t="s">
        <v>1822</v>
      </c>
      <c r="F14027" t="s">
        <v>1518</v>
      </c>
    </row>
    <row r="14028" spans="1:6" ht="15">
      <c r="A14028" s="233">
        <v>45748</v>
      </c>
      <c r="B14028" t="s">
        <v>2110</v>
      </c>
      <c r="C14028">
        <v>247.2444210492734</v>
      </c>
      <c r="D14028" t="s">
        <v>78</v>
      </c>
      <c r="E14028" t="s">
        <v>3086</v>
      </c>
      <c r="F14028" t="s">
        <v>1518</v>
      </c>
    </row>
    <row r="14029" spans="1:6" ht="15">
      <c r="A14029" s="233">
        <v>45748</v>
      </c>
      <c r="B14029" t="s">
        <v>2112</v>
      </c>
      <c r="C14029">
        <v>155</v>
      </c>
      <c r="D14029" t="s">
        <v>78</v>
      </c>
      <c r="E14029" t="s">
        <v>2140</v>
      </c>
      <c r="F14029" t="s">
        <v>1518</v>
      </c>
    </row>
    <row r="14030" spans="1:6" ht="15">
      <c r="A14030" s="233">
        <v>45748</v>
      </c>
      <c r="B14030" t="s">
        <v>2110</v>
      </c>
      <c r="C14030">
        <v>176.40239907262739</v>
      </c>
      <c r="D14030" t="s">
        <v>80</v>
      </c>
      <c r="E14030" t="s">
        <v>2569</v>
      </c>
      <c r="F14030" t="s">
        <v>1522</v>
      </c>
    </row>
    <row r="14031" spans="1:6" ht="15">
      <c r="A14031" s="233">
        <v>45748</v>
      </c>
      <c r="B14031" t="s">
        <v>1495</v>
      </c>
      <c r="C14031">
        <v>119046</v>
      </c>
      <c r="D14031" t="s">
        <v>80</v>
      </c>
      <c r="E14031" t="s">
        <v>1823</v>
      </c>
      <c r="F14031" t="s">
        <v>1522</v>
      </c>
    </row>
    <row r="14032" spans="1:6" ht="15">
      <c r="A14032" s="233">
        <v>45748</v>
      </c>
      <c r="B14032" t="s">
        <v>2112</v>
      </c>
      <c r="C14032">
        <v>210</v>
      </c>
      <c r="D14032" t="s">
        <v>80</v>
      </c>
      <c r="E14032" t="s">
        <v>2167</v>
      </c>
      <c r="F14032" t="s">
        <v>1522</v>
      </c>
    </row>
    <row r="14033" spans="1:6" ht="15">
      <c r="A14033" s="233">
        <v>45748</v>
      </c>
      <c r="B14033" t="s">
        <v>2112</v>
      </c>
      <c r="C14033">
        <v>150</v>
      </c>
      <c r="D14033" t="s">
        <v>82</v>
      </c>
      <c r="E14033" t="s">
        <v>2217</v>
      </c>
      <c r="F14033" t="s">
        <v>1531</v>
      </c>
    </row>
    <row r="14034" spans="1:6" ht="15">
      <c r="A14034" s="233">
        <v>45748</v>
      </c>
      <c r="B14034" t="s">
        <v>1495</v>
      </c>
      <c r="C14034">
        <v>67075</v>
      </c>
      <c r="D14034" t="s">
        <v>82</v>
      </c>
      <c r="E14034" t="s">
        <v>1824</v>
      </c>
      <c r="F14034" t="s">
        <v>1531</v>
      </c>
    </row>
    <row r="14035" spans="1:6" ht="15">
      <c r="A14035" s="233">
        <v>45748</v>
      </c>
      <c r="B14035" t="s">
        <v>2110</v>
      </c>
      <c r="C14035">
        <v>223.6302646291465</v>
      </c>
      <c r="D14035" t="s">
        <v>82</v>
      </c>
      <c r="E14035" t="s">
        <v>2821</v>
      </c>
      <c r="F14035" t="s">
        <v>1531</v>
      </c>
    </row>
    <row r="14036" spans="1:6" ht="15">
      <c r="A14036" s="233">
        <v>45748</v>
      </c>
      <c r="B14036" t="s">
        <v>2112</v>
      </c>
      <c r="C14036">
        <v>35</v>
      </c>
      <c r="D14036" t="s">
        <v>84</v>
      </c>
      <c r="E14036" t="s">
        <v>2205</v>
      </c>
      <c r="F14036" t="s">
        <v>1509</v>
      </c>
    </row>
    <row r="14037" spans="1:6" ht="15">
      <c r="A14037" s="233">
        <v>45748</v>
      </c>
      <c r="B14037" t="s">
        <v>1495</v>
      </c>
      <c r="C14037">
        <v>48645</v>
      </c>
      <c r="D14037" t="s">
        <v>84</v>
      </c>
      <c r="E14037" t="s">
        <v>1825</v>
      </c>
      <c r="F14037" t="s">
        <v>1509</v>
      </c>
    </row>
    <row r="14038" spans="1:6" ht="15">
      <c r="A14038" s="233">
        <v>45748</v>
      </c>
      <c r="B14038" t="s">
        <v>2110</v>
      </c>
      <c r="C14038">
        <v>71.949840682495633</v>
      </c>
      <c r="D14038" t="s">
        <v>84</v>
      </c>
      <c r="E14038" t="s">
        <v>2529</v>
      </c>
      <c r="F14038" t="s">
        <v>1509</v>
      </c>
    </row>
    <row r="14039" spans="1:6" ht="15">
      <c r="A14039" s="233">
        <v>45748</v>
      </c>
      <c r="B14039" t="s">
        <v>2110</v>
      </c>
      <c r="C14039">
        <v>207.4602713580349</v>
      </c>
      <c r="D14039" t="s">
        <v>86</v>
      </c>
      <c r="E14039" t="s">
        <v>3541</v>
      </c>
      <c r="F14039" t="s">
        <v>1518</v>
      </c>
    </row>
    <row r="14040" spans="1:6" ht="15">
      <c r="A14040" s="233">
        <v>45748</v>
      </c>
      <c r="B14040" t="s">
        <v>2112</v>
      </c>
      <c r="C14040">
        <v>200</v>
      </c>
      <c r="D14040" t="s">
        <v>86</v>
      </c>
      <c r="E14040" t="s">
        <v>2208</v>
      </c>
      <c r="F14040" t="s">
        <v>1518</v>
      </c>
    </row>
    <row r="14041" spans="1:6" ht="15">
      <c r="A14041" s="233">
        <v>45748</v>
      </c>
      <c r="B14041" t="s">
        <v>1495</v>
      </c>
      <c r="C14041">
        <v>96404</v>
      </c>
      <c r="D14041" t="s">
        <v>86</v>
      </c>
      <c r="E14041" t="s">
        <v>1826</v>
      </c>
      <c r="F14041" t="s">
        <v>1518</v>
      </c>
    </row>
    <row r="14042" spans="1:6" ht="15">
      <c r="A14042" s="233">
        <v>45748</v>
      </c>
      <c r="B14042" t="s">
        <v>1495</v>
      </c>
      <c r="C14042">
        <v>149415</v>
      </c>
      <c r="D14042" t="s">
        <v>88</v>
      </c>
      <c r="E14042" t="s">
        <v>1827</v>
      </c>
      <c r="F14042" t="s">
        <v>1544</v>
      </c>
    </row>
    <row r="14043" spans="1:6" ht="15">
      <c r="A14043" s="233">
        <v>45748</v>
      </c>
      <c r="B14043" t="s">
        <v>2110</v>
      </c>
      <c r="C14043">
        <v>177.3583642873875</v>
      </c>
      <c r="D14043" t="s">
        <v>88</v>
      </c>
      <c r="E14043" t="s">
        <v>2786</v>
      </c>
      <c r="F14043" t="s">
        <v>1544</v>
      </c>
    </row>
    <row r="14044" spans="1:6" ht="15">
      <c r="A14044" s="233">
        <v>45748</v>
      </c>
      <c r="B14044" t="s">
        <v>2112</v>
      </c>
      <c r="C14044">
        <v>265</v>
      </c>
      <c r="D14044" t="s">
        <v>88</v>
      </c>
      <c r="E14044" t="s">
        <v>2184</v>
      </c>
      <c r="F14044" t="s">
        <v>1544</v>
      </c>
    </row>
    <row r="14045" spans="1:6" ht="15">
      <c r="A14045" s="233">
        <v>45748</v>
      </c>
      <c r="B14045" t="s">
        <v>2112</v>
      </c>
      <c r="C14045">
        <v>90</v>
      </c>
      <c r="D14045" t="s">
        <v>90</v>
      </c>
      <c r="E14045" t="s">
        <v>2193</v>
      </c>
      <c r="F14045" t="s">
        <v>1509</v>
      </c>
    </row>
    <row r="14046" spans="1:6" ht="15">
      <c r="A14046" s="233">
        <v>45748</v>
      </c>
      <c r="B14046" t="s">
        <v>2110</v>
      </c>
      <c r="C14046">
        <v>187.3555800736932</v>
      </c>
      <c r="D14046" t="s">
        <v>90</v>
      </c>
      <c r="E14046" t="s">
        <v>2798</v>
      </c>
      <c r="F14046" t="s">
        <v>1509</v>
      </c>
    </row>
    <row r="14047" spans="1:6" ht="15">
      <c r="A14047" s="233">
        <v>45748</v>
      </c>
      <c r="B14047" t="s">
        <v>1495</v>
      </c>
      <c r="C14047">
        <v>48037</v>
      </c>
      <c r="D14047" t="s">
        <v>90</v>
      </c>
      <c r="E14047" t="s">
        <v>1828</v>
      </c>
      <c r="F14047" t="s">
        <v>1509</v>
      </c>
    </row>
    <row r="14048" spans="1:6" ht="15">
      <c r="A14048" s="233">
        <v>45748</v>
      </c>
      <c r="B14048" t="s">
        <v>1495</v>
      </c>
      <c r="C14048">
        <v>325861</v>
      </c>
      <c r="D14048" t="s">
        <v>92</v>
      </c>
      <c r="E14048" t="s">
        <v>1829</v>
      </c>
      <c r="F14048" t="s">
        <v>1525</v>
      </c>
    </row>
    <row r="14049" spans="1:6" ht="15">
      <c r="A14049" s="233">
        <v>45748</v>
      </c>
      <c r="B14049" t="s">
        <v>2110</v>
      </c>
      <c r="C14049">
        <v>205.60914009347539</v>
      </c>
      <c r="D14049" t="s">
        <v>92</v>
      </c>
      <c r="E14049" t="s">
        <v>3297</v>
      </c>
      <c r="F14049" t="s">
        <v>1525</v>
      </c>
    </row>
    <row r="14050" spans="1:6" ht="15">
      <c r="A14050" s="233">
        <v>45748</v>
      </c>
      <c r="B14050" t="s">
        <v>2112</v>
      </c>
      <c r="C14050">
        <v>670</v>
      </c>
      <c r="D14050" t="s">
        <v>92</v>
      </c>
      <c r="E14050" t="s">
        <v>2276</v>
      </c>
      <c r="F14050" t="s">
        <v>1525</v>
      </c>
    </row>
    <row r="14051" spans="1:6" ht="15">
      <c r="A14051" s="233">
        <v>45748</v>
      </c>
      <c r="B14051" t="s">
        <v>1495</v>
      </c>
      <c r="C14051">
        <v>41321</v>
      </c>
      <c r="D14051" t="s">
        <v>94</v>
      </c>
      <c r="E14051" t="s">
        <v>1830</v>
      </c>
      <c r="F14051" t="s">
        <v>1578</v>
      </c>
    </row>
    <row r="14052" spans="1:6" ht="15">
      <c r="A14052" s="233">
        <v>45748</v>
      </c>
      <c r="B14052" t="s">
        <v>2110</v>
      </c>
      <c r="C14052">
        <v>302.50961980590978</v>
      </c>
      <c r="D14052" t="s">
        <v>94</v>
      </c>
      <c r="E14052" t="s">
        <v>2164</v>
      </c>
      <c r="F14052" t="s">
        <v>1578</v>
      </c>
    </row>
    <row r="14053" spans="1:6" ht="15">
      <c r="A14053" s="233">
        <v>45748</v>
      </c>
      <c r="B14053" t="s">
        <v>2112</v>
      </c>
      <c r="C14053">
        <v>125</v>
      </c>
      <c r="D14053" t="s">
        <v>94</v>
      </c>
      <c r="E14053" t="s">
        <v>2144</v>
      </c>
      <c r="F14053" t="s">
        <v>1578</v>
      </c>
    </row>
    <row r="14054" spans="1:6" ht="15">
      <c r="A14054" s="233">
        <v>45748</v>
      </c>
      <c r="B14054" t="s">
        <v>2112</v>
      </c>
      <c r="C14054">
        <v>260</v>
      </c>
      <c r="D14054" t="s">
        <v>96</v>
      </c>
      <c r="E14054" t="s">
        <v>2242</v>
      </c>
      <c r="F14054" t="s">
        <v>1522</v>
      </c>
    </row>
    <row r="14055" spans="1:6" ht="15">
      <c r="A14055" s="233">
        <v>45748</v>
      </c>
      <c r="B14055" t="s">
        <v>1495</v>
      </c>
      <c r="C14055">
        <v>148036</v>
      </c>
      <c r="D14055" t="s">
        <v>96</v>
      </c>
      <c r="E14055" t="s">
        <v>1831</v>
      </c>
      <c r="F14055" t="s">
        <v>1522</v>
      </c>
    </row>
    <row r="14056" spans="1:6" ht="15">
      <c r="A14056" s="233">
        <v>45748</v>
      </c>
      <c r="B14056" t="s">
        <v>2110</v>
      </c>
      <c r="C14056">
        <v>175.63295414628871</v>
      </c>
      <c r="D14056" t="s">
        <v>96</v>
      </c>
      <c r="E14056" t="s">
        <v>2569</v>
      </c>
      <c r="F14056" t="s">
        <v>1522</v>
      </c>
    </row>
    <row r="14057" spans="1:6" ht="15">
      <c r="A14057" s="233">
        <v>45748</v>
      </c>
      <c r="B14057" t="s">
        <v>2110</v>
      </c>
      <c r="C14057">
        <v>279.20828938388041</v>
      </c>
      <c r="D14057" t="s">
        <v>98</v>
      </c>
      <c r="E14057" t="s">
        <v>2816</v>
      </c>
      <c r="F14057" t="s">
        <v>1509</v>
      </c>
    </row>
    <row r="14058" spans="1:6" ht="15">
      <c r="A14058" s="233">
        <v>45748</v>
      </c>
      <c r="B14058" t="s">
        <v>1495</v>
      </c>
      <c r="C14058">
        <v>32234</v>
      </c>
      <c r="D14058" t="s">
        <v>98</v>
      </c>
      <c r="E14058" t="s">
        <v>1832</v>
      </c>
      <c r="F14058" t="s">
        <v>1509</v>
      </c>
    </row>
    <row r="14059" spans="1:6" ht="15">
      <c r="A14059" s="233">
        <v>45748</v>
      </c>
      <c r="B14059" t="s">
        <v>2112</v>
      </c>
      <c r="C14059">
        <v>90</v>
      </c>
      <c r="D14059" t="s">
        <v>98</v>
      </c>
      <c r="E14059" t="s">
        <v>2193</v>
      </c>
      <c r="F14059" t="s">
        <v>1509</v>
      </c>
    </row>
    <row r="14060" spans="1:6" ht="15">
      <c r="A14060" s="233">
        <v>45748</v>
      </c>
      <c r="B14060" t="s">
        <v>1495</v>
      </c>
      <c r="C14060">
        <v>22600</v>
      </c>
      <c r="D14060" t="s">
        <v>100</v>
      </c>
      <c r="E14060" t="s">
        <v>1833</v>
      </c>
      <c r="F14060" t="s">
        <v>1509</v>
      </c>
    </row>
    <row r="14061" spans="1:6" ht="15">
      <c r="A14061" s="233">
        <v>45748</v>
      </c>
      <c r="B14061" t="s">
        <v>2110</v>
      </c>
      <c r="C14061">
        <v>243.36283185840711</v>
      </c>
      <c r="D14061" t="s">
        <v>100</v>
      </c>
      <c r="E14061" t="s">
        <v>3720</v>
      </c>
      <c r="F14061" t="s">
        <v>1509</v>
      </c>
    </row>
    <row r="14062" spans="1:6" ht="15">
      <c r="A14062" s="233">
        <v>45748</v>
      </c>
      <c r="B14062" t="s">
        <v>2112</v>
      </c>
      <c r="C14062">
        <v>55</v>
      </c>
      <c r="D14062" t="s">
        <v>100</v>
      </c>
      <c r="E14062" t="s">
        <v>2150</v>
      </c>
      <c r="F14062" t="s">
        <v>1509</v>
      </c>
    </row>
    <row r="14063" spans="1:6" ht="15">
      <c r="A14063" s="233">
        <v>45748</v>
      </c>
      <c r="B14063" t="s">
        <v>1495</v>
      </c>
      <c r="C14063">
        <v>25379</v>
      </c>
      <c r="D14063" t="s">
        <v>102</v>
      </c>
      <c r="E14063" t="s">
        <v>1834</v>
      </c>
      <c r="F14063" t="s">
        <v>1534</v>
      </c>
    </row>
    <row r="14064" spans="1:6" ht="15">
      <c r="A14064" s="233">
        <v>45748</v>
      </c>
      <c r="B14064" t="s">
        <v>2112</v>
      </c>
      <c r="C14064">
        <v>70</v>
      </c>
      <c r="D14064" t="s">
        <v>102</v>
      </c>
      <c r="E14064" t="s">
        <v>2127</v>
      </c>
      <c r="F14064" t="s">
        <v>1534</v>
      </c>
    </row>
    <row r="14065" spans="1:6" ht="15">
      <c r="A14065" s="233">
        <v>45748</v>
      </c>
      <c r="B14065" t="s">
        <v>2110</v>
      </c>
      <c r="C14065">
        <v>275.81859017297768</v>
      </c>
      <c r="D14065" t="s">
        <v>102</v>
      </c>
      <c r="E14065" t="s">
        <v>2212</v>
      </c>
      <c r="F14065" t="s">
        <v>1534</v>
      </c>
    </row>
    <row r="14066" spans="1:6" ht="15">
      <c r="A14066" s="233">
        <v>45748</v>
      </c>
      <c r="B14066" t="s">
        <v>2110</v>
      </c>
      <c r="C14066">
        <v>0</v>
      </c>
      <c r="D14066" t="s">
        <v>104</v>
      </c>
      <c r="E14066" t="s">
        <v>2156</v>
      </c>
      <c r="F14066" t="s">
        <v>1509</v>
      </c>
    </row>
    <row r="14067" spans="1:6" ht="15">
      <c r="A14067" s="233">
        <v>45748</v>
      </c>
      <c r="B14067" t="s">
        <v>1495</v>
      </c>
      <c r="C14067">
        <v>20499</v>
      </c>
      <c r="D14067" t="s">
        <v>104</v>
      </c>
      <c r="E14067" t="s">
        <v>1835</v>
      </c>
      <c r="F14067" t="s">
        <v>1509</v>
      </c>
    </row>
    <row r="14068" spans="1:6" ht="15">
      <c r="A14068" s="233">
        <v>45748</v>
      </c>
      <c r="B14068" t="s">
        <v>2112</v>
      </c>
      <c r="C14068">
        <v>0</v>
      </c>
      <c r="D14068" t="s">
        <v>104</v>
      </c>
      <c r="E14068" t="s">
        <v>2156</v>
      </c>
      <c r="F14068" t="s">
        <v>1509</v>
      </c>
    </row>
    <row r="14069" spans="1:6" ht="15">
      <c r="A14069" s="233">
        <v>45748</v>
      </c>
      <c r="B14069" t="s">
        <v>2112</v>
      </c>
      <c r="C14069">
        <v>650</v>
      </c>
      <c r="D14069" t="s">
        <v>106</v>
      </c>
      <c r="E14069" t="s">
        <v>2883</v>
      </c>
      <c r="F14069" t="s">
        <v>1544</v>
      </c>
    </row>
    <row r="14070" spans="1:6" ht="15">
      <c r="A14070" s="233">
        <v>45748</v>
      </c>
      <c r="B14070" t="s">
        <v>1495</v>
      </c>
      <c r="C14070">
        <v>324772</v>
      </c>
      <c r="D14070" t="s">
        <v>106</v>
      </c>
      <c r="E14070" t="s">
        <v>1836</v>
      </c>
      <c r="F14070" t="s">
        <v>1544</v>
      </c>
    </row>
    <row r="14071" spans="1:6" ht="15">
      <c r="A14071" s="233">
        <v>45748</v>
      </c>
      <c r="B14071" t="s">
        <v>2110</v>
      </c>
      <c r="C14071">
        <v>200.14040619265211</v>
      </c>
      <c r="D14071" t="s">
        <v>106</v>
      </c>
      <c r="E14071" t="s">
        <v>2208</v>
      </c>
      <c r="F14071" t="s">
        <v>1544</v>
      </c>
    </row>
    <row r="14072" spans="1:6" ht="15">
      <c r="A14072" s="233">
        <v>45748</v>
      </c>
      <c r="B14072" t="s">
        <v>2110</v>
      </c>
      <c r="C14072">
        <v>100.8369466572552</v>
      </c>
      <c r="D14072" t="s">
        <v>108</v>
      </c>
      <c r="E14072" t="s">
        <v>2573</v>
      </c>
      <c r="F14072" t="s">
        <v>1509</v>
      </c>
    </row>
    <row r="14073" spans="1:6" ht="15">
      <c r="A14073" s="233">
        <v>45748</v>
      </c>
      <c r="B14073" t="s">
        <v>1495</v>
      </c>
      <c r="C14073">
        <v>29751</v>
      </c>
      <c r="D14073" t="s">
        <v>108</v>
      </c>
      <c r="E14073" t="s">
        <v>1837</v>
      </c>
      <c r="F14073" t="s">
        <v>1509</v>
      </c>
    </row>
    <row r="14074" spans="1:6" ht="15">
      <c r="A14074" s="233">
        <v>45748</v>
      </c>
      <c r="B14074" t="s">
        <v>2112</v>
      </c>
      <c r="C14074">
        <v>30</v>
      </c>
      <c r="D14074" t="s">
        <v>108</v>
      </c>
      <c r="E14074" t="s">
        <v>2133</v>
      </c>
      <c r="F14074" t="s">
        <v>1509</v>
      </c>
    </row>
    <row r="14075" spans="1:6" ht="15">
      <c r="A14075" s="233">
        <v>45748</v>
      </c>
      <c r="B14075" t="s">
        <v>2110</v>
      </c>
      <c r="C14075">
        <v>70.444032216404068</v>
      </c>
      <c r="D14075" t="s">
        <v>110</v>
      </c>
      <c r="E14075" t="s">
        <v>2127</v>
      </c>
      <c r="F14075" t="s">
        <v>1509</v>
      </c>
    </row>
    <row r="14076" spans="1:6" ht="15">
      <c r="A14076" s="233">
        <v>45748</v>
      </c>
      <c r="B14076" t="s">
        <v>1495</v>
      </c>
      <c r="C14076">
        <v>42587</v>
      </c>
      <c r="D14076" t="s">
        <v>110</v>
      </c>
      <c r="E14076" t="s">
        <v>1838</v>
      </c>
      <c r="F14076" t="s">
        <v>1509</v>
      </c>
    </row>
    <row r="14077" spans="1:6" ht="15">
      <c r="A14077" s="233">
        <v>45748</v>
      </c>
      <c r="B14077" t="s">
        <v>2112</v>
      </c>
      <c r="C14077">
        <v>30</v>
      </c>
      <c r="D14077" t="s">
        <v>110</v>
      </c>
      <c r="E14077" t="s">
        <v>2133</v>
      </c>
      <c r="F14077" t="s">
        <v>1509</v>
      </c>
    </row>
    <row r="14078" spans="1:6" ht="15">
      <c r="A14078" s="233">
        <v>45748</v>
      </c>
      <c r="B14078" t="s">
        <v>2110</v>
      </c>
      <c r="C14078">
        <v>203.58306188925081</v>
      </c>
      <c r="D14078" t="s">
        <v>112</v>
      </c>
      <c r="E14078" t="s">
        <v>3299</v>
      </c>
      <c r="F14078" t="s">
        <v>1578</v>
      </c>
    </row>
    <row r="14079" spans="1:6" ht="15">
      <c r="A14079" s="233">
        <v>45748</v>
      </c>
      <c r="B14079" t="s">
        <v>2112</v>
      </c>
      <c r="C14079">
        <v>40</v>
      </c>
      <c r="D14079" t="s">
        <v>112</v>
      </c>
      <c r="E14079" t="s">
        <v>2185</v>
      </c>
      <c r="F14079" t="s">
        <v>1578</v>
      </c>
    </row>
    <row r="14080" spans="1:6" ht="15">
      <c r="A14080" s="233">
        <v>45748</v>
      </c>
      <c r="B14080" t="s">
        <v>1495</v>
      </c>
      <c r="C14080">
        <v>19648</v>
      </c>
      <c r="D14080" t="s">
        <v>112</v>
      </c>
      <c r="E14080" t="s">
        <v>1839</v>
      </c>
      <c r="F14080" t="s">
        <v>1578</v>
      </c>
    </row>
    <row r="14081" spans="1:6" ht="15">
      <c r="A14081" s="233">
        <v>45748</v>
      </c>
      <c r="B14081" t="s">
        <v>2112</v>
      </c>
      <c r="C14081">
        <v>100</v>
      </c>
      <c r="D14081" t="s">
        <v>114</v>
      </c>
      <c r="E14081" t="s">
        <v>2121</v>
      </c>
      <c r="F14081" t="s">
        <v>1509</v>
      </c>
    </row>
    <row r="14082" spans="1:6" ht="15">
      <c r="A14082" s="233">
        <v>45748</v>
      </c>
      <c r="B14082" t="s">
        <v>1495</v>
      </c>
      <c r="C14082">
        <v>47709</v>
      </c>
      <c r="D14082" t="s">
        <v>114</v>
      </c>
      <c r="E14082" t="s">
        <v>1840</v>
      </c>
      <c r="F14082" t="s">
        <v>1509</v>
      </c>
    </row>
    <row r="14083" spans="1:6" ht="15">
      <c r="A14083" s="233">
        <v>45748</v>
      </c>
      <c r="B14083" t="s">
        <v>2110</v>
      </c>
      <c r="C14083">
        <v>209.60405793456161</v>
      </c>
      <c r="D14083" t="s">
        <v>114</v>
      </c>
      <c r="E14083" t="s">
        <v>2167</v>
      </c>
      <c r="F14083" t="s">
        <v>1509</v>
      </c>
    </row>
    <row r="14084" spans="1:6" ht="15">
      <c r="A14084" s="233">
        <v>45748</v>
      </c>
      <c r="B14084" t="s">
        <v>2112</v>
      </c>
      <c r="C14084">
        <v>70</v>
      </c>
      <c r="D14084" t="s">
        <v>872</v>
      </c>
      <c r="E14084" t="s">
        <v>2127</v>
      </c>
      <c r="F14084" t="s">
        <v>1531</v>
      </c>
    </row>
    <row r="14085" spans="1:6" ht="15">
      <c r="A14085" s="233">
        <v>45748</v>
      </c>
      <c r="B14085" t="s">
        <v>2110</v>
      </c>
      <c r="C14085">
        <v>135.88011491575429</v>
      </c>
      <c r="D14085" t="s">
        <v>872</v>
      </c>
      <c r="E14085" t="s">
        <v>2231</v>
      </c>
      <c r="F14085" t="s">
        <v>1531</v>
      </c>
    </row>
    <row r="14086" spans="1:6" ht="15">
      <c r="A14086" s="233">
        <v>45748</v>
      </c>
      <c r="B14086" t="s">
        <v>1495</v>
      </c>
      <c r="C14086">
        <v>51516</v>
      </c>
      <c r="D14086" t="s">
        <v>872</v>
      </c>
      <c r="E14086" t="s">
        <v>1841</v>
      </c>
      <c r="F14086" t="s">
        <v>1531</v>
      </c>
    </row>
    <row r="14087" spans="1:6" ht="15">
      <c r="A14087" s="233">
        <v>45748</v>
      </c>
      <c r="B14087" t="s">
        <v>2110</v>
      </c>
      <c r="C14087">
        <v>191.85428320465999</v>
      </c>
      <c r="D14087" t="s">
        <v>118</v>
      </c>
      <c r="E14087" t="s">
        <v>2142</v>
      </c>
      <c r="F14087" t="s">
        <v>1525</v>
      </c>
    </row>
    <row r="14088" spans="1:6" ht="15">
      <c r="A14088" s="233">
        <v>45748</v>
      </c>
      <c r="B14088" t="s">
        <v>1495</v>
      </c>
      <c r="C14088">
        <v>216310</v>
      </c>
      <c r="D14088" t="s">
        <v>118</v>
      </c>
      <c r="E14088" t="s">
        <v>1842</v>
      </c>
      <c r="F14088" t="s">
        <v>1525</v>
      </c>
    </row>
    <row r="14089" spans="1:6" ht="15">
      <c r="A14089" s="233">
        <v>45748</v>
      </c>
      <c r="B14089" t="s">
        <v>2112</v>
      </c>
      <c r="C14089">
        <v>415</v>
      </c>
      <c r="D14089" t="s">
        <v>118</v>
      </c>
      <c r="E14089" t="s">
        <v>2195</v>
      </c>
      <c r="F14089" t="s">
        <v>1525</v>
      </c>
    </row>
    <row r="14090" spans="1:6" ht="15">
      <c r="A14090" s="233">
        <v>45748</v>
      </c>
      <c r="B14090" t="s">
        <v>1495</v>
      </c>
      <c r="C14090">
        <v>43198</v>
      </c>
      <c r="D14090" t="s">
        <v>120</v>
      </c>
      <c r="E14090" t="s">
        <v>1843</v>
      </c>
      <c r="F14090" t="s">
        <v>1509</v>
      </c>
    </row>
    <row r="14091" spans="1:6" ht="15">
      <c r="A14091" s="233">
        <v>45748</v>
      </c>
      <c r="B14091" t="s">
        <v>2110</v>
      </c>
      <c r="C14091">
        <v>0</v>
      </c>
      <c r="D14091" t="s">
        <v>120</v>
      </c>
      <c r="E14091" t="s">
        <v>2156</v>
      </c>
      <c r="F14091" t="s">
        <v>1509</v>
      </c>
    </row>
    <row r="14092" spans="1:6" ht="15">
      <c r="A14092" s="233">
        <v>45748</v>
      </c>
      <c r="B14092" t="s">
        <v>2112</v>
      </c>
      <c r="C14092">
        <v>0</v>
      </c>
      <c r="D14092" t="s">
        <v>120</v>
      </c>
      <c r="E14092" t="s">
        <v>2156</v>
      </c>
      <c r="F14092" t="s">
        <v>1509</v>
      </c>
    </row>
    <row r="14093" spans="1:6" ht="15">
      <c r="A14093" s="233">
        <v>45748</v>
      </c>
      <c r="B14093" t="s">
        <v>1495</v>
      </c>
      <c r="C14093">
        <v>36624</v>
      </c>
      <c r="D14093" t="s">
        <v>122</v>
      </c>
      <c r="E14093" t="s">
        <v>1844</v>
      </c>
      <c r="F14093" t="s">
        <v>1509</v>
      </c>
    </row>
    <row r="14094" spans="1:6" ht="15">
      <c r="A14094" s="233">
        <v>45748</v>
      </c>
      <c r="B14094" t="s">
        <v>2110</v>
      </c>
      <c r="C14094">
        <v>0</v>
      </c>
      <c r="D14094" t="s">
        <v>122</v>
      </c>
      <c r="E14094" t="s">
        <v>2156</v>
      </c>
      <c r="F14094" t="s">
        <v>1509</v>
      </c>
    </row>
    <row r="14095" spans="1:6" ht="15">
      <c r="A14095" s="233">
        <v>45748</v>
      </c>
      <c r="B14095" t="s">
        <v>2112</v>
      </c>
      <c r="C14095">
        <v>0</v>
      </c>
      <c r="D14095" t="s">
        <v>122</v>
      </c>
      <c r="E14095" t="s">
        <v>2156</v>
      </c>
      <c r="F14095" t="s">
        <v>1509</v>
      </c>
    </row>
    <row r="14096" spans="1:6" ht="15">
      <c r="A14096" s="233">
        <v>45748</v>
      </c>
      <c r="B14096" t="s">
        <v>2110</v>
      </c>
      <c r="C14096">
        <v>210.56079358023541</v>
      </c>
      <c r="D14096" t="s">
        <v>124</v>
      </c>
      <c r="E14096" t="s">
        <v>2197</v>
      </c>
      <c r="F14096" t="s">
        <v>1544</v>
      </c>
    </row>
    <row r="14097" spans="1:6" ht="15">
      <c r="A14097" s="233">
        <v>45748</v>
      </c>
      <c r="B14097" t="s">
        <v>1495</v>
      </c>
      <c r="C14097">
        <v>42743</v>
      </c>
      <c r="D14097" t="s">
        <v>124</v>
      </c>
      <c r="E14097" t="s">
        <v>1845</v>
      </c>
      <c r="F14097" t="s">
        <v>1544</v>
      </c>
    </row>
    <row r="14098" spans="1:6" ht="15">
      <c r="A14098" s="233">
        <v>45748</v>
      </c>
      <c r="B14098" t="s">
        <v>2112</v>
      </c>
      <c r="C14098">
        <v>90</v>
      </c>
      <c r="D14098" t="s">
        <v>124</v>
      </c>
      <c r="E14098" t="s">
        <v>2193</v>
      </c>
      <c r="F14098" t="s">
        <v>1544</v>
      </c>
    </row>
    <row r="14099" spans="1:6" ht="15">
      <c r="A14099" s="233">
        <v>45748</v>
      </c>
      <c r="B14099" t="s">
        <v>2110</v>
      </c>
      <c r="C14099">
        <v>254.27646786870091</v>
      </c>
      <c r="D14099" t="s">
        <v>126</v>
      </c>
      <c r="E14099" t="s">
        <v>2190</v>
      </c>
      <c r="F14099" t="s">
        <v>1509</v>
      </c>
    </row>
    <row r="14100" spans="1:6" ht="15">
      <c r="A14100" s="233">
        <v>45748</v>
      </c>
      <c r="B14100" t="s">
        <v>1495</v>
      </c>
      <c r="C14100">
        <v>21630</v>
      </c>
      <c r="D14100" t="s">
        <v>126</v>
      </c>
      <c r="E14100" t="s">
        <v>1846</v>
      </c>
      <c r="F14100" t="s">
        <v>1509</v>
      </c>
    </row>
    <row r="14101" spans="1:6" ht="15">
      <c r="A14101" s="233">
        <v>45748</v>
      </c>
      <c r="B14101" t="s">
        <v>2112</v>
      </c>
      <c r="C14101">
        <v>55</v>
      </c>
      <c r="D14101" t="s">
        <v>126</v>
      </c>
      <c r="E14101" t="s">
        <v>2150</v>
      </c>
      <c r="F14101" t="s">
        <v>1509</v>
      </c>
    </row>
    <row r="14102" spans="1:6" ht="15">
      <c r="A14102" s="233">
        <v>45748</v>
      </c>
      <c r="B14102" t="s">
        <v>2110</v>
      </c>
      <c r="C14102">
        <v>0</v>
      </c>
      <c r="D14102" t="s">
        <v>128</v>
      </c>
      <c r="E14102" t="s">
        <v>2156</v>
      </c>
      <c r="F14102" t="s">
        <v>1509</v>
      </c>
    </row>
    <row r="14103" spans="1:6" ht="15">
      <c r="A14103" s="233">
        <v>45748</v>
      </c>
      <c r="B14103" t="s">
        <v>1495</v>
      </c>
      <c r="C14103">
        <v>22314</v>
      </c>
      <c r="D14103" t="s">
        <v>128</v>
      </c>
      <c r="E14103" t="s">
        <v>1847</v>
      </c>
      <c r="F14103" t="s">
        <v>1509</v>
      </c>
    </row>
    <row r="14104" spans="1:6" ht="15">
      <c r="A14104" s="233">
        <v>45748</v>
      </c>
      <c r="B14104" t="s">
        <v>2112</v>
      </c>
      <c r="C14104">
        <v>0</v>
      </c>
      <c r="D14104" t="s">
        <v>128</v>
      </c>
      <c r="E14104" t="s">
        <v>2156</v>
      </c>
      <c r="F14104" t="s">
        <v>1509</v>
      </c>
    </row>
    <row r="14105" spans="1:6" ht="15">
      <c r="A14105" s="233">
        <v>45748</v>
      </c>
      <c r="B14105" t="s">
        <v>2110</v>
      </c>
      <c r="C14105">
        <v>151.80197878344109</v>
      </c>
      <c r="D14105" t="s">
        <v>130</v>
      </c>
      <c r="E14105" t="s">
        <v>2206</v>
      </c>
      <c r="F14105" t="s">
        <v>1544</v>
      </c>
    </row>
    <row r="14106" spans="1:6" ht="15">
      <c r="A14106" s="233">
        <v>45748</v>
      </c>
      <c r="B14106" t="s">
        <v>1495</v>
      </c>
      <c r="C14106">
        <v>335964</v>
      </c>
      <c r="D14106" t="s">
        <v>130</v>
      </c>
      <c r="E14106" t="s">
        <v>1848</v>
      </c>
      <c r="F14106" t="s">
        <v>1544</v>
      </c>
    </row>
    <row r="14107" spans="1:6" ht="15">
      <c r="A14107" s="233">
        <v>45748</v>
      </c>
      <c r="B14107" t="s">
        <v>2112</v>
      </c>
      <c r="C14107">
        <v>510</v>
      </c>
      <c r="D14107" t="s">
        <v>130</v>
      </c>
      <c r="E14107" t="s">
        <v>2411</v>
      </c>
      <c r="F14107" t="s">
        <v>1544</v>
      </c>
    </row>
    <row r="14108" spans="1:6" ht="15">
      <c r="A14108" s="233">
        <v>45748</v>
      </c>
      <c r="B14108" t="s">
        <v>2112</v>
      </c>
      <c r="C14108">
        <v>145</v>
      </c>
      <c r="D14108" t="s">
        <v>1499</v>
      </c>
      <c r="E14108" t="s">
        <v>2157</v>
      </c>
      <c r="F14108" t="s">
        <v>1518</v>
      </c>
    </row>
    <row r="14109" spans="1:6" ht="15">
      <c r="A14109" s="233">
        <v>45748</v>
      </c>
      <c r="B14109" t="s">
        <v>1495</v>
      </c>
      <c r="C14109">
        <v>42699</v>
      </c>
      <c r="D14109" t="s">
        <v>1499</v>
      </c>
      <c r="E14109" t="s">
        <v>1849</v>
      </c>
      <c r="F14109" t="s">
        <v>1518</v>
      </c>
    </row>
    <row r="14110" spans="1:6" ht="15">
      <c r="A14110" s="233">
        <v>45748</v>
      </c>
      <c r="B14110" t="s">
        <v>2110</v>
      </c>
      <c r="C14110">
        <v>339.5864071758121</v>
      </c>
      <c r="D14110" t="s">
        <v>1499</v>
      </c>
      <c r="E14110" t="s">
        <v>2542</v>
      </c>
      <c r="F14110" t="s">
        <v>1518</v>
      </c>
    </row>
    <row r="14111" spans="1:6" ht="15">
      <c r="A14111" s="233">
        <v>45748</v>
      </c>
      <c r="B14111" t="s">
        <v>1495</v>
      </c>
      <c r="C14111">
        <v>25926</v>
      </c>
      <c r="D14111" t="s">
        <v>134</v>
      </c>
      <c r="E14111" t="s">
        <v>1850</v>
      </c>
      <c r="F14111" t="s">
        <v>1509</v>
      </c>
    </row>
    <row r="14112" spans="1:6" ht="15">
      <c r="A14112" s="233">
        <v>45748</v>
      </c>
      <c r="B14112" t="s">
        <v>2112</v>
      </c>
      <c r="C14112">
        <v>60</v>
      </c>
      <c r="D14112" t="s">
        <v>134</v>
      </c>
      <c r="E14112" t="s">
        <v>2113</v>
      </c>
      <c r="F14112" t="s">
        <v>1509</v>
      </c>
    </row>
    <row r="14113" spans="1:6" ht="15">
      <c r="A14113" s="233">
        <v>45748</v>
      </c>
      <c r="B14113" t="s">
        <v>2110</v>
      </c>
      <c r="C14113">
        <v>231.42791020597079</v>
      </c>
      <c r="D14113" t="s">
        <v>134</v>
      </c>
      <c r="E14113" t="s">
        <v>2201</v>
      </c>
      <c r="F14113" t="s">
        <v>1509</v>
      </c>
    </row>
    <row r="14114" spans="1:6" ht="15">
      <c r="A14114" s="233">
        <v>45748</v>
      </c>
      <c r="B14114" t="s">
        <v>2110</v>
      </c>
      <c r="C14114">
        <v>240.8120924718435</v>
      </c>
      <c r="D14114" t="s">
        <v>136</v>
      </c>
      <c r="E14114" t="s">
        <v>2224</v>
      </c>
      <c r="F14114" t="s">
        <v>1518</v>
      </c>
    </row>
    <row r="14115" spans="1:6" ht="15">
      <c r="A14115" s="233">
        <v>45748</v>
      </c>
      <c r="B14115" t="s">
        <v>2112</v>
      </c>
      <c r="C14115">
        <v>195</v>
      </c>
      <c r="D14115" t="s">
        <v>136</v>
      </c>
      <c r="E14115" t="s">
        <v>2135</v>
      </c>
      <c r="F14115" t="s">
        <v>1518</v>
      </c>
    </row>
    <row r="14116" spans="1:6" ht="15">
      <c r="A14116" s="233">
        <v>45748</v>
      </c>
      <c r="B14116" t="s">
        <v>1495</v>
      </c>
      <c r="C14116">
        <v>80976</v>
      </c>
      <c r="D14116" t="s">
        <v>136</v>
      </c>
      <c r="E14116" t="s">
        <v>1851</v>
      </c>
      <c r="F14116" t="s">
        <v>1518</v>
      </c>
    </row>
    <row r="14117" spans="1:6" ht="15">
      <c r="A14117" s="233">
        <v>45748</v>
      </c>
      <c r="B14117" t="s">
        <v>2112</v>
      </c>
      <c r="C14117">
        <v>80</v>
      </c>
      <c r="D14117" t="s">
        <v>138</v>
      </c>
      <c r="E14117" t="s">
        <v>2115</v>
      </c>
      <c r="F14117" t="s">
        <v>1534</v>
      </c>
    </row>
    <row r="14118" spans="1:6" ht="15">
      <c r="A14118" s="233">
        <v>45748</v>
      </c>
      <c r="B14118" t="s">
        <v>1495</v>
      </c>
      <c r="C14118">
        <v>28160</v>
      </c>
      <c r="D14118" t="s">
        <v>138</v>
      </c>
      <c r="E14118" t="s">
        <v>1852</v>
      </c>
      <c r="F14118" t="s">
        <v>1534</v>
      </c>
    </row>
    <row r="14119" spans="1:6" ht="15">
      <c r="A14119" s="233">
        <v>45748</v>
      </c>
      <c r="B14119" t="s">
        <v>2110</v>
      </c>
      <c r="C14119">
        <v>284.09090909090912</v>
      </c>
      <c r="D14119" t="s">
        <v>138</v>
      </c>
      <c r="E14119" t="s">
        <v>2802</v>
      </c>
      <c r="F14119" t="s">
        <v>1534</v>
      </c>
    </row>
    <row r="14120" spans="1:6" ht="15">
      <c r="A14120" s="233">
        <v>45748</v>
      </c>
      <c r="B14120" t="s">
        <v>1495</v>
      </c>
      <c r="C14120">
        <v>30014</v>
      </c>
      <c r="D14120" t="s">
        <v>140</v>
      </c>
      <c r="E14120" t="s">
        <v>1853</v>
      </c>
      <c r="F14120" t="s">
        <v>1509</v>
      </c>
    </row>
    <row r="14121" spans="1:6" ht="15">
      <c r="A14121" s="233">
        <v>45748</v>
      </c>
      <c r="B14121" t="s">
        <v>2112</v>
      </c>
      <c r="C14121">
        <v>80</v>
      </c>
      <c r="D14121" t="s">
        <v>140</v>
      </c>
      <c r="E14121" t="s">
        <v>2115</v>
      </c>
      <c r="F14121" t="s">
        <v>1509</v>
      </c>
    </row>
    <row r="14122" spans="1:6" ht="15">
      <c r="A14122" s="233">
        <v>45748</v>
      </c>
      <c r="B14122" t="s">
        <v>2110</v>
      </c>
      <c r="C14122">
        <v>266.54228026920771</v>
      </c>
      <c r="D14122" t="s">
        <v>140</v>
      </c>
      <c r="E14122" t="s">
        <v>2130</v>
      </c>
      <c r="F14122" t="s">
        <v>1509</v>
      </c>
    </row>
    <row r="14123" spans="1:6" ht="15">
      <c r="A14123" s="233">
        <v>45748</v>
      </c>
      <c r="B14123" t="s">
        <v>2110</v>
      </c>
      <c r="C14123">
        <v>207.08107315642869</v>
      </c>
      <c r="D14123" t="s">
        <v>142</v>
      </c>
      <c r="E14123" t="s">
        <v>3541</v>
      </c>
      <c r="F14123" t="s">
        <v>1534</v>
      </c>
    </row>
    <row r="14124" spans="1:6" ht="15">
      <c r="A14124" s="233">
        <v>45748</v>
      </c>
      <c r="B14124" t="s">
        <v>2112</v>
      </c>
      <c r="C14124">
        <v>565</v>
      </c>
      <c r="D14124" t="s">
        <v>142</v>
      </c>
      <c r="E14124" t="s">
        <v>2399</v>
      </c>
      <c r="F14124" t="s">
        <v>1534</v>
      </c>
    </row>
    <row r="14125" spans="1:6" ht="15">
      <c r="A14125" s="233">
        <v>45748</v>
      </c>
      <c r="B14125" t="s">
        <v>1495</v>
      </c>
      <c r="C14125">
        <v>272840</v>
      </c>
      <c r="D14125" t="s">
        <v>142</v>
      </c>
      <c r="E14125" t="s">
        <v>1854</v>
      </c>
      <c r="F14125" t="s">
        <v>1534</v>
      </c>
    </row>
    <row r="14126" spans="1:6" ht="15">
      <c r="A14126" s="233">
        <v>45748</v>
      </c>
      <c r="B14126" t="s">
        <v>2112</v>
      </c>
      <c r="C14126">
        <v>310</v>
      </c>
      <c r="D14126" t="s">
        <v>144</v>
      </c>
      <c r="E14126" t="s">
        <v>2289</v>
      </c>
      <c r="F14126" t="s">
        <v>1518</v>
      </c>
    </row>
    <row r="14127" spans="1:6" ht="15">
      <c r="A14127" s="233">
        <v>45748</v>
      </c>
      <c r="B14127" t="s">
        <v>1495</v>
      </c>
      <c r="C14127">
        <v>131845</v>
      </c>
      <c r="D14127" t="s">
        <v>144</v>
      </c>
      <c r="E14127" t="s">
        <v>1855</v>
      </c>
      <c r="F14127" t="s">
        <v>1518</v>
      </c>
    </row>
    <row r="14128" spans="1:6" ht="15">
      <c r="A14128" s="233">
        <v>45748</v>
      </c>
      <c r="B14128" t="s">
        <v>2110</v>
      </c>
      <c r="C14128">
        <v>235.12457810307561</v>
      </c>
      <c r="D14128" t="s">
        <v>144</v>
      </c>
      <c r="E14128" t="s">
        <v>2203</v>
      </c>
      <c r="F14128" t="s">
        <v>1518</v>
      </c>
    </row>
    <row r="14129" spans="1:6" ht="15">
      <c r="A14129" s="233">
        <v>45748</v>
      </c>
      <c r="B14129" t="s">
        <v>1495</v>
      </c>
      <c r="C14129">
        <v>46623</v>
      </c>
      <c r="D14129" t="s">
        <v>146</v>
      </c>
      <c r="E14129" t="s">
        <v>1856</v>
      </c>
      <c r="F14129" t="s">
        <v>1591</v>
      </c>
    </row>
    <row r="14130" spans="1:6" ht="15">
      <c r="A14130" s="233">
        <v>45748</v>
      </c>
      <c r="B14130" t="s">
        <v>2110</v>
      </c>
      <c r="C14130">
        <v>0</v>
      </c>
      <c r="D14130" t="s">
        <v>146</v>
      </c>
      <c r="E14130" t="s">
        <v>2156</v>
      </c>
      <c r="F14130" t="s">
        <v>1591</v>
      </c>
    </row>
    <row r="14131" spans="1:6" ht="15">
      <c r="A14131" s="233">
        <v>45748</v>
      </c>
      <c r="B14131" t="s">
        <v>2112</v>
      </c>
      <c r="C14131">
        <v>0</v>
      </c>
      <c r="D14131" t="s">
        <v>146</v>
      </c>
      <c r="E14131" t="s">
        <v>2156</v>
      </c>
      <c r="F14131" t="s">
        <v>1591</v>
      </c>
    </row>
    <row r="14132" spans="1:6" ht="15">
      <c r="A14132" s="233">
        <v>45748</v>
      </c>
      <c r="B14132" t="s">
        <v>2110</v>
      </c>
      <c r="C14132">
        <v>44.487095564636583</v>
      </c>
      <c r="D14132" t="s">
        <v>148</v>
      </c>
      <c r="E14132" t="s">
        <v>4121</v>
      </c>
      <c r="F14132" t="s">
        <v>1591</v>
      </c>
    </row>
    <row r="14133" spans="1:6" ht="15">
      <c r="A14133" s="233">
        <v>45748</v>
      </c>
      <c r="B14133" t="s">
        <v>1495</v>
      </c>
      <c r="C14133">
        <v>157349</v>
      </c>
      <c r="D14133" t="s">
        <v>148</v>
      </c>
      <c r="E14133" t="s">
        <v>1857</v>
      </c>
      <c r="F14133" t="s">
        <v>1591</v>
      </c>
    </row>
    <row r="14134" spans="1:6" ht="15">
      <c r="A14134" s="233">
        <v>45748</v>
      </c>
      <c r="B14134" t="s">
        <v>2112</v>
      </c>
      <c r="C14134">
        <v>70</v>
      </c>
      <c r="D14134" t="s">
        <v>148</v>
      </c>
      <c r="E14134" t="s">
        <v>2127</v>
      </c>
      <c r="F14134" t="s">
        <v>1591</v>
      </c>
    </row>
    <row r="14135" spans="1:6" ht="15">
      <c r="A14135" s="233">
        <v>45748</v>
      </c>
      <c r="B14135" t="s">
        <v>2112</v>
      </c>
      <c r="C14135">
        <v>65</v>
      </c>
      <c r="D14135" t="s">
        <v>150</v>
      </c>
      <c r="E14135" t="s">
        <v>2209</v>
      </c>
      <c r="F14135" t="s">
        <v>1509</v>
      </c>
    </row>
    <row r="14136" spans="1:6" ht="15">
      <c r="A14136" s="233">
        <v>45748</v>
      </c>
      <c r="B14136" t="s">
        <v>1495</v>
      </c>
      <c r="C14136">
        <v>31107</v>
      </c>
      <c r="D14136" t="s">
        <v>150</v>
      </c>
      <c r="E14136" t="s">
        <v>1858</v>
      </c>
      <c r="F14136" t="s">
        <v>1509</v>
      </c>
    </row>
    <row r="14137" spans="1:6" ht="15">
      <c r="A14137" s="233">
        <v>45748</v>
      </c>
      <c r="B14137" t="s">
        <v>2110</v>
      </c>
      <c r="C14137">
        <v>208.95618349567621</v>
      </c>
      <c r="D14137" t="s">
        <v>150</v>
      </c>
      <c r="E14137" t="s">
        <v>2151</v>
      </c>
      <c r="F14137" t="s">
        <v>1509</v>
      </c>
    </row>
    <row r="14138" spans="1:6" ht="15">
      <c r="A14138" s="233">
        <v>45748</v>
      </c>
      <c r="B14138" t="s">
        <v>1495</v>
      </c>
      <c r="C14138">
        <v>190608</v>
      </c>
      <c r="D14138" t="s">
        <v>152</v>
      </c>
      <c r="E14138" t="s">
        <v>1859</v>
      </c>
      <c r="F14138" t="s">
        <v>1591</v>
      </c>
    </row>
    <row r="14139" spans="1:6" ht="15">
      <c r="A14139" s="233">
        <v>45748</v>
      </c>
      <c r="B14139" t="s">
        <v>2112</v>
      </c>
      <c r="C14139">
        <v>350</v>
      </c>
      <c r="D14139" t="s">
        <v>152</v>
      </c>
      <c r="E14139" t="s">
        <v>2210</v>
      </c>
      <c r="F14139" t="s">
        <v>1591</v>
      </c>
    </row>
    <row r="14140" spans="1:6" ht="15">
      <c r="A14140" s="233">
        <v>45748</v>
      </c>
      <c r="B14140" t="s">
        <v>2110</v>
      </c>
      <c r="C14140">
        <v>183.62293293041219</v>
      </c>
      <c r="D14140" t="s">
        <v>152</v>
      </c>
      <c r="E14140" t="s">
        <v>2211</v>
      </c>
      <c r="F14140" t="s">
        <v>1591</v>
      </c>
    </row>
    <row r="14141" spans="1:6" ht="15">
      <c r="A14141" s="233">
        <v>45748</v>
      </c>
      <c r="B14141" t="s">
        <v>2112</v>
      </c>
      <c r="C14141">
        <v>245</v>
      </c>
      <c r="D14141" t="s">
        <v>154</v>
      </c>
      <c r="E14141" t="s">
        <v>2243</v>
      </c>
      <c r="F14141" t="s">
        <v>1534</v>
      </c>
    </row>
    <row r="14142" spans="1:6" ht="15">
      <c r="A14142" s="233">
        <v>45748</v>
      </c>
      <c r="B14142" t="s">
        <v>1495</v>
      </c>
      <c r="C14142">
        <v>78032</v>
      </c>
      <c r="D14142" t="s">
        <v>154</v>
      </c>
      <c r="E14142" t="s">
        <v>1860</v>
      </c>
      <c r="F14142" t="s">
        <v>1534</v>
      </c>
    </row>
    <row r="14143" spans="1:6" ht="15">
      <c r="A14143" s="233">
        <v>45748</v>
      </c>
      <c r="B14143" t="s">
        <v>2110</v>
      </c>
      <c r="C14143">
        <v>313.97375435718681</v>
      </c>
      <c r="D14143" t="s">
        <v>154</v>
      </c>
      <c r="E14143" t="s">
        <v>2787</v>
      </c>
      <c r="F14143" t="s">
        <v>1534</v>
      </c>
    </row>
    <row r="14144" spans="1:6" ht="15">
      <c r="A14144" s="233">
        <v>45748</v>
      </c>
      <c r="B14144" t="s">
        <v>2110</v>
      </c>
      <c r="C14144">
        <v>294.19335858493002</v>
      </c>
      <c r="D14144" t="s">
        <v>156</v>
      </c>
      <c r="E14144" t="s">
        <v>2163</v>
      </c>
      <c r="F14144" t="s">
        <v>1525</v>
      </c>
    </row>
    <row r="14145" spans="1:6" ht="15">
      <c r="A14145" s="233">
        <v>45748</v>
      </c>
      <c r="B14145" t="s">
        <v>1495</v>
      </c>
      <c r="C14145">
        <v>27193</v>
      </c>
      <c r="D14145" t="s">
        <v>156</v>
      </c>
      <c r="E14145" t="s">
        <v>1861</v>
      </c>
      <c r="F14145" t="s">
        <v>1525</v>
      </c>
    </row>
    <row r="14146" spans="1:6" ht="15">
      <c r="A14146" s="233">
        <v>45748</v>
      </c>
      <c r="B14146" t="s">
        <v>2112</v>
      </c>
      <c r="C14146">
        <v>80</v>
      </c>
      <c r="D14146" t="s">
        <v>156</v>
      </c>
      <c r="E14146" t="s">
        <v>2115</v>
      </c>
      <c r="F14146" t="s">
        <v>1525</v>
      </c>
    </row>
    <row r="14147" spans="1:6" ht="15">
      <c r="A14147" s="233">
        <v>45748</v>
      </c>
      <c r="B14147" t="s">
        <v>2112</v>
      </c>
      <c r="C14147">
        <v>210</v>
      </c>
      <c r="D14147" t="s">
        <v>158</v>
      </c>
      <c r="E14147" t="s">
        <v>2167</v>
      </c>
      <c r="F14147" t="s">
        <v>1534</v>
      </c>
    </row>
    <row r="14148" spans="1:6" ht="15">
      <c r="A14148" s="233">
        <v>45748</v>
      </c>
      <c r="B14148" t="s">
        <v>1495</v>
      </c>
      <c r="C14148">
        <v>55094</v>
      </c>
      <c r="D14148" t="s">
        <v>158</v>
      </c>
      <c r="E14148" t="s">
        <v>1862</v>
      </c>
      <c r="F14148" t="s">
        <v>1534</v>
      </c>
    </row>
    <row r="14149" spans="1:6" ht="15">
      <c r="A14149" s="233">
        <v>45748</v>
      </c>
      <c r="B14149" t="s">
        <v>2110</v>
      </c>
      <c r="C14149">
        <v>381.16673321958842</v>
      </c>
      <c r="D14149" t="s">
        <v>158</v>
      </c>
      <c r="E14149" t="s">
        <v>3064</v>
      </c>
      <c r="F14149" t="s">
        <v>1534</v>
      </c>
    </row>
    <row r="14150" spans="1:6" ht="15">
      <c r="A14150" s="233">
        <v>45748</v>
      </c>
      <c r="B14150" t="s">
        <v>1495</v>
      </c>
      <c r="C14150">
        <v>48069</v>
      </c>
      <c r="D14150" t="s">
        <v>160</v>
      </c>
      <c r="E14150" t="s">
        <v>1863</v>
      </c>
      <c r="F14150" t="s">
        <v>1544</v>
      </c>
    </row>
    <row r="14151" spans="1:6" ht="15">
      <c r="A14151" s="233">
        <v>45748</v>
      </c>
      <c r="B14151" t="s">
        <v>2112</v>
      </c>
      <c r="C14151">
        <v>110</v>
      </c>
      <c r="D14151" t="s">
        <v>160</v>
      </c>
      <c r="E14151" t="s">
        <v>2123</v>
      </c>
      <c r="F14151" t="s">
        <v>1544</v>
      </c>
    </row>
    <row r="14152" spans="1:6" ht="15">
      <c r="A14152" s="233">
        <v>45748</v>
      </c>
      <c r="B14152" t="s">
        <v>2110</v>
      </c>
      <c r="C14152">
        <v>228.83771245501259</v>
      </c>
      <c r="D14152" t="s">
        <v>160</v>
      </c>
      <c r="E14152" t="s">
        <v>2789</v>
      </c>
      <c r="F14152" t="s">
        <v>1544</v>
      </c>
    </row>
    <row r="14153" spans="1:6" ht="15">
      <c r="A14153" s="233">
        <v>45748</v>
      </c>
      <c r="B14153" t="s">
        <v>2112</v>
      </c>
      <c r="C14153">
        <v>70</v>
      </c>
      <c r="D14153" t="s">
        <v>162</v>
      </c>
      <c r="E14153" t="s">
        <v>2127</v>
      </c>
      <c r="F14153" t="s">
        <v>1509</v>
      </c>
    </row>
    <row r="14154" spans="1:6" ht="15">
      <c r="A14154" s="233">
        <v>45748</v>
      </c>
      <c r="B14154" t="s">
        <v>2110</v>
      </c>
      <c r="C14154">
        <v>242.2983731394946</v>
      </c>
      <c r="D14154" t="s">
        <v>162</v>
      </c>
      <c r="E14154" t="s">
        <v>2132</v>
      </c>
      <c r="F14154" t="s">
        <v>1509</v>
      </c>
    </row>
    <row r="14155" spans="1:6" ht="15">
      <c r="A14155" s="233">
        <v>45748</v>
      </c>
      <c r="B14155" t="s">
        <v>1495</v>
      </c>
      <c r="C14155">
        <v>28890</v>
      </c>
      <c r="D14155" t="s">
        <v>162</v>
      </c>
      <c r="E14155" t="s">
        <v>1864</v>
      </c>
      <c r="F14155" t="s">
        <v>1509</v>
      </c>
    </row>
    <row r="14156" spans="1:6" ht="15">
      <c r="A14156" s="233">
        <v>45748</v>
      </c>
      <c r="B14156" t="s">
        <v>1495</v>
      </c>
      <c r="C14156">
        <v>25981</v>
      </c>
      <c r="D14156" t="s">
        <v>164</v>
      </c>
      <c r="E14156" t="s">
        <v>1865</v>
      </c>
      <c r="F14156" t="s">
        <v>1578</v>
      </c>
    </row>
    <row r="14157" spans="1:6" ht="15">
      <c r="A14157" s="233">
        <v>45748</v>
      </c>
      <c r="B14157" t="s">
        <v>2112</v>
      </c>
      <c r="C14157">
        <v>95</v>
      </c>
      <c r="D14157" t="s">
        <v>164</v>
      </c>
      <c r="E14157" t="s">
        <v>2258</v>
      </c>
      <c r="F14157" t="s">
        <v>1578</v>
      </c>
    </row>
    <row r="14158" spans="1:6" ht="15">
      <c r="A14158" s="233">
        <v>45748</v>
      </c>
      <c r="B14158" t="s">
        <v>2110</v>
      </c>
      <c r="C14158">
        <v>365.65182248566259</v>
      </c>
      <c r="D14158" t="s">
        <v>164</v>
      </c>
      <c r="E14158" t="s">
        <v>3825</v>
      </c>
      <c r="F14158" t="s">
        <v>1578</v>
      </c>
    </row>
    <row r="14159" spans="1:6" ht="15">
      <c r="A14159" s="233">
        <v>45748</v>
      </c>
      <c r="B14159" t="s">
        <v>2110</v>
      </c>
      <c r="C14159">
        <v>160.90104585679799</v>
      </c>
      <c r="D14159" t="s">
        <v>166</v>
      </c>
      <c r="E14159" t="s">
        <v>2174</v>
      </c>
      <c r="F14159" t="s">
        <v>1525</v>
      </c>
    </row>
    <row r="14160" spans="1:6" ht="15">
      <c r="A14160" s="233">
        <v>45748</v>
      </c>
      <c r="B14160" t="s">
        <v>1495</v>
      </c>
      <c r="C14160">
        <v>43505</v>
      </c>
      <c r="D14160" t="s">
        <v>166</v>
      </c>
      <c r="E14160" t="s">
        <v>1866</v>
      </c>
      <c r="F14160" t="s">
        <v>1525</v>
      </c>
    </row>
    <row r="14161" spans="1:6" ht="15">
      <c r="A14161" s="233">
        <v>45748</v>
      </c>
      <c r="B14161" t="s">
        <v>2112</v>
      </c>
      <c r="C14161">
        <v>70</v>
      </c>
      <c r="D14161" t="s">
        <v>166</v>
      </c>
      <c r="E14161" t="s">
        <v>2127</v>
      </c>
      <c r="F14161" t="s">
        <v>1525</v>
      </c>
    </row>
    <row r="14162" spans="1:6" ht="15">
      <c r="A14162" s="233">
        <v>45748</v>
      </c>
      <c r="B14162" t="s">
        <v>1495</v>
      </c>
      <c r="C14162">
        <v>47404</v>
      </c>
      <c r="D14162" t="s">
        <v>168</v>
      </c>
      <c r="E14162" t="s">
        <v>1867</v>
      </c>
      <c r="F14162" t="s">
        <v>1578</v>
      </c>
    </row>
    <row r="14163" spans="1:6" ht="15">
      <c r="A14163" s="233">
        <v>45748</v>
      </c>
      <c r="B14163" t="s">
        <v>2110</v>
      </c>
      <c r="C14163">
        <v>326.97662644502572</v>
      </c>
      <c r="D14163" t="s">
        <v>168</v>
      </c>
      <c r="E14163" t="s">
        <v>2805</v>
      </c>
      <c r="F14163" t="s">
        <v>1578</v>
      </c>
    </row>
    <row r="14164" spans="1:6" ht="15">
      <c r="A14164" s="233">
        <v>45748</v>
      </c>
      <c r="B14164" t="s">
        <v>2112</v>
      </c>
      <c r="C14164">
        <v>155</v>
      </c>
      <c r="D14164" t="s">
        <v>168</v>
      </c>
      <c r="E14164" t="s">
        <v>2140</v>
      </c>
      <c r="F14164" t="s">
        <v>1578</v>
      </c>
    </row>
    <row r="14165" spans="1:6" ht="15">
      <c r="A14165" s="233">
        <v>45748</v>
      </c>
      <c r="B14165" t="s">
        <v>2110</v>
      </c>
      <c r="C14165">
        <v>301.332955190017</v>
      </c>
      <c r="D14165" t="s">
        <v>170</v>
      </c>
      <c r="E14165" t="s">
        <v>3170</v>
      </c>
      <c r="F14165" t="s">
        <v>1509</v>
      </c>
    </row>
    <row r="14166" spans="1:6" ht="15">
      <c r="A14166" s="233">
        <v>45748</v>
      </c>
      <c r="B14166" t="s">
        <v>2112</v>
      </c>
      <c r="C14166">
        <v>85</v>
      </c>
      <c r="D14166" t="s">
        <v>170</v>
      </c>
      <c r="E14166" t="s">
        <v>2183</v>
      </c>
      <c r="F14166" t="s">
        <v>1509</v>
      </c>
    </row>
    <row r="14167" spans="1:6" ht="15">
      <c r="A14167" s="233">
        <v>45748</v>
      </c>
      <c r="B14167" t="s">
        <v>1495</v>
      </c>
      <c r="C14167">
        <v>28208</v>
      </c>
      <c r="D14167" t="s">
        <v>170</v>
      </c>
      <c r="E14167" t="s">
        <v>1868</v>
      </c>
      <c r="F14167" t="s">
        <v>1509</v>
      </c>
    </row>
    <row r="14168" spans="1:6" ht="15">
      <c r="A14168" s="233">
        <v>45748</v>
      </c>
      <c r="B14168" t="s">
        <v>1495</v>
      </c>
      <c r="C14168">
        <v>234739</v>
      </c>
      <c r="D14168" t="s">
        <v>172</v>
      </c>
      <c r="E14168" t="s">
        <v>1869</v>
      </c>
      <c r="F14168" t="s">
        <v>1525</v>
      </c>
    </row>
    <row r="14169" spans="1:6" ht="15">
      <c r="A14169" s="233">
        <v>45748</v>
      </c>
      <c r="B14169" t="s">
        <v>2110</v>
      </c>
      <c r="C14169">
        <v>164.01194518166989</v>
      </c>
      <c r="D14169" t="s">
        <v>172</v>
      </c>
      <c r="E14169" t="s">
        <v>2260</v>
      </c>
      <c r="F14169" t="s">
        <v>1525</v>
      </c>
    </row>
    <row r="14170" spans="1:6" ht="15">
      <c r="A14170" s="233">
        <v>45748</v>
      </c>
      <c r="B14170" t="s">
        <v>2112</v>
      </c>
      <c r="C14170">
        <v>385</v>
      </c>
      <c r="D14170" t="s">
        <v>172</v>
      </c>
      <c r="E14170" t="s">
        <v>2620</v>
      </c>
      <c r="F14170" t="s">
        <v>1525</v>
      </c>
    </row>
    <row r="14171" spans="1:6" ht="15">
      <c r="A14171" s="233">
        <v>45748</v>
      </c>
      <c r="B14171" t="s">
        <v>1495</v>
      </c>
      <c r="C14171">
        <v>34590</v>
      </c>
      <c r="D14171" t="s">
        <v>174</v>
      </c>
      <c r="E14171" t="s">
        <v>1870</v>
      </c>
      <c r="F14171" t="s">
        <v>1518</v>
      </c>
    </row>
    <row r="14172" spans="1:6" ht="15">
      <c r="A14172" s="233">
        <v>45748</v>
      </c>
      <c r="B14172" t="s">
        <v>2112</v>
      </c>
      <c r="C14172">
        <v>80</v>
      </c>
      <c r="D14172" t="s">
        <v>174</v>
      </c>
      <c r="E14172" t="s">
        <v>2115</v>
      </c>
      <c r="F14172" t="s">
        <v>1518</v>
      </c>
    </row>
    <row r="14173" spans="1:6" ht="15">
      <c r="A14173" s="233">
        <v>45748</v>
      </c>
      <c r="B14173" t="s">
        <v>2110</v>
      </c>
      <c r="C14173">
        <v>231.28071697022261</v>
      </c>
      <c r="D14173" t="s">
        <v>174</v>
      </c>
      <c r="E14173" t="s">
        <v>2201</v>
      </c>
      <c r="F14173" t="s">
        <v>1518</v>
      </c>
    </row>
    <row r="14174" spans="1:6" ht="15">
      <c r="A14174" s="233">
        <v>45748</v>
      </c>
      <c r="B14174" t="s">
        <v>2110</v>
      </c>
      <c r="C14174">
        <v>254.67325421484239</v>
      </c>
      <c r="D14174" t="s">
        <v>176</v>
      </c>
      <c r="E14174" t="s">
        <v>2244</v>
      </c>
      <c r="F14174" t="s">
        <v>1518</v>
      </c>
    </row>
    <row r="14175" spans="1:6" ht="15">
      <c r="A14175" s="233">
        <v>45748</v>
      </c>
      <c r="B14175" t="s">
        <v>1495</v>
      </c>
      <c r="C14175">
        <v>39266</v>
      </c>
      <c r="D14175" t="s">
        <v>176</v>
      </c>
      <c r="E14175" t="s">
        <v>1871</v>
      </c>
      <c r="F14175" t="s">
        <v>1518</v>
      </c>
    </row>
    <row r="14176" spans="1:6" ht="15">
      <c r="A14176" s="233">
        <v>45748</v>
      </c>
      <c r="B14176" t="s">
        <v>2112</v>
      </c>
      <c r="C14176">
        <v>100</v>
      </c>
      <c r="D14176" t="s">
        <v>176</v>
      </c>
      <c r="E14176" t="s">
        <v>2121</v>
      </c>
      <c r="F14176" t="s">
        <v>1518</v>
      </c>
    </row>
    <row r="14177" spans="1:6" ht="15">
      <c r="A14177" s="233">
        <v>45748</v>
      </c>
      <c r="B14177" t="s">
        <v>1495</v>
      </c>
      <c r="C14177">
        <v>68847</v>
      </c>
      <c r="D14177" t="s">
        <v>178</v>
      </c>
      <c r="E14177" t="s">
        <v>1872</v>
      </c>
      <c r="F14177" t="s">
        <v>1591</v>
      </c>
    </row>
    <row r="14178" spans="1:6" ht="15">
      <c r="A14178" s="233">
        <v>45748</v>
      </c>
      <c r="B14178" t="s">
        <v>2112</v>
      </c>
      <c r="C14178">
        <v>185</v>
      </c>
      <c r="D14178" t="s">
        <v>178</v>
      </c>
      <c r="E14178" t="s">
        <v>2171</v>
      </c>
      <c r="F14178" t="s">
        <v>1591</v>
      </c>
    </row>
    <row r="14179" spans="1:6" ht="15">
      <c r="A14179" s="233">
        <v>45748</v>
      </c>
      <c r="B14179" t="s">
        <v>2110</v>
      </c>
      <c r="C14179">
        <v>268.71178119598528</v>
      </c>
      <c r="D14179" t="s">
        <v>178</v>
      </c>
      <c r="E14179" t="s">
        <v>2261</v>
      </c>
      <c r="F14179" t="s">
        <v>1591</v>
      </c>
    </row>
    <row r="14180" spans="1:6" ht="15">
      <c r="A14180" s="233">
        <v>45748</v>
      </c>
      <c r="B14180" t="s">
        <v>1495</v>
      </c>
      <c r="C14180">
        <v>53950</v>
      </c>
      <c r="D14180" t="s">
        <v>180</v>
      </c>
      <c r="E14180" t="s">
        <v>1873</v>
      </c>
      <c r="F14180" t="s">
        <v>1522</v>
      </c>
    </row>
    <row r="14181" spans="1:6" ht="15">
      <c r="A14181" s="233">
        <v>45748</v>
      </c>
      <c r="B14181" t="s">
        <v>2112</v>
      </c>
      <c r="C14181">
        <v>105</v>
      </c>
      <c r="D14181" t="s">
        <v>180</v>
      </c>
      <c r="E14181" t="s">
        <v>2137</v>
      </c>
      <c r="F14181" t="s">
        <v>1522</v>
      </c>
    </row>
    <row r="14182" spans="1:6" ht="15">
      <c r="A14182" s="233">
        <v>45748</v>
      </c>
      <c r="B14182" t="s">
        <v>2110</v>
      </c>
      <c r="C14182">
        <v>194.62465245597781</v>
      </c>
      <c r="D14182" t="s">
        <v>180</v>
      </c>
      <c r="E14182" t="s">
        <v>2135</v>
      </c>
      <c r="F14182" t="s">
        <v>1522</v>
      </c>
    </row>
    <row r="14183" spans="1:6" ht="15">
      <c r="A14183" s="233">
        <v>45748</v>
      </c>
      <c r="B14183" t="s">
        <v>1495</v>
      </c>
      <c r="C14183">
        <v>45522</v>
      </c>
      <c r="D14183" t="s">
        <v>182</v>
      </c>
      <c r="E14183" t="s">
        <v>1874</v>
      </c>
      <c r="F14183" t="s">
        <v>1578</v>
      </c>
    </row>
    <row r="14184" spans="1:6" ht="15">
      <c r="A14184" s="233">
        <v>45748</v>
      </c>
      <c r="B14184" t="s">
        <v>2110</v>
      </c>
      <c r="C14184">
        <v>285.57620491191068</v>
      </c>
      <c r="D14184" t="s">
        <v>182</v>
      </c>
      <c r="E14184" t="s">
        <v>3144</v>
      </c>
      <c r="F14184" t="s">
        <v>1578</v>
      </c>
    </row>
    <row r="14185" spans="1:6" ht="15">
      <c r="A14185" s="233">
        <v>45748</v>
      </c>
      <c r="B14185" t="s">
        <v>2112</v>
      </c>
      <c r="C14185">
        <v>130</v>
      </c>
      <c r="D14185" t="s">
        <v>182</v>
      </c>
      <c r="E14185" t="s">
        <v>2179</v>
      </c>
      <c r="F14185" t="s">
        <v>1578</v>
      </c>
    </row>
    <row r="14186" spans="1:6" ht="15">
      <c r="A14186" s="233">
        <v>45748</v>
      </c>
      <c r="B14186" t="s">
        <v>2112</v>
      </c>
      <c r="C14186">
        <v>340</v>
      </c>
      <c r="D14186" t="s">
        <v>184</v>
      </c>
      <c r="E14186" t="s">
        <v>2542</v>
      </c>
      <c r="F14186" t="s">
        <v>1518</v>
      </c>
    </row>
    <row r="14187" spans="1:6" ht="15">
      <c r="A14187" s="233">
        <v>45748</v>
      </c>
      <c r="B14187" t="s">
        <v>1495</v>
      </c>
      <c r="C14187">
        <v>165203</v>
      </c>
      <c r="D14187" t="s">
        <v>184</v>
      </c>
      <c r="E14187" t="s">
        <v>1875</v>
      </c>
      <c r="F14187" t="s">
        <v>1518</v>
      </c>
    </row>
    <row r="14188" spans="1:6" ht="15">
      <c r="A14188" s="233">
        <v>45748</v>
      </c>
      <c r="B14188" t="s">
        <v>2110</v>
      </c>
      <c r="C14188">
        <v>205.80740059199891</v>
      </c>
      <c r="D14188" t="s">
        <v>184</v>
      </c>
      <c r="E14188" t="s">
        <v>3297</v>
      </c>
      <c r="F14188" t="s">
        <v>1518</v>
      </c>
    </row>
    <row r="14189" spans="1:6" ht="15">
      <c r="A14189" s="233">
        <v>45748</v>
      </c>
      <c r="B14189" t="s">
        <v>2110</v>
      </c>
      <c r="C14189">
        <v>209.7553232499603</v>
      </c>
      <c r="D14189" t="s">
        <v>186</v>
      </c>
      <c r="E14189" t="s">
        <v>2167</v>
      </c>
      <c r="F14189" t="s">
        <v>1578</v>
      </c>
    </row>
    <row r="14190" spans="1:6" ht="15">
      <c r="A14190" s="233">
        <v>45748</v>
      </c>
      <c r="B14190" t="s">
        <v>1495</v>
      </c>
      <c r="C14190">
        <v>88198</v>
      </c>
      <c r="D14190" t="s">
        <v>186</v>
      </c>
      <c r="E14190" t="s">
        <v>1876</v>
      </c>
      <c r="F14190" t="s">
        <v>1578</v>
      </c>
    </row>
    <row r="14191" spans="1:6" ht="15">
      <c r="A14191" s="233">
        <v>45748</v>
      </c>
      <c r="B14191" t="s">
        <v>2112</v>
      </c>
      <c r="C14191">
        <v>185</v>
      </c>
      <c r="D14191" t="s">
        <v>186</v>
      </c>
      <c r="E14191" t="s">
        <v>2171</v>
      </c>
      <c r="F14191" t="s">
        <v>1578</v>
      </c>
    </row>
    <row r="14192" spans="1:6" ht="15">
      <c r="A14192" s="233">
        <v>45748</v>
      </c>
      <c r="B14192" t="s">
        <v>2110</v>
      </c>
      <c r="C14192">
        <v>357.48940299269702</v>
      </c>
      <c r="D14192" t="s">
        <v>188</v>
      </c>
      <c r="E14192" t="s">
        <v>3120</v>
      </c>
      <c r="F14192" t="s">
        <v>1591</v>
      </c>
    </row>
    <row r="14193" spans="1:6" ht="15">
      <c r="A14193" s="233">
        <v>45748</v>
      </c>
      <c r="B14193" t="s">
        <v>1495</v>
      </c>
      <c r="C14193">
        <v>39162</v>
      </c>
      <c r="D14193" t="s">
        <v>188</v>
      </c>
      <c r="E14193" t="s">
        <v>1877</v>
      </c>
      <c r="F14193" t="s">
        <v>1591</v>
      </c>
    </row>
    <row r="14194" spans="1:6" ht="15">
      <c r="A14194" s="233">
        <v>45748</v>
      </c>
      <c r="B14194" t="s">
        <v>2112</v>
      </c>
      <c r="C14194">
        <v>140</v>
      </c>
      <c r="D14194" t="s">
        <v>188</v>
      </c>
      <c r="E14194" t="s">
        <v>2131</v>
      </c>
      <c r="F14194" t="s">
        <v>1591</v>
      </c>
    </row>
    <row r="14195" spans="1:6" ht="15">
      <c r="A14195" s="233">
        <v>45748</v>
      </c>
      <c r="B14195" t="s">
        <v>2110</v>
      </c>
      <c r="C14195">
        <v>251.83869325505569</v>
      </c>
      <c r="D14195" t="s">
        <v>190</v>
      </c>
      <c r="E14195" t="s">
        <v>2161</v>
      </c>
      <c r="F14195" t="s">
        <v>1591</v>
      </c>
    </row>
    <row r="14196" spans="1:6" ht="15">
      <c r="A14196" s="233">
        <v>45748</v>
      </c>
      <c r="B14196" t="s">
        <v>1495</v>
      </c>
      <c r="C14196">
        <v>184642</v>
      </c>
      <c r="D14196" t="s">
        <v>190</v>
      </c>
      <c r="E14196" t="s">
        <v>1878</v>
      </c>
      <c r="F14196" t="s">
        <v>1591</v>
      </c>
    </row>
    <row r="14197" spans="1:6" ht="15">
      <c r="A14197" s="233">
        <v>45748</v>
      </c>
      <c r="B14197" t="s">
        <v>2112</v>
      </c>
      <c r="C14197">
        <v>465</v>
      </c>
      <c r="D14197" t="s">
        <v>190</v>
      </c>
      <c r="E14197" t="s">
        <v>2497</v>
      </c>
      <c r="F14197" t="s">
        <v>1591</v>
      </c>
    </row>
    <row r="14198" spans="1:6" ht="15">
      <c r="A14198" s="233">
        <v>45748</v>
      </c>
      <c r="B14198" t="s">
        <v>2112</v>
      </c>
      <c r="C14198">
        <v>100</v>
      </c>
      <c r="D14198" t="s">
        <v>192</v>
      </c>
      <c r="E14198" t="s">
        <v>2121</v>
      </c>
      <c r="F14198" t="s">
        <v>1534</v>
      </c>
    </row>
    <row r="14199" spans="1:6" ht="15">
      <c r="A14199" s="233">
        <v>45748</v>
      </c>
      <c r="B14199" t="s">
        <v>1495</v>
      </c>
      <c r="C14199">
        <v>39562</v>
      </c>
      <c r="D14199" t="s">
        <v>192</v>
      </c>
      <c r="E14199" t="s">
        <v>1879</v>
      </c>
      <c r="F14199" t="s">
        <v>1534</v>
      </c>
    </row>
    <row r="14200" spans="1:6" ht="15">
      <c r="A14200" s="233">
        <v>45748</v>
      </c>
      <c r="B14200" t="s">
        <v>2110</v>
      </c>
      <c r="C14200">
        <v>252.7678074920378</v>
      </c>
      <c r="D14200" t="s">
        <v>192</v>
      </c>
      <c r="E14200" t="s">
        <v>2801</v>
      </c>
      <c r="F14200" t="s">
        <v>1534</v>
      </c>
    </row>
    <row r="14201" spans="1:6" ht="15">
      <c r="A14201" s="233">
        <v>45748</v>
      </c>
      <c r="B14201" t="s">
        <v>2110</v>
      </c>
      <c r="C14201">
        <v>142.85816327259479</v>
      </c>
      <c r="D14201" t="s">
        <v>194</v>
      </c>
      <c r="E14201" t="s">
        <v>3298</v>
      </c>
      <c r="F14201" t="s">
        <v>1544</v>
      </c>
    </row>
    <row r="14202" spans="1:6" ht="15">
      <c r="A14202" s="233">
        <v>45748</v>
      </c>
      <c r="B14202" t="s">
        <v>2112</v>
      </c>
      <c r="C14202">
        <v>200</v>
      </c>
      <c r="D14202" t="s">
        <v>194</v>
      </c>
      <c r="E14202" t="s">
        <v>2208</v>
      </c>
      <c r="F14202" t="s">
        <v>1544</v>
      </c>
    </row>
    <row r="14203" spans="1:6" ht="15">
      <c r="A14203" s="233">
        <v>45748</v>
      </c>
      <c r="B14203" t="s">
        <v>1495</v>
      </c>
      <c r="C14203">
        <v>139999</v>
      </c>
      <c r="D14203" t="s">
        <v>194</v>
      </c>
      <c r="E14203" t="s">
        <v>1880</v>
      </c>
      <c r="F14203" t="s">
        <v>1544</v>
      </c>
    </row>
    <row r="14204" spans="1:6" ht="15">
      <c r="A14204" s="233">
        <v>45748</v>
      </c>
      <c r="B14204" t="s">
        <v>2110</v>
      </c>
      <c r="C14204">
        <v>295.32454613280282</v>
      </c>
      <c r="D14204" t="s">
        <v>196</v>
      </c>
      <c r="E14204" t="s">
        <v>2226</v>
      </c>
      <c r="F14204" t="s">
        <v>1525</v>
      </c>
    </row>
    <row r="14205" spans="1:6" ht="15">
      <c r="A14205" s="233">
        <v>45748</v>
      </c>
      <c r="B14205" t="s">
        <v>2112</v>
      </c>
      <c r="C14205">
        <v>95</v>
      </c>
      <c r="D14205" t="s">
        <v>196</v>
      </c>
      <c r="E14205" t="s">
        <v>2258</v>
      </c>
      <c r="F14205" t="s">
        <v>1525</v>
      </c>
    </row>
    <row r="14206" spans="1:6" ht="15">
      <c r="A14206" s="233">
        <v>45748</v>
      </c>
      <c r="B14206" t="s">
        <v>1495</v>
      </c>
      <c r="C14206">
        <v>32168</v>
      </c>
      <c r="D14206" t="s">
        <v>196</v>
      </c>
      <c r="E14206" t="s">
        <v>1881</v>
      </c>
      <c r="F14206" t="s">
        <v>1525</v>
      </c>
    </row>
    <row r="14207" spans="1:6" ht="15">
      <c r="A14207" s="233">
        <v>45748</v>
      </c>
      <c r="B14207" t="s">
        <v>2112</v>
      </c>
      <c r="C14207">
        <v>90</v>
      </c>
      <c r="D14207" t="s">
        <v>198</v>
      </c>
      <c r="E14207" t="s">
        <v>2193</v>
      </c>
      <c r="F14207" t="s">
        <v>1522</v>
      </c>
    </row>
    <row r="14208" spans="1:6" ht="15">
      <c r="A14208" s="233">
        <v>45748</v>
      </c>
      <c r="B14208" t="s">
        <v>1495</v>
      </c>
      <c r="C14208">
        <v>51339</v>
      </c>
      <c r="D14208" t="s">
        <v>198</v>
      </c>
      <c r="E14208" t="s">
        <v>1882</v>
      </c>
      <c r="F14208" t="s">
        <v>1522</v>
      </c>
    </row>
    <row r="14209" spans="1:6" ht="15">
      <c r="A14209" s="233">
        <v>45748</v>
      </c>
      <c r="B14209" t="s">
        <v>2110</v>
      </c>
      <c r="C14209">
        <v>175.30532343832169</v>
      </c>
      <c r="D14209" t="s">
        <v>198</v>
      </c>
      <c r="E14209" t="s">
        <v>2154</v>
      </c>
      <c r="F14209" t="s">
        <v>1522</v>
      </c>
    </row>
    <row r="14210" spans="1:6" ht="15">
      <c r="A14210" s="233">
        <v>45748</v>
      </c>
      <c r="B14210" t="s">
        <v>1495</v>
      </c>
      <c r="C14210">
        <v>31960</v>
      </c>
      <c r="D14210" t="s">
        <v>200</v>
      </c>
      <c r="E14210" t="s">
        <v>1883</v>
      </c>
      <c r="F14210" t="s">
        <v>1544</v>
      </c>
    </row>
    <row r="14211" spans="1:6" ht="15">
      <c r="A14211" s="233">
        <v>45748</v>
      </c>
      <c r="B14211" t="s">
        <v>2110</v>
      </c>
      <c r="C14211">
        <v>250.31289111389239</v>
      </c>
      <c r="D14211" t="s">
        <v>200</v>
      </c>
      <c r="E14211" t="s">
        <v>2581</v>
      </c>
      <c r="F14211" t="s">
        <v>1544</v>
      </c>
    </row>
    <row r="14212" spans="1:6" ht="15">
      <c r="A14212" s="233">
        <v>45748</v>
      </c>
      <c r="B14212" t="s">
        <v>2112</v>
      </c>
      <c r="C14212">
        <v>80</v>
      </c>
      <c r="D14212" t="s">
        <v>200</v>
      </c>
      <c r="E14212" t="s">
        <v>2115</v>
      </c>
      <c r="F14212" t="s">
        <v>1544</v>
      </c>
    </row>
    <row r="14213" spans="1:6" ht="15">
      <c r="A14213" s="233">
        <v>45748</v>
      </c>
      <c r="B14213" t="s">
        <v>2110</v>
      </c>
      <c r="C14213">
        <v>179.9613083187115</v>
      </c>
      <c r="D14213" t="s">
        <v>202</v>
      </c>
      <c r="E14213" t="s">
        <v>2177</v>
      </c>
      <c r="F14213" t="s">
        <v>1544</v>
      </c>
    </row>
    <row r="14214" spans="1:6" ht="15">
      <c r="A14214" s="233">
        <v>45748</v>
      </c>
      <c r="B14214" t="s">
        <v>2112</v>
      </c>
      <c r="C14214">
        <v>40</v>
      </c>
      <c r="D14214" t="s">
        <v>202</v>
      </c>
      <c r="E14214" t="s">
        <v>2185</v>
      </c>
      <c r="F14214" t="s">
        <v>1544</v>
      </c>
    </row>
    <row r="14215" spans="1:6" ht="15">
      <c r="A14215" s="233">
        <v>45748</v>
      </c>
      <c r="B14215" t="s">
        <v>1495</v>
      </c>
      <c r="C14215">
        <v>22227</v>
      </c>
      <c r="D14215" t="s">
        <v>202</v>
      </c>
      <c r="E14215" t="s">
        <v>1884</v>
      </c>
      <c r="F14215" t="s">
        <v>1544</v>
      </c>
    </row>
    <row r="14216" spans="1:6" ht="15">
      <c r="A14216" s="233">
        <v>45748</v>
      </c>
      <c r="B14216" t="s">
        <v>1495</v>
      </c>
      <c r="C14216">
        <v>40364</v>
      </c>
      <c r="D14216" t="s">
        <v>204</v>
      </c>
      <c r="E14216" t="s">
        <v>1885</v>
      </c>
      <c r="F14216" t="s">
        <v>1509</v>
      </c>
    </row>
    <row r="14217" spans="1:6" ht="15">
      <c r="A14217" s="233">
        <v>45748</v>
      </c>
      <c r="B14217" t="s">
        <v>2112</v>
      </c>
      <c r="C14217">
        <v>80</v>
      </c>
      <c r="D14217" t="s">
        <v>204</v>
      </c>
      <c r="E14217" t="s">
        <v>2115</v>
      </c>
      <c r="F14217" t="s">
        <v>1509</v>
      </c>
    </row>
    <row r="14218" spans="1:6" ht="15">
      <c r="A14218" s="233">
        <v>45748</v>
      </c>
      <c r="B14218" t="s">
        <v>2110</v>
      </c>
      <c r="C14218">
        <v>198.19641264493109</v>
      </c>
      <c r="D14218" t="s">
        <v>204</v>
      </c>
      <c r="E14218" t="s">
        <v>2225</v>
      </c>
      <c r="F14218" t="s">
        <v>1509</v>
      </c>
    </row>
    <row r="14219" spans="1:6" ht="15">
      <c r="A14219" s="233">
        <v>45748</v>
      </c>
      <c r="B14219" t="s">
        <v>2110</v>
      </c>
      <c r="C14219">
        <v>238.92008123282761</v>
      </c>
      <c r="D14219" t="s">
        <v>206</v>
      </c>
      <c r="E14219" t="s">
        <v>3302</v>
      </c>
      <c r="F14219" t="s">
        <v>1578</v>
      </c>
    </row>
    <row r="14220" spans="1:6" ht="15">
      <c r="A14220" s="233">
        <v>45748</v>
      </c>
      <c r="B14220" t="s">
        <v>1495</v>
      </c>
      <c r="C14220">
        <v>33484</v>
      </c>
      <c r="D14220" t="s">
        <v>206</v>
      </c>
      <c r="E14220" t="s">
        <v>1886</v>
      </c>
      <c r="F14220" t="s">
        <v>1578</v>
      </c>
    </row>
    <row r="14221" spans="1:6" ht="15">
      <c r="A14221" s="233">
        <v>45748</v>
      </c>
      <c r="B14221" t="s">
        <v>2112</v>
      </c>
      <c r="C14221">
        <v>80</v>
      </c>
      <c r="D14221" t="s">
        <v>206</v>
      </c>
      <c r="E14221" t="s">
        <v>2115</v>
      </c>
      <c r="F14221" t="s">
        <v>1578</v>
      </c>
    </row>
    <row r="14222" spans="1:6" ht="15">
      <c r="A14222" s="233">
        <v>45748</v>
      </c>
      <c r="B14222" t="s">
        <v>2110</v>
      </c>
      <c r="C14222">
        <v>89.858024321571918</v>
      </c>
      <c r="D14222" t="s">
        <v>208</v>
      </c>
      <c r="E14222" t="s">
        <v>2193</v>
      </c>
      <c r="F14222" t="s">
        <v>1509</v>
      </c>
    </row>
    <row r="14223" spans="1:6" ht="15">
      <c r="A14223" s="233">
        <v>45748</v>
      </c>
      <c r="B14223" t="s">
        <v>1495</v>
      </c>
      <c r="C14223">
        <v>33386</v>
      </c>
      <c r="D14223" t="s">
        <v>208</v>
      </c>
      <c r="E14223" t="s">
        <v>1887</v>
      </c>
      <c r="F14223" t="s">
        <v>1509</v>
      </c>
    </row>
    <row r="14224" spans="1:6" ht="15">
      <c r="A14224" s="233">
        <v>45748</v>
      </c>
      <c r="B14224" t="s">
        <v>2112</v>
      </c>
      <c r="C14224">
        <v>30</v>
      </c>
      <c r="D14224" t="s">
        <v>208</v>
      </c>
      <c r="E14224" t="s">
        <v>2133</v>
      </c>
      <c r="F14224" t="s">
        <v>1509</v>
      </c>
    </row>
    <row r="14225" spans="1:6" ht="15">
      <c r="A14225" s="233">
        <v>45748</v>
      </c>
      <c r="B14225" t="s">
        <v>2112</v>
      </c>
      <c r="C14225">
        <v>85</v>
      </c>
      <c r="D14225" t="s">
        <v>210</v>
      </c>
      <c r="E14225" t="s">
        <v>2183</v>
      </c>
      <c r="F14225" t="s">
        <v>1534</v>
      </c>
    </row>
    <row r="14226" spans="1:6" ht="15">
      <c r="A14226" s="233">
        <v>45748</v>
      </c>
      <c r="B14226" t="s">
        <v>1495</v>
      </c>
      <c r="C14226">
        <v>38570</v>
      </c>
      <c r="D14226" t="s">
        <v>210</v>
      </c>
      <c r="E14226" t="s">
        <v>1888</v>
      </c>
      <c r="F14226" t="s">
        <v>1534</v>
      </c>
    </row>
    <row r="14227" spans="1:6" ht="15">
      <c r="A14227" s="233">
        <v>45748</v>
      </c>
      <c r="B14227" t="s">
        <v>2110</v>
      </c>
      <c r="C14227">
        <v>220.37853253824221</v>
      </c>
      <c r="D14227" t="s">
        <v>210</v>
      </c>
      <c r="E14227" t="s">
        <v>2158</v>
      </c>
      <c r="F14227" t="s">
        <v>1534</v>
      </c>
    </row>
    <row r="14228" spans="1:6" ht="15">
      <c r="A14228" s="233">
        <v>45748</v>
      </c>
      <c r="B14228" t="s">
        <v>1495</v>
      </c>
      <c r="C14228">
        <v>54357</v>
      </c>
      <c r="D14228" t="s">
        <v>212</v>
      </c>
      <c r="E14228" t="s">
        <v>1889</v>
      </c>
      <c r="F14228" t="s">
        <v>1518</v>
      </c>
    </row>
    <row r="14229" spans="1:6" ht="15">
      <c r="A14229" s="233">
        <v>45748</v>
      </c>
      <c r="B14229" t="s">
        <v>2112</v>
      </c>
      <c r="C14229">
        <v>165</v>
      </c>
      <c r="D14229" t="s">
        <v>212</v>
      </c>
      <c r="E14229" t="s">
        <v>2153</v>
      </c>
      <c r="F14229" t="s">
        <v>1518</v>
      </c>
    </row>
    <row r="14230" spans="1:6" ht="15">
      <c r="A14230" s="233">
        <v>45748</v>
      </c>
      <c r="B14230" t="s">
        <v>2110</v>
      </c>
      <c r="C14230">
        <v>303.54876096914842</v>
      </c>
      <c r="D14230" t="s">
        <v>212</v>
      </c>
      <c r="E14230" t="s">
        <v>2236</v>
      </c>
      <c r="F14230" t="s">
        <v>1518</v>
      </c>
    </row>
    <row r="14231" spans="1:6" ht="15">
      <c r="A14231" s="233">
        <v>45748</v>
      </c>
      <c r="B14231" t="s">
        <v>2112</v>
      </c>
      <c r="C14231">
        <v>0</v>
      </c>
      <c r="D14231" t="s">
        <v>214</v>
      </c>
      <c r="E14231" t="s">
        <v>2156</v>
      </c>
      <c r="F14231" t="s">
        <v>1591</v>
      </c>
    </row>
    <row r="14232" spans="1:6" ht="15">
      <c r="A14232" s="233">
        <v>45748</v>
      </c>
      <c r="B14232" t="s">
        <v>2110</v>
      </c>
      <c r="C14232">
        <v>0</v>
      </c>
      <c r="D14232" t="s">
        <v>214</v>
      </c>
      <c r="E14232" t="s">
        <v>2156</v>
      </c>
      <c r="F14232" t="s">
        <v>1591</v>
      </c>
    </row>
    <row r="14233" spans="1:6" ht="15">
      <c r="A14233" s="233">
        <v>45748</v>
      </c>
      <c r="B14233" t="s">
        <v>1495</v>
      </c>
      <c r="C14233">
        <v>10949</v>
      </c>
      <c r="D14233" t="s">
        <v>214</v>
      </c>
      <c r="E14233" t="s">
        <v>1890</v>
      </c>
      <c r="F14233" t="s">
        <v>1591</v>
      </c>
    </row>
    <row r="14234" spans="1:6" ht="15">
      <c r="A14234" s="233">
        <v>45748</v>
      </c>
      <c r="B14234" t="s">
        <v>2112</v>
      </c>
      <c r="C14234">
        <v>95</v>
      </c>
      <c r="D14234" t="s">
        <v>216</v>
      </c>
      <c r="E14234" t="s">
        <v>2258</v>
      </c>
      <c r="F14234" t="s">
        <v>1534</v>
      </c>
    </row>
    <row r="14235" spans="1:6" ht="15">
      <c r="A14235" s="233">
        <v>45748</v>
      </c>
      <c r="B14235" t="s">
        <v>2110</v>
      </c>
      <c r="C14235">
        <v>257.14595062797753</v>
      </c>
      <c r="D14235" t="s">
        <v>216</v>
      </c>
      <c r="E14235" t="s">
        <v>2213</v>
      </c>
      <c r="F14235" t="s">
        <v>1534</v>
      </c>
    </row>
    <row r="14236" spans="1:6" ht="15">
      <c r="A14236" s="233">
        <v>45748</v>
      </c>
      <c r="B14236" t="s">
        <v>1495</v>
      </c>
      <c r="C14236">
        <v>36944</v>
      </c>
      <c r="D14236" t="s">
        <v>216</v>
      </c>
      <c r="E14236" t="s">
        <v>1891</v>
      </c>
      <c r="F14236" t="s">
        <v>1534</v>
      </c>
    </row>
    <row r="14237" spans="1:6" ht="15">
      <c r="A14237" s="233">
        <v>45748</v>
      </c>
      <c r="B14237" t="s">
        <v>2112</v>
      </c>
      <c r="C14237">
        <v>180</v>
      </c>
      <c r="D14237" t="s">
        <v>218</v>
      </c>
      <c r="E14237" t="s">
        <v>2177</v>
      </c>
      <c r="F14237" t="s">
        <v>1531</v>
      </c>
    </row>
    <row r="14238" spans="1:6" ht="15">
      <c r="A14238" s="233">
        <v>45748</v>
      </c>
      <c r="B14238" t="s">
        <v>1495</v>
      </c>
      <c r="C14238">
        <v>51241</v>
      </c>
      <c r="D14238" t="s">
        <v>218</v>
      </c>
      <c r="E14238" t="s">
        <v>1892</v>
      </c>
      <c r="F14238" t="s">
        <v>1531</v>
      </c>
    </row>
    <row r="14239" spans="1:6" ht="15">
      <c r="A14239" s="233">
        <v>45748</v>
      </c>
      <c r="B14239" t="s">
        <v>2110</v>
      </c>
      <c r="C14239">
        <v>351.2812006010812</v>
      </c>
      <c r="D14239" t="s">
        <v>218</v>
      </c>
      <c r="E14239" t="s">
        <v>3542</v>
      </c>
      <c r="F14239" t="s">
        <v>1531</v>
      </c>
    </row>
    <row r="14240" spans="1:6" ht="15">
      <c r="A14240" s="233">
        <v>45748</v>
      </c>
      <c r="B14240" t="s">
        <v>2110</v>
      </c>
      <c r="C14240">
        <v>176.82684231466339</v>
      </c>
      <c r="D14240" t="s">
        <v>220</v>
      </c>
      <c r="E14240" t="s">
        <v>2786</v>
      </c>
      <c r="F14240" t="s">
        <v>1534</v>
      </c>
    </row>
    <row r="14241" spans="1:6" ht="15">
      <c r="A14241" s="233">
        <v>45748</v>
      </c>
      <c r="B14241" t="s">
        <v>2112</v>
      </c>
      <c r="C14241">
        <v>120</v>
      </c>
      <c r="D14241" t="s">
        <v>220</v>
      </c>
      <c r="E14241" t="s">
        <v>2233</v>
      </c>
      <c r="F14241" t="s">
        <v>1534</v>
      </c>
    </row>
    <row r="14242" spans="1:6" ht="15">
      <c r="A14242" s="233">
        <v>45748</v>
      </c>
      <c r="B14242" t="s">
        <v>1495</v>
      </c>
      <c r="C14242">
        <v>67863</v>
      </c>
      <c r="D14242" t="s">
        <v>220</v>
      </c>
      <c r="E14242" t="s">
        <v>1893</v>
      </c>
      <c r="F14242" t="s">
        <v>1534</v>
      </c>
    </row>
    <row r="14243" spans="1:6" ht="15">
      <c r="A14243" s="233">
        <v>45748</v>
      </c>
      <c r="B14243" t="s">
        <v>2110</v>
      </c>
      <c r="C14243">
        <v>363.1304917093729</v>
      </c>
      <c r="D14243" t="s">
        <v>222</v>
      </c>
      <c r="E14243" t="s">
        <v>4122</v>
      </c>
      <c r="F14243" t="s">
        <v>1518</v>
      </c>
    </row>
    <row r="14244" spans="1:6" ht="15">
      <c r="A14244" s="233">
        <v>45748</v>
      </c>
      <c r="B14244" t="s">
        <v>1495</v>
      </c>
      <c r="C14244">
        <v>97761</v>
      </c>
      <c r="D14244" t="s">
        <v>222</v>
      </c>
      <c r="E14244" t="s">
        <v>1894</v>
      </c>
      <c r="F14244" t="s">
        <v>1518</v>
      </c>
    </row>
    <row r="14245" spans="1:6" ht="15">
      <c r="A14245" s="233">
        <v>45748</v>
      </c>
      <c r="B14245" t="s">
        <v>2112</v>
      </c>
      <c r="C14245">
        <v>355</v>
      </c>
      <c r="D14245" t="s">
        <v>222</v>
      </c>
      <c r="E14245" t="s">
        <v>2366</v>
      </c>
      <c r="F14245" t="s">
        <v>1518</v>
      </c>
    </row>
    <row r="14246" spans="1:6" ht="15">
      <c r="A14246" s="233">
        <v>45748</v>
      </c>
      <c r="B14246" t="s">
        <v>1495</v>
      </c>
      <c r="C14246">
        <v>87796</v>
      </c>
      <c r="D14246" t="s">
        <v>224</v>
      </c>
      <c r="E14246" t="s">
        <v>1895</v>
      </c>
      <c r="F14246" t="s">
        <v>1531</v>
      </c>
    </row>
    <row r="14247" spans="1:6" ht="15">
      <c r="A14247" s="233">
        <v>45748</v>
      </c>
      <c r="B14247" t="s">
        <v>2110</v>
      </c>
      <c r="C14247">
        <v>79.730283839810468</v>
      </c>
      <c r="D14247" t="s">
        <v>224</v>
      </c>
      <c r="E14247" t="s">
        <v>2115</v>
      </c>
      <c r="F14247" t="s">
        <v>1531</v>
      </c>
    </row>
    <row r="14248" spans="1:6" ht="15">
      <c r="A14248" s="233">
        <v>45748</v>
      </c>
      <c r="B14248" t="s">
        <v>2112</v>
      </c>
      <c r="C14248">
        <v>70</v>
      </c>
      <c r="D14248" t="s">
        <v>224</v>
      </c>
      <c r="E14248" t="s">
        <v>2127</v>
      </c>
      <c r="F14248" t="s">
        <v>1531</v>
      </c>
    </row>
    <row r="14249" spans="1:6" ht="15">
      <c r="A14249" s="233">
        <v>45748</v>
      </c>
      <c r="B14249" t="s">
        <v>2112</v>
      </c>
      <c r="C14249">
        <v>55</v>
      </c>
      <c r="D14249" t="s">
        <v>226</v>
      </c>
      <c r="E14249" t="s">
        <v>2150</v>
      </c>
      <c r="F14249" t="s">
        <v>1544</v>
      </c>
    </row>
    <row r="14250" spans="1:6" ht="15">
      <c r="A14250" s="233">
        <v>45748</v>
      </c>
      <c r="B14250" t="s">
        <v>1495</v>
      </c>
      <c r="C14250">
        <v>16348</v>
      </c>
      <c r="D14250" t="s">
        <v>226</v>
      </c>
      <c r="E14250" t="s">
        <v>1937</v>
      </c>
      <c r="F14250" t="s">
        <v>1544</v>
      </c>
    </row>
    <row r="14251" spans="1:6" ht="15">
      <c r="A14251" s="233">
        <v>45748</v>
      </c>
      <c r="B14251" t="s">
        <v>2110</v>
      </c>
      <c r="C14251">
        <v>336.43259114264742</v>
      </c>
      <c r="D14251" t="s">
        <v>226</v>
      </c>
      <c r="E14251" t="s">
        <v>3300</v>
      </c>
      <c r="F14251" t="s">
        <v>1544</v>
      </c>
    </row>
    <row r="14252" spans="1:6" ht="15">
      <c r="A14252" s="233">
        <v>45748</v>
      </c>
      <c r="B14252" t="s">
        <v>2110</v>
      </c>
      <c r="C14252">
        <v>276.44869750132898</v>
      </c>
      <c r="D14252" t="s">
        <v>228</v>
      </c>
      <c r="E14252" t="s">
        <v>2212</v>
      </c>
      <c r="F14252" t="s">
        <v>1531</v>
      </c>
    </row>
    <row r="14253" spans="1:6" ht="15">
      <c r="A14253" s="233">
        <v>45748</v>
      </c>
      <c r="B14253" t="s">
        <v>1495</v>
      </c>
      <c r="C14253">
        <v>47025</v>
      </c>
      <c r="D14253" t="s">
        <v>228</v>
      </c>
      <c r="E14253" t="s">
        <v>1896</v>
      </c>
      <c r="F14253" t="s">
        <v>1531</v>
      </c>
    </row>
    <row r="14254" spans="1:6" ht="15">
      <c r="A14254" s="233">
        <v>45748</v>
      </c>
      <c r="B14254" t="s">
        <v>2112</v>
      </c>
      <c r="C14254">
        <v>130</v>
      </c>
      <c r="D14254" t="s">
        <v>228</v>
      </c>
      <c r="E14254" t="s">
        <v>2179</v>
      </c>
      <c r="F14254" t="s">
        <v>1531</v>
      </c>
    </row>
    <row r="14255" spans="1:6" ht="15">
      <c r="A14255" s="233">
        <v>45748</v>
      </c>
      <c r="B14255" t="s">
        <v>2112</v>
      </c>
      <c r="C14255">
        <v>270</v>
      </c>
      <c r="D14255" t="s">
        <v>230</v>
      </c>
      <c r="E14255" t="s">
        <v>2987</v>
      </c>
      <c r="F14255" t="s">
        <v>1522</v>
      </c>
    </row>
    <row r="14256" spans="1:6" ht="15">
      <c r="A14256" s="233">
        <v>45748</v>
      </c>
      <c r="B14256" t="s">
        <v>1495</v>
      </c>
      <c r="C14256">
        <v>149580</v>
      </c>
      <c r="D14256" t="s">
        <v>230</v>
      </c>
      <c r="E14256" t="s">
        <v>1897</v>
      </c>
      <c r="F14256" t="s">
        <v>1522</v>
      </c>
    </row>
    <row r="14257" spans="1:6" ht="15">
      <c r="A14257" s="233">
        <v>45748</v>
      </c>
      <c r="B14257" t="s">
        <v>2110</v>
      </c>
      <c r="C14257">
        <v>180.50541516245491</v>
      </c>
      <c r="D14257" t="s">
        <v>230</v>
      </c>
      <c r="E14257" t="s">
        <v>2578</v>
      </c>
      <c r="F14257" t="s">
        <v>1522</v>
      </c>
    </row>
    <row r="14258" spans="1:6" ht="15">
      <c r="A14258" s="233">
        <v>45748</v>
      </c>
      <c r="B14258" t="s">
        <v>2112</v>
      </c>
      <c r="C14258">
        <v>125</v>
      </c>
      <c r="D14258" t="s">
        <v>232</v>
      </c>
      <c r="E14258" t="s">
        <v>2144</v>
      </c>
      <c r="F14258" t="s">
        <v>1522</v>
      </c>
    </row>
    <row r="14259" spans="1:6" ht="15">
      <c r="A14259" s="233">
        <v>45748</v>
      </c>
      <c r="B14259" t="s">
        <v>2110</v>
      </c>
      <c r="C14259">
        <v>218.90651816048481</v>
      </c>
      <c r="D14259" t="s">
        <v>232</v>
      </c>
      <c r="E14259" t="s">
        <v>3724</v>
      </c>
      <c r="F14259" t="s">
        <v>1522</v>
      </c>
    </row>
    <row r="14260" spans="1:6" ht="15">
      <c r="A14260" s="233">
        <v>45748</v>
      </c>
      <c r="B14260" t="s">
        <v>1495</v>
      </c>
      <c r="C14260">
        <v>57102</v>
      </c>
      <c r="D14260" t="s">
        <v>232</v>
      </c>
      <c r="E14260" t="s">
        <v>1898</v>
      </c>
      <c r="F14260" t="s">
        <v>1522</v>
      </c>
    </row>
    <row r="14261" spans="1:6" ht="15">
      <c r="A14261" s="233">
        <v>45748</v>
      </c>
      <c r="B14261" t="s">
        <v>2110</v>
      </c>
      <c r="C14261">
        <v>261.22499154860321</v>
      </c>
      <c r="D14261" t="s">
        <v>234</v>
      </c>
      <c r="E14261" t="s">
        <v>2246</v>
      </c>
      <c r="F14261" t="s">
        <v>1578</v>
      </c>
    </row>
    <row r="14262" spans="1:6" ht="15">
      <c r="A14262" s="233">
        <v>45748</v>
      </c>
      <c r="B14262" t="s">
        <v>2112</v>
      </c>
      <c r="C14262">
        <v>85</v>
      </c>
      <c r="D14262" t="s">
        <v>234</v>
      </c>
      <c r="E14262" t="s">
        <v>2183</v>
      </c>
      <c r="F14262" t="s">
        <v>1578</v>
      </c>
    </row>
    <row r="14263" spans="1:6" ht="15">
      <c r="A14263" s="233">
        <v>45748</v>
      </c>
      <c r="B14263" t="s">
        <v>1495</v>
      </c>
      <c r="C14263">
        <v>32539</v>
      </c>
      <c r="D14263" t="s">
        <v>234</v>
      </c>
      <c r="E14263" t="s">
        <v>1899</v>
      </c>
      <c r="F14263" t="s">
        <v>1578</v>
      </c>
    </row>
    <row r="14264" spans="1:6" ht="15">
      <c r="A14264" s="233">
        <v>45748</v>
      </c>
      <c r="B14264" t="s">
        <v>1495</v>
      </c>
      <c r="C14264">
        <v>35555</v>
      </c>
      <c r="D14264" t="s">
        <v>236</v>
      </c>
      <c r="E14264" t="s">
        <v>1900</v>
      </c>
      <c r="F14264" t="s">
        <v>1544</v>
      </c>
    </row>
    <row r="14265" spans="1:6" ht="15">
      <c r="A14265" s="233">
        <v>45748</v>
      </c>
      <c r="B14265" t="s">
        <v>2112</v>
      </c>
      <c r="C14265">
        <v>85</v>
      </c>
      <c r="D14265" t="s">
        <v>236</v>
      </c>
      <c r="E14265" t="s">
        <v>2183</v>
      </c>
      <c r="F14265" t="s">
        <v>1544</v>
      </c>
    </row>
    <row r="14266" spans="1:6" ht="15">
      <c r="A14266" s="233">
        <v>45748</v>
      </c>
      <c r="B14266" t="s">
        <v>2110</v>
      </c>
      <c r="C14266">
        <v>239.06623540992831</v>
      </c>
      <c r="D14266" t="s">
        <v>236</v>
      </c>
      <c r="E14266" t="s">
        <v>3302</v>
      </c>
      <c r="F14266" t="s">
        <v>1544</v>
      </c>
    </row>
    <row r="14267" spans="1:6" ht="15">
      <c r="A14267" s="233">
        <v>45748</v>
      </c>
      <c r="B14267" t="s">
        <v>2110</v>
      </c>
      <c r="C14267">
        <v>265.29643385741008</v>
      </c>
      <c r="D14267" t="s">
        <v>238</v>
      </c>
      <c r="E14267" t="s">
        <v>2184</v>
      </c>
      <c r="F14267" t="s">
        <v>1525</v>
      </c>
    </row>
    <row r="14268" spans="1:6" ht="15">
      <c r="A14268" s="233">
        <v>45748</v>
      </c>
      <c r="B14268" t="s">
        <v>1495</v>
      </c>
      <c r="C14268">
        <v>35809</v>
      </c>
      <c r="D14268" t="s">
        <v>238</v>
      </c>
      <c r="E14268" t="s">
        <v>1901</v>
      </c>
      <c r="F14268" t="s">
        <v>1525</v>
      </c>
    </row>
    <row r="14269" spans="1:6" ht="15">
      <c r="A14269" s="233">
        <v>45748</v>
      </c>
      <c r="B14269" t="s">
        <v>2112</v>
      </c>
      <c r="C14269">
        <v>95</v>
      </c>
      <c r="D14269" t="s">
        <v>238</v>
      </c>
      <c r="E14269" t="s">
        <v>2258</v>
      </c>
      <c r="F14269" t="s">
        <v>1525</v>
      </c>
    </row>
    <row r="14270" spans="1:6" ht="15">
      <c r="A14270" s="233">
        <v>45748</v>
      </c>
      <c r="B14270" t="s">
        <v>2112</v>
      </c>
      <c r="C14270">
        <v>85</v>
      </c>
      <c r="D14270" t="s">
        <v>240</v>
      </c>
      <c r="E14270" t="s">
        <v>2183</v>
      </c>
      <c r="F14270" t="s">
        <v>1509</v>
      </c>
    </row>
    <row r="14271" spans="1:6" ht="15">
      <c r="A14271" s="233">
        <v>45748</v>
      </c>
      <c r="B14271" t="s">
        <v>2110</v>
      </c>
      <c r="C14271">
        <v>296.35311345094482</v>
      </c>
      <c r="D14271" t="s">
        <v>240</v>
      </c>
      <c r="E14271" t="s">
        <v>2255</v>
      </c>
      <c r="F14271" t="s">
        <v>1509</v>
      </c>
    </row>
    <row r="14272" spans="1:6" ht="15">
      <c r="A14272" s="233">
        <v>45748</v>
      </c>
      <c r="B14272" t="s">
        <v>1495</v>
      </c>
      <c r="C14272">
        <v>28682</v>
      </c>
      <c r="D14272" t="s">
        <v>240</v>
      </c>
      <c r="E14272" t="s">
        <v>1902</v>
      </c>
      <c r="F14272" t="s">
        <v>1509</v>
      </c>
    </row>
    <row r="14273" spans="1:6" ht="15">
      <c r="A14273" s="233">
        <v>45748</v>
      </c>
      <c r="B14273" t="s">
        <v>2112</v>
      </c>
      <c r="C14273">
        <v>100</v>
      </c>
      <c r="D14273" t="s">
        <v>242</v>
      </c>
      <c r="E14273" t="s">
        <v>2121</v>
      </c>
      <c r="F14273" t="s">
        <v>1534</v>
      </c>
    </row>
    <row r="14274" spans="1:6" ht="15">
      <c r="A14274" s="233">
        <v>45748</v>
      </c>
      <c r="B14274" t="s">
        <v>1495</v>
      </c>
      <c r="C14274">
        <v>38821</v>
      </c>
      <c r="D14274" t="s">
        <v>242</v>
      </c>
      <c r="E14274" t="s">
        <v>1903</v>
      </c>
      <c r="F14274" t="s">
        <v>1534</v>
      </c>
    </row>
    <row r="14275" spans="1:6" ht="15">
      <c r="A14275" s="233">
        <v>45748</v>
      </c>
      <c r="B14275" t="s">
        <v>2110</v>
      </c>
      <c r="C14275">
        <v>257.59254012003811</v>
      </c>
      <c r="D14275" t="s">
        <v>242</v>
      </c>
      <c r="E14275" t="s">
        <v>2794</v>
      </c>
      <c r="F14275" t="s">
        <v>1534</v>
      </c>
    </row>
    <row r="14276" spans="1:6" ht="15">
      <c r="A14276" s="233">
        <v>45748</v>
      </c>
      <c r="B14276" t="s">
        <v>1495</v>
      </c>
      <c r="C14276">
        <v>204911</v>
      </c>
      <c r="D14276" t="s">
        <v>244</v>
      </c>
      <c r="E14276" t="s">
        <v>1904</v>
      </c>
      <c r="F14276" t="s">
        <v>1531</v>
      </c>
    </row>
    <row r="14277" spans="1:6" ht="15">
      <c r="A14277" s="233">
        <v>45748</v>
      </c>
      <c r="B14277" t="s">
        <v>2110</v>
      </c>
      <c r="C14277">
        <v>224.4877044180156</v>
      </c>
      <c r="D14277" t="s">
        <v>244</v>
      </c>
      <c r="E14277" t="s">
        <v>2821</v>
      </c>
      <c r="F14277" t="s">
        <v>1531</v>
      </c>
    </row>
    <row r="14278" spans="1:6" ht="15">
      <c r="A14278" s="233">
        <v>45748</v>
      </c>
      <c r="B14278" t="s">
        <v>2112</v>
      </c>
      <c r="C14278">
        <v>460</v>
      </c>
      <c r="D14278" t="s">
        <v>244</v>
      </c>
      <c r="E14278" t="s">
        <v>3008</v>
      </c>
      <c r="F14278" t="s">
        <v>1531</v>
      </c>
    </row>
    <row r="14279" spans="1:6" ht="15">
      <c r="A14279" s="233">
        <v>45748</v>
      </c>
      <c r="B14279" t="s">
        <v>1495</v>
      </c>
      <c r="C14279">
        <v>61235</v>
      </c>
      <c r="D14279" t="s">
        <v>246</v>
      </c>
      <c r="E14279" t="s">
        <v>1905</v>
      </c>
      <c r="F14279" t="s">
        <v>1534</v>
      </c>
    </row>
    <row r="14280" spans="1:6" ht="15">
      <c r="A14280" s="233">
        <v>45748</v>
      </c>
      <c r="B14280" t="s">
        <v>2110</v>
      </c>
      <c r="C14280">
        <v>220.4621539968972</v>
      </c>
      <c r="D14280" t="s">
        <v>246</v>
      </c>
      <c r="E14280" t="s">
        <v>2158</v>
      </c>
      <c r="F14280" t="s">
        <v>1534</v>
      </c>
    </row>
    <row r="14281" spans="1:6" ht="15">
      <c r="A14281" s="233">
        <v>45748</v>
      </c>
      <c r="B14281" t="s">
        <v>2112</v>
      </c>
      <c r="C14281">
        <v>135</v>
      </c>
      <c r="D14281" t="s">
        <v>246</v>
      </c>
      <c r="E14281" t="s">
        <v>2165</v>
      </c>
      <c r="F14281" t="s">
        <v>1534</v>
      </c>
    </row>
    <row r="14282" spans="1:6" ht="15">
      <c r="A14282" s="233">
        <v>45748</v>
      </c>
      <c r="B14282" t="s">
        <v>2112</v>
      </c>
      <c r="C14282">
        <v>110</v>
      </c>
      <c r="D14282" t="s">
        <v>248</v>
      </c>
      <c r="E14282" t="s">
        <v>2123</v>
      </c>
      <c r="F14282" t="s">
        <v>1578</v>
      </c>
    </row>
    <row r="14283" spans="1:6" ht="15">
      <c r="A14283" s="233">
        <v>45748</v>
      </c>
      <c r="B14283" t="s">
        <v>2110</v>
      </c>
      <c r="C14283">
        <v>272.90545066613743</v>
      </c>
      <c r="D14283" t="s">
        <v>248</v>
      </c>
      <c r="E14283" t="s">
        <v>2790</v>
      </c>
      <c r="F14283" t="s">
        <v>1578</v>
      </c>
    </row>
    <row r="14284" spans="1:6" ht="15">
      <c r="A14284" s="233">
        <v>45748</v>
      </c>
      <c r="B14284" t="s">
        <v>1495</v>
      </c>
      <c r="C14284">
        <v>40307</v>
      </c>
      <c r="D14284" t="s">
        <v>248</v>
      </c>
      <c r="E14284" t="s">
        <v>1906</v>
      </c>
      <c r="F14284" t="s">
        <v>1578</v>
      </c>
    </row>
    <row r="14285" spans="1:6" ht="15">
      <c r="A14285" s="233">
        <v>45748</v>
      </c>
      <c r="B14285" t="s">
        <v>2110</v>
      </c>
      <c r="C14285">
        <v>391.0493156636976</v>
      </c>
      <c r="D14285" t="s">
        <v>250</v>
      </c>
      <c r="E14285" t="s">
        <v>3854</v>
      </c>
      <c r="F14285" t="s">
        <v>1531</v>
      </c>
    </row>
    <row r="14286" spans="1:6" ht="15">
      <c r="A14286" s="233">
        <v>45748</v>
      </c>
      <c r="B14286" t="s">
        <v>2112</v>
      </c>
      <c r="C14286">
        <v>180</v>
      </c>
      <c r="D14286" t="s">
        <v>250</v>
      </c>
      <c r="E14286" t="s">
        <v>2177</v>
      </c>
      <c r="F14286" t="s">
        <v>1531</v>
      </c>
    </row>
    <row r="14287" spans="1:6" ht="15">
      <c r="A14287" s="233">
        <v>45748</v>
      </c>
      <c r="B14287" t="s">
        <v>1495</v>
      </c>
      <c r="C14287">
        <v>46030</v>
      </c>
      <c r="D14287" t="s">
        <v>250</v>
      </c>
      <c r="E14287" t="s">
        <v>1907</v>
      </c>
      <c r="F14287" t="s">
        <v>1531</v>
      </c>
    </row>
    <row r="14288" spans="1:6" ht="15">
      <c r="A14288" s="233">
        <v>45748</v>
      </c>
      <c r="B14288" t="s">
        <v>2110</v>
      </c>
      <c r="C14288">
        <v>228.2985199958014</v>
      </c>
      <c r="D14288" t="s">
        <v>252</v>
      </c>
      <c r="E14288" t="s">
        <v>2207</v>
      </c>
      <c r="F14288" t="s">
        <v>1525</v>
      </c>
    </row>
    <row r="14289" spans="1:6" ht="15">
      <c r="A14289" s="233">
        <v>45748</v>
      </c>
      <c r="B14289" t="s">
        <v>1495</v>
      </c>
      <c r="C14289">
        <v>190540</v>
      </c>
      <c r="D14289" t="s">
        <v>252</v>
      </c>
      <c r="E14289" t="s">
        <v>1908</v>
      </c>
      <c r="F14289" t="s">
        <v>1525</v>
      </c>
    </row>
    <row r="14290" spans="1:6" ht="15">
      <c r="A14290" s="233">
        <v>45748</v>
      </c>
      <c r="B14290" t="s">
        <v>2112</v>
      </c>
      <c r="C14290">
        <v>435</v>
      </c>
      <c r="D14290" t="s">
        <v>252</v>
      </c>
      <c r="E14290" t="s">
        <v>2328</v>
      </c>
      <c r="F14290" t="s">
        <v>1525</v>
      </c>
    </row>
    <row r="14291" spans="1:6" ht="15">
      <c r="A14291" s="233">
        <v>45748</v>
      </c>
      <c r="B14291" t="s">
        <v>2112</v>
      </c>
      <c r="C14291">
        <v>170</v>
      </c>
      <c r="D14291" t="s">
        <v>254</v>
      </c>
      <c r="E14291" t="s">
        <v>2162</v>
      </c>
      <c r="F14291" t="s">
        <v>1578</v>
      </c>
    </row>
    <row r="14292" spans="1:6" ht="15">
      <c r="A14292" s="233">
        <v>45748</v>
      </c>
      <c r="B14292" t="s">
        <v>2110</v>
      </c>
      <c r="C14292">
        <v>284.06717353162338</v>
      </c>
      <c r="D14292" t="s">
        <v>254</v>
      </c>
      <c r="E14292" t="s">
        <v>2802</v>
      </c>
      <c r="F14292" t="s">
        <v>1578</v>
      </c>
    </row>
    <row r="14293" spans="1:6" ht="15">
      <c r="A14293" s="233">
        <v>45748</v>
      </c>
      <c r="B14293" t="s">
        <v>1495</v>
      </c>
      <c r="C14293">
        <v>59845</v>
      </c>
      <c r="D14293" t="s">
        <v>254</v>
      </c>
      <c r="E14293" t="s">
        <v>1909</v>
      </c>
      <c r="F14293" t="s">
        <v>1578</v>
      </c>
    </row>
    <row r="14294" spans="1:6" ht="15">
      <c r="A14294" s="233">
        <v>45748</v>
      </c>
      <c r="B14294" t="s">
        <v>1495</v>
      </c>
      <c r="C14294">
        <v>239223</v>
      </c>
      <c r="D14294" t="s">
        <v>256</v>
      </c>
      <c r="E14294" t="s">
        <v>1910</v>
      </c>
      <c r="F14294" t="s">
        <v>1544</v>
      </c>
    </row>
    <row r="14295" spans="1:6" ht="15">
      <c r="A14295" s="233">
        <v>45748</v>
      </c>
      <c r="B14295" t="s">
        <v>2110</v>
      </c>
      <c r="C14295">
        <v>142.12680218875269</v>
      </c>
      <c r="D14295" t="s">
        <v>256</v>
      </c>
      <c r="E14295" t="s">
        <v>2986</v>
      </c>
      <c r="F14295" t="s">
        <v>1544</v>
      </c>
    </row>
    <row r="14296" spans="1:6" ht="15">
      <c r="A14296" s="233">
        <v>45748</v>
      </c>
      <c r="B14296" t="s">
        <v>2112</v>
      </c>
      <c r="C14296">
        <v>340</v>
      </c>
      <c r="D14296" t="s">
        <v>256</v>
      </c>
      <c r="E14296" t="s">
        <v>2542</v>
      </c>
      <c r="F14296" t="s">
        <v>1544</v>
      </c>
    </row>
    <row r="14297" spans="1:6" ht="15">
      <c r="A14297" s="233">
        <v>45748</v>
      </c>
      <c r="B14297" t="s">
        <v>1495</v>
      </c>
      <c r="C14297">
        <v>32890</v>
      </c>
      <c r="D14297" t="s">
        <v>258</v>
      </c>
      <c r="E14297" t="s">
        <v>1911</v>
      </c>
      <c r="F14297" t="s">
        <v>1509</v>
      </c>
    </row>
    <row r="14298" spans="1:6" ht="15">
      <c r="A14298" s="233">
        <v>45748</v>
      </c>
      <c r="B14298" t="s">
        <v>2110</v>
      </c>
      <c r="C14298">
        <v>197.62845849802369</v>
      </c>
      <c r="D14298" t="s">
        <v>258</v>
      </c>
      <c r="E14298" t="s">
        <v>2225</v>
      </c>
      <c r="F14298" t="s">
        <v>1509</v>
      </c>
    </row>
    <row r="14299" spans="1:6" ht="15">
      <c r="A14299" s="233">
        <v>45748</v>
      </c>
      <c r="B14299" t="s">
        <v>2112</v>
      </c>
      <c r="C14299">
        <v>65</v>
      </c>
      <c r="D14299" t="s">
        <v>258</v>
      </c>
      <c r="E14299" t="s">
        <v>2209</v>
      </c>
      <c r="F14299" t="s">
        <v>1509</v>
      </c>
    </row>
    <row r="14300" spans="1:6" ht="15">
      <c r="A14300" s="233">
        <v>45748</v>
      </c>
      <c r="B14300" t="s">
        <v>2110</v>
      </c>
      <c r="C14300">
        <v>238.8855361094347</v>
      </c>
      <c r="D14300" t="s">
        <v>260</v>
      </c>
      <c r="E14300" t="s">
        <v>3302</v>
      </c>
      <c r="F14300" t="s">
        <v>1522</v>
      </c>
    </row>
    <row r="14301" spans="1:6" ht="15">
      <c r="A14301" s="233">
        <v>45748</v>
      </c>
      <c r="B14301" t="s">
        <v>2112</v>
      </c>
      <c r="C14301">
        <v>95</v>
      </c>
      <c r="D14301" t="s">
        <v>260</v>
      </c>
      <c r="E14301" t="s">
        <v>2258</v>
      </c>
      <c r="F14301" t="s">
        <v>1522</v>
      </c>
    </row>
    <row r="14302" spans="1:6" ht="15">
      <c r="A14302" s="233">
        <v>45748</v>
      </c>
      <c r="B14302" t="s">
        <v>1495</v>
      </c>
      <c r="C14302">
        <v>39768</v>
      </c>
      <c r="D14302" t="s">
        <v>260</v>
      </c>
      <c r="E14302" t="s">
        <v>1912</v>
      </c>
      <c r="F14302" t="s">
        <v>1522</v>
      </c>
    </row>
    <row r="14303" spans="1:6" ht="15">
      <c r="A14303" s="233">
        <v>45748</v>
      </c>
      <c r="B14303" t="s">
        <v>2110</v>
      </c>
      <c r="C14303">
        <v>308.28333609997873</v>
      </c>
      <c r="D14303" t="s">
        <v>262</v>
      </c>
      <c r="E14303" t="s">
        <v>3301</v>
      </c>
      <c r="F14303" t="s">
        <v>1534</v>
      </c>
    </row>
    <row r="14304" spans="1:6" ht="15">
      <c r="A14304" s="233">
        <v>45748</v>
      </c>
      <c r="B14304" t="s">
        <v>1495</v>
      </c>
      <c r="C14304">
        <v>42169</v>
      </c>
      <c r="D14304" t="s">
        <v>262</v>
      </c>
      <c r="E14304" t="s">
        <v>1913</v>
      </c>
      <c r="F14304" t="s">
        <v>1534</v>
      </c>
    </row>
    <row r="14305" spans="1:6" ht="15">
      <c r="A14305" s="233">
        <v>45748</v>
      </c>
      <c r="B14305" t="s">
        <v>2112</v>
      </c>
      <c r="C14305">
        <v>130</v>
      </c>
      <c r="D14305" t="s">
        <v>262</v>
      </c>
      <c r="E14305" t="s">
        <v>2179</v>
      </c>
      <c r="F14305" t="s">
        <v>1534</v>
      </c>
    </row>
    <row r="14306" spans="1:6" ht="15">
      <c r="A14306" s="233">
        <v>45748</v>
      </c>
      <c r="B14306" t="s">
        <v>1495</v>
      </c>
      <c r="C14306">
        <v>34994</v>
      </c>
      <c r="D14306" t="s">
        <v>264</v>
      </c>
      <c r="E14306" t="s">
        <v>1938</v>
      </c>
      <c r="F14306" t="s">
        <v>1531</v>
      </c>
    </row>
    <row r="14307" spans="1:6" ht="15">
      <c r="A14307" s="233">
        <v>45748</v>
      </c>
      <c r="B14307" t="s">
        <v>2110</v>
      </c>
      <c r="C14307">
        <v>85.728982111219068</v>
      </c>
      <c r="D14307" t="s">
        <v>264</v>
      </c>
      <c r="E14307" t="s">
        <v>2595</v>
      </c>
      <c r="F14307" t="s">
        <v>1531</v>
      </c>
    </row>
    <row r="14308" spans="1:6" ht="15">
      <c r="A14308" s="233">
        <v>45748</v>
      </c>
      <c r="B14308" t="s">
        <v>2112</v>
      </c>
      <c r="C14308">
        <v>30</v>
      </c>
      <c r="D14308" t="s">
        <v>264</v>
      </c>
      <c r="E14308" t="s">
        <v>2133</v>
      </c>
      <c r="F14308" t="s">
        <v>1531</v>
      </c>
    </row>
    <row r="14309" spans="1:6" ht="15">
      <c r="A14309" s="233">
        <v>45748</v>
      </c>
      <c r="B14309" t="s">
        <v>1495</v>
      </c>
      <c r="C14309">
        <v>24516</v>
      </c>
      <c r="D14309" t="s">
        <v>266</v>
      </c>
      <c r="E14309" t="s">
        <v>1914</v>
      </c>
      <c r="F14309" t="s">
        <v>1525</v>
      </c>
    </row>
    <row r="14310" spans="1:6" ht="15">
      <c r="A14310" s="233">
        <v>45748</v>
      </c>
      <c r="B14310" t="s">
        <v>2112</v>
      </c>
      <c r="C14310">
        <v>45</v>
      </c>
      <c r="D14310" t="s">
        <v>266</v>
      </c>
      <c r="E14310" t="s">
        <v>2138</v>
      </c>
      <c r="F14310" t="s">
        <v>1525</v>
      </c>
    </row>
    <row r="14311" spans="1:6" ht="15">
      <c r="A14311" s="233">
        <v>45748</v>
      </c>
      <c r="B14311" t="s">
        <v>2110</v>
      </c>
      <c r="C14311">
        <v>183.55359765051401</v>
      </c>
      <c r="D14311" t="s">
        <v>266</v>
      </c>
      <c r="E14311" t="s">
        <v>2211</v>
      </c>
      <c r="F14311" t="s">
        <v>1525</v>
      </c>
    </row>
    <row r="14312" spans="1:6" ht="15">
      <c r="A14312" s="233">
        <v>45748</v>
      </c>
      <c r="B14312" t="s">
        <v>2110</v>
      </c>
      <c r="C14312">
        <v>235.39258251817759</v>
      </c>
      <c r="D14312" t="s">
        <v>268</v>
      </c>
      <c r="E14312" t="s">
        <v>2203</v>
      </c>
      <c r="F14312" t="s">
        <v>1522</v>
      </c>
    </row>
    <row r="14313" spans="1:6" ht="15">
      <c r="A14313" s="233">
        <v>45748</v>
      </c>
      <c r="B14313" t="s">
        <v>1495</v>
      </c>
      <c r="C14313">
        <v>38234</v>
      </c>
      <c r="D14313" t="s">
        <v>268</v>
      </c>
      <c r="E14313" t="s">
        <v>1915</v>
      </c>
      <c r="F14313" t="s">
        <v>1522</v>
      </c>
    </row>
    <row r="14314" spans="1:6" ht="15">
      <c r="A14314" s="233">
        <v>45748</v>
      </c>
      <c r="B14314" t="s">
        <v>2112</v>
      </c>
      <c r="C14314">
        <v>90</v>
      </c>
      <c r="D14314" t="s">
        <v>268</v>
      </c>
      <c r="E14314" t="s">
        <v>2193</v>
      </c>
      <c r="F14314" t="s">
        <v>1522</v>
      </c>
    </row>
    <row r="14315" spans="1:6" ht="15">
      <c r="A14315" s="233">
        <v>45748</v>
      </c>
      <c r="B14315" t="s">
        <v>1495</v>
      </c>
      <c r="C14315">
        <v>19559</v>
      </c>
      <c r="D14315" t="s">
        <v>270</v>
      </c>
      <c r="E14315" t="s">
        <v>1916</v>
      </c>
      <c r="F14315" t="s">
        <v>1509</v>
      </c>
    </row>
    <row r="14316" spans="1:6" ht="15">
      <c r="A14316" s="233">
        <v>45748</v>
      </c>
      <c r="B14316" t="s">
        <v>2112</v>
      </c>
      <c r="C14316">
        <v>25</v>
      </c>
      <c r="D14316" t="s">
        <v>270</v>
      </c>
      <c r="E14316" t="s">
        <v>2173</v>
      </c>
      <c r="F14316" t="s">
        <v>1509</v>
      </c>
    </row>
    <row r="14317" spans="1:6" ht="15">
      <c r="A14317" s="233">
        <v>45748</v>
      </c>
      <c r="B14317" t="s">
        <v>2110</v>
      </c>
      <c r="C14317">
        <v>127.81839562349811</v>
      </c>
      <c r="D14317" t="s">
        <v>270</v>
      </c>
      <c r="E14317" t="s">
        <v>2983</v>
      </c>
      <c r="F14317" t="s">
        <v>1509</v>
      </c>
    </row>
    <row r="14318" spans="1:6" ht="15">
      <c r="A14318" s="233">
        <v>45748</v>
      </c>
      <c r="B14318" t="s">
        <v>1495</v>
      </c>
      <c r="C14318">
        <v>42515</v>
      </c>
      <c r="D14318" t="s">
        <v>272</v>
      </c>
      <c r="E14318" t="s">
        <v>1917</v>
      </c>
      <c r="F14318" t="s">
        <v>1534</v>
      </c>
    </row>
    <row r="14319" spans="1:6" ht="15">
      <c r="A14319" s="233">
        <v>45748</v>
      </c>
      <c r="B14319" t="s">
        <v>2112</v>
      </c>
      <c r="C14319">
        <v>110</v>
      </c>
      <c r="D14319" t="s">
        <v>272</v>
      </c>
      <c r="E14319" t="s">
        <v>2123</v>
      </c>
      <c r="F14319" t="s">
        <v>1534</v>
      </c>
    </row>
    <row r="14320" spans="1:6" ht="15">
      <c r="A14320" s="233">
        <v>45748</v>
      </c>
      <c r="B14320" t="s">
        <v>2110</v>
      </c>
      <c r="C14320">
        <v>258.73221216041401</v>
      </c>
      <c r="D14320" t="s">
        <v>272</v>
      </c>
      <c r="E14320" t="s">
        <v>2122</v>
      </c>
      <c r="F14320" t="s">
        <v>1534</v>
      </c>
    </row>
    <row r="14321" spans="1:6" ht="15">
      <c r="A14321" s="233">
        <v>45748</v>
      </c>
      <c r="B14321" t="s">
        <v>1495</v>
      </c>
      <c r="C14321">
        <v>70221</v>
      </c>
      <c r="D14321" t="s">
        <v>274</v>
      </c>
      <c r="E14321" t="s">
        <v>1918</v>
      </c>
      <c r="F14321" t="s">
        <v>1518</v>
      </c>
    </row>
    <row r="14322" spans="1:6" ht="15">
      <c r="A14322" s="233">
        <v>45748</v>
      </c>
      <c r="B14322" t="s">
        <v>2110</v>
      </c>
      <c r="C14322">
        <v>270.57432961649653</v>
      </c>
      <c r="D14322" t="s">
        <v>274</v>
      </c>
      <c r="E14322" t="s">
        <v>2812</v>
      </c>
      <c r="F14322" t="s">
        <v>1518</v>
      </c>
    </row>
    <row r="14323" spans="1:6" ht="15">
      <c r="A14323" s="233">
        <v>45748</v>
      </c>
      <c r="B14323" t="s">
        <v>2112</v>
      </c>
      <c r="C14323">
        <v>190</v>
      </c>
      <c r="D14323" t="s">
        <v>274</v>
      </c>
      <c r="E14323" t="s">
        <v>2202</v>
      </c>
      <c r="F14323" t="s">
        <v>1518</v>
      </c>
    </row>
    <row r="14324" spans="1:6" ht="15">
      <c r="A14324" s="233">
        <v>45748</v>
      </c>
      <c r="B14324" t="s">
        <v>2112</v>
      </c>
      <c r="C14324">
        <v>145</v>
      </c>
      <c r="D14324" t="s">
        <v>276</v>
      </c>
      <c r="E14324" t="s">
        <v>2157</v>
      </c>
      <c r="F14324" t="s">
        <v>1531</v>
      </c>
    </row>
    <row r="14325" spans="1:6" ht="15">
      <c r="A14325" s="233">
        <v>45748</v>
      </c>
      <c r="B14325" t="s">
        <v>1495</v>
      </c>
      <c r="C14325">
        <v>50588</v>
      </c>
      <c r="D14325" t="s">
        <v>276</v>
      </c>
      <c r="E14325" t="s">
        <v>1919</v>
      </c>
      <c r="F14325" t="s">
        <v>1531</v>
      </c>
    </row>
    <row r="14326" spans="1:6" ht="15">
      <c r="A14326" s="233">
        <v>45748</v>
      </c>
      <c r="B14326" t="s">
        <v>2110</v>
      </c>
      <c r="C14326">
        <v>286.62924013600059</v>
      </c>
      <c r="D14326" t="s">
        <v>276</v>
      </c>
      <c r="E14326" t="s">
        <v>3304</v>
      </c>
      <c r="F14326" t="s">
        <v>1531</v>
      </c>
    </row>
    <row r="14327" spans="1:6" ht="15">
      <c r="A14327" s="233">
        <v>45748</v>
      </c>
      <c r="B14327" t="s">
        <v>1495</v>
      </c>
      <c r="C14327">
        <v>30067</v>
      </c>
      <c r="D14327" t="s">
        <v>278</v>
      </c>
      <c r="E14327" t="s">
        <v>1920</v>
      </c>
      <c r="F14327" t="s">
        <v>1509</v>
      </c>
    </row>
    <row r="14328" spans="1:6" ht="15">
      <c r="A14328" s="233">
        <v>45748</v>
      </c>
      <c r="B14328" t="s">
        <v>2112</v>
      </c>
      <c r="C14328">
        <v>60</v>
      </c>
      <c r="D14328" t="s">
        <v>278</v>
      </c>
      <c r="E14328" t="s">
        <v>2113</v>
      </c>
      <c r="F14328" t="s">
        <v>1509</v>
      </c>
    </row>
    <row r="14329" spans="1:6" ht="15">
      <c r="A14329" s="233">
        <v>45748</v>
      </c>
      <c r="B14329" t="s">
        <v>2110</v>
      </c>
      <c r="C14329">
        <v>199.55432866597931</v>
      </c>
      <c r="D14329" t="s">
        <v>278</v>
      </c>
      <c r="E14329" t="s">
        <v>2208</v>
      </c>
      <c r="F14329" t="s">
        <v>1509</v>
      </c>
    </row>
    <row r="14330" spans="1:6" ht="15">
      <c r="A14330" s="233">
        <v>45748</v>
      </c>
      <c r="B14330" t="s">
        <v>2112</v>
      </c>
      <c r="C14330">
        <v>45</v>
      </c>
      <c r="D14330" t="s">
        <v>280</v>
      </c>
      <c r="E14330" t="s">
        <v>2138</v>
      </c>
      <c r="F14330" t="s">
        <v>1509</v>
      </c>
    </row>
    <row r="14331" spans="1:6" ht="15">
      <c r="A14331" s="233">
        <v>45748</v>
      </c>
      <c r="B14331" t="s">
        <v>1495</v>
      </c>
      <c r="C14331">
        <v>33551</v>
      </c>
      <c r="D14331" t="s">
        <v>280</v>
      </c>
      <c r="E14331" t="s">
        <v>1921</v>
      </c>
      <c r="F14331" t="s">
        <v>1509</v>
      </c>
    </row>
    <row r="14332" spans="1:6" ht="15">
      <c r="A14332" s="233">
        <v>45748</v>
      </c>
      <c r="B14332" t="s">
        <v>2110</v>
      </c>
      <c r="C14332">
        <v>134.1241691752854</v>
      </c>
      <c r="D14332" t="s">
        <v>280</v>
      </c>
      <c r="E14332" t="s">
        <v>2262</v>
      </c>
      <c r="F14332" t="s">
        <v>1509</v>
      </c>
    </row>
    <row r="14333" spans="1:6" ht="15">
      <c r="A14333" s="233">
        <v>45748</v>
      </c>
      <c r="B14333" t="s">
        <v>2110</v>
      </c>
      <c r="C14333">
        <v>257.70176877123112</v>
      </c>
      <c r="D14333" t="s">
        <v>282</v>
      </c>
      <c r="E14333" t="s">
        <v>2794</v>
      </c>
      <c r="F14333" t="s">
        <v>1534</v>
      </c>
    </row>
    <row r="14334" spans="1:6" ht="15">
      <c r="A14334" s="233">
        <v>45748</v>
      </c>
      <c r="B14334" t="s">
        <v>2112</v>
      </c>
      <c r="C14334">
        <v>110</v>
      </c>
      <c r="D14334" t="s">
        <v>282</v>
      </c>
      <c r="E14334" t="s">
        <v>2123</v>
      </c>
      <c r="F14334" t="s">
        <v>1534</v>
      </c>
    </row>
    <row r="14335" spans="1:6" ht="15">
      <c r="A14335" s="233">
        <v>45748</v>
      </c>
      <c r="B14335" t="s">
        <v>1495</v>
      </c>
      <c r="C14335">
        <v>42685</v>
      </c>
      <c r="D14335" t="s">
        <v>282</v>
      </c>
      <c r="E14335" t="s">
        <v>1922</v>
      </c>
      <c r="F14335" t="s">
        <v>1534</v>
      </c>
    </row>
    <row r="14336" spans="1:6" ht="15">
      <c r="A14336" s="233">
        <v>45748</v>
      </c>
      <c r="B14336" t="s">
        <v>1495</v>
      </c>
      <c r="C14336">
        <v>130108</v>
      </c>
      <c r="D14336" t="s">
        <v>284</v>
      </c>
      <c r="E14336" t="s">
        <v>1923</v>
      </c>
      <c r="F14336" t="s">
        <v>1531</v>
      </c>
    </row>
    <row r="14337" spans="1:6" ht="15">
      <c r="A14337" s="233">
        <v>45748</v>
      </c>
      <c r="B14337" t="s">
        <v>2110</v>
      </c>
      <c r="C14337">
        <v>269.00728625449631</v>
      </c>
      <c r="D14337" t="s">
        <v>284</v>
      </c>
      <c r="E14337" t="s">
        <v>2261</v>
      </c>
      <c r="F14337" t="s">
        <v>1531</v>
      </c>
    </row>
    <row r="14338" spans="1:6" ht="15">
      <c r="A14338" s="233">
        <v>45748</v>
      </c>
      <c r="B14338" t="s">
        <v>2112</v>
      </c>
      <c r="C14338">
        <v>350</v>
      </c>
      <c r="D14338" t="s">
        <v>284</v>
      </c>
      <c r="E14338" t="s">
        <v>2210</v>
      </c>
      <c r="F14338" t="s">
        <v>1531</v>
      </c>
    </row>
    <row r="14339" spans="1:6" ht="15">
      <c r="A14339" s="233">
        <v>45748</v>
      </c>
      <c r="B14339" t="s">
        <v>2110</v>
      </c>
      <c r="C14339">
        <v>163.88069485414621</v>
      </c>
      <c r="D14339" t="s">
        <v>286</v>
      </c>
      <c r="E14339" t="s">
        <v>2260</v>
      </c>
      <c r="F14339" t="s">
        <v>1544</v>
      </c>
    </row>
    <row r="14340" spans="1:6" ht="15">
      <c r="A14340" s="233">
        <v>45748</v>
      </c>
      <c r="B14340" t="s">
        <v>1495</v>
      </c>
      <c r="C14340">
        <v>33561</v>
      </c>
      <c r="D14340" t="s">
        <v>286</v>
      </c>
      <c r="E14340" t="s">
        <v>1924</v>
      </c>
      <c r="F14340" t="s">
        <v>1544</v>
      </c>
    </row>
    <row r="14341" spans="1:6" ht="15">
      <c r="A14341" s="233">
        <v>45748</v>
      </c>
      <c r="B14341" t="s">
        <v>2112</v>
      </c>
      <c r="C14341">
        <v>55</v>
      </c>
      <c r="D14341" t="s">
        <v>286</v>
      </c>
      <c r="E14341" t="s">
        <v>2150</v>
      </c>
      <c r="F14341" t="s">
        <v>1544</v>
      </c>
    </row>
    <row r="14342" spans="1:6" ht="15">
      <c r="A14342" s="233">
        <v>45748</v>
      </c>
      <c r="B14342" t="s">
        <v>1495</v>
      </c>
      <c r="C14342">
        <v>76976</v>
      </c>
      <c r="D14342" t="s">
        <v>288</v>
      </c>
      <c r="E14342" t="s">
        <v>1925</v>
      </c>
      <c r="F14342" t="s">
        <v>1591</v>
      </c>
    </row>
    <row r="14343" spans="1:6" ht="15">
      <c r="A14343" s="233">
        <v>45748</v>
      </c>
      <c r="B14343" t="s">
        <v>2112</v>
      </c>
      <c r="C14343">
        <v>175</v>
      </c>
      <c r="D14343" t="s">
        <v>288</v>
      </c>
      <c r="E14343" t="s">
        <v>2154</v>
      </c>
      <c r="F14343" t="s">
        <v>1591</v>
      </c>
    </row>
    <row r="14344" spans="1:6" ht="15">
      <c r="A14344" s="233">
        <v>45748</v>
      </c>
      <c r="B14344" t="s">
        <v>2110</v>
      </c>
      <c r="C14344">
        <v>227.34358761172311</v>
      </c>
      <c r="D14344" t="s">
        <v>288</v>
      </c>
      <c r="E14344" t="s">
        <v>2230</v>
      </c>
      <c r="F14344" t="s">
        <v>1591</v>
      </c>
    </row>
    <row r="14345" spans="1:6" ht="15">
      <c r="A14345" s="233">
        <v>45748</v>
      </c>
      <c r="B14345" t="s">
        <v>2112</v>
      </c>
      <c r="C14345">
        <v>320</v>
      </c>
      <c r="D14345" t="s">
        <v>290</v>
      </c>
      <c r="E14345" t="s">
        <v>2597</v>
      </c>
      <c r="F14345" t="s">
        <v>1544</v>
      </c>
    </row>
    <row r="14346" spans="1:6" ht="15">
      <c r="A14346" s="233">
        <v>45748</v>
      </c>
      <c r="B14346" t="s">
        <v>1495</v>
      </c>
      <c r="C14346">
        <v>212898</v>
      </c>
      <c r="D14346" t="s">
        <v>290</v>
      </c>
      <c r="E14346" t="s">
        <v>1926</v>
      </c>
      <c r="F14346" t="s">
        <v>1544</v>
      </c>
    </row>
    <row r="14347" spans="1:6" ht="15">
      <c r="A14347" s="233">
        <v>45748</v>
      </c>
      <c r="B14347" t="s">
        <v>2110</v>
      </c>
      <c r="C14347">
        <v>150.30671964978541</v>
      </c>
      <c r="D14347" t="s">
        <v>290</v>
      </c>
      <c r="E14347" t="s">
        <v>2217</v>
      </c>
      <c r="F14347" t="s">
        <v>1544</v>
      </c>
    </row>
    <row r="14348" spans="1:6" ht="15">
      <c r="A14348" s="233">
        <v>45748</v>
      </c>
      <c r="B14348" t="s">
        <v>2112</v>
      </c>
      <c r="C14348">
        <v>10</v>
      </c>
      <c r="D14348" t="s">
        <v>292</v>
      </c>
      <c r="E14348" t="s">
        <v>2129</v>
      </c>
      <c r="F14348" t="s">
        <v>1509</v>
      </c>
    </row>
    <row r="14349" spans="1:6" ht="15">
      <c r="A14349" s="233">
        <v>45748</v>
      </c>
      <c r="B14349" t="s">
        <v>1495</v>
      </c>
      <c r="C14349">
        <v>26528</v>
      </c>
      <c r="D14349" t="s">
        <v>292</v>
      </c>
      <c r="E14349" t="s">
        <v>1927</v>
      </c>
      <c r="F14349" t="s">
        <v>1509</v>
      </c>
    </row>
    <row r="14350" spans="1:6" ht="15">
      <c r="A14350" s="233">
        <v>45748</v>
      </c>
      <c r="B14350" t="s">
        <v>2110</v>
      </c>
      <c r="C14350">
        <v>37.696019300361883</v>
      </c>
      <c r="D14350" t="s">
        <v>292</v>
      </c>
      <c r="E14350" t="s">
        <v>2570</v>
      </c>
      <c r="F14350" t="s">
        <v>1509</v>
      </c>
    </row>
    <row r="14351" spans="1:6" ht="15">
      <c r="A14351" s="233">
        <v>45748</v>
      </c>
      <c r="B14351" t="s">
        <v>1495</v>
      </c>
      <c r="C14351">
        <v>61145</v>
      </c>
      <c r="D14351" t="s">
        <v>296</v>
      </c>
      <c r="E14351" t="s">
        <v>1928</v>
      </c>
      <c r="F14351" t="s">
        <v>1534</v>
      </c>
    </row>
    <row r="14352" spans="1:6" ht="15">
      <c r="A14352" s="233">
        <v>45748</v>
      </c>
      <c r="B14352" t="s">
        <v>2112</v>
      </c>
      <c r="C14352">
        <v>80</v>
      </c>
      <c r="D14352" t="s">
        <v>296</v>
      </c>
      <c r="E14352" t="s">
        <v>2115</v>
      </c>
      <c r="F14352" t="s">
        <v>1534</v>
      </c>
    </row>
    <row r="14353" spans="1:6" ht="15">
      <c r="A14353" s="233">
        <v>45748</v>
      </c>
      <c r="B14353" t="s">
        <v>2110</v>
      </c>
      <c r="C14353">
        <v>130.8365361027067</v>
      </c>
      <c r="D14353" t="s">
        <v>296</v>
      </c>
      <c r="E14353" t="s">
        <v>2547</v>
      </c>
      <c r="F14353" t="s">
        <v>1534</v>
      </c>
    </row>
    <row r="14354" spans="1:6" ht="15">
      <c r="A14354" s="233">
        <v>45748</v>
      </c>
      <c r="B14354" t="s">
        <v>2110</v>
      </c>
      <c r="C14354">
        <v>180.4864108773144</v>
      </c>
      <c r="D14354" t="s">
        <v>294</v>
      </c>
      <c r="E14354" t="s">
        <v>2177</v>
      </c>
      <c r="F14354" t="s">
        <v>1534</v>
      </c>
    </row>
    <row r="14355" spans="1:6" ht="15">
      <c r="A14355" s="233">
        <v>45748</v>
      </c>
      <c r="B14355" t="s">
        <v>1495</v>
      </c>
      <c r="C14355">
        <v>66487</v>
      </c>
      <c r="D14355" t="s">
        <v>294</v>
      </c>
      <c r="E14355" t="s">
        <v>1929</v>
      </c>
      <c r="F14355" t="s">
        <v>1534</v>
      </c>
    </row>
    <row r="14356" spans="1:6" ht="15">
      <c r="A14356" s="233">
        <v>45748</v>
      </c>
      <c r="B14356" t="s">
        <v>2112</v>
      </c>
      <c r="C14356">
        <v>120</v>
      </c>
      <c r="D14356" t="s">
        <v>294</v>
      </c>
      <c r="E14356" t="s">
        <v>2233</v>
      </c>
      <c r="F14356" t="s">
        <v>1534</v>
      </c>
    </row>
    <row r="14357" spans="1:6" ht="15">
      <c r="A14357" s="233">
        <v>45748</v>
      </c>
      <c r="B14357" t="s">
        <v>2112</v>
      </c>
      <c r="C14357">
        <v>205</v>
      </c>
      <c r="D14357" t="s">
        <v>298</v>
      </c>
      <c r="E14357" t="s">
        <v>2146</v>
      </c>
      <c r="F14357" t="s">
        <v>1522</v>
      </c>
    </row>
    <row r="14358" spans="1:6" ht="15">
      <c r="A14358" s="233">
        <v>45748</v>
      </c>
      <c r="B14358" t="s">
        <v>2110</v>
      </c>
      <c r="C14358">
        <v>170.61863821358119</v>
      </c>
      <c r="D14358" t="s">
        <v>298</v>
      </c>
      <c r="E14358" t="s">
        <v>2172</v>
      </c>
      <c r="F14358" t="s">
        <v>1522</v>
      </c>
    </row>
    <row r="14359" spans="1:6" ht="15">
      <c r="A14359" s="233">
        <v>45748</v>
      </c>
      <c r="B14359" t="s">
        <v>1495</v>
      </c>
      <c r="C14359">
        <v>120151</v>
      </c>
      <c r="D14359" t="s">
        <v>298</v>
      </c>
      <c r="E14359" t="s">
        <v>1930</v>
      </c>
      <c r="F14359" t="s">
        <v>1522</v>
      </c>
    </row>
    <row r="14360" spans="1:6" ht="15">
      <c r="A14360" s="233">
        <v>45748</v>
      </c>
      <c r="B14360" t="s">
        <v>1495</v>
      </c>
      <c r="C14360">
        <v>29969</v>
      </c>
      <c r="D14360" t="s">
        <v>300</v>
      </c>
      <c r="E14360" t="s">
        <v>1939</v>
      </c>
      <c r="F14360" t="s">
        <v>1544</v>
      </c>
    </row>
    <row r="14361" spans="1:6" ht="15">
      <c r="A14361" s="233">
        <v>45748</v>
      </c>
      <c r="B14361" t="s">
        <v>2112</v>
      </c>
      <c r="C14361">
        <v>40</v>
      </c>
      <c r="D14361" t="s">
        <v>300</v>
      </c>
      <c r="E14361" t="s">
        <v>2185</v>
      </c>
      <c r="F14361" t="s">
        <v>1544</v>
      </c>
    </row>
    <row r="14362" spans="1:6" ht="15">
      <c r="A14362" s="233">
        <v>45748</v>
      </c>
      <c r="B14362" t="s">
        <v>2110</v>
      </c>
      <c r="C14362">
        <v>133.47125362874971</v>
      </c>
      <c r="D14362" t="s">
        <v>300</v>
      </c>
      <c r="E14362" t="s">
        <v>2532</v>
      </c>
      <c r="F14362" t="s">
        <v>1544</v>
      </c>
    </row>
    <row r="14363" spans="1:6" ht="15">
      <c r="A14363" s="233">
        <v>45748</v>
      </c>
      <c r="B14363" t="s">
        <v>2112</v>
      </c>
      <c r="C14363">
        <v>105</v>
      </c>
      <c r="D14363" t="s">
        <v>302</v>
      </c>
      <c r="E14363" t="s">
        <v>2137</v>
      </c>
      <c r="F14363" t="s">
        <v>1534</v>
      </c>
    </row>
    <row r="14364" spans="1:6" ht="15">
      <c r="A14364" s="233">
        <v>45748</v>
      </c>
      <c r="B14364" t="s">
        <v>2110</v>
      </c>
      <c r="C14364">
        <v>141.67363790916701</v>
      </c>
      <c r="D14364" t="s">
        <v>302</v>
      </c>
      <c r="E14364" t="s">
        <v>2986</v>
      </c>
      <c r="F14364" t="s">
        <v>1534</v>
      </c>
    </row>
    <row r="14365" spans="1:6" ht="15">
      <c r="A14365" s="233">
        <v>45748</v>
      </c>
      <c r="B14365" t="s">
        <v>1495</v>
      </c>
      <c r="C14365">
        <v>74114</v>
      </c>
      <c r="D14365" t="s">
        <v>302</v>
      </c>
      <c r="E14365" t="s">
        <v>1931</v>
      </c>
      <c r="F14365" t="s">
        <v>1534</v>
      </c>
    </row>
    <row r="14366" spans="1:6" ht="15">
      <c r="A14366" s="233">
        <v>45748</v>
      </c>
      <c r="B14366" t="s">
        <v>2110</v>
      </c>
      <c r="C14366">
        <v>153.75626556782191</v>
      </c>
      <c r="D14366" t="s">
        <v>304</v>
      </c>
      <c r="E14366" t="s">
        <v>2561</v>
      </c>
      <c r="F14366" t="s">
        <v>1544</v>
      </c>
    </row>
    <row r="14367" spans="1:6" ht="15">
      <c r="A14367" s="233">
        <v>45748</v>
      </c>
      <c r="B14367" t="s">
        <v>1495</v>
      </c>
      <c r="C14367">
        <v>32519</v>
      </c>
      <c r="D14367" t="s">
        <v>304</v>
      </c>
      <c r="E14367" t="s">
        <v>1932</v>
      </c>
      <c r="F14367" t="s">
        <v>1544</v>
      </c>
    </row>
    <row r="14368" spans="1:6" ht="15">
      <c r="A14368" s="233">
        <v>45748</v>
      </c>
      <c r="B14368" t="s">
        <v>2112</v>
      </c>
      <c r="C14368">
        <v>50</v>
      </c>
      <c r="D14368" t="s">
        <v>304</v>
      </c>
      <c r="E14368" t="s">
        <v>2191</v>
      </c>
      <c r="F14368" t="s">
        <v>1544</v>
      </c>
    </row>
    <row r="14369" spans="1:6" ht="15">
      <c r="A14369" s="233">
        <v>45748</v>
      </c>
      <c r="B14369" t="s">
        <v>1495</v>
      </c>
      <c r="C14369">
        <v>45108</v>
      </c>
      <c r="D14369" t="s">
        <v>306</v>
      </c>
      <c r="E14369" t="s">
        <v>1933</v>
      </c>
      <c r="F14369" t="s">
        <v>1531</v>
      </c>
    </row>
    <row r="14370" spans="1:6" ht="15">
      <c r="A14370" s="233">
        <v>45748</v>
      </c>
      <c r="B14370" t="s">
        <v>2110</v>
      </c>
      <c r="C14370">
        <v>243.85918240666851</v>
      </c>
      <c r="D14370" t="s">
        <v>306</v>
      </c>
      <c r="E14370" t="s">
        <v>3142</v>
      </c>
      <c r="F14370" t="s">
        <v>1531</v>
      </c>
    </row>
    <row r="14371" spans="1:6" ht="15">
      <c r="A14371" s="233">
        <v>45748</v>
      </c>
      <c r="B14371" t="s">
        <v>2112</v>
      </c>
      <c r="C14371">
        <v>110</v>
      </c>
      <c r="D14371" t="s">
        <v>306</v>
      </c>
      <c r="E14371" t="s">
        <v>2123</v>
      </c>
      <c r="F14371" t="s">
        <v>1531</v>
      </c>
    </row>
    <row r="14372" spans="1:6" ht="15">
      <c r="A14372" s="233">
        <v>45748</v>
      </c>
      <c r="B14372" t="s">
        <v>2110</v>
      </c>
      <c r="C14372">
        <v>182.06676697514959</v>
      </c>
      <c r="D14372" t="s">
        <v>308</v>
      </c>
      <c r="E14372" t="s">
        <v>2549</v>
      </c>
      <c r="F14372" t="s">
        <v>1531</v>
      </c>
    </row>
    <row r="14373" spans="1:6" ht="15">
      <c r="A14373" s="233">
        <v>45748</v>
      </c>
      <c r="B14373" t="s">
        <v>1495</v>
      </c>
      <c r="C14373">
        <v>145551</v>
      </c>
      <c r="D14373" t="s">
        <v>308</v>
      </c>
      <c r="E14373" t="s">
        <v>1934</v>
      </c>
      <c r="F14373" t="s">
        <v>1531</v>
      </c>
    </row>
    <row r="14374" spans="1:6" ht="15">
      <c r="A14374" s="233">
        <v>45748</v>
      </c>
      <c r="B14374" t="s">
        <v>2112</v>
      </c>
      <c r="C14374">
        <v>265</v>
      </c>
      <c r="D14374" t="s">
        <v>308</v>
      </c>
      <c r="E14374" t="s">
        <v>2184</v>
      </c>
      <c r="F14374" t="s">
        <v>1531</v>
      </c>
    </row>
    <row r="14375" spans="1:6" ht="15">
      <c r="A14375" s="233">
        <v>45748</v>
      </c>
      <c r="B14375" t="s">
        <v>2112</v>
      </c>
      <c r="C14375">
        <v>100</v>
      </c>
      <c r="D14375" t="s">
        <v>310</v>
      </c>
      <c r="E14375" t="s">
        <v>2121</v>
      </c>
      <c r="F14375" t="s">
        <v>1518</v>
      </c>
    </row>
    <row r="14376" spans="1:6" ht="15">
      <c r="A14376" s="233">
        <v>45748</v>
      </c>
      <c r="B14376" t="s">
        <v>1495</v>
      </c>
      <c r="C14376">
        <v>40218</v>
      </c>
      <c r="D14376" t="s">
        <v>310</v>
      </c>
      <c r="E14376" t="s">
        <v>1935</v>
      </c>
      <c r="F14376" t="s">
        <v>1518</v>
      </c>
    </row>
    <row r="14377" spans="1:6" ht="15">
      <c r="A14377" s="233">
        <v>45748</v>
      </c>
      <c r="B14377" t="s">
        <v>2110</v>
      </c>
      <c r="C14377">
        <v>248.6448853747078</v>
      </c>
      <c r="D14377" t="s">
        <v>310</v>
      </c>
      <c r="E14377" t="s">
        <v>2141</v>
      </c>
      <c r="F14377" t="s">
        <v>1518</v>
      </c>
    </row>
    <row r="14378" spans="1:6" ht="15">
      <c r="A14378" s="233">
        <v>45748</v>
      </c>
      <c r="B14378" t="s">
        <v>2112</v>
      </c>
      <c r="C14378">
        <v>22770</v>
      </c>
      <c r="D14378" t="s">
        <v>1772</v>
      </c>
      <c r="E14378" t="s">
        <v>4123</v>
      </c>
      <c r="F14378" t="s">
        <v>1772</v>
      </c>
    </row>
    <row r="14379" spans="1:6" ht="15">
      <c r="A14379" s="233">
        <v>45748</v>
      </c>
      <c r="B14379" t="s">
        <v>2110</v>
      </c>
      <c r="C14379">
        <v>207.35642684716601</v>
      </c>
      <c r="D14379" t="s">
        <v>1772</v>
      </c>
      <c r="E14379" t="s">
        <v>3541</v>
      </c>
      <c r="F14379" t="s">
        <v>1772</v>
      </c>
    </row>
    <row r="14380" spans="1:6" ht="15">
      <c r="A14380" s="233">
        <v>45748</v>
      </c>
      <c r="B14380" t="s">
        <v>2269</v>
      </c>
      <c r="C14380">
        <v>445</v>
      </c>
      <c r="D14380" t="s">
        <v>3</v>
      </c>
      <c r="E14380" t="s">
        <v>2644</v>
      </c>
      <c r="F14380" t="s">
        <v>1509</v>
      </c>
    </row>
    <row r="14381" spans="1:6" ht="15">
      <c r="A14381" s="233">
        <v>45748</v>
      </c>
      <c r="B14381" t="s">
        <v>2267</v>
      </c>
      <c r="C14381">
        <v>2223.6658005196882</v>
      </c>
      <c r="D14381" t="s">
        <v>3</v>
      </c>
      <c r="E14381" t="s">
        <v>4124</v>
      </c>
      <c r="F14381" t="s">
        <v>1509</v>
      </c>
    </row>
    <row r="14382" spans="1:6" ht="15">
      <c r="A14382" s="233">
        <v>45748</v>
      </c>
      <c r="B14382" t="s">
        <v>2267</v>
      </c>
      <c r="C14382">
        <v>1508.457252134921</v>
      </c>
      <c r="D14382" t="s">
        <v>7</v>
      </c>
      <c r="E14382" t="s">
        <v>3400</v>
      </c>
      <c r="F14382" t="s">
        <v>1509</v>
      </c>
    </row>
    <row r="14383" spans="1:6" ht="15">
      <c r="A14383" s="233">
        <v>45748</v>
      </c>
      <c r="B14383" t="s">
        <v>2269</v>
      </c>
      <c r="C14383">
        <v>915</v>
      </c>
      <c r="D14383" t="s">
        <v>7</v>
      </c>
      <c r="E14383" t="s">
        <v>2325</v>
      </c>
      <c r="F14383" t="s">
        <v>1509</v>
      </c>
    </row>
    <row r="14384" spans="1:6" ht="15">
      <c r="A14384" s="233">
        <v>45748</v>
      </c>
      <c r="B14384" t="s">
        <v>2267</v>
      </c>
      <c r="C14384">
        <v>2374.4509082274731</v>
      </c>
      <c r="D14384" t="s">
        <v>11</v>
      </c>
      <c r="E14384" t="s">
        <v>3981</v>
      </c>
      <c r="F14384" t="s">
        <v>1518</v>
      </c>
    </row>
    <row r="14385" spans="1:6" ht="15">
      <c r="A14385" s="233">
        <v>45748</v>
      </c>
      <c r="B14385" t="s">
        <v>2269</v>
      </c>
      <c r="C14385">
        <v>1200</v>
      </c>
      <c r="D14385" t="s">
        <v>11</v>
      </c>
      <c r="E14385" t="s">
        <v>2962</v>
      </c>
      <c r="F14385" t="s">
        <v>1518</v>
      </c>
    </row>
    <row r="14386" spans="1:6" ht="15">
      <c r="A14386" s="233">
        <v>45748</v>
      </c>
      <c r="B14386" t="s">
        <v>2267</v>
      </c>
      <c r="C14386">
        <v>1906.1508545696449</v>
      </c>
      <c r="D14386" t="s">
        <v>14</v>
      </c>
      <c r="E14386" t="s">
        <v>4125</v>
      </c>
      <c r="F14386" t="s">
        <v>1522</v>
      </c>
    </row>
    <row r="14387" spans="1:6" ht="15">
      <c r="A14387" s="233">
        <v>45748</v>
      </c>
      <c r="B14387" t="s">
        <v>2269</v>
      </c>
      <c r="C14387">
        <v>745</v>
      </c>
      <c r="D14387" t="s">
        <v>14</v>
      </c>
      <c r="E14387" t="s">
        <v>2592</v>
      </c>
      <c r="F14387" t="s">
        <v>1522</v>
      </c>
    </row>
    <row r="14388" spans="1:6" ht="15">
      <c r="A14388" s="233">
        <v>45748</v>
      </c>
      <c r="B14388" t="s">
        <v>2267</v>
      </c>
      <c r="C14388">
        <v>1572.374135194226</v>
      </c>
      <c r="D14388" t="s">
        <v>16</v>
      </c>
      <c r="E14388" t="s">
        <v>2955</v>
      </c>
      <c r="F14388" t="s">
        <v>1525</v>
      </c>
    </row>
    <row r="14389" spans="1:6" ht="15">
      <c r="A14389" s="233">
        <v>45748</v>
      </c>
      <c r="B14389" t="s">
        <v>2269</v>
      </c>
      <c r="C14389">
        <v>525</v>
      </c>
      <c r="D14389" t="s">
        <v>16</v>
      </c>
      <c r="E14389" t="s">
        <v>2362</v>
      </c>
      <c r="F14389" t="s">
        <v>1525</v>
      </c>
    </row>
    <row r="14390" spans="1:6" ht="15">
      <c r="A14390" s="233">
        <v>45748</v>
      </c>
      <c r="B14390" t="s">
        <v>2267</v>
      </c>
      <c r="C14390">
        <v>1743.1862618077309</v>
      </c>
      <c r="D14390" t="s">
        <v>18</v>
      </c>
      <c r="E14390" t="s">
        <v>3384</v>
      </c>
      <c r="F14390" t="s">
        <v>1509</v>
      </c>
    </row>
    <row r="14391" spans="1:6" ht="15">
      <c r="A14391" s="233">
        <v>45748</v>
      </c>
      <c r="B14391" t="s">
        <v>2269</v>
      </c>
      <c r="C14391">
        <v>740</v>
      </c>
      <c r="D14391" t="s">
        <v>18</v>
      </c>
      <c r="E14391" t="s">
        <v>2375</v>
      </c>
      <c r="F14391" t="s">
        <v>1509</v>
      </c>
    </row>
    <row r="14392" spans="1:6" ht="15">
      <c r="A14392" s="233">
        <v>45748</v>
      </c>
      <c r="B14392" t="s">
        <v>2267</v>
      </c>
      <c r="C14392">
        <v>2240.8455629962559</v>
      </c>
      <c r="D14392" t="s">
        <v>20</v>
      </c>
      <c r="E14392" t="s">
        <v>2831</v>
      </c>
      <c r="F14392" t="s">
        <v>1531</v>
      </c>
    </row>
    <row r="14393" spans="1:6" ht="15">
      <c r="A14393" s="233">
        <v>45748</v>
      </c>
      <c r="B14393" t="s">
        <v>2269</v>
      </c>
      <c r="C14393">
        <v>3460</v>
      </c>
      <c r="D14393" t="s">
        <v>20</v>
      </c>
      <c r="E14393" t="s">
        <v>2830</v>
      </c>
      <c r="F14393" t="s">
        <v>1531</v>
      </c>
    </row>
    <row r="14394" spans="1:6" ht="15">
      <c r="A14394" s="233">
        <v>45748</v>
      </c>
      <c r="B14394" t="s">
        <v>2269</v>
      </c>
      <c r="C14394">
        <v>400</v>
      </c>
      <c r="D14394" t="s">
        <v>22</v>
      </c>
      <c r="E14394" t="s">
        <v>2379</v>
      </c>
      <c r="F14394" t="s">
        <v>1534</v>
      </c>
    </row>
    <row r="14395" spans="1:6" ht="15">
      <c r="A14395" s="233">
        <v>45748</v>
      </c>
      <c r="B14395" t="s">
        <v>2267</v>
      </c>
      <c r="C14395">
        <v>1725.997842502697</v>
      </c>
      <c r="D14395" t="s">
        <v>22</v>
      </c>
      <c r="E14395" t="s">
        <v>2836</v>
      </c>
      <c r="F14395" t="s">
        <v>1534</v>
      </c>
    </row>
    <row r="14396" spans="1:6" ht="15">
      <c r="A14396" s="233">
        <v>45748</v>
      </c>
      <c r="B14396" t="s">
        <v>2269</v>
      </c>
      <c r="C14396">
        <v>560</v>
      </c>
      <c r="D14396" t="s">
        <v>24</v>
      </c>
      <c r="E14396" t="s">
        <v>2619</v>
      </c>
      <c r="F14396" t="s">
        <v>1534</v>
      </c>
    </row>
    <row r="14397" spans="1:6" ht="15">
      <c r="A14397" s="233">
        <v>45748</v>
      </c>
      <c r="B14397" t="s">
        <v>2267</v>
      </c>
      <c r="C14397">
        <v>1867.600466900117</v>
      </c>
      <c r="D14397" t="s">
        <v>24</v>
      </c>
      <c r="E14397" t="s">
        <v>4126</v>
      </c>
      <c r="F14397" t="s">
        <v>1534</v>
      </c>
    </row>
    <row r="14398" spans="1:6" ht="15">
      <c r="A14398" s="233">
        <v>45748</v>
      </c>
      <c r="B14398" t="s">
        <v>2267</v>
      </c>
      <c r="C14398">
        <v>1652.150660860264</v>
      </c>
      <c r="D14398" t="s">
        <v>26</v>
      </c>
      <c r="E14398" t="s">
        <v>2833</v>
      </c>
      <c r="F14398" t="s">
        <v>1534</v>
      </c>
    </row>
    <row r="14399" spans="1:6" ht="15">
      <c r="A14399" s="233">
        <v>45748</v>
      </c>
      <c r="B14399" t="s">
        <v>2269</v>
      </c>
      <c r="C14399">
        <v>865</v>
      </c>
      <c r="D14399" t="s">
        <v>26</v>
      </c>
      <c r="E14399" t="s">
        <v>2395</v>
      </c>
      <c r="F14399" t="s">
        <v>1534</v>
      </c>
    </row>
    <row r="14400" spans="1:6" ht="15">
      <c r="A14400" s="233">
        <v>45748</v>
      </c>
      <c r="B14400" t="s">
        <v>2269</v>
      </c>
      <c r="C14400">
        <v>1625</v>
      </c>
      <c r="D14400" t="s">
        <v>28</v>
      </c>
      <c r="E14400" t="s">
        <v>2427</v>
      </c>
      <c r="F14400" t="s">
        <v>1522</v>
      </c>
    </row>
    <row r="14401" spans="1:6" ht="15">
      <c r="A14401" s="233">
        <v>45748</v>
      </c>
      <c r="B14401" t="s">
        <v>2267</v>
      </c>
      <c r="C14401">
        <v>1828.9045705732069</v>
      </c>
      <c r="D14401" t="s">
        <v>28</v>
      </c>
      <c r="E14401" t="s">
        <v>2305</v>
      </c>
      <c r="F14401" t="s">
        <v>1522</v>
      </c>
    </row>
    <row r="14402" spans="1:6" ht="15">
      <c r="A14402" s="233">
        <v>45748</v>
      </c>
      <c r="B14402" t="s">
        <v>2269</v>
      </c>
      <c r="C14402">
        <v>335</v>
      </c>
      <c r="D14402" t="s">
        <v>30</v>
      </c>
      <c r="E14402" t="s">
        <v>2655</v>
      </c>
      <c r="F14402" t="s">
        <v>1544</v>
      </c>
    </row>
    <row r="14403" spans="1:6" ht="15">
      <c r="A14403" s="233">
        <v>45748</v>
      </c>
      <c r="B14403" t="s">
        <v>2267</v>
      </c>
      <c r="C14403">
        <v>1604.252466238866</v>
      </c>
      <c r="D14403" t="s">
        <v>30</v>
      </c>
      <c r="E14403" t="s">
        <v>4127</v>
      </c>
      <c r="F14403" t="s">
        <v>1544</v>
      </c>
    </row>
    <row r="14404" spans="1:6" ht="15">
      <c r="A14404" s="233">
        <v>45748</v>
      </c>
      <c r="B14404" t="s">
        <v>2267</v>
      </c>
      <c r="C14404">
        <v>1697.2010468930359</v>
      </c>
      <c r="D14404" t="s">
        <v>32</v>
      </c>
      <c r="E14404" t="s">
        <v>2385</v>
      </c>
      <c r="F14404" t="s">
        <v>1518</v>
      </c>
    </row>
    <row r="14405" spans="1:6" ht="15">
      <c r="A14405" s="233">
        <v>45748</v>
      </c>
      <c r="B14405" t="s">
        <v>2269</v>
      </c>
      <c r="C14405">
        <v>1485</v>
      </c>
      <c r="D14405" t="s">
        <v>32</v>
      </c>
      <c r="E14405" t="s">
        <v>2290</v>
      </c>
      <c r="F14405" t="s">
        <v>1518</v>
      </c>
    </row>
    <row r="14406" spans="1:6" ht="15">
      <c r="A14406" s="233">
        <v>45748</v>
      </c>
      <c r="B14406" t="s">
        <v>2269</v>
      </c>
      <c r="C14406">
        <v>830</v>
      </c>
      <c r="D14406" t="s">
        <v>34</v>
      </c>
      <c r="E14406" t="s">
        <v>2279</v>
      </c>
      <c r="F14406" t="s">
        <v>1509</v>
      </c>
    </row>
    <row r="14407" spans="1:6" ht="15">
      <c r="A14407" s="233">
        <v>45748</v>
      </c>
      <c r="B14407" t="s">
        <v>2267</v>
      </c>
      <c r="C14407">
        <v>1932.614618017556</v>
      </c>
      <c r="D14407" t="s">
        <v>34</v>
      </c>
      <c r="E14407" t="s">
        <v>2938</v>
      </c>
      <c r="F14407" t="s">
        <v>1509</v>
      </c>
    </row>
    <row r="14408" spans="1:6" ht="15">
      <c r="A14408" s="233">
        <v>45748</v>
      </c>
      <c r="B14408" t="s">
        <v>2267</v>
      </c>
      <c r="C14408">
        <v>1406.6085926510871</v>
      </c>
      <c r="D14408" t="s">
        <v>36</v>
      </c>
      <c r="E14408" t="s">
        <v>4128</v>
      </c>
      <c r="F14408" t="s">
        <v>1544</v>
      </c>
    </row>
    <row r="14409" spans="1:6" ht="15">
      <c r="A14409" s="233">
        <v>45748</v>
      </c>
      <c r="B14409" t="s">
        <v>2269</v>
      </c>
      <c r="C14409">
        <v>570</v>
      </c>
      <c r="D14409" t="s">
        <v>36</v>
      </c>
      <c r="E14409" t="s">
        <v>2622</v>
      </c>
      <c r="F14409" t="s">
        <v>1544</v>
      </c>
    </row>
    <row r="14410" spans="1:6" ht="15">
      <c r="A14410" s="233">
        <v>45748</v>
      </c>
      <c r="B14410" t="s">
        <v>2269</v>
      </c>
      <c r="C14410">
        <v>1105</v>
      </c>
      <c r="D14410" t="s">
        <v>1497</v>
      </c>
      <c r="E14410" t="s">
        <v>2994</v>
      </c>
      <c r="F14410" t="s">
        <v>1522</v>
      </c>
    </row>
    <row r="14411" spans="1:6" ht="15">
      <c r="A14411" s="233">
        <v>45748</v>
      </c>
      <c r="B14411" t="s">
        <v>2267</v>
      </c>
      <c r="C14411">
        <v>1774.0744308512351</v>
      </c>
      <c r="D14411" t="s">
        <v>1497</v>
      </c>
      <c r="E14411" t="s">
        <v>2430</v>
      </c>
      <c r="F14411" t="s">
        <v>1522</v>
      </c>
    </row>
    <row r="14412" spans="1:6" ht="15">
      <c r="A14412" s="233">
        <v>45748</v>
      </c>
      <c r="B14412" t="s">
        <v>2267</v>
      </c>
      <c r="C14412">
        <v>1525.4067751400371</v>
      </c>
      <c r="D14412" t="s">
        <v>40</v>
      </c>
      <c r="E14412" t="s">
        <v>2910</v>
      </c>
      <c r="F14412" t="s">
        <v>1509</v>
      </c>
    </row>
    <row r="14413" spans="1:6" ht="15">
      <c r="A14413" s="233">
        <v>45748</v>
      </c>
      <c r="B14413" t="s">
        <v>2269</v>
      </c>
      <c r="C14413">
        <v>915</v>
      </c>
      <c r="D14413" t="s">
        <v>40</v>
      </c>
      <c r="E14413" t="s">
        <v>2325</v>
      </c>
      <c r="F14413" t="s">
        <v>1509</v>
      </c>
    </row>
    <row r="14414" spans="1:6" ht="15">
      <c r="A14414" s="233">
        <v>45748</v>
      </c>
      <c r="B14414" t="s">
        <v>2267</v>
      </c>
      <c r="C14414">
        <v>1275.614058895372</v>
      </c>
      <c r="D14414" t="s">
        <v>42</v>
      </c>
      <c r="E14414" t="s">
        <v>2516</v>
      </c>
      <c r="F14414" t="s">
        <v>1544</v>
      </c>
    </row>
    <row r="14415" spans="1:6" ht="15">
      <c r="A14415" s="233">
        <v>45748</v>
      </c>
      <c r="B14415" t="s">
        <v>2269</v>
      </c>
      <c r="C14415">
        <v>1410</v>
      </c>
      <c r="D14415" t="s">
        <v>42</v>
      </c>
      <c r="E14415" t="s">
        <v>2896</v>
      </c>
      <c r="F14415" t="s">
        <v>1544</v>
      </c>
    </row>
    <row r="14416" spans="1:6" ht="15">
      <c r="A14416" s="233">
        <v>45748</v>
      </c>
      <c r="B14416" t="s">
        <v>2269</v>
      </c>
      <c r="C14416">
        <v>505</v>
      </c>
      <c r="D14416" t="s">
        <v>44</v>
      </c>
      <c r="E14416" t="s">
        <v>2594</v>
      </c>
      <c r="F14416" t="s">
        <v>1534</v>
      </c>
    </row>
    <row r="14417" spans="1:6" ht="15">
      <c r="A14417" s="233">
        <v>45748</v>
      </c>
      <c r="B14417" t="s">
        <v>2267</v>
      </c>
      <c r="C14417">
        <v>1383.561643835616</v>
      </c>
      <c r="D14417" t="s">
        <v>44</v>
      </c>
      <c r="E14417" t="s">
        <v>3556</v>
      </c>
      <c r="F14417" t="s">
        <v>1534</v>
      </c>
    </row>
    <row r="14418" spans="1:6" ht="15">
      <c r="A14418" s="233">
        <v>45748</v>
      </c>
      <c r="B14418" t="s">
        <v>2267</v>
      </c>
      <c r="C14418">
        <v>1695.3257447323811</v>
      </c>
      <c r="D14418" t="s">
        <v>46</v>
      </c>
      <c r="E14418" t="s">
        <v>3006</v>
      </c>
      <c r="F14418" t="s">
        <v>1518</v>
      </c>
    </row>
    <row r="14419" spans="1:6" ht="15">
      <c r="A14419" s="233">
        <v>45748</v>
      </c>
      <c r="B14419" t="s">
        <v>2269</v>
      </c>
      <c r="C14419">
        <v>700</v>
      </c>
      <c r="D14419" t="s">
        <v>46</v>
      </c>
      <c r="E14419" t="s">
        <v>2369</v>
      </c>
      <c r="F14419" t="s">
        <v>1518</v>
      </c>
    </row>
    <row r="14420" spans="1:6" ht="15">
      <c r="A14420" s="233">
        <v>45748</v>
      </c>
      <c r="B14420" t="s">
        <v>2267</v>
      </c>
      <c r="C14420">
        <v>1688.5623098047949</v>
      </c>
      <c r="D14420" t="s">
        <v>48</v>
      </c>
      <c r="E14420" t="s">
        <v>3310</v>
      </c>
      <c r="F14420" t="s">
        <v>1525</v>
      </c>
    </row>
    <row r="14421" spans="1:6" ht="15">
      <c r="A14421" s="233">
        <v>45748</v>
      </c>
      <c r="B14421" t="s">
        <v>2269</v>
      </c>
      <c r="C14421">
        <v>2275</v>
      </c>
      <c r="D14421" t="s">
        <v>48</v>
      </c>
      <c r="E14421" t="s">
        <v>2350</v>
      </c>
      <c r="F14421" t="s">
        <v>1525</v>
      </c>
    </row>
    <row r="14422" spans="1:6" ht="15">
      <c r="A14422" s="233">
        <v>45748</v>
      </c>
      <c r="B14422" t="s">
        <v>2267</v>
      </c>
      <c r="C14422">
        <v>1881.2709030100341</v>
      </c>
      <c r="D14422" t="s">
        <v>50</v>
      </c>
      <c r="E14422" t="s">
        <v>3560</v>
      </c>
      <c r="F14422" t="s">
        <v>1509</v>
      </c>
    </row>
    <row r="14423" spans="1:6" ht="15">
      <c r="A14423" s="233">
        <v>45748</v>
      </c>
      <c r="B14423" t="s">
        <v>2269</v>
      </c>
      <c r="C14423">
        <v>495</v>
      </c>
      <c r="D14423" t="s">
        <v>50</v>
      </c>
      <c r="E14423" t="s">
        <v>3013</v>
      </c>
      <c r="F14423" t="s">
        <v>1509</v>
      </c>
    </row>
    <row r="14424" spans="1:6" ht="15">
      <c r="A14424" s="233">
        <v>45748</v>
      </c>
      <c r="B14424" t="s">
        <v>2267</v>
      </c>
      <c r="C14424">
        <v>1514.202172096909</v>
      </c>
      <c r="D14424" t="s">
        <v>52</v>
      </c>
      <c r="E14424" t="s">
        <v>2866</v>
      </c>
      <c r="F14424" t="s">
        <v>1525</v>
      </c>
    </row>
    <row r="14425" spans="1:6" ht="15">
      <c r="A14425" s="233">
        <v>45748</v>
      </c>
      <c r="B14425" t="s">
        <v>2269</v>
      </c>
      <c r="C14425">
        <v>870</v>
      </c>
      <c r="D14425" t="s">
        <v>52</v>
      </c>
      <c r="E14425" t="s">
        <v>2384</v>
      </c>
      <c r="F14425" t="s">
        <v>1525</v>
      </c>
    </row>
    <row r="14426" spans="1:6" ht="15">
      <c r="A14426" s="233">
        <v>45748</v>
      </c>
      <c r="B14426" t="s">
        <v>2269</v>
      </c>
      <c r="C14426">
        <v>1360</v>
      </c>
      <c r="D14426" t="s">
        <v>54</v>
      </c>
      <c r="E14426" t="s">
        <v>3323</v>
      </c>
      <c r="F14426" t="s">
        <v>1534</v>
      </c>
    </row>
    <row r="14427" spans="1:6" ht="15">
      <c r="A14427" s="233">
        <v>45748</v>
      </c>
      <c r="B14427" t="s">
        <v>2267</v>
      </c>
      <c r="C14427">
        <v>1432.891174022526</v>
      </c>
      <c r="D14427" t="s">
        <v>54</v>
      </c>
      <c r="E14427" t="s">
        <v>4129</v>
      </c>
      <c r="F14427" t="s">
        <v>1534</v>
      </c>
    </row>
    <row r="14428" spans="1:6" ht="15">
      <c r="A14428" s="233">
        <v>45748</v>
      </c>
      <c r="B14428" t="s">
        <v>2267</v>
      </c>
      <c r="C14428">
        <v>1457.3446433242409</v>
      </c>
      <c r="D14428" t="s">
        <v>56</v>
      </c>
      <c r="E14428" t="s">
        <v>3795</v>
      </c>
      <c r="F14428" t="s">
        <v>1534</v>
      </c>
    </row>
    <row r="14429" spans="1:6" ht="15">
      <c r="A14429" s="233">
        <v>45748</v>
      </c>
      <c r="B14429" t="s">
        <v>2269</v>
      </c>
      <c r="C14429">
        <v>1170</v>
      </c>
      <c r="D14429" t="s">
        <v>56</v>
      </c>
      <c r="E14429" t="s">
        <v>4130</v>
      </c>
      <c r="F14429" t="s">
        <v>1534</v>
      </c>
    </row>
    <row r="14430" spans="1:6" ht="15">
      <c r="A14430" s="233">
        <v>45748</v>
      </c>
      <c r="B14430" t="s">
        <v>2267</v>
      </c>
      <c r="C14430">
        <v>1429.5925661186559</v>
      </c>
      <c r="D14430" t="s">
        <v>58</v>
      </c>
      <c r="E14430" t="s">
        <v>3370</v>
      </c>
      <c r="F14430" t="s">
        <v>1509</v>
      </c>
    </row>
    <row r="14431" spans="1:6" ht="15">
      <c r="A14431" s="233">
        <v>45748</v>
      </c>
      <c r="B14431" t="s">
        <v>2269</v>
      </c>
      <c r="C14431">
        <v>20</v>
      </c>
      <c r="D14431" t="s">
        <v>58</v>
      </c>
      <c r="E14431" t="s">
        <v>2118</v>
      </c>
      <c r="F14431" t="s">
        <v>1509</v>
      </c>
    </row>
    <row r="14432" spans="1:6" ht="15">
      <c r="A14432" s="233">
        <v>45748</v>
      </c>
      <c r="B14432" t="s">
        <v>2269</v>
      </c>
      <c r="C14432">
        <v>2130</v>
      </c>
      <c r="D14432" t="s">
        <v>1498</v>
      </c>
      <c r="E14432" t="s">
        <v>3344</v>
      </c>
      <c r="F14432" t="s">
        <v>1522</v>
      </c>
    </row>
    <row r="14433" spans="1:6" ht="15">
      <c r="A14433" s="233">
        <v>45748</v>
      </c>
      <c r="B14433" t="s">
        <v>2267</v>
      </c>
      <c r="C14433">
        <v>1399.455986123704</v>
      </c>
      <c r="D14433" t="s">
        <v>1498</v>
      </c>
      <c r="E14433" t="s">
        <v>1812</v>
      </c>
      <c r="F14433" t="s">
        <v>1522</v>
      </c>
    </row>
    <row r="14434" spans="1:6" ht="15">
      <c r="A14434" s="233">
        <v>45748</v>
      </c>
      <c r="B14434" t="s">
        <v>2267</v>
      </c>
      <c r="C14434">
        <v>1745.400805177597</v>
      </c>
      <c r="D14434" t="s">
        <v>62</v>
      </c>
      <c r="E14434" t="s">
        <v>4131</v>
      </c>
      <c r="F14434" t="s">
        <v>1578</v>
      </c>
    </row>
    <row r="14435" spans="1:6" ht="15">
      <c r="A14435" s="233">
        <v>45748</v>
      </c>
      <c r="B14435" t="s">
        <v>2269</v>
      </c>
      <c r="C14435">
        <v>2055</v>
      </c>
      <c r="D14435" t="s">
        <v>62</v>
      </c>
      <c r="E14435" t="s">
        <v>2435</v>
      </c>
      <c r="F14435" t="s">
        <v>1578</v>
      </c>
    </row>
    <row r="14436" spans="1:6" ht="15">
      <c r="A14436" s="233">
        <v>45748</v>
      </c>
      <c r="B14436" t="s">
        <v>2267</v>
      </c>
      <c r="C14436">
        <v>2056.5302144249508</v>
      </c>
      <c r="D14436" t="s">
        <v>64</v>
      </c>
      <c r="E14436" t="s">
        <v>2403</v>
      </c>
      <c r="F14436" t="s">
        <v>1531</v>
      </c>
    </row>
    <row r="14437" spans="1:6" ht="15">
      <c r="A14437" s="233">
        <v>45748</v>
      </c>
      <c r="B14437" t="s">
        <v>2269</v>
      </c>
      <c r="C14437">
        <v>1055</v>
      </c>
      <c r="D14437" t="s">
        <v>64</v>
      </c>
      <c r="E14437" t="s">
        <v>3792</v>
      </c>
      <c r="F14437" t="s">
        <v>1531</v>
      </c>
    </row>
    <row r="14438" spans="1:6" ht="15">
      <c r="A14438" s="233">
        <v>45748</v>
      </c>
      <c r="B14438" t="s">
        <v>2267</v>
      </c>
      <c r="C14438">
        <v>1507.0328198258539</v>
      </c>
      <c r="D14438" t="s">
        <v>66</v>
      </c>
      <c r="E14438" t="s">
        <v>4132</v>
      </c>
      <c r="F14438" t="s">
        <v>1509</v>
      </c>
    </row>
    <row r="14439" spans="1:6" ht="15">
      <c r="A14439" s="233">
        <v>45748</v>
      </c>
      <c r="B14439" t="s">
        <v>2269</v>
      </c>
      <c r="C14439">
        <v>855</v>
      </c>
      <c r="D14439" t="s">
        <v>66</v>
      </c>
      <c r="E14439" t="s">
        <v>3010</v>
      </c>
      <c r="F14439" t="s">
        <v>1509</v>
      </c>
    </row>
    <row r="14440" spans="1:6" ht="15">
      <c r="A14440" s="233">
        <v>45748</v>
      </c>
      <c r="B14440" t="s">
        <v>2267</v>
      </c>
      <c r="C14440">
        <v>1707.4727917922521</v>
      </c>
      <c r="D14440" t="s">
        <v>68</v>
      </c>
      <c r="E14440" t="s">
        <v>3325</v>
      </c>
      <c r="F14440" t="s">
        <v>1578</v>
      </c>
    </row>
    <row r="14441" spans="1:6" ht="15">
      <c r="A14441" s="233">
        <v>45748</v>
      </c>
      <c r="B14441" t="s">
        <v>2269</v>
      </c>
      <c r="C14441">
        <v>1150</v>
      </c>
      <c r="D14441" t="s">
        <v>68</v>
      </c>
      <c r="E14441" t="s">
        <v>3413</v>
      </c>
      <c r="F14441" t="s">
        <v>1578</v>
      </c>
    </row>
    <row r="14442" spans="1:6" ht="15">
      <c r="A14442" s="233">
        <v>45748</v>
      </c>
      <c r="B14442" t="s">
        <v>2269</v>
      </c>
      <c r="C14442">
        <v>440</v>
      </c>
      <c r="D14442" t="s">
        <v>70</v>
      </c>
      <c r="E14442" t="s">
        <v>2248</v>
      </c>
      <c r="F14442" t="s">
        <v>1578</v>
      </c>
    </row>
    <row r="14443" spans="1:6" ht="15">
      <c r="A14443" s="233">
        <v>45748</v>
      </c>
      <c r="B14443" t="s">
        <v>2267</v>
      </c>
      <c r="C14443">
        <v>1848.9725595663319</v>
      </c>
      <c r="D14443" t="s">
        <v>70</v>
      </c>
      <c r="E14443" t="s">
        <v>4133</v>
      </c>
      <c r="F14443" t="s">
        <v>1578</v>
      </c>
    </row>
    <row r="14444" spans="1:6" ht="15">
      <c r="A14444" s="233">
        <v>45748</v>
      </c>
      <c r="B14444" t="s">
        <v>2269</v>
      </c>
      <c r="C14444">
        <v>885</v>
      </c>
      <c r="D14444" t="s">
        <v>72</v>
      </c>
      <c r="E14444" t="s">
        <v>2611</v>
      </c>
      <c r="F14444" t="s">
        <v>1591</v>
      </c>
    </row>
    <row r="14445" spans="1:6" ht="15">
      <c r="A14445" s="233">
        <v>45748</v>
      </c>
      <c r="B14445" t="s">
        <v>2267</v>
      </c>
      <c r="C14445">
        <v>1988.004582519038</v>
      </c>
      <c r="D14445" t="s">
        <v>72</v>
      </c>
      <c r="E14445" t="s">
        <v>3357</v>
      </c>
      <c r="F14445" t="s">
        <v>1591</v>
      </c>
    </row>
    <row r="14446" spans="1:6" ht="15">
      <c r="A14446" s="233">
        <v>45748</v>
      </c>
      <c r="B14446" t="s">
        <v>2269</v>
      </c>
      <c r="C14446">
        <v>3350</v>
      </c>
      <c r="D14446" t="s">
        <v>74</v>
      </c>
      <c r="E14446" t="s">
        <v>4134</v>
      </c>
      <c r="F14446" t="s">
        <v>1591</v>
      </c>
    </row>
    <row r="14447" spans="1:6" ht="15">
      <c r="A14447" s="233">
        <v>45748</v>
      </c>
      <c r="B14447" t="s">
        <v>2267</v>
      </c>
      <c r="C14447">
        <v>1800.881625631652</v>
      </c>
      <c r="D14447" t="s">
        <v>74</v>
      </c>
      <c r="E14447" t="s">
        <v>2321</v>
      </c>
      <c r="F14447" t="s">
        <v>1591</v>
      </c>
    </row>
    <row r="14448" spans="1:6" ht="15">
      <c r="A14448" s="233">
        <v>45748</v>
      </c>
      <c r="B14448" t="s">
        <v>2267</v>
      </c>
      <c r="C14448">
        <v>1596.550728820898</v>
      </c>
      <c r="D14448" t="s">
        <v>76</v>
      </c>
      <c r="E14448" t="s">
        <v>3578</v>
      </c>
      <c r="F14448" t="s">
        <v>1522</v>
      </c>
    </row>
    <row r="14449" spans="1:6" ht="15">
      <c r="A14449" s="233">
        <v>45748</v>
      </c>
      <c r="B14449" t="s">
        <v>2269</v>
      </c>
      <c r="C14449">
        <v>3540</v>
      </c>
      <c r="D14449" t="s">
        <v>76</v>
      </c>
      <c r="E14449" t="s">
        <v>4135</v>
      </c>
      <c r="F14449" t="s">
        <v>1522</v>
      </c>
    </row>
    <row r="14450" spans="1:6" ht="15">
      <c r="A14450" s="233">
        <v>45748</v>
      </c>
      <c r="B14450" t="s">
        <v>2267</v>
      </c>
      <c r="C14450">
        <v>1635.0034295193891</v>
      </c>
      <c r="D14450" t="s">
        <v>78</v>
      </c>
      <c r="E14450" t="s">
        <v>2615</v>
      </c>
      <c r="F14450" t="s">
        <v>1518</v>
      </c>
    </row>
    <row r="14451" spans="1:6" ht="15">
      <c r="A14451" s="233">
        <v>45748</v>
      </c>
      <c r="B14451" t="s">
        <v>2269</v>
      </c>
      <c r="C14451">
        <v>1025</v>
      </c>
      <c r="D14451" t="s">
        <v>78</v>
      </c>
      <c r="E14451" t="s">
        <v>2601</v>
      </c>
      <c r="F14451" t="s">
        <v>1518</v>
      </c>
    </row>
    <row r="14452" spans="1:6" ht="15">
      <c r="A14452" s="233">
        <v>45748</v>
      </c>
      <c r="B14452" t="s">
        <v>2267</v>
      </c>
      <c r="C14452">
        <v>1495.2203349965559</v>
      </c>
      <c r="D14452" t="s">
        <v>80</v>
      </c>
      <c r="E14452" t="s">
        <v>2348</v>
      </c>
      <c r="F14452" t="s">
        <v>1522</v>
      </c>
    </row>
    <row r="14453" spans="1:6" ht="15">
      <c r="A14453" s="233">
        <v>45748</v>
      </c>
      <c r="B14453" t="s">
        <v>2269</v>
      </c>
      <c r="C14453">
        <v>1780</v>
      </c>
      <c r="D14453" t="s">
        <v>80</v>
      </c>
      <c r="E14453" t="s">
        <v>2929</v>
      </c>
      <c r="F14453" t="s">
        <v>1522</v>
      </c>
    </row>
    <row r="14454" spans="1:6" ht="15">
      <c r="A14454" s="233">
        <v>45748</v>
      </c>
      <c r="B14454" t="s">
        <v>2267</v>
      </c>
      <c r="C14454">
        <v>1729.407379798733</v>
      </c>
      <c r="D14454" t="s">
        <v>82</v>
      </c>
      <c r="E14454" t="s">
        <v>4136</v>
      </c>
      <c r="F14454" t="s">
        <v>1531</v>
      </c>
    </row>
    <row r="14455" spans="1:6" ht="15">
      <c r="A14455" s="233">
        <v>45748</v>
      </c>
      <c r="B14455" t="s">
        <v>2269</v>
      </c>
      <c r="C14455">
        <v>1160</v>
      </c>
      <c r="D14455" t="s">
        <v>82</v>
      </c>
      <c r="E14455" t="s">
        <v>4045</v>
      </c>
      <c r="F14455" t="s">
        <v>1531</v>
      </c>
    </row>
    <row r="14456" spans="1:6" ht="15">
      <c r="A14456" s="233">
        <v>45748</v>
      </c>
      <c r="B14456" t="s">
        <v>2267</v>
      </c>
      <c r="C14456">
        <v>1850.138760407031</v>
      </c>
      <c r="D14456" t="s">
        <v>84</v>
      </c>
      <c r="E14456" t="s">
        <v>3657</v>
      </c>
      <c r="F14456" t="s">
        <v>1509</v>
      </c>
    </row>
    <row r="14457" spans="1:6" ht="15">
      <c r="A14457" s="233">
        <v>45748</v>
      </c>
      <c r="B14457" t="s">
        <v>2269</v>
      </c>
      <c r="C14457">
        <v>900</v>
      </c>
      <c r="D14457" t="s">
        <v>84</v>
      </c>
      <c r="E14457" t="s">
        <v>2885</v>
      </c>
      <c r="F14457" t="s">
        <v>1509</v>
      </c>
    </row>
    <row r="14458" spans="1:6" ht="15">
      <c r="A14458" s="233">
        <v>45748</v>
      </c>
      <c r="B14458" t="s">
        <v>2267</v>
      </c>
      <c r="C14458">
        <v>1452.2218995062451</v>
      </c>
      <c r="D14458" t="s">
        <v>86</v>
      </c>
      <c r="E14458" t="s">
        <v>3367</v>
      </c>
      <c r="F14458" t="s">
        <v>1518</v>
      </c>
    </row>
    <row r="14459" spans="1:6" ht="15">
      <c r="A14459" s="233">
        <v>45748</v>
      </c>
      <c r="B14459" t="s">
        <v>2269</v>
      </c>
      <c r="C14459">
        <v>1400</v>
      </c>
      <c r="D14459" t="s">
        <v>86</v>
      </c>
      <c r="E14459" t="s">
        <v>3014</v>
      </c>
      <c r="F14459" t="s">
        <v>1518</v>
      </c>
    </row>
    <row r="14460" spans="1:6" ht="15">
      <c r="A14460" s="233">
        <v>45748</v>
      </c>
      <c r="B14460" t="s">
        <v>2269</v>
      </c>
      <c r="C14460">
        <v>2180</v>
      </c>
      <c r="D14460" t="s">
        <v>88</v>
      </c>
      <c r="E14460" t="s">
        <v>2946</v>
      </c>
      <c r="F14460" t="s">
        <v>1544</v>
      </c>
    </row>
    <row r="14461" spans="1:6" ht="15">
      <c r="A14461" s="233">
        <v>45748</v>
      </c>
      <c r="B14461" t="s">
        <v>2267</v>
      </c>
      <c r="C14461">
        <v>1459.02352508115</v>
      </c>
      <c r="D14461" t="s">
        <v>88</v>
      </c>
      <c r="E14461" t="s">
        <v>3555</v>
      </c>
      <c r="F14461" t="s">
        <v>1544</v>
      </c>
    </row>
    <row r="14462" spans="1:6" ht="15">
      <c r="A14462" s="233">
        <v>45748</v>
      </c>
      <c r="B14462" t="s">
        <v>2267</v>
      </c>
      <c r="C14462">
        <v>1446.801423902408</v>
      </c>
      <c r="D14462" t="s">
        <v>90</v>
      </c>
      <c r="E14462" t="s">
        <v>4137</v>
      </c>
      <c r="F14462" t="s">
        <v>1509</v>
      </c>
    </row>
    <row r="14463" spans="1:6" ht="15">
      <c r="A14463" s="233">
        <v>45748</v>
      </c>
      <c r="B14463" t="s">
        <v>2269</v>
      </c>
      <c r="C14463">
        <v>695</v>
      </c>
      <c r="D14463" t="s">
        <v>90</v>
      </c>
      <c r="E14463" t="s">
        <v>2376</v>
      </c>
      <c r="F14463" t="s">
        <v>1509</v>
      </c>
    </row>
    <row r="14464" spans="1:6" ht="15">
      <c r="A14464" s="233">
        <v>45748</v>
      </c>
      <c r="B14464" t="s">
        <v>2267</v>
      </c>
      <c r="C14464">
        <v>1546.671740404651</v>
      </c>
      <c r="D14464" t="s">
        <v>92</v>
      </c>
      <c r="E14464" t="s">
        <v>2496</v>
      </c>
      <c r="F14464" t="s">
        <v>1525</v>
      </c>
    </row>
    <row r="14465" spans="1:6" ht="15">
      <c r="A14465" s="233">
        <v>45748</v>
      </c>
      <c r="B14465" t="s">
        <v>2269</v>
      </c>
      <c r="C14465">
        <v>5040</v>
      </c>
      <c r="D14465" t="s">
        <v>92</v>
      </c>
      <c r="E14465" t="s">
        <v>4138</v>
      </c>
      <c r="F14465" t="s">
        <v>1525</v>
      </c>
    </row>
    <row r="14466" spans="1:6" ht="15">
      <c r="A14466" s="233">
        <v>45748</v>
      </c>
      <c r="B14466" t="s">
        <v>2267</v>
      </c>
      <c r="C14466">
        <v>2165.968877810315</v>
      </c>
      <c r="D14466" t="s">
        <v>94</v>
      </c>
      <c r="E14466" t="s">
        <v>4139</v>
      </c>
      <c r="F14466" t="s">
        <v>1578</v>
      </c>
    </row>
    <row r="14467" spans="1:6" ht="15">
      <c r="A14467" s="233">
        <v>45748</v>
      </c>
      <c r="B14467" t="s">
        <v>2269</v>
      </c>
      <c r="C14467">
        <v>895</v>
      </c>
      <c r="D14467" t="s">
        <v>94</v>
      </c>
      <c r="E14467" t="s">
        <v>2424</v>
      </c>
      <c r="F14467" t="s">
        <v>1578</v>
      </c>
    </row>
    <row r="14468" spans="1:6" ht="15">
      <c r="A14468" s="233">
        <v>45748</v>
      </c>
      <c r="B14468" t="s">
        <v>2267</v>
      </c>
      <c r="C14468">
        <v>1448.971871706882</v>
      </c>
      <c r="D14468" t="s">
        <v>96</v>
      </c>
      <c r="E14468" t="s">
        <v>3770</v>
      </c>
      <c r="F14468" t="s">
        <v>1522</v>
      </c>
    </row>
    <row r="14469" spans="1:6" ht="15">
      <c r="A14469" s="233">
        <v>45748</v>
      </c>
      <c r="B14469" t="s">
        <v>2269</v>
      </c>
      <c r="C14469">
        <v>2145</v>
      </c>
      <c r="D14469" t="s">
        <v>96</v>
      </c>
      <c r="E14469" t="s">
        <v>4006</v>
      </c>
      <c r="F14469" t="s">
        <v>1522</v>
      </c>
    </row>
    <row r="14470" spans="1:6" ht="15">
      <c r="A14470" s="233">
        <v>45748</v>
      </c>
      <c r="B14470" t="s">
        <v>2267</v>
      </c>
      <c r="C14470">
        <v>2047.52745548179</v>
      </c>
      <c r="D14470" t="s">
        <v>98</v>
      </c>
      <c r="E14470" t="s">
        <v>4140</v>
      </c>
      <c r="F14470" t="s">
        <v>1509</v>
      </c>
    </row>
    <row r="14471" spans="1:6" ht="15">
      <c r="A14471" s="233">
        <v>45748</v>
      </c>
      <c r="B14471" t="s">
        <v>2269</v>
      </c>
      <c r="C14471">
        <v>660</v>
      </c>
      <c r="D14471" t="s">
        <v>98</v>
      </c>
      <c r="E14471" t="s">
        <v>2634</v>
      </c>
      <c r="F14471" t="s">
        <v>1509</v>
      </c>
    </row>
    <row r="14472" spans="1:6" ht="15">
      <c r="A14472" s="233">
        <v>45748</v>
      </c>
      <c r="B14472" t="s">
        <v>2267</v>
      </c>
      <c r="C14472">
        <v>1924.7787610619471</v>
      </c>
      <c r="D14472" t="s">
        <v>100</v>
      </c>
      <c r="E14472" t="s">
        <v>3332</v>
      </c>
      <c r="F14472" t="s">
        <v>1509</v>
      </c>
    </row>
    <row r="14473" spans="1:6" ht="15">
      <c r="A14473" s="233">
        <v>45748</v>
      </c>
      <c r="B14473" t="s">
        <v>2269</v>
      </c>
      <c r="C14473">
        <v>435</v>
      </c>
      <c r="D14473" t="s">
        <v>100</v>
      </c>
      <c r="E14473" t="s">
        <v>2328</v>
      </c>
      <c r="F14473" t="s">
        <v>1509</v>
      </c>
    </row>
    <row r="14474" spans="1:6" ht="15">
      <c r="A14474" s="233">
        <v>45748</v>
      </c>
      <c r="B14474" t="s">
        <v>2269</v>
      </c>
      <c r="C14474">
        <v>480</v>
      </c>
      <c r="D14474" t="s">
        <v>102</v>
      </c>
      <c r="E14474" t="s">
        <v>2357</v>
      </c>
      <c r="F14474" t="s">
        <v>1534</v>
      </c>
    </row>
    <row r="14475" spans="1:6" ht="15">
      <c r="A14475" s="233">
        <v>45748</v>
      </c>
      <c r="B14475" t="s">
        <v>2267</v>
      </c>
      <c r="C14475">
        <v>1891.327475471847</v>
      </c>
      <c r="D14475" t="s">
        <v>102</v>
      </c>
      <c r="E14475" t="s">
        <v>2356</v>
      </c>
      <c r="F14475" t="s">
        <v>1534</v>
      </c>
    </row>
    <row r="14476" spans="1:6" ht="15">
      <c r="A14476" s="233">
        <v>45748</v>
      </c>
      <c r="B14476" t="s">
        <v>2269</v>
      </c>
      <c r="C14476">
        <v>415</v>
      </c>
      <c r="D14476" t="s">
        <v>104</v>
      </c>
      <c r="E14476" t="s">
        <v>2195</v>
      </c>
      <c r="F14476" t="s">
        <v>1509</v>
      </c>
    </row>
    <row r="14477" spans="1:6" ht="15">
      <c r="A14477" s="233">
        <v>45748</v>
      </c>
      <c r="B14477" t="s">
        <v>2267</v>
      </c>
      <c r="C14477">
        <v>2024.4889994633879</v>
      </c>
      <c r="D14477" t="s">
        <v>104</v>
      </c>
      <c r="E14477" t="s">
        <v>1489</v>
      </c>
      <c r="F14477" t="s">
        <v>1509</v>
      </c>
    </row>
    <row r="14478" spans="1:6" ht="15">
      <c r="A14478" s="233">
        <v>45748</v>
      </c>
      <c r="B14478" t="s">
        <v>2269</v>
      </c>
      <c r="C14478">
        <v>5335</v>
      </c>
      <c r="D14478" t="s">
        <v>106</v>
      </c>
      <c r="E14478" t="s">
        <v>4141</v>
      </c>
      <c r="F14478" t="s">
        <v>1544</v>
      </c>
    </row>
    <row r="14479" spans="1:6" ht="15">
      <c r="A14479" s="233">
        <v>45748</v>
      </c>
      <c r="B14479" t="s">
        <v>2267</v>
      </c>
      <c r="C14479">
        <v>1642.6908723658439</v>
      </c>
      <c r="D14479" t="s">
        <v>106</v>
      </c>
      <c r="E14479" t="s">
        <v>3601</v>
      </c>
      <c r="F14479" t="s">
        <v>1544</v>
      </c>
    </row>
    <row r="14480" spans="1:6" ht="15">
      <c r="A14480" s="233">
        <v>45748</v>
      </c>
      <c r="B14480" t="s">
        <v>2267</v>
      </c>
      <c r="C14480">
        <v>1478.94188430641</v>
      </c>
      <c r="D14480" t="s">
        <v>108</v>
      </c>
      <c r="E14480" t="s">
        <v>3349</v>
      </c>
      <c r="F14480" t="s">
        <v>1509</v>
      </c>
    </row>
    <row r="14481" spans="1:6" ht="15">
      <c r="A14481" s="233">
        <v>45748</v>
      </c>
      <c r="B14481" t="s">
        <v>2269</v>
      </c>
      <c r="C14481">
        <v>440</v>
      </c>
      <c r="D14481" t="s">
        <v>108</v>
      </c>
      <c r="E14481" t="s">
        <v>2248</v>
      </c>
      <c r="F14481" t="s">
        <v>1509</v>
      </c>
    </row>
    <row r="14482" spans="1:6" ht="15">
      <c r="A14482" s="233">
        <v>45748</v>
      </c>
      <c r="B14482" t="s">
        <v>2269</v>
      </c>
      <c r="C14482">
        <v>675</v>
      </c>
      <c r="D14482" t="s">
        <v>110</v>
      </c>
      <c r="E14482" t="s">
        <v>2364</v>
      </c>
      <c r="F14482" t="s">
        <v>1509</v>
      </c>
    </row>
    <row r="14483" spans="1:6" ht="15">
      <c r="A14483" s="233">
        <v>45748</v>
      </c>
      <c r="B14483" t="s">
        <v>2267</v>
      </c>
      <c r="C14483">
        <v>1584.990724869092</v>
      </c>
      <c r="D14483" t="s">
        <v>110</v>
      </c>
      <c r="E14483" t="s">
        <v>2363</v>
      </c>
      <c r="F14483" t="s">
        <v>1509</v>
      </c>
    </row>
    <row r="14484" spans="1:6" ht="15">
      <c r="A14484" s="233">
        <v>45748</v>
      </c>
      <c r="B14484" t="s">
        <v>2267</v>
      </c>
      <c r="C14484">
        <v>1959.4869706840391</v>
      </c>
      <c r="D14484" t="s">
        <v>112</v>
      </c>
      <c r="E14484" t="s">
        <v>3351</v>
      </c>
      <c r="F14484" t="s">
        <v>1578</v>
      </c>
    </row>
    <row r="14485" spans="1:6" ht="15">
      <c r="A14485" s="233">
        <v>45748</v>
      </c>
      <c r="B14485" t="s">
        <v>2269</v>
      </c>
      <c r="C14485">
        <v>385</v>
      </c>
      <c r="D14485" t="s">
        <v>112</v>
      </c>
      <c r="E14485" t="s">
        <v>2620</v>
      </c>
      <c r="F14485" t="s">
        <v>1578</v>
      </c>
    </row>
    <row r="14486" spans="1:6" ht="15">
      <c r="A14486" s="233">
        <v>45748</v>
      </c>
      <c r="B14486" t="s">
        <v>2269</v>
      </c>
      <c r="C14486">
        <v>930</v>
      </c>
      <c r="D14486" t="s">
        <v>114</v>
      </c>
      <c r="E14486" t="s">
        <v>2286</v>
      </c>
      <c r="F14486" t="s">
        <v>1509</v>
      </c>
    </row>
    <row r="14487" spans="1:6" ht="15">
      <c r="A14487" s="233">
        <v>45748</v>
      </c>
      <c r="B14487" t="s">
        <v>2267</v>
      </c>
      <c r="C14487">
        <v>1949.3177387914229</v>
      </c>
      <c r="D14487" t="s">
        <v>114</v>
      </c>
      <c r="E14487" t="s">
        <v>3333</v>
      </c>
      <c r="F14487" t="s">
        <v>1509</v>
      </c>
    </row>
    <row r="14488" spans="1:6" ht="15">
      <c r="A14488" s="233">
        <v>45748</v>
      </c>
      <c r="B14488" t="s">
        <v>2267</v>
      </c>
      <c r="C14488">
        <v>1300.566814193649</v>
      </c>
      <c r="D14488" t="s">
        <v>872</v>
      </c>
      <c r="E14488" t="s">
        <v>3760</v>
      </c>
      <c r="F14488" t="s">
        <v>1531</v>
      </c>
    </row>
    <row r="14489" spans="1:6" ht="15">
      <c r="A14489" s="233">
        <v>45748</v>
      </c>
      <c r="B14489" t="s">
        <v>2269</v>
      </c>
      <c r="C14489">
        <v>670</v>
      </c>
      <c r="D14489" t="s">
        <v>872</v>
      </c>
      <c r="E14489" t="s">
        <v>2276</v>
      </c>
      <c r="F14489" t="s">
        <v>1531</v>
      </c>
    </row>
    <row r="14490" spans="1:6" ht="15">
      <c r="A14490" s="233">
        <v>45748</v>
      </c>
      <c r="B14490" t="s">
        <v>2269</v>
      </c>
      <c r="C14490">
        <v>3535</v>
      </c>
      <c r="D14490" t="s">
        <v>118</v>
      </c>
      <c r="E14490" t="s">
        <v>4142</v>
      </c>
      <c r="F14490" t="s">
        <v>1525</v>
      </c>
    </row>
    <row r="14491" spans="1:6" ht="15">
      <c r="A14491" s="233">
        <v>45748</v>
      </c>
      <c r="B14491" t="s">
        <v>2267</v>
      </c>
      <c r="C14491">
        <v>1634.228653321622</v>
      </c>
      <c r="D14491" t="s">
        <v>118</v>
      </c>
      <c r="E14491" t="s">
        <v>3394</v>
      </c>
      <c r="F14491" t="s">
        <v>1525</v>
      </c>
    </row>
    <row r="14492" spans="1:6" ht="15">
      <c r="A14492" s="233">
        <v>45748</v>
      </c>
      <c r="B14492" t="s">
        <v>2267</v>
      </c>
      <c r="C14492">
        <v>1921.385249317098</v>
      </c>
      <c r="D14492" t="s">
        <v>120</v>
      </c>
      <c r="E14492" t="s">
        <v>3735</v>
      </c>
      <c r="F14492" t="s">
        <v>1509</v>
      </c>
    </row>
    <row r="14493" spans="1:6" ht="15">
      <c r="A14493" s="233">
        <v>45748</v>
      </c>
      <c r="B14493" t="s">
        <v>2269</v>
      </c>
      <c r="C14493">
        <v>830</v>
      </c>
      <c r="D14493" t="s">
        <v>120</v>
      </c>
      <c r="E14493" t="s">
        <v>2279</v>
      </c>
      <c r="F14493" t="s">
        <v>1509</v>
      </c>
    </row>
    <row r="14494" spans="1:6" ht="15">
      <c r="A14494" s="233">
        <v>45748</v>
      </c>
      <c r="B14494" t="s">
        <v>2269</v>
      </c>
      <c r="C14494">
        <v>725</v>
      </c>
      <c r="D14494" t="s">
        <v>122</v>
      </c>
      <c r="E14494" t="s">
        <v>2420</v>
      </c>
      <c r="F14494" t="s">
        <v>1509</v>
      </c>
    </row>
    <row r="14495" spans="1:6" ht="15">
      <c r="A14495" s="233">
        <v>45748</v>
      </c>
      <c r="B14495" t="s">
        <v>2267</v>
      </c>
      <c r="C14495">
        <v>1979.5762341633899</v>
      </c>
      <c r="D14495" t="s">
        <v>122</v>
      </c>
      <c r="E14495" t="s">
        <v>2851</v>
      </c>
      <c r="F14495" t="s">
        <v>1509</v>
      </c>
    </row>
    <row r="14496" spans="1:6" ht="15">
      <c r="A14496" s="233">
        <v>45748</v>
      </c>
      <c r="B14496" t="s">
        <v>2269</v>
      </c>
      <c r="C14496">
        <v>670</v>
      </c>
      <c r="D14496" t="s">
        <v>124</v>
      </c>
      <c r="E14496" t="s">
        <v>2276</v>
      </c>
      <c r="F14496" t="s">
        <v>1544</v>
      </c>
    </row>
    <row r="14497" spans="1:6" ht="15">
      <c r="A14497" s="233">
        <v>45748</v>
      </c>
      <c r="B14497" t="s">
        <v>2267</v>
      </c>
      <c r="C14497">
        <v>1567.508129986197</v>
      </c>
      <c r="D14497" t="s">
        <v>124</v>
      </c>
      <c r="E14497" t="s">
        <v>4143</v>
      </c>
      <c r="F14497" t="s">
        <v>1544</v>
      </c>
    </row>
    <row r="14498" spans="1:6" ht="15">
      <c r="A14498" s="233">
        <v>45748</v>
      </c>
      <c r="B14498" t="s">
        <v>2267</v>
      </c>
      <c r="C14498">
        <v>1895.515487748497</v>
      </c>
      <c r="D14498" t="s">
        <v>126</v>
      </c>
      <c r="E14498" t="s">
        <v>3797</v>
      </c>
      <c r="F14498" t="s">
        <v>1509</v>
      </c>
    </row>
    <row r="14499" spans="1:6" ht="15">
      <c r="A14499" s="233">
        <v>45748</v>
      </c>
      <c r="B14499" t="s">
        <v>2269</v>
      </c>
      <c r="C14499">
        <v>410</v>
      </c>
      <c r="D14499" t="s">
        <v>126</v>
      </c>
      <c r="E14499" t="s">
        <v>2228</v>
      </c>
      <c r="F14499" t="s">
        <v>1509</v>
      </c>
    </row>
    <row r="14500" spans="1:6" ht="15">
      <c r="A14500" s="233">
        <v>45748</v>
      </c>
      <c r="B14500" t="s">
        <v>2269</v>
      </c>
      <c r="C14500">
        <v>340</v>
      </c>
      <c r="D14500" t="s">
        <v>128</v>
      </c>
      <c r="E14500" t="s">
        <v>2542</v>
      </c>
      <c r="F14500" t="s">
        <v>1509</v>
      </c>
    </row>
    <row r="14501" spans="1:6" ht="15">
      <c r="A14501" s="233">
        <v>45748</v>
      </c>
      <c r="B14501" t="s">
        <v>2267</v>
      </c>
      <c r="C14501">
        <v>1523.707089719459</v>
      </c>
      <c r="D14501" t="s">
        <v>128</v>
      </c>
      <c r="E14501" t="s">
        <v>2907</v>
      </c>
      <c r="F14501" t="s">
        <v>1509</v>
      </c>
    </row>
    <row r="14502" spans="1:6" ht="15">
      <c r="A14502" s="233">
        <v>45748</v>
      </c>
      <c r="B14502" t="s">
        <v>2269</v>
      </c>
      <c r="C14502">
        <v>4270</v>
      </c>
      <c r="D14502" t="s">
        <v>130</v>
      </c>
      <c r="E14502" t="s">
        <v>4144</v>
      </c>
      <c r="F14502" t="s">
        <v>1544</v>
      </c>
    </row>
    <row r="14503" spans="1:6" ht="15">
      <c r="A14503" s="233">
        <v>45748</v>
      </c>
      <c r="B14503" t="s">
        <v>2267</v>
      </c>
      <c r="C14503">
        <v>1270.9695086378299</v>
      </c>
      <c r="D14503" t="s">
        <v>130</v>
      </c>
      <c r="E14503" t="s">
        <v>2928</v>
      </c>
      <c r="F14503" t="s">
        <v>1544</v>
      </c>
    </row>
    <row r="14504" spans="1:6" ht="15">
      <c r="A14504" s="233">
        <v>45748</v>
      </c>
      <c r="B14504" t="s">
        <v>2269</v>
      </c>
      <c r="C14504">
        <v>810</v>
      </c>
      <c r="D14504" t="s">
        <v>1499</v>
      </c>
      <c r="E14504" t="s">
        <v>2501</v>
      </c>
      <c r="F14504" t="s">
        <v>1518</v>
      </c>
    </row>
    <row r="14505" spans="1:6" ht="15">
      <c r="A14505" s="233">
        <v>45748</v>
      </c>
      <c r="B14505" t="s">
        <v>2267</v>
      </c>
      <c r="C14505">
        <v>1896.999929740743</v>
      </c>
      <c r="D14505" t="s">
        <v>1499</v>
      </c>
      <c r="E14505" t="s">
        <v>4145</v>
      </c>
      <c r="F14505" t="s">
        <v>1518</v>
      </c>
    </row>
    <row r="14506" spans="1:6" ht="15">
      <c r="A14506" s="233">
        <v>45748</v>
      </c>
      <c r="B14506" t="s">
        <v>2267</v>
      </c>
      <c r="C14506">
        <v>1735.7093265447811</v>
      </c>
      <c r="D14506" t="s">
        <v>134</v>
      </c>
      <c r="E14506" t="s">
        <v>3771</v>
      </c>
      <c r="F14506" t="s">
        <v>1509</v>
      </c>
    </row>
    <row r="14507" spans="1:6" ht="15">
      <c r="A14507" s="233">
        <v>45748</v>
      </c>
      <c r="B14507" t="s">
        <v>2269</v>
      </c>
      <c r="C14507">
        <v>450</v>
      </c>
      <c r="D14507" t="s">
        <v>134</v>
      </c>
      <c r="E14507" t="s">
        <v>2643</v>
      </c>
      <c r="F14507" t="s">
        <v>1509</v>
      </c>
    </row>
    <row r="14508" spans="1:6" ht="15">
      <c r="A14508" s="233">
        <v>45748</v>
      </c>
      <c r="B14508" t="s">
        <v>2267</v>
      </c>
      <c r="C14508">
        <v>1747.4313376803</v>
      </c>
      <c r="D14508" t="s">
        <v>136</v>
      </c>
      <c r="E14508" t="s">
        <v>2370</v>
      </c>
      <c r="F14508" t="s">
        <v>1518</v>
      </c>
    </row>
    <row r="14509" spans="1:6" ht="15">
      <c r="A14509" s="233">
        <v>45748</v>
      </c>
      <c r="B14509" t="s">
        <v>2269</v>
      </c>
      <c r="C14509">
        <v>1415</v>
      </c>
      <c r="D14509" t="s">
        <v>136</v>
      </c>
      <c r="E14509" t="s">
        <v>3631</v>
      </c>
      <c r="F14509" t="s">
        <v>1518</v>
      </c>
    </row>
    <row r="14510" spans="1:6" ht="15">
      <c r="A14510" s="233">
        <v>45748</v>
      </c>
      <c r="B14510" t="s">
        <v>2267</v>
      </c>
      <c r="C14510">
        <v>1935.369318181818</v>
      </c>
      <c r="D14510" t="s">
        <v>138</v>
      </c>
      <c r="E14510" t="s">
        <v>2898</v>
      </c>
      <c r="F14510" t="s">
        <v>1534</v>
      </c>
    </row>
    <row r="14511" spans="1:6" ht="15">
      <c r="A14511" s="233">
        <v>45748</v>
      </c>
      <c r="B14511" t="s">
        <v>2269</v>
      </c>
      <c r="C14511">
        <v>545</v>
      </c>
      <c r="D14511" t="s">
        <v>138</v>
      </c>
      <c r="E14511" t="s">
        <v>2417</v>
      </c>
      <c r="F14511" t="s">
        <v>1534</v>
      </c>
    </row>
    <row r="14512" spans="1:6" ht="15">
      <c r="A14512" s="233">
        <v>45748</v>
      </c>
      <c r="B14512" t="s">
        <v>2267</v>
      </c>
      <c r="C14512">
        <v>1649.230359165723</v>
      </c>
      <c r="D14512" t="s">
        <v>140</v>
      </c>
      <c r="E14512" t="s">
        <v>3401</v>
      </c>
      <c r="F14512" t="s">
        <v>1509</v>
      </c>
    </row>
    <row r="14513" spans="1:6" ht="15">
      <c r="A14513" s="233">
        <v>45748</v>
      </c>
      <c r="B14513" t="s">
        <v>2269</v>
      </c>
      <c r="C14513">
        <v>495</v>
      </c>
      <c r="D14513" t="s">
        <v>140</v>
      </c>
      <c r="E14513" t="s">
        <v>3013</v>
      </c>
      <c r="F14513" t="s">
        <v>1509</v>
      </c>
    </row>
    <row r="14514" spans="1:6" ht="15">
      <c r="A14514" s="233">
        <v>45748</v>
      </c>
      <c r="B14514" t="s">
        <v>2267</v>
      </c>
      <c r="C14514">
        <v>1561.354640082099</v>
      </c>
      <c r="D14514" t="s">
        <v>142</v>
      </c>
      <c r="E14514" t="s">
        <v>2481</v>
      </c>
      <c r="F14514" t="s">
        <v>1534</v>
      </c>
    </row>
    <row r="14515" spans="1:6" ht="15">
      <c r="A14515" s="233">
        <v>45748</v>
      </c>
      <c r="B14515" t="s">
        <v>2269</v>
      </c>
      <c r="C14515">
        <v>4260</v>
      </c>
      <c r="D14515" t="s">
        <v>142</v>
      </c>
      <c r="E14515" t="s">
        <v>4146</v>
      </c>
      <c r="F14515" t="s">
        <v>1534</v>
      </c>
    </row>
    <row r="14516" spans="1:6" ht="15">
      <c r="A14516" s="233">
        <v>45748</v>
      </c>
      <c r="B14516" t="s">
        <v>2267</v>
      </c>
      <c r="C14516">
        <v>1623.118055292199</v>
      </c>
      <c r="D14516" t="s">
        <v>144</v>
      </c>
      <c r="E14516" t="s">
        <v>2880</v>
      </c>
      <c r="F14516" t="s">
        <v>1518</v>
      </c>
    </row>
    <row r="14517" spans="1:6" ht="15">
      <c r="A14517" s="233">
        <v>45748</v>
      </c>
      <c r="B14517" t="s">
        <v>2269</v>
      </c>
      <c r="C14517">
        <v>2140</v>
      </c>
      <c r="D14517" t="s">
        <v>144</v>
      </c>
      <c r="E14517" t="s">
        <v>2319</v>
      </c>
      <c r="F14517" t="s">
        <v>1518</v>
      </c>
    </row>
    <row r="14518" spans="1:6" ht="15">
      <c r="A14518" s="233">
        <v>45748</v>
      </c>
      <c r="B14518" t="s">
        <v>2267</v>
      </c>
      <c r="C14518">
        <v>1286.91847371469</v>
      </c>
      <c r="D14518" t="s">
        <v>146</v>
      </c>
      <c r="E14518" t="s">
        <v>4147</v>
      </c>
      <c r="F14518" t="s">
        <v>1591</v>
      </c>
    </row>
    <row r="14519" spans="1:6" ht="15">
      <c r="A14519" s="233">
        <v>45748</v>
      </c>
      <c r="B14519" t="s">
        <v>2269</v>
      </c>
      <c r="C14519">
        <v>600</v>
      </c>
      <c r="D14519" t="s">
        <v>146</v>
      </c>
      <c r="E14519" t="s">
        <v>2927</v>
      </c>
      <c r="F14519" t="s">
        <v>1591</v>
      </c>
    </row>
    <row r="14520" spans="1:6" ht="15">
      <c r="A14520" s="233">
        <v>45748</v>
      </c>
      <c r="B14520" t="s">
        <v>2269</v>
      </c>
      <c r="C14520">
        <v>1845</v>
      </c>
      <c r="D14520" t="s">
        <v>148</v>
      </c>
      <c r="E14520" t="s">
        <v>4062</v>
      </c>
      <c r="F14520" t="s">
        <v>1591</v>
      </c>
    </row>
    <row r="14521" spans="1:6" ht="15">
      <c r="A14521" s="233">
        <v>45748</v>
      </c>
      <c r="B14521" t="s">
        <v>2267</v>
      </c>
      <c r="C14521">
        <v>1172.5527330964931</v>
      </c>
      <c r="D14521" t="s">
        <v>148</v>
      </c>
      <c r="E14521" t="s">
        <v>4148</v>
      </c>
      <c r="F14521" t="s">
        <v>1591</v>
      </c>
    </row>
    <row r="14522" spans="1:6" ht="15">
      <c r="A14522" s="233">
        <v>45748</v>
      </c>
      <c r="B14522" t="s">
        <v>2267</v>
      </c>
      <c r="C14522">
        <v>1993.120519497219</v>
      </c>
      <c r="D14522" t="s">
        <v>150</v>
      </c>
      <c r="E14522" t="s">
        <v>4149</v>
      </c>
      <c r="F14522" t="s">
        <v>1509</v>
      </c>
    </row>
    <row r="14523" spans="1:6" ht="15">
      <c r="A14523" s="233">
        <v>45748</v>
      </c>
      <c r="B14523" t="s">
        <v>2269</v>
      </c>
      <c r="C14523">
        <v>620</v>
      </c>
      <c r="D14523" t="s">
        <v>150</v>
      </c>
      <c r="E14523" t="s">
        <v>2605</v>
      </c>
      <c r="F14523" t="s">
        <v>1509</v>
      </c>
    </row>
    <row r="14524" spans="1:6" ht="15">
      <c r="A14524" s="233">
        <v>45748</v>
      </c>
      <c r="B14524" t="s">
        <v>2267</v>
      </c>
      <c r="C14524">
        <v>1476.8530177117441</v>
      </c>
      <c r="D14524" t="s">
        <v>152</v>
      </c>
      <c r="E14524" t="s">
        <v>4150</v>
      </c>
      <c r="F14524" t="s">
        <v>1591</v>
      </c>
    </row>
    <row r="14525" spans="1:6" ht="15">
      <c r="A14525" s="233">
        <v>45748</v>
      </c>
      <c r="B14525" t="s">
        <v>2269</v>
      </c>
      <c r="C14525">
        <v>2815</v>
      </c>
      <c r="D14525" t="s">
        <v>152</v>
      </c>
      <c r="E14525" t="s">
        <v>4151</v>
      </c>
      <c r="F14525" t="s">
        <v>1591</v>
      </c>
    </row>
    <row r="14526" spans="1:6" ht="15">
      <c r="A14526" s="233">
        <v>45748</v>
      </c>
      <c r="B14526" t="s">
        <v>2269</v>
      </c>
      <c r="C14526">
        <v>1565</v>
      </c>
      <c r="D14526" t="s">
        <v>154</v>
      </c>
      <c r="E14526" t="s">
        <v>2967</v>
      </c>
      <c r="F14526" t="s">
        <v>1534</v>
      </c>
    </row>
    <row r="14527" spans="1:6" ht="15">
      <c r="A14527" s="233">
        <v>45748</v>
      </c>
      <c r="B14527" t="s">
        <v>2267</v>
      </c>
      <c r="C14527">
        <v>2005.5874513020301</v>
      </c>
      <c r="D14527" t="s">
        <v>154</v>
      </c>
      <c r="E14527" t="s">
        <v>2495</v>
      </c>
      <c r="F14527" t="s">
        <v>1534</v>
      </c>
    </row>
    <row r="14528" spans="1:6" ht="15">
      <c r="A14528" s="233">
        <v>45748</v>
      </c>
      <c r="B14528" t="s">
        <v>2269</v>
      </c>
      <c r="C14528">
        <v>510</v>
      </c>
      <c r="D14528" t="s">
        <v>156</v>
      </c>
      <c r="E14528" t="s">
        <v>2411</v>
      </c>
      <c r="F14528" t="s">
        <v>1525</v>
      </c>
    </row>
    <row r="14529" spans="1:6" ht="15">
      <c r="A14529" s="233">
        <v>45748</v>
      </c>
      <c r="B14529" t="s">
        <v>2267</v>
      </c>
      <c r="C14529">
        <v>1875.4826609789279</v>
      </c>
      <c r="D14529" t="s">
        <v>156</v>
      </c>
      <c r="E14529" t="s">
        <v>2945</v>
      </c>
      <c r="F14529" t="s">
        <v>1525</v>
      </c>
    </row>
    <row r="14530" spans="1:6" ht="15">
      <c r="A14530" s="233">
        <v>45748</v>
      </c>
      <c r="B14530" t="s">
        <v>2267</v>
      </c>
      <c r="C14530">
        <v>2259.7742040875601</v>
      </c>
      <c r="D14530" t="s">
        <v>158</v>
      </c>
      <c r="E14530" t="s">
        <v>2911</v>
      </c>
      <c r="F14530" t="s">
        <v>1534</v>
      </c>
    </row>
    <row r="14531" spans="1:6" ht="15">
      <c r="A14531" s="233">
        <v>45748</v>
      </c>
      <c r="B14531" t="s">
        <v>2269</v>
      </c>
      <c r="C14531">
        <v>1245</v>
      </c>
      <c r="D14531" t="s">
        <v>158</v>
      </c>
      <c r="E14531" t="s">
        <v>2835</v>
      </c>
      <c r="F14531" t="s">
        <v>1534</v>
      </c>
    </row>
    <row r="14532" spans="1:6" ht="15">
      <c r="A14532" s="233">
        <v>45748</v>
      </c>
      <c r="B14532" t="s">
        <v>2267</v>
      </c>
      <c r="C14532">
        <v>1497.846845160082</v>
      </c>
      <c r="D14532" t="s">
        <v>160</v>
      </c>
      <c r="E14532" t="s">
        <v>4152</v>
      </c>
      <c r="F14532" t="s">
        <v>1544</v>
      </c>
    </row>
    <row r="14533" spans="1:6" ht="15">
      <c r="A14533" s="233">
        <v>45748</v>
      </c>
      <c r="B14533" t="s">
        <v>2269</v>
      </c>
      <c r="C14533">
        <v>720</v>
      </c>
      <c r="D14533" t="s">
        <v>160</v>
      </c>
      <c r="E14533" t="s">
        <v>2521</v>
      </c>
      <c r="F14533" t="s">
        <v>1544</v>
      </c>
    </row>
    <row r="14534" spans="1:6" ht="15">
      <c r="A14534" s="233">
        <v>45748</v>
      </c>
      <c r="B14534" t="s">
        <v>2267</v>
      </c>
      <c r="C14534">
        <v>1696.0886119764621</v>
      </c>
      <c r="D14534" t="s">
        <v>162</v>
      </c>
      <c r="E14534" t="s">
        <v>2333</v>
      </c>
      <c r="F14534" t="s">
        <v>1509</v>
      </c>
    </row>
    <row r="14535" spans="1:6" ht="15">
      <c r="A14535" s="233">
        <v>45748</v>
      </c>
      <c r="B14535" t="s">
        <v>2269</v>
      </c>
      <c r="C14535">
        <v>490</v>
      </c>
      <c r="D14535" t="s">
        <v>162</v>
      </c>
      <c r="E14535" t="s">
        <v>2270</v>
      </c>
      <c r="F14535" t="s">
        <v>1509</v>
      </c>
    </row>
    <row r="14536" spans="1:6" ht="15">
      <c r="A14536" s="233">
        <v>45748</v>
      </c>
      <c r="B14536" t="s">
        <v>2267</v>
      </c>
      <c r="C14536">
        <v>1847.503945190716</v>
      </c>
      <c r="D14536" t="s">
        <v>164</v>
      </c>
      <c r="E14536" t="s">
        <v>2467</v>
      </c>
      <c r="F14536" t="s">
        <v>1578</v>
      </c>
    </row>
    <row r="14537" spans="1:6" ht="15">
      <c r="A14537" s="233">
        <v>45748</v>
      </c>
      <c r="B14537" t="s">
        <v>2269</v>
      </c>
      <c r="C14537">
        <v>480</v>
      </c>
      <c r="D14537" t="s">
        <v>164</v>
      </c>
      <c r="E14537" t="s">
        <v>2357</v>
      </c>
      <c r="F14537" t="s">
        <v>1578</v>
      </c>
    </row>
    <row r="14538" spans="1:6" ht="15">
      <c r="A14538" s="233">
        <v>45748</v>
      </c>
      <c r="B14538" t="s">
        <v>2267</v>
      </c>
      <c r="C14538">
        <v>1712.446845190208</v>
      </c>
      <c r="D14538" t="s">
        <v>166</v>
      </c>
      <c r="E14538" t="s">
        <v>4153</v>
      </c>
      <c r="F14538" t="s">
        <v>1525</v>
      </c>
    </row>
    <row r="14539" spans="1:6" ht="15">
      <c r="A14539" s="233">
        <v>45748</v>
      </c>
      <c r="B14539" t="s">
        <v>2269</v>
      </c>
      <c r="C14539">
        <v>745</v>
      </c>
      <c r="D14539" t="s">
        <v>166</v>
      </c>
      <c r="E14539" t="s">
        <v>2592</v>
      </c>
      <c r="F14539" t="s">
        <v>1525</v>
      </c>
    </row>
    <row r="14540" spans="1:6" ht="15">
      <c r="A14540" s="233">
        <v>45748</v>
      </c>
      <c r="B14540" t="s">
        <v>2267</v>
      </c>
      <c r="C14540">
        <v>2204.4553202261409</v>
      </c>
      <c r="D14540" t="s">
        <v>168</v>
      </c>
      <c r="E14540" t="s">
        <v>4154</v>
      </c>
      <c r="F14540" t="s">
        <v>1578</v>
      </c>
    </row>
    <row r="14541" spans="1:6" ht="15">
      <c r="A14541" s="233">
        <v>45748</v>
      </c>
      <c r="B14541" t="s">
        <v>2269</v>
      </c>
      <c r="C14541">
        <v>1045</v>
      </c>
      <c r="D14541" t="s">
        <v>168</v>
      </c>
      <c r="E14541" t="s">
        <v>2861</v>
      </c>
      <c r="F14541" t="s">
        <v>1578</v>
      </c>
    </row>
    <row r="14542" spans="1:6" ht="15">
      <c r="A14542" s="233">
        <v>45748</v>
      </c>
      <c r="B14542" t="s">
        <v>2267</v>
      </c>
      <c r="C14542">
        <v>1683.919455473625</v>
      </c>
      <c r="D14542" t="s">
        <v>170</v>
      </c>
      <c r="E14542" t="s">
        <v>2923</v>
      </c>
      <c r="F14542" t="s">
        <v>1509</v>
      </c>
    </row>
    <row r="14543" spans="1:6" ht="15">
      <c r="A14543" s="233">
        <v>45748</v>
      </c>
      <c r="B14543" t="s">
        <v>2269</v>
      </c>
      <c r="C14543">
        <v>475</v>
      </c>
      <c r="D14543" t="s">
        <v>170</v>
      </c>
      <c r="E14543" t="s">
        <v>2355</v>
      </c>
      <c r="F14543" t="s">
        <v>1509</v>
      </c>
    </row>
    <row r="14544" spans="1:6" ht="15">
      <c r="A14544" s="233">
        <v>45748</v>
      </c>
      <c r="B14544" t="s">
        <v>2269</v>
      </c>
      <c r="C14544">
        <v>3365</v>
      </c>
      <c r="D14544" t="s">
        <v>172</v>
      </c>
      <c r="E14544" t="s">
        <v>4155</v>
      </c>
      <c r="F14544" t="s">
        <v>1525</v>
      </c>
    </row>
    <row r="14545" spans="1:6" ht="15">
      <c r="A14545" s="233">
        <v>45748</v>
      </c>
      <c r="B14545" t="s">
        <v>2267</v>
      </c>
      <c r="C14545">
        <v>1433.507001393036</v>
      </c>
      <c r="D14545" t="s">
        <v>172</v>
      </c>
      <c r="E14545" t="s">
        <v>4156</v>
      </c>
      <c r="F14545" t="s">
        <v>1525</v>
      </c>
    </row>
    <row r="14546" spans="1:6" ht="15">
      <c r="A14546" s="233">
        <v>45748</v>
      </c>
      <c r="B14546" t="s">
        <v>2269</v>
      </c>
      <c r="C14546">
        <v>525</v>
      </c>
      <c r="D14546" t="s">
        <v>174</v>
      </c>
      <c r="E14546" t="s">
        <v>2362</v>
      </c>
      <c r="F14546" t="s">
        <v>1518</v>
      </c>
    </row>
    <row r="14547" spans="1:6" ht="15">
      <c r="A14547" s="233">
        <v>45748</v>
      </c>
      <c r="B14547" t="s">
        <v>2267</v>
      </c>
      <c r="C14547">
        <v>1517.779705117086</v>
      </c>
      <c r="D14547" t="s">
        <v>174</v>
      </c>
      <c r="E14547" t="s">
        <v>3397</v>
      </c>
      <c r="F14547" t="s">
        <v>1518</v>
      </c>
    </row>
    <row r="14548" spans="1:6" ht="15">
      <c r="A14548" s="233">
        <v>45748</v>
      </c>
      <c r="B14548" t="s">
        <v>2269</v>
      </c>
      <c r="C14548">
        <v>690</v>
      </c>
      <c r="D14548" t="s">
        <v>176</v>
      </c>
      <c r="E14548" t="s">
        <v>2649</v>
      </c>
      <c r="F14548" t="s">
        <v>1518</v>
      </c>
    </row>
    <row r="14549" spans="1:6" ht="15">
      <c r="A14549" s="233">
        <v>45748</v>
      </c>
      <c r="B14549" t="s">
        <v>2267</v>
      </c>
      <c r="C14549">
        <v>1757.2454540824119</v>
      </c>
      <c r="D14549" t="s">
        <v>176</v>
      </c>
      <c r="E14549" t="s">
        <v>3552</v>
      </c>
      <c r="F14549" t="s">
        <v>1518</v>
      </c>
    </row>
    <row r="14550" spans="1:6" ht="15">
      <c r="A14550" s="233">
        <v>45748</v>
      </c>
      <c r="B14550" t="s">
        <v>2267</v>
      </c>
      <c r="C14550">
        <v>1684.895492904556</v>
      </c>
      <c r="D14550" t="s">
        <v>178</v>
      </c>
      <c r="E14550" t="s">
        <v>2607</v>
      </c>
      <c r="F14550" t="s">
        <v>1591</v>
      </c>
    </row>
    <row r="14551" spans="1:6" ht="15">
      <c r="A14551" s="233">
        <v>45748</v>
      </c>
      <c r="B14551" t="s">
        <v>2269</v>
      </c>
      <c r="C14551">
        <v>1160</v>
      </c>
      <c r="D14551" t="s">
        <v>178</v>
      </c>
      <c r="E14551" t="s">
        <v>4045</v>
      </c>
      <c r="F14551" t="s">
        <v>1591</v>
      </c>
    </row>
    <row r="14552" spans="1:6" ht="15">
      <c r="A14552" s="233">
        <v>45748</v>
      </c>
      <c r="B14552" t="s">
        <v>2267</v>
      </c>
      <c r="C14552">
        <v>1492.122335495829</v>
      </c>
      <c r="D14552" t="s">
        <v>180</v>
      </c>
      <c r="E14552" t="s">
        <v>3982</v>
      </c>
      <c r="F14552" t="s">
        <v>1522</v>
      </c>
    </row>
    <row r="14553" spans="1:6" ht="15">
      <c r="A14553" s="233">
        <v>45748</v>
      </c>
      <c r="B14553" t="s">
        <v>2269</v>
      </c>
      <c r="C14553">
        <v>805</v>
      </c>
      <c r="D14553" t="s">
        <v>180</v>
      </c>
      <c r="E14553" t="s">
        <v>3015</v>
      </c>
      <c r="F14553" t="s">
        <v>1522</v>
      </c>
    </row>
    <row r="14554" spans="1:6" ht="15">
      <c r="A14554" s="233">
        <v>45748</v>
      </c>
      <c r="B14554" t="s">
        <v>2267</v>
      </c>
      <c r="C14554">
        <v>2031.984534950134</v>
      </c>
      <c r="D14554" t="s">
        <v>182</v>
      </c>
      <c r="E14554" t="s">
        <v>4157</v>
      </c>
      <c r="F14554" t="s">
        <v>1578</v>
      </c>
    </row>
    <row r="14555" spans="1:6" ht="15">
      <c r="A14555" s="233">
        <v>45748</v>
      </c>
      <c r="B14555" t="s">
        <v>2269</v>
      </c>
      <c r="C14555">
        <v>925</v>
      </c>
      <c r="D14555" t="s">
        <v>182</v>
      </c>
      <c r="E14555" t="s">
        <v>2975</v>
      </c>
      <c r="F14555" t="s">
        <v>1578</v>
      </c>
    </row>
    <row r="14556" spans="1:6" ht="15">
      <c r="A14556" s="233">
        <v>45748</v>
      </c>
      <c r="B14556" t="s">
        <v>2267</v>
      </c>
      <c r="C14556">
        <v>1519.3428690762271</v>
      </c>
      <c r="D14556" t="s">
        <v>184</v>
      </c>
      <c r="E14556" t="s">
        <v>4015</v>
      </c>
      <c r="F14556" t="s">
        <v>1518</v>
      </c>
    </row>
    <row r="14557" spans="1:6" ht="15">
      <c r="A14557" s="233">
        <v>45748</v>
      </c>
      <c r="B14557" t="s">
        <v>2269</v>
      </c>
      <c r="C14557">
        <v>2510</v>
      </c>
      <c r="D14557" t="s">
        <v>184</v>
      </c>
      <c r="E14557" t="s">
        <v>4016</v>
      </c>
      <c r="F14557" t="s">
        <v>1518</v>
      </c>
    </row>
    <row r="14558" spans="1:6" ht="15">
      <c r="A14558" s="233">
        <v>45748</v>
      </c>
      <c r="B14558" t="s">
        <v>2269</v>
      </c>
      <c r="C14558">
        <v>1535</v>
      </c>
      <c r="D14558" t="s">
        <v>186</v>
      </c>
      <c r="E14558" t="s">
        <v>3432</v>
      </c>
      <c r="F14558" t="s">
        <v>1578</v>
      </c>
    </row>
    <row r="14559" spans="1:6" ht="15">
      <c r="A14559" s="233">
        <v>45748</v>
      </c>
      <c r="B14559" t="s">
        <v>2267</v>
      </c>
      <c r="C14559">
        <v>1740.402276695617</v>
      </c>
      <c r="D14559" t="s">
        <v>186</v>
      </c>
      <c r="E14559" t="s">
        <v>2360</v>
      </c>
      <c r="F14559" t="s">
        <v>1578</v>
      </c>
    </row>
    <row r="14560" spans="1:6" ht="15">
      <c r="A14560" s="233">
        <v>45748</v>
      </c>
      <c r="B14560" t="s">
        <v>2269</v>
      </c>
      <c r="C14560">
        <v>815</v>
      </c>
      <c r="D14560" t="s">
        <v>188</v>
      </c>
      <c r="E14560" t="s">
        <v>2465</v>
      </c>
      <c r="F14560" t="s">
        <v>1591</v>
      </c>
    </row>
    <row r="14561" spans="1:6" ht="15">
      <c r="A14561" s="233">
        <v>45748</v>
      </c>
      <c r="B14561" t="s">
        <v>2267</v>
      </c>
      <c r="C14561">
        <v>2081.099024564629</v>
      </c>
      <c r="D14561" t="s">
        <v>188</v>
      </c>
      <c r="E14561" t="s">
        <v>4158</v>
      </c>
      <c r="F14561" t="s">
        <v>1591</v>
      </c>
    </row>
    <row r="14562" spans="1:6" ht="15">
      <c r="A14562" s="233">
        <v>45748</v>
      </c>
      <c r="B14562" t="s">
        <v>2269</v>
      </c>
      <c r="C14562">
        <v>3125</v>
      </c>
      <c r="D14562" t="s">
        <v>190</v>
      </c>
      <c r="E14562" t="s">
        <v>4063</v>
      </c>
      <c r="F14562" t="s">
        <v>1591</v>
      </c>
    </row>
    <row r="14563" spans="1:6" ht="15">
      <c r="A14563" s="233">
        <v>45748</v>
      </c>
      <c r="B14563" t="s">
        <v>2267</v>
      </c>
      <c r="C14563">
        <v>1692.464336391504</v>
      </c>
      <c r="D14563" t="s">
        <v>190</v>
      </c>
      <c r="E14563" t="s">
        <v>2444</v>
      </c>
      <c r="F14563" t="s">
        <v>1591</v>
      </c>
    </row>
    <row r="14564" spans="1:6" ht="15">
      <c r="A14564" s="233">
        <v>45748</v>
      </c>
      <c r="B14564" t="s">
        <v>2267</v>
      </c>
      <c r="C14564">
        <v>1718.8210909458569</v>
      </c>
      <c r="D14564" t="s">
        <v>192</v>
      </c>
      <c r="E14564" t="s">
        <v>4019</v>
      </c>
      <c r="F14564" t="s">
        <v>1534</v>
      </c>
    </row>
    <row r="14565" spans="1:6" ht="15">
      <c r="A14565" s="233">
        <v>45748</v>
      </c>
      <c r="B14565" t="s">
        <v>2269</v>
      </c>
      <c r="C14565">
        <v>680</v>
      </c>
      <c r="D14565" t="s">
        <v>192</v>
      </c>
      <c r="E14565" t="s">
        <v>2919</v>
      </c>
      <c r="F14565" t="s">
        <v>1534</v>
      </c>
    </row>
    <row r="14566" spans="1:6" ht="15">
      <c r="A14566" s="233">
        <v>45748</v>
      </c>
      <c r="B14566" t="s">
        <v>2267</v>
      </c>
      <c r="C14566">
        <v>1364.295459253281</v>
      </c>
      <c r="D14566" t="s">
        <v>194</v>
      </c>
      <c r="E14566" t="s">
        <v>4159</v>
      </c>
      <c r="F14566" t="s">
        <v>1544</v>
      </c>
    </row>
    <row r="14567" spans="1:6" ht="15">
      <c r="A14567" s="233">
        <v>45748</v>
      </c>
      <c r="B14567" t="s">
        <v>2269</v>
      </c>
      <c r="C14567">
        <v>1910</v>
      </c>
      <c r="D14567" t="s">
        <v>194</v>
      </c>
      <c r="E14567" t="s">
        <v>2474</v>
      </c>
      <c r="F14567" t="s">
        <v>1544</v>
      </c>
    </row>
    <row r="14568" spans="1:6" ht="15">
      <c r="A14568" s="233">
        <v>45748</v>
      </c>
      <c r="B14568" t="s">
        <v>2267</v>
      </c>
      <c r="C14568">
        <v>1865.207659786123</v>
      </c>
      <c r="D14568" t="s">
        <v>196</v>
      </c>
      <c r="E14568" t="s">
        <v>3636</v>
      </c>
      <c r="F14568" t="s">
        <v>1525</v>
      </c>
    </row>
    <row r="14569" spans="1:6" ht="15">
      <c r="A14569" s="233">
        <v>45748</v>
      </c>
      <c r="B14569" t="s">
        <v>2269</v>
      </c>
      <c r="C14569">
        <v>600</v>
      </c>
      <c r="D14569" t="s">
        <v>196</v>
      </c>
      <c r="E14569" t="s">
        <v>2927</v>
      </c>
      <c r="F14569" t="s">
        <v>1525</v>
      </c>
    </row>
    <row r="14570" spans="1:6" ht="15">
      <c r="A14570" s="233">
        <v>45748</v>
      </c>
      <c r="B14570" t="s">
        <v>2267</v>
      </c>
      <c r="C14570">
        <v>1762.79241901868</v>
      </c>
      <c r="D14570" t="s">
        <v>198</v>
      </c>
      <c r="E14570" t="s">
        <v>4160</v>
      </c>
      <c r="F14570" t="s">
        <v>1522</v>
      </c>
    </row>
    <row r="14571" spans="1:6" ht="15">
      <c r="A14571" s="233">
        <v>45748</v>
      </c>
      <c r="B14571" t="s">
        <v>2269</v>
      </c>
      <c r="C14571">
        <v>905</v>
      </c>
      <c r="D14571" t="s">
        <v>198</v>
      </c>
      <c r="E14571" t="s">
        <v>2486</v>
      </c>
      <c r="F14571" t="s">
        <v>1522</v>
      </c>
    </row>
    <row r="14572" spans="1:6" ht="15">
      <c r="A14572" s="233">
        <v>45748</v>
      </c>
      <c r="B14572" t="s">
        <v>2267</v>
      </c>
      <c r="C14572">
        <v>1799.123904881101</v>
      </c>
      <c r="D14572" t="s">
        <v>200</v>
      </c>
      <c r="E14572" t="s">
        <v>2342</v>
      </c>
      <c r="F14572" t="s">
        <v>1544</v>
      </c>
    </row>
    <row r="14573" spans="1:6" ht="15">
      <c r="A14573" s="233">
        <v>45748</v>
      </c>
      <c r="B14573" t="s">
        <v>2269</v>
      </c>
      <c r="C14573">
        <v>575</v>
      </c>
      <c r="D14573" t="s">
        <v>200</v>
      </c>
      <c r="E14573" t="s">
        <v>3440</v>
      </c>
      <c r="F14573" t="s">
        <v>1544</v>
      </c>
    </row>
    <row r="14574" spans="1:6" ht="15">
      <c r="A14574" s="233">
        <v>45748</v>
      </c>
      <c r="B14574" t="s">
        <v>2269</v>
      </c>
      <c r="C14574">
        <v>320</v>
      </c>
      <c r="D14574" t="s">
        <v>202</v>
      </c>
      <c r="E14574" t="s">
        <v>2597</v>
      </c>
      <c r="F14574" t="s">
        <v>1544</v>
      </c>
    </row>
    <row r="14575" spans="1:6" ht="15">
      <c r="A14575" s="233">
        <v>45748</v>
      </c>
      <c r="B14575" t="s">
        <v>2267</v>
      </c>
      <c r="C14575">
        <v>1439.690466549692</v>
      </c>
      <c r="D14575" t="s">
        <v>202</v>
      </c>
      <c r="E14575" t="s">
        <v>4161</v>
      </c>
      <c r="F14575" t="s">
        <v>1544</v>
      </c>
    </row>
    <row r="14576" spans="1:6" ht="15">
      <c r="A14576" s="233">
        <v>45748</v>
      </c>
      <c r="B14576" t="s">
        <v>2267</v>
      </c>
      <c r="C14576">
        <v>1845.704092755921</v>
      </c>
      <c r="D14576" t="s">
        <v>204</v>
      </c>
      <c r="E14576" t="s">
        <v>2419</v>
      </c>
      <c r="F14576" t="s">
        <v>1509</v>
      </c>
    </row>
    <row r="14577" spans="1:6" ht="15">
      <c r="A14577" s="233">
        <v>45748</v>
      </c>
      <c r="B14577" t="s">
        <v>2269</v>
      </c>
      <c r="C14577">
        <v>745</v>
      </c>
      <c r="D14577" t="s">
        <v>204</v>
      </c>
      <c r="E14577" t="s">
        <v>2592</v>
      </c>
      <c r="F14577" t="s">
        <v>1509</v>
      </c>
    </row>
    <row r="14578" spans="1:6" ht="15">
      <c r="A14578" s="233">
        <v>45748</v>
      </c>
      <c r="B14578" t="s">
        <v>2269</v>
      </c>
      <c r="C14578">
        <v>515</v>
      </c>
      <c r="D14578" t="s">
        <v>206</v>
      </c>
      <c r="E14578" t="s">
        <v>2632</v>
      </c>
      <c r="F14578" t="s">
        <v>1578</v>
      </c>
    </row>
    <row r="14579" spans="1:6" ht="15">
      <c r="A14579" s="233">
        <v>45748</v>
      </c>
      <c r="B14579" t="s">
        <v>2267</v>
      </c>
      <c r="C14579">
        <v>1538.0480229363279</v>
      </c>
      <c r="D14579" t="s">
        <v>206</v>
      </c>
      <c r="E14579" t="s">
        <v>4021</v>
      </c>
      <c r="F14579" t="s">
        <v>1578</v>
      </c>
    </row>
    <row r="14580" spans="1:6" ht="15">
      <c r="A14580" s="233">
        <v>45748</v>
      </c>
      <c r="B14580" t="s">
        <v>2267</v>
      </c>
      <c r="C14580">
        <v>1572.5154256275091</v>
      </c>
      <c r="D14580" t="s">
        <v>208</v>
      </c>
      <c r="E14580" t="s">
        <v>4162</v>
      </c>
      <c r="F14580" t="s">
        <v>1509</v>
      </c>
    </row>
    <row r="14581" spans="1:6" ht="15">
      <c r="A14581" s="233">
        <v>45748</v>
      </c>
      <c r="B14581" t="s">
        <v>2269</v>
      </c>
      <c r="C14581">
        <v>525</v>
      </c>
      <c r="D14581" t="s">
        <v>208</v>
      </c>
      <c r="E14581" t="s">
        <v>2362</v>
      </c>
      <c r="F14581" t="s">
        <v>1509</v>
      </c>
    </row>
    <row r="14582" spans="1:6" ht="15">
      <c r="A14582" s="233">
        <v>45748</v>
      </c>
      <c r="B14582" t="s">
        <v>2267</v>
      </c>
      <c r="C14582">
        <v>1633.3938294010891</v>
      </c>
      <c r="D14582" t="s">
        <v>210</v>
      </c>
      <c r="E14582" t="s">
        <v>3753</v>
      </c>
      <c r="F14582" t="s">
        <v>1534</v>
      </c>
    </row>
    <row r="14583" spans="1:6" ht="15">
      <c r="A14583" s="233">
        <v>45748</v>
      </c>
      <c r="B14583" t="s">
        <v>2269</v>
      </c>
      <c r="C14583">
        <v>630</v>
      </c>
      <c r="D14583" t="s">
        <v>210</v>
      </c>
      <c r="E14583" t="s">
        <v>2616</v>
      </c>
      <c r="F14583" t="s">
        <v>1534</v>
      </c>
    </row>
    <row r="14584" spans="1:6" ht="15">
      <c r="A14584" s="233">
        <v>45748</v>
      </c>
      <c r="B14584" t="s">
        <v>2267</v>
      </c>
      <c r="C14584">
        <v>2005.261511856799</v>
      </c>
      <c r="D14584" t="s">
        <v>212</v>
      </c>
      <c r="E14584" t="s">
        <v>2903</v>
      </c>
      <c r="F14584" t="s">
        <v>1518</v>
      </c>
    </row>
    <row r="14585" spans="1:6" ht="15">
      <c r="A14585" s="233">
        <v>45748</v>
      </c>
      <c r="B14585" t="s">
        <v>2269</v>
      </c>
      <c r="C14585">
        <v>1090</v>
      </c>
      <c r="D14585" t="s">
        <v>212</v>
      </c>
      <c r="E14585" t="s">
        <v>2593</v>
      </c>
      <c r="F14585" t="s">
        <v>1518</v>
      </c>
    </row>
    <row r="14586" spans="1:6" ht="15">
      <c r="A14586" s="233">
        <v>45748</v>
      </c>
      <c r="B14586" t="s">
        <v>2267</v>
      </c>
      <c r="C14586">
        <v>1187.323043200292</v>
      </c>
      <c r="D14586" t="s">
        <v>214</v>
      </c>
      <c r="E14586" t="s">
        <v>4163</v>
      </c>
      <c r="F14586" t="s">
        <v>1591</v>
      </c>
    </row>
    <row r="14587" spans="1:6" ht="15">
      <c r="A14587" s="233">
        <v>45748</v>
      </c>
      <c r="B14587" t="s">
        <v>2269</v>
      </c>
      <c r="C14587">
        <v>130</v>
      </c>
      <c r="D14587" t="s">
        <v>214</v>
      </c>
      <c r="E14587" t="s">
        <v>2179</v>
      </c>
      <c r="F14587" t="s">
        <v>1591</v>
      </c>
    </row>
    <row r="14588" spans="1:6" ht="15">
      <c r="A14588" s="233">
        <v>45748</v>
      </c>
      <c r="B14588" t="s">
        <v>2267</v>
      </c>
      <c r="C14588">
        <v>1786.4876569943699</v>
      </c>
      <c r="D14588" t="s">
        <v>216</v>
      </c>
      <c r="E14588" t="s">
        <v>3746</v>
      </c>
      <c r="F14588" t="s">
        <v>1534</v>
      </c>
    </row>
    <row r="14589" spans="1:6" ht="15">
      <c r="A14589" s="233">
        <v>45748</v>
      </c>
      <c r="B14589" t="s">
        <v>2269</v>
      </c>
      <c r="C14589">
        <v>660</v>
      </c>
      <c r="D14589" t="s">
        <v>216</v>
      </c>
      <c r="E14589" t="s">
        <v>2634</v>
      </c>
      <c r="F14589" t="s">
        <v>1534</v>
      </c>
    </row>
    <row r="14590" spans="1:6" ht="15">
      <c r="A14590" s="233">
        <v>45748</v>
      </c>
      <c r="B14590" t="s">
        <v>2267</v>
      </c>
      <c r="C14590">
        <v>1951.5622255615619</v>
      </c>
      <c r="D14590" t="s">
        <v>218</v>
      </c>
      <c r="E14590" t="s">
        <v>3356</v>
      </c>
      <c r="F14590" t="s">
        <v>1531</v>
      </c>
    </row>
    <row r="14591" spans="1:6" ht="15">
      <c r="A14591" s="233">
        <v>45748</v>
      </c>
      <c r="B14591" t="s">
        <v>2269</v>
      </c>
      <c r="C14591">
        <v>1000</v>
      </c>
      <c r="D14591" t="s">
        <v>218</v>
      </c>
      <c r="E14591" t="s">
        <v>2963</v>
      </c>
      <c r="F14591" t="s">
        <v>1531</v>
      </c>
    </row>
    <row r="14592" spans="1:6" ht="15">
      <c r="A14592" s="233">
        <v>45748</v>
      </c>
      <c r="B14592" t="s">
        <v>2267</v>
      </c>
      <c r="C14592">
        <v>1591.44158083197</v>
      </c>
      <c r="D14592" t="s">
        <v>220</v>
      </c>
      <c r="E14592" t="s">
        <v>3581</v>
      </c>
      <c r="F14592" t="s">
        <v>1534</v>
      </c>
    </row>
    <row r="14593" spans="1:6" ht="15">
      <c r="A14593" s="233">
        <v>45748</v>
      </c>
      <c r="B14593" t="s">
        <v>2269</v>
      </c>
      <c r="C14593">
        <v>1080</v>
      </c>
      <c r="D14593" t="s">
        <v>220</v>
      </c>
      <c r="E14593" t="s">
        <v>2971</v>
      </c>
      <c r="F14593" t="s">
        <v>1534</v>
      </c>
    </row>
    <row r="14594" spans="1:6" ht="15">
      <c r="A14594" s="233">
        <v>45748</v>
      </c>
      <c r="B14594" t="s">
        <v>2267</v>
      </c>
      <c r="C14594">
        <v>2127.6378105788599</v>
      </c>
      <c r="D14594" t="s">
        <v>222</v>
      </c>
      <c r="E14594" t="s">
        <v>4164</v>
      </c>
      <c r="F14594" t="s">
        <v>1518</v>
      </c>
    </row>
    <row r="14595" spans="1:6" ht="15">
      <c r="A14595" s="233">
        <v>45748</v>
      </c>
      <c r="B14595" t="s">
        <v>2269</v>
      </c>
      <c r="C14595">
        <v>2080</v>
      </c>
      <c r="D14595" t="s">
        <v>222</v>
      </c>
      <c r="E14595" t="s">
        <v>4165</v>
      </c>
      <c r="F14595" t="s">
        <v>1518</v>
      </c>
    </row>
    <row r="14596" spans="1:6" ht="15">
      <c r="A14596" s="233">
        <v>45748</v>
      </c>
      <c r="B14596" t="s">
        <v>2267</v>
      </c>
      <c r="C14596">
        <v>1617.385757893298</v>
      </c>
      <c r="D14596" t="s">
        <v>224</v>
      </c>
      <c r="E14596" t="s">
        <v>4166</v>
      </c>
      <c r="F14596" t="s">
        <v>1531</v>
      </c>
    </row>
    <row r="14597" spans="1:6" ht="15">
      <c r="A14597" s="233">
        <v>45748</v>
      </c>
      <c r="B14597" t="s">
        <v>2269</v>
      </c>
      <c r="C14597">
        <v>1420</v>
      </c>
      <c r="D14597" t="s">
        <v>224</v>
      </c>
      <c r="E14597" t="s">
        <v>2612</v>
      </c>
      <c r="F14597" t="s">
        <v>1531</v>
      </c>
    </row>
    <row r="14598" spans="1:6" ht="15">
      <c r="A14598" s="233">
        <v>45748</v>
      </c>
      <c r="B14598" t="s">
        <v>2267</v>
      </c>
      <c r="C14598">
        <v>1896.256422804013</v>
      </c>
      <c r="D14598" t="s">
        <v>226</v>
      </c>
      <c r="E14598" t="s">
        <v>3797</v>
      </c>
      <c r="F14598" t="s">
        <v>1544</v>
      </c>
    </row>
    <row r="14599" spans="1:6" ht="15">
      <c r="A14599" s="233">
        <v>45748</v>
      </c>
      <c r="B14599" t="s">
        <v>2269</v>
      </c>
      <c r="C14599">
        <v>310</v>
      </c>
      <c r="D14599" t="s">
        <v>226</v>
      </c>
      <c r="E14599" t="s">
        <v>2289</v>
      </c>
      <c r="F14599" t="s">
        <v>1544</v>
      </c>
    </row>
    <row r="14600" spans="1:6" ht="15">
      <c r="A14600" s="233">
        <v>45748</v>
      </c>
      <c r="B14600" t="s">
        <v>2267</v>
      </c>
      <c r="C14600">
        <v>1828.8144603934079</v>
      </c>
      <c r="D14600" t="s">
        <v>228</v>
      </c>
      <c r="E14600" t="s">
        <v>2305</v>
      </c>
      <c r="F14600" t="s">
        <v>1531</v>
      </c>
    </row>
    <row r="14601" spans="1:6" ht="15">
      <c r="A14601" s="233">
        <v>45748</v>
      </c>
      <c r="B14601" t="s">
        <v>2269</v>
      </c>
      <c r="C14601">
        <v>860</v>
      </c>
      <c r="D14601" t="s">
        <v>228</v>
      </c>
      <c r="E14601" t="s">
        <v>2656</v>
      </c>
      <c r="F14601" t="s">
        <v>1531</v>
      </c>
    </row>
    <row r="14602" spans="1:6" ht="15">
      <c r="A14602" s="233">
        <v>45748</v>
      </c>
      <c r="B14602" t="s">
        <v>2269</v>
      </c>
      <c r="C14602">
        <v>2305</v>
      </c>
      <c r="D14602" t="s">
        <v>230</v>
      </c>
      <c r="E14602" t="s">
        <v>3559</v>
      </c>
      <c r="F14602" t="s">
        <v>1522</v>
      </c>
    </row>
    <row r="14603" spans="1:6" ht="15">
      <c r="A14603" s="233">
        <v>45748</v>
      </c>
      <c r="B14603" t="s">
        <v>2267</v>
      </c>
      <c r="C14603">
        <v>1540.981414627624</v>
      </c>
      <c r="D14603" t="s">
        <v>230</v>
      </c>
      <c r="E14603" t="s">
        <v>4167</v>
      </c>
      <c r="F14603" t="s">
        <v>1522</v>
      </c>
    </row>
    <row r="14604" spans="1:6" ht="15">
      <c r="A14604" s="233">
        <v>45748</v>
      </c>
      <c r="B14604" t="s">
        <v>2267</v>
      </c>
      <c r="C14604">
        <v>1611.1519736611681</v>
      </c>
      <c r="D14604" t="s">
        <v>232</v>
      </c>
      <c r="E14604" t="s">
        <v>2483</v>
      </c>
      <c r="F14604" t="s">
        <v>1522</v>
      </c>
    </row>
    <row r="14605" spans="1:6" ht="15">
      <c r="A14605" s="233">
        <v>45748</v>
      </c>
      <c r="B14605" t="s">
        <v>2269</v>
      </c>
      <c r="C14605">
        <v>920</v>
      </c>
      <c r="D14605" t="s">
        <v>232</v>
      </c>
      <c r="E14605" t="s">
        <v>2311</v>
      </c>
      <c r="F14605" t="s">
        <v>1522</v>
      </c>
    </row>
    <row r="14606" spans="1:6" ht="15">
      <c r="A14606" s="233">
        <v>45748</v>
      </c>
      <c r="B14606" t="s">
        <v>2267</v>
      </c>
      <c r="C14606">
        <v>1966.870524601248</v>
      </c>
      <c r="D14606" t="s">
        <v>234</v>
      </c>
      <c r="E14606" t="s">
        <v>2404</v>
      </c>
      <c r="F14606" t="s">
        <v>1578</v>
      </c>
    </row>
    <row r="14607" spans="1:6" ht="15">
      <c r="A14607" s="233">
        <v>45748</v>
      </c>
      <c r="B14607" t="s">
        <v>2269</v>
      </c>
      <c r="C14607">
        <v>640</v>
      </c>
      <c r="D14607" t="s">
        <v>234</v>
      </c>
      <c r="E14607" t="s">
        <v>2187</v>
      </c>
      <c r="F14607" t="s">
        <v>1578</v>
      </c>
    </row>
    <row r="14608" spans="1:6" ht="15">
      <c r="A14608" s="233">
        <v>45748</v>
      </c>
      <c r="B14608" t="s">
        <v>2267</v>
      </c>
      <c r="C14608">
        <v>2010.9689213893971</v>
      </c>
      <c r="D14608" t="s">
        <v>236</v>
      </c>
      <c r="E14608" t="s">
        <v>4168</v>
      </c>
      <c r="F14608" t="s">
        <v>1544</v>
      </c>
    </row>
    <row r="14609" spans="1:6" ht="15">
      <c r="A14609" s="233">
        <v>45748</v>
      </c>
      <c r="B14609" t="s">
        <v>2269</v>
      </c>
      <c r="C14609">
        <v>715</v>
      </c>
      <c r="D14609" t="s">
        <v>236</v>
      </c>
      <c r="E14609" t="s">
        <v>2613</v>
      </c>
      <c r="F14609" t="s">
        <v>1544</v>
      </c>
    </row>
    <row r="14610" spans="1:6" ht="15">
      <c r="A14610" s="233">
        <v>45748</v>
      </c>
      <c r="B14610" t="s">
        <v>2269</v>
      </c>
      <c r="C14610">
        <v>560</v>
      </c>
      <c r="D14610" t="s">
        <v>238</v>
      </c>
      <c r="E14610" t="s">
        <v>2619</v>
      </c>
      <c r="F14610" t="s">
        <v>1525</v>
      </c>
    </row>
    <row r="14611" spans="1:6" ht="15">
      <c r="A14611" s="233">
        <v>45748</v>
      </c>
      <c r="B14611" t="s">
        <v>2267</v>
      </c>
      <c r="C14611">
        <v>1563.8526627384181</v>
      </c>
      <c r="D14611" t="s">
        <v>238</v>
      </c>
      <c r="E14611" t="s">
        <v>4169</v>
      </c>
      <c r="F14611" t="s">
        <v>1525</v>
      </c>
    </row>
    <row r="14612" spans="1:6" ht="15">
      <c r="A14612" s="233">
        <v>45748</v>
      </c>
      <c r="B14612" t="s">
        <v>2267</v>
      </c>
      <c r="C14612">
        <v>1917.5789693884669</v>
      </c>
      <c r="D14612" t="s">
        <v>240</v>
      </c>
      <c r="E14612" t="s">
        <v>3393</v>
      </c>
      <c r="F14612" t="s">
        <v>1509</v>
      </c>
    </row>
    <row r="14613" spans="1:6" ht="15">
      <c r="A14613" s="233">
        <v>45748</v>
      </c>
      <c r="B14613" t="s">
        <v>2269</v>
      </c>
      <c r="C14613">
        <v>550</v>
      </c>
      <c r="D14613" t="s">
        <v>240</v>
      </c>
      <c r="E14613" t="s">
        <v>2930</v>
      </c>
      <c r="F14613" t="s">
        <v>1509</v>
      </c>
    </row>
    <row r="14614" spans="1:6" ht="15">
      <c r="A14614" s="233">
        <v>45748</v>
      </c>
      <c r="B14614" t="s">
        <v>2267</v>
      </c>
      <c r="C14614">
        <v>1751.6292728162589</v>
      </c>
      <c r="D14614" t="s">
        <v>242</v>
      </c>
      <c r="E14614" t="s">
        <v>2277</v>
      </c>
      <c r="F14614" t="s">
        <v>1534</v>
      </c>
    </row>
    <row r="14615" spans="1:6" ht="15">
      <c r="A14615" s="233">
        <v>45748</v>
      </c>
      <c r="B14615" t="s">
        <v>2269</v>
      </c>
      <c r="C14615">
        <v>680</v>
      </c>
      <c r="D14615" t="s">
        <v>242</v>
      </c>
      <c r="E14615" t="s">
        <v>2919</v>
      </c>
      <c r="F14615" t="s">
        <v>1534</v>
      </c>
    </row>
    <row r="14616" spans="1:6" ht="15">
      <c r="A14616" s="233">
        <v>45748</v>
      </c>
      <c r="B14616" t="s">
        <v>2269</v>
      </c>
      <c r="C14616">
        <v>3760</v>
      </c>
      <c r="D14616" t="s">
        <v>244</v>
      </c>
      <c r="E14616" t="s">
        <v>4170</v>
      </c>
      <c r="F14616" t="s">
        <v>1531</v>
      </c>
    </row>
    <row r="14617" spans="1:6" ht="15">
      <c r="A14617" s="233">
        <v>45748</v>
      </c>
      <c r="B14617" t="s">
        <v>2267</v>
      </c>
      <c r="C14617">
        <v>1834.9429752429101</v>
      </c>
      <c r="D14617" t="s">
        <v>244</v>
      </c>
      <c r="E14617" t="s">
        <v>2287</v>
      </c>
      <c r="F14617" t="s">
        <v>1531</v>
      </c>
    </row>
    <row r="14618" spans="1:6" ht="15">
      <c r="A14618" s="233">
        <v>45748</v>
      </c>
      <c r="B14618" t="s">
        <v>2267</v>
      </c>
      <c r="C14618">
        <v>1804.5235567894181</v>
      </c>
      <c r="D14618" t="s">
        <v>246</v>
      </c>
      <c r="E14618" t="s">
        <v>2995</v>
      </c>
      <c r="F14618" t="s">
        <v>1534</v>
      </c>
    </row>
    <row r="14619" spans="1:6" ht="15">
      <c r="A14619" s="233">
        <v>45748</v>
      </c>
      <c r="B14619" t="s">
        <v>2269</v>
      </c>
      <c r="C14619">
        <v>1105</v>
      </c>
      <c r="D14619" t="s">
        <v>246</v>
      </c>
      <c r="E14619" t="s">
        <v>2994</v>
      </c>
      <c r="F14619" t="s">
        <v>1534</v>
      </c>
    </row>
    <row r="14620" spans="1:6" ht="15">
      <c r="A14620" s="233">
        <v>45748</v>
      </c>
      <c r="B14620" t="s">
        <v>2269</v>
      </c>
      <c r="C14620">
        <v>750</v>
      </c>
      <c r="D14620" t="s">
        <v>248</v>
      </c>
      <c r="E14620" t="s">
        <v>2654</v>
      </c>
      <c r="F14620" t="s">
        <v>1578</v>
      </c>
    </row>
    <row r="14621" spans="1:6" ht="15">
      <c r="A14621" s="233">
        <v>45748</v>
      </c>
      <c r="B14621" t="s">
        <v>2267</v>
      </c>
      <c r="C14621">
        <v>1860.718981814573</v>
      </c>
      <c r="D14621" t="s">
        <v>248</v>
      </c>
      <c r="E14621" t="s">
        <v>3786</v>
      </c>
      <c r="F14621" t="s">
        <v>1578</v>
      </c>
    </row>
    <row r="14622" spans="1:6" ht="15">
      <c r="A14622" s="233">
        <v>45748</v>
      </c>
      <c r="B14622" t="s">
        <v>2269</v>
      </c>
      <c r="C14622">
        <v>1045</v>
      </c>
      <c r="D14622" t="s">
        <v>250</v>
      </c>
      <c r="E14622" t="s">
        <v>2861</v>
      </c>
      <c r="F14622" t="s">
        <v>1531</v>
      </c>
    </row>
    <row r="14623" spans="1:6" ht="15">
      <c r="A14623" s="233">
        <v>45748</v>
      </c>
      <c r="B14623" t="s">
        <v>2267</v>
      </c>
      <c r="C14623">
        <v>2270.2585270475779</v>
      </c>
      <c r="D14623" t="s">
        <v>250</v>
      </c>
      <c r="E14623" t="s">
        <v>3398</v>
      </c>
      <c r="F14623" t="s">
        <v>1531</v>
      </c>
    </row>
    <row r="14624" spans="1:6" ht="15">
      <c r="A14624" s="233">
        <v>45748</v>
      </c>
      <c r="B14624" t="s">
        <v>2269</v>
      </c>
      <c r="C14624">
        <v>3075</v>
      </c>
      <c r="D14624" t="s">
        <v>252</v>
      </c>
      <c r="E14624" t="s">
        <v>4171</v>
      </c>
      <c r="F14624" t="s">
        <v>1525</v>
      </c>
    </row>
    <row r="14625" spans="1:6" ht="15">
      <c r="A14625" s="233">
        <v>45748</v>
      </c>
      <c r="B14625" t="s">
        <v>2267</v>
      </c>
      <c r="C14625">
        <v>1613.8343654875609</v>
      </c>
      <c r="D14625" t="s">
        <v>252</v>
      </c>
      <c r="E14625" t="s">
        <v>2937</v>
      </c>
      <c r="F14625" t="s">
        <v>1525</v>
      </c>
    </row>
    <row r="14626" spans="1:6" ht="15">
      <c r="A14626" s="233">
        <v>45748</v>
      </c>
      <c r="B14626" t="s">
        <v>2269</v>
      </c>
      <c r="C14626">
        <v>1175</v>
      </c>
      <c r="D14626" t="s">
        <v>254</v>
      </c>
      <c r="E14626" t="s">
        <v>2447</v>
      </c>
      <c r="F14626" t="s">
        <v>1578</v>
      </c>
    </row>
    <row r="14627" spans="1:6" ht="15">
      <c r="A14627" s="233">
        <v>45748</v>
      </c>
      <c r="B14627" t="s">
        <v>2267</v>
      </c>
      <c r="C14627">
        <v>1963.405464115632</v>
      </c>
      <c r="D14627" t="s">
        <v>254</v>
      </c>
      <c r="E14627" t="s">
        <v>2410</v>
      </c>
      <c r="F14627" t="s">
        <v>1578</v>
      </c>
    </row>
    <row r="14628" spans="1:6" ht="15">
      <c r="A14628" s="233">
        <v>45748</v>
      </c>
      <c r="B14628" t="s">
        <v>2269</v>
      </c>
      <c r="C14628">
        <v>3560</v>
      </c>
      <c r="D14628" t="s">
        <v>256</v>
      </c>
      <c r="E14628" t="s">
        <v>4172</v>
      </c>
      <c r="F14628" t="s">
        <v>1544</v>
      </c>
    </row>
    <row r="14629" spans="1:6" ht="15">
      <c r="A14629" s="233">
        <v>45748</v>
      </c>
      <c r="B14629" t="s">
        <v>2267</v>
      </c>
      <c r="C14629">
        <v>1488.1512229175289</v>
      </c>
      <c r="D14629" t="s">
        <v>256</v>
      </c>
      <c r="E14629" t="s">
        <v>3363</v>
      </c>
      <c r="F14629" t="s">
        <v>1544</v>
      </c>
    </row>
    <row r="14630" spans="1:6" ht="15">
      <c r="A14630" s="233">
        <v>45748</v>
      </c>
      <c r="B14630" t="s">
        <v>2269</v>
      </c>
      <c r="C14630">
        <v>515</v>
      </c>
      <c r="D14630" t="s">
        <v>258</v>
      </c>
      <c r="E14630" t="s">
        <v>2632</v>
      </c>
      <c r="F14630" t="s">
        <v>1509</v>
      </c>
    </row>
    <row r="14631" spans="1:6" ht="15">
      <c r="A14631" s="233">
        <v>45748</v>
      </c>
      <c r="B14631" t="s">
        <v>2267</v>
      </c>
      <c r="C14631">
        <v>1565.8254788689569</v>
      </c>
      <c r="D14631" t="s">
        <v>258</v>
      </c>
      <c r="E14631" t="s">
        <v>2954</v>
      </c>
      <c r="F14631" t="s">
        <v>1509</v>
      </c>
    </row>
    <row r="14632" spans="1:6" ht="15">
      <c r="A14632" s="233">
        <v>45748</v>
      </c>
      <c r="B14632" t="s">
        <v>2267</v>
      </c>
      <c r="C14632">
        <v>1709.917521625428</v>
      </c>
      <c r="D14632" t="s">
        <v>260</v>
      </c>
      <c r="E14632" t="s">
        <v>2661</v>
      </c>
      <c r="F14632" t="s">
        <v>1522</v>
      </c>
    </row>
    <row r="14633" spans="1:6" ht="15">
      <c r="A14633" s="233">
        <v>45748</v>
      </c>
      <c r="B14633" t="s">
        <v>2269</v>
      </c>
      <c r="C14633">
        <v>680</v>
      </c>
      <c r="D14633" t="s">
        <v>260</v>
      </c>
      <c r="E14633" t="s">
        <v>2919</v>
      </c>
      <c r="F14633" t="s">
        <v>1522</v>
      </c>
    </row>
    <row r="14634" spans="1:6" ht="15">
      <c r="A14634" s="233">
        <v>45748</v>
      </c>
      <c r="B14634" t="s">
        <v>2267</v>
      </c>
      <c r="C14634">
        <v>1908.985273542175</v>
      </c>
      <c r="D14634" t="s">
        <v>262</v>
      </c>
      <c r="E14634" t="s">
        <v>3579</v>
      </c>
      <c r="F14634" t="s">
        <v>1534</v>
      </c>
    </row>
    <row r="14635" spans="1:6" ht="15">
      <c r="A14635" s="233">
        <v>45748</v>
      </c>
      <c r="B14635" t="s">
        <v>2269</v>
      </c>
      <c r="C14635">
        <v>805</v>
      </c>
      <c r="D14635" t="s">
        <v>262</v>
      </c>
      <c r="E14635" t="s">
        <v>3015</v>
      </c>
      <c r="F14635" t="s">
        <v>1534</v>
      </c>
    </row>
    <row r="14636" spans="1:6" ht="15">
      <c r="A14636" s="233">
        <v>45748</v>
      </c>
      <c r="B14636" t="s">
        <v>2267</v>
      </c>
      <c r="C14636">
        <v>1971.7665885580391</v>
      </c>
      <c r="D14636" t="s">
        <v>264</v>
      </c>
      <c r="E14636" t="s">
        <v>4173</v>
      </c>
      <c r="F14636" t="s">
        <v>1531</v>
      </c>
    </row>
    <row r="14637" spans="1:6" ht="15">
      <c r="A14637" s="233">
        <v>45748</v>
      </c>
      <c r="B14637" t="s">
        <v>2269</v>
      </c>
      <c r="C14637">
        <v>690</v>
      </c>
      <c r="D14637" t="s">
        <v>264</v>
      </c>
      <c r="E14637" t="s">
        <v>2649</v>
      </c>
      <c r="F14637" t="s">
        <v>1531</v>
      </c>
    </row>
    <row r="14638" spans="1:6" ht="15">
      <c r="A14638" s="233">
        <v>45748</v>
      </c>
      <c r="B14638" t="s">
        <v>2267</v>
      </c>
      <c r="C14638">
        <v>1529.6133137542829</v>
      </c>
      <c r="D14638" t="s">
        <v>266</v>
      </c>
      <c r="E14638" t="s">
        <v>3341</v>
      </c>
      <c r="F14638" t="s">
        <v>1525</v>
      </c>
    </row>
    <row r="14639" spans="1:6" ht="15">
      <c r="A14639" s="233">
        <v>45748</v>
      </c>
      <c r="B14639" t="s">
        <v>2269</v>
      </c>
      <c r="C14639">
        <v>375</v>
      </c>
      <c r="D14639" t="s">
        <v>266</v>
      </c>
      <c r="E14639" t="s">
        <v>2891</v>
      </c>
      <c r="F14639" t="s">
        <v>1525</v>
      </c>
    </row>
    <row r="14640" spans="1:6" ht="15">
      <c r="A14640" s="233">
        <v>45748</v>
      </c>
      <c r="B14640" t="s">
        <v>2267</v>
      </c>
      <c r="C14640">
        <v>1713.1349061045139</v>
      </c>
      <c r="D14640" t="s">
        <v>268</v>
      </c>
      <c r="E14640" t="s">
        <v>2948</v>
      </c>
      <c r="F14640" t="s">
        <v>1522</v>
      </c>
    </row>
    <row r="14641" spans="1:6" ht="15">
      <c r="A14641" s="233">
        <v>45748</v>
      </c>
      <c r="B14641" t="s">
        <v>2269</v>
      </c>
      <c r="C14641">
        <v>655</v>
      </c>
      <c r="D14641" t="s">
        <v>268</v>
      </c>
      <c r="E14641" t="s">
        <v>2488</v>
      </c>
      <c r="F14641" t="s">
        <v>1522</v>
      </c>
    </row>
    <row r="14642" spans="1:6" ht="15">
      <c r="A14642" s="233">
        <v>45748</v>
      </c>
      <c r="B14642" t="s">
        <v>2267</v>
      </c>
      <c r="C14642">
        <v>1533.8207474819781</v>
      </c>
      <c r="D14642" t="s">
        <v>270</v>
      </c>
      <c r="E14642" t="s">
        <v>3343</v>
      </c>
      <c r="F14642" t="s">
        <v>1509</v>
      </c>
    </row>
    <row r="14643" spans="1:6" ht="15">
      <c r="A14643" s="233">
        <v>45748</v>
      </c>
      <c r="B14643" t="s">
        <v>2269</v>
      </c>
      <c r="C14643">
        <v>300</v>
      </c>
      <c r="D14643" t="s">
        <v>270</v>
      </c>
      <c r="E14643" t="s">
        <v>2111</v>
      </c>
      <c r="F14643" t="s">
        <v>1509</v>
      </c>
    </row>
    <row r="14644" spans="1:6" ht="15">
      <c r="A14644" s="233">
        <v>45748</v>
      </c>
      <c r="B14644" t="s">
        <v>2267</v>
      </c>
      <c r="C14644">
        <v>1717.041044337293</v>
      </c>
      <c r="D14644" t="s">
        <v>272</v>
      </c>
      <c r="E14644" t="s">
        <v>3784</v>
      </c>
      <c r="F14644" t="s">
        <v>1534</v>
      </c>
    </row>
    <row r="14645" spans="1:6" ht="15">
      <c r="A14645" s="233">
        <v>45748</v>
      </c>
      <c r="B14645" t="s">
        <v>2269</v>
      </c>
      <c r="C14645">
        <v>730</v>
      </c>
      <c r="D14645" t="s">
        <v>272</v>
      </c>
      <c r="E14645" t="s">
        <v>2608</v>
      </c>
      <c r="F14645" t="s">
        <v>1534</v>
      </c>
    </row>
    <row r="14646" spans="1:6" ht="15">
      <c r="A14646" s="233">
        <v>45748</v>
      </c>
      <c r="B14646" t="s">
        <v>2269</v>
      </c>
      <c r="C14646">
        <v>1285</v>
      </c>
      <c r="D14646" t="s">
        <v>274</v>
      </c>
      <c r="E14646" t="s">
        <v>3798</v>
      </c>
      <c r="F14646" t="s">
        <v>1518</v>
      </c>
    </row>
    <row r="14647" spans="1:6" ht="15">
      <c r="A14647" s="233">
        <v>45748</v>
      </c>
      <c r="B14647" t="s">
        <v>2267</v>
      </c>
      <c r="C14647">
        <v>1829.9369134589369</v>
      </c>
      <c r="D14647" t="s">
        <v>274</v>
      </c>
      <c r="E14647" t="s">
        <v>2440</v>
      </c>
      <c r="F14647" t="s">
        <v>1518</v>
      </c>
    </row>
    <row r="14648" spans="1:6" ht="15">
      <c r="A14648" s="233">
        <v>45748</v>
      </c>
      <c r="B14648" t="s">
        <v>2269</v>
      </c>
      <c r="C14648">
        <v>965</v>
      </c>
      <c r="D14648" t="s">
        <v>276</v>
      </c>
      <c r="E14648" t="s">
        <v>3409</v>
      </c>
      <c r="F14648" t="s">
        <v>1531</v>
      </c>
    </row>
    <row r="14649" spans="1:6" ht="15">
      <c r="A14649" s="233">
        <v>45748</v>
      </c>
      <c r="B14649" t="s">
        <v>2267</v>
      </c>
      <c r="C14649">
        <v>1907.5670119395911</v>
      </c>
      <c r="D14649" t="s">
        <v>276</v>
      </c>
      <c r="E14649" t="s">
        <v>3408</v>
      </c>
      <c r="F14649" t="s">
        <v>1531</v>
      </c>
    </row>
    <row r="14650" spans="1:6" ht="15">
      <c r="A14650" s="233">
        <v>45748</v>
      </c>
      <c r="B14650" t="s">
        <v>2269</v>
      </c>
      <c r="C14650">
        <v>465</v>
      </c>
      <c r="D14650" t="s">
        <v>278</v>
      </c>
      <c r="E14650" t="s">
        <v>2497</v>
      </c>
      <c r="F14650" t="s">
        <v>1509</v>
      </c>
    </row>
    <row r="14651" spans="1:6" ht="15">
      <c r="A14651" s="233">
        <v>45748</v>
      </c>
      <c r="B14651" t="s">
        <v>2267</v>
      </c>
      <c r="C14651">
        <v>1546.5460471613401</v>
      </c>
      <c r="D14651" t="s">
        <v>278</v>
      </c>
      <c r="E14651" t="s">
        <v>2496</v>
      </c>
      <c r="F14651" t="s">
        <v>1509</v>
      </c>
    </row>
    <row r="14652" spans="1:6" ht="15">
      <c r="A14652" s="233">
        <v>45748</v>
      </c>
      <c r="B14652" t="s">
        <v>2267</v>
      </c>
      <c r="C14652">
        <v>1594.587344639504</v>
      </c>
      <c r="D14652" t="s">
        <v>280</v>
      </c>
      <c r="E14652" t="s">
        <v>2340</v>
      </c>
      <c r="F14652" t="s">
        <v>1509</v>
      </c>
    </row>
    <row r="14653" spans="1:6" ht="15">
      <c r="A14653" s="233">
        <v>45748</v>
      </c>
      <c r="B14653" t="s">
        <v>2269</v>
      </c>
      <c r="C14653">
        <v>535</v>
      </c>
      <c r="D14653" t="s">
        <v>280</v>
      </c>
      <c r="E14653" t="s">
        <v>2389</v>
      </c>
      <c r="F14653" t="s">
        <v>1509</v>
      </c>
    </row>
    <row r="14654" spans="1:6" ht="15">
      <c r="A14654" s="233">
        <v>45748</v>
      </c>
      <c r="B14654" t="s">
        <v>2267</v>
      </c>
      <c r="C14654">
        <v>1698.4889305376601</v>
      </c>
      <c r="D14654" t="s">
        <v>282</v>
      </c>
      <c r="E14654" t="s">
        <v>2925</v>
      </c>
      <c r="F14654" t="s">
        <v>1534</v>
      </c>
    </row>
    <row r="14655" spans="1:6" ht="15">
      <c r="A14655" s="233">
        <v>45748</v>
      </c>
      <c r="B14655" t="s">
        <v>2269</v>
      </c>
      <c r="C14655">
        <v>725</v>
      </c>
      <c r="D14655" t="s">
        <v>282</v>
      </c>
      <c r="E14655" t="s">
        <v>2420</v>
      </c>
      <c r="F14655" t="s">
        <v>1534</v>
      </c>
    </row>
    <row r="14656" spans="1:6" ht="15">
      <c r="A14656" s="233">
        <v>45748</v>
      </c>
      <c r="B14656" t="s">
        <v>2267</v>
      </c>
      <c r="C14656">
        <v>1671.688136010084</v>
      </c>
      <c r="D14656" t="s">
        <v>284</v>
      </c>
      <c r="E14656" t="s">
        <v>3386</v>
      </c>
      <c r="F14656" t="s">
        <v>1531</v>
      </c>
    </row>
    <row r="14657" spans="1:6" ht="15">
      <c r="A14657" s="233">
        <v>45748</v>
      </c>
      <c r="B14657" t="s">
        <v>2269</v>
      </c>
      <c r="C14657">
        <v>2175</v>
      </c>
      <c r="D14657" t="s">
        <v>284</v>
      </c>
      <c r="E14657" t="s">
        <v>4174</v>
      </c>
      <c r="F14657" t="s">
        <v>1531</v>
      </c>
    </row>
    <row r="14658" spans="1:6" ht="15">
      <c r="A14658" s="233">
        <v>45748</v>
      </c>
      <c r="B14658" t="s">
        <v>2267</v>
      </c>
      <c r="C14658">
        <v>1266.350823872948</v>
      </c>
      <c r="D14658" t="s">
        <v>286</v>
      </c>
      <c r="E14658" t="s">
        <v>4175</v>
      </c>
      <c r="F14658" t="s">
        <v>1544</v>
      </c>
    </row>
    <row r="14659" spans="1:6" ht="15">
      <c r="A14659" s="233">
        <v>45748</v>
      </c>
      <c r="B14659" t="s">
        <v>2269</v>
      </c>
      <c r="C14659">
        <v>425</v>
      </c>
      <c r="D14659" t="s">
        <v>286</v>
      </c>
      <c r="E14659" t="s">
        <v>2116</v>
      </c>
      <c r="F14659" t="s">
        <v>1544</v>
      </c>
    </row>
    <row r="14660" spans="1:6" ht="15">
      <c r="A14660" s="233">
        <v>45748</v>
      </c>
      <c r="B14660" t="s">
        <v>2269</v>
      </c>
      <c r="C14660">
        <v>1280</v>
      </c>
      <c r="D14660" t="s">
        <v>288</v>
      </c>
      <c r="E14660" t="s">
        <v>2406</v>
      </c>
      <c r="F14660" t="s">
        <v>1591</v>
      </c>
    </row>
    <row r="14661" spans="1:6" ht="15">
      <c r="A14661" s="233">
        <v>45748</v>
      </c>
      <c r="B14661" t="s">
        <v>2267</v>
      </c>
      <c r="C14661">
        <v>1662.8559551028891</v>
      </c>
      <c r="D14661" t="s">
        <v>288</v>
      </c>
      <c r="E14661" t="s">
        <v>3318</v>
      </c>
      <c r="F14661" t="s">
        <v>1591</v>
      </c>
    </row>
    <row r="14662" spans="1:6" ht="15">
      <c r="A14662" s="233">
        <v>45748</v>
      </c>
      <c r="B14662" t="s">
        <v>2267</v>
      </c>
      <c r="C14662">
        <v>1514.8099089704931</v>
      </c>
      <c r="D14662" t="s">
        <v>290</v>
      </c>
      <c r="E14662" t="s">
        <v>4003</v>
      </c>
      <c r="F14662" t="s">
        <v>1544</v>
      </c>
    </row>
    <row r="14663" spans="1:6" ht="15">
      <c r="A14663" s="233">
        <v>45748</v>
      </c>
      <c r="B14663" t="s">
        <v>2269</v>
      </c>
      <c r="C14663">
        <v>3225</v>
      </c>
      <c r="D14663" t="s">
        <v>290</v>
      </c>
      <c r="E14663" t="s">
        <v>3776</v>
      </c>
      <c r="F14663" t="s">
        <v>1544</v>
      </c>
    </row>
    <row r="14664" spans="1:6" ht="15">
      <c r="A14664" s="233">
        <v>45748</v>
      </c>
      <c r="B14664" t="s">
        <v>2267</v>
      </c>
      <c r="C14664">
        <v>1771.7129071170091</v>
      </c>
      <c r="D14664" t="s">
        <v>292</v>
      </c>
      <c r="E14664" t="s">
        <v>4041</v>
      </c>
      <c r="F14664" t="s">
        <v>1509</v>
      </c>
    </row>
    <row r="14665" spans="1:6" ht="15">
      <c r="A14665" s="233">
        <v>45748</v>
      </c>
      <c r="B14665" t="s">
        <v>2269</v>
      </c>
      <c r="C14665">
        <v>470</v>
      </c>
      <c r="D14665" t="s">
        <v>292</v>
      </c>
      <c r="E14665" t="s">
        <v>2169</v>
      </c>
      <c r="F14665" t="s">
        <v>1509</v>
      </c>
    </row>
    <row r="14666" spans="1:6" ht="15">
      <c r="A14666" s="233">
        <v>45748</v>
      </c>
      <c r="B14666" t="s">
        <v>2269</v>
      </c>
      <c r="C14666">
        <v>770</v>
      </c>
      <c r="D14666" t="s">
        <v>296</v>
      </c>
      <c r="E14666" t="s">
        <v>2470</v>
      </c>
      <c r="F14666" t="s">
        <v>1534</v>
      </c>
    </row>
    <row r="14667" spans="1:6" ht="15">
      <c r="A14667" s="233">
        <v>45748</v>
      </c>
      <c r="B14667" t="s">
        <v>2267</v>
      </c>
      <c r="C14667">
        <v>1259.301659988552</v>
      </c>
      <c r="D14667" t="s">
        <v>296</v>
      </c>
      <c r="E14667" t="s">
        <v>4176</v>
      </c>
      <c r="F14667" t="s">
        <v>1534</v>
      </c>
    </row>
    <row r="14668" spans="1:6" ht="15">
      <c r="A14668" s="233">
        <v>45748</v>
      </c>
      <c r="B14668" t="s">
        <v>2269</v>
      </c>
      <c r="C14668">
        <v>1055</v>
      </c>
      <c r="D14668" t="s">
        <v>294</v>
      </c>
      <c r="E14668" t="s">
        <v>3792</v>
      </c>
      <c r="F14668" t="s">
        <v>1534</v>
      </c>
    </row>
    <row r="14669" spans="1:6" ht="15">
      <c r="A14669" s="233">
        <v>45748</v>
      </c>
      <c r="B14669" t="s">
        <v>2267</v>
      </c>
      <c r="C14669">
        <v>1586.7763622963889</v>
      </c>
      <c r="D14669" t="s">
        <v>294</v>
      </c>
      <c r="E14669" t="s">
        <v>3311</v>
      </c>
      <c r="F14669" t="s">
        <v>1534</v>
      </c>
    </row>
    <row r="14670" spans="1:6" ht="15">
      <c r="A14670" s="233">
        <v>45748</v>
      </c>
      <c r="B14670" t="s">
        <v>2267</v>
      </c>
      <c r="C14670">
        <v>1473.1462909172631</v>
      </c>
      <c r="D14670" t="s">
        <v>298</v>
      </c>
      <c r="E14670" t="s">
        <v>4177</v>
      </c>
      <c r="F14670" t="s">
        <v>1522</v>
      </c>
    </row>
    <row r="14671" spans="1:6" ht="15">
      <c r="A14671" s="233">
        <v>45748</v>
      </c>
      <c r="B14671" t="s">
        <v>2269</v>
      </c>
      <c r="C14671">
        <v>1770</v>
      </c>
      <c r="D14671" t="s">
        <v>298</v>
      </c>
      <c r="E14671" t="s">
        <v>4178</v>
      </c>
      <c r="F14671" t="s">
        <v>1522</v>
      </c>
    </row>
    <row r="14672" spans="1:6" ht="15">
      <c r="A14672" s="233">
        <v>45748</v>
      </c>
      <c r="B14672" t="s">
        <v>2267</v>
      </c>
      <c r="C14672">
        <v>1484.86769661984</v>
      </c>
      <c r="D14672" t="s">
        <v>300</v>
      </c>
      <c r="E14672" t="s">
        <v>2290</v>
      </c>
      <c r="F14672" t="s">
        <v>1544</v>
      </c>
    </row>
    <row r="14673" spans="1:6" ht="15">
      <c r="A14673" s="233">
        <v>45748</v>
      </c>
      <c r="B14673" t="s">
        <v>2269</v>
      </c>
      <c r="C14673">
        <v>445</v>
      </c>
      <c r="D14673" t="s">
        <v>300</v>
      </c>
      <c r="E14673" t="s">
        <v>2644</v>
      </c>
      <c r="F14673" t="s">
        <v>1544</v>
      </c>
    </row>
    <row r="14674" spans="1:6" ht="15">
      <c r="A14674" s="233">
        <v>45748</v>
      </c>
      <c r="B14674" t="s">
        <v>2269</v>
      </c>
      <c r="C14674">
        <v>1220</v>
      </c>
      <c r="D14674" t="s">
        <v>302</v>
      </c>
      <c r="E14674" t="s">
        <v>2973</v>
      </c>
      <c r="F14674" t="s">
        <v>1534</v>
      </c>
    </row>
    <row r="14675" spans="1:6" ht="15">
      <c r="A14675" s="233">
        <v>45748</v>
      </c>
      <c r="B14675" t="s">
        <v>2267</v>
      </c>
      <c r="C14675">
        <v>1646.112745230321</v>
      </c>
      <c r="D14675" t="s">
        <v>302</v>
      </c>
      <c r="E14675" t="s">
        <v>2961</v>
      </c>
      <c r="F14675" t="s">
        <v>1534</v>
      </c>
    </row>
    <row r="14676" spans="1:6" ht="15">
      <c r="A14676" s="233">
        <v>45748</v>
      </c>
      <c r="B14676" t="s">
        <v>2267</v>
      </c>
      <c r="C14676">
        <v>1168.547618315446</v>
      </c>
      <c r="D14676" t="s">
        <v>304</v>
      </c>
      <c r="E14676" t="s">
        <v>4046</v>
      </c>
      <c r="F14676" t="s">
        <v>1544</v>
      </c>
    </row>
    <row r="14677" spans="1:6" ht="15">
      <c r="A14677" s="233">
        <v>45748</v>
      </c>
      <c r="B14677" t="s">
        <v>2269</v>
      </c>
      <c r="C14677">
        <v>380</v>
      </c>
      <c r="D14677" t="s">
        <v>304</v>
      </c>
      <c r="E14677" t="s">
        <v>2633</v>
      </c>
      <c r="F14677" t="s">
        <v>1544</v>
      </c>
    </row>
    <row r="14678" spans="1:6" ht="15">
      <c r="A14678" s="233">
        <v>45748</v>
      </c>
      <c r="B14678" t="s">
        <v>2269</v>
      </c>
      <c r="C14678">
        <v>905</v>
      </c>
      <c r="D14678" t="s">
        <v>306</v>
      </c>
      <c r="E14678" t="s">
        <v>2486</v>
      </c>
      <c r="F14678" t="s">
        <v>1531</v>
      </c>
    </row>
    <row r="14679" spans="1:6" ht="15">
      <c r="A14679" s="233">
        <v>45748</v>
      </c>
      <c r="B14679" t="s">
        <v>2267</v>
      </c>
      <c r="C14679">
        <v>2006.2960007094091</v>
      </c>
      <c r="D14679" t="s">
        <v>306</v>
      </c>
      <c r="E14679" t="s">
        <v>2495</v>
      </c>
      <c r="F14679" t="s">
        <v>1531</v>
      </c>
    </row>
    <row r="14680" spans="1:6" ht="15">
      <c r="A14680" s="233">
        <v>45748</v>
      </c>
      <c r="B14680" t="s">
        <v>2269</v>
      </c>
      <c r="C14680">
        <v>2180</v>
      </c>
      <c r="D14680" t="s">
        <v>308</v>
      </c>
      <c r="E14680" t="s">
        <v>2946</v>
      </c>
      <c r="F14680" t="s">
        <v>1531</v>
      </c>
    </row>
    <row r="14681" spans="1:6" ht="15">
      <c r="A14681" s="233">
        <v>45748</v>
      </c>
      <c r="B14681" t="s">
        <v>2267</v>
      </c>
      <c r="C14681">
        <v>1497.7568000219851</v>
      </c>
      <c r="D14681" t="s">
        <v>308</v>
      </c>
      <c r="E14681" t="s">
        <v>4152</v>
      </c>
      <c r="F14681" t="s">
        <v>1531</v>
      </c>
    </row>
    <row r="14682" spans="1:6" ht="15">
      <c r="A14682" s="233">
        <v>45748</v>
      </c>
      <c r="B14682" t="s">
        <v>2267</v>
      </c>
      <c r="C14682">
        <v>1728.0819533542201</v>
      </c>
      <c r="D14682" t="s">
        <v>310</v>
      </c>
      <c r="E14682" t="s">
        <v>3424</v>
      </c>
      <c r="F14682" t="s">
        <v>1518</v>
      </c>
    </row>
    <row r="14683" spans="1:6" ht="15">
      <c r="A14683" s="233">
        <v>45748</v>
      </c>
      <c r="B14683" t="s">
        <v>2269</v>
      </c>
      <c r="C14683">
        <v>695</v>
      </c>
      <c r="D14683" t="s">
        <v>310</v>
      </c>
      <c r="E14683" t="s">
        <v>2376</v>
      </c>
      <c r="F14683" t="s">
        <v>1518</v>
      </c>
    </row>
    <row r="14684" spans="1:6" ht="15">
      <c r="A14684" s="233">
        <v>45748</v>
      </c>
      <c r="B14684" t="s">
        <v>2269</v>
      </c>
      <c r="C14684">
        <v>180730</v>
      </c>
      <c r="D14684" t="s">
        <v>1772</v>
      </c>
      <c r="E14684" t="s">
        <v>4179</v>
      </c>
      <c r="F14684" t="s">
        <v>1772</v>
      </c>
    </row>
    <row r="14685" spans="1:6" ht="15">
      <c r="A14685" s="233">
        <v>45748</v>
      </c>
      <c r="B14685" t="s">
        <v>2267</v>
      </c>
      <c r="C14685">
        <v>1645.8290304825789</v>
      </c>
      <c r="D14685" t="s">
        <v>1772</v>
      </c>
      <c r="E14685" t="s">
        <v>2961</v>
      </c>
      <c r="F14685" t="s">
        <v>1772</v>
      </c>
    </row>
    <row r="14686" spans="1:6" ht="15">
      <c r="A14686" s="233">
        <v>45748</v>
      </c>
      <c r="B14686" t="s">
        <v>2524</v>
      </c>
      <c r="C14686">
        <v>149.9100539676194</v>
      </c>
      <c r="D14686" t="s">
        <v>3</v>
      </c>
      <c r="E14686" t="s">
        <v>2217</v>
      </c>
      <c r="F14686" t="s">
        <v>1509</v>
      </c>
    </row>
    <row r="14687" spans="1:6" ht="15">
      <c r="A14687" s="233">
        <v>45748</v>
      </c>
      <c r="B14687" t="s">
        <v>2525</v>
      </c>
      <c r="C14687">
        <v>30</v>
      </c>
      <c r="D14687" t="s">
        <v>3</v>
      </c>
      <c r="E14687" t="s">
        <v>2133</v>
      </c>
      <c r="F14687" t="s">
        <v>1509</v>
      </c>
    </row>
    <row r="14688" spans="1:6" ht="15">
      <c r="A14688" s="233">
        <v>45748</v>
      </c>
      <c r="B14688" t="s">
        <v>2524</v>
      </c>
      <c r="C14688">
        <v>140.1299086682713</v>
      </c>
      <c r="D14688" t="s">
        <v>7</v>
      </c>
      <c r="E14688" t="s">
        <v>2131</v>
      </c>
      <c r="F14688" t="s">
        <v>1509</v>
      </c>
    </row>
    <row r="14689" spans="1:6" ht="15">
      <c r="A14689" s="233">
        <v>45748</v>
      </c>
      <c r="B14689" t="s">
        <v>2525</v>
      </c>
      <c r="C14689">
        <v>85</v>
      </c>
      <c r="D14689" t="s">
        <v>7</v>
      </c>
      <c r="E14689" t="s">
        <v>2183</v>
      </c>
      <c r="F14689" t="s">
        <v>1509</v>
      </c>
    </row>
    <row r="14690" spans="1:6" ht="15">
      <c r="A14690" s="233">
        <v>45748</v>
      </c>
      <c r="B14690" t="s">
        <v>2525</v>
      </c>
      <c r="C14690">
        <v>80</v>
      </c>
      <c r="D14690" t="s">
        <v>11</v>
      </c>
      <c r="E14690" t="s">
        <v>2115</v>
      </c>
      <c r="F14690" t="s">
        <v>1518</v>
      </c>
    </row>
    <row r="14691" spans="1:6" ht="15">
      <c r="A14691" s="233">
        <v>45748</v>
      </c>
      <c r="B14691" t="s">
        <v>2524</v>
      </c>
      <c r="C14691">
        <v>158.29672721516479</v>
      </c>
      <c r="D14691" t="s">
        <v>11</v>
      </c>
      <c r="E14691" t="s">
        <v>2186</v>
      </c>
      <c r="F14691" t="s">
        <v>1518</v>
      </c>
    </row>
    <row r="14692" spans="1:6" ht="15">
      <c r="A14692" s="233">
        <v>45748</v>
      </c>
      <c r="B14692" t="s">
        <v>2524</v>
      </c>
      <c r="C14692">
        <v>179.10142257701361</v>
      </c>
      <c r="D14692" t="s">
        <v>14</v>
      </c>
      <c r="E14692" t="s">
        <v>2227</v>
      </c>
      <c r="F14692" t="s">
        <v>1522</v>
      </c>
    </row>
    <row r="14693" spans="1:6" ht="15">
      <c r="A14693" s="233">
        <v>45748</v>
      </c>
      <c r="B14693" t="s">
        <v>2525</v>
      </c>
      <c r="C14693">
        <v>70</v>
      </c>
      <c r="D14693" t="s">
        <v>14</v>
      </c>
      <c r="E14693" t="s">
        <v>2127</v>
      </c>
      <c r="F14693" t="s">
        <v>1522</v>
      </c>
    </row>
    <row r="14694" spans="1:6" ht="15">
      <c r="A14694" s="233">
        <v>45748</v>
      </c>
      <c r="B14694" t="s">
        <v>2524</v>
      </c>
      <c r="C14694">
        <v>119.7999341100362</v>
      </c>
      <c r="D14694" t="s">
        <v>16</v>
      </c>
      <c r="E14694" t="s">
        <v>2233</v>
      </c>
      <c r="F14694" t="s">
        <v>1525</v>
      </c>
    </row>
    <row r="14695" spans="1:6" ht="15">
      <c r="A14695" s="233">
        <v>45748</v>
      </c>
      <c r="B14695" t="s">
        <v>2525</v>
      </c>
      <c r="C14695">
        <v>40</v>
      </c>
      <c r="D14695" t="s">
        <v>16</v>
      </c>
      <c r="E14695" t="s">
        <v>2185</v>
      </c>
      <c r="F14695" t="s">
        <v>1525</v>
      </c>
    </row>
    <row r="14696" spans="1:6" ht="15">
      <c r="A14696" s="233">
        <v>45748</v>
      </c>
      <c r="B14696" t="s">
        <v>2524</v>
      </c>
      <c r="C14696">
        <v>141.3394266330593</v>
      </c>
      <c r="D14696" t="s">
        <v>18</v>
      </c>
      <c r="E14696" t="s">
        <v>2220</v>
      </c>
      <c r="F14696" t="s">
        <v>1509</v>
      </c>
    </row>
    <row r="14697" spans="1:6" ht="15">
      <c r="A14697" s="233">
        <v>45748</v>
      </c>
      <c r="B14697" t="s">
        <v>2525</v>
      </c>
      <c r="C14697">
        <v>60</v>
      </c>
      <c r="D14697" t="s">
        <v>18</v>
      </c>
      <c r="E14697" t="s">
        <v>2113</v>
      </c>
      <c r="F14697" t="s">
        <v>1509</v>
      </c>
    </row>
    <row r="14698" spans="1:6" ht="15">
      <c r="A14698" s="233">
        <v>45748</v>
      </c>
      <c r="B14698" t="s">
        <v>2524</v>
      </c>
      <c r="C14698">
        <v>168.38723883786901</v>
      </c>
      <c r="D14698" t="s">
        <v>20</v>
      </c>
      <c r="E14698" t="s">
        <v>2788</v>
      </c>
      <c r="F14698" t="s">
        <v>1531</v>
      </c>
    </row>
    <row r="14699" spans="1:6" ht="15">
      <c r="A14699" s="233">
        <v>45748</v>
      </c>
      <c r="B14699" t="s">
        <v>2525</v>
      </c>
      <c r="C14699">
        <v>260</v>
      </c>
      <c r="D14699" t="s">
        <v>20</v>
      </c>
      <c r="E14699" t="s">
        <v>2242</v>
      </c>
      <c r="F14699" t="s">
        <v>1531</v>
      </c>
    </row>
    <row r="14700" spans="1:6" ht="15">
      <c r="A14700" s="233">
        <v>45748</v>
      </c>
      <c r="B14700" t="s">
        <v>2525</v>
      </c>
      <c r="C14700">
        <v>25</v>
      </c>
      <c r="D14700" t="s">
        <v>22</v>
      </c>
      <c r="E14700" t="s">
        <v>2173</v>
      </c>
      <c r="F14700" t="s">
        <v>1534</v>
      </c>
    </row>
    <row r="14701" spans="1:6" ht="15">
      <c r="A14701" s="233">
        <v>45748</v>
      </c>
      <c r="B14701" t="s">
        <v>2524</v>
      </c>
      <c r="C14701">
        <v>107.87486515641859</v>
      </c>
      <c r="D14701" t="s">
        <v>22</v>
      </c>
      <c r="E14701" t="s">
        <v>2550</v>
      </c>
      <c r="F14701" t="s">
        <v>1534</v>
      </c>
    </row>
    <row r="14702" spans="1:6" ht="15">
      <c r="A14702" s="233">
        <v>45748</v>
      </c>
      <c r="B14702" t="s">
        <v>2524</v>
      </c>
      <c r="C14702">
        <v>83.375020843755209</v>
      </c>
      <c r="D14702" t="s">
        <v>24</v>
      </c>
      <c r="E14702" t="s">
        <v>2548</v>
      </c>
      <c r="F14702" t="s">
        <v>1534</v>
      </c>
    </row>
    <row r="14703" spans="1:6" ht="15">
      <c r="A14703" s="233">
        <v>45748</v>
      </c>
      <c r="B14703" t="s">
        <v>2525</v>
      </c>
      <c r="C14703">
        <v>25</v>
      </c>
      <c r="D14703" t="s">
        <v>24</v>
      </c>
      <c r="E14703" t="s">
        <v>2173</v>
      </c>
      <c r="F14703" t="s">
        <v>1534</v>
      </c>
    </row>
    <row r="14704" spans="1:6" ht="15">
      <c r="A14704" s="233">
        <v>45748</v>
      </c>
      <c r="B14704" t="s">
        <v>2524</v>
      </c>
      <c r="C14704">
        <v>124.1500496600199</v>
      </c>
      <c r="D14704" t="s">
        <v>26</v>
      </c>
      <c r="E14704" t="s">
        <v>2204</v>
      </c>
      <c r="F14704" t="s">
        <v>1534</v>
      </c>
    </row>
    <row r="14705" spans="1:6" ht="15">
      <c r="A14705" s="233">
        <v>45748</v>
      </c>
      <c r="B14705" t="s">
        <v>2525</v>
      </c>
      <c r="C14705">
        <v>65</v>
      </c>
      <c r="D14705" t="s">
        <v>26</v>
      </c>
      <c r="E14705" t="s">
        <v>2209</v>
      </c>
      <c r="F14705" t="s">
        <v>1534</v>
      </c>
    </row>
    <row r="14706" spans="1:6" ht="15">
      <c r="A14706" s="233">
        <v>45748</v>
      </c>
      <c r="B14706" t="s">
        <v>2524</v>
      </c>
      <c r="C14706">
        <v>180.0767577179773</v>
      </c>
      <c r="D14706" t="s">
        <v>28</v>
      </c>
      <c r="E14706" t="s">
        <v>2177</v>
      </c>
      <c r="F14706" t="s">
        <v>1522</v>
      </c>
    </row>
    <row r="14707" spans="1:6" ht="15">
      <c r="A14707" s="233">
        <v>45748</v>
      </c>
      <c r="B14707" t="s">
        <v>2525</v>
      </c>
      <c r="C14707">
        <v>160</v>
      </c>
      <c r="D14707" t="s">
        <v>28</v>
      </c>
      <c r="E14707" t="s">
        <v>2238</v>
      </c>
      <c r="F14707" t="s">
        <v>1522</v>
      </c>
    </row>
    <row r="14708" spans="1:6" ht="15">
      <c r="A14708" s="233">
        <v>45748</v>
      </c>
      <c r="B14708" t="s">
        <v>2524</v>
      </c>
      <c r="C14708">
        <v>143.6643999616895</v>
      </c>
      <c r="D14708" t="s">
        <v>30</v>
      </c>
      <c r="E14708" t="s">
        <v>2134</v>
      </c>
      <c r="F14708" t="s">
        <v>1544</v>
      </c>
    </row>
    <row r="14709" spans="1:6" ht="15">
      <c r="A14709" s="233">
        <v>45748</v>
      </c>
      <c r="B14709" t="s">
        <v>2525</v>
      </c>
      <c r="C14709">
        <v>30</v>
      </c>
      <c r="D14709" t="s">
        <v>30</v>
      </c>
      <c r="E14709" t="s">
        <v>2133</v>
      </c>
      <c r="F14709" t="s">
        <v>1544</v>
      </c>
    </row>
    <row r="14710" spans="1:6" ht="15">
      <c r="A14710" s="233">
        <v>45748</v>
      </c>
      <c r="B14710" t="s">
        <v>2524</v>
      </c>
      <c r="C14710">
        <v>142.86204098426231</v>
      </c>
      <c r="D14710" t="s">
        <v>32</v>
      </c>
      <c r="E14710" t="s">
        <v>3298</v>
      </c>
      <c r="F14710" t="s">
        <v>1518</v>
      </c>
    </row>
    <row r="14711" spans="1:6" ht="15">
      <c r="A14711" s="233">
        <v>45748</v>
      </c>
      <c r="B14711" t="s">
        <v>2525</v>
      </c>
      <c r="C14711">
        <v>125</v>
      </c>
      <c r="D14711" t="s">
        <v>32</v>
      </c>
      <c r="E14711" t="s">
        <v>2144</v>
      </c>
      <c r="F14711" t="s">
        <v>1518</v>
      </c>
    </row>
    <row r="14712" spans="1:6" ht="15">
      <c r="A14712" s="233">
        <v>45748</v>
      </c>
      <c r="B14712" t="s">
        <v>2524</v>
      </c>
      <c r="C14712">
        <v>139.70708082054631</v>
      </c>
      <c r="D14712" t="s">
        <v>34</v>
      </c>
      <c r="E14712" t="s">
        <v>2131</v>
      </c>
      <c r="F14712" t="s">
        <v>1509</v>
      </c>
    </row>
    <row r="14713" spans="1:6" ht="15">
      <c r="A14713" s="233">
        <v>45748</v>
      </c>
      <c r="B14713" t="s">
        <v>2525</v>
      </c>
      <c r="C14713">
        <v>60</v>
      </c>
      <c r="D14713" t="s">
        <v>34</v>
      </c>
      <c r="E14713" t="s">
        <v>2113</v>
      </c>
      <c r="F14713" t="s">
        <v>1509</v>
      </c>
    </row>
    <row r="14714" spans="1:6" ht="15">
      <c r="A14714" s="233">
        <v>45748</v>
      </c>
      <c r="B14714" t="s">
        <v>2525</v>
      </c>
      <c r="C14714">
        <v>65</v>
      </c>
      <c r="D14714" t="s">
        <v>36</v>
      </c>
      <c r="E14714" t="s">
        <v>2209</v>
      </c>
      <c r="F14714" t="s">
        <v>1544</v>
      </c>
    </row>
    <row r="14715" spans="1:6" ht="15">
      <c r="A14715" s="233">
        <v>45748</v>
      </c>
      <c r="B14715" t="s">
        <v>2524</v>
      </c>
      <c r="C14715">
        <v>160.40273424968541</v>
      </c>
      <c r="D14715" t="s">
        <v>36</v>
      </c>
      <c r="E14715" t="s">
        <v>2238</v>
      </c>
      <c r="F14715" t="s">
        <v>1544</v>
      </c>
    </row>
    <row r="14716" spans="1:6" ht="15">
      <c r="A14716" s="233">
        <v>45748</v>
      </c>
      <c r="B14716" t="s">
        <v>2524</v>
      </c>
      <c r="C14716">
        <v>168.57720836142951</v>
      </c>
      <c r="D14716" t="s">
        <v>1497</v>
      </c>
      <c r="E14716" t="s">
        <v>2240</v>
      </c>
      <c r="F14716" t="s">
        <v>1522</v>
      </c>
    </row>
    <row r="14717" spans="1:6" ht="15">
      <c r="A14717" s="233">
        <v>45748</v>
      </c>
      <c r="B14717" t="s">
        <v>2525</v>
      </c>
      <c r="C14717">
        <v>105</v>
      </c>
      <c r="D14717" t="s">
        <v>1497</v>
      </c>
      <c r="E14717" t="s">
        <v>2137</v>
      </c>
      <c r="F14717" t="s">
        <v>1522</v>
      </c>
    </row>
    <row r="14718" spans="1:6" ht="15">
      <c r="A14718" s="233">
        <v>45748</v>
      </c>
      <c r="B14718" t="s">
        <v>2524</v>
      </c>
      <c r="C14718">
        <v>150.0400106695119</v>
      </c>
      <c r="D14718" t="s">
        <v>40</v>
      </c>
      <c r="E14718" t="s">
        <v>2217</v>
      </c>
      <c r="F14718" t="s">
        <v>1509</v>
      </c>
    </row>
    <row r="14719" spans="1:6" ht="15">
      <c r="A14719" s="233">
        <v>45748</v>
      </c>
      <c r="B14719" t="s">
        <v>2525</v>
      </c>
      <c r="C14719">
        <v>90</v>
      </c>
      <c r="D14719" t="s">
        <v>40</v>
      </c>
      <c r="E14719" t="s">
        <v>2193</v>
      </c>
      <c r="F14719" t="s">
        <v>1509</v>
      </c>
    </row>
    <row r="14720" spans="1:6" ht="15">
      <c r="A14720" s="233">
        <v>45748</v>
      </c>
      <c r="B14720" t="s">
        <v>2524</v>
      </c>
      <c r="C14720">
        <v>104.0394445198353</v>
      </c>
      <c r="D14720" t="s">
        <v>42</v>
      </c>
      <c r="E14720" t="s">
        <v>2559</v>
      </c>
      <c r="F14720" t="s">
        <v>1544</v>
      </c>
    </row>
    <row r="14721" spans="1:6" ht="15">
      <c r="A14721" s="233">
        <v>45748</v>
      </c>
      <c r="B14721" t="s">
        <v>2525</v>
      </c>
      <c r="C14721">
        <v>115</v>
      </c>
      <c r="D14721" t="s">
        <v>42</v>
      </c>
      <c r="E14721" t="s">
        <v>2143</v>
      </c>
      <c r="F14721" t="s">
        <v>1544</v>
      </c>
    </row>
    <row r="14722" spans="1:6" ht="15">
      <c r="A14722" s="233">
        <v>45748</v>
      </c>
      <c r="B14722" t="s">
        <v>2524</v>
      </c>
      <c r="C14722">
        <v>136.98630136986301</v>
      </c>
      <c r="D14722" t="s">
        <v>44</v>
      </c>
      <c r="E14722" t="s">
        <v>2264</v>
      </c>
      <c r="F14722" t="s">
        <v>1534</v>
      </c>
    </row>
    <row r="14723" spans="1:6" ht="15">
      <c r="A14723" s="233">
        <v>45748</v>
      </c>
      <c r="B14723" t="s">
        <v>2525</v>
      </c>
      <c r="C14723">
        <v>50</v>
      </c>
      <c r="D14723" t="s">
        <v>44</v>
      </c>
      <c r="E14723" t="s">
        <v>2191</v>
      </c>
      <c r="F14723" t="s">
        <v>1534</v>
      </c>
    </row>
    <row r="14724" spans="1:6" ht="15">
      <c r="A14724" s="233">
        <v>45748</v>
      </c>
      <c r="B14724" t="s">
        <v>2525</v>
      </c>
      <c r="C14724">
        <v>65</v>
      </c>
      <c r="D14724" t="s">
        <v>46</v>
      </c>
      <c r="E14724" t="s">
        <v>2209</v>
      </c>
      <c r="F14724" t="s">
        <v>1518</v>
      </c>
    </row>
    <row r="14725" spans="1:6" ht="15">
      <c r="A14725" s="233">
        <v>45748</v>
      </c>
      <c r="B14725" t="s">
        <v>2524</v>
      </c>
      <c r="C14725">
        <v>157.42310486800679</v>
      </c>
      <c r="D14725" t="s">
        <v>46</v>
      </c>
      <c r="E14725" t="s">
        <v>2235</v>
      </c>
      <c r="F14725" t="s">
        <v>1518</v>
      </c>
    </row>
    <row r="14726" spans="1:6" ht="15">
      <c r="A14726" s="233">
        <v>45748</v>
      </c>
      <c r="B14726" t="s">
        <v>2525</v>
      </c>
      <c r="C14726">
        <v>185</v>
      </c>
      <c r="D14726" t="s">
        <v>48</v>
      </c>
      <c r="E14726" t="s">
        <v>2171</v>
      </c>
      <c r="F14726" t="s">
        <v>1525</v>
      </c>
    </row>
    <row r="14727" spans="1:6" ht="15">
      <c r="A14727" s="233">
        <v>45748</v>
      </c>
      <c r="B14727" t="s">
        <v>2524</v>
      </c>
      <c r="C14727">
        <v>137.31166035775249</v>
      </c>
      <c r="D14727" t="s">
        <v>48</v>
      </c>
      <c r="E14727" t="s">
        <v>2264</v>
      </c>
      <c r="F14727" t="s">
        <v>1525</v>
      </c>
    </row>
    <row r="14728" spans="1:6" ht="15">
      <c r="A14728" s="233">
        <v>45748</v>
      </c>
      <c r="B14728" t="s">
        <v>2524</v>
      </c>
      <c r="C14728">
        <v>133.0191547582852</v>
      </c>
      <c r="D14728" t="s">
        <v>50</v>
      </c>
      <c r="E14728" t="s">
        <v>2532</v>
      </c>
      <c r="F14728" t="s">
        <v>1509</v>
      </c>
    </row>
    <row r="14729" spans="1:6" ht="15">
      <c r="A14729" s="233">
        <v>45748</v>
      </c>
      <c r="B14729" t="s">
        <v>2525</v>
      </c>
      <c r="C14729">
        <v>35</v>
      </c>
      <c r="D14729" t="s">
        <v>50</v>
      </c>
      <c r="E14729" t="s">
        <v>2205</v>
      </c>
      <c r="F14729" t="s">
        <v>1509</v>
      </c>
    </row>
    <row r="14730" spans="1:6" ht="15">
      <c r="A14730" s="233">
        <v>45748</v>
      </c>
      <c r="B14730" t="s">
        <v>2524</v>
      </c>
      <c r="C14730">
        <v>139.23698134224449</v>
      </c>
      <c r="D14730" t="s">
        <v>52</v>
      </c>
      <c r="E14730" t="s">
        <v>3428</v>
      </c>
      <c r="F14730" t="s">
        <v>1525</v>
      </c>
    </row>
    <row r="14731" spans="1:6" ht="15">
      <c r="A14731" s="233">
        <v>45748</v>
      </c>
      <c r="B14731" t="s">
        <v>2525</v>
      </c>
      <c r="C14731">
        <v>80</v>
      </c>
      <c r="D14731" t="s">
        <v>52</v>
      </c>
      <c r="E14731" t="s">
        <v>2115</v>
      </c>
      <c r="F14731" t="s">
        <v>1525</v>
      </c>
    </row>
    <row r="14732" spans="1:6" ht="15">
      <c r="A14732" s="233">
        <v>45748</v>
      </c>
      <c r="B14732" t="s">
        <v>2524</v>
      </c>
      <c r="C14732">
        <v>163.30744998050849</v>
      </c>
      <c r="D14732" t="s">
        <v>54</v>
      </c>
      <c r="E14732" t="s">
        <v>2818</v>
      </c>
      <c r="F14732" t="s">
        <v>1534</v>
      </c>
    </row>
    <row r="14733" spans="1:6" ht="15">
      <c r="A14733" s="233">
        <v>45748</v>
      </c>
      <c r="B14733" t="s">
        <v>2525</v>
      </c>
      <c r="C14733">
        <v>155</v>
      </c>
      <c r="D14733" t="s">
        <v>54</v>
      </c>
      <c r="E14733" t="s">
        <v>2140</v>
      </c>
      <c r="F14733" t="s">
        <v>1534</v>
      </c>
    </row>
    <row r="14734" spans="1:6" ht="15">
      <c r="A14734" s="233">
        <v>45748</v>
      </c>
      <c r="B14734" t="s">
        <v>2524</v>
      </c>
      <c r="C14734">
        <v>124.5593712242941</v>
      </c>
      <c r="D14734" t="s">
        <v>56</v>
      </c>
      <c r="E14734" t="s">
        <v>2144</v>
      </c>
      <c r="F14734" t="s">
        <v>1534</v>
      </c>
    </row>
    <row r="14735" spans="1:6" ht="15">
      <c r="A14735" s="233">
        <v>45748</v>
      </c>
      <c r="B14735" t="s">
        <v>2525</v>
      </c>
      <c r="C14735">
        <v>100</v>
      </c>
      <c r="D14735" t="s">
        <v>56</v>
      </c>
      <c r="E14735" t="s">
        <v>2121</v>
      </c>
      <c r="F14735" t="s">
        <v>1534</v>
      </c>
    </row>
    <row r="14736" spans="1:6" ht="15">
      <c r="A14736" s="233">
        <v>45748</v>
      </c>
      <c r="B14736" t="s">
        <v>2524</v>
      </c>
      <c r="C14736">
        <v>0</v>
      </c>
      <c r="D14736" t="s">
        <v>58</v>
      </c>
      <c r="E14736" t="s">
        <v>2156</v>
      </c>
      <c r="F14736" t="s">
        <v>1509</v>
      </c>
    </row>
    <row r="14737" spans="1:6" ht="15">
      <c r="A14737" s="233">
        <v>45748</v>
      </c>
      <c r="B14737" t="s">
        <v>2525</v>
      </c>
      <c r="C14737">
        <v>0</v>
      </c>
      <c r="D14737" t="s">
        <v>58</v>
      </c>
      <c r="E14737" t="s">
        <v>2156</v>
      </c>
      <c r="F14737" t="s">
        <v>1509</v>
      </c>
    </row>
    <row r="14738" spans="1:6" ht="15">
      <c r="A14738" s="233">
        <v>45748</v>
      </c>
      <c r="B14738" t="s">
        <v>2524</v>
      </c>
      <c r="C14738">
        <v>141.2596417918293</v>
      </c>
      <c r="D14738" t="s">
        <v>1498</v>
      </c>
      <c r="E14738" t="s">
        <v>2220</v>
      </c>
      <c r="F14738" t="s">
        <v>1522</v>
      </c>
    </row>
    <row r="14739" spans="1:6" ht="15">
      <c r="A14739" s="233">
        <v>45748</v>
      </c>
      <c r="B14739" t="s">
        <v>2525</v>
      </c>
      <c r="C14739">
        <v>215</v>
      </c>
      <c r="D14739" t="s">
        <v>1498</v>
      </c>
      <c r="E14739" t="s">
        <v>2117</v>
      </c>
      <c r="F14739" t="s">
        <v>1522</v>
      </c>
    </row>
    <row r="14740" spans="1:6" ht="15">
      <c r="A14740" s="233">
        <v>45748</v>
      </c>
      <c r="B14740" t="s">
        <v>2524</v>
      </c>
      <c r="C14740">
        <v>97.674497613344897</v>
      </c>
      <c r="D14740" t="s">
        <v>62</v>
      </c>
      <c r="E14740" t="s">
        <v>3639</v>
      </c>
      <c r="F14740" t="s">
        <v>1578</v>
      </c>
    </row>
    <row r="14741" spans="1:6" ht="15">
      <c r="A14741" s="233">
        <v>45748</v>
      </c>
      <c r="B14741" t="s">
        <v>2525</v>
      </c>
      <c r="C14741">
        <v>115</v>
      </c>
      <c r="D14741" t="s">
        <v>62</v>
      </c>
      <c r="E14741" t="s">
        <v>2143</v>
      </c>
      <c r="F14741" t="s">
        <v>1578</v>
      </c>
    </row>
    <row r="14742" spans="1:6" ht="15">
      <c r="A14742" s="233">
        <v>45748</v>
      </c>
      <c r="B14742" t="s">
        <v>2525</v>
      </c>
      <c r="C14742">
        <v>70</v>
      </c>
      <c r="D14742" t="s">
        <v>64</v>
      </c>
      <c r="E14742" t="s">
        <v>2127</v>
      </c>
      <c r="F14742" t="s">
        <v>1531</v>
      </c>
    </row>
    <row r="14743" spans="1:6" ht="15">
      <c r="A14743" s="233">
        <v>45748</v>
      </c>
      <c r="B14743" t="s">
        <v>2524</v>
      </c>
      <c r="C14743">
        <v>136.45224171539959</v>
      </c>
      <c r="D14743" t="s">
        <v>64</v>
      </c>
      <c r="E14743" t="s">
        <v>2231</v>
      </c>
      <c r="F14743" t="s">
        <v>1531</v>
      </c>
    </row>
    <row r="14744" spans="1:6" ht="15">
      <c r="A14744" s="233">
        <v>45748</v>
      </c>
      <c r="B14744" t="s">
        <v>2525</v>
      </c>
      <c r="C14744">
        <v>60</v>
      </c>
      <c r="D14744" t="s">
        <v>66</v>
      </c>
      <c r="E14744" t="s">
        <v>2113</v>
      </c>
      <c r="F14744" t="s">
        <v>1509</v>
      </c>
    </row>
    <row r="14745" spans="1:6" ht="15">
      <c r="A14745" s="233">
        <v>45748</v>
      </c>
      <c r="B14745" t="s">
        <v>2524</v>
      </c>
      <c r="C14745">
        <v>105.75668911058629</v>
      </c>
      <c r="D14745" t="s">
        <v>66</v>
      </c>
      <c r="E14745" t="s">
        <v>2539</v>
      </c>
      <c r="F14745" t="s">
        <v>1509</v>
      </c>
    </row>
    <row r="14746" spans="1:6" ht="15">
      <c r="A14746" s="233">
        <v>45748</v>
      </c>
      <c r="B14746" t="s">
        <v>2524</v>
      </c>
      <c r="C14746">
        <v>148.47589493845669</v>
      </c>
      <c r="D14746" t="s">
        <v>68</v>
      </c>
      <c r="E14746" t="s">
        <v>2139</v>
      </c>
      <c r="F14746" t="s">
        <v>1578</v>
      </c>
    </row>
    <row r="14747" spans="1:6" ht="15">
      <c r="A14747" s="233">
        <v>45748</v>
      </c>
      <c r="B14747" t="s">
        <v>2525</v>
      </c>
      <c r="C14747">
        <v>100</v>
      </c>
      <c r="D14747" t="s">
        <v>68</v>
      </c>
      <c r="E14747" t="s">
        <v>2121</v>
      </c>
      <c r="F14747" t="s">
        <v>1578</v>
      </c>
    </row>
    <row r="14748" spans="1:6" ht="15">
      <c r="A14748" s="233">
        <v>45748</v>
      </c>
      <c r="B14748" t="s">
        <v>2525</v>
      </c>
      <c r="C14748">
        <v>35</v>
      </c>
      <c r="D14748" t="s">
        <v>70</v>
      </c>
      <c r="E14748" t="s">
        <v>2205</v>
      </c>
      <c r="F14748" t="s">
        <v>1578</v>
      </c>
    </row>
    <row r="14749" spans="1:6" ht="15">
      <c r="A14749" s="233">
        <v>45748</v>
      </c>
      <c r="B14749" t="s">
        <v>2524</v>
      </c>
      <c r="C14749">
        <v>147.0773626927764</v>
      </c>
      <c r="D14749" t="s">
        <v>70</v>
      </c>
      <c r="E14749" t="s">
        <v>2796</v>
      </c>
      <c r="F14749" t="s">
        <v>1578</v>
      </c>
    </row>
    <row r="14750" spans="1:6" ht="15">
      <c r="A14750" s="233">
        <v>45748</v>
      </c>
      <c r="B14750" t="s">
        <v>2525</v>
      </c>
      <c r="C14750">
        <v>75</v>
      </c>
      <c r="D14750" t="s">
        <v>72</v>
      </c>
      <c r="E14750" t="s">
        <v>2147</v>
      </c>
      <c r="F14750" t="s">
        <v>1591</v>
      </c>
    </row>
    <row r="14751" spans="1:6" ht="15">
      <c r="A14751" s="233">
        <v>45748</v>
      </c>
      <c r="B14751" t="s">
        <v>2524</v>
      </c>
      <c r="C14751">
        <v>168.4749646202574</v>
      </c>
      <c r="D14751" t="s">
        <v>72</v>
      </c>
      <c r="E14751" t="s">
        <v>2788</v>
      </c>
      <c r="F14751" t="s">
        <v>1591</v>
      </c>
    </row>
    <row r="14752" spans="1:6" ht="15">
      <c r="A14752" s="233">
        <v>45748</v>
      </c>
      <c r="B14752" t="s">
        <v>2525</v>
      </c>
      <c r="C14752">
        <v>305</v>
      </c>
      <c r="D14752" t="s">
        <v>74</v>
      </c>
      <c r="E14752" t="s">
        <v>2809</v>
      </c>
      <c r="F14752" t="s">
        <v>1591</v>
      </c>
    </row>
    <row r="14753" spans="1:6" ht="15">
      <c r="A14753" s="233">
        <v>45748</v>
      </c>
      <c r="B14753" t="s">
        <v>2524</v>
      </c>
      <c r="C14753">
        <v>163.96086442318031</v>
      </c>
      <c r="D14753" t="s">
        <v>74</v>
      </c>
      <c r="E14753" t="s">
        <v>2260</v>
      </c>
      <c r="F14753" t="s">
        <v>1591</v>
      </c>
    </row>
    <row r="14754" spans="1:6" ht="15">
      <c r="A14754" s="233">
        <v>45748</v>
      </c>
      <c r="B14754" t="s">
        <v>2524</v>
      </c>
      <c r="C14754">
        <v>151.0860152980228</v>
      </c>
      <c r="D14754" t="s">
        <v>76</v>
      </c>
      <c r="E14754" t="s">
        <v>2585</v>
      </c>
      <c r="F14754" t="s">
        <v>1522</v>
      </c>
    </row>
    <row r="14755" spans="1:6" ht="15">
      <c r="A14755" s="233">
        <v>45748</v>
      </c>
      <c r="B14755" t="s">
        <v>2525</v>
      </c>
      <c r="C14755">
        <v>335</v>
      </c>
      <c r="D14755" t="s">
        <v>76</v>
      </c>
      <c r="E14755" t="s">
        <v>2655</v>
      </c>
      <c r="F14755" t="s">
        <v>1522</v>
      </c>
    </row>
    <row r="14756" spans="1:6" ht="15">
      <c r="A14756" s="233">
        <v>45748</v>
      </c>
      <c r="B14756" t="s">
        <v>2525</v>
      </c>
      <c r="C14756">
        <v>105</v>
      </c>
      <c r="D14756" t="s">
        <v>78</v>
      </c>
      <c r="E14756" t="s">
        <v>2137</v>
      </c>
      <c r="F14756" t="s">
        <v>1518</v>
      </c>
    </row>
    <row r="14757" spans="1:6" ht="15">
      <c r="A14757" s="233">
        <v>45748</v>
      </c>
      <c r="B14757" t="s">
        <v>2524</v>
      </c>
      <c r="C14757">
        <v>167.4881561946691</v>
      </c>
      <c r="D14757" t="s">
        <v>78</v>
      </c>
      <c r="E14757" t="s">
        <v>2253</v>
      </c>
      <c r="F14757" t="s">
        <v>1518</v>
      </c>
    </row>
    <row r="14758" spans="1:6" ht="15">
      <c r="A14758" s="233">
        <v>45748</v>
      </c>
      <c r="B14758" t="s">
        <v>2525</v>
      </c>
      <c r="C14758">
        <v>165</v>
      </c>
      <c r="D14758" t="s">
        <v>80</v>
      </c>
      <c r="E14758" t="s">
        <v>2153</v>
      </c>
      <c r="F14758" t="s">
        <v>1522</v>
      </c>
    </row>
    <row r="14759" spans="1:6" ht="15">
      <c r="A14759" s="233">
        <v>45748</v>
      </c>
      <c r="B14759" t="s">
        <v>2524</v>
      </c>
      <c r="C14759">
        <v>138.60188498563579</v>
      </c>
      <c r="D14759" t="s">
        <v>80</v>
      </c>
      <c r="E14759" t="s">
        <v>3428</v>
      </c>
      <c r="F14759" t="s">
        <v>1522</v>
      </c>
    </row>
    <row r="14760" spans="1:6" ht="15">
      <c r="A14760" s="233">
        <v>45748</v>
      </c>
      <c r="B14760" t="s">
        <v>2525</v>
      </c>
      <c r="C14760">
        <v>90</v>
      </c>
      <c r="D14760" t="s">
        <v>82</v>
      </c>
      <c r="E14760" t="s">
        <v>2193</v>
      </c>
      <c r="F14760" t="s">
        <v>1531</v>
      </c>
    </row>
    <row r="14761" spans="1:6" ht="15">
      <c r="A14761" s="233">
        <v>45748</v>
      </c>
      <c r="B14761" t="s">
        <v>2524</v>
      </c>
      <c r="C14761">
        <v>134.17815877748791</v>
      </c>
      <c r="D14761" t="s">
        <v>82</v>
      </c>
      <c r="E14761" t="s">
        <v>2262</v>
      </c>
      <c r="F14761" t="s">
        <v>1531</v>
      </c>
    </row>
    <row r="14762" spans="1:6" ht="15">
      <c r="A14762" s="233">
        <v>45748</v>
      </c>
      <c r="B14762" t="s">
        <v>2524</v>
      </c>
      <c r="C14762">
        <v>164.4567787028472</v>
      </c>
      <c r="D14762" t="s">
        <v>84</v>
      </c>
      <c r="E14762" t="s">
        <v>2260</v>
      </c>
      <c r="F14762" t="s">
        <v>1509</v>
      </c>
    </row>
    <row r="14763" spans="1:6" ht="15">
      <c r="A14763" s="233">
        <v>45748</v>
      </c>
      <c r="B14763" t="s">
        <v>2525</v>
      </c>
      <c r="C14763">
        <v>80</v>
      </c>
      <c r="D14763" t="s">
        <v>84</v>
      </c>
      <c r="E14763" t="s">
        <v>2115</v>
      </c>
      <c r="F14763" t="s">
        <v>1509</v>
      </c>
    </row>
    <row r="14764" spans="1:6" ht="15">
      <c r="A14764" s="233">
        <v>45748</v>
      </c>
      <c r="B14764" t="s">
        <v>2525</v>
      </c>
      <c r="C14764">
        <v>150</v>
      </c>
      <c r="D14764" t="s">
        <v>86</v>
      </c>
      <c r="E14764" t="s">
        <v>2217</v>
      </c>
      <c r="F14764" t="s">
        <v>1518</v>
      </c>
    </row>
    <row r="14765" spans="1:6" ht="15">
      <c r="A14765" s="233">
        <v>45748</v>
      </c>
      <c r="B14765" t="s">
        <v>2524</v>
      </c>
      <c r="C14765">
        <v>155.5952035185262</v>
      </c>
      <c r="D14765" t="s">
        <v>86</v>
      </c>
      <c r="E14765" t="s">
        <v>2575</v>
      </c>
      <c r="F14765" t="s">
        <v>1518</v>
      </c>
    </row>
    <row r="14766" spans="1:6" ht="15">
      <c r="A14766" s="233">
        <v>45748</v>
      </c>
      <c r="B14766" t="s">
        <v>2525</v>
      </c>
      <c r="C14766">
        <v>240</v>
      </c>
      <c r="D14766" t="s">
        <v>88</v>
      </c>
      <c r="E14766" t="s">
        <v>2148</v>
      </c>
      <c r="F14766" t="s">
        <v>1544</v>
      </c>
    </row>
    <row r="14767" spans="1:6" ht="15">
      <c r="A14767" s="233">
        <v>45748</v>
      </c>
      <c r="B14767" t="s">
        <v>2524</v>
      </c>
      <c r="C14767">
        <v>160.62644312820001</v>
      </c>
      <c r="D14767" t="s">
        <v>88</v>
      </c>
      <c r="E14767" t="s">
        <v>2174</v>
      </c>
      <c r="F14767" t="s">
        <v>1544</v>
      </c>
    </row>
    <row r="14768" spans="1:6" ht="15">
      <c r="A14768" s="233">
        <v>45748</v>
      </c>
      <c r="B14768" t="s">
        <v>2524</v>
      </c>
      <c r="C14768">
        <v>104.08643337427399</v>
      </c>
      <c r="D14768" t="s">
        <v>90</v>
      </c>
      <c r="E14768" t="s">
        <v>2559</v>
      </c>
      <c r="F14768" t="s">
        <v>1509</v>
      </c>
    </row>
    <row r="14769" spans="1:6" ht="15">
      <c r="A14769" s="233">
        <v>45748</v>
      </c>
      <c r="B14769" t="s">
        <v>2525</v>
      </c>
      <c r="C14769">
        <v>50</v>
      </c>
      <c r="D14769" t="s">
        <v>90</v>
      </c>
      <c r="E14769" t="s">
        <v>2191</v>
      </c>
      <c r="F14769" t="s">
        <v>1509</v>
      </c>
    </row>
    <row r="14770" spans="1:6" ht="15">
      <c r="A14770" s="233">
        <v>45748</v>
      </c>
      <c r="B14770" t="s">
        <v>2524</v>
      </c>
      <c r="C14770">
        <v>144.23327737900519</v>
      </c>
      <c r="D14770" t="s">
        <v>92</v>
      </c>
      <c r="E14770" t="s">
        <v>2134</v>
      </c>
      <c r="F14770" t="s">
        <v>1525</v>
      </c>
    </row>
    <row r="14771" spans="1:6" ht="15">
      <c r="A14771" s="233">
        <v>45748</v>
      </c>
      <c r="B14771" t="s">
        <v>2525</v>
      </c>
      <c r="C14771">
        <v>470</v>
      </c>
      <c r="D14771" t="s">
        <v>92</v>
      </c>
      <c r="E14771" t="s">
        <v>2169</v>
      </c>
      <c r="F14771" t="s">
        <v>1525</v>
      </c>
    </row>
    <row r="14772" spans="1:6" ht="15">
      <c r="A14772" s="233">
        <v>45748</v>
      </c>
      <c r="B14772" t="s">
        <v>2524</v>
      </c>
      <c r="C14772">
        <v>181.50577188354589</v>
      </c>
      <c r="D14772" t="s">
        <v>94</v>
      </c>
      <c r="E14772" t="s">
        <v>2549</v>
      </c>
      <c r="F14772" t="s">
        <v>1578</v>
      </c>
    </row>
    <row r="14773" spans="1:6" ht="15">
      <c r="A14773" s="233">
        <v>45748</v>
      </c>
      <c r="B14773" t="s">
        <v>2525</v>
      </c>
      <c r="C14773">
        <v>75</v>
      </c>
      <c r="D14773" t="s">
        <v>94</v>
      </c>
      <c r="E14773" t="s">
        <v>2147</v>
      </c>
      <c r="F14773" t="s">
        <v>1578</v>
      </c>
    </row>
    <row r="14774" spans="1:6" ht="15">
      <c r="A14774" s="233">
        <v>45748</v>
      </c>
      <c r="B14774" t="s">
        <v>2524</v>
      </c>
      <c r="C14774">
        <v>104.7042611256721</v>
      </c>
      <c r="D14774" t="s">
        <v>96</v>
      </c>
      <c r="E14774" t="s">
        <v>2137</v>
      </c>
      <c r="F14774" t="s">
        <v>1522</v>
      </c>
    </row>
    <row r="14775" spans="1:6" ht="15">
      <c r="A14775" s="233">
        <v>45748</v>
      </c>
      <c r="B14775" t="s">
        <v>2525</v>
      </c>
      <c r="C14775">
        <v>155</v>
      </c>
      <c r="D14775" t="s">
        <v>96</v>
      </c>
      <c r="E14775" t="s">
        <v>2140</v>
      </c>
      <c r="F14775" t="s">
        <v>1522</v>
      </c>
    </row>
    <row r="14776" spans="1:6" ht="15">
      <c r="A14776" s="233">
        <v>45748</v>
      </c>
      <c r="B14776" t="s">
        <v>2524</v>
      </c>
      <c r="C14776">
        <v>155.11571632437801</v>
      </c>
      <c r="D14776" t="s">
        <v>98</v>
      </c>
      <c r="E14776" t="s">
        <v>2140</v>
      </c>
      <c r="F14776" t="s">
        <v>1509</v>
      </c>
    </row>
    <row r="14777" spans="1:6" ht="15">
      <c r="A14777" s="233">
        <v>45748</v>
      </c>
      <c r="B14777" t="s">
        <v>2525</v>
      </c>
      <c r="C14777">
        <v>50</v>
      </c>
      <c r="D14777" t="s">
        <v>98</v>
      </c>
      <c r="E14777" t="s">
        <v>2191</v>
      </c>
      <c r="F14777" t="s">
        <v>1509</v>
      </c>
    </row>
    <row r="14778" spans="1:6" ht="15">
      <c r="A14778" s="233">
        <v>45748</v>
      </c>
      <c r="B14778" t="s">
        <v>2524</v>
      </c>
      <c r="C14778">
        <v>132.74336283185841</v>
      </c>
      <c r="D14778" t="s">
        <v>100</v>
      </c>
      <c r="E14778" t="s">
        <v>2532</v>
      </c>
      <c r="F14778" t="s">
        <v>1509</v>
      </c>
    </row>
    <row r="14779" spans="1:6" ht="15">
      <c r="A14779" s="233">
        <v>45748</v>
      </c>
      <c r="B14779" t="s">
        <v>2525</v>
      </c>
      <c r="C14779">
        <v>30</v>
      </c>
      <c r="D14779" t="s">
        <v>100</v>
      </c>
      <c r="E14779" t="s">
        <v>2133</v>
      </c>
      <c r="F14779" t="s">
        <v>1509</v>
      </c>
    </row>
    <row r="14780" spans="1:6" ht="15">
      <c r="A14780" s="233">
        <v>45748</v>
      </c>
      <c r="B14780" t="s">
        <v>2524</v>
      </c>
      <c r="C14780">
        <v>177.31195082548561</v>
      </c>
      <c r="D14780" t="s">
        <v>102</v>
      </c>
      <c r="E14780" t="s">
        <v>2786</v>
      </c>
      <c r="F14780" t="s">
        <v>1534</v>
      </c>
    </row>
    <row r="14781" spans="1:6" ht="15">
      <c r="A14781" s="233">
        <v>45748</v>
      </c>
      <c r="B14781" t="s">
        <v>2525</v>
      </c>
      <c r="C14781">
        <v>45</v>
      </c>
      <c r="D14781" t="s">
        <v>102</v>
      </c>
      <c r="E14781" t="s">
        <v>2138</v>
      </c>
      <c r="F14781" t="s">
        <v>1534</v>
      </c>
    </row>
    <row r="14782" spans="1:6" ht="15">
      <c r="A14782" s="233">
        <v>45748</v>
      </c>
      <c r="B14782" t="s">
        <v>2525</v>
      </c>
      <c r="C14782">
        <v>40</v>
      </c>
      <c r="D14782" t="s">
        <v>104</v>
      </c>
      <c r="E14782" t="s">
        <v>2185</v>
      </c>
      <c r="F14782" t="s">
        <v>1509</v>
      </c>
    </row>
    <row r="14783" spans="1:6" ht="15">
      <c r="A14783" s="233">
        <v>45748</v>
      </c>
      <c r="B14783" t="s">
        <v>2524</v>
      </c>
      <c r="C14783">
        <v>195.13146982779651</v>
      </c>
      <c r="D14783" t="s">
        <v>104</v>
      </c>
      <c r="E14783" t="s">
        <v>2135</v>
      </c>
      <c r="F14783" t="s">
        <v>1509</v>
      </c>
    </row>
    <row r="14784" spans="1:6" ht="15">
      <c r="A14784" s="233">
        <v>45748</v>
      </c>
      <c r="B14784" t="s">
        <v>2525</v>
      </c>
      <c r="C14784">
        <v>435</v>
      </c>
      <c r="D14784" t="s">
        <v>106</v>
      </c>
      <c r="E14784" t="s">
        <v>2328</v>
      </c>
      <c r="F14784" t="s">
        <v>1544</v>
      </c>
    </row>
    <row r="14785" spans="1:6" ht="15">
      <c r="A14785" s="233">
        <v>45748</v>
      </c>
      <c r="B14785" t="s">
        <v>2524</v>
      </c>
      <c r="C14785">
        <v>133.94011799046709</v>
      </c>
      <c r="D14785" t="s">
        <v>106</v>
      </c>
      <c r="E14785" t="s">
        <v>2262</v>
      </c>
      <c r="F14785" t="s">
        <v>1544</v>
      </c>
    </row>
    <row r="14786" spans="1:6" ht="15">
      <c r="A14786" s="233">
        <v>45748</v>
      </c>
      <c r="B14786" t="s">
        <v>2524</v>
      </c>
      <c r="C14786">
        <v>84.030788881046007</v>
      </c>
      <c r="D14786" t="s">
        <v>108</v>
      </c>
      <c r="E14786" t="s">
        <v>2537</v>
      </c>
      <c r="F14786" t="s">
        <v>1509</v>
      </c>
    </row>
    <row r="14787" spans="1:6" ht="15">
      <c r="A14787" s="233">
        <v>45748</v>
      </c>
      <c r="B14787" t="s">
        <v>2525</v>
      </c>
      <c r="C14787">
        <v>25</v>
      </c>
      <c r="D14787" t="s">
        <v>108</v>
      </c>
      <c r="E14787" t="s">
        <v>2173</v>
      </c>
      <c r="F14787" t="s">
        <v>1509</v>
      </c>
    </row>
    <row r="14788" spans="1:6" ht="15">
      <c r="A14788" s="233">
        <v>45748</v>
      </c>
      <c r="B14788" t="s">
        <v>2524</v>
      </c>
      <c r="C14788">
        <v>129.1473923967408</v>
      </c>
      <c r="D14788" t="s">
        <v>110</v>
      </c>
      <c r="E14788" t="s">
        <v>2528</v>
      </c>
      <c r="F14788" t="s">
        <v>1509</v>
      </c>
    </row>
    <row r="14789" spans="1:6" ht="15">
      <c r="A14789" s="233">
        <v>45748</v>
      </c>
      <c r="B14789" t="s">
        <v>2525</v>
      </c>
      <c r="C14789">
        <v>55</v>
      </c>
      <c r="D14789" t="s">
        <v>110</v>
      </c>
      <c r="E14789" t="s">
        <v>2150</v>
      </c>
      <c r="F14789" t="s">
        <v>1509</v>
      </c>
    </row>
    <row r="14790" spans="1:6" ht="15">
      <c r="A14790" s="233">
        <v>45748</v>
      </c>
      <c r="B14790" t="s">
        <v>2525</v>
      </c>
      <c r="C14790">
        <v>25</v>
      </c>
      <c r="D14790" t="s">
        <v>112</v>
      </c>
      <c r="E14790" t="s">
        <v>2173</v>
      </c>
      <c r="F14790" t="s">
        <v>1578</v>
      </c>
    </row>
    <row r="14791" spans="1:6" ht="15">
      <c r="A14791" s="233">
        <v>45748</v>
      </c>
      <c r="B14791" t="s">
        <v>2524</v>
      </c>
      <c r="C14791">
        <v>127.23941368078179</v>
      </c>
      <c r="D14791" t="s">
        <v>112</v>
      </c>
      <c r="E14791" t="s">
        <v>2984</v>
      </c>
      <c r="F14791" t="s">
        <v>1578</v>
      </c>
    </row>
    <row r="14792" spans="1:6" ht="15">
      <c r="A14792" s="233">
        <v>45748</v>
      </c>
      <c r="B14792" t="s">
        <v>2525</v>
      </c>
      <c r="C14792">
        <v>65</v>
      </c>
      <c r="D14792" t="s">
        <v>114</v>
      </c>
      <c r="E14792" t="s">
        <v>2209</v>
      </c>
      <c r="F14792" t="s">
        <v>1509</v>
      </c>
    </row>
    <row r="14793" spans="1:6" ht="15">
      <c r="A14793" s="233">
        <v>45748</v>
      </c>
      <c r="B14793" t="s">
        <v>2524</v>
      </c>
      <c r="C14793">
        <v>136.24263765746511</v>
      </c>
      <c r="D14793" t="s">
        <v>114</v>
      </c>
      <c r="E14793" t="s">
        <v>2231</v>
      </c>
      <c r="F14793" t="s">
        <v>1509</v>
      </c>
    </row>
    <row r="14794" spans="1:6" ht="15">
      <c r="A14794" s="233">
        <v>45748</v>
      </c>
      <c r="B14794" t="s">
        <v>2525</v>
      </c>
      <c r="C14794">
        <v>55</v>
      </c>
      <c r="D14794" t="s">
        <v>872</v>
      </c>
      <c r="E14794" t="s">
        <v>2150</v>
      </c>
      <c r="F14794" t="s">
        <v>1531</v>
      </c>
    </row>
    <row r="14795" spans="1:6" ht="15">
      <c r="A14795" s="233">
        <v>45748</v>
      </c>
      <c r="B14795" t="s">
        <v>2524</v>
      </c>
      <c r="C14795">
        <v>106.762947433807</v>
      </c>
      <c r="D14795" t="s">
        <v>872</v>
      </c>
      <c r="E14795" t="s">
        <v>2526</v>
      </c>
      <c r="F14795" t="s">
        <v>1531</v>
      </c>
    </row>
    <row r="14796" spans="1:6" ht="15">
      <c r="A14796" s="233">
        <v>45748</v>
      </c>
      <c r="B14796" t="s">
        <v>2524</v>
      </c>
      <c r="C14796">
        <v>150.24733022051689</v>
      </c>
      <c r="D14796" t="s">
        <v>118</v>
      </c>
      <c r="E14796" t="s">
        <v>2217</v>
      </c>
      <c r="F14796" t="s">
        <v>1525</v>
      </c>
    </row>
    <row r="14797" spans="1:6" ht="15">
      <c r="A14797" s="233">
        <v>45748</v>
      </c>
      <c r="B14797" t="s">
        <v>2525</v>
      </c>
      <c r="C14797">
        <v>325</v>
      </c>
      <c r="D14797" t="s">
        <v>118</v>
      </c>
      <c r="E14797" t="s">
        <v>2237</v>
      </c>
      <c r="F14797" t="s">
        <v>1525</v>
      </c>
    </row>
    <row r="14798" spans="1:6" ht="15">
      <c r="A14798" s="233">
        <v>45748</v>
      </c>
      <c r="B14798" t="s">
        <v>2524</v>
      </c>
      <c r="C14798">
        <v>173.61914903467749</v>
      </c>
      <c r="D14798" t="s">
        <v>120</v>
      </c>
      <c r="E14798" t="s">
        <v>2152</v>
      </c>
      <c r="F14798" t="s">
        <v>1509</v>
      </c>
    </row>
    <row r="14799" spans="1:6" ht="15">
      <c r="A14799" s="233">
        <v>45748</v>
      </c>
      <c r="B14799" t="s">
        <v>2525</v>
      </c>
      <c r="C14799">
        <v>75</v>
      </c>
      <c r="D14799" t="s">
        <v>120</v>
      </c>
      <c r="E14799" t="s">
        <v>2147</v>
      </c>
      <c r="F14799" t="s">
        <v>1509</v>
      </c>
    </row>
    <row r="14800" spans="1:6" ht="15">
      <c r="A14800" s="233">
        <v>45748</v>
      </c>
      <c r="B14800" t="s">
        <v>2524</v>
      </c>
      <c r="C14800">
        <v>163.826998689384</v>
      </c>
      <c r="D14800" t="s">
        <v>122</v>
      </c>
      <c r="E14800" t="s">
        <v>2260</v>
      </c>
      <c r="F14800" t="s">
        <v>1509</v>
      </c>
    </row>
    <row r="14801" spans="1:6" ht="15">
      <c r="A14801" s="233">
        <v>45748</v>
      </c>
      <c r="B14801" t="s">
        <v>2525</v>
      </c>
      <c r="C14801">
        <v>60</v>
      </c>
      <c r="D14801" t="s">
        <v>122</v>
      </c>
      <c r="E14801" t="s">
        <v>2113</v>
      </c>
      <c r="F14801" t="s">
        <v>1509</v>
      </c>
    </row>
    <row r="14802" spans="1:6" ht="15">
      <c r="A14802" s="233">
        <v>45748</v>
      </c>
      <c r="B14802" t="s">
        <v>2525</v>
      </c>
      <c r="C14802">
        <v>55</v>
      </c>
      <c r="D14802" t="s">
        <v>124</v>
      </c>
      <c r="E14802" t="s">
        <v>2150</v>
      </c>
      <c r="F14802" t="s">
        <v>1544</v>
      </c>
    </row>
    <row r="14803" spans="1:6" ht="15">
      <c r="A14803" s="233">
        <v>45748</v>
      </c>
      <c r="B14803" t="s">
        <v>2524</v>
      </c>
      <c r="C14803">
        <v>128.67604052125489</v>
      </c>
      <c r="D14803" t="s">
        <v>124</v>
      </c>
      <c r="E14803" t="s">
        <v>2528</v>
      </c>
      <c r="F14803" t="s">
        <v>1544</v>
      </c>
    </row>
    <row r="14804" spans="1:6" ht="15">
      <c r="A14804" s="233">
        <v>45748</v>
      </c>
      <c r="B14804" t="s">
        <v>2524</v>
      </c>
      <c r="C14804">
        <v>138.69625520110961</v>
      </c>
      <c r="D14804" t="s">
        <v>126</v>
      </c>
      <c r="E14804" t="s">
        <v>3428</v>
      </c>
      <c r="F14804" t="s">
        <v>1509</v>
      </c>
    </row>
    <row r="14805" spans="1:6" ht="15">
      <c r="A14805" s="233">
        <v>45748</v>
      </c>
      <c r="B14805" t="s">
        <v>2525</v>
      </c>
      <c r="C14805">
        <v>30</v>
      </c>
      <c r="D14805" t="s">
        <v>126</v>
      </c>
      <c r="E14805" t="s">
        <v>2133</v>
      </c>
      <c r="F14805" t="s">
        <v>1509</v>
      </c>
    </row>
    <row r="14806" spans="1:6" ht="15">
      <c r="A14806" s="233">
        <v>45748</v>
      </c>
      <c r="B14806" t="s">
        <v>2525</v>
      </c>
      <c r="C14806">
        <v>35</v>
      </c>
      <c r="D14806" t="s">
        <v>128</v>
      </c>
      <c r="E14806" t="s">
        <v>2205</v>
      </c>
      <c r="F14806" t="s">
        <v>1509</v>
      </c>
    </row>
    <row r="14807" spans="1:6" ht="15">
      <c r="A14807" s="233">
        <v>45748</v>
      </c>
      <c r="B14807" t="s">
        <v>2524</v>
      </c>
      <c r="C14807">
        <v>156.85220041229721</v>
      </c>
      <c r="D14807" t="s">
        <v>128</v>
      </c>
      <c r="E14807" t="s">
        <v>2235</v>
      </c>
      <c r="F14807" t="s">
        <v>1509</v>
      </c>
    </row>
    <row r="14808" spans="1:6" ht="15">
      <c r="A14808" s="233">
        <v>45748</v>
      </c>
      <c r="B14808" t="s">
        <v>2525</v>
      </c>
      <c r="C14808">
        <v>485</v>
      </c>
      <c r="D14808" t="s">
        <v>130</v>
      </c>
      <c r="E14808" t="s">
        <v>2636</v>
      </c>
      <c r="F14808" t="s">
        <v>1544</v>
      </c>
    </row>
    <row r="14809" spans="1:6" ht="15">
      <c r="A14809" s="233">
        <v>45748</v>
      </c>
      <c r="B14809" t="s">
        <v>2524</v>
      </c>
      <c r="C14809">
        <v>144.3607053136646</v>
      </c>
      <c r="D14809" t="s">
        <v>130</v>
      </c>
      <c r="E14809" t="s">
        <v>2134</v>
      </c>
      <c r="F14809" t="s">
        <v>1544</v>
      </c>
    </row>
    <row r="14810" spans="1:6" ht="15">
      <c r="A14810" s="233">
        <v>45748</v>
      </c>
      <c r="B14810" t="s">
        <v>2525</v>
      </c>
      <c r="C14810">
        <v>70</v>
      </c>
      <c r="D14810" t="s">
        <v>1499</v>
      </c>
      <c r="E14810" t="s">
        <v>2127</v>
      </c>
      <c r="F14810" t="s">
        <v>1518</v>
      </c>
    </row>
    <row r="14811" spans="1:6" ht="15">
      <c r="A14811" s="233">
        <v>45748</v>
      </c>
      <c r="B14811" t="s">
        <v>2524</v>
      </c>
      <c r="C14811">
        <v>163.93826553315071</v>
      </c>
      <c r="D14811" t="s">
        <v>1499</v>
      </c>
      <c r="E14811" t="s">
        <v>2260</v>
      </c>
      <c r="F14811" t="s">
        <v>1518</v>
      </c>
    </row>
    <row r="14812" spans="1:6" ht="15">
      <c r="A14812" s="233">
        <v>45748</v>
      </c>
      <c r="B14812" t="s">
        <v>2524</v>
      </c>
      <c r="C14812">
        <v>173.5709326544781</v>
      </c>
      <c r="D14812" t="s">
        <v>134</v>
      </c>
      <c r="E14812" t="s">
        <v>2152</v>
      </c>
      <c r="F14812" t="s">
        <v>1509</v>
      </c>
    </row>
    <row r="14813" spans="1:6" ht="15">
      <c r="A14813" s="233">
        <v>45748</v>
      </c>
      <c r="B14813" t="s">
        <v>2525</v>
      </c>
      <c r="C14813">
        <v>45</v>
      </c>
      <c r="D14813" t="s">
        <v>134</v>
      </c>
      <c r="E14813" t="s">
        <v>2138</v>
      </c>
      <c r="F14813" t="s">
        <v>1509</v>
      </c>
    </row>
    <row r="14814" spans="1:6" ht="15">
      <c r="A14814" s="233">
        <v>45748</v>
      </c>
      <c r="B14814" t="s">
        <v>2524</v>
      </c>
      <c r="C14814">
        <v>142.0173878680103</v>
      </c>
      <c r="D14814" t="s">
        <v>136</v>
      </c>
      <c r="E14814" t="s">
        <v>2986</v>
      </c>
      <c r="F14814" t="s">
        <v>1518</v>
      </c>
    </row>
    <row r="14815" spans="1:6" ht="15">
      <c r="A14815" s="233">
        <v>45748</v>
      </c>
      <c r="B14815" t="s">
        <v>2525</v>
      </c>
      <c r="C14815">
        <v>115</v>
      </c>
      <c r="D14815" t="s">
        <v>136</v>
      </c>
      <c r="E14815" t="s">
        <v>2143</v>
      </c>
      <c r="F14815" t="s">
        <v>1518</v>
      </c>
    </row>
    <row r="14816" spans="1:6" ht="15">
      <c r="A14816" s="233">
        <v>45748</v>
      </c>
      <c r="B14816" t="s">
        <v>2525</v>
      </c>
      <c r="C14816">
        <v>50</v>
      </c>
      <c r="D14816" t="s">
        <v>138</v>
      </c>
      <c r="E14816" t="s">
        <v>2191</v>
      </c>
      <c r="F14816" t="s">
        <v>1534</v>
      </c>
    </row>
    <row r="14817" spans="1:6" ht="15">
      <c r="A14817" s="233">
        <v>45748</v>
      </c>
      <c r="B14817" t="s">
        <v>2524</v>
      </c>
      <c r="C14817">
        <v>177.55681818181819</v>
      </c>
      <c r="D14817" t="s">
        <v>138</v>
      </c>
      <c r="E14817" t="s">
        <v>2149</v>
      </c>
      <c r="F14817" t="s">
        <v>1534</v>
      </c>
    </row>
    <row r="14818" spans="1:6" ht="15">
      <c r="A14818" s="233">
        <v>45748</v>
      </c>
      <c r="B14818" t="s">
        <v>2525</v>
      </c>
      <c r="C14818">
        <v>45</v>
      </c>
      <c r="D14818" t="s">
        <v>140</v>
      </c>
      <c r="E14818" t="s">
        <v>2138</v>
      </c>
      <c r="F14818" t="s">
        <v>1509</v>
      </c>
    </row>
    <row r="14819" spans="1:6" ht="15">
      <c r="A14819" s="233">
        <v>45748</v>
      </c>
      <c r="B14819" t="s">
        <v>2524</v>
      </c>
      <c r="C14819">
        <v>149.93003265142929</v>
      </c>
      <c r="D14819" t="s">
        <v>140</v>
      </c>
      <c r="E14819" t="s">
        <v>2217</v>
      </c>
      <c r="F14819" t="s">
        <v>1509</v>
      </c>
    </row>
    <row r="14820" spans="1:6" ht="15">
      <c r="A14820" s="233">
        <v>45748</v>
      </c>
      <c r="B14820" t="s">
        <v>2525</v>
      </c>
      <c r="C14820">
        <v>335</v>
      </c>
      <c r="D14820" t="s">
        <v>142</v>
      </c>
      <c r="E14820" t="s">
        <v>2655</v>
      </c>
      <c r="F14820" t="s">
        <v>1534</v>
      </c>
    </row>
    <row r="14821" spans="1:6" ht="15">
      <c r="A14821" s="233">
        <v>45748</v>
      </c>
      <c r="B14821" t="s">
        <v>2524</v>
      </c>
      <c r="C14821">
        <v>122.78258319894449</v>
      </c>
      <c r="D14821" t="s">
        <v>142</v>
      </c>
      <c r="E14821" t="s">
        <v>3427</v>
      </c>
      <c r="F14821" t="s">
        <v>1534</v>
      </c>
    </row>
    <row r="14822" spans="1:6" ht="15">
      <c r="A14822" s="233">
        <v>45748</v>
      </c>
      <c r="B14822" t="s">
        <v>2524</v>
      </c>
      <c r="C14822">
        <v>140.3162804808677</v>
      </c>
      <c r="D14822" t="s">
        <v>144</v>
      </c>
      <c r="E14822" t="s">
        <v>2131</v>
      </c>
      <c r="F14822" t="s">
        <v>1518</v>
      </c>
    </row>
    <row r="14823" spans="1:6" ht="15">
      <c r="A14823" s="233">
        <v>45748</v>
      </c>
      <c r="B14823" t="s">
        <v>2525</v>
      </c>
      <c r="C14823">
        <v>185</v>
      </c>
      <c r="D14823" t="s">
        <v>144</v>
      </c>
      <c r="E14823" t="s">
        <v>2171</v>
      </c>
      <c r="F14823" t="s">
        <v>1518</v>
      </c>
    </row>
    <row r="14824" spans="1:6" ht="15">
      <c r="A14824" s="233">
        <v>45748</v>
      </c>
      <c r="B14824" t="s">
        <v>2524</v>
      </c>
      <c r="C14824">
        <v>0</v>
      </c>
      <c r="D14824" t="s">
        <v>146</v>
      </c>
      <c r="E14824" t="s">
        <v>2156</v>
      </c>
      <c r="F14824" t="s">
        <v>1591</v>
      </c>
    </row>
    <row r="14825" spans="1:6" ht="15">
      <c r="A14825" s="233">
        <v>45748</v>
      </c>
      <c r="B14825" t="s">
        <v>2525</v>
      </c>
      <c r="C14825">
        <v>0</v>
      </c>
      <c r="D14825" t="s">
        <v>146</v>
      </c>
      <c r="E14825" t="s">
        <v>2156</v>
      </c>
      <c r="F14825" t="s">
        <v>1591</v>
      </c>
    </row>
    <row r="14826" spans="1:6" ht="15">
      <c r="A14826" s="233">
        <v>45748</v>
      </c>
      <c r="B14826" t="s">
        <v>2525</v>
      </c>
      <c r="C14826">
        <v>70</v>
      </c>
      <c r="D14826" t="s">
        <v>148</v>
      </c>
      <c r="E14826" t="s">
        <v>2127</v>
      </c>
      <c r="F14826" t="s">
        <v>1591</v>
      </c>
    </row>
    <row r="14827" spans="1:6" ht="15">
      <c r="A14827" s="233">
        <v>45748</v>
      </c>
      <c r="B14827" t="s">
        <v>2524</v>
      </c>
      <c r="C14827">
        <v>44.487095564636583</v>
      </c>
      <c r="D14827" t="s">
        <v>148</v>
      </c>
      <c r="E14827" t="s">
        <v>4121</v>
      </c>
      <c r="F14827" t="s">
        <v>1591</v>
      </c>
    </row>
    <row r="14828" spans="1:6" ht="15">
      <c r="A14828" s="233">
        <v>45748</v>
      </c>
      <c r="B14828" t="s">
        <v>2525</v>
      </c>
      <c r="C14828">
        <v>45</v>
      </c>
      <c r="D14828" t="s">
        <v>150</v>
      </c>
      <c r="E14828" t="s">
        <v>2138</v>
      </c>
      <c r="F14828" t="s">
        <v>1509</v>
      </c>
    </row>
    <row r="14829" spans="1:6" ht="15">
      <c r="A14829" s="233">
        <v>45748</v>
      </c>
      <c r="B14829" t="s">
        <v>2524</v>
      </c>
      <c r="C14829">
        <v>144.6619731893143</v>
      </c>
      <c r="D14829" t="s">
        <v>150</v>
      </c>
      <c r="E14829" t="s">
        <v>2157</v>
      </c>
      <c r="F14829" t="s">
        <v>1509</v>
      </c>
    </row>
    <row r="14830" spans="1:6" ht="15">
      <c r="A14830" s="233">
        <v>45748</v>
      </c>
      <c r="B14830" t="s">
        <v>2525</v>
      </c>
      <c r="C14830">
        <v>250</v>
      </c>
      <c r="D14830" t="s">
        <v>152</v>
      </c>
      <c r="E14830" t="s">
        <v>2581</v>
      </c>
      <c r="F14830" t="s">
        <v>1591</v>
      </c>
    </row>
    <row r="14831" spans="1:6" ht="15">
      <c r="A14831" s="233">
        <v>45748</v>
      </c>
      <c r="B14831" t="s">
        <v>2524</v>
      </c>
      <c r="C14831">
        <v>131.15923780743731</v>
      </c>
      <c r="D14831" t="s">
        <v>152</v>
      </c>
      <c r="E14831" t="s">
        <v>2547</v>
      </c>
      <c r="F14831" t="s">
        <v>1591</v>
      </c>
    </row>
    <row r="14832" spans="1:6" ht="15">
      <c r="A14832" s="233">
        <v>45748</v>
      </c>
      <c r="B14832" t="s">
        <v>2524</v>
      </c>
      <c r="C14832">
        <v>166.59831863850729</v>
      </c>
      <c r="D14832" t="s">
        <v>154</v>
      </c>
      <c r="E14832" t="s">
        <v>2253</v>
      </c>
      <c r="F14832" t="s">
        <v>1534</v>
      </c>
    </row>
    <row r="14833" spans="1:6" ht="15">
      <c r="A14833" s="233">
        <v>45748</v>
      </c>
      <c r="B14833" t="s">
        <v>2525</v>
      </c>
      <c r="C14833">
        <v>130</v>
      </c>
      <c r="D14833" t="s">
        <v>154</v>
      </c>
      <c r="E14833" t="s">
        <v>2179</v>
      </c>
      <c r="F14833" t="s">
        <v>1534</v>
      </c>
    </row>
    <row r="14834" spans="1:6" ht="15">
      <c r="A14834" s="233">
        <v>45748</v>
      </c>
      <c r="B14834" t="s">
        <v>2524</v>
      </c>
      <c r="C14834">
        <v>147.09667929246501</v>
      </c>
      <c r="D14834" t="s">
        <v>156</v>
      </c>
      <c r="E14834" t="s">
        <v>2796</v>
      </c>
      <c r="F14834" t="s">
        <v>1525</v>
      </c>
    </row>
    <row r="14835" spans="1:6" ht="15">
      <c r="A14835" s="233">
        <v>45748</v>
      </c>
      <c r="B14835" t="s">
        <v>2525</v>
      </c>
      <c r="C14835">
        <v>40</v>
      </c>
      <c r="D14835" t="s">
        <v>156</v>
      </c>
      <c r="E14835" t="s">
        <v>2185</v>
      </c>
      <c r="F14835" t="s">
        <v>1525</v>
      </c>
    </row>
    <row r="14836" spans="1:6" ht="15">
      <c r="A14836" s="233">
        <v>45748</v>
      </c>
      <c r="B14836" t="s">
        <v>2525</v>
      </c>
      <c r="C14836">
        <v>110</v>
      </c>
      <c r="D14836" t="s">
        <v>158</v>
      </c>
      <c r="E14836" t="s">
        <v>2123</v>
      </c>
      <c r="F14836" t="s">
        <v>1534</v>
      </c>
    </row>
    <row r="14837" spans="1:6" ht="15">
      <c r="A14837" s="233">
        <v>45748</v>
      </c>
      <c r="B14837" t="s">
        <v>2524</v>
      </c>
      <c r="C14837">
        <v>199.6587650197844</v>
      </c>
      <c r="D14837" t="s">
        <v>158</v>
      </c>
      <c r="E14837" t="s">
        <v>2208</v>
      </c>
      <c r="F14837" t="s">
        <v>1534</v>
      </c>
    </row>
    <row r="14838" spans="1:6" ht="15">
      <c r="A14838" s="233">
        <v>45748</v>
      </c>
      <c r="B14838" t="s">
        <v>2524</v>
      </c>
      <c r="C14838">
        <v>114.4188562275063</v>
      </c>
      <c r="D14838" t="s">
        <v>160</v>
      </c>
      <c r="E14838" t="s">
        <v>2988</v>
      </c>
      <c r="F14838" t="s">
        <v>1544</v>
      </c>
    </row>
    <row r="14839" spans="1:6" ht="15">
      <c r="A14839" s="233">
        <v>45748</v>
      </c>
      <c r="B14839" t="s">
        <v>2525</v>
      </c>
      <c r="C14839">
        <v>55</v>
      </c>
      <c r="D14839" t="s">
        <v>160</v>
      </c>
      <c r="E14839" t="s">
        <v>2150</v>
      </c>
      <c r="F14839" t="s">
        <v>1544</v>
      </c>
    </row>
    <row r="14840" spans="1:6" ht="15">
      <c r="A14840" s="233">
        <v>45748</v>
      </c>
      <c r="B14840" t="s">
        <v>2525</v>
      </c>
      <c r="C14840">
        <v>45</v>
      </c>
      <c r="D14840" t="s">
        <v>162</v>
      </c>
      <c r="E14840" t="s">
        <v>2138</v>
      </c>
      <c r="F14840" t="s">
        <v>1509</v>
      </c>
    </row>
    <row r="14841" spans="1:6" ht="15">
      <c r="A14841" s="233">
        <v>45748</v>
      </c>
      <c r="B14841" t="s">
        <v>2524</v>
      </c>
      <c r="C14841">
        <v>155.76323987538939</v>
      </c>
      <c r="D14841" t="s">
        <v>162</v>
      </c>
      <c r="E14841" t="s">
        <v>2575</v>
      </c>
      <c r="F14841" t="s">
        <v>1509</v>
      </c>
    </row>
    <row r="14842" spans="1:6" ht="15">
      <c r="A14842" s="233">
        <v>45748</v>
      </c>
      <c r="B14842" t="s">
        <v>2524</v>
      </c>
      <c r="C14842">
        <v>115.4689965744198</v>
      </c>
      <c r="D14842" t="s">
        <v>164</v>
      </c>
      <c r="E14842" t="s">
        <v>2143</v>
      </c>
      <c r="F14842" t="s">
        <v>1578</v>
      </c>
    </row>
    <row r="14843" spans="1:6" ht="15">
      <c r="A14843" s="233">
        <v>45748</v>
      </c>
      <c r="B14843" t="s">
        <v>2525</v>
      </c>
      <c r="C14843">
        <v>30</v>
      </c>
      <c r="D14843" t="s">
        <v>164</v>
      </c>
      <c r="E14843" t="s">
        <v>2133</v>
      </c>
      <c r="F14843" t="s">
        <v>1578</v>
      </c>
    </row>
    <row r="14844" spans="1:6" ht="15">
      <c r="A14844" s="233">
        <v>45748</v>
      </c>
      <c r="B14844" t="s">
        <v>2524</v>
      </c>
      <c r="C14844">
        <v>172.39397770371221</v>
      </c>
      <c r="D14844" t="s">
        <v>166</v>
      </c>
      <c r="E14844" t="s">
        <v>2216</v>
      </c>
      <c r="F14844" t="s">
        <v>1525</v>
      </c>
    </row>
    <row r="14845" spans="1:6" ht="15">
      <c r="A14845" s="233">
        <v>45748</v>
      </c>
      <c r="B14845" t="s">
        <v>2525</v>
      </c>
      <c r="C14845">
        <v>75</v>
      </c>
      <c r="D14845" t="s">
        <v>166</v>
      </c>
      <c r="E14845" t="s">
        <v>2147</v>
      </c>
      <c r="F14845" t="s">
        <v>1525</v>
      </c>
    </row>
    <row r="14846" spans="1:6" ht="15">
      <c r="A14846" s="233">
        <v>45748</v>
      </c>
      <c r="B14846" t="s">
        <v>2525</v>
      </c>
      <c r="C14846">
        <v>105</v>
      </c>
      <c r="D14846" t="s">
        <v>168</v>
      </c>
      <c r="E14846" t="s">
        <v>2137</v>
      </c>
      <c r="F14846" t="s">
        <v>1578</v>
      </c>
    </row>
    <row r="14847" spans="1:6" ht="15">
      <c r="A14847" s="233">
        <v>45748</v>
      </c>
      <c r="B14847" t="s">
        <v>2524</v>
      </c>
      <c r="C14847">
        <v>221.50029533372711</v>
      </c>
      <c r="D14847" t="s">
        <v>168</v>
      </c>
      <c r="E14847" t="s">
        <v>2229</v>
      </c>
      <c r="F14847" t="s">
        <v>1578</v>
      </c>
    </row>
    <row r="14848" spans="1:6" ht="15">
      <c r="A14848" s="233">
        <v>45748</v>
      </c>
      <c r="B14848" t="s">
        <v>2524</v>
      </c>
      <c r="C14848">
        <v>141.8037436188315</v>
      </c>
      <c r="D14848" t="s">
        <v>170</v>
      </c>
      <c r="E14848" t="s">
        <v>2986</v>
      </c>
      <c r="F14848" t="s">
        <v>1509</v>
      </c>
    </row>
    <row r="14849" spans="1:6" ht="15">
      <c r="A14849" s="233">
        <v>45748</v>
      </c>
      <c r="B14849" t="s">
        <v>2525</v>
      </c>
      <c r="C14849">
        <v>40</v>
      </c>
      <c r="D14849" t="s">
        <v>170</v>
      </c>
      <c r="E14849" t="s">
        <v>2185</v>
      </c>
      <c r="F14849" t="s">
        <v>1509</v>
      </c>
    </row>
    <row r="14850" spans="1:6" ht="15">
      <c r="A14850" s="233">
        <v>45748</v>
      </c>
      <c r="B14850" t="s">
        <v>2524</v>
      </c>
      <c r="C14850">
        <v>125.67149046387691</v>
      </c>
      <c r="D14850" t="s">
        <v>172</v>
      </c>
      <c r="E14850" t="s">
        <v>2535</v>
      </c>
      <c r="F14850" t="s">
        <v>1525</v>
      </c>
    </row>
    <row r="14851" spans="1:6" ht="15">
      <c r="A14851" s="233">
        <v>45748</v>
      </c>
      <c r="B14851" t="s">
        <v>2525</v>
      </c>
      <c r="C14851">
        <v>295</v>
      </c>
      <c r="D14851" t="s">
        <v>172</v>
      </c>
      <c r="E14851" t="s">
        <v>2226</v>
      </c>
      <c r="F14851" t="s">
        <v>1525</v>
      </c>
    </row>
    <row r="14852" spans="1:6" ht="15">
      <c r="A14852" s="233">
        <v>45748</v>
      </c>
      <c r="B14852" t="s">
        <v>2524</v>
      </c>
      <c r="C14852">
        <v>130.0954032957502</v>
      </c>
      <c r="D14852" t="s">
        <v>174</v>
      </c>
      <c r="E14852" t="s">
        <v>2179</v>
      </c>
      <c r="F14852" t="s">
        <v>1518</v>
      </c>
    </row>
    <row r="14853" spans="1:6" ht="15">
      <c r="A14853" s="233">
        <v>45748</v>
      </c>
      <c r="B14853" t="s">
        <v>2525</v>
      </c>
      <c r="C14853">
        <v>45</v>
      </c>
      <c r="D14853" t="s">
        <v>174</v>
      </c>
      <c r="E14853" t="s">
        <v>2138</v>
      </c>
      <c r="F14853" t="s">
        <v>1518</v>
      </c>
    </row>
    <row r="14854" spans="1:6" ht="15">
      <c r="A14854" s="233">
        <v>45748</v>
      </c>
      <c r="B14854" t="s">
        <v>2525</v>
      </c>
      <c r="C14854">
        <v>55</v>
      </c>
      <c r="D14854" t="s">
        <v>176</v>
      </c>
      <c r="E14854" t="s">
        <v>2150</v>
      </c>
      <c r="F14854" t="s">
        <v>1518</v>
      </c>
    </row>
    <row r="14855" spans="1:6" ht="15">
      <c r="A14855" s="233">
        <v>45748</v>
      </c>
      <c r="B14855" t="s">
        <v>2524</v>
      </c>
      <c r="C14855">
        <v>140.0702898181633</v>
      </c>
      <c r="D14855" t="s">
        <v>176</v>
      </c>
      <c r="E14855" t="s">
        <v>2131</v>
      </c>
      <c r="F14855" t="s">
        <v>1518</v>
      </c>
    </row>
    <row r="14856" spans="1:6" ht="15">
      <c r="A14856" s="233">
        <v>45748</v>
      </c>
      <c r="B14856" t="s">
        <v>2524</v>
      </c>
      <c r="C14856">
        <v>101.67472802010251</v>
      </c>
      <c r="D14856" t="s">
        <v>178</v>
      </c>
      <c r="E14856" t="s">
        <v>2257</v>
      </c>
      <c r="F14856" t="s">
        <v>1591</v>
      </c>
    </row>
    <row r="14857" spans="1:6" ht="15">
      <c r="A14857" s="233">
        <v>45748</v>
      </c>
      <c r="B14857" t="s">
        <v>2525</v>
      </c>
      <c r="C14857">
        <v>70</v>
      </c>
      <c r="D14857" t="s">
        <v>178</v>
      </c>
      <c r="E14857" t="s">
        <v>2127</v>
      </c>
      <c r="F14857" t="s">
        <v>1591</v>
      </c>
    </row>
    <row r="14858" spans="1:6" ht="15">
      <c r="A14858" s="233">
        <v>45748</v>
      </c>
      <c r="B14858" t="s">
        <v>2524</v>
      </c>
      <c r="C14858">
        <v>185.356811862836</v>
      </c>
      <c r="D14858" t="s">
        <v>180</v>
      </c>
      <c r="E14858" t="s">
        <v>2171</v>
      </c>
      <c r="F14858" t="s">
        <v>1522</v>
      </c>
    </row>
    <row r="14859" spans="1:6" ht="15">
      <c r="A14859" s="233">
        <v>45748</v>
      </c>
      <c r="B14859" t="s">
        <v>2525</v>
      </c>
      <c r="C14859">
        <v>100</v>
      </c>
      <c r="D14859" t="s">
        <v>180</v>
      </c>
      <c r="E14859" t="s">
        <v>2121</v>
      </c>
      <c r="F14859" t="s">
        <v>1522</v>
      </c>
    </row>
    <row r="14860" spans="1:6" ht="15">
      <c r="A14860" s="233">
        <v>45748</v>
      </c>
      <c r="B14860" t="s">
        <v>2525</v>
      </c>
      <c r="C14860">
        <v>90</v>
      </c>
      <c r="D14860" t="s">
        <v>182</v>
      </c>
      <c r="E14860" t="s">
        <v>2193</v>
      </c>
      <c r="F14860" t="s">
        <v>1578</v>
      </c>
    </row>
    <row r="14861" spans="1:6" ht="15">
      <c r="A14861" s="233">
        <v>45748</v>
      </c>
      <c r="B14861" t="s">
        <v>2524</v>
      </c>
      <c r="C14861">
        <v>197.7066034005536</v>
      </c>
      <c r="D14861" t="s">
        <v>182</v>
      </c>
      <c r="E14861" t="s">
        <v>2225</v>
      </c>
      <c r="F14861" t="s">
        <v>1578</v>
      </c>
    </row>
    <row r="14862" spans="1:6" ht="15">
      <c r="A14862" s="233">
        <v>45748</v>
      </c>
      <c r="B14862" t="s">
        <v>2525</v>
      </c>
      <c r="C14862">
        <v>190</v>
      </c>
      <c r="D14862" t="s">
        <v>184</v>
      </c>
      <c r="E14862" t="s">
        <v>2202</v>
      </c>
      <c r="F14862" t="s">
        <v>1518</v>
      </c>
    </row>
    <row r="14863" spans="1:6" ht="15">
      <c r="A14863" s="233">
        <v>45748</v>
      </c>
      <c r="B14863" t="s">
        <v>2524</v>
      </c>
      <c r="C14863">
        <v>115.0100179778818</v>
      </c>
      <c r="D14863" t="s">
        <v>184</v>
      </c>
      <c r="E14863" t="s">
        <v>2143</v>
      </c>
      <c r="F14863" t="s">
        <v>1518</v>
      </c>
    </row>
    <row r="14864" spans="1:6" ht="15">
      <c r="A14864" s="233">
        <v>45748</v>
      </c>
      <c r="B14864" t="s">
        <v>2524</v>
      </c>
      <c r="C14864">
        <v>147.39563255402621</v>
      </c>
      <c r="D14864" t="s">
        <v>186</v>
      </c>
      <c r="E14864" t="s">
        <v>2796</v>
      </c>
      <c r="F14864" t="s">
        <v>1578</v>
      </c>
    </row>
    <row r="14865" spans="1:6" ht="15">
      <c r="A14865" s="233">
        <v>45748</v>
      </c>
      <c r="B14865" t="s">
        <v>2525</v>
      </c>
      <c r="C14865">
        <v>130</v>
      </c>
      <c r="D14865" t="s">
        <v>186</v>
      </c>
      <c r="E14865" t="s">
        <v>2179</v>
      </c>
      <c r="F14865" t="s">
        <v>1578</v>
      </c>
    </row>
    <row r="14866" spans="1:6" ht="15">
      <c r="A14866" s="233">
        <v>45748</v>
      </c>
      <c r="B14866" t="s">
        <v>2524</v>
      </c>
      <c r="C14866">
        <v>165.97722281803789</v>
      </c>
      <c r="D14866" t="s">
        <v>188</v>
      </c>
      <c r="E14866" t="s">
        <v>2582</v>
      </c>
      <c r="F14866" t="s">
        <v>1591</v>
      </c>
    </row>
    <row r="14867" spans="1:6" ht="15">
      <c r="A14867" s="233">
        <v>45748</v>
      </c>
      <c r="B14867" t="s">
        <v>2525</v>
      </c>
      <c r="C14867">
        <v>65</v>
      </c>
      <c r="D14867" t="s">
        <v>188</v>
      </c>
      <c r="E14867" t="s">
        <v>2209</v>
      </c>
      <c r="F14867" t="s">
        <v>1591</v>
      </c>
    </row>
    <row r="14868" spans="1:6" ht="15">
      <c r="A14868" s="233">
        <v>45748</v>
      </c>
      <c r="B14868" t="s">
        <v>2525</v>
      </c>
      <c r="C14868">
        <v>245</v>
      </c>
      <c r="D14868" t="s">
        <v>190</v>
      </c>
      <c r="E14868" t="s">
        <v>2243</v>
      </c>
      <c r="F14868" t="s">
        <v>1591</v>
      </c>
    </row>
    <row r="14869" spans="1:6" ht="15">
      <c r="A14869" s="233">
        <v>45748</v>
      </c>
      <c r="B14869" t="s">
        <v>2524</v>
      </c>
      <c r="C14869">
        <v>132.6892039730939</v>
      </c>
      <c r="D14869" t="s">
        <v>190</v>
      </c>
      <c r="E14869" t="s">
        <v>2532</v>
      </c>
      <c r="F14869" t="s">
        <v>1591</v>
      </c>
    </row>
    <row r="14870" spans="1:6" ht="15">
      <c r="A14870" s="233">
        <v>45748</v>
      </c>
      <c r="B14870" t="s">
        <v>2524</v>
      </c>
      <c r="C14870">
        <v>164.29907486982461</v>
      </c>
      <c r="D14870" t="s">
        <v>192</v>
      </c>
      <c r="E14870" t="s">
        <v>2260</v>
      </c>
      <c r="F14870" t="s">
        <v>1534</v>
      </c>
    </row>
    <row r="14871" spans="1:6" ht="15">
      <c r="A14871" s="233">
        <v>45748</v>
      </c>
      <c r="B14871" t="s">
        <v>2525</v>
      </c>
      <c r="C14871">
        <v>65</v>
      </c>
      <c r="D14871" t="s">
        <v>192</v>
      </c>
      <c r="E14871" t="s">
        <v>2209</v>
      </c>
      <c r="F14871" t="s">
        <v>1534</v>
      </c>
    </row>
    <row r="14872" spans="1:6" ht="15">
      <c r="A14872" s="233">
        <v>45748</v>
      </c>
      <c r="B14872" t="s">
        <v>2524</v>
      </c>
      <c r="C14872">
        <v>142.85816327259479</v>
      </c>
      <c r="D14872" t="s">
        <v>194</v>
      </c>
      <c r="E14872" t="s">
        <v>3298</v>
      </c>
      <c r="F14872" t="s">
        <v>1544</v>
      </c>
    </row>
    <row r="14873" spans="1:6" ht="15">
      <c r="A14873" s="233">
        <v>45748</v>
      </c>
      <c r="B14873" t="s">
        <v>2525</v>
      </c>
      <c r="C14873">
        <v>200</v>
      </c>
      <c r="D14873" t="s">
        <v>194</v>
      </c>
      <c r="E14873" t="s">
        <v>2208</v>
      </c>
      <c r="F14873" t="s">
        <v>1544</v>
      </c>
    </row>
    <row r="14874" spans="1:6" ht="15">
      <c r="A14874" s="233">
        <v>45748</v>
      </c>
      <c r="B14874" t="s">
        <v>2524</v>
      </c>
      <c r="C14874">
        <v>155.4339716488436</v>
      </c>
      <c r="D14874" t="s">
        <v>196</v>
      </c>
      <c r="E14874" t="s">
        <v>2140</v>
      </c>
      <c r="F14874" t="s">
        <v>1525</v>
      </c>
    </row>
    <row r="14875" spans="1:6" ht="15">
      <c r="A14875" s="233">
        <v>45748</v>
      </c>
      <c r="B14875" t="s">
        <v>2525</v>
      </c>
      <c r="C14875">
        <v>50</v>
      </c>
      <c r="D14875" t="s">
        <v>196</v>
      </c>
      <c r="E14875" t="s">
        <v>2191</v>
      </c>
      <c r="F14875" t="s">
        <v>1525</v>
      </c>
    </row>
    <row r="14876" spans="1:6" ht="15">
      <c r="A14876" s="233">
        <v>45748</v>
      </c>
      <c r="B14876" t="s">
        <v>2524</v>
      </c>
      <c r="C14876">
        <v>87.652661719160861</v>
      </c>
      <c r="D14876" t="s">
        <v>198</v>
      </c>
      <c r="E14876" t="s">
        <v>2571</v>
      </c>
      <c r="F14876" t="s">
        <v>1522</v>
      </c>
    </row>
    <row r="14877" spans="1:6" ht="15">
      <c r="A14877" s="233">
        <v>45748</v>
      </c>
      <c r="B14877" t="s">
        <v>2525</v>
      </c>
      <c r="C14877">
        <v>45</v>
      </c>
      <c r="D14877" t="s">
        <v>198</v>
      </c>
      <c r="E14877" t="s">
        <v>2138</v>
      </c>
      <c r="F14877" t="s">
        <v>1522</v>
      </c>
    </row>
    <row r="14878" spans="1:6" ht="15">
      <c r="A14878" s="233">
        <v>45748</v>
      </c>
      <c r="B14878" t="s">
        <v>2525</v>
      </c>
      <c r="C14878">
        <v>30</v>
      </c>
      <c r="D14878" t="s">
        <v>200</v>
      </c>
      <c r="E14878" t="s">
        <v>2133</v>
      </c>
      <c r="F14878" t="s">
        <v>1544</v>
      </c>
    </row>
    <row r="14879" spans="1:6" ht="15">
      <c r="A14879" s="233">
        <v>45748</v>
      </c>
      <c r="B14879" t="s">
        <v>2524</v>
      </c>
      <c r="C14879">
        <v>93.867334167709629</v>
      </c>
      <c r="D14879" t="s">
        <v>200</v>
      </c>
      <c r="E14879" t="s">
        <v>2557</v>
      </c>
      <c r="F14879" t="s">
        <v>1544</v>
      </c>
    </row>
    <row r="14880" spans="1:6" ht="15">
      <c r="A14880" s="233">
        <v>45748</v>
      </c>
      <c r="B14880" t="s">
        <v>2525</v>
      </c>
      <c r="C14880">
        <v>25</v>
      </c>
      <c r="D14880" t="s">
        <v>202</v>
      </c>
      <c r="E14880" t="s">
        <v>2173</v>
      </c>
      <c r="F14880" t="s">
        <v>1544</v>
      </c>
    </row>
    <row r="14881" spans="1:6" ht="15">
      <c r="A14881" s="233">
        <v>45748</v>
      </c>
      <c r="B14881" t="s">
        <v>2524</v>
      </c>
      <c r="C14881">
        <v>112.47581769919471</v>
      </c>
      <c r="D14881" t="s">
        <v>202</v>
      </c>
      <c r="E14881" t="s">
        <v>2544</v>
      </c>
      <c r="F14881" t="s">
        <v>1544</v>
      </c>
    </row>
    <row r="14882" spans="1:6" ht="15">
      <c r="A14882" s="233">
        <v>45748</v>
      </c>
      <c r="B14882" t="s">
        <v>2525</v>
      </c>
      <c r="C14882">
        <v>55</v>
      </c>
      <c r="D14882" t="s">
        <v>204</v>
      </c>
      <c r="E14882" t="s">
        <v>2150</v>
      </c>
      <c r="F14882" t="s">
        <v>1509</v>
      </c>
    </row>
    <row r="14883" spans="1:6" ht="15">
      <c r="A14883" s="233">
        <v>45748</v>
      </c>
      <c r="B14883" t="s">
        <v>2524</v>
      </c>
      <c r="C14883">
        <v>136.26003369339011</v>
      </c>
      <c r="D14883" t="s">
        <v>204</v>
      </c>
      <c r="E14883" t="s">
        <v>2231</v>
      </c>
      <c r="F14883" t="s">
        <v>1509</v>
      </c>
    </row>
    <row r="14884" spans="1:6" ht="15">
      <c r="A14884" s="233">
        <v>45748</v>
      </c>
      <c r="B14884" t="s">
        <v>2525</v>
      </c>
      <c r="C14884">
        <v>40</v>
      </c>
      <c r="D14884" t="s">
        <v>206</v>
      </c>
      <c r="E14884" t="s">
        <v>2185</v>
      </c>
      <c r="F14884" t="s">
        <v>1578</v>
      </c>
    </row>
    <row r="14885" spans="1:6" ht="15">
      <c r="A14885" s="233">
        <v>45748</v>
      </c>
      <c r="B14885" t="s">
        <v>2524</v>
      </c>
      <c r="C14885">
        <v>119.46004061641381</v>
      </c>
      <c r="D14885" t="s">
        <v>206</v>
      </c>
      <c r="E14885" t="s">
        <v>2546</v>
      </c>
      <c r="F14885" t="s">
        <v>1578</v>
      </c>
    </row>
    <row r="14886" spans="1:6" ht="15">
      <c r="A14886" s="233">
        <v>45748</v>
      </c>
      <c r="B14886" t="s">
        <v>2524</v>
      </c>
      <c r="C14886">
        <v>209.6687234170011</v>
      </c>
      <c r="D14886" t="s">
        <v>208</v>
      </c>
      <c r="E14886" t="s">
        <v>2167</v>
      </c>
      <c r="F14886" t="s">
        <v>1509</v>
      </c>
    </row>
    <row r="14887" spans="1:6" ht="15">
      <c r="A14887" s="233">
        <v>45748</v>
      </c>
      <c r="B14887" t="s">
        <v>2525</v>
      </c>
      <c r="C14887">
        <v>70</v>
      </c>
      <c r="D14887" t="s">
        <v>208</v>
      </c>
      <c r="E14887" t="s">
        <v>2127</v>
      </c>
      <c r="F14887" t="s">
        <v>1509</v>
      </c>
    </row>
    <row r="14888" spans="1:6" ht="15">
      <c r="A14888" s="233">
        <v>45748</v>
      </c>
      <c r="B14888" t="s">
        <v>2524</v>
      </c>
      <c r="C14888">
        <v>129.6344309048483</v>
      </c>
      <c r="D14888" t="s">
        <v>210</v>
      </c>
      <c r="E14888" t="s">
        <v>2179</v>
      </c>
      <c r="F14888" t="s">
        <v>1534</v>
      </c>
    </row>
    <row r="14889" spans="1:6" ht="15">
      <c r="A14889" s="233">
        <v>45748</v>
      </c>
      <c r="B14889" t="s">
        <v>2525</v>
      </c>
      <c r="C14889">
        <v>50</v>
      </c>
      <c r="D14889" t="s">
        <v>210</v>
      </c>
      <c r="E14889" t="s">
        <v>2191</v>
      </c>
      <c r="F14889" t="s">
        <v>1534</v>
      </c>
    </row>
    <row r="14890" spans="1:6" ht="15">
      <c r="A14890" s="233">
        <v>45748</v>
      </c>
      <c r="B14890" t="s">
        <v>2524</v>
      </c>
      <c r="C14890">
        <v>183.96894604190811</v>
      </c>
      <c r="D14890" t="s">
        <v>212</v>
      </c>
      <c r="E14890" t="s">
        <v>2211</v>
      </c>
      <c r="F14890" t="s">
        <v>1518</v>
      </c>
    </row>
    <row r="14891" spans="1:6" ht="15">
      <c r="A14891" s="233">
        <v>45748</v>
      </c>
      <c r="B14891" t="s">
        <v>2525</v>
      </c>
      <c r="C14891">
        <v>100</v>
      </c>
      <c r="D14891" t="s">
        <v>212</v>
      </c>
      <c r="E14891" t="s">
        <v>2121</v>
      </c>
      <c r="F14891" t="s">
        <v>1518</v>
      </c>
    </row>
    <row r="14892" spans="1:6" ht="15">
      <c r="A14892" s="233">
        <v>45748</v>
      </c>
      <c r="B14892" t="s">
        <v>2525</v>
      </c>
      <c r="C14892">
        <v>10</v>
      </c>
      <c r="D14892" t="s">
        <v>214</v>
      </c>
      <c r="E14892" t="s">
        <v>2129</v>
      </c>
      <c r="F14892" t="s">
        <v>1591</v>
      </c>
    </row>
    <row r="14893" spans="1:6" ht="15">
      <c r="A14893" s="233">
        <v>45748</v>
      </c>
      <c r="B14893" t="s">
        <v>2524</v>
      </c>
      <c r="C14893">
        <v>91.332541784637868</v>
      </c>
      <c r="D14893" t="s">
        <v>214</v>
      </c>
      <c r="E14893" t="s">
        <v>2574</v>
      </c>
      <c r="F14893" t="s">
        <v>1591</v>
      </c>
    </row>
    <row r="14894" spans="1:6" ht="15">
      <c r="A14894" s="233">
        <v>45748</v>
      </c>
      <c r="B14894" t="s">
        <v>2525</v>
      </c>
      <c r="C14894">
        <v>70</v>
      </c>
      <c r="D14894" t="s">
        <v>216</v>
      </c>
      <c r="E14894" t="s">
        <v>2127</v>
      </c>
      <c r="F14894" t="s">
        <v>1534</v>
      </c>
    </row>
    <row r="14895" spans="1:6" ht="15">
      <c r="A14895" s="233">
        <v>45748</v>
      </c>
      <c r="B14895" t="s">
        <v>2524</v>
      </c>
      <c r="C14895">
        <v>189.475963620615</v>
      </c>
      <c r="D14895" t="s">
        <v>216</v>
      </c>
      <c r="E14895" t="s">
        <v>2192</v>
      </c>
      <c r="F14895" t="s">
        <v>1534</v>
      </c>
    </row>
    <row r="14896" spans="1:6" ht="15">
      <c r="A14896" s="233">
        <v>45748</v>
      </c>
      <c r="B14896" t="s">
        <v>2525</v>
      </c>
      <c r="C14896">
        <v>70</v>
      </c>
      <c r="D14896" t="s">
        <v>218</v>
      </c>
      <c r="E14896" t="s">
        <v>2127</v>
      </c>
      <c r="F14896" t="s">
        <v>1531</v>
      </c>
    </row>
    <row r="14897" spans="1:6" ht="15">
      <c r="A14897" s="233">
        <v>45748</v>
      </c>
      <c r="B14897" t="s">
        <v>2524</v>
      </c>
      <c r="C14897">
        <v>136.60935578930929</v>
      </c>
      <c r="D14897" t="s">
        <v>218</v>
      </c>
      <c r="E14897" t="s">
        <v>2264</v>
      </c>
      <c r="F14897" t="s">
        <v>1531</v>
      </c>
    </row>
    <row r="14898" spans="1:6" ht="15">
      <c r="A14898" s="233">
        <v>45748</v>
      </c>
      <c r="B14898" t="s">
        <v>2525</v>
      </c>
      <c r="C14898">
        <v>95</v>
      </c>
      <c r="D14898" t="s">
        <v>220</v>
      </c>
      <c r="E14898" t="s">
        <v>2258</v>
      </c>
      <c r="F14898" t="s">
        <v>1534</v>
      </c>
    </row>
    <row r="14899" spans="1:6" ht="15">
      <c r="A14899" s="233">
        <v>45748</v>
      </c>
      <c r="B14899" t="s">
        <v>2524</v>
      </c>
      <c r="C14899">
        <v>139.98791683244181</v>
      </c>
      <c r="D14899" t="s">
        <v>220</v>
      </c>
      <c r="E14899" t="s">
        <v>2131</v>
      </c>
      <c r="F14899" t="s">
        <v>1534</v>
      </c>
    </row>
    <row r="14900" spans="1:6" ht="15">
      <c r="A14900" s="233">
        <v>45748</v>
      </c>
      <c r="B14900" t="s">
        <v>2524</v>
      </c>
      <c r="C14900">
        <v>179.0079888708176</v>
      </c>
      <c r="D14900" t="s">
        <v>222</v>
      </c>
      <c r="E14900" t="s">
        <v>2227</v>
      </c>
      <c r="F14900" t="s">
        <v>1518</v>
      </c>
    </row>
    <row r="14901" spans="1:6" ht="15">
      <c r="A14901" s="233">
        <v>45748</v>
      </c>
      <c r="B14901" t="s">
        <v>2525</v>
      </c>
      <c r="C14901">
        <v>175</v>
      </c>
      <c r="D14901" t="s">
        <v>222</v>
      </c>
      <c r="E14901" t="s">
        <v>2154</v>
      </c>
      <c r="F14901" t="s">
        <v>1518</v>
      </c>
    </row>
    <row r="14902" spans="1:6" ht="15">
      <c r="A14902" s="233">
        <v>45748</v>
      </c>
      <c r="B14902" t="s">
        <v>2524</v>
      </c>
      <c r="C14902">
        <v>130.9854663082601</v>
      </c>
      <c r="D14902" t="s">
        <v>224</v>
      </c>
      <c r="E14902" t="s">
        <v>2547</v>
      </c>
      <c r="F14902" t="s">
        <v>1531</v>
      </c>
    </row>
    <row r="14903" spans="1:6" ht="15">
      <c r="A14903" s="233">
        <v>45748</v>
      </c>
      <c r="B14903" t="s">
        <v>2525</v>
      </c>
      <c r="C14903">
        <v>115</v>
      </c>
      <c r="D14903" t="s">
        <v>224</v>
      </c>
      <c r="E14903" t="s">
        <v>2143</v>
      </c>
      <c r="F14903" t="s">
        <v>1531</v>
      </c>
    </row>
    <row r="14904" spans="1:6" ht="15">
      <c r="A14904" s="233">
        <v>45748</v>
      </c>
      <c r="B14904" t="s">
        <v>2525</v>
      </c>
      <c r="C14904">
        <v>15</v>
      </c>
      <c r="D14904" t="s">
        <v>226</v>
      </c>
      <c r="E14904" t="s">
        <v>2317</v>
      </c>
      <c r="F14904" t="s">
        <v>1544</v>
      </c>
    </row>
    <row r="14905" spans="1:6" ht="15">
      <c r="A14905" s="233">
        <v>45748</v>
      </c>
      <c r="B14905" t="s">
        <v>2524</v>
      </c>
      <c r="C14905">
        <v>91.754343038903841</v>
      </c>
      <c r="D14905" t="s">
        <v>226</v>
      </c>
      <c r="E14905" t="s">
        <v>2577</v>
      </c>
      <c r="F14905" t="s">
        <v>1544</v>
      </c>
    </row>
    <row r="14906" spans="1:6" ht="15">
      <c r="A14906" s="233">
        <v>45748</v>
      </c>
      <c r="B14906" t="s">
        <v>2524</v>
      </c>
      <c r="C14906">
        <v>148.85699096225409</v>
      </c>
      <c r="D14906" t="s">
        <v>228</v>
      </c>
      <c r="E14906" t="s">
        <v>2199</v>
      </c>
      <c r="F14906" t="s">
        <v>1531</v>
      </c>
    </row>
    <row r="14907" spans="1:6" ht="15">
      <c r="A14907" s="233">
        <v>45748</v>
      </c>
      <c r="B14907" t="s">
        <v>2525</v>
      </c>
      <c r="C14907">
        <v>70</v>
      </c>
      <c r="D14907" t="s">
        <v>228</v>
      </c>
      <c r="E14907" t="s">
        <v>2127</v>
      </c>
      <c r="F14907" t="s">
        <v>1531</v>
      </c>
    </row>
    <row r="14908" spans="1:6" ht="15">
      <c r="A14908" s="233">
        <v>45748</v>
      </c>
      <c r="B14908" t="s">
        <v>2525</v>
      </c>
      <c r="C14908">
        <v>230</v>
      </c>
      <c r="D14908" t="s">
        <v>230</v>
      </c>
      <c r="E14908" t="s">
        <v>2584</v>
      </c>
      <c r="F14908" t="s">
        <v>1522</v>
      </c>
    </row>
    <row r="14909" spans="1:6" ht="15">
      <c r="A14909" s="233">
        <v>45748</v>
      </c>
      <c r="B14909" t="s">
        <v>2524</v>
      </c>
      <c r="C14909">
        <v>153.7638721754245</v>
      </c>
      <c r="D14909" t="s">
        <v>230</v>
      </c>
      <c r="E14909" t="s">
        <v>2561</v>
      </c>
      <c r="F14909" t="s">
        <v>1522</v>
      </c>
    </row>
    <row r="14910" spans="1:6" ht="15">
      <c r="A14910" s="233">
        <v>45748</v>
      </c>
      <c r="B14910" t="s">
        <v>2525</v>
      </c>
      <c r="C14910">
        <v>95</v>
      </c>
      <c r="D14910" t="s">
        <v>232</v>
      </c>
      <c r="E14910" t="s">
        <v>2258</v>
      </c>
      <c r="F14910" t="s">
        <v>1522</v>
      </c>
    </row>
    <row r="14911" spans="1:6" ht="15">
      <c r="A14911" s="233">
        <v>45748</v>
      </c>
      <c r="B14911" t="s">
        <v>2524</v>
      </c>
      <c r="C14911">
        <v>166.36895380196839</v>
      </c>
      <c r="D14911" t="s">
        <v>232</v>
      </c>
      <c r="E14911" t="s">
        <v>2582</v>
      </c>
      <c r="F14911" t="s">
        <v>1522</v>
      </c>
    </row>
    <row r="14912" spans="1:6" ht="15">
      <c r="A14912" s="233">
        <v>45748</v>
      </c>
      <c r="B14912" t="s">
        <v>2524</v>
      </c>
      <c r="C14912">
        <v>122.929407787578</v>
      </c>
      <c r="D14912" t="s">
        <v>234</v>
      </c>
      <c r="E14912" t="s">
        <v>3427</v>
      </c>
      <c r="F14912" t="s">
        <v>1578</v>
      </c>
    </row>
    <row r="14913" spans="1:6" ht="15">
      <c r="A14913" s="233">
        <v>45748</v>
      </c>
      <c r="B14913" t="s">
        <v>2525</v>
      </c>
      <c r="C14913">
        <v>40</v>
      </c>
      <c r="D14913" t="s">
        <v>234</v>
      </c>
      <c r="E14913" t="s">
        <v>2185</v>
      </c>
      <c r="F14913" t="s">
        <v>1578</v>
      </c>
    </row>
    <row r="14914" spans="1:6" ht="15">
      <c r="A14914" s="233">
        <v>45748</v>
      </c>
      <c r="B14914" t="s">
        <v>2524</v>
      </c>
      <c r="C14914">
        <v>196.87807621994091</v>
      </c>
      <c r="D14914" t="s">
        <v>236</v>
      </c>
      <c r="E14914" t="s">
        <v>2188</v>
      </c>
      <c r="F14914" t="s">
        <v>1544</v>
      </c>
    </row>
    <row r="14915" spans="1:6" ht="15">
      <c r="A14915" s="233">
        <v>45748</v>
      </c>
      <c r="B14915" t="s">
        <v>2525</v>
      </c>
      <c r="C14915">
        <v>70</v>
      </c>
      <c r="D14915" t="s">
        <v>236</v>
      </c>
      <c r="E14915" t="s">
        <v>2127</v>
      </c>
      <c r="F14915" t="s">
        <v>1544</v>
      </c>
    </row>
    <row r="14916" spans="1:6" ht="15">
      <c r="A14916" s="233">
        <v>45748</v>
      </c>
      <c r="B14916" t="s">
        <v>2525</v>
      </c>
      <c r="C14916">
        <v>65</v>
      </c>
      <c r="D14916" t="s">
        <v>238</v>
      </c>
      <c r="E14916" t="s">
        <v>2209</v>
      </c>
      <c r="F14916" t="s">
        <v>1525</v>
      </c>
    </row>
    <row r="14917" spans="1:6" ht="15">
      <c r="A14917" s="233">
        <v>45748</v>
      </c>
      <c r="B14917" t="s">
        <v>2524</v>
      </c>
      <c r="C14917">
        <v>181.5186126392806</v>
      </c>
      <c r="D14917" t="s">
        <v>238</v>
      </c>
      <c r="E14917" t="s">
        <v>2549</v>
      </c>
      <c r="F14917" t="s">
        <v>1525</v>
      </c>
    </row>
    <row r="14918" spans="1:6" ht="15">
      <c r="A14918" s="233">
        <v>45748</v>
      </c>
      <c r="B14918" t="s">
        <v>2524</v>
      </c>
      <c r="C14918">
        <v>156.89282476814731</v>
      </c>
      <c r="D14918" t="s">
        <v>240</v>
      </c>
      <c r="E14918" t="s">
        <v>2235</v>
      </c>
      <c r="F14918" t="s">
        <v>1509</v>
      </c>
    </row>
    <row r="14919" spans="1:6" ht="15">
      <c r="A14919" s="233">
        <v>45748</v>
      </c>
      <c r="B14919" t="s">
        <v>2525</v>
      </c>
      <c r="C14919">
        <v>45</v>
      </c>
      <c r="D14919" t="s">
        <v>240</v>
      </c>
      <c r="E14919" t="s">
        <v>2138</v>
      </c>
      <c r="F14919" t="s">
        <v>1509</v>
      </c>
    </row>
    <row r="14920" spans="1:6" ht="15">
      <c r="A14920" s="233">
        <v>45748</v>
      </c>
      <c r="B14920" t="s">
        <v>2525</v>
      </c>
      <c r="C14920">
        <v>65</v>
      </c>
      <c r="D14920" t="s">
        <v>242</v>
      </c>
      <c r="E14920" t="s">
        <v>2209</v>
      </c>
      <c r="F14920" t="s">
        <v>1534</v>
      </c>
    </row>
    <row r="14921" spans="1:6" ht="15">
      <c r="A14921" s="233">
        <v>45748</v>
      </c>
      <c r="B14921" t="s">
        <v>2524</v>
      </c>
      <c r="C14921">
        <v>167.4351510780248</v>
      </c>
      <c r="D14921" t="s">
        <v>242</v>
      </c>
      <c r="E14921" t="s">
        <v>2253</v>
      </c>
      <c r="F14921" t="s">
        <v>1534</v>
      </c>
    </row>
    <row r="14922" spans="1:6" ht="15">
      <c r="A14922" s="233">
        <v>45748</v>
      </c>
      <c r="B14922" t="s">
        <v>2524</v>
      </c>
      <c r="C14922">
        <v>148.84510836411911</v>
      </c>
      <c r="D14922" t="s">
        <v>244</v>
      </c>
      <c r="E14922" t="s">
        <v>2199</v>
      </c>
      <c r="F14922" t="s">
        <v>1531</v>
      </c>
    </row>
    <row r="14923" spans="1:6" ht="15">
      <c r="A14923" s="233">
        <v>45748</v>
      </c>
      <c r="B14923" t="s">
        <v>2525</v>
      </c>
      <c r="C14923">
        <v>305</v>
      </c>
      <c r="D14923" t="s">
        <v>244</v>
      </c>
      <c r="E14923" t="s">
        <v>2809</v>
      </c>
      <c r="F14923" t="s">
        <v>1531</v>
      </c>
    </row>
    <row r="14924" spans="1:6" ht="15">
      <c r="A14924" s="233">
        <v>45748</v>
      </c>
      <c r="B14924" t="s">
        <v>2525</v>
      </c>
      <c r="C14924">
        <v>115</v>
      </c>
      <c r="D14924" t="s">
        <v>246</v>
      </c>
      <c r="E14924" t="s">
        <v>2143</v>
      </c>
      <c r="F14924" t="s">
        <v>1534</v>
      </c>
    </row>
    <row r="14925" spans="1:6" ht="15">
      <c r="A14925" s="233">
        <v>45748</v>
      </c>
      <c r="B14925" t="s">
        <v>2524</v>
      </c>
      <c r="C14925">
        <v>187.801094145505</v>
      </c>
      <c r="D14925" t="s">
        <v>246</v>
      </c>
      <c r="E14925" t="s">
        <v>2811</v>
      </c>
      <c r="F14925" t="s">
        <v>1534</v>
      </c>
    </row>
    <row r="14926" spans="1:6" ht="15">
      <c r="A14926" s="233">
        <v>45748</v>
      </c>
      <c r="B14926" t="s">
        <v>2524</v>
      </c>
      <c r="C14926">
        <v>111.64313890887441</v>
      </c>
      <c r="D14926" t="s">
        <v>248</v>
      </c>
      <c r="E14926" t="s">
        <v>2544</v>
      </c>
      <c r="F14926" t="s">
        <v>1578</v>
      </c>
    </row>
    <row r="14927" spans="1:6" ht="15">
      <c r="A14927" s="233">
        <v>45748</v>
      </c>
      <c r="B14927" t="s">
        <v>2525</v>
      </c>
      <c r="C14927">
        <v>45</v>
      </c>
      <c r="D14927" t="s">
        <v>248</v>
      </c>
      <c r="E14927" t="s">
        <v>2138</v>
      </c>
      <c r="F14927" t="s">
        <v>1578</v>
      </c>
    </row>
    <row r="14928" spans="1:6" ht="15">
      <c r="A14928" s="233">
        <v>45748</v>
      </c>
      <c r="B14928" t="s">
        <v>2525</v>
      </c>
      <c r="C14928">
        <v>55</v>
      </c>
      <c r="D14928" t="s">
        <v>250</v>
      </c>
      <c r="E14928" t="s">
        <v>2150</v>
      </c>
      <c r="F14928" t="s">
        <v>1531</v>
      </c>
    </row>
    <row r="14929" spans="1:6" ht="15">
      <c r="A14929" s="233">
        <v>45748</v>
      </c>
      <c r="B14929" t="s">
        <v>2524</v>
      </c>
      <c r="C14929">
        <v>119.4872908972409</v>
      </c>
      <c r="D14929" t="s">
        <v>250</v>
      </c>
      <c r="E14929" t="s">
        <v>2546</v>
      </c>
      <c r="F14929" t="s">
        <v>1531</v>
      </c>
    </row>
    <row r="14930" spans="1:6" ht="15">
      <c r="A14930" s="233">
        <v>45748</v>
      </c>
      <c r="B14930" t="s">
        <v>2524</v>
      </c>
      <c r="C14930">
        <v>131.20604597459851</v>
      </c>
      <c r="D14930" t="s">
        <v>252</v>
      </c>
      <c r="E14930" t="s">
        <v>2547</v>
      </c>
      <c r="F14930" t="s">
        <v>1525</v>
      </c>
    </row>
    <row r="14931" spans="1:6" ht="15">
      <c r="A14931" s="233">
        <v>45748</v>
      </c>
      <c r="B14931" t="s">
        <v>2525</v>
      </c>
      <c r="C14931">
        <v>250</v>
      </c>
      <c r="D14931" t="s">
        <v>252</v>
      </c>
      <c r="E14931" t="s">
        <v>2581</v>
      </c>
      <c r="F14931" t="s">
        <v>1525</v>
      </c>
    </row>
    <row r="14932" spans="1:6" ht="15">
      <c r="A14932" s="233">
        <v>45748</v>
      </c>
      <c r="B14932" t="s">
        <v>2524</v>
      </c>
      <c r="C14932">
        <v>150.3885036343888</v>
      </c>
      <c r="D14932" t="s">
        <v>254</v>
      </c>
      <c r="E14932" t="s">
        <v>2217</v>
      </c>
      <c r="F14932" t="s">
        <v>1578</v>
      </c>
    </row>
    <row r="14933" spans="1:6" ht="15">
      <c r="A14933" s="233">
        <v>45748</v>
      </c>
      <c r="B14933" t="s">
        <v>2525</v>
      </c>
      <c r="C14933">
        <v>90</v>
      </c>
      <c r="D14933" t="s">
        <v>254</v>
      </c>
      <c r="E14933" t="s">
        <v>2193</v>
      </c>
      <c r="F14933" t="s">
        <v>1578</v>
      </c>
    </row>
    <row r="14934" spans="1:6" ht="15">
      <c r="A14934" s="233">
        <v>45748</v>
      </c>
      <c r="B14934" t="s">
        <v>2524</v>
      </c>
      <c r="C14934">
        <v>171.38820263937831</v>
      </c>
      <c r="D14934" t="s">
        <v>256</v>
      </c>
      <c r="E14934" t="s">
        <v>2172</v>
      </c>
      <c r="F14934" t="s">
        <v>1544</v>
      </c>
    </row>
    <row r="14935" spans="1:6" ht="15">
      <c r="A14935" s="233">
        <v>45748</v>
      </c>
      <c r="B14935" t="s">
        <v>2525</v>
      </c>
      <c r="C14935">
        <v>410</v>
      </c>
      <c r="D14935" t="s">
        <v>256</v>
      </c>
      <c r="E14935" t="s">
        <v>2228</v>
      </c>
      <c r="F14935" t="s">
        <v>1544</v>
      </c>
    </row>
    <row r="14936" spans="1:6" ht="15">
      <c r="A14936" s="233">
        <v>45748</v>
      </c>
      <c r="B14936" t="s">
        <v>2524</v>
      </c>
      <c r="C14936">
        <v>182.42626938279111</v>
      </c>
      <c r="D14936" t="s">
        <v>258</v>
      </c>
      <c r="E14936" t="s">
        <v>2549</v>
      </c>
      <c r="F14936" t="s">
        <v>1509</v>
      </c>
    </row>
    <row r="14937" spans="1:6" ht="15">
      <c r="A14937" s="233">
        <v>45748</v>
      </c>
      <c r="B14937" t="s">
        <v>2525</v>
      </c>
      <c r="C14937">
        <v>60</v>
      </c>
      <c r="D14937" t="s">
        <v>258</v>
      </c>
      <c r="E14937" t="s">
        <v>2113</v>
      </c>
      <c r="F14937" t="s">
        <v>1509</v>
      </c>
    </row>
    <row r="14938" spans="1:6" ht="15">
      <c r="A14938" s="233">
        <v>45748</v>
      </c>
      <c r="B14938" t="s">
        <v>2524</v>
      </c>
      <c r="C14938">
        <v>138.30215248440959</v>
      </c>
      <c r="D14938" t="s">
        <v>260</v>
      </c>
      <c r="E14938" t="s">
        <v>2245</v>
      </c>
      <c r="F14938" t="s">
        <v>1522</v>
      </c>
    </row>
    <row r="14939" spans="1:6" ht="15">
      <c r="A14939" s="233">
        <v>45748</v>
      </c>
      <c r="B14939" t="s">
        <v>2525</v>
      </c>
      <c r="C14939">
        <v>55</v>
      </c>
      <c r="D14939" t="s">
        <v>260</v>
      </c>
      <c r="E14939" t="s">
        <v>2150</v>
      </c>
      <c r="F14939" t="s">
        <v>1522</v>
      </c>
    </row>
    <row r="14940" spans="1:6" ht="15">
      <c r="A14940" s="233">
        <v>45748</v>
      </c>
      <c r="B14940" t="s">
        <v>2524</v>
      </c>
      <c r="C14940">
        <v>177.8557708269108</v>
      </c>
      <c r="D14940" t="s">
        <v>262</v>
      </c>
      <c r="E14940" t="s">
        <v>2149</v>
      </c>
      <c r="F14940" t="s">
        <v>1534</v>
      </c>
    </row>
    <row r="14941" spans="1:6" ht="15">
      <c r="A14941" s="233">
        <v>45748</v>
      </c>
      <c r="B14941" t="s">
        <v>2525</v>
      </c>
      <c r="C14941">
        <v>75</v>
      </c>
      <c r="D14941" t="s">
        <v>262</v>
      </c>
      <c r="E14941" t="s">
        <v>2147</v>
      </c>
      <c r="F14941" t="s">
        <v>1534</v>
      </c>
    </row>
    <row r="14942" spans="1:6" ht="15">
      <c r="A14942" s="233">
        <v>45748</v>
      </c>
      <c r="B14942" t="s">
        <v>2525</v>
      </c>
      <c r="C14942">
        <v>35</v>
      </c>
      <c r="D14942" t="s">
        <v>264</v>
      </c>
      <c r="E14942" t="s">
        <v>2205</v>
      </c>
      <c r="F14942" t="s">
        <v>1531</v>
      </c>
    </row>
    <row r="14943" spans="1:6" ht="15">
      <c r="A14943" s="233">
        <v>45748</v>
      </c>
      <c r="B14943" t="s">
        <v>2524</v>
      </c>
      <c r="C14943">
        <v>100.0171457964223</v>
      </c>
      <c r="D14943" t="s">
        <v>264</v>
      </c>
      <c r="E14943" t="s">
        <v>2121</v>
      </c>
      <c r="F14943" t="s">
        <v>1531</v>
      </c>
    </row>
    <row r="14944" spans="1:6" ht="15">
      <c r="A14944" s="233">
        <v>45748</v>
      </c>
      <c r="B14944" t="s">
        <v>2525</v>
      </c>
      <c r="C14944">
        <v>35</v>
      </c>
      <c r="D14944" t="s">
        <v>266</v>
      </c>
      <c r="E14944" t="s">
        <v>2205</v>
      </c>
      <c r="F14944" t="s">
        <v>1525</v>
      </c>
    </row>
    <row r="14945" spans="1:6" ht="15">
      <c r="A14945" s="233">
        <v>45748</v>
      </c>
      <c r="B14945" t="s">
        <v>2524</v>
      </c>
      <c r="C14945">
        <v>142.76390928373311</v>
      </c>
      <c r="D14945" t="s">
        <v>266</v>
      </c>
      <c r="E14945" t="s">
        <v>3298</v>
      </c>
      <c r="F14945" t="s">
        <v>1525</v>
      </c>
    </row>
    <row r="14946" spans="1:6" ht="15">
      <c r="A14946" s="233">
        <v>45748</v>
      </c>
      <c r="B14946" t="s">
        <v>2524</v>
      </c>
      <c r="C14946">
        <v>143.85102264999739</v>
      </c>
      <c r="D14946" t="s">
        <v>268</v>
      </c>
      <c r="E14946" t="s">
        <v>2134</v>
      </c>
      <c r="F14946" t="s">
        <v>1522</v>
      </c>
    </row>
    <row r="14947" spans="1:6" ht="15">
      <c r="A14947" s="233">
        <v>45748</v>
      </c>
      <c r="B14947" t="s">
        <v>2525</v>
      </c>
      <c r="C14947">
        <v>55</v>
      </c>
      <c r="D14947" t="s">
        <v>268</v>
      </c>
      <c r="E14947" t="s">
        <v>2150</v>
      </c>
      <c r="F14947" t="s">
        <v>1522</v>
      </c>
    </row>
    <row r="14948" spans="1:6" ht="15">
      <c r="A14948" s="233">
        <v>45748</v>
      </c>
      <c r="B14948" t="s">
        <v>2524</v>
      </c>
      <c r="C14948">
        <v>127.81839562349811</v>
      </c>
      <c r="D14948" t="s">
        <v>270</v>
      </c>
      <c r="E14948" t="s">
        <v>2983</v>
      </c>
      <c r="F14948" t="s">
        <v>1509</v>
      </c>
    </row>
    <row r="14949" spans="1:6" ht="15">
      <c r="A14949" s="233">
        <v>45748</v>
      </c>
      <c r="B14949" t="s">
        <v>2525</v>
      </c>
      <c r="C14949">
        <v>25</v>
      </c>
      <c r="D14949" t="s">
        <v>270</v>
      </c>
      <c r="E14949" t="s">
        <v>2173</v>
      </c>
      <c r="F14949" t="s">
        <v>1509</v>
      </c>
    </row>
    <row r="14950" spans="1:6" ht="15">
      <c r="A14950" s="233">
        <v>45748</v>
      </c>
      <c r="B14950" t="s">
        <v>2525</v>
      </c>
      <c r="C14950">
        <v>90</v>
      </c>
      <c r="D14950" t="s">
        <v>272</v>
      </c>
      <c r="E14950" t="s">
        <v>2193</v>
      </c>
      <c r="F14950" t="s">
        <v>1534</v>
      </c>
    </row>
    <row r="14951" spans="1:6" ht="15">
      <c r="A14951" s="233">
        <v>45748</v>
      </c>
      <c r="B14951" t="s">
        <v>2524</v>
      </c>
      <c r="C14951">
        <v>211.68999176761139</v>
      </c>
      <c r="D14951" t="s">
        <v>272</v>
      </c>
      <c r="E14951" t="s">
        <v>2168</v>
      </c>
      <c r="F14951" t="s">
        <v>1534</v>
      </c>
    </row>
    <row r="14952" spans="1:6" ht="15">
      <c r="A14952" s="233">
        <v>45748</v>
      </c>
      <c r="B14952" t="s">
        <v>2525</v>
      </c>
      <c r="C14952">
        <v>95</v>
      </c>
      <c r="D14952" t="s">
        <v>274</v>
      </c>
      <c r="E14952" t="s">
        <v>2258</v>
      </c>
      <c r="F14952" t="s">
        <v>1518</v>
      </c>
    </row>
    <row r="14953" spans="1:6" ht="15">
      <c r="A14953" s="233">
        <v>45748</v>
      </c>
      <c r="B14953" t="s">
        <v>2524</v>
      </c>
      <c r="C14953">
        <v>135.28716480824821</v>
      </c>
      <c r="D14953" t="s">
        <v>274</v>
      </c>
      <c r="E14953" t="s">
        <v>2165</v>
      </c>
      <c r="F14953" t="s">
        <v>1518</v>
      </c>
    </row>
    <row r="14954" spans="1:6" ht="15">
      <c r="A14954" s="233">
        <v>45748</v>
      </c>
      <c r="B14954" t="s">
        <v>2524</v>
      </c>
      <c r="C14954">
        <v>138.37273661737959</v>
      </c>
      <c r="D14954" t="s">
        <v>276</v>
      </c>
      <c r="E14954" t="s">
        <v>2245</v>
      </c>
      <c r="F14954" t="s">
        <v>1531</v>
      </c>
    </row>
    <row r="14955" spans="1:6" ht="15">
      <c r="A14955" s="233">
        <v>45748</v>
      </c>
      <c r="B14955" t="s">
        <v>2525</v>
      </c>
      <c r="C14955">
        <v>70</v>
      </c>
      <c r="D14955" t="s">
        <v>276</v>
      </c>
      <c r="E14955" t="s">
        <v>2127</v>
      </c>
      <c r="F14955" t="s">
        <v>1531</v>
      </c>
    </row>
    <row r="14956" spans="1:6" ht="15">
      <c r="A14956" s="233">
        <v>45748</v>
      </c>
      <c r="B14956" t="s">
        <v>2524</v>
      </c>
      <c r="C14956">
        <v>99.777164332989642</v>
      </c>
      <c r="D14956" t="s">
        <v>278</v>
      </c>
      <c r="E14956" t="s">
        <v>2121</v>
      </c>
      <c r="F14956" t="s">
        <v>1509</v>
      </c>
    </row>
    <row r="14957" spans="1:6" ht="15">
      <c r="A14957" s="233">
        <v>45748</v>
      </c>
      <c r="B14957" t="s">
        <v>2525</v>
      </c>
      <c r="C14957">
        <v>30</v>
      </c>
      <c r="D14957" t="s">
        <v>278</v>
      </c>
      <c r="E14957" t="s">
        <v>2133</v>
      </c>
      <c r="F14957" t="s">
        <v>1509</v>
      </c>
    </row>
    <row r="14958" spans="1:6" ht="15">
      <c r="A14958" s="233">
        <v>45748</v>
      </c>
      <c r="B14958" t="s">
        <v>2525</v>
      </c>
      <c r="C14958">
        <v>45</v>
      </c>
      <c r="D14958" t="s">
        <v>280</v>
      </c>
      <c r="E14958" t="s">
        <v>2138</v>
      </c>
      <c r="F14958" t="s">
        <v>1509</v>
      </c>
    </row>
    <row r="14959" spans="1:6" ht="15">
      <c r="A14959" s="233">
        <v>45748</v>
      </c>
      <c r="B14959" t="s">
        <v>2524</v>
      </c>
      <c r="C14959">
        <v>134.1241691752854</v>
      </c>
      <c r="D14959" t="s">
        <v>280</v>
      </c>
      <c r="E14959" t="s">
        <v>2262</v>
      </c>
      <c r="F14959" t="s">
        <v>1509</v>
      </c>
    </row>
    <row r="14960" spans="1:6" ht="15">
      <c r="A14960" s="233">
        <v>45748</v>
      </c>
      <c r="B14960" t="s">
        <v>2524</v>
      </c>
      <c r="C14960">
        <v>117.1371676232869</v>
      </c>
      <c r="D14960" t="s">
        <v>282</v>
      </c>
      <c r="E14960" t="s">
        <v>2555</v>
      </c>
      <c r="F14960" t="s">
        <v>1534</v>
      </c>
    </row>
    <row r="14961" spans="1:6" ht="15">
      <c r="A14961" s="233">
        <v>45748</v>
      </c>
      <c r="B14961" t="s">
        <v>2525</v>
      </c>
      <c r="C14961">
        <v>50</v>
      </c>
      <c r="D14961" t="s">
        <v>282</v>
      </c>
      <c r="E14961" t="s">
        <v>2191</v>
      </c>
      <c r="F14961" t="s">
        <v>1534</v>
      </c>
    </row>
    <row r="14962" spans="1:6" ht="15">
      <c r="A14962" s="233">
        <v>45748</v>
      </c>
      <c r="B14962" t="s">
        <v>2524</v>
      </c>
      <c r="C14962">
        <v>122.9747594306269</v>
      </c>
      <c r="D14962" t="s">
        <v>284</v>
      </c>
      <c r="E14962" t="s">
        <v>3427</v>
      </c>
      <c r="F14962" t="s">
        <v>1531</v>
      </c>
    </row>
    <row r="14963" spans="1:6" ht="15">
      <c r="A14963" s="233">
        <v>45748</v>
      </c>
      <c r="B14963" t="s">
        <v>2525</v>
      </c>
      <c r="C14963">
        <v>160</v>
      </c>
      <c r="D14963" t="s">
        <v>284</v>
      </c>
      <c r="E14963" t="s">
        <v>2238</v>
      </c>
      <c r="F14963" t="s">
        <v>1531</v>
      </c>
    </row>
    <row r="14964" spans="1:6" ht="15">
      <c r="A14964" s="233">
        <v>45748</v>
      </c>
      <c r="B14964" t="s">
        <v>2525</v>
      </c>
      <c r="C14964">
        <v>40</v>
      </c>
      <c r="D14964" t="s">
        <v>286</v>
      </c>
      <c r="E14964" t="s">
        <v>2185</v>
      </c>
      <c r="F14964" t="s">
        <v>1544</v>
      </c>
    </row>
    <row r="14965" spans="1:6" ht="15">
      <c r="A14965" s="233">
        <v>45748</v>
      </c>
      <c r="B14965" t="s">
        <v>2524</v>
      </c>
      <c r="C14965">
        <v>119.1859598939245</v>
      </c>
      <c r="D14965" t="s">
        <v>286</v>
      </c>
      <c r="E14965" t="s">
        <v>2546</v>
      </c>
      <c r="F14965" t="s">
        <v>1544</v>
      </c>
    </row>
    <row r="14966" spans="1:6" ht="15">
      <c r="A14966" s="233">
        <v>45748</v>
      </c>
      <c r="B14966" t="s">
        <v>2525</v>
      </c>
      <c r="C14966">
        <v>105</v>
      </c>
      <c r="D14966" t="s">
        <v>288</v>
      </c>
      <c r="E14966" t="s">
        <v>2137</v>
      </c>
      <c r="F14966" t="s">
        <v>1591</v>
      </c>
    </row>
    <row r="14967" spans="1:6" ht="15">
      <c r="A14967" s="233">
        <v>45748</v>
      </c>
      <c r="B14967" t="s">
        <v>2524</v>
      </c>
      <c r="C14967">
        <v>136.4061525670339</v>
      </c>
      <c r="D14967" t="s">
        <v>288</v>
      </c>
      <c r="E14967" t="s">
        <v>2231</v>
      </c>
      <c r="F14967" t="s">
        <v>1591</v>
      </c>
    </row>
    <row r="14968" spans="1:6" ht="15">
      <c r="A14968" s="233">
        <v>45748</v>
      </c>
      <c r="B14968" t="s">
        <v>2524</v>
      </c>
      <c r="C14968">
        <v>159.70088962789691</v>
      </c>
      <c r="D14968" t="s">
        <v>290</v>
      </c>
      <c r="E14968" t="s">
        <v>2238</v>
      </c>
      <c r="F14968" t="s">
        <v>1544</v>
      </c>
    </row>
    <row r="14969" spans="1:6" ht="15">
      <c r="A14969" s="233">
        <v>45748</v>
      </c>
      <c r="B14969" t="s">
        <v>2525</v>
      </c>
      <c r="C14969">
        <v>340</v>
      </c>
      <c r="D14969" t="s">
        <v>290</v>
      </c>
      <c r="E14969" t="s">
        <v>2542</v>
      </c>
      <c r="F14969" t="s">
        <v>1544</v>
      </c>
    </row>
    <row r="14970" spans="1:6" ht="15">
      <c r="A14970" s="233">
        <v>45748</v>
      </c>
      <c r="B14970" t="s">
        <v>2524</v>
      </c>
      <c r="C14970">
        <v>150.7840772014475</v>
      </c>
      <c r="D14970" t="s">
        <v>292</v>
      </c>
      <c r="E14970" t="s">
        <v>2585</v>
      </c>
      <c r="F14970" t="s">
        <v>1509</v>
      </c>
    </row>
    <row r="14971" spans="1:6" ht="15">
      <c r="A14971" s="233">
        <v>45748</v>
      </c>
      <c r="B14971" t="s">
        <v>2525</v>
      </c>
      <c r="C14971">
        <v>40</v>
      </c>
      <c r="D14971" t="s">
        <v>292</v>
      </c>
      <c r="E14971" t="s">
        <v>2185</v>
      </c>
      <c r="F14971" t="s">
        <v>1509</v>
      </c>
    </row>
    <row r="14972" spans="1:6" ht="15">
      <c r="A14972" s="233">
        <v>45748</v>
      </c>
      <c r="B14972" t="s">
        <v>2524</v>
      </c>
      <c r="C14972">
        <v>98.127402077029998</v>
      </c>
      <c r="D14972" t="s">
        <v>296</v>
      </c>
      <c r="E14972" t="s">
        <v>3639</v>
      </c>
      <c r="F14972" t="s">
        <v>1534</v>
      </c>
    </row>
    <row r="14973" spans="1:6" ht="15">
      <c r="A14973" s="233">
        <v>45748</v>
      </c>
      <c r="B14973" t="s">
        <v>2525</v>
      </c>
      <c r="C14973">
        <v>60</v>
      </c>
      <c r="D14973" t="s">
        <v>296</v>
      </c>
      <c r="E14973" t="s">
        <v>2113</v>
      </c>
      <c r="F14973" t="s">
        <v>1534</v>
      </c>
    </row>
    <row r="14974" spans="1:6" ht="15">
      <c r="A14974" s="233">
        <v>45748</v>
      </c>
      <c r="B14974" t="s">
        <v>2525</v>
      </c>
      <c r="C14974">
        <v>125</v>
      </c>
      <c r="D14974" t="s">
        <v>294</v>
      </c>
      <c r="E14974" t="s">
        <v>2144</v>
      </c>
      <c r="F14974" t="s">
        <v>1534</v>
      </c>
    </row>
    <row r="14975" spans="1:6" ht="15">
      <c r="A14975" s="233">
        <v>45748</v>
      </c>
      <c r="B14975" t="s">
        <v>2524</v>
      </c>
      <c r="C14975">
        <v>188.00667799720239</v>
      </c>
      <c r="D14975" t="s">
        <v>294</v>
      </c>
      <c r="E14975" t="s">
        <v>2811</v>
      </c>
      <c r="F14975" t="s">
        <v>1534</v>
      </c>
    </row>
    <row r="14976" spans="1:6" ht="15">
      <c r="A14976" s="233">
        <v>45748</v>
      </c>
      <c r="B14976" t="s">
        <v>2525</v>
      </c>
      <c r="C14976">
        <v>170</v>
      </c>
      <c r="D14976" t="s">
        <v>298</v>
      </c>
      <c r="E14976" t="s">
        <v>2162</v>
      </c>
      <c r="F14976" t="s">
        <v>1522</v>
      </c>
    </row>
    <row r="14977" spans="1:6" ht="15">
      <c r="A14977" s="233">
        <v>45748</v>
      </c>
      <c r="B14977" t="s">
        <v>2524</v>
      </c>
      <c r="C14977">
        <v>141.48862681126249</v>
      </c>
      <c r="D14977" t="s">
        <v>298</v>
      </c>
      <c r="E14977" t="s">
        <v>2220</v>
      </c>
      <c r="F14977" t="s">
        <v>1522</v>
      </c>
    </row>
    <row r="14978" spans="1:6" ht="15">
      <c r="A14978" s="233">
        <v>45748</v>
      </c>
      <c r="B14978" t="s">
        <v>2525</v>
      </c>
      <c r="C14978">
        <v>30</v>
      </c>
      <c r="D14978" t="s">
        <v>300</v>
      </c>
      <c r="E14978" t="s">
        <v>2133</v>
      </c>
      <c r="F14978" t="s">
        <v>1544</v>
      </c>
    </row>
    <row r="14979" spans="1:6" ht="15">
      <c r="A14979" s="233">
        <v>45748</v>
      </c>
      <c r="B14979" t="s">
        <v>2524</v>
      </c>
      <c r="C14979">
        <v>100.10344022156229</v>
      </c>
      <c r="D14979" t="s">
        <v>300</v>
      </c>
      <c r="E14979" t="s">
        <v>2121</v>
      </c>
      <c r="F14979" t="s">
        <v>1544</v>
      </c>
    </row>
    <row r="14980" spans="1:6" ht="15">
      <c r="A14980" s="233">
        <v>45748</v>
      </c>
      <c r="B14980" t="s">
        <v>2525</v>
      </c>
      <c r="C14980">
        <v>80</v>
      </c>
      <c r="D14980" t="s">
        <v>302</v>
      </c>
      <c r="E14980" t="s">
        <v>2115</v>
      </c>
      <c r="F14980" t="s">
        <v>1534</v>
      </c>
    </row>
    <row r="14981" spans="1:6" ht="15">
      <c r="A14981" s="233">
        <v>45748</v>
      </c>
      <c r="B14981" t="s">
        <v>2524</v>
      </c>
      <c r="C14981">
        <v>107.9418193593653</v>
      </c>
      <c r="D14981" t="s">
        <v>302</v>
      </c>
      <c r="E14981" t="s">
        <v>2550</v>
      </c>
      <c r="F14981" t="s">
        <v>1534</v>
      </c>
    </row>
    <row r="14982" spans="1:6" ht="15">
      <c r="A14982" s="233">
        <v>45748</v>
      </c>
      <c r="B14982" t="s">
        <v>2524</v>
      </c>
      <c r="C14982">
        <v>107.6293858974753</v>
      </c>
      <c r="D14982" t="s">
        <v>304</v>
      </c>
      <c r="E14982" t="s">
        <v>2550</v>
      </c>
      <c r="F14982" t="s">
        <v>1544</v>
      </c>
    </row>
    <row r="14983" spans="1:6" ht="15">
      <c r="A14983" s="233">
        <v>45748</v>
      </c>
      <c r="B14983" t="s">
        <v>2525</v>
      </c>
      <c r="C14983">
        <v>35</v>
      </c>
      <c r="D14983" t="s">
        <v>304</v>
      </c>
      <c r="E14983" t="s">
        <v>2205</v>
      </c>
      <c r="F14983" t="s">
        <v>1544</v>
      </c>
    </row>
    <row r="14984" spans="1:6" ht="15">
      <c r="A14984" s="233">
        <v>45748</v>
      </c>
      <c r="B14984" t="s">
        <v>2524</v>
      </c>
      <c r="C14984">
        <v>144.09860778575859</v>
      </c>
      <c r="D14984" t="s">
        <v>306</v>
      </c>
      <c r="E14984" t="s">
        <v>2134</v>
      </c>
      <c r="F14984" t="s">
        <v>1531</v>
      </c>
    </row>
    <row r="14985" spans="1:6" ht="15">
      <c r="A14985" s="233">
        <v>45748</v>
      </c>
      <c r="B14985" t="s">
        <v>2525</v>
      </c>
      <c r="C14985">
        <v>65</v>
      </c>
      <c r="D14985" t="s">
        <v>306</v>
      </c>
      <c r="E14985" t="s">
        <v>2209</v>
      </c>
      <c r="F14985" t="s">
        <v>1531</v>
      </c>
    </row>
    <row r="14986" spans="1:6" ht="15">
      <c r="A14986" s="233">
        <v>45748</v>
      </c>
      <c r="B14986" t="s">
        <v>2524</v>
      </c>
      <c r="C14986">
        <v>133.9736587175629</v>
      </c>
      <c r="D14986" t="s">
        <v>308</v>
      </c>
      <c r="E14986" t="s">
        <v>2262</v>
      </c>
      <c r="F14986" t="s">
        <v>1531</v>
      </c>
    </row>
    <row r="14987" spans="1:6" ht="15">
      <c r="A14987" s="233">
        <v>45748</v>
      </c>
      <c r="B14987" t="s">
        <v>2525</v>
      </c>
      <c r="C14987">
        <v>195</v>
      </c>
      <c r="D14987" t="s">
        <v>308</v>
      </c>
      <c r="E14987" t="s">
        <v>2135</v>
      </c>
      <c r="F14987" t="s">
        <v>1531</v>
      </c>
    </row>
    <row r="14988" spans="1:6" ht="15">
      <c r="A14988" s="233">
        <v>45748</v>
      </c>
      <c r="B14988" t="s">
        <v>2524</v>
      </c>
      <c r="C14988">
        <v>161.61917549356011</v>
      </c>
      <c r="D14988" t="s">
        <v>310</v>
      </c>
      <c r="E14988" t="s">
        <v>2981</v>
      </c>
      <c r="F14988" t="s">
        <v>1518</v>
      </c>
    </row>
    <row r="14989" spans="1:6" ht="15">
      <c r="A14989" s="233">
        <v>45748</v>
      </c>
      <c r="B14989" t="s">
        <v>2525</v>
      </c>
      <c r="C14989">
        <v>65</v>
      </c>
      <c r="D14989" t="s">
        <v>310</v>
      </c>
      <c r="E14989" t="s">
        <v>2209</v>
      </c>
      <c r="F14989" t="s">
        <v>1518</v>
      </c>
    </row>
    <row r="14990" spans="1:6" ht="15">
      <c r="A14990" s="233">
        <v>45748</v>
      </c>
      <c r="B14990" t="s">
        <v>2525</v>
      </c>
      <c r="C14990">
        <v>15525</v>
      </c>
      <c r="D14990" t="s">
        <v>1772</v>
      </c>
      <c r="E14990" t="s">
        <v>4180</v>
      </c>
      <c r="F14990" t="s">
        <v>1772</v>
      </c>
    </row>
    <row r="14991" spans="1:6" ht="15">
      <c r="A14991" s="233">
        <v>45748</v>
      </c>
      <c r="B14991" t="s">
        <v>2524</v>
      </c>
      <c r="C14991">
        <v>141.37938194124959</v>
      </c>
      <c r="D14991" t="s">
        <v>1772</v>
      </c>
      <c r="E14991" t="s">
        <v>2220</v>
      </c>
      <c r="F14991" t="s">
        <v>1772</v>
      </c>
    </row>
    <row r="14992" spans="1:6" ht="15">
      <c r="A14992" s="233">
        <v>45748</v>
      </c>
      <c r="B14992" t="s">
        <v>2588</v>
      </c>
      <c r="C14992">
        <v>345</v>
      </c>
      <c r="D14992" t="s">
        <v>3</v>
      </c>
      <c r="E14992" t="s">
        <v>2252</v>
      </c>
      <c r="F14992" t="s">
        <v>1509</v>
      </c>
    </row>
    <row r="14993" spans="1:6" ht="15">
      <c r="A14993" s="233">
        <v>45748</v>
      </c>
      <c r="B14993" t="s">
        <v>2590</v>
      </c>
      <c r="C14993">
        <v>77.528089887640448</v>
      </c>
      <c r="D14993" t="s">
        <v>3</v>
      </c>
      <c r="E14993" t="s">
        <v>2604</v>
      </c>
      <c r="F14993" t="s">
        <v>1509</v>
      </c>
    </row>
    <row r="14994" spans="1:6" ht="15">
      <c r="A14994" s="233">
        <v>45748</v>
      </c>
      <c r="B14994" t="s">
        <v>2588</v>
      </c>
      <c r="C14994">
        <v>710</v>
      </c>
      <c r="D14994" t="s">
        <v>7</v>
      </c>
      <c r="E14994" t="s">
        <v>2450</v>
      </c>
      <c r="F14994" t="s">
        <v>1509</v>
      </c>
    </row>
    <row r="14995" spans="1:6" ht="15">
      <c r="A14995" s="233">
        <v>45748</v>
      </c>
      <c r="B14995" t="s">
        <v>2590</v>
      </c>
      <c r="C14995">
        <v>77.595628415300538</v>
      </c>
      <c r="D14995" t="s">
        <v>7</v>
      </c>
      <c r="E14995" t="s">
        <v>2604</v>
      </c>
      <c r="F14995" t="s">
        <v>1509</v>
      </c>
    </row>
    <row r="14996" spans="1:6" ht="15">
      <c r="A14996" s="233">
        <v>45748</v>
      </c>
      <c r="B14996" t="s">
        <v>2588</v>
      </c>
      <c r="C14996">
        <v>1000</v>
      </c>
      <c r="D14996" t="s">
        <v>11</v>
      </c>
      <c r="E14996" t="s">
        <v>2963</v>
      </c>
      <c r="F14996" t="s">
        <v>1518</v>
      </c>
    </row>
    <row r="14997" spans="1:6" ht="15">
      <c r="A14997" s="233">
        <v>45748</v>
      </c>
      <c r="B14997" t="s">
        <v>2590</v>
      </c>
      <c r="C14997">
        <v>83.333333333333343</v>
      </c>
      <c r="D14997" t="s">
        <v>11</v>
      </c>
      <c r="E14997" t="s">
        <v>2548</v>
      </c>
      <c r="F14997" t="s">
        <v>1518</v>
      </c>
    </row>
    <row r="14998" spans="1:6" ht="15">
      <c r="A14998" s="233">
        <v>45748</v>
      </c>
      <c r="B14998" t="s">
        <v>2588</v>
      </c>
      <c r="C14998">
        <v>585</v>
      </c>
      <c r="D14998" t="s">
        <v>14</v>
      </c>
      <c r="E14998" t="s">
        <v>2176</v>
      </c>
      <c r="F14998" t="s">
        <v>1522</v>
      </c>
    </row>
    <row r="14999" spans="1:6" ht="15">
      <c r="A14999" s="233">
        <v>45748</v>
      </c>
      <c r="B14999" t="s">
        <v>2590</v>
      </c>
      <c r="C14999">
        <v>78.523489932885909</v>
      </c>
      <c r="D14999" t="s">
        <v>14</v>
      </c>
      <c r="E14999" t="s">
        <v>2562</v>
      </c>
      <c r="F14999" t="s">
        <v>1522</v>
      </c>
    </row>
    <row r="15000" spans="1:6" ht="15">
      <c r="A15000" s="233">
        <v>45748</v>
      </c>
      <c r="B15000" t="s">
        <v>2588</v>
      </c>
      <c r="C15000">
        <v>445</v>
      </c>
      <c r="D15000" t="s">
        <v>16</v>
      </c>
      <c r="E15000" t="s">
        <v>2644</v>
      </c>
      <c r="F15000" t="s">
        <v>1525</v>
      </c>
    </row>
    <row r="15001" spans="1:6" ht="15">
      <c r="A15001" s="233">
        <v>45748</v>
      </c>
      <c r="B15001" t="s">
        <v>2590</v>
      </c>
      <c r="C15001">
        <v>84.761904761904759</v>
      </c>
      <c r="D15001" t="s">
        <v>16</v>
      </c>
      <c r="E15001" t="s">
        <v>2183</v>
      </c>
      <c r="F15001" t="s">
        <v>1525</v>
      </c>
    </row>
    <row r="15002" spans="1:6" ht="15">
      <c r="A15002" s="233">
        <v>45748</v>
      </c>
      <c r="B15002" t="s">
        <v>2588</v>
      </c>
      <c r="C15002">
        <v>620</v>
      </c>
      <c r="D15002" t="s">
        <v>18</v>
      </c>
      <c r="E15002" t="s">
        <v>2605</v>
      </c>
      <c r="F15002" t="s">
        <v>1509</v>
      </c>
    </row>
    <row r="15003" spans="1:6" ht="15">
      <c r="A15003" s="233">
        <v>45748</v>
      </c>
      <c r="B15003" t="s">
        <v>2590</v>
      </c>
      <c r="C15003">
        <v>83.78378378378379</v>
      </c>
      <c r="D15003" t="s">
        <v>18</v>
      </c>
      <c r="E15003" t="s">
        <v>2537</v>
      </c>
      <c r="F15003" t="s">
        <v>1509</v>
      </c>
    </row>
    <row r="15004" spans="1:6" ht="15">
      <c r="A15004" s="233">
        <v>45748</v>
      </c>
      <c r="B15004" t="s">
        <v>2588</v>
      </c>
      <c r="C15004">
        <v>2870</v>
      </c>
      <c r="D15004" t="s">
        <v>20</v>
      </c>
      <c r="E15004" t="s">
        <v>4181</v>
      </c>
      <c r="F15004" t="s">
        <v>1531</v>
      </c>
    </row>
    <row r="15005" spans="1:6" ht="15">
      <c r="A15005" s="233">
        <v>45748</v>
      </c>
      <c r="B15005" t="s">
        <v>2590</v>
      </c>
      <c r="C15005">
        <v>82.947976878612721</v>
      </c>
      <c r="D15005" t="s">
        <v>20</v>
      </c>
      <c r="E15005" t="s">
        <v>2548</v>
      </c>
      <c r="F15005" t="s">
        <v>1531</v>
      </c>
    </row>
    <row r="15006" spans="1:6" ht="15">
      <c r="A15006" s="233">
        <v>45748</v>
      </c>
      <c r="B15006" t="s">
        <v>2588</v>
      </c>
      <c r="C15006">
        <v>320</v>
      </c>
      <c r="D15006" t="s">
        <v>22</v>
      </c>
      <c r="E15006" t="s">
        <v>2597</v>
      </c>
      <c r="F15006" t="s">
        <v>1534</v>
      </c>
    </row>
    <row r="15007" spans="1:6" ht="15">
      <c r="A15007" s="233">
        <v>45748</v>
      </c>
      <c r="B15007" t="s">
        <v>2590</v>
      </c>
      <c r="C15007">
        <v>80</v>
      </c>
      <c r="D15007" t="s">
        <v>22</v>
      </c>
      <c r="E15007" t="s">
        <v>2115</v>
      </c>
      <c r="F15007" t="s">
        <v>1534</v>
      </c>
    </row>
    <row r="15008" spans="1:6" ht="15">
      <c r="A15008" s="233">
        <v>45748</v>
      </c>
      <c r="B15008" t="s">
        <v>2588</v>
      </c>
      <c r="C15008">
        <v>455</v>
      </c>
      <c r="D15008" t="s">
        <v>24</v>
      </c>
      <c r="E15008" t="s">
        <v>2856</v>
      </c>
      <c r="F15008" t="s">
        <v>1534</v>
      </c>
    </row>
    <row r="15009" spans="1:6" ht="15">
      <c r="A15009" s="233">
        <v>45748</v>
      </c>
      <c r="B15009" t="s">
        <v>2590</v>
      </c>
      <c r="C15009">
        <v>81.25</v>
      </c>
      <c r="D15009" t="s">
        <v>24</v>
      </c>
      <c r="E15009" t="s">
        <v>2591</v>
      </c>
      <c r="F15009" t="s">
        <v>1534</v>
      </c>
    </row>
    <row r="15010" spans="1:6" ht="15">
      <c r="A15010" s="233">
        <v>45748</v>
      </c>
      <c r="B15010" t="s">
        <v>2588</v>
      </c>
      <c r="C15010">
        <v>690</v>
      </c>
      <c r="D15010" t="s">
        <v>26</v>
      </c>
      <c r="E15010" t="s">
        <v>2649</v>
      </c>
      <c r="F15010" t="s">
        <v>1534</v>
      </c>
    </row>
    <row r="15011" spans="1:6" ht="15">
      <c r="A15011" s="233">
        <v>45748</v>
      </c>
      <c r="B15011" t="s">
        <v>2590</v>
      </c>
      <c r="C15011">
        <v>79.76878612716763</v>
      </c>
      <c r="D15011" t="s">
        <v>26</v>
      </c>
      <c r="E15011" t="s">
        <v>2115</v>
      </c>
      <c r="F15011" t="s">
        <v>1534</v>
      </c>
    </row>
    <row r="15012" spans="1:6" ht="15">
      <c r="A15012" s="233">
        <v>45748</v>
      </c>
      <c r="B15012" t="s">
        <v>2588</v>
      </c>
      <c r="C15012">
        <v>1355</v>
      </c>
      <c r="D15012" t="s">
        <v>28</v>
      </c>
      <c r="E15012" t="s">
        <v>2630</v>
      </c>
      <c r="F15012" t="s">
        <v>1522</v>
      </c>
    </row>
    <row r="15013" spans="1:6" ht="15">
      <c r="A15013" s="233">
        <v>45748</v>
      </c>
      <c r="B15013" t="s">
        <v>2590</v>
      </c>
      <c r="C15013">
        <v>83.384615384615373</v>
      </c>
      <c r="D15013" t="s">
        <v>28</v>
      </c>
      <c r="E15013" t="s">
        <v>2548</v>
      </c>
      <c r="F15013" t="s">
        <v>1522</v>
      </c>
    </row>
    <row r="15014" spans="1:6" ht="15">
      <c r="A15014" s="233">
        <v>45748</v>
      </c>
      <c r="B15014" t="s">
        <v>2588</v>
      </c>
      <c r="C15014">
        <v>265</v>
      </c>
      <c r="D15014" t="s">
        <v>30</v>
      </c>
      <c r="E15014" t="s">
        <v>2184</v>
      </c>
      <c r="F15014" t="s">
        <v>1544</v>
      </c>
    </row>
    <row r="15015" spans="1:6" ht="15">
      <c r="A15015" s="233">
        <v>45748</v>
      </c>
      <c r="B15015" t="s">
        <v>2590</v>
      </c>
      <c r="C15015">
        <v>79.104477611940297</v>
      </c>
      <c r="D15015" t="s">
        <v>30</v>
      </c>
      <c r="E15015" t="s">
        <v>2562</v>
      </c>
      <c r="F15015" t="s">
        <v>1544</v>
      </c>
    </row>
    <row r="15016" spans="1:6" ht="15">
      <c r="A15016" s="233">
        <v>45748</v>
      </c>
      <c r="B15016" t="s">
        <v>2588</v>
      </c>
      <c r="C15016">
        <v>1235</v>
      </c>
      <c r="D15016" t="s">
        <v>32</v>
      </c>
      <c r="E15016" t="s">
        <v>3850</v>
      </c>
      <c r="F15016" t="s">
        <v>1518</v>
      </c>
    </row>
    <row r="15017" spans="1:6" ht="15">
      <c r="A15017" s="233">
        <v>45748</v>
      </c>
      <c r="B15017" t="s">
        <v>2590</v>
      </c>
      <c r="C15017">
        <v>83.16498316498317</v>
      </c>
      <c r="D15017" t="s">
        <v>32</v>
      </c>
      <c r="E15017" t="s">
        <v>2548</v>
      </c>
      <c r="F15017" t="s">
        <v>1518</v>
      </c>
    </row>
    <row r="15018" spans="1:6" ht="15">
      <c r="A15018" s="233">
        <v>45748</v>
      </c>
      <c r="B15018" t="s">
        <v>2588</v>
      </c>
      <c r="C15018">
        <v>715</v>
      </c>
      <c r="D15018" t="s">
        <v>34</v>
      </c>
      <c r="E15018" t="s">
        <v>2613</v>
      </c>
      <c r="F15018" t="s">
        <v>1509</v>
      </c>
    </row>
    <row r="15019" spans="1:6" ht="15">
      <c r="A15019" s="233">
        <v>45748</v>
      </c>
      <c r="B15019" t="s">
        <v>2590</v>
      </c>
      <c r="C15019">
        <v>86.144578313253021</v>
      </c>
      <c r="D15019" t="s">
        <v>34</v>
      </c>
      <c r="E15019" t="s">
        <v>2595</v>
      </c>
      <c r="F15019" t="s">
        <v>1509</v>
      </c>
    </row>
    <row r="15020" spans="1:6" ht="15">
      <c r="A15020" s="233">
        <v>45748</v>
      </c>
      <c r="B15020" t="s">
        <v>2588</v>
      </c>
      <c r="C15020">
        <v>420</v>
      </c>
      <c r="D15020" t="s">
        <v>36</v>
      </c>
      <c r="E15020" t="s">
        <v>2653</v>
      </c>
      <c r="F15020" t="s">
        <v>1544</v>
      </c>
    </row>
    <row r="15021" spans="1:6" ht="15">
      <c r="A15021" s="233">
        <v>45748</v>
      </c>
      <c r="B15021" t="s">
        <v>2590</v>
      </c>
      <c r="C15021">
        <v>73.68421052631578</v>
      </c>
      <c r="D15021" t="s">
        <v>36</v>
      </c>
      <c r="E15021" t="s">
        <v>2628</v>
      </c>
      <c r="F15021" t="s">
        <v>1544</v>
      </c>
    </row>
    <row r="15022" spans="1:6" ht="15">
      <c r="A15022" s="233">
        <v>45748</v>
      </c>
      <c r="B15022" t="s">
        <v>2588</v>
      </c>
      <c r="C15022">
        <v>940</v>
      </c>
      <c r="D15022" t="s">
        <v>1497</v>
      </c>
      <c r="E15022" t="s">
        <v>2299</v>
      </c>
      <c r="F15022" t="s">
        <v>1522</v>
      </c>
    </row>
    <row r="15023" spans="1:6" ht="15">
      <c r="A15023" s="233">
        <v>45748</v>
      </c>
      <c r="B15023" t="s">
        <v>2590</v>
      </c>
      <c r="C15023">
        <v>85.067873303167417</v>
      </c>
      <c r="D15023" t="s">
        <v>1497</v>
      </c>
      <c r="E15023" t="s">
        <v>2183</v>
      </c>
      <c r="F15023" t="s">
        <v>1522</v>
      </c>
    </row>
    <row r="15024" spans="1:6" ht="15">
      <c r="A15024" s="233">
        <v>45748</v>
      </c>
      <c r="B15024" t="s">
        <v>2588</v>
      </c>
      <c r="C15024">
        <v>750</v>
      </c>
      <c r="D15024" t="s">
        <v>40</v>
      </c>
      <c r="E15024" t="s">
        <v>2654</v>
      </c>
      <c r="F15024" t="s">
        <v>1509</v>
      </c>
    </row>
    <row r="15025" spans="1:6" ht="15">
      <c r="A15025" s="233">
        <v>45748</v>
      </c>
      <c r="B15025" t="s">
        <v>2590</v>
      </c>
      <c r="C15025">
        <v>81.967213114754102</v>
      </c>
      <c r="D15025" t="s">
        <v>40</v>
      </c>
      <c r="E15025" t="s">
        <v>2583</v>
      </c>
      <c r="F15025" t="s">
        <v>1509</v>
      </c>
    </row>
    <row r="15026" spans="1:6" ht="15">
      <c r="A15026" s="233">
        <v>45748</v>
      </c>
      <c r="B15026" t="s">
        <v>2588</v>
      </c>
      <c r="C15026">
        <v>1130</v>
      </c>
      <c r="D15026" t="s">
        <v>42</v>
      </c>
      <c r="E15026" t="s">
        <v>3596</v>
      </c>
      <c r="F15026" t="s">
        <v>1544</v>
      </c>
    </row>
    <row r="15027" spans="1:6" ht="15">
      <c r="A15027" s="233">
        <v>45748</v>
      </c>
      <c r="B15027" t="s">
        <v>2590</v>
      </c>
      <c r="C15027">
        <v>80.141843971631204</v>
      </c>
      <c r="D15027" t="s">
        <v>42</v>
      </c>
      <c r="E15027" t="s">
        <v>2115</v>
      </c>
      <c r="F15027" t="s">
        <v>1544</v>
      </c>
    </row>
    <row r="15028" spans="1:6" ht="15">
      <c r="A15028" s="233">
        <v>45748</v>
      </c>
      <c r="B15028" t="s">
        <v>2588</v>
      </c>
      <c r="C15028">
        <v>385</v>
      </c>
      <c r="D15028" t="s">
        <v>44</v>
      </c>
      <c r="E15028" t="s">
        <v>2620</v>
      </c>
      <c r="F15028" t="s">
        <v>1534</v>
      </c>
    </row>
    <row r="15029" spans="1:6" ht="15">
      <c r="A15029" s="233">
        <v>45748</v>
      </c>
      <c r="B15029" t="s">
        <v>2590</v>
      </c>
      <c r="C15029">
        <v>76.237623762376245</v>
      </c>
      <c r="D15029" t="s">
        <v>44</v>
      </c>
      <c r="E15029" t="s">
        <v>2556</v>
      </c>
      <c r="F15029" t="s">
        <v>1534</v>
      </c>
    </row>
    <row r="15030" spans="1:6" ht="15">
      <c r="A15030" s="233">
        <v>45748</v>
      </c>
      <c r="B15030" t="s">
        <v>2588</v>
      </c>
      <c r="C15030">
        <v>585</v>
      </c>
      <c r="D15030" t="s">
        <v>46</v>
      </c>
      <c r="E15030" t="s">
        <v>2176</v>
      </c>
      <c r="F15030" t="s">
        <v>1518</v>
      </c>
    </row>
    <row r="15031" spans="1:6" ht="15">
      <c r="A15031" s="233">
        <v>45748</v>
      </c>
      <c r="B15031" t="s">
        <v>2590</v>
      </c>
      <c r="C15031">
        <v>83.571428571428569</v>
      </c>
      <c r="D15031" t="s">
        <v>46</v>
      </c>
      <c r="E15031" t="s">
        <v>2537</v>
      </c>
      <c r="F15031" t="s">
        <v>1518</v>
      </c>
    </row>
    <row r="15032" spans="1:6" ht="15">
      <c r="A15032" s="233">
        <v>45748</v>
      </c>
      <c r="B15032" t="s">
        <v>2588</v>
      </c>
      <c r="C15032">
        <v>1880</v>
      </c>
      <c r="D15032" t="s">
        <v>48</v>
      </c>
      <c r="E15032" t="s">
        <v>3437</v>
      </c>
      <c r="F15032" t="s">
        <v>1525</v>
      </c>
    </row>
    <row r="15033" spans="1:6" ht="15">
      <c r="A15033" s="233">
        <v>45748</v>
      </c>
      <c r="B15033" t="s">
        <v>2590</v>
      </c>
      <c r="C15033">
        <v>82.637362637362628</v>
      </c>
      <c r="D15033" t="s">
        <v>48</v>
      </c>
      <c r="E15033" t="s">
        <v>2548</v>
      </c>
      <c r="F15033" t="s">
        <v>1525</v>
      </c>
    </row>
    <row r="15034" spans="1:6" ht="15">
      <c r="A15034" s="233">
        <v>45748</v>
      </c>
      <c r="B15034" t="s">
        <v>2588</v>
      </c>
      <c r="C15034">
        <v>415</v>
      </c>
      <c r="D15034" t="s">
        <v>50</v>
      </c>
      <c r="E15034" t="s">
        <v>2195</v>
      </c>
      <c r="F15034" t="s">
        <v>1509</v>
      </c>
    </row>
    <row r="15035" spans="1:6" ht="15">
      <c r="A15035" s="233">
        <v>45748</v>
      </c>
      <c r="B15035" t="s">
        <v>2590</v>
      </c>
      <c r="C15035">
        <v>83.838383838383834</v>
      </c>
      <c r="D15035" t="s">
        <v>50</v>
      </c>
      <c r="E15035" t="s">
        <v>2537</v>
      </c>
      <c r="F15035" t="s">
        <v>1509</v>
      </c>
    </row>
    <row r="15036" spans="1:6" ht="15">
      <c r="A15036" s="233">
        <v>45748</v>
      </c>
      <c r="B15036" t="s">
        <v>2588</v>
      </c>
      <c r="C15036">
        <v>755</v>
      </c>
      <c r="D15036" t="s">
        <v>52</v>
      </c>
      <c r="E15036" t="s">
        <v>2306</v>
      </c>
      <c r="F15036" t="s">
        <v>1525</v>
      </c>
    </row>
    <row r="15037" spans="1:6" ht="15">
      <c r="A15037" s="233">
        <v>45748</v>
      </c>
      <c r="B15037" t="s">
        <v>2590</v>
      </c>
      <c r="C15037">
        <v>86.781609195402297</v>
      </c>
      <c r="D15037" t="s">
        <v>52</v>
      </c>
      <c r="E15037" t="s">
        <v>2567</v>
      </c>
      <c r="F15037" t="s">
        <v>1525</v>
      </c>
    </row>
    <row r="15038" spans="1:6" ht="15">
      <c r="A15038" s="233">
        <v>45748</v>
      </c>
      <c r="B15038" t="s">
        <v>2588</v>
      </c>
      <c r="C15038">
        <v>1010</v>
      </c>
      <c r="D15038" t="s">
        <v>54</v>
      </c>
      <c r="E15038" t="s">
        <v>2603</v>
      </c>
      <c r="F15038" t="s">
        <v>1534</v>
      </c>
    </row>
    <row r="15039" spans="1:6" ht="15">
      <c r="A15039" s="233">
        <v>45748</v>
      </c>
      <c r="B15039" t="s">
        <v>2590</v>
      </c>
      <c r="C15039">
        <v>74.264705882352942</v>
      </c>
      <c r="D15039" t="s">
        <v>54</v>
      </c>
      <c r="E15039" t="s">
        <v>2628</v>
      </c>
      <c r="F15039" t="s">
        <v>1534</v>
      </c>
    </row>
    <row r="15040" spans="1:6" ht="15">
      <c r="A15040" s="233">
        <v>45748</v>
      </c>
      <c r="B15040" t="s">
        <v>2588</v>
      </c>
      <c r="C15040">
        <v>915</v>
      </c>
      <c r="D15040" t="s">
        <v>56</v>
      </c>
      <c r="E15040" t="s">
        <v>2325</v>
      </c>
      <c r="F15040" t="s">
        <v>1534</v>
      </c>
    </row>
    <row r="15041" spans="1:6" ht="15">
      <c r="A15041" s="233">
        <v>45748</v>
      </c>
      <c r="B15041" t="s">
        <v>2590</v>
      </c>
      <c r="C15041">
        <v>78.205128205128204</v>
      </c>
      <c r="D15041" t="s">
        <v>56</v>
      </c>
      <c r="E15041" t="s">
        <v>2604</v>
      </c>
      <c r="F15041" t="s">
        <v>1534</v>
      </c>
    </row>
    <row r="15042" spans="1:6" ht="15">
      <c r="A15042" s="233">
        <v>45748</v>
      </c>
      <c r="B15042" t="s">
        <v>2588</v>
      </c>
      <c r="C15042">
        <v>15</v>
      </c>
      <c r="D15042" t="s">
        <v>58</v>
      </c>
      <c r="E15042" t="s">
        <v>2317</v>
      </c>
      <c r="F15042" t="s">
        <v>1509</v>
      </c>
    </row>
    <row r="15043" spans="1:6" ht="15">
      <c r="A15043" s="233">
        <v>45748</v>
      </c>
      <c r="B15043" t="s">
        <v>2590</v>
      </c>
      <c r="C15043">
        <v>75</v>
      </c>
      <c r="D15043" t="s">
        <v>58</v>
      </c>
      <c r="E15043" t="s">
        <v>2147</v>
      </c>
      <c r="F15043" t="s">
        <v>1509</v>
      </c>
    </row>
    <row r="15044" spans="1:6" ht="15">
      <c r="A15044" s="233">
        <v>45748</v>
      </c>
      <c r="B15044" t="s">
        <v>2588</v>
      </c>
      <c r="C15044">
        <v>1585</v>
      </c>
      <c r="D15044" t="s">
        <v>1498</v>
      </c>
      <c r="E15044" t="s">
        <v>2363</v>
      </c>
      <c r="F15044" t="s">
        <v>1522</v>
      </c>
    </row>
    <row r="15045" spans="1:6" ht="15">
      <c r="A15045" s="233">
        <v>45748</v>
      </c>
      <c r="B15045" t="s">
        <v>2590</v>
      </c>
      <c r="C15045">
        <v>74.413145539906097</v>
      </c>
      <c r="D15045" t="s">
        <v>1498</v>
      </c>
      <c r="E15045" t="s">
        <v>2628</v>
      </c>
      <c r="F15045" t="s">
        <v>1522</v>
      </c>
    </row>
    <row r="15046" spans="1:6" ht="15">
      <c r="A15046" s="233">
        <v>45748</v>
      </c>
      <c r="B15046" t="s">
        <v>2588</v>
      </c>
      <c r="C15046">
        <v>1600</v>
      </c>
      <c r="D15046" t="s">
        <v>62</v>
      </c>
      <c r="E15046" t="s">
        <v>3426</v>
      </c>
      <c r="F15046" t="s">
        <v>1578</v>
      </c>
    </row>
    <row r="15047" spans="1:6" ht="15">
      <c r="A15047" s="233">
        <v>45748</v>
      </c>
      <c r="B15047" t="s">
        <v>2590</v>
      </c>
      <c r="C15047">
        <v>77.858880778588812</v>
      </c>
      <c r="D15047" t="s">
        <v>62</v>
      </c>
      <c r="E15047" t="s">
        <v>2604</v>
      </c>
      <c r="F15047" t="s">
        <v>1578</v>
      </c>
    </row>
    <row r="15048" spans="1:6" ht="15">
      <c r="A15048" s="233">
        <v>45748</v>
      </c>
      <c r="B15048" t="s">
        <v>2588</v>
      </c>
      <c r="C15048">
        <v>880</v>
      </c>
      <c r="D15048" t="s">
        <v>64</v>
      </c>
      <c r="E15048" t="s">
        <v>2330</v>
      </c>
      <c r="F15048" t="s">
        <v>1531</v>
      </c>
    </row>
    <row r="15049" spans="1:6" ht="15">
      <c r="A15049" s="233">
        <v>45748</v>
      </c>
      <c r="B15049" t="s">
        <v>2590</v>
      </c>
      <c r="C15049">
        <v>83.412322274881518</v>
      </c>
      <c r="D15049" t="s">
        <v>64</v>
      </c>
      <c r="E15049" t="s">
        <v>2548</v>
      </c>
      <c r="F15049" t="s">
        <v>1531</v>
      </c>
    </row>
    <row r="15050" spans="1:6" ht="15">
      <c r="A15050" s="233">
        <v>45748</v>
      </c>
      <c r="B15050" t="s">
        <v>2588</v>
      </c>
      <c r="C15050">
        <v>670</v>
      </c>
      <c r="D15050" t="s">
        <v>66</v>
      </c>
      <c r="E15050" t="s">
        <v>2276</v>
      </c>
      <c r="F15050" t="s">
        <v>1509</v>
      </c>
    </row>
    <row r="15051" spans="1:6" ht="15">
      <c r="A15051" s="233">
        <v>45748</v>
      </c>
      <c r="B15051" t="s">
        <v>2590</v>
      </c>
      <c r="C15051">
        <v>78.362573099415201</v>
      </c>
      <c r="D15051" t="s">
        <v>66</v>
      </c>
      <c r="E15051" t="s">
        <v>2604</v>
      </c>
      <c r="F15051" t="s">
        <v>1509</v>
      </c>
    </row>
    <row r="15052" spans="1:6" ht="15">
      <c r="A15052" s="233">
        <v>45748</v>
      </c>
      <c r="B15052" t="s">
        <v>2588</v>
      </c>
      <c r="C15052">
        <v>940</v>
      </c>
      <c r="D15052" t="s">
        <v>68</v>
      </c>
      <c r="E15052" t="s">
        <v>2299</v>
      </c>
      <c r="F15052" t="s">
        <v>1578</v>
      </c>
    </row>
    <row r="15053" spans="1:6" ht="15">
      <c r="A15053" s="233">
        <v>45748</v>
      </c>
      <c r="B15053" t="s">
        <v>2590</v>
      </c>
      <c r="C15053">
        <v>81.739130434782609</v>
      </c>
      <c r="D15053" t="s">
        <v>68</v>
      </c>
      <c r="E15053" t="s">
        <v>2583</v>
      </c>
      <c r="F15053" t="s">
        <v>1578</v>
      </c>
    </row>
    <row r="15054" spans="1:6" ht="15">
      <c r="A15054" s="233">
        <v>45748</v>
      </c>
      <c r="B15054" t="s">
        <v>2588</v>
      </c>
      <c r="C15054">
        <v>365</v>
      </c>
      <c r="D15054" t="s">
        <v>70</v>
      </c>
      <c r="E15054" t="s">
        <v>2553</v>
      </c>
      <c r="F15054" t="s">
        <v>1578</v>
      </c>
    </row>
    <row r="15055" spans="1:6" ht="15">
      <c r="A15055" s="233">
        <v>45748</v>
      </c>
      <c r="B15055" t="s">
        <v>2590</v>
      </c>
      <c r="C15055">
        <v>82.954545454545453</v>
      </c>
      <c r="D15055" t="s">
        <v>70</v>
      </c>
      <c r="E15055" t="s">
        <v>2548</v>
      </c>
      <c r="F15055" t="s">
        <v>1578</v>
      </c>
    </row>
    <row r="15056" spans="1:6" ht="15">
      <c r="A15056" s="233">
        <v>45748</v>
      </c>
      <c r="B15056" t="s">
        <v>2588</v>
      </c>
      <c r="C15056">
        <v>750</v>
      </c>
      <c r="D15056" t="s">
        <v>72</v>
      </c>
      <c r="E15056" t="s">
        <v>2654</v>
      </c>
      <c r="F15056" t="s">
        <v>1591</v>
      </c>
    </row>
    <row r="15057" spans="1:6" ht="15">
      <c r="A15057" s="233">
        <v>45748</v>
      </c>
      <c r="B15057" t="s">
        <v>2590</v>
      </c>
      <c r="C15057">
        <v>84.745762711864401</v>
      </c>
      <c r="D15057" t="s">
        <v>72</v>
      </c>
      <c r="E15057" t="s">
        <v>2183</v>
      </c>
      <c r="F15057" t="s">
        <v>1591</v>
      </c>
    </row>
    <row r="15058" spans="1:6" ht="15">
      <c r="A15058" s="233">
        <v>45748</v>
      </c>
      <c r="B15058" t="s">
        <v>2588</v>
      </c>
      <c r="C15058">
        <v>2720</v>
      </c>
      <c r="D15058" t="s">
        <v>74</v>
      </c>
      <c r="E15058" t="s">
        <v>4182</v>
      </c>
      <c r="F15058" t="s">
        <v>1591</v>
      </c>
    </row>
    <row r="15059" spans="1:6" ht="15">
      <c r="A15059" s="233">
        <v>45748</v>
      </c>
      <c r="B15059" t="s">
        <v>2590</v>
      </c>
      <c r="C15059">
        <v>81.194029850746261</v>
      </c>
      <c r="D15059" t="s">
        <v>74</v>
      </c>
      <c r="E15059" t="s">
        <v>2591</v>
      </c>
      <c r="F15059" t="s">
        <v>1591</v>
      </c>
    </row>
    <row r="15060" spans="1:6" ht="15">
      <c r="A15060" s="233">
        <v>45748</v>
      </c>
      <c r="B15060" t="s">
        <v>2588</v>
      </c>
      <c r="C15060">
        <v>2975</v>
      </c>
      <c r="D15060" t="s">
        <v>76</v>
      </c>
      <c r="E15060" t="s">
        <v>3435</v>
      </c>
      <c r="F15060" t="s">
        <v>1522</v>
      </c>
    </row>
    <row r="15061" spans="1:6" ht="15">
      <c r="A15061" s="233">
        <v>45748</v>
      </c>
      <c r="B15061" t="s">
        <v>2590</v>
      </c>
      <c r="C15061">
        <v>84.039548022598879</v>
      </c>
      <c r="D15061" t="s">
        <v>76</v>
      </c>
      <c r="E15061" t="s">
        <v>2537</v>
      </c>
      <c r="F15061" t="s">
        <v>1522</v>
      </c>
    </row>
    <row r="15062" spans="1:6" ht="15">
      <c r="A15062" s="233">
        <v>45748</v>
      </c>
      <c r="B15062" t="s">
        <v>2588</v>
      </c>
      <c r="C15062">
        <v>835</v>
      </c>
      <c r="D15062" t="s">
        <v>78</v>
      </c>
      <c r="E15062" t="s">
        <v>3019</v>
      </c>
      <c r="F15062" t="s">
        <v>1518</v>
      </c>
    </row>
    <row r="15063" spans="1:6" ht="15">
      <c r="A15063" s="233">
        <v>45748</v>
      </c>
      <c r="B15063" t="s">
        <v>2590</v>
      </c>
      <c r="C15063">
        <v>81.463414634146332</v>
      </c>
      <c r="D15063" t="s">
        <v>78</v>
      </c>
      <c r="E15063" t="s">
        <v>2591</v>
      </c>
      <c r="F15063" t="s">
        <v>1518</v>
      </c>
    </row>
    <row r="15064" spans="1:6" ht="15">
      <c r="A15064" s="233">
        <v>45748</v>
      </c>
      <c r="B15064" t="s">
        <v>2588</v>
      </c>
      <c r="C15064">
        <v>1465</v>
      </c>
      <c r="D15064" t="s">
        <v>80</v>
      </c>
      <c r="E15064" t="s">
        <v>4183</v>
      </c>
      <c r="F15064" t="s">
        <v>1522</v>
      </c>
    </row>
    <row r="15065" spans="1:6" ht="15">
      <c r="A15065" s="233">
        <v>45748</v>
      </c>
      <c r="B15065" t="s">
        <v>2590</v>
      </c>
      <c r="C15065">
        <v>82.303370786516851</v>
      </c>
      <c r="D15065" t="s">
        <v>80</v>
      </c>
      <c r="E15065" t="s">
        <v>2583</v>
      </c>
      <c r="F15065" t="s">
        <v>1522</v>
      </c>
    </row>
    <row r="15066" spans="1:6" ht="15">
      <c r="A15066" s="233">
        <v>45748</v>
      </c>
      <c r="B15066" t="s">
        <v>2588</v>
      </c>
      <c r="C15066">
        <v>955</v>
      </c>
      <c r="D15066" t="s">
        <v>82</v>
      </c>
      <c r="E15066" t="s">
        <v>2646</v>
      </c>
      <c r="F15066" t="s">
        <v>1531</v>
      </c>
    </row>
    <row r="15067" spans="1:6" ht="15">
      <c r="A15067" s="233">
        <v>45748</v>
      </c>
      <c r="B15067" t="s">
        <v>2590</v>
      </c>
      <c r="C15067">
        <v>82.327586206896555</v>
      </c>
      <c r="D15067" t="s">
        <v>82</v>
      </c>
      <c r="E15067" t="s">
        <v>2583</v>
      </c>
      <c r="F15067" t="s">
        <v>1531</v>
      </c>
    </row>
    <row r="15068" spans="1:6" ht="15">
      <c r="A15068" s="233">
        <v>45748</v>
      </c>
      <c r="B15068" t="s">
        <v>2588</v>
      </c>
      <c r="C15068">
        <v>740</v>
      </c>
      <c r="D15068" t="s">
        <v>84</v>
      </c>
      <c r="E15068" t="s">
        <v>2375</v>
      </c>
      <c r="F15068" t="s">
        <v>1509</v>
      </c>
    </row>
    <row r="15069" spans="1:6" ht="15">
      <c r="A15069" s="233">
        <v>45748</v>
      </c>
      <c r="B15069" t="s">
        <v>2590</v>
      </c>
      <c r="C15069">
        <v>82.222222222222214</v>
      </c>
      <c r="D15069" t="s">
        <v>84</v>
      </c>
      <c r="E15069" t="s">
        <v>2583</v>
      </c>
      <c r="F15069" t="s">
        <v>1509</v>
      </c>
    </row>
    <row r="15070" spans="1:6" ht="15">
      <c r="A15070" s="233">
        <v>45748</v>
      </c>
      <c r="B15070" t="s">
        <v>2588</v>
      </c>
      <c r="C15070">
        <v>1250</v>
      </c>
      <c r="D15070" t="s">
        <v>86</v>
      </c>
      <c r="E15070" t="s">
        <v>2992</v>
      </c>
      <c r="F15070" t="s">
        <v>1518</v>
      </c>
    </row>
    <row r="15071" spans="1:6" ht="15">
      <c r="A15071" s="233">
        <v>45748</v>
      </c>
      <c r="B15071" t="s">
        <v>2590</v>
      </c>
      <c r="C15071">
        <v>89.285714285714292</v>
      </c>
      <c r="D15071" t="s">
        <v>86</v>
      </c>
      <c r="E15071" t="s">
        <v>2265</v>
      </c>
      <c r="F15071" t="s">
        <v>1518</v>
      </c>
    </row>
    <row r="15072" spans="1:6" ht="15">
      <c r="A15072" s="233">
        <v>45748</v>
      </c>
      <c r="B15072" t="s">
        <v>2588</v>
      </c>
      <c r="C15072">
        <v>1670</v>
      </c>
      <c r="D15072" t="s">
        <v>88</v>
      </c>
      <c r="E15072" t="s">
        <v>2863</v>
      </c>
      <c r="F15072" t="s">
        <v>1544</v>
      </c>
    </row>
    <row r="15073" spans="1:6" ht="15">
      <c r="A15073" s="233">
        <v>45748</v>
      </c>
      <c r="B15073" t="s">
        <v>2590</v>
      </c>
      <c r="C15073">
        <v>76.605504587155963</v>
      </c>
      <c r="D15073" t="s">
        <v>88</v>
      </c>
      <c r="E15073" t="s">
        <v>2533</v>
      </c>
      <c r="F15073" t="s">
        <v>1544</v>
      </c>
    </row>
    <row r="15074" spans="1:6" ht="15">
      <c r="A15074" s="233">
        <v>45748</v>
      </c>
      <c r="B15074" t="s">
        <v>2588</v>
      </c>
      <c r="C15074">
        <v>555</v>
      </c>
      <c r="D15074" t="s">
        <v>90</v>
      </c>
      <c r="E15074" t="s">
        <v>3003</v>
      </c>
      <c r="F15074" t="s">
        <v>1509</v>
      </c>
    </row>
    <row r="15075" spans="1:6" ht="15">
      <c r="A15075" s="233">
        <v>45748</v>
      </c>
      <c r="B15075" t="s">
        <v>2590</v>
      </c>
      <c r="C15075">
        <v>79.856115107913666</v>
      </c>
      <c r="D15075" t="s">
        <v>90</v>
      </c>
      <c r="E15075" t="s">
        <v>2115</v>
      </c>
      <c r="F15075" t="s">
        <v>1509</v>
      </c>
    </row>
    <row r="15076" spans="1:6" ht="15">
      <c r="A15076" s="233">
        <v>45748</v>
      </c>
      <c r="B15076" t="s">
        <v>2588</v>
      </c>
      <c r="C15076">
        <v>4110</v>
      </c>
      <c r="D15076" t="s">
        <v>92</v>
      </c>
      <c r="E15076" t="s">
        <v>4184</v>
      </c>
      <c r="F15076" t="s">
        <v>1525</v>
      </c>
    </row>
    <row r="15077" spans="1:6" ht="15">
      <c r="A15077" s="233">
        <v>45748</v>
      </c>
      <c r="B15077" t="s">
        <v>2590</v>
      </c>
      <c r="C15077">
        <v>81.547619047619051</v>
      </c>
      <c r="D15077" t="s">
        <v>92</v>
      </c>
      <c r="E15077" t="s">
        <v>2583</v>
      </c>
      <c r="F15077" t="s">
        <v>1525</v>
      </c>
    </row>
    <row r="15078" spans="1:6" ht="15">
      <c r="A15078" s="233">
        <v>45748</v>
      </c>
      <c r="B15078" t="s">
        <v>2588</v>
      </c>
      <c r="C15078">
        <v>740</v>
      </c>
      <c r="D15078" t="s">
        <v>94</v>
      </c>
      <c r="E15078" t="s">
        <v>2375</v>
      </c>
      <c r="F15078" t="s">
        <v>1578</v>
      </c>
    </row>
    <row r="15079" spans="1:6" ht="15">
      <c r="A15079" s="233">
        <v>45748</v>
      </c>
      <c r="B15079" t="s">
        <v>2590</v>
      </c>
      <c r="C15079">
        <v>82.681564245810051</v>
      </c>
      <c r="D15079" t="s">
        <v>94</v>
      </c>
      <c r="E15079" t="s">
        <v>2548</v>
      </c>
      <c r="F15079" t="s">
        <v>1578</v>
      </c>
    </row>
    <row r="15080" spans="1:6" ht="15">
      <c r="A15080" s="233">
        <v>45748</v>
      </c>
      <c r="B15080" t="s">
        <v>2588</v>
      </c>
      <c r="C15080">
        <v>1755</v>
      </c>
      <c r="D15080" t="s">
        <v>96</v>
      </c>
      <c r="E15080" t="s">
        <v>3418</v>
      </c>
      <c r="F15080" t="s">
        <v>1522</v>
      </c>
    </row>
    <row r="15081" spans="1:6" ht="15">
      <c r="A15081" s="233">
        <v>45748</v>
      </c>
      <c r="B15081" t="s">
        <v>2590</v>
      </c>
      <c r="C15081">
        <v>81.818181818181827</v>
      </c>
      <c r="D15081" t="s">
        <v>96</v>
      </c>
      <c r="E15081" t="s">
        <v>2583</v>
      </c>
      <c r="F15081" t="s">
        <v>1522</v>
      </c>
    </row>
    <row r="15082" spans="1:6" ht="15">
      <c r="A15082" s="233">
        <v>45748</v>
      </c>
      <c r="B15082" t="s">
        <v>2588</v>
      </c>
      <c r="C15082">
        <v>570</v>
      </c>
      <c r="D15082" t="s">
        <v>98</v>
      </c>
      <c r="E15082" t="s">
        <v>2622</v>
      </c>
      <c r="F15082" t="s">
        <v>1509</v>
      </c>
    </row>
    <row r="15083" spans="1:6" ht="15">
      <c r="A15083" s="233">
        <v>45748</v>
      </c>
      <c r="B15083" t="s">
        <v>2590</v>
      </c>
      <c r="C15083">
        <v>86.36363636363636</v>
      </c>
      <c r="D15083" t="s">
        <v>98</v>
      </c>
      <c r="E15083" t="s">
        <v>2595</v>
      </c>
      <c r="F15083" t="s">
        <v>1509</v>
      </c>
    </row>
    <row r="15084" spans="1:6" ht="15">
      <c r="A15084" s="233">
        <v>45748</v>
      </c>
      <c r="B15084" t="s">
        <v>2588</v>
      </c>
      <c r="C15084">
        <v>355</v>
      </c>
      <c r="D15084" t="s">
        <v>100</v>
      </c>
      <c r="E15084" t="s">
        <v>2366</v>
      </c>
      <c r="F15084" t="s">
        <v>1509</v>
      </c>
    </row>
    <row r="15085" spans="1:6" ht="15">
      <c r="A15085" s="233">
        <v>45748</v>
      </c>
      <c r="B15085" t="s">
        <v>2590</v>
      </c>
      <c r="C15085">
        <v>81.609195402298852</v>
      </c>
      <c r="D15085" t="s">
        <v>100</v>
      </c>
      <c r="E15085" t="s">
        <v>2583</v>
      </c>
      <c r="F15085" t="s">
        <v>1509</v>
      </c>
    </row>
    <row r="15086" spans="1:6" ht="15">
      <c r="A15086" s="233">
        <v>45748</v>
      </c>
      <c r="B15086" t="s">
        <v>2588</v>
      </c>
      <c r="C15086">
        <v>410</v>
      </c>
      <c r="D15086" t="s">
        <v>102</v>
      </c>
      <c r="E15086" t="s">
        <v>2228</v>
      </c>
      <c r="F15086" t="s">
        <v>1534</v>
      </c>
    </row>
    <row r="15087" spans="1:6" ht="15">
      <c r="A15087" s="233">
        <v>45748</v>
      </c>
      <c r="B15087" t="s">
        <v>2590</v>
      </c>
      <c r="C15087">
        <v>85.416666666666657</v>
      </c>
      <c r="D15087" t="s">
        <v>102</v>
      </c>
      <c r="E15087" t="s">
        <v>2183</v>
      </c>
      <c r="F15087" t="s">
        <v>1534</v>
      </c>
    </row>
    <row r="15088" spans="1:6" ht="15">
      <c r="A15088" s="233">
        <v>45748</v>
      </c>
      <c r="B15088" t="s">
        <v>2588</v>
      </c>
      <c r="C15088">
        <v>350</v>
      </c>
      <c r="D15088" t="s">
        <v>104</v>
      </c>
      <c r="E15088" t="s">
        <v>2210</v>
      </c>
      <c r="F15088" t="s">
        <v>1509</v>
      </c>
    </row>
    <row r="15089" spans="1:6" ht="15">
      <c r="A15089" s="233">
        <v>45748</v>
      </c>
      <c r="B15089" t="s">
        <v>2590</v>
      </c>
      <c r="C15089">
        <v>84.337349397590373</v>
      </c>
      <c r="D15089" t="s">
        <v>104</v>
      </c>
      <c r="E15089" t="s">
        <v>2537</v>
      </c>
      <c r="F15089" t="s">
        <v>1509</v>
      </c>
    </row>
    <row r="15090" spans="1:6" ht="15">
      <c r="A15090" s="233">
        <v>45748</v>
      </c>
      <c r="B15090" t="s">
        <v>2588</v>
      </c>
      <c r="C15090">
        <v>4325</v>
      </c>
      <c r="D15090" t="s">
        <v>106</v>
      </c>
      <c r="E15090" t="s">
        <v>4185</v>
      </c>
      <c r="F15090" t="s">
        <v>1544</v>
      </c>
    </row>
    <row r="15091" spans="1:6" ht="15">
      <c r="A15091" s="233">
        <v>45748</v>
      </c>
      <c r="B15091" t="s">
        <v>2590</v>
      </c>
      <c r="C15091">
        <v>81.068416119962521</v>
      </c>
      <c r="D15091" t="s">
        <v>106</v>
      </c>
      <c r="E15091" t="s">
        <v>2591</v>
      </c>
      <c r="F15091" t="s">
        <v>1544</v>
      </c>
    </row>
    <row r="15092" spans="1:6" ht="15">
      <c r="A15092" s="233">
        <v>45748</v>
      </c>
      <c r="B15092" t="s">
        <v>2588</v>
      </c>
      <c r="C15092">
        <v>360</v>
      </c>
      <c r="D15092" t="s">
        <v>108</v>
      </c>
      <c r="E15092" t="s">
        <v>2491</v>
      </c>
      <c r="F15092" t="s">
        <v>1509</v>
      </c>
    </row>
    <row r="15093" spans="1:6" ht="15">
      <c r="A15093" s="233">
        <v>45748</v>
      </c>
      <c r="B15093" t="s">
        <v>2590</v>
      </c>
      <c r="C15093">
        <v>81.818181818181827</v>
      </c>
      <c r="D15093" t="s">
        <v>108</v>
      </c>
      <c r="E15093" t="s">
        <v>2583</v>
      </c>
      <c r="F15093" t="s">
        <v>1509</v>
      </c>
    </row>
    <row r="15094" spans="1:6" ht="15">
      <c r="A15094" s="233">
        <v>45748</v>
      </c>
      <c r="B15094" t="s">
        <v>2588</v>
      </c>
      <c r="C15094">
        <v>560</v>
      </c>
      <c r="D15094" t="s">
        <v>110</v>
      </c>
      <c r="E15094" t="s">
        <v>2619</v>
      </c>
      <c r="F15094" t="s">
        <v>1509</v>
      </c>
    </row>
    <row r="15095" spans="1:6" ht="15">
      <c r="A15095" s="233">
        <v>45748</v>
      </c>
      <c r="B15095" t="s">
        <v>2590</v>
      </c>
      <c r="C15095">
        <v>82.962962962962962</v>
      </c>
      <c r="D15095" t="s">
        <v>110</v>
      </c>
      <c r="E15095" t="s">
        <v>2548</v>
      </c>
      <c r="F15095" t="s">
        <v>1509</v>
      </c>
    </row>
    <row r="15096" spans="1:6" ht="15">
      <c r="A15096" s="233">
        <v>45748</v>
      </c>
      <c r="B15096" t="s">
        <v>2588</v>
      </c>
      <c r="C15096">
        <v>310</v>
      </c>
      <c r="D15096" t="s">
        <v>112</v>
      </c>
      <c r="E15096" t="s">
        <v>2289</v>
      </c>
      <c r="F15096" t="s">
        <v>1578</v>
      </c>
    </row>
    <row r="15097" spans="1:6" ht="15">
      <c r="A15097" s="233">
        <v>45748</v>
      </c>
      <c r="B15097" t="s">
        <v>2590</v>
      </c>
      <c r="C15097">
        <v>80.519480519480524</v>
      </c>
      <c r="D15097" t="s">
        <v>112</v>
      </c>
      <c r="E15097" t="s">
        <v>2591</v>
      </c>
      <c r="F15097" t="s">
        <v>1578</v>
      </c>
    </row>
    <row r="15098" spans="1:6" ht="15">
      <c r="A15098" s="233">
        <v>45748</v>
      </c>
      <c r="B15098" t="s">
        <v>2588</v>
      </c>
      <c r="C15098">
        <v>705</v>
      </c>
      <c r="D15098" t="s">
        <v>114</v>
      </c>
      <c r="E15098" t="s">
        <v>2408</v>
      </c>
      <c r="F15098" t="s">
        <v>1509</v>
      </c>
    </row>
    <row r="15099" spans="1:6" ht="15">
      <c r="A15099" s="233">
        <v>45748</v>
      </c>
      <c r="B15099" t="s">
        <v>2590</v>
      </c>
      <c r="C15099">
        <v>75.806451612903231</v>
      </c>
      <c r="D15099" t="s">
        <v>114</v>
      </c>
      <c r="E15099" t="s">
        <v>2556</v>
      </c>
      <c r="F15099" t="s">
        <v>1509</v>
      </c>
    </row>
    <row r="15100" spans="1:6" ht="15">
      <c r="A15100" s="233">
        <v>45748</v>
      </c>
      <c r="B15100" t="s">
        <v>2588</v>
      </c>
      <c r="C15100">
        <v>535</v>
      </c>
      <c r="D15100" t="s">
        <v>872</v>
      </c>
      <c r="E15100" t="s">
        <v>2389</v>
      </c>
      <c r="F15100" t="s">
        <v>1531</v>
      </c>
    </row>
    <row r="15101" spans="1:6" ht="15">
      <c r="A15101" s="233">
        <v>45748</v>
      </c>
      <c r="B15101" t="s">
        <v>2590</v>
      </c>
      <c r="C15101">
        <v>79.850746268656707</v>
      </c>
      <c r="D15101" t="s">
        <v>872</v>
      </c>
      <c r="E15101" t="s">
        <v>2115</v>
      </c>
      <c r="F15101" t="s">
        <v>1531</v>
      </c>
    </row>
    <row r="15102" spans="1:6" ht="15">
      <c r="A15102" s="233">
        <v>45748</v>
      </c>
      <c r="B15102" t="s">
        <v>2588</v>
      </c>
      <c r="C15102">
        <v>2975</v>
      </c>
      <c r="D15102" t="s">
        <v>118</v>
      </c>
      <c r="E15102" t="s">
        <v>3435</v>
      </c>
      <c r="F15102" t="s">
        <v>1525</v>
      </c>
    </row>
    <row r="15103" spans="1:6" ht="15">
      <c r="A15103" s="233">
        <v>45748</v>
      </c>
      <c r="B15103" t="s">
        <v>2590</v>
      </c>
      <c r="C15103">
        <v>84.158415841584159</v>
      </c>
      <c r="D15103" t="s">
        <v>118</v>
      </c>
      <c r="E15103" t="s">
        <v>2537</v>
      </c>
      <c r="F15103" t="s">
        <v>1525</v>
      </c>
    </row>
    <row r="15104" spans="1:6" ht="15">
      <c r="A15104" s="233">
        <v>45748</v>
      </c>
      <c r="B15104" t="s">
        <v>2588</v>
      </c>
      <c r="C15104">
        <v>680</v>
      </c>
      <c r="D15104" t="s">
        <v>120</v>
      </c>
      <c r="E15104" t="s">
        <v>2919</v>
      </c>
      <c r="F15104" t="s">
        <v>1509</v>
      </c>
    </row>
    <row r="15105" spans="1:6" ht="15">
      <c r="A15105" s="233">
        <v>45748</v>
      </c>
      <c r="B15105" t="s">
        <v>2590</v>
      </c>
      <c r="C15105">
        <v>81.92771084337349</v>
      </c>
      <c r="D15105" t="s">
        <v>120</v>
      </c>
      <c r="E15105" t="s">
        <v>2583</v>
      </c>
      <c r="F15105" t="s">
        <v>1509</v>
      </c>
    </row>
    <row r="15106" spans="1:6" ht="15">
      <c r="A15106" s="233">
        <v>45748</v>
      </c>
      <c r="B15106" t="s">
        <v>2588</v>
      </c>
      <c r="C15106">
        <v>575</v>
      </c>
      <c r="D15106" t="s">
        <v>122</v>
      </c>
      <c r="E15106" t="s">
        <v>3440</v>
      </c>
      <c r="F15106" t="s">
        <v>1509</v>
      </c>
    </row>
    <row r="15107" spans="1:6" ht="15">
      <c r="A15107" s="233">
        <v>45748</v>
      </c>
      <c r="B15107" t="s">
        <v>2590</v>
      </c>
      <c r="C15107">
        <v>79.310344827586206</v>
      </c>
      <c r="D15107" t="s">
        <v>122</v>
      </c>
      <c r="E15107" t="s">
        <v>2562</v>
      </c>
      <c r="F15107" t="s">
        <v>1509</v>
      </c>
    </row>
    <row r="15108" spans="1:6" ht="15">
      <c r="A15108" s="233">
        <v>45748</v>
      </c>
      <c r="B15108" t="s">
        <v>2588</v>
      </c>
      <c r="C15108">
        <v>555</v>
      </c>
      <c r="D15108" t="s">
        <v>124</v>
      </c>
      <c r="E15108" t="s">
        <v>3003</v>
      </c>
      <c r="F15108" t="s">
        <v>1544</v>
      </c>
    </row>
    <row r="15109" spans="1:6" ht="15">
      <c r="A15109" s="233">
        <v>45748</v>
      </c>
      <c r="B15109" t="s">
        <v>2590</v>
      </c>
      <c r="C15109">
        <v>82.835820895522389</v>
      </c>
      <c r="D15109" t="s">
        <v>124</v>
      </c>
      <c r="E15109" t="s">
        <v>2548</v>
      </c>
      <c r="F15109" t="s">
        <v>1544</v>
      </c>
    </row>
    <row r="15110" spans="1:6" ht="15">
      <c r="A15110" s="233">
        <v>45748</v>
      </c>
      <c r="B15110" t="s">
        <v>2588</v>
      </c>
      <c r="C15110">
        <v>340</v>
      </c>
      <c r="D15110" t="s">
        <v>126</v>
      </c>
      <c r="E15110" t="s">
        <v>2542</v>
      </c>
      <c r="F15110" t="s">
        <v>1509</v>
      </c>
    </row>
    <row r="15111" spans="1:6" ht="15">
      <c r="A15111" s="233">
        <v>45748</v>
      </c>
      <c r="B15111" t="s">
        <v>2590</v>
      </c>
      <c r="C15111">
        <v>82.926829268292678</v>
      </c>
      <c r="D15111" t="s">
        <v>126</v>
      </c>
      <c r="E15111" t="s">
        <v>2548</v>
      </c>
      <c r="F15111" t="s">
        <v>1509</v>
      </c>
    </row>
    <row r="15112" spans="1:6" ht="15">
      <c r="A15112" s="233">
        <v>45748</v>
      </c>
      <c r="B15112" t="s">
        <v>2588</v>
      </c>
      <c r="C15112">
        <v>300</v>
      </c>
      <c r="D15112" t="s">
        <v>128</v>
      </c>
      <c r="E15112" t="s">
        <v>2111</v>
      </c>
      <c r="F15112" t="s">
        <v>1509</v>
      </c>
    </row>
    <row r="15113" spans="1:6" ht="15">
      <c r="A15113" s="233">
        <v>45748</v>
      </c>
      <c r="B15113" t="s">
        <v>2590</v>
      </c>
      <c r="C15113">
        <v>88.235294117647058</v>
      </c>
      <c r="D15113" t="s">
        <v>128</v>
      </c>
      <c r="E15113" t="s">
        <v>2571</v>
      </c>
      <c r="F15113" t="s">
        <v>1509</v>
      </c>
    </row>
    <row r="15114" spans="1:6" ht="15">
      <c r="A15114" s="233">
        <v>45748</v>
      </c>
      <c r="B15114" t="s">
        <v>2588</v>
      </c>
      <c r="C15114">
        <v>3290</v>
      </c>
      <c r="D15114" t="s">
        <v>130</v>
      </c>
      <c r="E15114" t="s">
        <v>4186</v>
      </c>
      <c r="F15114" t="s">
        <v>1544</v>
      </c>
    </row>
    <row r="15115" spans="1:6" ht="15">
      <c r="A15115" s="233">
        <v>45748</v>
      </c>
      <c r="B15115" t="s">
        <v>2590</v>
      </c>
      <c r="C15115">
        <v>77.049180327868854</v>
      </c>
      <c r="D15115" t="s">
        <v>130</v>
      </c>
      <c r="E15115" t="s">
        <v>2533</v>
      </c>
      <c r="F15115" t="s">
        <v>1544</v>
      </c>
    </row>
    <row r="15116" spans="1:6" ht="15">
      <c r="A15116" s="233">
        <v>45748</v>
      </c>
      <c r="B15116" t="s">
        <v>2588</v>
      </c>
      <c r="C15116">
        <v>720</v>
      </c>
      <c r="D15116" t="s">
        <v>1499</v>
      </c>
      <c r="E15116" t="s">
        <v>2521</v>
      </c>
      <c r="F15116" t="s">
        <v>1518</v>
      </c>
    </row>
    <row r="15117" spans="1:6" ht="15">
      <c r="A15117" s="233">
        <v>45748</v>
      </c>
      <c r="B15117" t="s">
        <v>2590</v>
      </c>
      <c r="C15117">
        <v>88.888888888888886</v>
      </c>
      <c r="D15117" t="s">
        <v>1499</v>
      </c>
      <c r="E15117" t="s">
        <v>2265</v>
      </c>
      <c r="F15117" t="s">
        <v>1518</v>
      </c>
    </row>
    <row r="15118" spans="1:6" ht="15">
      <c r="A15118" s="233">
        <v>45748</v>
      </c>
      <c r="B15118" t="s">
        <v>2588</v>
      </c>
      <c r="C15118">
        <v>350</v>
      </c>
      <c r="D15118" t="s">
        <v>134</v>
      </c>
      <c r="E15118" t="s">
        <v>2210</v>
      </c>
      <c r="F15118" t="s">
        <v>1509</v>
      </c>
    </row>
    <row r="15119" spans="1:6" ht="15">
      <c r="A15119" s="233">
        <v>45748</v>
      </c>
      <c r="B15119" t="s">
        <v>2590</v>
      </c>
      <c r="C15119">
        <v>77.777777777777786</v>
      </c>
      <c r="D15119" t="s">
        <v>134</v>
      </c>
      <c r="E15119" t="s">
        <v>2604</v>
      </c>
      <c r="F15119" t="s">
        <v>1509</v>
      </c>
    </row>
    <row r="15120" spans="1:6" ht="15">
      <c r="A15120" s="233">
        <v>45748</v>
      </c>
      <c r="B15120" t="s">
        <v>2588</v>
      </c>
      <c r="C15120">
        <v>1140</v>
      </c>
      <c r="D15120" t="s">
        <v>136</v>
      </c>
      <c r="E15120" t="s">
        <v>2854</v>
      </c>
      <c r="F15120" t="s">
        <v>1518</v>
      </c>
    </row>
    <row r="15121" spans="1:6" ht="15">
      <c r="A15121" s="233">
        <v>45748</v>
      </c>
      <c r="B15121" t="s">
        <v>2590</v>
      </c>
      <c r="C15121">
        <v>80.565371024734972</v>
      </c>
      <c r="D15121" t="s">
        <v>136</v>
      </c>
      <c r="E15121" t="s">
        <v>2591</v>
      </c>
      <c r="F15121" t="s">
        <v>1518</v>
      </c>
    </row>
    <row r="15122" spans="1:6" ht="15">
      <c r="A15122" s="233">
        <v>45748</v>
      </c>
      <c r="B15122" t="s">
        <v>2588</v>
      </c>
      <c r="C15122">
        <v>455</v>
      </c>
      <c r="D15122" t="s">
        <v>138</v>
      </c>
      <c r="E15122" t="s">
        <v>2856</v>
      </c>
      <c r="F15122" t="s">
        <v>1534</v>
      </c>
    </row>
    <row r="15123" spans="1:6" ht="15">
      <c r="A15123" s="233">
        <v>45748</v>
      </c>
      <c r="B15123" t="s">
        <v>2590</v>
      </c>
      <c r="C15123">
        <v>83.486238532110093</v>
      </c>
      <c r="D15123" t="s">
        <v>138</v>
      </c>
      <c r="E15123" t="s">
        <v>2548</v>
      </c>
      <c r="F15123" t="s">
        <v>1534</v>
      </c>
    </row>
    <row r="15124" spans="1:6" ht="15">
      <c r="A15124" s="233">
        <v>45748</v>
      </c>
      <c r="B15124" t="s">
        <v>2588</v>
      </c>
      <c r="C15124">
        <v>410</v>
      </c>
      <c r="D15124" t="s">
        <v>140</v>
      </c>
      <c r="E15124" t="s">
        <v>2228</v>
      </c>
      <c r="F15124" t="s">
        <v>1509</v>
      </c>
    </row>
    <row r="15125" spans="1:6" ht="15">
      <c r="A15125" s="233">
        <v>45748</v>
      </c>
      <c r="B15125" t="s">
        <v>2590</v>
      </c>
      <c r="C15125">
        <v>82.828282828282823</v>
      </c>
      <c r="D15125" t="s">
        <v>140</v>
      </c>
      <c r="E15125" t="s">
        <v>2548</v>
      </c>
      <c r="F15125" t="s">
        <v>1509</v>
      </c>
    </row>
    <row r="15126" spans="1:6" ht="15">
      <c r="A15126" s="233">
        <v>45748</v>
      </c>
      <c r="B15126" t="s">
        <v>2588</v>
      </c>
      <c r="C15126">
        <v>3485</v>
      </c>
      <c r="D15126" t="s">
        <v>142</v>
      </c>
      <c r="E15126" t="s">
        <v>3338</v>
      </c>
      <c r="F15126" t="s">
        <v>1534</v>
      </c>
    </row>
    <row r="15127" spans="1:6" ht="15">
      <c r="A15127" s="233">
        <v>45748</v>
      </c>
      <c r="B15127" t="s">
        <v>2590</v>
      </c>
      <c r="C15127">
        <v>81.8075117370892</v>
      </c>
      <c r="D15127" t="s">
        <v>142</v>
      </c>
      <c r="E15127" t="s">
        <v>2583</v>
      </c>
      <c r="F15127" t="s">
        <v>1534</v>
      </c>
    </row>
    <row r="15128" spans="1:6" ht="15">
      <c r="A15128" s="233">
        <v>45748</v>
      </c>
      <c r="B15128" t="s">
        <v>2588</v>
      </c>
      <c r="C15128">
        <v>1635</v>
      </c>
      <c r="D15128" t="s">
        <v>144</v>
      </c>
      <c r="E15128" t="s">
        <v>2615</v>
      </c>
      <c r="F15128" t="s">
        <v>1518</v>
      </c>
    </row>
    <row r="15129" spans="1:6" ht="15">
      <c r="A15129" s="233">
        <v>45748</v>
      </c>
      <c r="B15129" t="s">
        <v>2590</v>
      </c>
      <c r="C15129">
        <v>76.401869158878498</v>
      </c>
      <c r="D15129" t="s">
        <v>144</v>
      </c>
      <c r="E15129" t="s">
        <v>2556</v>
      </c>
      <c r="F15129" t="s">
        <v>1518</v>
      </c>
    </row>
    <row r="15130" spans="1:6" ht="15">
      <c r="A15130" s="233">
        <v>45748</v>
      </c>
      <c r="B15130" t="s">
        <v>2588</v>
      </c>
      <c r="C15130">
        <v>425</v>
      </c>
      <c r="D15130" t="s">
        <v>146</v>
      </c>
      <c r="E15130" t="s">
        <v>2116</v>
      </c>
      <c r="F15130" t="s">
        <v>1591</v>
      </c>
    </row>
    <row r="15131" spans="1:6" ht="15">
      <c r="A15131" s="233">
        <v>45748</v>
      </c>
      <c r="B15131" t="s">
        <v>2590</v>
      </c>
      <c r="C15131">
        <v>70.833333333333343</v>
      </c>
      <c r="D15131" t="s">
        <v>146</v>
      </c>
      <c r="E15131" t="s">
        <v>2251</v>
      </c>
      <c r="F15131" t="s">
        <v>1591</v>
      </c>
    </row>
    <row r="15132" spans="1:6" ht="15">
      <c r="A15132" s="233">
        <v>45748</v>
      </c>
      <c r="B15132" t="s">
        <v>2588</v>
      </c>
      <c r="C15132">
        <v>1360</v>
      </c>
      <c r="D15132" t="s">
        <v>148</v>
      </c>
      <c r="E15132" t="s">
        <v>3323</v>
      </c>
      <c r="F15132" t="s">
        <v>1591</v>
      </c>
    </row>
    <row r="15133" spans="1:6" ht="15">
      <c r="A15133" s="233">
        <v>45748</v>
      </c>
      <c r="B15133" t="s">
        <v>2590</v>
      </c>
      <c r="C15133">
        <v>73.71273712737127</v>
      </c>
      <c r="D15133" t="s">
        <v>148</v>
      </c>
      <c r="E15133" t="s">
        <v>2628</v>
      </c>
      <c r="F15133" t="s">
        <v>1591</v>
      </c>
    </row>
    <row r="15134" spans="1:6" ht="15">
      <c r="A15134" s="233">
        <v>45748</v>
      </c>
      <c r="B15134" t="s">
        <v>2588</v>
      </c>
      <c r="C15134">
        <v>535</v>
      </c>
      <c r="D15134" t="s">
        <v>150</v>
      </c>
      <c r="E15134" t="s">
        <v>2389</v>
      </c>
      <c r="F15134" t="s">
        <v>1509</v>
      </c>
    </row>
    <row r="15135" spans="1:6" ht="15">
      <c r="A15135" s="233">
        <v>45748</v>
      </c>
      <c r="B15135" t="s">
        <v>2590</v>
      </c>
      <c r="C15135">
        <v>86.290322580645167</v>
      </c>
      <c r="D15135" t="s">
        <v>150</v>
      </c>
      <c r="E15135" t="s">
        <v>2595</v>
      </c>
      <c r="F15135" t="s">
        <v>1509</v>
      </c>
    </row>
    <row r="15136" spans="1:6" ht="15">
      <c r="A15136" s="233">
        <v>45748</v>
      </c>
      <c r="B15136" t="s">
        <v>2588</v>
      </c>
      <c r="C15136">
        <v>2280</v>
      </c>
      <c r="D15136" t="s">
        <v>152</v>
      </c>
      <c r="E15136" t="s">
        <v>2502</v>
      </c>
      <c r="F15136" t="s">
        <v>1591</v>
      </c>
    </row>
    <row r="15137" spans="1:6" ht="15">
      <c r="A15137" s="233">
        <v>45748</v>
      </c>
      <c r="B15137" t="s">
        <v>2590</v>
      </c>
      <c r="C15137">
        <v>80.99467140319716</v>
      </c>
      <c r="D15137" t="s">
        <v>152</v>
      </c>
      <c r="E15137" t="s">
        <v>2591</v>
      </c>
      <c r="F15137" t="s">
        <v>1591</v>
      </c>
    </row>
    <row r="15138" spans="1:6" ht="15">
      <c r="A15138" s="233">
        <v>45748</v>
      </c>
      <c r="B15138" t="s">
        <v>2588</v>
      </c>
      <c r="C15138">
        <v>1325</v>
      </c>
      <c r="D15138" t="s">
        <v>154</v>
      </c>
      <c r="E15138" t="s">
        <v>3812</v>
      </c>
      <c r="F15138" t="s">
        <v>1534</v>
      </c>
    </row>
    <row r="15139" spans="1:6" ht="15">
      <c r="A15139" s="233">
        <v>45748</v>
      </c>
      <c r="B15139" t="s">
        <v>2590</v>
      </c>
      <c r="C15139">
        <v>84.664536741214064</v>
      </c>
      <c r="D15139" t="s">
        <v>154</v>
      </c>
      <c r="E15139" t="s">
        <v>2183</v>
      </c>
      <c r="F15139" t="s">
        <v>1534</v>
      </c>
    </row>
    <row r="15140" spans="1:6" ht="15">
      <c r="A15140" s="233">
        <v>45748</v>
      </c>
      <c r="B15140" t="s">
        <v>2588</v>
      </c>
      <c r="C15140">
        <v>440</v>
      </c>
      <c r="D15140" t="s">
        <v>156</v>
      </c>
      <c r="E15140" t="s">
        <v>2248</v>
      </c>
      <c r="F15140" t="s">
        <v>1525</v>
      </c>
    </row>
    <row r="15141" spans="1:6" ht="15">
      <c r="A15141" s="233">
        <v>45748</v>
      </c>
      <c r="B15141" t="s">
        <v>2590</v>
      </c>
      <c r="C15141">
        <v>86.274509803921575</v>
      </c>
      <c r="D15141" t="s">
        <v>156</v>
      </c>
      <c r="E15141" t="s">
        <v>2595</v>
      </c>
      <c r="F15141" t="s">
        <v>1525</v>
      </c>
    </row>
    <row r="15142" spans="1:6" ht="15">
      <c r="A15142" s="233">
        <v>45748</v>
      </c>
      <c r="B15142" t="s">
        <v>2588</v>
      </c>
      <c r="C15142">
        <v>985</v>
      </c>
      <c r="D15142" t="s">
        <v>158</v>
      </c>
      <c r="E15142" t="s">
        <v>2272</v>
      </c>
      <c r="F15142" t="s">
        <v>1534</v>
      </c>
    </row>
    <row r="15143" spans="1:6" ht="15">
      <c r="A15143" s="233">
        <v>45748</v>
      </c>
      <c r="B15143" t="s">
        <v>2590</v>
      </c>
      <c r="C15143">
        <v>79.116465863453811</v>
      </c>
      <c r="D15143" t="s">
        <v>158</v>
      </c>
      <c r="E15143" t="s">
        <v>2562</v>
      </c>
      <c r="F15143" t="s">
        <v>1534</v>
      </c>
    </row>
    <row r="15144" spans="1:6" ht="15">
      <c r="A15144" s="233">
        <v>45748</v>
      </c>
      <c r="B15144" t="s">
        <v>2588</v>
      </c>
      <c r="C15144">
        <v>550</v>
      </c>
      <c r="D15144" t="s">
        <v>160</v>
      </c>
      <c r="E15144" t="s">
        <v>2930</v>
      </c>
      <c r="F15144" t="s">
        <v>1544</v>
      </c>
    </row>
    <row r="15145" spans="1:6" ht="15">
      <c r="A15145" s="233">
        <v>45748</v>
      </c>
      <c r="B15145" t="s">
        <v>2590</v>
      </c>
      <c r="C15145">
        <v>76.388888888888886</v>
      </c>
      <c r="D15145" t="s">
        <v>160</v>
      </c>
      <c r="E15145" t="s">
        <v>2556</v>
      </c>
      <c r="F15145" t="s">
        <v>1544</v>
      </c>
    </row>
    <row r="15146" spans="1:6" ht="15">
      <c r="A15146" s="233">
        <v>45748</v>
      </c>
      <c r="B15146" t="s">
        <v>2588</v>
      </c>
      <c r="C15146">
        <v>400</v>
      </c>
      <c r="D15146" t="s">
        <v>162</v>
      </c>
      <c r="E15146" t="s">
        <v>2379</v>
      </c>
      <c r="F15146" t="s">
        <v>1509</v>
      </c>
    </row>
    <row r="15147" spans="1:6" ht="15">
      <c r="A15147" s="233">
        <v>45748</v>
      </c>
      <c r="B15147" t="s">
        <v>2590</v>
      </c>
      <c r="C15147">
        <v>81.632653061224488</v>
      </c>
      <c r="D15147" t="s">
        <v>162</v>
      </c>
      <c r="E15147" t="s">
        <v>2583</v>
      </c>
      <c r="F15147" t="s">
        <v>1509</v>
      </c>
    </row>
    <row r="15148" spans="1:6" ht="15">
      <c r="A15148" s="233">
        <v>45748</v>
      </c>
      <c r="B15148" t="s">
        <v>2588</v>
      </c>
      <c r="C15148">
        <v>370</v>
      </c>
      <c r="D15148" t="s">
        <v>164</v>
      </c>
      <c r="E15148" t="s">
        <v>2996</v>
      </c>
      <c r="F15148" t="s">
        <v>1578</v>
      </c>
    </row>
    <row r="15149" spans="1:6" ht="15">
      <c r="A15149" s="233">
        <v>45748</v>
      </c>
      <c r="B15149" t="s">
        <v>2590</v>
      </c>
      <c r="C15149">
        <v>77.083333333333343</v>
      </c>
      <c r="D15149" t="s">
        <v>164</v>
      </c>
      <c r="E15149" t="s">
        <v>2533</v>
      </c>
      <c r="F15149" t="s">
        <v>1578</v>
      </c>
    </row>
    <row r="15150" spans="1:6" ht="15">
      <c r="A15150" s="233">
        <v>45748</v>
      </c>
      <c r="B15150" t="s">
        <v>2588</v>
      </c>
      <c r="C15150">
        <v>630</v>
      </c>
      <c r="D15150" t="s">
        <v>166</v>
      </c>
      <c r="E15150" t="s">
        <v>2616</v>
      </c>
      <c r="F15150" t="s">
        <v>1525</v>
      </c>
    </row>
    <row r="15151" spans="1:6" ht="15">
      <c r="A15151" s="233">
        <v>45748</v>
      </c>
      <c r="B15151" t="s">
        <v>2590</v>
      </c>
      <c r="C15151">
        <v>84.56375838926175</v>
      </c>
      <c r="D15151" t="s">
        <v>166</v>
      </c>
      <c r="E15151" t="s">
        <v>2183</v>
      </c>
      <c r="F15151" t="s">
        <v>1525</v>
      </c>
    </row>
    <row r="15152" spans="1:6" ht="15">
      <c r="A15152" s="233">
        <v>45748</v>
      </c>
      <c r="B15152" t="s">
        <v>2588</v>
      </c>
      <c r="C15152">
        <v>870</v>
      </c>
      <c r="D15152" t="s">
        <v>168</v>
      </c>
      <c r="E15152" t="s">
        <v>2384</v>
      </c>
      <c r="F15152" t="s">
        <v>1578</v>
      </c>
    </row>
    <row r="15153" spans="1:6" ht="15">
      <c r="A15153" s="233">
        <v>45748</v>
      </c>
      <c r="B15153" t="s">
        <v>2590</v>
      </c>
      <c r="C15153">
        <v>83.253588516746419</v>
      </c>
      <c r="D15153" t="s">
        <v>168</v>
      </c>
      <c r="E15153" t="s">
        <v>2548</v>
      </c>
      <c r="F15153" t="s">
        <v>1578</v>
      </c>
    </row>
    <row r="15154" spans="1:6" ht="15">
      <c r="A15154" s="233">
        <v>45748</v>
      </c>
      <c r="B15154" t="s">
        <v>2588</v>
      </c>
      <c r="C15154">
        <v>395</v>
      </c>
      <c r="D15154" t="s">
        <v>170</v>
      </c>
      <c r="E15154" t="s">
        <v>2589</v>
      </c>
      <c r="F15154" t="s">
        <v>1509</v>
      </c>
    </row>
    <row r="15155" spans="1:6" ht="15">
      <c r="A15155" s="233">
        <v>45748</v>
      </c>
      <c r="B15155" t="s">
        <v>2590</v>
      </c>
      <c r="C15155">
        <v>83.15789473684211</v>
      </c>
      <c r="D15155" t="s">
        <v>170</v>
      </c>
      <c r="E15155" t="s">
        <v>2548</v>
      </c>
      <c r="F15155" t="s">
        <v>1509</v>
      </c>
    </row>
    <row r="15156" spans="1:6" ht="15">
      <c r="A15156" s="233">
        <v>45748</v>
      </c>
      <c r="B15156" t="s">
        <v>2588</v>
      </c>
      <c r="C15156">
        <v>2675</v>
      </c>
      <c r="D15156" t="s">
        <v>172</v>
      </c>
      <c r="E15156" t="s">
        <v>4187</v>
      </c>
      <c r="F15156" t="s">
        <v>1525</v>
      </c>
    </row>
    <row r="15157" spans="1:6" ht="15">
      <c r="A15157" s="233">
        <v>45748</v>
      </c>
      <c r="B15157" t="s">
        <v>2590</v>
      </c>
      <c r="C15157">
        <v>79.494799405646361</v>
      </c>
      <c r="D15157" t="s">
        <v>172</v>
      </c>
      <c r="E15157" t="s">
        <v>2562</v>
      </c>
      <c r="F15157" t="s">
        <v>1525</v>
      </c>
    </row>
    <row r="15158" spans="1:6" ht="15">
      <c r="A15158" s="233">
        <v>45748</v>
      </c>
      <c r="B15158" t="s">
        <v>2588</v>
      </c>
      <c r="C15158">
        <v>455</v>
      </c>
      <c r="D15158" t="s">
        <v>174</v>
      </c>
      <c r="E15158" t="s">
        <v>2856</v>
      </c>
      <c r="F15158" t="s">
        <v>1518</v>
      </c>
    </row>
    <row r="15159" spans="1:6" ht="15">
      <c r="A15159" s="233">
        <v>45748</v>
      </c>
      <c r="B15159" t="s">
        <v>2590</v>
      </c>
      <c r="C15159">
        <v>86.666666666666671</v>
      </c>
      <c r="D15159" t="s">
        <v>174</v>
      </c>
      <c r="E15159" t="s">
        <v>2567</v>
      </c>
      <c r="F15159" t="s">
        <v>1518</v>
      </c>
    </row>
    <row r="15160" spans="1:6" ht="15">
      <c r="A15160" s="233">
        <v>45748</v>
      </c>
      <c r="B15160" t="s">
        <v>2588</v>
      </c>
      <c r="C15160">
        <v>610</v>
      </c>
      <c r="D15160" t="s">
        <v>176</v>
      </c>
      <c r="E15160" t="s">
        <v>2640</v>
      </c>
      <c r="F15160" t="s">
        <v>1518</v>
      </c>
    </row>
    <row r="15161" spans="1:6" ht="15">
      <c r="A15161" s="233">
        <v>45748</v>
      </c>
      <c r="B15161" t="s">
        <v>2590</v>
      </c>
      <c r="C15161">
        <v>88.405797101449281</v>
      </c>
      <c r="D15161" t="s">
        <v>176</v>
      </c>
      <c r="E15161" t="s">
        <v>2571</v>
      </c>
      <c r="F15161" t="s">
        <v>1518</v>
      </c>
    </row>
    <row r="15162" spans="1:6" ht="15">
      <c r="A15162" s="233">
        <v>45748</v>
      </c>
      <c r="B15162" t="s">
        <v>2588</v>
      </c>
      <c r="C15162">
        <v>905</v>
      </c>
      <c r="D15162" t="s">
        <v>178</v>
      </c>
      <c r="E15162" t="s">
        <v>2486</v>
      </c>
      <c r="F15162" t="s">
        <v>1591</v>
      </c>
    </row>
    <row r="15163" spans="1:6" ht="15">
      <c r="A15163" s="233">
        <v>45748</v>
      </c>
      <c r="B15163" t="s">
        <v>2590</v>
      </c>
      <c r="C15163">
        <v>78.017241379310349</v>
      </c>
      <c r="D15163" t="s">
        <v>178</v>
      </c>
      <c r="E15163" t="s">
        <v>2604</v>
      </c>
      <c r="F15163" t="s">
        <v>1591</v>
      </c>
    </row>
    <row r="15164" spans="1:6" ht="15">
      <c r="A15164" s="233">
        <v>45748</v>
      </c>
      <c r="B15164" t="s">
        <v>2588</v>
      </c>
      <c r="C15164">
        <v>685</v>
      </c>
      <c r="D15164" t="s">
        <v>180</v>
      </c>
      <c r="E15164" t="s">
        <v>2433</v>
      </c>
      <c r="F15164" t="s">
        <v>1522</v>
      </c>
    </row>
    <row r="15165" spans="1:6" ht="15">
      <c r="A15165" s="233">
        <v>45748</v>
      </c>
      <c r="B15165" t="s">
        <v>2590</v>
      </c>
      <c r="C15165">
        <v>85.093167701863365</v>
      </c>
      <c r="D15165" t="s">
        <v>180</v>
      </c>
      <c r="E15165" t="s">
        <v>2183</v>
      </c>
      <c r="F15165" t="s">
        <v>1522</v>
      </c>
    </row>
    <row r="15166" spans="1:6" ht="15">
      <c r="A15166" s="233">
        <v>45748</v>
      </c>
      <c r="B15166" t="s">
        <v>2588</v>
      </c>
      <c r="C15166">
        <v>660</v>
      </c>
      <c r="D15166" t="s">
        <v>182</v>
      </c>
      <c r="E15166" t="s">
        <v>2634</v>
      </c>
      <c r="F15166" t="s">
        <v>1578</v>
      </c>
    </row>
    <row r="15167" spans="1:6" ht="15">
      <c r="A15167" s="233">
        <v>45748</v>
      </c>
      <c r="B15167" t="s">
        <v>2590</v>
      </c>
      <c r="C15167">
        <v>71.351351351351354</v>
      </c>
      <c r="D15167" t="s">
        <v>182</v>
      </c>
      <c r="E15167" t="s">
        <v>2251</v>
      </c>
      <c r="F15167" t="s">
        <v>1578</v>
      </c>
    </row>
    <row r="15168" spans="1:6" ht="15">
      <c r="A15168" s="233">
        <v>45748</v>
      </c>
      <c r="B15168" t="s">
        <v>2588</v>
      </c>
      <c r="C15168">
        <v>2050</v>
      </c>
      <c r="D15168" t="s">
        <v>184</v>
      </c>
      <c r="E15168" t="s">
        <v>3756</v>
      </c>
      <c r="F15168" t="s">
        <v>1518</v>
      </c>
    </row>
    <row r="15169" spans="1:6" ht="15">
      <c r="A15169" s="233">
        <v>45748</v>
      </c>
      <c r="B15169" t="s">
        <v>2590</v>
      </c>
      <c r="C15169">
        <v>81.673306772908376</v>
      </c>
      <c r="D15169" t="s">
        <v>184</v>
      </c>
      <c r="E15169" t="s">
        <v>2583</v>
      </c>
      <c r="F15169" t="s">
        <v>1518</v>
      </c>
    </row>
    <row r="15170" spans="1:6" ht="15">
      <c r="A15170" s="233">
        <v>45748</v>
      </c>
      <c r="B15170" t="s">
        <v>2588</v>
      </c>
      <c r="C15170">
        <v>1105</v>
      </c>
      <c r="D15170" t="s">
        <v>186</v>
      </c>
      <c r="E15170" t="s">
        <v>2994</v>
      </c>
      <c r="F15170" t="s">
        <v>1578</v>
      </c>
    </row>
    <row r="15171" spans="1:6" ht="15">
      <c r="A15171" s="233">
        <v>45748</v>
      </c>
      <c r="B15171" t="s">
        <v>2590</v>
      </c>
      <c r="C15171">
        <v>71.986970684039093</v>
      </c>
      <c r="D15171" t="s">
        <v>186</v>
      </c>
      <c r="E15171" t="s">
        <v>2529</v>
      </c>
      <c r="F15171" t="s">
        <v>1578</v>
      </c>
    </row>
    <row r="15172" spans="1:6" ht="15">
      <c r="A15172" s="233">
        <v>45748</v>
      </c>
      <c r="B15172" t="s">
        <v>2588</v>
      </c>
      <c r="C15172">
        <v>620</v>
      </c>
      <c r="D15172" t="s">
        <v>188</v>
      </c>
      <c r="E15172" t="s">
        <v>2605</v>
      </c>
      <c r="F15172" t="s">
        <v>1591</v>
      </c>
    </row>
    <row r="15173" spans="1:6" ht="15">
      <c r="A15173" s="233">
        <v>45748</v>
      </c>
      <c r="B15173" t="s">
        <v>2590</v>
      </c>
      <c r="C15173">
        <v>76.073619631901849</v>
      </c>
      <c r="D15173" t="s">
        <v>188</v>
      </c>
      <c r="E15173" t="s">
        <v>2556</v>
      </c>
      <c r="F15173" t="s">
        <v>1591</v>
      </c>
    </row>
    <row r="15174" spans="1:6" ht="15">
      <c r="A15174" s="233">
        <v>45748</v>
      </c>
      <c r="B15174" t="s">
        <v>2588</v>
      </c>
      <c r="C15174">
        <v>2445</v>
      </c>
      <c r="D15174" t="s">
        <v>190</v>
      </c>
      <c r="E15174" t="s">
        <v>4188</v>
      </c>
      <c r="F15174" t="s">
        <v>1591</v>
      </c>
    </row>
    <row r="15175" spans="1:6" ht="15">
      <c r="A15175" s="233">
        <v>45748</v>
      </c>
      <c r="B15175" t="s">
        <v>2590</v>
      </c>
      <c r="C15175">
        <v>78.239999999999995</v>
      </c>
      <c r="D15175" t="s">
        <v>190</v>
      </c>
      <c r="E15175" t="s">
        <v>2604</v>
      </c>
      <c r="F15175" t="s">
        <v>1591</v>
      </c>
    </row>
    <row r="15176" spans="1:6" ht="15">
      <c r="A15176" s="233">
        <v>45748</v>
      </c>
      <c r="B15176" t="s">
        <v>2588</v>
      </c>
      <c r="C15176">
        <v>530</v>
      </c>
      <c r="D15176" t="s">
        <v>192</v>
      </c>
      <c r="E15176" t="s">
        <v>2468</v>
      </c>
      <c r="F15176" t="s">
        <v>1534</v>
      </c>
    </row>
    <row r="15177" spans="1:6" ht="15">
      <c r="A15177" s="233">
        <v>45748</v>
      </c>
      <c r="B15177" t="s">
        <v>2590</v>
      </c>
      <c r="C15177">
        <v>77.941176470588232</v>
      </c>
      <c r="D15177" t="s">
        <v>192</v>
      </c>
      <c r="E15177" t="s">
        <v>2604</v>
      </c>
      <c r="F15177" t="s">
        <v>1534</v>
      </c>
    </row>
    <row r="15178" spans="1:6" ht="15">
      <c r="A15178" s="233">
        <v>45748</v>
      </c>
      <c r="B15178" t="s">
        <v>2588</v>
      </c>
      <c r="C15178">
        <v>1530</v>
      </c>
      <c r="D15178" t="s">
        <v>194</v>
      </c>
      <c r="E15178" t="s">
        <v>3341</v>
      </c>
      <c r="F15178" t="s">
        <v>1544</v>
      </c>
    </row>
    <row r="15179" spans="1:6" ht="15">
      <c r="A15179" s="233">
        <v>45748</v>
      </c>
      <c r="B15179" t="s">
        <v>2590</v>
      </c>
      <c r="C15179">
        <v>80.104712041884824</v>
      </c>
      <c r="D15179" t="s">
        <v>194</v>
      </c>
      <c r="E15179" t="s">
        <v>2115</v>
      </c>
      <c r="F15179" t="s">
        <v>1544</v>
      </c>
    </row>
    <row r="15180" spans="1:6" ht="15">
      <c r="A15180" s="233">
        <v>45748</v>
      </c>
      <c r="B15180" t="s">
        <v>2588</v>
      </c>
      <c r="C15180">
        <v>495</v>
      </c>
      <c r="D15180" t="s">
        <v>196</v>
      </c>
      <c r="E15180" t="s">
        <v>3013</v>
      </c>
      <c r="F15180" t="s">
        <v>1525</v>
      </c>
    </row>
    <row r="15181" spans="1:6" ht="15">
      <c r="A15181" s="233">
        <v>45748</v>
      </c>
      <c r="B15181" t="s">
        <v>2590</v>
      </c>
      <c r="C15181">
        <v>82.5</v>
      </c>
      <c r="D15181" t="s">
        <v>196</v>
      </c>
      <c r="E15181" t="s">
        <v>2548</v>
      </c>
      <c r="F15181" t="s">
        <v>1525</v>
      </c>
    </row>
    <row r="15182" spans="1:6" ht="15">
      <c r="A15182" s="233">
        <v>45748</v>
      </c>
      <c r="B15182" t="s">
        <v>2588</v>
      </c>
      <c r="C15182">
        <v>740</v>
      </c>
      <c r="D15182" t="s">
        <v>198</v>
      </c>
      <c r="E15182" t="s">
        <v>2375</v>
      </c>
      <c r="F15182" t="s">
        <v>1522</v>
      </c>
    </row>
    <row r="15183" spans="1:6" ht="15">
      <c r="A15183" s="233">
        <v>45748</v>
      </c>
      <c r="B15183" t="s">
        <v>2590</v>
      </c>
      <c r="C15183">
        <v>81.767955801104975</v>
      </c>
      <c r="D15183" t="s">
        <v>198</v>
      </c>
      <c r="E15183" t="s">
        <v>2583</v>
      </c>
      <c r="F15183" t="s">
        <v>1522</v>
      </c>
    </row>
    <row r="15184" spans="1:6" ht="15">
      <c r="A15184" s="233">
        <v>45748</v>
      </c>
      <c r="B15184" t="s">
        <v>2588</v>
      </c>
      <c r="C15184">
        <v>445</v>
      </c>
      <c r="D15184" t="s">
        <v>200</v>
      </c>
      <c r="E15184" t="s">
        <v>2644</v>
      </c>
      <c r="F15184" t="s">
        <v>1544</v>
      </c>
    </row>
    <row r="15185" spans="1:6" ht="15">
      <c r="A15185" s="233">
        <v>45748</v>
      </c>
      <c r="B15185" t="s">
        <v>2590</v>
      </c>
      <c r="C15185">
        <v>77.391304347826079</v>
      </c>
      <c r="D15185" t="s">
        <v>200</v>
      </c>
      <c r="E15185" t="s">
        <v>2533</v>
      </c>
      <c r="F15185" t="s">
        <v>1544</v>
      </c>
    </row>
    <row r="15186" spans="1:6" ht="15">
      <c r="A15186" s="233">
        <v>45748</v>
      </c>
      <c r="B15186" t="s">
        <v>2588</v>
      </c>
      <c r="C15186">
        <v>235</v>
      </c>
      <c r="D15186" t="s">
        <v>202</v>
      </c>
      <c r="E15186" t="s">
        <v>2203</v>
      </c>
      <c r="F15186" t="s">
        <v>1544</v>
      </c>
    </row>
    <row r="15187" spans="1:6" ht="15">
      <c r="A15187" s="233">
        <v>45748</v>
      </c>
      <c r="B15187" t="s">
        <v>2590</v>
      </c>
      <c r="C15187">
        <v>73.4375</v>
      </c>
      <c r="D15187" t="s">
        <v>202</v>
      </c>
      <c r="E15187" t="s">
        <v>2568</v>
      </c>
      <c r="F15187" t="s">
        <v>1544</v>
      </c>
    </row>
    <row r="15188" spans="1:6" ht="15">
      <c r="A15188" s="233">
        <v>45748</v>
      </c>
      <c r="B15188" t="s">
        <v>2588</v>
      </c>
      <c r="C15188">
        <v>570</v>
      </c>
      <c r="D15188" t="s">
        <v>204</v>
      </c>
      <c r="E15188" t="s">
        <v>2622</v>
      </c>
      <c r="F15188" t="s">
        <v>1509</v>
      </c>
    </row>
    <row r="15189" spans="1:6" ht="15">
      <c r="A15189" s="233">
        <v>45748</v>
      </c>
      <c r="B15189" t="s">
        <v>2590</v>
      </c>
      <c r="C15189">
        <v>76.510067114093957</v>
      </c>
      <c r="D15189" t="s">
        <v>204</v>
      </c>
      <c r="E15189" t="s">
        <v>2533</v>
      </c>
      <c r="F15189" t="s">
        <v>1509</v>
      </c>
    </row>
    <row r="15190" spans="1:6" ht="15">
      <c r="A15190" s="233">
        <v>45748</v>
      </c>
      <c r="B15190" t="s">
        <v>2588</v>
      </c>
      <c r="C15190">
        <v>385</v>
      </c>
      <c r="D15190" t="s">
        <v>206</v>
      </c>
      <c r="E15190" t="s">
        <v>2620</v>
      </c>
      <c r="F15190" t="s">
        <v>1578</v>
      </c>
    </row>
    <row r="15191" spans="1:6" ht="15">
      <c r="A15191" s="233">
        <v>45748</v>
      </c>
      <c r="B15191" t="s">
        <v>2590</v>
      </c>
      <c r="C15191">
        <v>74.757281553398059</v>
      </c>
      <c r="D15191" t="s">
        <v>206</v>
      </c>
      <c r="E15191" t="s">
        <v>2147</v>
      </c>
      <c r="F15191" t="s">
        <v>1578</v>
      </c>
    </row>
    <row r="15192" spans="1:6" ht="15">
      <c r="A15192" s="233">
        <v>45748</v>
      </c>
      <c r="B15192" t="s">
        <v>2588</v>
      </c>
      <c r="C15192">
        <v>405</v>
      </c>
      <c r="D15192" t="s">
        <v>208</v>
      </c>
      <c r="E15192" t="s">
        <v>2282</v>
      </c>
      <c r="F15192" t="s">
        <v>1509</v>
      </c>
    </row>
    <row r="15193" spans="1:6" ht="15">
      <c r="A15193" s="233">
        <v>45748</v>
      </c>
      <c r="B15193" t="s">
        <v>2590</v>
      </c>
      <c r="C15193">
        <v>77.142857142857153</v>
      </c>
      <c r="D15193" t="s">
        <v>208</v>
      </c>
      <c r="E15193" t="s">
        <v>2533</v>
      </c>
      <c r="F15193" t="s">
        <v>1509</v>
      </c>
    </row>
    <row r="15194" spans="1:6" ht="15">
      <c r="A15194" s="233">
        <v>45748</v>
      </c>
      <c r="B15194" t="s">
        <v>2588</v>
      </c>
      <c r="C15194">
        <v>475</v>
      </c>
      <c r="D15194" t="s">
        <v>210</v>
      </c>
      <c r="E15194" t="s">
        <v>2355</v>
      </c>
      <c r="F15194" t="s">
        <v>1534</v>
      </c>
    </row>
    <row r="15195" spans="1:6" ht="15">
      <c r="A15195" s="233">
        <v>45748</v>
      </c>
      <c r="B15195" t="s">
        <v>2590</v>
      </c>
      <c r="C15195">
        <v>75.396825396825392</v>
      </c>
      <c r="D15195" t="s">
        <v>210</v>
      </c>
      <c r="E15195" t="s">
        <v>2147</v>
      </c>
      <c r="F15195" t="s">
        <v>1534</v>
      </c>
    </row>
    <row r="15196" spans="1:6" ht="15">
      <c r="A15196" s="233">
        <v>45748</v>
      </c>
      <c r="B15196" t="s">
        <v>2588</v>
      </c>
      <c r="C15196">
        <v>925</v>
      </c>
      <c r="D15196" t="s">
        <v>212</v>
      </c>
      <c r="E15196" t="s">
        <v>2975</v>
      </c>
      <c r="F15196" t="s">
        <v>1518</v>
      </c>
    </row>
    <row r="15197" spans="1:6" ht="15">
      <c r="A15197" s="233">
        <v>45748</v>
      </c>
      <c r="B15197" t="s">
        <v>2590</v>
      </c>
      <c r="C15197">
        <v>84.862385321100916</v>
      </c>
      <c r="D15197" t="s">
        <v>212</v>
      </c>
      <c r="E15197" t="s">
        <v>2183</v>
      </c>
      <c r="F15197" t="s">
        <v>1518</v>
      </c>
    </row>
    <row r="15198" spans="1:6" ht="15">
      <c r="A15198" s="233">
        <v>45748</v>
      </c>
      <c r="B15198" t="s">
        <v>2588</v>
      </c>
      <c r="C15198">
        <v>95</v>
      </c>
      <c r="D15198" t="s">
        <v>214</v>
      </c>
      <c r="E15198" t="s">
        <v>2258</v>
      </c>
      <c r="F15198" t="s">
        <v>1591</v>
      </c>
    </row>
    <row r="15199" spans="1:6" ht="15">
      <c r="A15199" s="233">
        <v>45748</v>
      </c>
      <c r="B15199" t="s">
        <v>2590</v>
      </c>
      <c r="C15199">
        <v>73.076923076923066</v>
      </c>
      <c r="D15199" t="s">
        <v>214</v>
      </c>
      <c r="E15199" t="s">
        <v>2568</v>
      </c>
      <c r="F15199" t="s">
        <v>1591</v>
      </c>
    </row>
    <row r="15200" spans="1:6" ht="15">
      <c r="A15200" s="233">
        <v>45748</v>
      </c>
      <c r="B15200" t="s">
        <v>2588</v>
      </c>
      <c r="C15200">
        <v>510</v>
      </c>
      <c r="D15200" t="s">
        <v>216</v>
      </c>
      <c r="E15200" t="s">
        <v>2411</v>
      </c>
      <c r="F15200" t="s">
        <v>1534</v>
      </c>
    </row>
    <row r="15201" spans="1:6" ht="15">
      <c r="A15201" s="233">
        <v>45748</v>
      </c>
      <c r="B15201" t="s">
        <v>2590</v>
      </c>
      <c r="C15201">
        <v>77.272727272727266</v>
      </c>
      <c r="D15201" t="s">
        <v>216</v>
      </c>
      <c r="E15201" t="s">
        <v>2533</v>
      </c>
      <c r="F15201" t="s">
        <v>1534</v>
      </c>
    </row>
    <row r="15202" spans="1:6" ht="15">
      <c r="A15202" s="233">
        <v>45748</v>
      </c>
      <c r="B15202" t="s">
        <v>2588</v>
      </c>
      <c r="C15202">
        <v>825</v>
      </c>
      <c r="D15202" t="s">
        <v>218</v>
      </c>
      <c r="E15202" t="s">
        <v>2618</v>
      </c>
      <c r="F15202" t="s">
        <v>1531</v>
      </c>
    </row>
    <row r="15203" spans="1:6" ht="15">
      <c r="A15203" s="233">
        <v>45748</v>
      </c>
      <c r="B15203" t="s">
        <v>2590</v>
      </c>
      <c r="C15203">
        <v>82.5</v>
      </c>
      <c r="D15203" t="s">
        <v>218</v>
      </c>
      <c r="E15203" t="s">
        <v>2548</v>
      </c>
      <c r="F15203" t="s">
        <v>1531</v>
      </c>
    </row>
    <row r="15204" spans="1:6" ht="15">
      <c r="A15204" s="233">
        <v>45748</v>
      </c>
      <c r="B15204" t="s">
        <v>2588</v>
      </c>
      <c r="C15204">
        <v>855</v>
      </c>
      <c r="D15204" t="s">
        <v>220</v>
      </c>
      <c r="E15204" t="s">
        <v>3010</v>
      </c>
      <c r="F15204" t="s">
        <v>1534</v>
      </c>
    </row>
    <row r="15205" spans="1:6" ht="15">
      <c r="A15205" s="233">
        <v>45748</v>
      </c>
      <c r="B15205" t="s">
        <v>2590</v>
      </c>
      <c r="C15205">
        <v>79.166666666666657</v>
      </c>
      <c r="D15205" t="s">
        <v>220</v>
      </c>
      <c r="E15205" t="s">
        <v>2562</v>
      </c>
      <c r="F15205" t="s">
        <v>1534</v>
      </c>
    </row>
    <row r="15206" spans="1:6" ht="15">
      <c r="A15206" s="233">
        <v>45748</v>
      </c>
      <c r="B15206" t="s">
        <v>2588</v>
      </c>
      <c r="C15206">
        <v>1855</v>
      </c>
      <c r="D15206" t="s">
        <v>222</v>
      </c>
      <c r="E15206" t="s">
        <v>2394</v>
      </c>
      <c r="F15206" t="s">
        <v>1518</v>
      </c>
    </row>
    <row r="15207" spans="1:6" ht="15">
      <c r="A15207" s="233">
        <v>45748</v>
      </c>
      <c r="B15207" t="s">
        <v>2590</v>
      </c>
      <c r="C15207">
        <v>89.182692307692307</v>
      </c>
      <c r="D15207" t="s">
        <v>222</v>
      </c>
      <c r="E15207" t="s">
        <v>2265</v>
      </c>
      <c r="F15207" t="s">
        <v>1518</v>
      </c>
    </row>
    <row r="15208" spans="1:6" ht="15">
      <c r="A15208" s="233">
        <v>45748</v>
      </c>
      <c r="B15208" t="s">
        <v>2588</v>
      </c>
      <c r="C15208">
        <v>1080</v>
      </c>
      <c r="D15208" t="s">
        <v>224</v>
      </c>
      <c r="E15208" t="s">
        <v>2971</v>
      </c>
      <c r="F15208" t="s">
        <v>1531</v>
      </c>
    </row>
    <row r="15209" spans="1:6" ht="15">
      <c r="A15209" s="233">
        <v>45748</v>
      </c>
      <c r="B15209" t="s">
        <v>2590</v>
      </c>
      <c r="C15209">
        <v>76.056338028169009</v>
      </c>
      <c r="D15209" t="s">
        <v>224</v>
      </c>
      <c r="E15209" t="s">
        <v>2556</v>
      </c>
      <c r="F15209" t="s">
        <v>1531</v>
      </c>
    </row>
    <row r="15210" spans="1:6" ht="15">
      <c r="A15210" s="233">
        <v>45748</v>
      </c>
      <c r="B15210" t="s">
        <v>2588</v>
      </c>
      <c r="C15210">
        <v>240</v>
      </c>
      <c r="D15210" t="s">
        <v>226</v>
      </c>
      <c r="E15210" t="s">
        <v>2148</v>
      </c>
      <c r="F15210" t="s">
        <v>1544</v>
      </c>
    </row>
    <row r="15211" spans="1:6" ht="15">
      <c r="A15211" s="233">
        <v>45748</v>
      </c>
      <c r="B15211" t="s">
        <v>2590</v>
      </c>
      <c r="C15211">
        <v>77.41935483870968</v>
      </c>
      <c r="D15211" t="s">
        <v>226</v>
      </c>
      <c r="E15211" t="s">
        <v>2533</v>
      </c>
      <c r="F15211" t="s">
        <v>1544</v>
      </c>
    </row>
    <row r="15212" spans="1:6" ht="15">
      <c r="A15212" s="233">
        <v>45748</v>
      </c>
      <c r="B15212" t="s">
        <v>2588</v>
      </c>
      <c r="C15212">
        <v>715</v>
      </c>
      <c r="D15212" t="s">
        <v>228</v>
      </c>
      <c r="E15212" t="s">
        <v>2613</v>
      </c>
      <c r="F15212" t="s">
        <v>1531</v>
      </c>
    </row>
    <row r="15213" spans="1:6" ht="15">
      <c r="A15213" s="233">
        <v>45748</v>
      </c>
      <c r="B15213" t="s">
        <v>2590</v>
      </c>
      <c r="C15213">
        <v>83.139534883720927</v>
      </c>
      <c r="D15213" t="s">
        <v>228</v>
      </c>
      <c r="E15213" t="s">
        <v>2548</v>
      </c>
      <c r="F15213" t="s">
        <v>1531</v>
      </c>
    </row>
    <row r="15214" spans="1:6" ht="15">
      <c r="A15214" s="233">
        <v>45748</v>
      </c>
      <c r="B15214" t="s">
        <v>2588</v>
      </c>
      <c r="C15214">
        <v>1845</v>
      </c>
      <c r="D15214" t="s">
        <v>230</v>
      </c>
      <c r="E15214" t="s">
        <v>4062</v>
      </c>
      <c r="F15214" t="s">
        <v>1522</v>
      </c>
    </row>
    <row r="15215" spans="1:6" ht="15">
      <c r="A15215" s="233">
        <v>45748</v>
      </c>
      <c r="B15215" t="s">
        <v>2590</v>
      </c>
      <c r="C15215">
        <v>80.043383947939262</v>
      </c>
      <c r="D15215" t="s">
        <v>230</v>
      </c>
      <c r="E15215" t="s">
        <v>2115</v>
      </c>
      <c r="F15215" t="s">
        <v>1522</v>
      </c>
    </row>
    <row r="15216" spans="1:6" ht="15">
      <c r="A15216" s="233">
        <v>45748</v>
      </c>
      <c r="B15216" t="s">
        <v>2588</v>
      </c>
      <c r="C15216">
        <v>810</v>
      </c>
      <c r="D15216" t="s">
        <v>232</v>
      </c>
      <c r="E15216" t="s">
        <v>2501</v>
      </c>
      <c r="F15216" t="s">
        <v>1522</v>
      </c>
    </row>
    <row r="15217" spans="1:6" ht="15">
      <c r="A15217" s="233">
        <v>45748</v>
      </c>
      <c r="B15217" t="s">
        <v>2590</v>
      </c>
      <c r="C15217">
        <v>88.043478260869563</v>
      </c>
      <c r="D15217" t="s">
        <v>232</v>
      </c>
      <c r="E15217" t="s">
        <v>2571</v>
      </c>
      <c r="F15217" t="s">
        <v>1522</v>
      </c>
    </row>
    <row r="15218" spans="1:6" ht="15">
      <c r="A15218" s="233">
        <v>45748</v>
      </c>
      <c r="B15218" t="s">
        <v>2588</v>
      </c>
      <c r="C15218">
        <v>485</v>
      </c>
      <c r="D15218" t="s">
        <v>234</v>
      </c>
      <c r="E15218" t="s">
        <v>2636</v>
      </c>
      <c r="F15218" t="s">
        <v>1578</v>
      </c>
    </row>
    <row r="15219" spans="1:6" ht="15">
      <c r="A15219" s="233">
        <v>45748</v>
      </c>
      <c r="B15219" t="s">
        <v>2590</v>
      </c>
      <c r="C15219">
        <v>75.78125</v>
      </c>
      <c r="D15219" t="s">
        <v>234</v>
      </c>
      <c r="E15219" t="s">
        <v>2556</v>
      </c>
      <c r="F15219" t="s">
        <v>1578</v>
      </c>
    </row>
    <row r="15220" spans="1:6" ht="15">
      <c r="A15220" s="233">
        <v>45748</v>
      </c>
      <c r="B15220" t="s">
        <v>2588</v>
      </c>
      <c r="C15220">
        <v>605</v>
      </c>
      <c r="D15220" t="s">
        <v>236</v>
      </c>
      <c r="E15220" t="s">
        <v>2993</v>
      </c>
      <c r="F15220" t="s">
        <v>1544</v>
      </c>
    </row>
    <row r="15221" spans="1:6" ht="15">
      <c r="A15221" s="233">
        <v>45748</v>
      </c>
      <c r="B15221" t="s">
        <v>2590</v>
      </c>
      <c r="C15221">
        <v>84.615384615384613</v>
      </c>
      <c r="D15221" t="s">
        <v>236</v>
      </c>
      <c r="E15221" t="s">
        <v>2183</v>
      </c>
      <c r="F15221" t="s">
        <v>1544</v>
      </c>
    </row>
    <row r="15222" spans="1:6" ht="15">
      <c r="A15222" s="233">
        <v>45748</v>
      </c>
      <c r="B15222" t="s">
        <v>2588</v>
      </c>
      <c r="C15222">
        <v>475</v>
      </c>
      <c r="D15222" t="s">
        <v>238</v>
      </c>
      <c r="E15222" t="s">
        <v>2355</v>
      </c>
      <c r="F15222" t="s">
        <v>1525</v>
      </c>
    </row>
    <row r="15223" spans="1:6" ht="15">
      <c r="A15223" s="233">
        <v>45748</v>
      </c>
      <c r="B15223" t="s">
        <v>2590</v>
      </c>
      <c r="C15223">
        <v>84.821428571428569</v>
      </c>
      <c r="D15223" t="s">
        <v>238</v>
      </c>
      <c r="E15223" t="s">
        <v>2183</v>
      </c>
      <c r="F15223" t="s">
        <v>1525</v>
      </c>
    </row>
    <row r="15224" spans="1:6" ht="15">
      <c r="A15224" s="233">
        <v>45748</v>
      </c>
      <c r="B15224" t="s">
        <v>2588</v>
      </c>
      <c r="C15224">
        <v>475</v>
      </c>
      <c r="D15224" t="s">
        <v>240</v>
      </c>
      <c r="E15224" t="s">
        <v>2355</v>
      </c>
      <c r="F15224" t="s">
        <v>1509</v>
      </c>
    </row>
    <row r="15225" spans="1:6" ht="15">
      <c r="A15225" s="233">
        <v>45748</v>
      </c>
      <c r="B15225" t="s">
        <v>2590</v>
      </c>
      <c r="C15225">
        <v>86.36363636363636</v>
      </c>
      <c r="D15225" t="s">
        <v>240</v>
      </c>
      <c r="E15225" t="s">
        <v>2595</v>
      </c>
      <c r="F15225" t="s">
        <v>1509</v>
      </c>
    </row>
    <row r="15226" spans="1:6" ht="15">
      <c r="A15226" s="233">
        <v>45748</v>
      </c>
      <c r="B15226" t="s">
        <v>2588</v>
      </c>
      <c r="C15226">
        <v>570</v>
      </c>
      <c r="D15226" t="s">
        <v>242</v>
      </c>
      <c r="E15226" t="s">
        <v>2622</v>
      </c>
      <c r="F15226" t="s">
        <v>1534</v>
      </c>
    </row>
    <row r="15227" spans="1:6" ht="15">
      <c r="A15227" s="233">
        <v>45748</v>
      </c>
      <c r="B15227" t="s">
        <v>2590</v>
      </c>
      <c r="C15227">
        <v>83.82352941176471</v>
      </c>
      <c r="D15227" t="s">
        <v>242</v>
      </c>
      <c r="E15227" t="s">
        <v>2537</v>
      </c>
      <c r="F15227" t="s">
        <v>1534</v>
      </c>
    </row>
    <row r="15228" spans="1:6" ht="15">
      <c r="A15228" s="233">
        <v>45748</v>
      </c>
      <c r="B15228" t="s">
        <v>2588</v>
      </c>
      <c r="C15228">
        <v>3060</v>
      </c>
      <c r="D15228" t="s">
        <v>244</v>
      </c>
      <c r="E15228" t="s">
        <v>4189</v>
      </c>
      <c r="F15228" t="s">
        <v>1531</v>
      </c>
    </row>
    <row r="15229" spans="1:6" ht="15">
      <c r="A15229" s="233">
        <v>45748</v>
      </c>
      <c r="B15229" t="s">
        <v>2590</v>
      </c>
      <c r="C15229">
        <v>81.38297872340425</v>
      </c>
      <c r="D15229" t="s">
        <v>244</v>
      </c>
      <c r="E15229" t="s">
        <v>2591</v>
      </c>
      <c r="F15229" t="s">
        <v>1531</v>
      </c>
    </row>
    <row r="15230" spans="1:6" ht="15">
      <c r="A15230" s="233">
        <v>45748</v>
      </c>
      <c r="B15230" t="s">
        <v>2588</v>
      </c>
      <c r="C15230">
        <v>870</v>
      </c>
      <c r="D15230" t="s">
        <v>246</v>
      </c>
      <c r="E15230" t="s">
        <v>2384</v>
      </c>
      <c r="F15230" t="s">
        <v>1534</v>
      </c>
    </row>
    <row r="15231" spans="1:6" ht="15">
      <c r="A15231" s="233">
        <v>45748</v>
      </c>
      <c r="B15231" t="s">
        <v>2590</v>
      </c>
      <c r="C15231">
        <v>78.733031674208149</v>
      </c>
      <c r="D15231" t="s">
        <v>246</v>
      </c>
      <c r="E15231" t="s">
        <v>2562</v>
      </c>
      <c r="F15231" t="s">
        <v>1534</v>
      </c>
    </row>
    <row r="15232" spans="1:6" ht="15">
      <c r="A15232" s="233">
        <v>45748</v>
      </c>
      <c r="B15232" t="s">
        <v>2588</v>
      </c>
      <c r="C15232">
        <v>640</v>
      </c>
      <c r="D15232" t="s">
        <v>248</v>
      </c>
      <c r="E15232" t="s">
        <v>2187</v>
      </c>
      <c r="F15232" t="s">
        <v>1578</v>
      </c>
    </row>
    <row r="15233" spans="1:6" ht="15">
      <c r="A15233" s="233">
        <v>45748</v>
      </c>
      <c r="B15233" t="s">
        <v>2590</v>
      </c>
      <c r="C15233">
        <v>85.333333333333343</v>
      </c>
      <c r="D15233" t="s">
        <v>248</v>
      </c>
      <c r="E15233" t="s">
        <v>2183</v>
      </c>
      <c r="F15233" t="s">
        <v>1578</v>
      </c>
    </row>
    <row r="15234" spans="1:6" ht="15">
      <c r="A15234" s="233">
        <v>45748</v>
      </c>
      <c r="B15234" t="s">
        <v>2588</v>
      </c>
      <c r="C15234">
        <v>845</v>
      </c>
      <c r="D15234" t="s">
        <v>250</v>
      </c>
      <c r="E15234" t="s">
        <v>2872</v>
      </c>
      <c r="F15234" t="s">
        <v>1531</v>
      </c>
    </row>
    <row r="15235" spans="1:6" ht="15">
      <c r="A15235" s="233">
        <v>45748</v>
      </c>
      <c r="B15235" t="s">
        <v>2590</v>
      </c>
      <c r="C15235">
        <v>80.861244019138752</v>
      </c>
      <c r="D15235" t="s">
        <v>250</v>
      </c>
      <c r="E15235" t="s">
        <v>2591</v>
      </c>
      <c r="F15235" t="s">
        <v>1531</v>
      </c>
    </row>
    <row r="15236" spans="1:6" ht="15">
      <c r="A15236" s="233">
        <v>45748</v>
      </c>
      <c r="B15236" t="s">
        <v>2588</v>
      </c>
      <c r="C15236">
        <v>2590</v>
      </c>
      <c r="D15236" t="s">
        <v>252</v>
      </c>
      <c r="E15236" t="s">
        <v>4190</v>
      </c>
      <c r="F15236" t="s">
        <v>1525</v>
      </c>
    </row>
    <row r="15237" spans="1:6" ht="15">
      <c r="A15237" s="233">
        <v>45748</v>
      </c>
      <c r="B15237" t="s">
        <v>2590</v>
      </c>
      <c r="C15237">
        <v>84.22764227642277</v>
      </c>
      <c r="D15237" t="s">
        <v>252</v>
      </c>
      <c r="E15237" t="s">
        <v>2537</v>
      </c>
      <c r="F15237" t="s">
        <v>1525</v>
      </c>
    </row>
    <row r="15238" spans="1:6" ht="15">
      <c r="A15238" s="233">
        <v>45748</v>
      </c>
      <c r="B15238" t="s">
        <v>2588</v>
      </c>
      <c r="C15238">
        <v>935</v>
      </c>
      <c r="D15238" t="s">
        <v>254</v>
      </c>
      <c r="E15238" t="s">
        <v>3450</v>
      </c>
      <c r="F15238" t="s">
        <v>1578</v>
      </c>
    </row>
    <row r="15239" spans="1:6" ht="15">
      <c r="A15239" s="233">
        <v>45748</v>
      </c>
      <c r="B15239" t="s">
        <v>2590</v>
      </c>
      <c r="C15239">
        <v>79.574468085106389</v>
      </c>
      <c r="D15239" t="s">
        <v>254</v>
      </c>
      <c r="E15239" t="s">
        <v>2115</v>
      </c>
      <c r="F15239" t="s">
        <v>1578</v>
      </c>
    </row>
    <row r="15240" spans="1:6" ht="15">
      <c r="A15240" s="233">
        <v>45748</v>
      </c>
      <c r="B15240" t="s">
        <v>2588</v>
      </c>
      <c r="C15240">
        <v>2860</v>
      </c>
      <c r="D15240" t="s">
        <v>256</v>
      </c>
      <c r="E15240" t="s">
        <v>4191</v>
      </c>
      <c r="F15240" t="s">
        <v>1544</v>
      </c>
    </row>
    <row r="15241" spans="1:6" ht="15">
      <c r="A15241" s="233">
        <v>45748</v>
      </c>
      <c r="B15241" t="s">
        <v>2590</v>
      </c>
      <c r="C15241">
        <v>80.337078651685388</v>
      </c>
      <c r="D15241" t="s">
        <v>256</v>
      </c>
      <c r="E15241" t="s">
        <v>2115</v>
      </c>
      <c r="F15241" t="s">
        <v>1544</v>
      </c>
    </row>
    <row r="15242" spans="1:6" ht="15">
      <c r="A15242" s="233">
        <v>45748</v>
      </c>
      <c r="B15242" t="s">
        <v>2588</v>
      </c>
      <c r="C15242">
        <v>420</v>
      </c>
      <c r="D15242" t="s">
        <v>258</v>
      </c>
      <c r="E15242" t="s">
        <v>2653</v>
      </c>
      <c r="F15242" t="s">
        <v>1509</v>
      </c>
    </row>
    <row r="15243" spans="1:6" ht="15">
      <c r="A15243" s="233">
        <v>45748</v>
      </c>
      <c r="B15243" t="s">
        <v>2590</v>
      </c>
      <c r="C15243">
        <v>81.553398058252426</v>
      </c>
      <c r="D15243" t="s">
        <v>258</v>
      </c>
      <c r="E15243" t="s">
        <v>2583</v>
      </c>
      <c r="F15243" t="s">
        <v>1509</v>
      </c>
    </row>
    <row r="15244" spans="1:6" ht="15">
      <c r="A15244" s="233">
        <v>45748</v>
      </c>
      <c r="B15244" t="s">
        <v>2588</v>
      </c>
      <c r="C15244">
        <v>515</v>
      </c>
      <c r="D15244" t="s">
        <v>260</v>
      </c>
      <c r="E15244" t="s">
        <v>2632</v>
      </c>
      <c r="F15244" t="s">
        <v>1522</v>
      </c>
    </row>
    <row r="15245" spans="1:6" ht="15">
      <c r="A15245" s="233">
        <v>45748</v>
      </c>
      <c r="B15245" t="s">
        <v>2590</v>
      </c>
      <c r="C15245">
        <v>75.735294117647058</v>
      </c>
      <c r="D15245" t="s">
        <v>260</v>
      </c>
      <c r="E15245" t="s">
        <v>2556</v>
      </c>
      <c r="F15245" t="s">
        <v>1522</v>
      </c>
    </row>
    <row r="15246" spans="1:6" ht="15">
      <c r="A15246" s="233">
        <v>45748</v>
      </c>
      <c r="B15246" t="s">
        <v>2588</v>
      </c>
      <c r="C15246">
        <v>695</v>
      </c>
      <c r="D15246" t="s">
        <v>262</v>
      </c>
      <c r="E15246" t="s">
        <v>2376</v>
      </c>
      <c r="F15246" t="s">
        <v>1534</v>
      </c>
    </row>
    <row r="15247" spans="1:6" ht="15">
      <c r="A15247" s="233">
        <v>45748</v>
      </c>
      <c r="B15247" t="s">
        <v>2590</v>
      </c>
      <c r="C15247">
        <v>86.335403726708066</v>
      </c>
      <c r="D15247" t="s">
        <v>262</v>
      </c>
      <c r="E15247" t="s">
        <v>2595</v>
      </c>
      <c r="F15247" t="s">
        <v>1534</v>
      </c>
    </row>
    <row r="15248" spans="1:6" ht="15">
      <c r="A15248" s="233">
        <v>45748</v>
      </c>
      <c r="B15248" t="s">
        <v>2588</v>
      </c>
      <c r="C15248">
        <v>550</v>
      </c>
      <c r="D15248" t="s">
        <v>264</v>
      </c>
      <c r="E15248" t="s">
        <v>2930</v>
      </c>
      <c r="F15248" t="s">
        <v>1531</v>
      </c>
    </row>
    <row r="15249" spans="1:6" ht="15">
      <c r="A15249" s="233">
        <v>45748</v>
      </c>
      <c r="B15249" t="s">
        <v>2590</v>
      </c>
      <c r="C15249">
        <v>79.710144927536234</v>
      </c>
      <c r="D15249" t="s">
        <v>264</v>
      </c>
      <c r="E15249" t="s">
        <v>2115</v>
      </c>
      <c r="F15249" t="s">
        <v>1531</v>
      </c>
    </row>
    <row r="15250" spans="1:6" ht="15">
      <c r="A15250" s="233">
        <v>45748</v>
      </c>
      <c r="B15250" t="s">
        <v>2588</v>
      </c>
      <c r="C15250">
        <v>290</v>
      </c>
      <c r="D15250" t="s">
        <v>266</v>
      </c>
      <c r="E15250" t="s">
        <v>2181</v>
      </c>
      <c r="F15250" t="s">
        <v>1525</v>
      </c>
    </row>
    <row r="15251" spans="1:6" ht="15">
      <c r="A15251" s="233">
        <v>45748</v>
      </c>
      <c r="B15251" t="s">
        <v>2590</v>
      </c>
      <c r="C15251">
        <v>77.333333333333329</v>
      </c>
      <c r="D15251" t="s">
        <v>266</v>
      </c>
      <c r="E15251" t="s">
        <v>2533</v>
      </c>
      <c r="F15251" t="s">
        <v>1525</v>
      </c>
    </row>
    <row r="15252" spans="1:6" ht="15">
      <c r="A15252" s="233">
        <v>45748</v>
      </c>
      <c r="B15252" t="s">
        <v>2588</v>
      </c>
      <c r="C15252">
        <v>550</v>
      </c>
      <c r="D15252" t="s">
        <v>268</v>
      </c>
      <c r="E15252" t="s">
        <v>2930</v>
      </c>
      <c r="F15252" t="s">
        <v>1522</v>
      </c>
    </row>
    <row r="15253" spans="1:6" ht="15">
      <c r="A15253" s="233">
        <v>45748</v>
      </c>
      <c r="B15253" t="s">
        <v>2590</v>
      </c>
      <c r="C15253">
        <v>83.969465648854964</v>
      </c>
      <c r="D15253" t="s">
        <v>268</v>
      </c>
      <c r="E15253" t="s">
        <v>2537</v>
      </c>
      <c r="F15253" t="s">
        <v>1522</v>
      </c>
    </row>
    <row r="15254" spans="1:6" ht="15">
      <c r="A15254" s="233">
        <v>45748</v>
      </c>
      <c r="B15254" t="s">
        <v>2588</v>
      </c>
      <c r="C15254">
        <v>245</v>
      </c>
      <c r="D15254" t="s">
        <v>270</v>
      </c>
      <c r="E15254" t="s">
        <v>2243</v>
      </c>
      <c r="F15254" t="s">
        <v>1509</v>
      </c>
    </row>
    <row r="15255" spans="1:6" ht="15">
      <c r="A15255" s="233">
        <v>45748</v>
      </c>
      <c r="B15255" t="s">
        <v>2590</v>
      </c>
      <c r="C15255">
        <v>81.666666666666671</v>
      </c>
      <c r="D15255" t="s">
        <v>270</v>
      </c>
      <c r="E15255" t="s">
        <v>2583</v>
      </c>
      <c r="F15255" t="s">
        <v>1509</v>
      </c>
    </row>
    <row r="15256" spans="1:6" ht="15">
      <c r="A15256" s="233">
        <v>45748</v>
      </c>
      <c r="B15256" t="s">
        <v>2588</v>
      </c>
      <c r="C15256">
        <v>580</v>
      </c>
      <c r="D15256" t="s">
        <v>272</v>
      </c>
      <c r="E15256" t="s">
        <v>2296</v>
      </c>
      <c r="F15256" t="s">
        <v>1534</v>
      </c>
    </row>
    <row r="15257" spans="1:6" ht="15">
      <c r="A15257" s="233">
        <v>45748</v>
      </c>
      <c r="B15257" t="s">
        <v>2590</v>
      </c>
      <c r="C15257">
        <v>79.452054794520549</v>
      </c>
      <c r="D15257" t="s">
        <v>272</v>
      </c>
      <c r="E15257" t="s">
        <v>2562</v>
      </c>
      <c r="F15257" t="s">
        <v>1534</v>
      </c>
    </row>
    <row r="15258" spans="1:6" ht="15">
      <c r="A15258" s="233">
        <v>45748</v>
      </c>
      <c r="B15258" t="s">
        <v>2588</v>
      </c>
      <c r="C15258">
        <v>1025</v>
      </c>
      <c r="D15258" t="s">
        <v>274</v>
      </c>
      <c r="E15258" t="s">
        <v>2601</v>
      </c>
      <c r="F15258" t="s">
        <v>1518</v>
      </c>
    </row>
    <row r="15259" spans="1:6" ht="15">
      <c r="A15259" s="233">
        <v>45748</v>
      </c>
      <c r="B15259" t="s">
        <v>2590</v>
      </c>
      <c r="C15259">
        <v>79.766536964980546</v>
      </c>
      <c r="D15259" t="s">
        <v>274</v>
      </c>
      <c r="E15259" t="s">
        <v>2115</v>
      </c>
      <c r="F15259" t="s">
        <v>1518</v>
      </c>
    </row>
    <row r="15260" spans="1:6" ht="15">
      <c r="A15260" s="233">
        <v>45748</v>
      </c>
      <c r="B15260" t="s">
        <v>2588</v>
      </c>
      <c r="C15260">
        <v>795</v>
      </c>
      <c r="D15260" t="s">
        <v>276</v>
      </c>
      <c r="E15260" t="s">
        <v>2412</v>
      </c>
      <c r="F15260" t="s">
        <v>1531</v>
      </c>
    </row>
    <row r="15261" spans="1:6" ht="15">
      <c r="A15261" s="233">
        <v>45748</v>
      </c>
      <c r="B15261" t="s">
        <v>2590</v>
      </c>
      <c r="C15261">
        <v>82.383419689119179</v>
      </c>
      <c r="D15261" t="s">
        <v>276</v>
      </c>
      <c r="E15261" t="s">
        <v>2583</v>
      </c>
      <c r="F15261" t="s">
        <v>1531</v>
      </c>
    </row>
    <row r="15262" spans="1:6" ht="15">
      <c r="A15262" s="233">
        <v>45748</v>
      </c>
      <c r="B15262" t="s">
        <v>2588</v>
      </c>
      <c r="C15262">
        <v>370</v>
      </c>
      <c r="D15262" t="s">
        <v>278</v>
      </c>
      <c r="E15262" t="s">
        <v>2996</v>
      </c>
      <c r="F15262" t="s">
        <v>1509</v>
      </c>
    </row>
    <row r="15263" spans="1:6" ht="15">
      <c r="A15263" s="233">
        <v>45748</v>
      </c>
      <c r="B15263" t="s">
        <v>2590</v>
      </c>
      <c r="C15263">
        <v>79.569892473118273</v>
      </c>
      <c r="D15263" t="s">
        <v>278</v>
      </c>
      <c r="E15263" t="s">
        <v>2115</v>
      </c>
      <c r="F15263" t="s">
        <v>1509</v>
      </c>
    </row>
    <row r="15264" spans="1:6" ht="15">
      <c r="A15264" s="233">
        <v>45748</v>
      </c>
      <c r="B15264" t="s">
        <v>2588</v>
      </c>
      <c r="C15264">
        <v>450</v>
      </c>
      <c r="D15264" t="s">
        <v>280</v>
      </c>
      <c r="E15264" t="s">
        <v>2643</v>
      </c>
      <c r="F15264" t="s">
        <v>1509</v>
      </c>
    </row>
    <row r="15265" spans="1:6" ht="15">
      <c r="A15265" s="233">
        <v>45748</v>
      </c>
      <c r="B15265" t="s">
        <v>2590</v>
      </c>
      <c r="C15265">
        <v>84.112149532710276</v>
      </c>
      <c r="D15265" t="s">
        <v>280</v>
      </c>
      <c r="E15265" t="s">
        <v>2537</v>
      </c>
      <c r="F15265" t="s">
        <v>1509</v>
      </c>
    </row>
    <row r="15266" spans="1:6" ht="15">
      <c r="A15266" s="233">
        <v>45748</v>
      </c>
      <c r="B15266" t="s">
        <v>2588</v>
      </c>
      <c r="C15266">
        <v>620</v>
      </c>
      <c r="D15266" t="s">
        <v>282</v>
      </c>
      <c r="E15266" t="s">
        <v>2605</v>
      </c>
      <c r="F15266" t="s">
        <v>1534</v>
      </c>
    </row>
    <row r="15267" spans="1:6" ht="15">
      <c r="A15267" s="233">
        <v>45748</v>
      </c>
      <c r="B15267" t="s">
        <v>2590</v>
      </c>
      <c r="C15267">
        <v>85.517241379310349</v>
      </c>
      <c r="D15267" t="s">
        <v>282</v>
      </c>
      <c r="E15267" t="s">
        <v>2595</v>
      </c>
      <c r="F15267" t="s">
        <v>1534</v>
      </c>
    </row>
    <row r="15268" spans="1:6" ht="15">
      <c r="A15268" s="233">
        <v>45748</v>
      </c>
      <c r="B15268" t="s">
        <v>2588</v>
      </c>
      <c r="C15268">
        <v>1815</v>
      </c>
      <c r="D15268" t="s">
        <v>284</v>
      </c>
      <c r="E15268" t="s">
        <v>3757</v>
      </c>
      <c r="F15268" t="s">
        <v>1531</v>
      </c>
    </row>
    <row r="15269" spans="1:6" ht="15">
      <c r="A15269" s="233">
        <v>45748</v>
      </c>
      <c r="B15269" t="s">
        <v>2590</v>
      </c>
      <c r="C15269">
        <v>83.448275862068968</v>
      </c>
      <c r="D15269" t="s">
        <v>284</v>
      </c>
      <c r="E15269" t="s">
        <v>2548</v>
      </c>
      <c r="F15269" t="s">
        <v>1531</v>
      </c>
    </row>
    <row r="15270" spans="1:6" ht="15">
      <c r="A15270" s="233">
        <v>45748</v>
      </c>
      <c r="B15270" t="s">
        <v>2588</v>
      </c>
      <c r="C15270">
        <v>325</v>
      </c>
      <c r="D15270" t="s">
        <v>286</v>
      </c>
      <c r="E15270" t="s">
        <v>2237</v>
      </c>
      <c r="F15270" t="s">
        <v>1544</v>
      </c>
    </row>
    <row r="15271" spans="1:6" ht="15">
      <c r="A15271" s="233">
        <v>45748</v>
      </c>
      <c r="B15271" t="s">
        <v>2590</v>
      </c>
      <c r="C15271">
        <v>76.470588235294116</v>
      </c>
      <c r="D15271" t="s">
        <v>286</v>
      </c>
      <c r="E15271" t="s">
        <v>2556</v>
      </c>
      <c r="F15271" t="s">
        <v>1544</v>
      </c>
    </row>
    <row r="15272" spans="1:6" ht="15">
      <c r="A15272" s="233">
        <v>45748</v>
      </c>
      <c r="B15272" t="s">
        <v>2588</v>
      </c>
      <c r="C15272">
        <v>1060</v>
      </c>
      <c r="D15272" t="s">
        <v>288</v>
      </c>
      <c r="E15272" t="s">
        <v>3335</v>
      </c>
      <c r="F15272" t="s">
        <v>1591</v>
      </c>
    </row>
    <row r="15273" spans="1:6" ht="15">
      <c r="A15273" s="233">
        <v>45748</v>
      </c>
      <c r="B15273" t="s">
        <v>2590</v>
      </c>
      <c r="C15273">
        <v>82.8125</v>
      </c>
      <c r="D15273" t="s">
        <v>288</v>
      </c>
      <c r="E15273" t="s">
        <v>2548</v>
      </c>
      <c r="F15273" t="s">
        <v>1591</v>
      </c>
    </row>
    <row r="15274" spans="1:6" ht="15">
      <c r="A15274" s="233">
        <v>45748</v>
      </c>
      <c r="B15274" t="s">
        <v>2588</v>
      </c>
      <c r="C15274">
        <v>2535</v>
      </c>
      <c r="D15274" t="s">
        <v>290</v>
      </c>
      <c r="E15274" t="s">
        <v>4192</v>
      </c>
      <c r="F15274" t="s">
        <v>1544</v>
      </c>
    </row>
    <row r="15275" spans="1:6" ht="15">
      <c r="A15275" s="233">
        <v>45748</v>
      </c>
      <c r="B15275" t="s">
        <v>2590</v>
      </c>
      <c r="C15275">
        <v>78.604651162790702</v>
      </c>
      <c r="D15275" t="s">
        <v>290</v>
      </c>
      <c r="E15275" t="s">
        <v>2562</v>
      </c>
      <c r="F15275" t="s">
        <v>1544</v>
      </c>
    </row>
    <row r="15276" spans="1:6" ht="15">
      <c r="A15276" s="233">
        <v>45748</v>
      </c>
      <c r="B15276" t="s">
        <v>2588</v>
      </c>
      <c r="C15276">
        <v>385</v>
      </c>
      <c r="D15276" t="s">
        <v>292</v>
      </c>
      <c r="E15276" t="s">
        <v>2620</v>
      </c>
      <c r="F15276" t="s">
        <v>1509</v>
      </c>
    </row>
    <row r="15277" spans="1:6" ht="15">
      <c r="A15277" s="233">
        <v>45748</v>
      </c>
      <c r="B15277" t="s">
        <v>2590</v>
      </c>
      <c r="C15277">
        <v>81.914893617021278</v>
      </c>
      <c r="D15277" t="s">
        <v>292</v>
      </c>
      <c r="E15277" t="s">
        <v>2583</v>
      </c>
      <c r="F15277" t="s">
        <v>1509</v>
      </c>
    </row>
    <row r="15278" spans="1:6" ht="15">
      <c r="A15278" s="233">
        <v>45748</v>
      </c>
      <c r="B15278" t="s">
        <v>2588</v>
      </c>
      <c r="C15278">
        <v>650</v>
      </c>
      <c r="D15278" t="s">
        <v>296</v>
      </c>
      <c r="E15278" t="s">
        <v>2883</v>
      </c>
      <c r="F15278" t="s">
        <v>1534</v>
      </c>
    </row>
    <row r="15279" spans="1:6" ht="15">
      <c r="A15279" s="233">
        <v>45748</v>
      </c>
      <c r="B15279" t="s">
        <v>2590</v>
      </c>
      <c r="C15279">
        <v>84.415584415584405</v>
      </c>
      <c r="D15279" t="s">
        <v>296</v>
      </c>
      <c r="E15279" t="s">
        <v>2537</v>
      </c>
      <c r="F15279" t="s">
        <v>1534</v>
      </c>
    </row>
    <row r="15280" spans="1:6" ht="15">
      <c r="A15280" s="233">
        <v>45748</v>
      </c>
      <c r="B15280" t="s">
        <v>2588</v>
      </c>
      <c r="C15280">
        <v>815</v>
      </c>
      <c r="D15280" t="s">
        <v>294</v>
      </c>
      <c r="E15280" t="s">
        <v>2465</v>
      </c>
      <c r="F15280" t="s">
        <v>1534</v>
      </c>
    </row>
    <row r="15281" spans="1:6" ht="15">
      <c r="A15281" s="233">
        <v>45748</v>
      </c>
      <c r="B15281" t="s">
        <v>2590</v>
      </c>
      <c r="C15281">
        <v>77.251184834123222</v>
      </c>
      <c r="D15281" t="s">
        <v>294</v>
      </c>
      <c r="E15281" t="s">
        <v>2533</v>
      </c>
      <c r="F15281" t="s">
        <v>1534</v>
      </c>
    </row>
    <row r="15282" spans="1:6" ht="15">
      <c r="A15282" s="233">
        <v>45748</v>
      </c>
      <c r="B15282" t="s">
        <v>2588</v>
      </c>
      <c r="C15282">
        <v>1480</v>
      </c>
      <c r="D15282" t="s">
        <v>298</v>
      </c>
      <c r="E15282" t="s">
        <v>3023</v>
      </c>
      <c r="F15282" t="s">
        <v>1522</v>
      </c>
    </row>
    <row r="15283" spans="1:6" ht="15">
      <c r="A15283" s="233">
        <v>45748</v>
      </c>
      <c r="B15283" t="s">
        <v>2590</v>
      </c>
      <c r="C15283">
        <v>83.615819209039543</v>
      </c>
      <c r="D15283" t="s">
        <v>298</v>
      </c>
      <c r="E15283" t="s">
        <v>2537</v>
      </c>
      <c r="F15283" t="s">
        <v>1522</v>
      </c>
    </row>
    <row r="15284" spans="1:6" ht="15">
      <c r="A15284" s="233">
        <v>45748</v>
      </c>
      <c r="B15284" t="s">
        <v>2588</v>
      </c>
      <c r="C15284">
        <v>330</v>
      </c>
      <c r="D15284" t="s">
        <v>300</v>
      </c>
      <c r="E15284" t="s">
        <v>2221</v>
      </c>
      <c r="F15284" t="s">
        <v>1544</v>
      </c>
    </row>
    <row r="15285" spans="1:6" ht="15">
      <c r="A15285" s="233">
        <v>45748</v>
      </c>
      <c r="B15285" t="s">
        <v>2590</v>
      </c>
      <c r="C15285">
        <v>74.157303370786522</v>
      </c>
      <c r="D15285" t="s">
        <v>300</v>
      </c>
      <c r="E15285" t="s">
        <v>2628</v>
      </c>
      <c r="F15285" t="s">
        <v>1544</v>
      </c>
    </row>
    <row r="15286" spans="1:6" ht="15">
      <c r="A15286" s="233">
        <v>45748</v>
      </c>
      <c r="B15286" t="s">
        <v>2588</v>
      </c>
      <c r="C15286">
        <v>1030</v>
      </c>
      <c r="D15286" t="s">
        <v>302</v>
      </c>
      <c r="E15286" t="s">
        <v>3430</v>
      </c>
      <c r="F15286" t="s">
        <v>1534</v>
      </c>
    </row>
    <row r="15287" spans="1:6" ht="15">
      <c r="A15287" s="233">
        <v>45748</v>
      </c>
      <c r="B15287" t="s">
        <v>2590</v>
      </c>
      <c r="C15287">
        <v>84.426229508196727</v>
      </c>
      <c r="D15287" t="s">
        <v>302</v>
      </c>
      <c r="E15287" t="s">
        <v>2537</v>
      </c>
      <c r="F15287" t="s">
        <v>1534</v>
      </c>
    </row>
    <row r="15288" spans="1:6" ht="15">
      <c r="A15288" s="233">
        <v>45748</v>
      </c>
      <c r="B15288" t="s">
        <v>2588</v>
      </c>
      <c r="C15288">
        <v>290</v>
      </c>
      <c r="D15288" t="s">
        <v>304</v>
      </c>
      <c r="E15288" t="s">
        <v>2181</v>
      </c>
      <c r="F15288" t="s">
        <v>1544</v>
      </c>
    </row>
    <row r="15289" spans="1:6" ht="15">
      <c r="A15289" s="233">
        <v>45748</v>
      </c>
      <c r="B15289" t="s">
        <v>2590</v>
      </c>
      <c r="C15289">
        <v>76.31578947368422</v>
      </c>
      <c r="D15289" t="s">
        <v>304</v>
      </c>
      <c r="E15289" t="s">
        <v>2556</v>
      </c>
      <c r="F15289" t="s">
        <v>1544</v>
      </c>
    </row>
    <row r="15290" spans="1:6" ht="15">
      <c r="A15290" s="233">
        <v>45748</v>
      </c>
      <c r="B15290" t="s">
        <v>2588</v>
      </c>
      <c r="C15290">
        <v>735</v>
      </c>
      <c r="D15290" t="s">
        <v>306</v>
      </c>
      <c r="E15290" t="s">
        <v>3069</v>
      </c>
      <c r="F15290" t="s">
        <v>1531</v>
      </c>
    </row>
    <row r="15291" spans="1:6" ht="15">
      <c r="A15291" s="233">
        <v>45748</v>
      </c>
      <c r="B15291" t="s">
        <v>2590</v>
      </c>
      <c r="C15291">
        <v>81.215469613259671</v>
      </c>
      <c r="D15291" t="s">
        <v>306</v>
      </c>
      <c r="E15291" t="s">
        <v>2591</v>
      </c>
      <c r="F15291" t="s">
        <v>1531</v>
      </c>
    </row>
    <row r="15292" spans="1:6" ht="15">
      <c r="A15292" s="233">
        <v>45748</v>
      </c>
      <c r="B15292" t="s">
        <v>2588</v>
      </c>
      <c r="C15292">
        <v>1650</v>
      </c>
      <c r="D15292" t="s">
        <v>308</v>
      </c>
      <c r="E15292" t="s">
        <v>3791</v>
      </c>
      <c r="F15292" t="s">
        <v>1531</v>
      </c>
    </row>
    <row r="15293" spans="1:6" ht="15">
      <c r="A15293" s="233">
        <v>45748</v>
      </c>
      <c r="B15293" t="s">
        <v>2590</v>
      </c>
      <c r="C15293">
        <v>75.688073394495419</v>
      </c>
      <c r="D15293" t="s">
        <v>308</v>
      </c>
      <c r="E15293" t="s">
        <v>2556</v>
      </c>
      <c r="F15293" t="s">
        <v>1531</v>
      </c>
    </row>
    <row r="15294" spans="1:6" ht="15">
      <c r="A15294" s="233">
        <v>45748</v>
      </c>
      <c r="B15294" t="s">
        <v>2588</v>
      </c>
      <c r="C15294">
        <v>595</v>
      </c>
      <c r="D15294" t="s">
        <v>310</v>
      </c>
      <c r="E15294" t="s">
        <v>2624</v>
      </c>
      <c r="F15294" t="s">
        <v>1518</v>
      </c>
    </row>
    <row r="15295" spans="1:6" ht="15">
      <c r="A15295" s="233">
        <v>45748</v>
      </c>
      <c r="B15295" t="s">
        <v>2590</v>
      </c>
      <c r="C15295">
        <v>85.611510791366911</v>
      </c>
      <c r="D15295" t="s">
        <v>310</v>
      </c>
      <c r="E15295" t="s">
        <v>2595</v>
      </c>
      <c r="F15295" t="s">
        <v>1518</v>
      </c>
    </row>
    <row r="15296" spans="1:6" ht="15">
      <c r="A15296" s="233">
        <v>45748</v>
      </c>
      <c r="B15296" t="s">
        <v>2588</v>
      </c>
      <c r="C15296">
        <v>146310</v>
      </c>
      <c r="D15296" t="s">
        <v>1772</v>
      </c>
      <c r="E15296" t="s">
        <v>4193</v>
      </c>
      <c r="F15296" t="s">
        <v>1772</v>
      </c>
    </row>
    <row r="15297" spans="1:6" ht="15">
      <c r="A15297" s="233">
        <v>45748</v>
      </c>
      <c r="B15297" t="s">
        <v>2590</v>
      </c>
      <c r="C15297">
        <v>80.955015769379742</v>
      </c>
      <c r="D15297" t="s">
        <v>1772</v>
      </c>
      <c r="E15297" t="s">
        <v>2591</v>
      </c>
      <c r="F15297" t="s">
        <v>1772</v>
      </c>
    </row>
  </sheetData>
  <autoFilter ref="A1:F15297" xr:uid="{8A2F9FF9-9D30-C941-B0CC-49C89734236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F849D-1107-D742-92F5-2712FD6604F5}">
  <sheetPr codeName="Sheet18">
    <tabColor rgb="FFFFFF00"/>
  </sheetPr>
  <dimension ref="A3:AX161"/>
  <sheetViews>
    <sheetView workbookViewId="0">
      <selection activeCell="B20" sqref="B20"/>
    </sheetView>
  </sheetViews>
  <sheetFormatPr defaultColWidth="11.42578125" defaultRowHeight="14.45"/>
  <cols>
    <col min="1" max="1" width="35.42578125" bestFit="1" customWidth="1"/>
    <col min="2" max="2" width="74.7109375" bestFit="1" customWidth="1"/>
    <col min="3" max="9" width="12" bestFit="1" customWidth="1"/>
    <col min="10" max="10" width="74.28515625" bestFit="1" customWidth="1"/>
    <col min="11" max="17" width="12" bestFit="1" customWidth="1"/>
    <col min="18" max="18" width="48.140625" bestFit="1" customWidth="1"/>
    <col min="19" max="25" width="12" bestFit="1" customWidth="1"/>
    <col min="26" max="26" width="34.7109375" bestFit="1" customWidth="1"/>
    <col min="27" max="32" width="7" bestFit="1" customWidth="1"/>
    <col min="33" max="33" width="59.42578125" bestFit="1" customWidth="1"/>
    <col min="34" max="39" width="12" bestFit="1" customWidth="1"/>
    <col min="40" max="40" width="103.85546875" bestFit="1" customWidth="1"/>
    <col min="41" max="41" width="12" bestFit="1" customWidth="1"/>
    <col min="42" max="42" width="12.42578125" bestFit="1" customWidth="1"/>
    <col min="43" max="49" width="9" bestFit="1" customWidth="1"/>
    <col min="50" max="50" width="12" bestFit="1" customWidth="1"/>
    <col min="51" max="55" width="9.140625" bestFit="1" customWidth="1"/>
    <col min="56" max="56" width="13.85546875" bestFit="1" customWidth="1"/>
    <col min="57" max="57" width="12.140625" bestFit="1" customWidth="1"/>
  </cols>
  <sheetData>
    <row r="3" spans="1:50">
      <c r="A3" s="234" t="s">
        <v>1487</v>
      </c>
      <c r="B3" s="234" t="s">
        <v>1488</v>
      </c>
    </row>
    <row r="4" spans="1:50">
      <c r="B4" t="s">
        <v>1510</v>
      </c>
      <c r="J4" t="s">
        <v>1507</v>
      </c>
      <c r="R4" t="s">
        <v>1512</v>
      </c>
      <c r="Z4" t="s">
        <v>2269</v>
      </c>
      <c r="AG4" t="s">
        <v>2267</v>
      </c>
      <c r="AN4" t="s">
        <v>1504</v>
      </c>
      <c r="AP4" t="s">
        <v>1495</v>
      </c>
      <c r="AX4" t="s">
        <v>1500</v>
      </c>
    </row>
    <row r="5" spans="1:50">
      <c r="B5" t="s">
        <v>4194</v>
      </c>
      <c r="C5" t="s">
        <v>4195</v>
      </c>
      <c r="D5" t="s">
        <v>4196</v>
      </c>
      <c r="E5" t="s">
        <v>4197</v>
      </c>
      <c r="F5" t="s">
        <v>4198</v>
      </c>
      <c r="G5" t="s">
        <v>4199</v>
      </c>
      <c r="H5" t="s">
        <v>4200</v>
      </c>
      <c r="I5" t="s">
        <v>4201</v>
      </c>
      <c r="J5" t="s">
        <v>4194</v>
      </c>
      <c r="K5" t="s">
        <v>4195</v>
      </c>
      <c r="L5" t="s">
        <v>4196</v>
      </c>
      <c r="M5" t="s">
        <v>4197</v>
      </c>
      <c r="N5" t="s">
        <v>4198</v>
      </c>
      <c r="O5" t="s">
        <v>4199</v>
      </c>
      <c r="P5" t="s">
        <v>4200</v>
      </c>
      <c r="Q5" t="s">
        <v>4201</v>
      </c>
      <c r="R5" t="s">
        <v>4194</v>
      </c>
      <c r="S5" t="s">
        <v>4195</v>
      </c>
      <c r="T5" t="s">
        <v>4196</v>
      </c>
      <c r="U5" t="s">
        <v>4197</v>
      </c>
      <c r="V5" t="s">
        <v>4198</v>
      </c>
      <c r="W5" t="s">
        <v>4199</v>
      </c>
      <c r="X5" t="s">
        <v>4200</v>
      </c>
      <c r="Y5" t="s">
        <v>4201</v>
      </c>
      <c r="Z5" t="s">
        <v>4194</v>
      </c>
      <c r="AA5" t="s">
        <v>4195</v>
      </c>
      <c r="AB5" t="s">
        <v>4196</v>
      </c>
      <c r="AC5" t="s">
        <v>4197</v>
      </c>
      <c r="AD5" t="s">
        <v>4198</v>
      </c>
      <c r="AE5" t="s">
        <v>4199</v>
      </c>
      <c r="AF5" t="s">
        <v>4200</v>
      </c>
      <c r="AG5" t="s">
        <v>4194</v>
      </c>
      <c r="AH5" t="s">
        <v>4195</v>
      </c>
      <c r="AI5" t="s">
        <v>4196</v>
      </c>
      <c r="AJ5" t="s">
        <v>4197</v>
      </c>
      <c r="AK5" t="s">
        <v>4198</v>
      </c>
      <c r="AL5" t="s">
        <v>4199</v>
      </c>
      <c r="AM5" t="s">
        <v>4200</v>
      </c>
      <c r="AN5" t="s">
        <v>4196</v>
      </c>
      <c r="AO5" t="s">
        <v>4199</v>
      </c>
      <c r="AP5" t="s">
        <v>4194</v>
      </c>
      <c r="AQ5" t="s">
        <v>4195</v>
      </c>
      <c r="AR5" t="s">
        <v>4196</v>
      </c>
      <c r="AS5" t="s">
        <v>4197</v>
      </c>
      <c r="AT5" t="s">
        <v>4198</v>
      </c>
      <c r="AU5" t="s">
        <v>4199</v>
      </c>
      <c r="AV5" t="s">
        <v>4200</v>
      </c>
      <c r="AW5" t="s">
        <v>4201</v>
      </c>
    </row>
    <row r="7" spans="1:50">
      <c r="A7" s="234" t="s">
        <v>1496</v>
      </c>
    </row>
    <row r="8" spans="1:50">
      <c r="A8" s="128" t="s">
        <v>3</v>
      </c>
      <c r="B8">
        <v>7.75</v>
      </c>
      <c r="C8">
        <v>1.5</v>
      </c>
      <c r="D8">
        <v>5.3018867924528301</v>
      </c>
      <c r="E8">
        <v>8.8333333333333339</v>
      </c>
      <c r="F8">
        <v>7.84375</v>
      </c>
      <c r="G8">
        <v>8.1967213114754092</v>
      </c>
      <c r="H8">
        <v>7.7627118644067794</v>
      </c>
      <c r="I8">
        <v>7.1578947368421053</v>
      </c>
      <c r="J8">
        <v>0.77500000000000002</v>
      </c>
      <c r="K8">
        <v>2.6315789473684209E-2</v>
      </c>
      <c r="L8">
        <v>0.1852340145023072</v>
      </c>
      <c r="M8">
        <v>0.37610881135422819</v>
      </c>
      <c r="N8">
        <v>0.19748229740361919</v>
      </c>
      <c r="O8">
        <v>0.34626038781163437</v>
      </c>
      <c r="P8">
        <v>0.29283887468030689</v>
      </c>
      <c r="Q8">
        <v>0.31775700934579437</v>
      </c>
      <c r="R8">
        <v>0.9</v>
      </c>
      <c r="S8">
        <v>0.98245614035087714</v>
      </c>
      <c r="T8">
        <v>0.96506262359920891</v>
      </c>
      <c r="U8">
        <v>0.95742164399763452</v>
      </c>
      <c r="V8">
        <v>0.974822974036192</v>
      </c>
      <c r="W8">
        <v>0.95775623268698062</v>
      </c>
      <c r="X8">
        <v>0.96227621483375958</v>
      </c>
      <c r="Y8">
        <v>0.95560747663551404</v>
      </c>
      <c r="Z8">
        <v>445</v>
      </c>
      <c r="AA8">
        <v>475</v>
      </c>
      <c r="AB8">
        <v>450</v>
      </c>
      <c r="AC8">
        <v>465</v>
      </c>
      <c r="AD8">
        <v>425</v>
      </c>
      <c r="AE8">
        <v>425</v>
      </c>
      <c r="AF8">
        <v>490</v>
      </c>
      <c r="AG8">
        <v>2223.6658005196882</v>
      </c>
      <c r="AH8">
        <v>2373.575854487307</v>
      </c>
      <c r="AI8">
        <v>2248.6508095142908</v>
      </c>
      <c r="AJ8">
        <v>2323.6058364981009</v>
      </c>
      <c r="AK8">
        <v>2123.725764541276</v>
      </c>
      <c r="AL8">
        <v>2123.725764541276</v>
      </c>
      <c r="AM8">
        <v>2448.530881471117</v>
      </c>
      <c r="AN8">
        <v>569.65820507695378</v>
      </c>
      <c r="AO8">
        <v>634.61922846292225</v>
      </c>
      <c r="AP8">
        <v>20012</v>
      </c>
      <c r="AQ8">
        <v>20012</v>
      </c>
      <c r="AR8">
        <v>20012</v>
      </c>
      <c r="AS8">
        <v>20012</v>
      </c>
      <c r="AT8">
        <v>20012</v>
      </c>
      <c r="AU8">
        <v>20012</v>
      </c>
      <c r="AV8">
        <v>20012</v>
      </c>
      <c r="AW8">
        <v>20012</v>
      </c>
      <c r="AX8">
        <v>180405.27684364215</v>
      </c>
    </row>
    <row r="9" spans="1:50">
      <c r="A9" s="128" t="s">
        <v>7</v>
      </c>
      <c r="B9">
        <v>4.0357142857142856</v>
      </c>
      <c r="C9">
        <v>4.4196891191709842</v>
      </c>
      <c r="D9">
        <v>3.9519650655021841</v>
      </c>
      <c r="E9">
        <v>3.8152173913043481</v>
      </c>
      <c r="F9">
        <v>4.0686274509803919</v>
      </c>
      <c r="G9">
        <v>5.0382513661202184</v>
      </c>
      <c r="H9">
        <v>5.0490196078431371</v>
      </c>
      <c r="I9">
        <v>4.4946808510638299</v>
      </c>
      <c r="J9">
        <v>0.43200436919716001</v>
      </c>
      <c r="K9">
        <v>0.44989451476793252</v>
      </c>
      <c r="L9">
        <v>0.47908946532556912</v>
      </c>
      <c r="M9">
        <v>0.370253164556962</v>
      </c>
      <c r="N9">
        <v>0.4686617730095991</v>
      </c>
      <c r="O9">
        <v>0.52416145537237069</v>
      </c>
      <c r="P9">
        <v>0.58622652248150253</v>
      </c>
      <c r="Q9">
        <v>0.52647975077881615</v>
      </c>
      <c r="R9">
        <v>0.89295466957946479</v>
      </c>
      <c r="S9">
        <v>0.89820675105485237</v>
      </c>
      <c r="T9">
        <v>0.87877183695076755</v>
      </c>
      <c r="U9">
        <v>0.90295358649789026</v>
      </c>
      <c r="V9">
        <v>0.88481084133258048</v>
      </c>
      <c r="W9">
        <v>0.89596361569073335</v>
      </c>
      <c r="X9">
        <v>0.88389299943084798</v>
      </c>
      <c r="Y9">
        <v>0.88286604361370713</v>
      </c>
      <c r="Z9">
        <v>915</v>
      </c>
      <c r="AA9">
        <v>905</v>
      </c>
      <c r="AB9">
        <v>970</v>
      </c>
      <c r="AC9">
        <v>975</v>
      </c>
      <c r="AD9">
        <v>945</v>
      </c>
      <c r="AE9">
        <v>955</v>
      </c>
      <c r="AF9">
        <v>985</v>
      </c>
      <c r="AG9">
        <v>1508.457252134921</v>
      </c>
      <c r="AH9">
        <v>1491.971380526888</v>
      </c>
      <c r="AI9">
        <v>1599.1295459790961</v>
      </c>
      <c r="AJ9">
        <v>1607.3724817831121</v>
      </c>
      <c r="AK9">
        <v>1557.9148669590161</v>
      </c>
      <c r="AL9">
        <v>1574.4007385670479</v>
      </c>
      <c r="AM9">
        <v>1623.858353391144</v>
      </c>
      <c r="AN9">
        <v>365.98634969830857</v>
      </c>
      <c r="AO9">
        <v>352.79765241188301</v>
      </c>
      <c r="AP9">
        <v>60658</v>
      </c>
      <c r="AQ9">
        <v>60658</v>
      </c>
      <c r="AR9">
        <v>60658</v>
      </c>
      <c r="AS9">
        <v>60658</v>
      </c>
      <c r="AT9">
        <v>60658</v>
      </c>
      <c r="AU9">
        <v>60658</v>
      </c>
      <c r="AV9">
        <v>60658</v>
      </c>
      <c r="AW9">
        <v>60658</v>
      </c>
      <c r="AX9">
        <v>503641.71897794877</v>
      </c>
    </row>
    <row r="10" spans="1:50">
      <c r="A10" s="128" t="s">
        <v>11</v>
      </c>
      <c r="B10">
        <v>6.0603566529492454</v>
      </c>
      <c r="C10">
        <v>5.4684270952927667</v>
      </c>
      <c r="D10">
        <v>5.3644171779141114</v>
      </c>
      <c r="E10">
        <v>5.1799163179916317</v>
      </c>
      <c r="F10">
        <v>5.2774140752864156</v>
      </c>
      <c r="G10">
        <v>5.2148403796376188</v>
      </c>
      <c r="H10">
        <v>5.1071723000824401</v>
      </c>
      <c r="I10">
        <v>5.0497382198952883</v>
      </c>
      <c r="J10">
        <v>2.028466483011937</v>
      </c>
      <c r="K10">
        <v>2.0556754423823911</v>
      </c>
      <c r="L10">
        <v>1.900869565217391</v>
      </c>
      <c r="M10">
        <v>2.1045473863153421</v>
      </c>
      <c r="N10">
        <v>2.849756959787892</v>
      </c>
      <c r="O10">
        <v>2.8877209746774959</v>
      </c>
      <c r="P10">
        <v>2.680657723929035</v>
      </c>
      <c r="Q10">
        <v>2.6364464692482921</v>
      </c>
      <c r="R10">
        <v>0.66528925619834711</v>
      </c>
      <c r="S10">
        <v>0.62408286577470862</v>
      </c>
      <c r="T10">
        <v>0.64565217391304341</v>
      </c>
      <c r="U10">
        <v>0.59371015724606879</v>
      </c>
      <c r="V10">
        <v>0.46000883782589491</v>
      </c>
      <c r="W10">
        <v>0.44624940277114189</v>
      </c>
      <c r="X10">
        <v>0.47511899610558189</v>
      </c>
      <c r="Y10">
        <v>0.47790432801822319</v>
      </c>
      <c r="Z10">
        <v>1200</v>
      </c>
      <c r="AA10">
        <v>1250</v>
      </c>
      <c r="AB10">
        <v>1220</v>
      </c>
      <c r="AC10">
        <v>1215</v>
      </c>
      <c r="AD10">
        <v>1215</v>
      </c>
      <c r="AE10">
        <v>1210</v>
      </c>
      <c r="AF10">
        <v>1300</v>
      </c>
      <c r="AG10">
        <v>2374.4509082274731</v>
      </c>
      <c r="AH10">
        <v>2473.386362736951</v>
      </c>
      <c r="AI10">
        <v>2414.025090031264</v>
      </c>
      <c r="AJ10">
        <v>2404.1315445803161</v>
      </c>
      <c r="AK10">
        <v>2404.1315445803161</v>
      </c>
      <c r="AL10">
        <v>2394.2379991293678</v>
      </c>
      <c r="AM10">
        <v>2572.321817246429</v>
      </c>
      <c r="AN10">
        <v>759.82429063279119</v>
      </c>
      <c r="AO10">
        <v>720.25010882899994</v>
      </c>
      <c r="AP10">
        <v>50538</v>
      </c>
      <c r="AQ10">
        <v>50538</v>
      </c>
      <c r="AR10">
        <v>50538</v>
      </c>
      <c r="AS10">
        <v>50538</v>
      </c>
      <c r="AT10">
        <v>50538</v>
      </c>
      <c r="AU10">
        <v>50538</v>
      </c>
      <c r="AV10">
        <v>50538</v>
      </c>
      <c r="AW10">
        <v>50538</v>
      </c>
      <c r="AX10">
        <v>431497.01410523534</v>
      </c>
    </row>
    <row r="11" spans="1:50">
      <c r="A11" s="128" t="s">
        <v>14</v>
      </c>
      <c r="B11">
        <v>4.4649122807017543</v>
      </c>
      <c r="C11">
        <v>4</v>
      </c>
      <c r="D11">
        <v>7.4696969696969697</v>
      </c>
      <c r="E11">
        <v>5.166666666666667</v>
      </c>
      <c r="F11">
        <v>4.8372093023255811</v>
      </c>
      <c r="G11">
        <v>4.8796992481203008</v>
      </c>
      <c r="H11">
        <v>5.6058394160583944</v>
      </c>
      <c r="I11">
        <v>5.625</v>
      </c>
      <c r="J11">
        <v>0.44649122807017538</v>
      </c>
      <c r="K11">
        <v>0.38720262510254311</v>
      </c>
      <c r="L11">
        <v>0.86188811188811187</v>
      </c>
      <c r="M11">
        <v>0.78057553956834536</v>
      </c>
      <c r="N11">
        <v>0.6135693215339233</v>
      </c>
      <c r="O11">
        <v>0.61809523809523814</v>
      </c>
      <c r="P11">
        <v>0.6975476839237057</v>
      </c>
      <c r="Q11">
        <v>0.7584269662921348</v>
      </c>
      <c r="R11">
        <v>0.9</v>
      </c>
      <c r="S11">
        <v>0.90319934372436428</v>
      </c>
      <c r="T11">
        <v>0.88461538461538458</v>
      </c>
      <c r="U11">
        <v>0.84892086330935257</v>
      </c>
      <c r="V11">
        <v>0.87315634218289084</v>
      </c>
      <c r="W11">
        <v>0.87333333333333329</v>
      </c>
      <c r="X11">
        <v>0.8755676657584015</v>
      </c>
      <c r="Y11">
        <v>0.8651685393258427</v>
      </c>
      <c r="Z11">
        <v>745</v>
      </c>
      <c r="AA11">
        <v>690</v>
      </c>
      <c r="AB11">
        <v>715</v>
      </c>
      <c r="AC11">
        <v>715</v>
      </c>
      <c r="AD11">
        <v>660</v>
      </c>
      <c r="AE11">
        <v>685</v>
      </c>
      <c r="AF11">
        <v>670</v>
      </c>
      <c r="AG11">
        <v>1906.1508545696449</v>
      </c>
      <c r="AH11">
        <v>1765.4283082591339</v>
      </c>
      <c r="AI11">
        <v>1829.393102036639</v>
      </c>
      <c r="AJ11">
        <v>1829.393102036639</v>
      </c>
      <c r="AK11">
        <v>1688.670555726128</v>
      </c>
      <c r="AL11">
        <v>1752.6353495036331</v>
      </c>
      <c r="AM11">
        <v>1714.25647323713</v>
      </c>
      <c r="AN11">
        <v>575.68314399754377</v>
      </c>
      <c r="AO11">
        <v>585.91751100194449</v>
      </c>
      <c r="AP11">
        <v>39084</v>
      </c>
      <c r="AQ11">
        <v>39084</v>
      </c>
      <c r="AR11">
        <v>39084</v>
      </c>
      <c r="AS11">
        <v>39084</v>
      </c>
      <c r="AT11">
        <v>39084</v>
      </c>
      <c r="AU11">
        <v>39084</v>
      </c>
      <c r="AV11">
        <v>39084</v>
      </c>
      <c r="AW11">
        <v>39084</v>
      </c>
      <c r="AX11">
        <v>331253.76518243871</v>
      </c>
    </row>
    <row r="12" spans="1:50">
      <c r="A12" s="128" t="s">
        <v>16</v>
      </c>
      <c r="B12">
        <v>6.8476821192052979</v>
      </c>
      <c r="C12">
        <v>6.330645161290323</v>
      </c>
      <c r="D12">
        <v>4.5</v>
      </c>
      <c r="E12">
        <v>5.1853932584269664</v>
      </c>
      <c r="F12">
        <v>5.7748344370860929</v>
      </c>
      <c r="G12">
        <v>6.8495575221238942</v>
      </c>
      <c r="H12">
        <v>5.4107142857142856</v>
      </c>
      <c r="I12">
        <v>4.5</v>
      </c>
      <c r="J12">
        <v>0.74981870920957217</v>
      </c>
      <c r="K12">
        <v>0.52933243425488874</v>
      </c>
      <c r="L12">
        <v>0.56134338588074029</v>
      </c>
      <c r="M12">
        <v>0.62407031778228528</v>
      </c>
      <c r="N12">
        <v>0.80147058823529416</v>
      </c>
      <c r="O12">
        <v>0.69541778975741242</v>
      </c>
      <c r="P12">
        <v>0.77958833619210977</v>
      </c>
      <c r="Q12">
        <v>0.52612931798051377</v>
      </c>
      <c r="R12">
        <v>0.89050036258158083</v>
      </c>
      <c r="S12">
        <v>0.91638570465273095</v>
      </c>
      <c r="T12">
        <v>0.87525702535983552</v>
      </c>
      <c r="U12">
        <v>0.87964841108857339</v>
      </c>
      <c r="V12">
        <v>0.86121323529411764</v>
      </c>
      <c r="W12">
        <v>0.89847259658580414</v>
      </c>
      <c r="X12">
        <v>0.85591766723842189</v>
      </c>
      <c r="Y12">
        <v>0.88308237378210808</v>
      </c>
      <c r="Z12">
        <v>525</v>
      </c>
      <c r="AA12">
        <v>560</v>
      </c>
      <c r="AB12">
        <v>500</v>
      </c>
      <c r="AC12">
        <v>535</v>
      </c>
      <c r="AD12">
        <v>530</v>
      </c>
      <c r="AE12">
        <v>505</v>
      </c>
      <c r="AF12">
        <v>585</v>
      </c>
      <c r="AG12">
        <v>1572.374135194226</v>
      </c>
      <c r="AH12">
        <v>1677.199077540507</v>
      </c>
      <c r="AI12">
        <v>1497.4991763754531</v>
      </c>
      <c r="AJ12">
        <v>1602.324118721735</v>
      </c>
      <c r="AK12">
        <v>1587.3491269579799</v>
      </c>
      <c r="AL12">
        <v>1512.474168139207</v>
      </c>
      <c r="AM12">
        <v>1752.0740363592799</v>
      </c>
      <c r="AN12">
        <v>488.1847314983977</v>
      </c>
      <c r="AO12">
        <v>506.15472161490322</v>
      </c>
      <c r="AP12">
        <v>33389</v>
      </c>
      <c r="AQ12">
        <v>33389</v>
      </c>
      <c r="AR12">
        <v>33389</v>
      </c>
      <c r="AS12">
        <v>33389</v>
      </c>
      <c r="AT12">
        <v>33389</v>
      </c>
      <c r="AU12">
        <v>33389</v>
      </c>
      <c r="AV12">
        <v>33389</v>
      </c>
      <c r="AW12">
        <v>33389</v>
      </c>
      <c r="AX12">
        <v>283105.3597674414</v>
      </c>
    </row>
    <row r="13" spans="1:50">
      <c r="A13" s="128" t="s">
        <v>18</v>
      </c>
      <c r="B13">
        <v>6.4836065573770494</v>
      </c>
      <c r="C13">
        <v>6.4222222222222216</v>
      </c>
      <c r="D13">
        <v>7.9489051094890506</v>
      </c>
      <c r="E13">
        <v>7.102739726027397</v>
      </c>
      <c r="F13">
        <v>8.4353741496598644</v>
      </c>
      <c r="G13">
        <v>7.9565217391304346</v>
      </c>
      <c r="H13">
        <v>6.6238532110091741</v>
      </c>
      <c r="I13">
        <v>5.1791044776119399</v>
      </c>
      <c r="J13">
        <v>0.55508771929824563</v>
      </c>
      <c r="K13">
        <v>0.57227722772277223</v>
      </c>
      <c r="L13">
        <v>0.71976206212822202</v>
      </c>
      <c r="M13">
        <v>0.64570361145703614</v>
      </c>
      <c r="N13">
        <v>0.81740276862228078</v>
      </c>
      <c r="O13">
        <v>1.09873248832555</v>
      </c>
      <c r="P13">
        <v>0.87515151515151512</v>
      </c>
      <c r="Q13">
        <v>0.71350239890335843</v>
      </c>
      <c r="R13">
        <v>0.91438596491228075</v>
      </c>
      <c r="S13">
        <v>0.91089108910891092</v>
      </c>
      <c r="T13">
        <v>0.90945142101784537</v>
      </c>
      <c r="U13">
        <v>0.90909090909090906</v>
      </c>
      <c r="V13">
        <v>0.90309822017139085</v>
      </c>
      <c r="W13">
        <v>0.86190793862575044</v>
      </c>
      <c r="X13">
        <v>0.86787878787878792</v>
      </c>
      <c r="Y13">
        <v>0.86223440712817001</v>
      </c>
      <c r="Z13">
        <v>740</v>
      </c>
      <c r="AA13">
        <v>750</v>
      </c>
      <c r="AB13">
        <v>745</v>
      </c>
      <c r="AC13">
        <v>735</v>
      </c>
      <c r="AD13">
        <v>730</v>
      </c>
      <c r="AE13">
        <v>695</v>
      </c>
      <c r="AF13">
        <v>830</v>
      </c>
      <c r="AG13">
        <v>1743.1862618077309</v>
      </c>
      <c r="AH13">
        <v>1766.742832913241</v>
      </c>
      <c r="AI13">
        <v>1754.964547360486</v>
      </c>
      <c r="AJ13">
        <v>1731.4079762549759</v>
      </c>
      <c r="AK13">
        <v>1719.6296907022211</v>
      </c>
      <c r="AL13">
        <v>1637.1816918329371</v>
      </c>
      <c r="AM13">
        <v>1955.19540175732</v>
      </c>
      <c r="AN13">
        <v>440.50787967303478</v>
      </c>
      <c r="AO13">
        <v>442.86353678358569</v>
      </c>
      <c r="AP13">
        <v>42451</v>
      </c>
      <c r="AQ13">
        <v>42451</v>
      </c>
      <c r="AR13">
        <v>42451</v>
      </c>
      <c r="AS13">
        <v>42451</v>
      </c>
      <c r="AT13">
        <v>42451</v>
      </c>
      <c r="AU13">
        <v>42451</v>
      </c>
      <c r="AV13">
        <v>42451</v>
      </c>
      <c r="AW13">
        <v>42451</v>
      </c>
      <c r="AX13">
        <v>358093.96870480757</v>
      </c>
    </row>
    <row r="14" spans="1:50">
      <c r="A14" s="128" t="s">
        <v>20</v>
      </c>
      <c r="B14">
        <v>6.2108108108108109</v>
      </c>
      <c r="C14">
        <v>4.2690695725062868</v>
      </c>
      <c r="D14">
        <v>5.5627340823970037</v>
      </c>
      <c r="E14">
        <v>5.6559386973180077</v>
      </c>
      <c r="F14">
        <v>5.5904404873477036</v>
      </c>
      <c r="G14">
        <v>6.5615640599001663</v>
      </c>
      <c r="H14">
        <v>6.5715495342929717</v>
      </c>
      <c r="I14">
        <v>3.4782608695652169</v>
      </c>
      <c r="J14">
        <v>0.7258370183196462</v>
      </c>
      <c r="K14">
        <v>0.58946759259259263</v>
      </c>
      <c r="L14">
        <v>0.71406250000000004</v>
      </c>
      <c r="M14">
        <v>0.82038457263532294</v>
      </c>
      <c r="N14">
        <v>0.74007444168734493</v>
      </c>
      <c r="O14">
        <v>0.95380336195428705</v>
      </c>
      <c r="P14">
        <v>0.92239125267411459</v>
      </c>
      <c r="Q14">
        <v>0.4249536751080914</v>
      </c>
      <c r="R14">
        <v>0.88313329121920403</v>
      </c>
      <c r="S14">
        <v>0.86192129629629632</v>
      </c>
      <c r="T14">
        <v>0.8716346153846154</v>
      </c>
      <c r="U14">
        <v>0.85495165055018341</v>
      </c>
      <c r="V14">
        <v>0.86761786600496271</v>
      </c>
      <c r="W14">
        <v>0.85463780384568877</v>
      </c>
      <c r="X14">
        <v>0.85963869740908017</v>
      </c>
      <c r="Y14">
        <v>0.87782581840642371</v>
      </c>
      <c r="Z14">
        <v>3460</v>
      </c>
      <c r="AA14">
        <v>3565</v>
      </c>
      <c r="AB14">
        <v>3465</v>
      </c>
      <c r="AC14">
        <v>3745</v>
      </c>
      <c r="AD14">
        <v>3320</v>
      </c>
      <c r="AE14">
        <v>3460</v>
      </c>
      <c r="AF14">
        <v>3565</v>
      </c>
      <c r="AG14">
        <v>2240.8455629962559</v>
      </c>
      <c r="AH14">
        <v>2308.8481017577042</v>
      </c>
      <c r="AI14">
        <v>2244.083779127754</v>
      </c>
      <c r="AJ14">
        <v>2425.4238824916129</v>
      </c>
      <c r="AK14">
        <v>2150.1755113143272</v>
      </c>
      <c r="AL14">
        <v>2240.8455629962559</v>
      </c>
      <c r="AM14">
        <v>2308.8481017577042</v>
      </c>
      <c r="AN14">
        <v>544.02031009157668</v>
      </c>
      <c r="AO14">
        <v>622.3851404738158</v>
      </c>
      <c r="AP14">
        <v>154406</v>
      </c>
      <c r="AQ14">
        <v>154406</v>
      </c>
      <c r="AR14">
        <v>154406</v>
      </c>
      <c r="AS14">
        <v>154406</v>
      </c>
      <c r="AT14">
        <v>154406</v>
      </c>
      <c r="AU14">
        <v>154406</v>
      </c>
      <c r="AV14">
        <v>154406</v>
      </c>
      <c r="AW14">
        <v>154406</v>
      </c>
      <c r="AX14">
        <v>1276970.1986565753</v>
      </c>
    </row>
    <row r="15" spans="1:50">
      <c r="A15" s="128" t="s">
        <v>22</v>
      </c>
      <c r="B15">
        <v>3.285714285714286</v>
      </c>
      <c r="C15">
        <v>2.1111111111111112</v>
      </c>
      <c r="D15">
        <v>2.7717391304347831</v>
      </c>
      <c r="E15">
        <v>3.495327102803738</v>
      </c>
      <c r="F15">
        <v>2.8411214953271031</v>
      </c>
      <c r="G15">
        <v>3.5</v>
      </c>
      <c r="H15">
        <v>2.8141592920353982</v>
      </c>
      <c r="I15">
        <v>2.7222222222222219</v>
      </c>
      <c r="J15">
        <v>0.40973871733966738</v>
      </c>
      <c r="K15">
        <v>0.23170731707317069</v>
      </c>
      <c r="L15">
        <v>0.3155940594059406</v>
      </c>
      <c r="M15">
        <v>0.45006016847172081</v>
      </c>
      <c r="N15">
        <v>0.38047559449311641</v>
      </c>
      <c r="O15">
        <v>0.43633952254641911</v>
      </c>
      <c r="P15">
        <v>0.375</v>
      </c>
      <c r="Q15">
        <v>0.36981132075471701</v>
      </c>
      <c r="R15">
        <v>0.87529691211401428</v>
      </c>
      <c r="S15">
        <v>0.8902439024390244</v>
      </c>
      <c r="T15">
        <v>0.88613861386138615</v>
      </c>
      <c r="U15">
        <v>0.87123947051744888</v>
      </c>
      <c r="V15">
        <v>0.86608260325406761</v>
      </c>
      <c r="W15">
        <v>0.87533156498673736</v>
      </c>
      <c r="X15">
        <v>0.86674528301886788</v>
      </c>
      <c r="Y15">
        <v>0.86415094339622645</v>
      </c>
      <c r="Z15">
        <v>400</v>
      </c>
      <c r="AA15">
        <v>380</v>
      </c>
      <c r="AB15">
        <v>375</v>
      </c>
      <c r="AC15">
        <v>390</v>
      </c>
      <c r="AD15">
        <v>360</v>
      </c>
      <c r="AE15">
        <v>345</v>
      </c>
      <c r="AF15">
        <v>405</v>
      </c>
      <c r="AG15">
        <v>1725.997842502697</v>
      </c>
      <c r="AH15">
        <v>1639.6979503775619</v>
      </c>
      <c r="AI15">
        <v>1618.122977346278</v>
      </c>
      <c r="AJ15">
        <v>1682.847896440129</v>
      </c>
      <c r="AK15">
        <v>1553.3980582524271</v>
      </c>
      <c r="AL15">
        <v>1488.6731391585761</v>
      </c>
      <c r="AM15">
        <v>1747.5728155339809</v>
      </c>
      <c r="AN15">
        <v>845.73894282632136</v>
      </c>
      <c r="AO15">
        <v>824.16396979503781</v>
      </c>
      <c r="AP15">
        <v>23175</v>
      </c>
      <c r="AQ15">
        <v>23175</v>
      </c>
      <c r="AR15">
        <v>23175</v>
      </c>
      <c r="AS15">
        <v>23175</v>
      </c>
      <c r="AT15">
        <v>23175</v>
      </c>
      <c r="AU15">
        <v>23175</v>
      </c>
      <c r="AV15">
        <v>23175</v>
      </c>
      <c r="AW15">
        <v>23175</v>
      </c>
      <c r="AX15">
        <v>201214.71894286631</v>
      </c>
    </row>
    <row r="16" spans="1:50">
      <c r="A16" s="128" t="s">
        <v>24</v>
      </c>
      <c r="B16">
        <v>5.2553191489361701</v>
      </c>
      <c r="C16">
        <v>6.9161676646706587</v>
      </c>
      <c r="D16">
        <v>4.0999999999999996</v>
      </c>
      <c r="E16">
        <v>2.25</v>
      </c>
      <c r="F16">
        <v>7.8181818181818183</v>
      </c>
      <c r="G16">
        <v>1.875</v>
      </c>
      <c r="H16">
        <v>5.6428571428571432</v>
      </c>
      <c r="I16">
        <v>6.7333333333333334</v>
      </c>
      <c r="J16">
        <v>0.69447047797563266</v>
      </c>
      <c r="K16">
        <v>0.98633646456020496</v>
      </c>
      <c r="L16">
        <v>0.3203125</v>
      </c>
      <c r="M16">
        <v>7.6271186440677971E-2</v>
      </c>
      <c r="N16">
        <v>0.76106194690265483</v>
      </c>
      <c r="O16">
        <v>0.1339285714285714</v>
      </c>
      <c r="P16">
        <v>0.54861111111111116</v>
      </c>
      <c r="Q16">
        <v>0.97584541062801933</v>
      </c>
      <c r="R16">
        <v>0.86785379568884724</v>
      </c>
      <c r="S16">
        <v>0.85738684884713923</v>
      </c>
      <c r="T16">
        <v>0.921875</v>
      </c>
      <c r="U16">
        <v>0.96610169491525422</v>
      </c>
      <c r="V16">
        <v>0.90265486725663713</v>
      </c>
      <c r="W16">
        <v>0.9285714285714286</v>
      </c>
      <c r="X16">
        <v>0.90277777777777779</v>
      </c>
      <c r="Y16">
        <v>0.85507246376811596</v>
      </c>
      <c r="Z16">
        <v>560</v>
      </c>
      <c r="AA16">
        <v>570</v>
      </c>
      <c r="AB16">
        <v>590</v>
      </c>
      <c r="AC16">
        <v>465</v>
      </c>
      <c r="AD16">
        <v>440</v>
      </c>
      <c r="AE16">
        <v>480</v>
      </c>
      <c r="AF16">
        <v>500</v>
      </c>
      <c r="AG16">
        <v>1867.600466900117</v>
      </c>
      <c r="AH16">
        <v>1900.950475237619</v>
      </c>
      <c r="AI16">
        <v>1967.650491912623</v>
      </c>
      <c r="AJ16">
        <v>1550.7753876938471</v>
      </c>
      <c r="AK16">
        <v>1467.400366850092</v>
      </c>
      <c r="AL16">
        <v>1600.8004002001001</v>
      </c>
      <c r="AM16">
        <v>1667.5004168751041</v>
      </c>
      <c r="AN16">
        <v>970.48524262131059</v>
      </c>
      <c r="AO16">
        <v>973.8202434550609</v>
      </c>
      <c r="AP16">
        <v>29985</v>
      </c>
      <c r="AQ16">
        <v>29985</v>
      </c>
      <c r="AR16">
        <v>29985</v>
      </c>
      <c r="AS16">
        <v>29985</v>
      </c>
      <c r="AT16">
        <v>29985</v>
      </c>
      <c r="AU16">
        <v>29985</v>
      </c>
      <c r="AV16">
        <v>29985</v>
      </c>
      <c r="AW16">
        <v>29985</v>
      </c>
      <c r="AX16">
        <v>257504.27348239973</v>
      </c>
    </row>
    <row r="17" spans="1:50">
      <c r="A17" s="128" t="s">
        <v>26</v>
      </c>
      <c r="B17">
        <v>19.69230769230769</v>
      </c>
      <c r="C17">
        <v>5.4444444444444446</v>
      </c>
      <c r="D17">
        <v>9.526315789473685</v>
      </c>
      <c r="E17">
        <v>6.1071428571428568</v>
      </c>
      <c r="F17">
        <v>5.3181818181818183</v>
      </c>
      <c r="G17">
        <v>7.9285714285714288</v>
      </c>
      <c r="H17">
        <v>6.774193548387097</v>
      </c>
      <c r="I17">
        <v>3.4782608695652169</v>
      </c>
      <c r="J17">
        <v>1.4504249291784701</v>
      </c>
      <c r="K17">
        <v>0.25454545454545452</v>
      </c>
      <c r="L17">
        <v>0.4689119170984456</v>
      </c>
      <c r="M17">
        <v>0.45</v>
      </c>
      <c r="N17">
        <v>0.32231404958677679</v>
      </c>
      <c r="O17">
        <v>0.34259259259259262</v>
      </c>
      <c r="P17">
        <v>0.55555555555555558</v>
      </c>
      <c r="Q17">
        <v>0.23952095808383231</v>
      </c>
      <c r="R17">
        <v>0.92634560906515584</v>
      </c>
      <c r="S17">
        <v>0.95324675324675323</v>
      </c>
      <c r="T17">
        <v>0.95077720207253891</v>
      </c>
      <c r="U17">
        <v>0.9263157894736842</v>
      </c>
      <c r="V17">
        <v>0.93939393939393945</v>
      </c>
      <c r="W17">
        <v>0.95679012345679015</v>
      </c>
      <c r="X17">
        <v>0.91798941798941802</v>
      </c>
      <c r="Y17">
        <v>0.93113772455089816</v>
      </c>
      <c r="Z17">
        <v>865</v>
      </c>
      <c r="AA17">
        <v>890</v>
      </c>
      <c r="AB17">
        <v>865</v>
      </c>
      <c r="AC17">
        <v>920</v>
      </c>
      <c r="AD17">
        <v>865</v>
      </c>
      <c r="AE17">
        <v>865</v>
      </c>
      <c r="AF17">
        <v>930</v>
      </c>
      <c r="AG17">
        <v>1652.150660860264</v>
      </c>
      <c r="AH17">
        <v>1699.9006799602721</v>
      </c>
      <c r="AI17">
        <v>1652.150660860264</v>
      </c>
      <c r="AJ17">
        <v>1757.2007028802809</v>
      </c>
      <c r="AK17">
        <v>1652.150660860264</v>
      </c>
      <c r="AL17">
        <v>1652.150660860264</v>
      </c>
      <c r="AM17">
        <v>1776.3007105202839</v>
      </c>
      <c r="AN17">
        <v>653.22026128810455</v>
      </c>
      <c r="AO17">
        <v>687.60027504010998</v>
      </c>
      <c r="AP17">
        <v>52356</v>
      </c>
      <c r="AQ17">
        <v>52356</v>
      </c>
      <c r="AR17">
        <v>52356</v>
      </c>
      <c r="AS17">
        <v>52356</v>
      </c>
      <c r="AT17">
        <v>52356</v>
      </c>
      <c r="AU17">
        <v>52356</v>
      </c>
      <c r="AV17">
        <v>52356</v>
      </c>
      <c r="AW17">
        <v>52356</v>
      </c>
      <c r="AX17">
        <v>438306.68055359408</v>
      </c>
    </row>
    <row r="18" spans="1:50">
      <c r="A18" s="128" t="s">
        <v>28</v>
      </c>
      <c r="B18">
        <v>7.3468354430379748</v>
      </c>
      <c r="C18">
        <v>8.2258823529411771</v>
      </c>
      <c r="D18">
        <v>7.5325301204819279</v>
      </c>
      <c r="E18">
        <v>8.6052631578947363</v>
      </c>
      <c r="F18">
        <v>6.6615044247787614</v>
      </c>
      <c r="G18">
        <v>6.6128266033254146</v>
      </c>
      <c r="H18">
        <v>7.4259681093394079</v>
      </c>
      <c r="I18">
        <v>7.5024271844660193</v>
      </c>
      <c r="J18">
        <v>0.99965552876334829</v>
      </c>
      <c r="K18">
        <v>1.143604841347726</v>
      </c>
      <c r="L18">
        <v>1.0760757314974181</v>
      </c>
      <c r="M18">
        <v>1.1347003154574129</v>
      </c>
      <c r="N18">
        <v>1.050593161200279</v>
      </c>
      <c r="O18">
        <v>1.026927333087422</v>
      </c>
      <c r="P18">
        <v>1.1366806136680609</v>
      </c>
      <c r="Q18">
        <v>1.1338958180484231</v>
      </c>
      <c r="R18">
        <v>0.86393386152256291</v>
      </c>
      <c r="S18">
        <v>0.86097481190709846</v>
      </c>
      <c r="T18">
        <v>0.85714285714285721</v>
      </c>
      <c r="U18">
        <v>0.86813880126182963</v>
      </c>
      <c r="V18">
        <v>0.84228890439637127</v>
      </c>
      <c r="W18">
        <v>0.84470675027665065</v>
      </c>
      <c r="X18">
        <v>0.84693165969316597</v>
      </c>
      <c r="Y18">
        <v>0.84886280264123259</v>
      </c>
      <c r="Z18">
        <v>1625</v>
      </c>
      <c r="AA18">
        <v>1695</v>
      </c>
      <c r="AB18">
        <v>1570</v>
      </c>
      <c r="AC18">
        <v>1670</v>
      </c>
      <c r="AD18">
        <v>1585</v>
      </c>
      <c r="AE18">
        <v>1575</v>
      </c>
      <c r="AF18">
        <v>1630</v>
      </c>
      <c r="AG18">
        <v>1828.9045705732069</v>
      </c>
      <c r="AH18">
        <v>1907.688152074822</v>
      </c>
      <c r="AI18">
        <v>1767.0031851076519</v>
      </c>
      <c r="AJ18">
        <v>1879.551158681388</v>
      </c>
      <c r="AK18">
        <v>1783.885381143712</v>
      </c>
      <c r="AL18">
        <v>1772.630583786339</v>
      </c>
      <c r="AM18">
        <v>1834.531969251894</v>
      </c>
      <c r="AN18">
        <v>563.86534760441634</v>
      </c>
      <c r="AO18">
        <v>528.97547579655827</v>
      </c>
      <c r="AP18">
        <v>88851</v>
      </c>
      <c r="AQ18">
        <v>88851</v>
      </c>
      <c r="AR18">
        <v>88851</v>
      </c>
      <c r="AS18">
        <v>88851</v>
      </c>
      <c r="AT18">
        <v>88851</v>
      </c>
      <c r="AU18">
        <v>88851</v>
      </c>
      <c r="AV18">
        <v>88851</v>
      </c>
      <c r="AW18">
        <v>88851</v>
      </c>
      <c r="AX18">
        <v>736100.48417520814</v>
      </c>
    </row>
    <row r="19" spans="1:50">
      <c r="A19" s="128" t="s">
        <v>30</v>
      </c>
      <c r="B19">
        <v>6.7173913043478262</v>
      </c>
      <c r="C19">
        <v>3.7234042553191489</v>
      </c>
      <c r="D19">
        <v>5.3228346456692917</v>
      </c>
      <c r="E19">
        <v>4.6232876712328768</v>
      </c>
      <c r="F19">
        <v>4.0999999999999996</v>
      </c>
      <c r="G19">
        <v>5.1944444444444446</v>
      </c>
      <c r="H19">
        <v>3.7809523809523808</v>
      </c>
      <c r="I19">
        <v>4.5869565217391308</v>
      </c>
      <c r="J19">
        <v>1.3019662921348309</v>
      </c>
      <c r="K19">
        <v>0.73632538569424966</v>
      </c>
      <c r="L19">
        <v>0.93628808864265933</v>
      </c>
      <c r="M19">
        <v>0.86760925449871462</v>
      </c>
      <c r="N19">
        <v>0.70567986230636837</v>
      </c>
      <c r="O19">
        <v>0.99468085106382975</v>
      </c>
      <c r="P19">
        <v>0.57871720116618075</v>
      </c>
      <c r="Q19">
        <v>0.66456692913385829</v>
      </c>
      <c r="R19">
        <v>0.8061797752808989</v>
      </c>
      <c r="S19">
        <v>0.80224403927068721</v>
      </c>
      <c r="T19">
        <v>0.82409972299168976</v>
      </c>
      <c r="U19">
        <v>0.81233933161953731</v>
      </c>
      <c r="V19">
        <v>0.82788296041308085</v>
      </c>
      <c r="W19">
        <v>0.8085106382978724</v>
      </c>
      <c r="X19">
        <v>0.84693877551020402</v>
      </c>
      <c r="Y19">
        <v>0.85511811023622042</v>
      </c>
      <c r="Z19">
        <v>335</v>
      </c>
      <c r="AA19">
        <v>330</v>
      </c>
      <c r="AB19">
        <v>285</v>
      </c>
      <c r="AC19">
        <v>340</v>
      </c>
      <c r="AD19">
        <v>295</v>
      </c>
      <c r="AE19">
        <v>260</v>
      </c>
      <c r="AF19">
        <v>310</v>
      </c>
      <c r="AG19">
        <v>1604.252466238866</v>
      </c>
      <c r="AH19">
        <v>1580.3083995785851</v>
      </c>
      <c r="AI19">
        <v>1364.81179963605</v>
      </c>
      <c r="AJ19">
        <v>1628.196532899148</v>
      </c>
      <c r="AK19">
        <v>1412.6999329566131</v>
      </c>
      <c r="AL19">
        <v>1245.0914663346421</v>
      </c>
      <c r="AM19">
        <v>1484.5321329374581</v>
      </c>
      <c r="AN19">
        <v>636.91217316349014</v>
      </c>
      <c r="AO19">
        <v>675.22267981994059</v>
      </c>
      <c r="AP19">
        <v>20882</v>
      </c>
      <c r="AQ19">
        <v>20882</v>
      </c>
      <c r="AR19">
        <v>20882</v>
      </c>
      <c r="AS19">
        <v>20882</v>
      </c>
      <c r="AT19">
        <v>20882</v>
      </c>
      <c r="AU19">
        <v>20882</v>
      </c>
      <c r="AV19">
        <v>20882</v>
      </c>
      <c r="AW19">
        <v>20882</v>
      </c>
      <c r="AX19">
        <v>180894.44600200676</v>
      </c>
    </row>
    <row r="20" spans="1:50">
      <c r="A20" s="128" t="s">
        <v>32</v>
      </c>
      <c r="B20">
        <v>4.0034965034965033</v>
      </c>
      <c r="C20">
        <v>4.2776119402985078</v>
      </c>
      <c r="D20">
        <v>4.1815235008103731</v>
      </c>
      <c r="E20">
        <v>4.3172514619883042</v>
      </c>
      <c r="F20">
        <v>6.5769230769230766</v>
      </c>
      <c r="G20">
        <v>3.9258698940998489</v>
      </c>
      <c r="H20">
        <v>5.007668711656442</v>
      </c>
      <c r="I20">
        <v>4.590243902439024</v>
      </c>
      <c r="J20">
        <v>0.66511762997386004</v>
      </c>
      <c r="K20">
        <v>0.78671424650013722</v>
      </c>
      <c r="L20">
        <v>0.72208228379513018</v>
      </c>
      <c r="M20">
        <v>0.77486224088165834</v>
      </c>
      <c r="N20">
        <v>1.1754193016222161</v>
      </c>
      <c r="O20">
        <v>0.73098591549295777</v>
      </c>
      <c r="P20">
        <v>0.90543538546866331</v>
      </c>
      <c r="Q20">
        <v>0.87129629629629635</v>
      </c>
      <c r="R20">
        <v>0.83386581469648569</v>
      </c>
      <c r="S20">
        <v>0.81608564370024705</v>
      </c>
      <c r="T20">
        <v>0.82731598096837389</v>
      </c>
      <c r="U20">
        <v>0.82051954867488852</v>
      </c>
      <c r="V20">
        <v>0.82128127577673904</v>
      </c>
      <c r="W20">
        <v>0.81380281690140843</v>
      </c>
      <c r="X20">
        <v>0.81919023849140316</v>
      </c>
      <c r="Y20">
        <v>0.81018518518518512</v>
      </c>
      <c r="Z20">
        <v>1485</v>
      </c>
      <c r="AA20">
        <v>1480</v>
      </c>
      <c r="AB20">
        <v>1455</v>
      </c>
      <c r="AC20">
        <v>1560</v>
      </c>
      <c r="AD20">
        <v>1455</v>
      </c>
      <c r="AE20">
        <v>1510</v>
      </c>
      <c r="AF20">
        <v>1520</v>
      </c>
      <c r="AG20">
        <v>1697.2010468930359</v>
      </c>
      <c r="AH20">
        <v>1691.486565253666</v>
      </c>
      <c r="AI20">
        <v>1662.9141570568131</v>
      </c>
      <c r="AJ20">
        <v>1782.918271483594</v>
      </c>
      <c r="AK20">
        <v>1662.9141570568131</v>
      </c>
      <c r="AL20">
        <v>1725.773455089889</v>
      </c>
      <c r="AM20">
        <v>1737.2024183686301</v>
      </c>
      <c r="AN20">
        <v>506.3030732482257</v>
      </c>
      <c r="AO20">
        <v>462.87301278900992</v>
      </c>
      <c r="AP20">
        <v>87497</v>
      </c>
      <c r="AQ20">
        <v>87497</v>
      </c>
      <c r="AR20">
        <v>87497</v>
      </c>
      <c r="AS20">
        <v>87497</v>
      </c>
      <c r="AT20">
        <v>87497</v>
      </c>
      <c r="AU20">
        <v>87497</v>
      </c>
      <c r="AV20">
        <v>87497</v>
      </c>
      <c r="AW20">
        <v>87497</v>
      </c>
      <c r="AX20">
        <v>723420.6609060358</v>
      </c>
    </row>
    <row r="21" spans="1:50">
      <c r="A21" s="128" t="s">
        <v>34</v>
      </c>
      <c r="B21">
        <v>6.4484848484848483</v>
      </c>
      <c r="C21">
        <v>5.7684729064039413</v>
      </c>
      <c r="D21">
        <v>5.8582677165354333</v>
      </c>
      <c r="E21">
        <v>6</v>
      </c>
      <c r="F21">
        <v>4.3897058823529411</v>
      </c>
      <c r="G21">
        <v>7.7857142857142856</v>
      </c>
      <c r="H21">
        <v>5.6160714285714288</v>
      </c>
      <c r="I21">
        <v>4.4774774774774766</v>
      </c>
      <c r="J21">
        <v>0.52621167161226512</v>
      </c>
      <c r="K21">
        <v>0.58637956935403102</v>
      </c>
      <c r="L21">
        <v>0.73372781065088755</v>
      </c>
      <c r="M21">
        <v>0.76894293732460239</v>
      </c>
      <c r="N21">
        <v>0.61801242236024845</v>
      </c>
      <c r="O21">
        <v>0.84402654867256632</v>
      </c>
      <c r="P21">
        <v>0.67853290183387271</v>
      </c>
      <c r="Q21">
        <v>0.55655095184770442</v>
      </c>
      <c r="R21">
        <v>0.91839762611275966</v>
      </c>
      <c r="S21">
        <v>0.89834752128192286</v>
      </c>
      <c r="T21">
        <v>0.87475345167652863</v>
      </c>
      <c r="U21">
        <v>0.87184284377923293</v>
      </c>
      <c r="V21">
        <v>0.85921325051759834</v>
      </c>
      <c r="W21">
        <v>0.8915929203539823</v>
      </c>
      <c r="X21">
        <v>0.87918015102481117</v>
      </c>
      <c r="Y21">
        <v>0.87569988801791709</v>
      </c>
      <c r="Z21">
        <v>830</v>
      </c>
      <c r="AA21">
        <v>775</v>
      </c>
      <c r="AB21">
        <v>825</v>
      </c>
      <c r="AC21">
        <v>785</v>
      </c>
      <c r="AD21">
        <v>780</v>
      </c>
      <c r="AE21">
        <v>690</v>
      </c>
      <c r="AF21">
        <v>790</v>
      </c>
      <c r="AG21">
        <v>1932.614618017556</v>
      </c>
      <c r="AH21">
        <v>1804.549793932056</v>
      </c>
      <c r="AI21">
        <v>1920.972361282511</v>
      </c>
      <c r="AJ21">
        <v>1827.834307402147</v>
      </c>
      <c r="AK21">
        <v>1816.1920506671011</v>
      </c>
      <c r="AL21">
        <v>1606.6314294362819</v>
      </c>
      <c r="AM21">
        <v>1839.476564137193</v>
      </c>
      <c r="AN21">
        <v>272.42880760006523</v>
      </c>
      <c r="AO21">
        <v>302.69867511118349</v>
      </c>
      <c r="AP21">
        <v>42947</v>
      </c>
      <c r="AQ21">
        <v>42947</v>
      </c>
      <c r="AR21">
        <v>42947</v>
      </c>
      <c r="AS21">
        <v>42947</v>
      </c>
      <c r="AT21">
        <v>42947</v>
      </c>
      <c r="AU21">
        <v>42947</v>
      </c>
      <c r="AV21">
        <v>42947</v>
      </c>
      <c r="AW21">
        <v>42947</v>
      </c>
      <c r="AX21">
        <v>362433.12421459809</v>
      </c>
    </row>
    <row r="22" spans="1:50">
      <c r="A22" s="128" t="s">
        <v>36</v>
      </c>
      <c r="B22">
        <v>11.551546391752581</v>
      </c>
      <c r="C22">
        <v>10.39344262295082</v>
      </c>
      <c r="D22">
        <v>10.64462809917355</v>
      </c>
      <c r="E22">
        <v>9.6678571428571427</v>
      </c>
      <c r="F22">
        <v>10.751152073732721</v>
      </c>
      <c r="G22">
        <v>15.44047619047619</v>
      </c>
      <c r="H22">
        <v>10.81640625</v>
      </c>
      <c r="I22">
        <v>11.34597156398104</v>
      </c>
      <c r="J22">
        <v>1.695158850226929</v>
      </c>
      <c r="K22">
        <v>1.6382428940568481</v>
      </c>
      <c r="L22">
        <v>1.814084507042254</v>
      </c>
      <c r="M22">
        <v>1.68976279650437</v>
      </c>
      <c r="N22">
        <v>1.690579710144928</v>
      </c>
      <c r="O22">
        <v>2.6451393609789262</v>
      </c>
      <c r="P22">
        <v>1.827722772277228</v>
      </c>
      <c r="Q22">
        <v>1.728519855595668</v>
      </c>
      <c r="R22">
        <v>0.85325264750378216</v>
      </c>
      <c r="S22">
        <v>0.84237726098191212</v>
      </c>
      <c r="T22">
        <v>0.8295774647887324</v>
      </c>
      <c r="U22">
        <v>0.82521847690387018</v>
      </c>
      <c r="V22">
        <v>0.84275362318840585</v>
      </c>
      <c r="W22">
        <v>0.82868796736913664</v>
      </c>
      <c r="X22">
        <v>0.83102310231023102</v>
      </c>
      <c r="Y22">
        <v>0.84765342960288814</v>
      </c>
      <c r="Z22">
        <v>570</v>
      </c>
      <c r="AA22">
        <v>605</v>
      </c>
      <c r="AB22">
        <v>545</v>
      </c>
      <c r="AC22">
        <v>610</v>
      </c>
      <c r="AD22">
        <v>560</v>
      </c>
      <c r="AE22">
        <v>595</v>
      </c>
      <c r="AF22">
        <v>580</v>
      </c>
      <c r="AG22">
        <v>1406.6085926510871</v>
      </c>
      <c r="AH22">
        <v>1492.9792957086099</v>
      </c>
      <c r="AI22">
        <v>1344.9152333242851</v>
      </c>
      <c r="AJ22">
        <v>1505.31796757397</v>
      </c>
      <c r="AK22">
        <v>1381.931248920366</v>
      </c>
      <c r="AL22">
        <v>1468.3019519778891</v>
      </c>
      <c r="AM22">
        <v>1431.2859363818079</v>
      </c>
      <c r="AN22">
        <v>688.49789008711105</v>
      </c>
      <c r="AO22">
        <v>658.88507761024607</v>
      </c>
      <c r="AP22">
        <v>40523</v>
      </c>
      <c r="AQ22">
        <v>40523</v>
      </c>
      <c r="AR22">
        <v>40523</v>
      </c>
      <c r="AS22">
        <v>40523</v>
      </c>
      <c r="AT22">
        <v>40523</v>
      </c>
      <c r="AU22">
        <v>40523</v>
      </c>
      <c r="AV22">
        <v>40523</v>
      </c>
      <c r="AW22">
        <v>40523</v>
      </c>
      <c r="AX22">
        <v>339739.76442928979</v>
      </c>
    </row>
    <row r="23" spans="1:50">
      <c r="A23" s="128" t="s">
        <v>1497</v>
      </c>
      <c r="B23">
        <v>9.5260115606936413</v>
      </c>
      <c r="C23">
        <v>9.7613941018766752</v>
      </c>
      <c r="D23">
        <v>9.642076502732241</v>
      </c>
      <c r="E23">
        <v>10.549872122762149</v>
      </c>
      <c r="F23">
        <v>9.034591194968554</v>
      </c>
      <c r="G23">
        <v>11.80716253443526</v>
      </c>
      <c r="H23">
        <v>10.23134328358209</v>
      </c>
      <c r="I23">
        <v>10.06388888888889</v>
      </c>
      <c r="J23">
        <v>1.351927809680066</v>
      </c>
      <c r="K23">
        <v>1.3381109886071301</v>
      </c>
      <c r="L23">
        <v>1.375292283710055</v>
      </c>
      <c r="M23">
        <v>1.533457249070632</v>
      </c>
      <c r="N23">
        <v>1.194594594594595</v>
      </c>
      <c r="O23">
        <v>1.7014688368400159</v>
      </c>
      <c r="P23">
        <v>1.526726057906459</v>
      </c>
      <c r="Q23">
        <v>1.3812428516965309</v>
      </c>
      <c r="R23">
        <v>0.85808039376538148</v>
      </c>
      <c r="S23">
        <v>0.86291804483645718</v>
      </c>
      <c r="T23">
        <v>0.85736554949337496</v>
      </c>
      <c r="U23">
        <v>0.85464684014869885</v>
      </c>
      <c r="V23">
        <v>0.86777546777546777</v>
      </c>
      <c r="W23">
        <v>0.85589519650655022</v>
      </c>
      <c r="X23">
        <v>0.8507795100222717</v>
      </c>
      <c r="Y23">
        <v>0.86275257338924893</v>
      </c>
      <c r="Z23">
        <v>1105</v>
      </c>
      <c r="AA23">
        <v>1175</v>
      </c>
      <c r="AB23">
        <v>1060</v>
      </c>
      <c r="AC23">
        <v>1150</v>
      </c>
      <c r="AD23">
        <v>1080</v>
      </c>
      <c r="AE23">
        <v>1120</v>
      </c>
      <c r="AF23">
        <v>1190</v>
      </c>
      <c r="AG23">
        <v>1774.0744308512351</v>
      </c>
      <c r="AH23">
        <v>1886.4592364255211</v>
      </c>
      <c r="AI23">
        <v>1701.827055839193</v>
      </c>
      <c r="AJ23">
        <v>1846.321805863276</v>
      </c>
      <c r="AK23">
        <v>1733.93700028899</v>
      </c>
      <c r="AL23">
        <v>1798.156889188582</v>
      </c>
      <c r="AM23">
        <v>1910.541694762868</v>
      </c>
      <c r="AN23">
        <v>720.8682528979225</v>
      </c>
      <c r="AO23">
        <v>728.89573901037159</v>
      </c>
      <c r="AP23">
        <v>62286</v>
      </c>
      <c r="AQ23">
        <v>62286</v>
      </c>
      <c r="AR23">
        <v>62286</v>
      </c>
      <c r="AS23">
        <v>62286</v>
      </c>
      <c r="AT23">
        <v>62286</v>
      </c>
      <c r="AU23">
        <v>62286</v>
      </c>
      <c r="AV23">
        <v>62286</v>
      </c>
      <c r="AW23">
        <v>62286</v>
      </c>
      <c r="AX23">
        <v>520367.97147956595</v>
      </c>
    </row>
    <row r="24" spans="1:50">
      <c r="A24" s="128" t="s">
        <v>40</v>
      </c>
      <c r="B24">
        <v>8.3694581280788185</v>
      </c>
      <c r="C24">
        <v>7.4203821656050959</v>
      </c>
      <c r="D24">
        <v>8.3526011560693636</v>
      </c>
      <c r="E24">
        <v>7.1421568627450984</v>
      </c>
      <c r="F24">
        <v>7.1464646464646462</v>
      </c>
      <c r="G24">
        <v>8.6755319148936163</v>
      </c>
      <c r="H24">
        <v>6.4512195121951219</v>
      </c>
      <c r="I24">
        <v>9.6260504201680668</v>
      </c>
      <c r="J24">
        <v>0.92186652197504071</v>
      </c>
      <c r="K24">
        <v>0.66343963553530749</v>
      </c>
      <c r="L24">
        <v>0.85</v>
      </c>
      <c r="M24">
        <v>0.79617486338797816</v>
      </c>
      <c r="N24">
        <v>0.8555018137847642</v>
      </c>
      <c r="O24">
        <v>0.99511897498474677</v>
      </c>
      <c r="P24">
        <v>0.87245739417262236</v>
      </c>
      <c r="Q24">
        <v>1.329657573998839</v>
      </c>
      <c r="R24">
        <v>0.8898534997287032</v>
      </c>
      <c r="S24">
        <v>0.91059225512528474</v>
      </c>
      <c r="T24">
        <v>0.89823529411764702</v>
      </c>
      <c r="U24">
        <v>0.88852459016393448</v>
      </c>
      <c r="V24">
        <v>0.88029020556227322</v>
      </c>
      <c r="W24">
        <v>0.88529591214154968</v>
      </c>
      <c r="X24">
        <v>0.86476085761407373</v>
      </c>
      <c r="Y24">
        <v>0.86186883343006382</v>
      </c>
      <c r="Z24">
        <v>915</v>
      </c>
      <c r="AA24">
        <v>880</v>
      </c>
      <c r="AB24">
        <v>840</v>
      </c>
      <c r="AC24">
        <v>875</v>
      </c>
      <c r="AD24">
        <v>840</v>
      </c>
      <c r="AE24">
        <v>850</v>
      </c>
      <c r="AF24">
        <v>940</v>
      </c>
      <c r="AG24">
        <v>1525.4067751400371</v>
      </c>
      <c r="AH24">
        <v>1467.0578821018939</v>
      </c>
      <c r="AI24">
        <v>1400.373432915444</v>
      </c>
      <c r="AJ24">
        <v>1458.7223259535881</v>
      </c>
      <c r="AK24">
        <v>1400.373432915444</v>
      </c>
      <c r="AL24">
        <v>1417.0445452120571</v>
      </c>
      <c r="AM24">
        <v>1567.0845558815679</v>
      </c>
      <c r="AN24">
        <v>8.3355561483062157</v>
      </c>
      <c r="AO24">
        <v>13.33688983728994</v>
      </c>
      <c r="AP24">
        <v>59984</v>
      </c>
      <c r="AQ24">
        <v>59984</v>
      </c>
      <c r="AR24">
        <v>59984</v>
      </c>
      <c r="AS24">
        <v>59984</v>
      </c>
      <c r="AT24">
        <v>59984</v>
      </c>
      <c r="AU24">
        <v>59984</v>
      </c>
      <c r="AV24">
        <v>59984</v>
      </c>
      <c r="AW24">
        <v>59984</v>
      </c>
      <c r="AX24">
        <v>496347.28289913759</v>
      </c>
    </row>
    <row r="25" spans="1:50" ht="15">
      <c r="A25" s="128" t="s">
        <v>42</v>
      </c>
      <c r="B25">
        <v>7.2569659442724461</v>
      </c>
      <c r="C25">
        <v>7.522546419098143</v>
      </c>
      <c r="D25">
        <v>8.0857142857142854</v>
      </c>
      <c r="E25">
        <v>6.6513317191283292</v>
      </c>
      <c r="F25">
        <v>6.650485436893204</v>
      </c>
      <c r="G25">
        <v>8.4290220820189283</v>
      </c>
      <c r="H25">
        <v>6.6231003039513681</v>
      </c>
      <c r="I25">
        <v>7.3476702508960576</v>
      </c>
      <c r="J25">
        <v>0.80883367839889575</v>
      </c>
      <c r="K25">
        <v>0.89294710327455917</v>
      </c>
      <c r="L25">
        <v>0.94239094239094234</v>
      </c>
      <c r="M25">
        <v>0.8579013116801999</v>
      </c>
      <c r="N25">
        <v>0.78555045871559637</v>
      </c>
      <c r="O25">
        <v>1.241635687732342</v>
      </c>
      <c r="P25">
        <v>0.89744645799011535</v>
      </c>
      <c r="Q25">
        <v>0.98086124401913877</v>
      </c>
      <c r="R25">
        <v>0.888543823326432</v>
      </c>
      <c r="S25">
        <v>0.88129722921914355</v>
      </c>
      <c r="T25">
        <v>0.8834498834498834</v>
      </c>
      <c r="U25">
        <v>0.87101811367895066</v>
      </c>
      <c r="V25">
        <v>0.88188073394495414</v>
      </c>
      <c r="W25">
        <v>0.85269516728624539</v>
      </c>
      <c r="X25">
        <v>0.86449752883031306</v>
      </c>
      <c r="Y25">
        <v>0.86650717703349278</v>
      </c>
      <c r="Z25">
        <v>1410</v>
      </c>
      <c r="AA25">
        <v>1535</v>
      </c>
      <c r="AB25">
        <v>1445</v>
      </c>
      <c r="AC25">
        <v>1530</v>
      </c>
      <c r="AD25">
        <v>1360</v>
      </c>
      <c r="AE25">
        <v>1425</v>
      </c>
      <c r="AF25">
        <v>1295</v>
      </c>
      <c r="AG25">
        <v>1275.614058895372</v>
      </c>
      <c r="AH25">
        <v>1388.7004116343239</v>
      </c>
      <c r="AI25">
        <v>1307.278237662279</v>
      </c>
      <c r="AJ25">
        <v>1384.1769575247661</v>
      </c>
      <c r="AK25">
        <v>1230.379517799792</v>
      </c>
      <c r="AL25">
        <v>1289.1844212240469</v>
      </c>
      <c r="AM25">
        <v>1171.5746143755371</v>
      </c>
      <c r="AN25">
        <v>419.77654136698789</v>
      </c>
      <c r="AO25">
        <v>438.7750486271317</v>
      </c>
      <c r="AP25">
        <v>110535</v>
      </c>
      <c r="AQ25">
        <v>110535</v>
      </c>
      <c r="AR25">
        <v>110535</v>
      </c>
      <c r="AS25">
        <v>110535</v>
      </c>
      <c r="AT25">
        <v>110535</v>
      </c>
      <c r="AU25">
        <v>110535</v>
      </c>
      <c r="AV25">
        <v>110535</v>
      </c>
      <c r="AW25">
        <v>110535</v>
      </c>
      <c r="AX25">
        <v>904258.42410209321</v>
      </c>
    </row>
    <row r="26" spans="1:50" ht="15">
      <c r="A26" s="128" t="s">
        <v>44</v>
      </c>
      <c r="B26">
        <v>7.4850746268656714</v>
      </c>
      <c r="C26">
        <v>9.0630630630630638</v>
      </c>
      <c r="D26">
        <v>6.7530864197530862</v>
      </c>
      <c r="E26">
        <v>8.1839080459770113</v>
      </c>
      <c r="F26">
        <v>5.3230769230769228</v>
      </c>
      <c r="G26">
        <v>9.0884955752212395</v>
      </c>
      <c r="H26">
        <v>11.8641975308642</v>
      </c>
      <c r="I26">
        <v>7.761467889908257</v>
      </c>
      <c r="J26">
        <v>1.065887353878852</v>
      </c>
      <c r="K26">
        <v>1.0479166666666671</v>
      </c>
      <c r="L26">
        <v>0.69770408163265307</v>
      </c>
      <c r="M26">
        <v>0.90012642225031603</v>
      </c>
      <c r="N26">
        <v>0.42506142506142508</v>
      </c>
      <c r="O26">
        <v>1.0664589823468329</v>
      </c>
      <c r="P26">
        <v>1.137278106508876</v>
      </c>
      <c r="Q26">
        <v>1.034229828850856</v>
      </c>
      <c r="R26">
        <v>0.85759829968119017</v>
      </c>
      <c r="S26">
        <v>0.88437500000000002</v>
      </c>
      <c r="T26">
        <v>0.89668367346938771</v>
      </c>
      <c r="U26">
        <v>0.89001264222503162</v>
      </c>
      <c r="V26">
        <v>0.92014742014742013</v>
      </c>
      <c r="W26">
        <v>0.88265835929387326</v>
      </c>
      <c r="X26">
        <v>0.90414201183431953</v>
      </c>
      <c r="Y26">
        <v>0.86674816625916873</v>
      </c>
      <c r="Z26">
        <v>505</v>
      </c>
      <c r="AA26">
        <v>540</v>
      </c>
      <c r="AB26">
        <v>485</v>
      </c>
      <c r="AC26">
        <v>500</v>
      </c>
      <c r="AD26">
        <v>470</v>
      </c>
      <c r="AE26">
        <v>510</v>
      </c>
      <c r="AF26">
        <v>520</v>
      </c>
      <c r="AG26">
        <v>1383.561643835616</v>
      </c>
      <c r="AH26">
        <v>1479.452054794521</v>
      </c>
      <c r="AI26">
        <v>1328.767123287671</v>
      </c>
      <c r="AJ26">
        <v>1369.8630136986301</v>
      </c>
      <c r="AK26">
        <v>1287.6712328767121</v>
      </c>
      <c r="AL26">
        <v>1397.260273972603</v>
      </c>
      <c r="AM26">
        <v>1424.6575342465751</v>
      </c>
      <c r="AN26">
        <v>780.82191780821927</v>
      </c>
      <c r="AO26">
        <v>778.08219178082197</v>
      </c>
      <c r="AP26">
        <v>36500</v>
      </c>
      <c r="AQ26">
        <v>36500</v>
      </c>
      <c r="AR26">
        <v>36500</v>
      </c>
      <c r="AS26">
        <v>36500</v>
      </c>
      <c r="AT26">
        <v>36500</v>
      </c>
      <c r="AU26">
        <v>36500</v>
      </c>
      <c r="AV26">
        <v>36500</v>
      </c>
      <c r="AW26">
        <v>36500</v>
      </c>
      <c r="AX26">
        <v>306840.1363848162</v>
      </c>
    </row>
    <row r="27" spans="1:50" ht="15">
      <c r="A27" s="128" t="s">
        <v>46</v>
      </c>
      <c r="B27">
        <v>13.61458333333333</v>
      </c>
      <c r="C27">
        <v>12.15573770491803</v>
      </c>
      <c r="D27">
        <v>12.37614678899082</v>
      </c>
      <c r="E27">
        <v>13.64</v>
      </c>
      <c r="F27">
        <v>12.729323308270679</v>
      </c>
      <c r="G27">
        <v>10.126213592233009</v>
      </c>
      <c r="H27">
        <v>10.011904761904759</v>
      </c>
      <c r="I27">
        <v>6.3963636363636356</v>
      </c>
      <c r="J27">
        <v>0.97102526002971767</v>
      </c>
      <c r="K27">
        <v>1.1425269645608629</v>
      </c>
      <c r="L27">
        <v>1.0037202380952379</v>
      </c>
      <c r="M27">
        <v>0.98984034833091439</v>
      </c>
      <c r="N27">
        <v>1.308346213292118</v>
      </c>
      <c r="O27">
        <v>0.80230769230769228</v>
      </c>
      <c r="P27">
        <v>1.2304316020482811</v>
      </c>
      <c r="Q27">
        <v>1.320570570570571</v>
      </c>
      <c r="R27">
        <v>0.92867756315007433</v>
      </c>
      <c r="S27">
        <v>0.90600924499229585</v>
      </c>
      <c r="T27">
        <v>0.91889880952380953</v>
      </c>
      <c r="U27">
        <v>0.92743105950653115</v>
      </c>
      <c r="V27">
        <v>0.89721792890262753</v>
      </c>
      <c r="W27">
        <v>0.92076923076923078</v>
      </c>
      <c r="X27">
        <v>0.87710314557425018</v>
      </c>
      <c r="Y27">
        <v>0.79354354354354351</v>
      </c>
      <c r="Z27">
        <v>700</v>
      </c>
      <c r="AA27">
        <v>680</v>
      </c>
      <c r="AB27">
        <v>690</v>
      </c>
      <c r="AC27">
        <v>665</v>
      </c>
      <c r="AD27">
        <v>705</v>
      </c>
      <c r="AE27">
        <v>675</v>
      </c>
      <c r="AF27">
        <v>755</v>
      </c>
      <c r="AG27">
        <v>1695.3257447323811</v>
      </c>
      <c r="AH27">
        <v>1646.887866311456</v>
      </c>
      <c r="AI27">
        <v>1671.106805521918</v>
      </c>
      <c r="AJ27">
        <v>1610.559457495762</v>
      </c>
      <c r="AK27">
        <v>1707.435214337612</v>
      </c>
      <c r="AL27">
        <v>1634.7783967062239</v>
      </c>
      <c r="AM27">
        <v>1828.5299103899249</v>
      </c>
      <c r="AN27">
        <v>515.86340518285294</v>
      </c>
      <c r="AO27">
        <v>518.28529910389921</v>
      </c>
      <c r="AP27">
        <v>41290</v>
      </c>
      <c r="AQ27">
        <v>41290</v>
      </c>
      <c r="AR27">
        <v>41290</v>
      </c>
      <c r="AS27">
        <v>41290</v>
      </c>
      <c r="AT27">
        <v>41290</v>
      </c>
      <c r="AU27">
        <v>41290</v>
      </c>
      <c r="AV27">
        <v>41290</v>
      </c>
      <c r="AW27">
        <v>41290</v>
      </c>
      <c r="AX27">
        <v>348125.76079232327</v>
      </c>
    </row>
    <row r="28" spans="1:50" ht="15">
      <c r="A28" s="128" t="s">
        <v>48</v>
      </c>
      <c r="B28">
        <v>4.9476744186046524</v>
      </c>
      <c r="C28">
        <v>4.106741573033708</v>
      </c>
      <c r="D28">
        <v>4.3452380952380949</v>
      </c>
      <c r="E28">
        <v>4.3369696969696969</v>
      </c>
      <c r="F28">
        <v>4.4910714285714288</v>
      </c>
      <c r="G28">
        <v>4.8716049382716049</v>
      </c>
      <c r="H28">
        <v>4.403166869671133</v>
      </c>
      <c r="I28">
        <v>5.0114068441064639</v>
      </c>
      <c r="J28">
        <v>0.47675070028011213</v>
      </c>
      <c r="K28">
        <v>0.39706681151548068</v>
      </c>
      <c r="L28">
        <v>0.79501452081316559</v>
      </c>
      <c r="M28">
        <v>0.83990610328638493</v>
      </c>
      <c r="N28">
        <v>0.91502079002079006</v>
      </c>
      <c r="O28">
        <v>0.99772439949431102</v>
      </c>
      <c r="P28">
        <v>0.91542162572803243</v>
      </c>
      <c r="Q28">
        <v>1.0560897435897441</v>
      </c>
      <c r="R28">
        <v>0.90364145658263306</v>
      </c>
      <c r="S28">
        <v>0.90331341662140141</v>
      </c>
      <c r="T28">
        <v>0.81703775411423041</v>
      </c>
      <c r="U28">
        <v>0.80633802816901412</v>
      </c>
      <c r="V28">
        <v>0.79625779625779625</v>
      </c>
      <c r="W28">
        <v>0.79519595448798985</v>
      </c>
      <c r="X28">
        <v>0.79209926563687005</v>
      </c>
      <c r="Y28">
        <v>0.78926282051282048</v>
      </c>
      <c r="Z28">
        <v>2275</v>
      </c>
      <c r="AA28">
        <v>2250</v>
      </c>
      <c r="AB28">
        <v>2255</v>
      </c>
      <c r="AC28">
        <v>2305</v>
      </c>
      <c r="AD28">
        <v>2135</v>
      </c>
      <c r="AE28">
        <v>2225</v>
      </c>
      <c r="AF28">
        <v>2125</v>
      </c>
      <c r="AG28">
        <v>1688.5623098047949</v>
      </c>
      <c r="AH28">
        <v>1670.00668002672</v>
      </c>
      <c r="AI28">
        <v>1673.717805982335</v>
      </c>
      <c r="AJ28">
        <v>1710.829065538484</v>
      </c>
      <c r="AK28">
        <v>1584.6507830475771</v>
      </c>
      <c r="AL28">
        <v>1651.451050248646</v>
      </c>
      <c r="AM28">
        <v>1577.2285311363471</v>
      </c>
      <c r="AN28">
        <v>514.36205744822985</v>
      </c>
      <c r="AO28">
        <v>507.68203072812292</v>
      </c>
      <c r="AP28">
        <v>134730</v>
      </c>
      <c r="AQ28">
        <v>134730</v>
      </c>
      <c r="AR28">
        <v>134730</v>
      </c>
      <c r="AS28">
        <v>134730</v>
      </c>
      <c r="AT28">
        <v>134730</v>
      </c>
      <c r="AU28">
        <v>134730</v>
      </c>
      <c r="AV28">
        <v>134730</v>
      </c>
      <c r="AW28">
        <v>134730</v>
      </c>
      <c r="AX28">
        <v>1106038.000329013</v>
      </c>
    </row>
    <row r="29" spans="1:50" ht="15">
      <c r="A29" s="128" t="s">
        <v>50</v>
      </c>
      <c r="B29">
        <v>3.8322580645161288</v>
      </c>
      <c r="C29">
        <v>4.4207317073170733</v>
      </c>
      <c r="D29">
        <v>3.2</v>
      </c>
      <c r="E29">
        <v>5.0652173913043477</v>
      </c>
      <c r="F29">
        <v>5.5669291338582676</v>
      </c>
      <c r="G29">
        <v>4.0615384615384613</v>
      </c>
      <c r="H29">
        <v>2.992125984251969</v>
      </c>
      <c r="I29">
        <v>3.472868217054264</v>
      </c>
      <c r="J29">
        <v>0.6067415730337079</v>
      </c>
      <c r="K29">
        <v>0.67191844300278036</v>
      </c>
      <c r="L29">
        <v>0.46123260437375752</v>
      </c>
      <c r="M29">
        <v>0.63719234275296266</v>
      </c>
      <c r="N29">
        <v>0.74421052631578943</v>
      </c>
      <c r="O29">
        <v>0.55873015873015874</v>
      </c>
      <c r="P29">
        <v>0.37735849056603782</v>
      </c>
      <c r="Q29">
        <v>0.46764091858037582</v>
      </c>
      <c r="R29">
        <v>0.84167517875383047</v>
      </c>
      <c r="S29">
        <v>0.8480074142724745</v>
      </c>
      <c r="T29">
        <v>0.85586481113320079</v>
      </c>
      <c r="U29">
        <v>0.87420237010027346</v>
      </c>
      <c r="V29">
        <v>0.86631578947368415</v>
      </c>
      <c r="W29">
        <v>0.86243386243386244</v>
      </c>
      <c r="X29">
        <v>0.87388282025819264</v>
      </c>
      <c r="Y29">
        <v>0.86534446764091855</v>
      </c>
      <c r="Z29">
        <v>495</v>
      </c>
      <c r="AA29">
        <v>530</v>
      </c>
      <c r="AB29">
        <v>485</v>
      </c>
      <c r="AC29">
        <v>495</v>
      </c>
      <c r="AD29">
        <v>460</v>
      </c>
      <c r="AE29">
        <v>400</v>
      </c>
      <c r="AF29">
        <v>500</v>
      </c>
      <c r="AG29">
        <v>1881.2709030100341</v>
      </c>
      <c r="AH29">
        <v>2014.290057768319</v>
      </c>
      <c r="AI29">
        <v>1843.2654302219521</v>
      </c>
      <c r="AJ29">
        <v>1881.2709030100341</v>
      </c>
      <c r="AK29">
        <v>1748.251748251748</v>
      </c>
      <c r="AL29">
        <v>1520.2189115232591</v>
      </c>
      <c r="AM29">
        <v>1900.2736394040739</v>
      </c>
      <c r="AN29">
        <v>497.87169352386741</v>
      </c>
      <c r="AO29">
        <v>509.27333536029192</v>
      </c>
      <c r="AP29">
        <v>26312</v>
      </c>
      <c r="AQ29">
        <v>26312</v>
      </c>
      <c r="AR29">
        <v>26312</v>
      </c>
      <c r="AS29">
        <v>26312</v>
      </c>
      <c r="AT29">
        <v>26312</v>
      </c>
      <c r="AU29">
        <v>26312</v>
      </c>
      <c r="AV29">
        <v>26312</v>
      </c>
      <c r="AW29">
        <v>26312</v>
      </c>
      <c r="AX29">
        <v>227701.01104280484</v>
      </c>
    </row>
    <row r="30" spans="1:50" ht="15">
      <c r="A30" s="128" t="s">
        <v>52</v>
      </c>
      <c r="B30">
        <v>6.4911504424778759</v>
      </c>
      <c r="C30">
        <v>5.5376344086021509</v>
      </c>
      <c r="D30">
        <v>5.2326388888888893</v>
      </c>
      <c r="E30">
        <v>5.1066282420749278</v>
      </c>
      <c r="F30">
        <v>5.4089347079037804</v>
      </c>
      <c r="G30">
        <v>6.0905797101449277</v>
      </c>
      <c r="H30">
        <v>5.7482517482517483</v>
      </c>
      <c r="I30">
        <v>5.780392156862745</v>
      </c>
      <c r="J30">
        <v>0.7849117174959872</v>
      </c>
      <c r="K30">
        <v>0.7525572333170969</v>
      </c>
      <c r="L30">
        <v>0.70453482935951384</v>
      </c>
      <c r="M30">
        <v>0.81209899175068745</v>
      </c>
      <c r="N30">
        <v>0.91724941724941722</v>
      </c>
      <c r="O30">
        <v>0.9946745562130177</v>
      </c>
      <c r="P30">
        <v>0.8796147672552167</v>
      </c>
      <c r="Q30">
        <v>0.9076354679802956</v>
      </c>
      <c r="R30">
        <v>0.87907972177635096</v>
      </c>
      <c r="S30">
        <v>0.86410131514856303</v>
      </c>
      <c r="T30">
        <v>0.86535764375876578</v>
      </c>
      <c r="U30">
        <v>0.84097158570119157</v>
      </c>
      <c r="V30">
        <v>0.83041958041958042</v>
      </c>
      <c r="W30">
        <v>0.83668639053254434</v>
      </c>
      <c r="X30">
        <v>0.84697699304440877</v>
      </c>
      <c r="Y30">
        <v>0.84298029556650245</v>
      </c>
      <c r="Z30">
        <v>870</v>
      </c>
      <c r="AA30">
        <v>925</v>
      </c>
      <c r="AB30">
        <v>895</v>
      </c>
      <c r="AC30">
        <v>890</v>
      </c>
      <c r="AD30">
        <v>865</v>
      </c>
      <c r="AE30">
        <v>860</v>
      </c>
      <c r="AF30">
        <v>920</v>
      </c>
      <c r="AG30">
        <v>1514.202172096909</v>
      </c>
      <c r="AH30">
        <v>1609.9275967697019</v>
      </c>
      <c r="AI30">
        <v>1557.71372876636</v>
      </c>
      <c r="AJ30">
        <v>1549.0114174324699</v>
      </c>
      <c r="AK30">
        <v>1505.4998607630189</v>
      </c>
      <c r="AL30">
        <v>1496.7975494291279</v>
      </c>
      <c r="AM30">
        <v>1601.2252854358121</v>
      </c>
      <c r="AN30">
        <v>523.87914230019487</v>
      </c>
      <c r="AO30">
        <v>539.54330270119738</v>
      </c>
      <c r="AP30">
        <v>57456</v>
      </c>
      <c r="AQ30">
        <v>57456</v>
      </c>
      <c r="AR30">
        <v>57456</v>
      </c>
      <c r="AS30">
        <v>57456</v>
      </c>
      <c r="AT30">
        <v>57456</v>
      </c>
      <c r="AU30">
        <v>57456</v>
      </c>
      <c r="AV30">
        <v>57456</v>
      </c>
      <c r="AW30">
        <v>57456</v>
      </c>
      <c r="AX30">
        <v>477829.75611650653</v>
      </c>
    </row>
    <row r="31" spans="1:50" ht="15">
      <c r="A31" s="128" t="s">
        <v>54</v>
      </c>
      <c r="B31">
        <v>9.90625</v>
      </c>
      <c r="C31">
        <v>6.9736842105263159</v>
      </c>
      <c r="D31">
        <v>8.4428571428571431</v>
      </c>
      <c r="E31">
        <v>7.8493150684931514</v>
      </c>
      <c r="F31">
        <v>7.2702702702702702</v>
      </c>
      <c r="G31">
        <v>6.8059701492537306</v>
      </c>
      <c r="H31">
        <v>7.1804123711340209</v>
      </c>
      <c r="I31">
        <v>11.15183246073298</v>
      </c>
      <c r="J31">
        <v>0.86258503401360542</v>
      </c>
      <c r="K31">
        <v>0.66332916145181475</v>
      </c>
      <c r="L31">
        <v>0.75095298602287164</v>
      </c>
      <c r="M31">
        <v>0.73273657289002558</v>
      </c>
      <c r="N31">
        <v>0.72214765100671141</v>
      </c>
      <c r="O31">
        <v>0.62551440329218111</v>
      </c>
      <c r="P31">
        <v>0.93052772211088841</v>
      </c>
      <c r="Q31">
        <v>1.6099773242630391</v>
      </c>
      <c r="R31">
        <v>0.9129251700680272</v>
      </c>
      <c r="S31">
        <v>0.90488110137672084</v>
      </c>
      <c r="T31">
        <v>0.91105463786531127</v>
      </c>
      <c r="U31">
        <v>0.90664961636828645</v>
      </c>
      <c r="V31">
        <v>0.90067114093959733</v>
      </c>
      <c r="W31">
        <v>0.90809327846364885</v>
      </c>
      <c r="X31">
        <v>0.87040748162992654</v>
      </c>
      <c r="Y31">
        <v>0.85563114134542706</v>
      </c>
      <c r="Z31">
        <v>1360</v>
      </c>
      <c r="AA31">
        <v>1420</v>
      </c>
      <c r="AB31">
        <v>1190</v>
      </c>
      <c r="AC31">
        <v>1345</v>
      </c>
      <c r="AD31">
        <v>1305</v>
      </c>
      <c r="AE31">
        <v>1345</v>
      </c>
      <c r="AF31">
        <v>1490</v>
      </c>
      <c r="AG31">
        <v>1432.891174022526</v>
      </c>
      <c r="AH31">
        <v>1496.106961111755</v>
      </c>
      <c r="AI31">
        <v>1253.7797772697099</v>
      </c>
      <c r="AJ31">
        <v>1417.087227250219</v>
      </c>
      <c r="AK31">
        <v>1374.943369190732</v>
      </c>
      <c r="AL31">
        <v>1417.087227250219</v>
      </c>
      <c r="AM31">
        <v>1569.858712715856</v>
      </c>
      <c r="AN31">
        <v>583.69243412388187</v>
      </c>
      <c r="AO31">
        <v>598.44278444470194</v>
      </c>
      <c r="AP31">
        <v>94913</v>
      </c>
      <c r="AQ31">
        <v>94913</v>
      </c>
      <c r="AR31">
        <v>94913</v>
      </c>
      <c r="AS31">
        <v>94913</v>
      </c>
      <c r="AT31">
        <v>94913</v>
      </c>
      <c r="AU31">
        <v>94913</v>
      </c>
      <c r="AV31">
        <v>94913</v>
      </c>
      <c r="AW31">
        <v>94913</v>
      </c>
      <c r="AX31">
        <v>779982.53834347602</v>
      </c>
    </row>
    <row r="32" spans="1:50" ht="15">
      <c r="A32" s="128" t="s">
        <v>56</v>
      </c>
      <c r="B32">
        <v>17.29192546583851</v>
      </c>
      <c r="C32">
        <v>14.353591160221001</v>
      </c>
      <c r="D32">
        <v>14.37575757575758</v>
      </c>
      <c r="E32">
        <v>8.6551724137931032</v>
      </c>
      <c r="F32">
        <v>9.1361256544502609</v>
      </c>
      <c r="G32">
        <v>9.6926829268292689</v>
      </c>
      <c r="H32">
        <v>14.212765957446811</v>
      </c>
      <c r="I32">
        <v>11.063636363636361</v>
      </c>
      <c r="J32">
        <v>1.6120440069484661</v>
      </c>
      <c r="K32">
        <v>1.4096581660336409</v>
      </c>
      <c r="L32">
        <v>1.4002361275088551</v>
      </c>
      <c r="M32">
        <v>0.63224181360201515</v>
      </c>
      <c r="N32">
        <v>1.090625</v>
      </c>
      <c r="O32">
        <v>1.3380471380471379</v>
      </c>
      <c r="P32">
        <v>1.6154776299879079</v>
      </c>
      <c r="Q32">
        <v>1.5622593068035939</v>
      </c>
      <c r="R32">
        <v>0.90677475390851181</v>
      </c>
      <c r="S32">
        <v>0.90179055887140536</v>
      </c>
      <c r="T32">
        <v>0.90259740259740262</v>
      </c>
      <c r="U32">
        <v>0.92695214105793455</v>
      </c>
      <c r="V32">
        <v>0.88062499999999999</v>
      </c>
      <c r="W32">
        <v>0.86195286195286192</v>
      </c>
      <c r="X32">
        <v>0.8863361547762999</v>
      </c>
      <c r="Y32">
        <v>0.85879332477535297</v>
      </c>
      <c r="Z32">
        <v>1170</v>
      </c>
      <c r="AA32">
        <v>1250</v>
      </c>
      <c r="AB32">
        <v>1090</v>
      </c>
      <c r="AC32">
        <v>1195</v>
      </c>
      <c r="AD32">
        <v>1255</v>
      </c>
      <c r="AE32">
        <v>1260</v>
      </c>
      <c r="AF32">
        <v>1315</v>
      </c>
      <c r="AG32">
        <v>1457.3446433242409</v>
      </c>
      <c r="AH32">
        <v>1556.992140303676</v>
      </c>
      <c r="AI32">
        <v>1357.6971463448051</v>
      </c>
      <c r="AJ32">
        <v>1488.4844861303141</v>
      </c>
      <c r="AK32">
        <v>1563.220108864891</v>
      </c>
      <c r="AL32">
        <v>1569.4480774261051</v>
      </c>
      <c r="AM32">
        <v>1637.9557315994671</v>
      </c>
      <c r="AN32">
        <v>581.69226361745325</v>
      </c>
      <c r="AO32">
        <v>605.35854415006918</v>
      </c>
      <c r="AP32">
        <v>80283</v>
      </c>
      <c r="AQ32">
        <v>80283</v>
      </c>
      <c r="AR32">
        <v>80283</v>
      </c>
      <c r="AS32">
        <v>80283</v>
      </c>
      <c r="AT32">
        <v>80283</v>
      </c>
      <c r="AU32">
        <v>80283</v>
      </c>
      <c r="AV32">
        <v>80283</v>
      </c>
      <c r="AW32">
        <v>80283</v>
      </c>
      <c r="AX32">
        <v>662733.76121066581</v>
      </c>
    </row>
    <row r="33" spans="1:50" ht="15">
      <c r="A33" s="128" t="s">
        <v>58</v>
      </c>
      <c r="B33">
        <v>2</v>
      </c>
      <c r="C33">
        <v>3.25</v>
      </c>
      <c r="D33">
        <v>8.25</v>
      </c>
      <c r="E33">
        <v>7.5</v>
      </c>
      <c r="F33">
        <v>2.333333333333333</v>
      </c>
      <c r="G33">
        <v>3.75</v>
      </c>
      <c r="H33">
        <v>4.75</v>
      </c>
      <c r="I33">
        <v>3.5</v>
      </c>
      <c r="J33">
        <v>0.2105263157894737</v>
      </c>
      <c r="K33">
        <v>1.3</v>
      </c>
      <c r="L33">
        <v>1.2222222222222221</v>
      </c>
      <c r="M33">
        <v>1.216216216216216</v>
      </c>
      <c r="N33">
        <v>0.16666666666666671</v>
      </c>
      <c r="O33">
        <v>0.46875</v>
      </c>
      <c r="P33">
        <v>0.6785714285714286</v>
      </c>
      <c r="Q33">
        <v>0.67741935483870963</v>
      </c>
      <c r="R33">
        <v>0.89473684210526316</v>
      </c>
      <c r="S33">
        <v>0.6</v>
      </c>
      <c r="T33">
        <v>0.85185185185185186</v>
      </c>
      <c r="U33">
        <v>0.83783783783783783</v>
      </c>
      <c r="V33">
        <v>0.9285714285714286</v>
      </c>
      <c r="W33">
        <v>0.875</v>
      </c>
      <c r="X33">
        <v>0.85714285714285721</v>
      </c>
      <c r="Y33">
        <v>0.80645161290322576</v>
      </c>
      <c r="Z33">
        <v>20</v>
      </c>
      <c r="AA33">
        <v>20</v>
      </c>
      <c r="AB33">
        <v>10</v>
      </c>
      <c r="AC33">
        <v>15</v>
      </c>
      <c r="AD33">
        <v>25</v>
      </c>
      <c r="AE33">
        <v>15</v>
      </c>
      <c r="AF33">
        <v>15</v>
      </c>
      <c r="AG33">
        <v>1429.5925661186559</v>
      </c>
      <c r="AH33">
        <v>1429.5925661186559</v>
      </c>
      <c r="AI33">
        <v>714.79628305932806</v>
      </c>
      <c r="AJ33">
        <v>1072.194424588992</v>
      </c>
      <c r="AK33">
        <v>1786.99070764832</v>
      </c>
      <c r="AL33">
        <v>1072.194424588992</v>
      </c>
      <c r="AM33">
        <v>1072.194424588992</v>
      </c>
      <c r="AN33">
        <v>714.79628305932806</v>
      </c>
      <c r="AO33">
        <v>857.75553967119367</v>
      </c>
      <c r="AP33">
        <v>1399</v>
      </c>
      <c r="AQ33">
        <v>1399</v>
      </c>
      <c r="AR33">
        <v>1399</v>
      </c>
      <c r="AS33">
        <v>1399</v>
      </c>
      <c r="AT33">
        <v>1399</v>
      </c>
      <c r="AU33">
        <v>1399</v>
      </c>
      <c r="AV33">
        <v>1399</v>
      </c>
      <c r="AW33">
        <v>1399</v>
      </c>
      <c r="AX33">
        <v>21510.032517410509</v>
      </c>
    </row>
    <row r="34" spans="1:50" ht="15">
      <c r="A34" s="128" t="s">
        <v>1498</v>
      </c>
      <c r="B34">
        <v>5.7750000000000004</v>
      </c>
      <c r="C34">
        <v>5.0113122171945701</v>
      </c>
      <c r="D34">
        <v>5.668141592920354</v>
      </c>
      <c r="E34">
        <v>5.1408775981524251</v>
      </c>
      <c r="F34">
        <v>5.5205479452054798</v>
      </c>
      <c r="G34">
        <v>6.1815920398009947</v>
      </c>
      <c r="H34">
        <v>6.1132897603485841</v>
      </c>
      <c r="I34">
        <v>6.5013192612137214</v>
      </c>
      <c r="J34">
        <v>0.75110848359444282</v>
      </c>
      <c r="K34">
        <v>0.61716355530788525</v>
      </c>
      <c r="L34">
        <v>0.7038461538461539</v>
      </c>
      <c r="M34">
        <v>0.56183745583038869</v>
      </c>
      <c r="N34">
        <v>0.5703368242287008</v>
      </c>
      <c r="O34">
        <v>0.72703335283791692</v>
      </c>
      <c r="P34">
        <v>0.74667376263970198</v>
      </c>
      <c r="Q34">
        <v>0.70967741935483875</v>
      </c>
      <c r="R34">
        <v>0.86993792491871114</v>
      </c>
      <c r="S34">
        <v>0.87684591808303147</v>
      </c>
      <c r="T34">
        <v>0.87582417582417582</v>
      </c>
      <c r="U34">
        <v>0.89071176173649669</v>
      </c>
      <c r="V34">
        <v>0.8966883668270591</v>
      </c>
      <c r="W34">
        <v>0.88238736102984205</v>
      </c>
      <c r="X34">
        <v>0.87786056412985625</v>
      </c>
      <c r="Y34">
        <v>0.89084101382488479</v>
      </c>
      <c r="Z34">
        <v>2130</v>
      </c>
      <c r="AA34">
        <v>2015</v>
      </c>
      <c r="AB34">
        <v>2070</v>
      </c>
      <c r="AC34">
        <v>2095</v>
      </c>
      <c r="AD34">
        <v>1985</v>
      </c>
      <c r="AE34">
        <v>1985</v>
      </c>
      <c r="AF34">
        <v>2140</v>
      </c>
      <c r="AG34">
        <v>1399.455986123704</v>
      </c>
      <c r="AH34">
        <v>1323.8985033048191</v>
      </c>
      <c r="AI34">
        <v>1360.034690739938</v>
      </c>
      <c r="AJ34">
        <v>1376.460230483174</v>
      </c>
      <c r="AK34">
        <v>1304.187855612935</v>
      </c>
      <c r="AL34">
        <v>1304.187855612935</v>
      </c>
      <c r="AM34">
        <v>1406.026202020998</v>
      </c>
      <c r="AN34">
        <v>487.51001957924342</v>
      </c>
      <c r="AO34">
        <v>459.9151128106069</v>
      </c>
      <c r="AP34">
        <v>152202</v>
      </c>
      <c r="AQ34">
        <v>152202</v>
      </c>
      <c r="AR34">
        <v>152202</v>
      </c>
      <c r="AS34">
        <v>152202</v>
      </c>
      <c r="AT34">
        <v>152202</v>
      </c>
      <c r="AU34">
        <v>152202</v>
      </c>
      <c r="AV34">
        <v>152202</v>
      </c>
      <c r="AW34">
        <v>152202</v>
      </c>
      <c r="AX34">
        <v>1242516.0373107973</v>
      </c>
    </row>
    <row r="35" spans="1:50" ht="15">
      <c r="A35" s="128" t="s">
        <v>62</v>
      </c>
      <c r="B35">
        <v>4.1720698254364086</v>
      </c>
      <c r="C35">
        <v>4.3659090909090912</v>
      </c>
      <c r="D35">
        <v>4.7824858757062154</v>
      </c>
      <c r="E35">
        <v>4.2386363636363633</v>
      </c>
      <c r="F35">
        <v>4.3342036553524803</v>
      </c>
      <c r="G35">
        <v>4.4617486338797816</v>
      </c>
      <c r="H35">
        <v>4.2079207920792081</v>
      </c>
      <c r="I35">
        <v>3.9383378016085788</v>
      </c>
      <c r="J35">
        <v>0.42505081300813008</v>
      </c>
      <c r="K35">
        <v>0.45392249527410211</v>
      </c>
      <c r="L35">
        <v>0.40992736077481839</v>
      </c>
      <c r="M35">
        <v>0.43021914648212228</v>
      </c>
      <c r="N35">
        <v>0.43845747490755421</v>
      </c>
      <c r="O35">
        <v>0.45987045902562662</v>
      </c>
      <c r="P35">
        <v>0.43578569597539091</v>
      </c>
      <c r="Q35">
        <v>0.40942028985507251</v>
      </c>
      <c r="R35">
        <v>0.89811991869918695</v>
      </c>
      <c r="S35">
        <v>0.89603024574669188</v>
      </c>
      <c r="T35">
        <v>0.91428571428571426</v>
      </c>
      <c r="U35">
        <v>0.89850057670126871</v>
      </c>
      <c r="V35">
        <v>0.89883782356048603</v>
      </c>
      <c r="W35">
        <v>0.89693044212897777</v>
      </c>
      <c r="X35">
        <v>0.89643681107408357</v>
      </c>
      <c r="Y35">
        <v>0.89604236343366783</v>
      </c>
      <c r="Z35">
        <v>2055</v>
      </c>
      <c r="AA35">
        <v>2160</v>
      </c>
      <c r="AB35">
        <v>2010</v>
      </c>
      <c r="AC35">
        <v>2110</v>
      </c>
      <c r="AD35">
        <v>1925</v>
      </c>
      <c r="AE35">
        <v>1980</v>
      </c>
      <c r="AF35">
        <v>2120</v>
      </c>
      <c r="AG35">
        <v>1745.400805177597</v>
      </c>
      <c r="AH35">
        <v>1834.581868215869</v>
      </c>
      <c r="AI35">
        <v>1707.180349589767</v>
      </c>
      <c r="AJ35">
        <v>1792.1146953405021</v>
      </c>
      <c r="AK35">
        <v>1634.9861557016429</v>
      </c>
      <c r="AL35">
        <v>1681.7000458645471</v>
      </c>
      <c r="AM35">
        <v>1800.6081299155751</v>
      </c>
      <c r="AN35">
        <v>670.98133143080395</v>
      </c>
      <c r="AO35">
        <v>624.26744126789993</v>
      </c>
      <c r="AP35">
        <v>117738</v>
      </c>
      <c r="AQ35">
        <v>117738</v>
      </c>
      <c r="AR35">
        <v>117738</v>
      </c>
      <c r="AS35">
        <v>117738</v>
      </c>
      <c r="AT35">
        <v>117738</v>
      </c>
      <c r="AU35">
        <v>117738</v>
      </c>
      <c r="AV35">
        <v>117738</v>
      </c>
      <c r="AW35">
        <v>117738</v>
      </c>
      <c r="AX35">
        <v>969800.97997217369</v>
      </c>
    </row>
    <row r="36" spans="1:50" ht="15">
      <c r="A36" s="128" t="s">
        <v>64</v>
      </c>
      <c r="B36">
        <v>5.9949494949494948</v>
      </c>
      <c r="C36">
        <v>5.1903765690376567</v>
      </c>
      <c r="D36">
        <v>5.0339999999999998</v>
      </c>
      <c r="E36">
        <v>4.5370741482965933</v>
      </c>
      <c r="F36">
        <v>4.6725000000000003</v>
      </c>
      <c r="G36">
        <v>5.5429362880886428</v>
      </c>
      <c r="H36">
        <v>5.356410256410256</v>
      </c>
      <c r="I36">
        <v>4.59</v>
      </c>
      <c r="J36">
        <v>0.96582587469487391</v>
      </c>
      <c r="K36">
        <v>0.93977272727272732</v>
      </c>
      <c r="L36">
        <v>0.99368337939202522</v>
      </c>
      <c r="M36">
        <v>0.87514495554696559</v>
      </c>
      <c r="N36">
        <v>0.8233480176211454</v>
      </c>
      <c r="O36">
        <v>0.87994722955145122</v>
      </c>
      <c r="P36">
        <v>0.8915919760990183</v>
      </c>
      <c r="Q36">
        <v>0.80139676996944564</v>
      </c>
      <c r="R36">
        <v>0.838893409275834</v>
      </c>
      <c r="S36">
        <v>0.81893939393939397</v>
      </c>
      <c r="T36">
        <v>0.80260560600078956</v>
      </c>
      <c r="U36">
        <v>0.80711248550444536</v>
      </c>
      <c r="V36">
        <v>0.82378854625550657</v>
      </c>
      <c r="W36">
        <v>0.84124890061565527</v>
      </c>
      <c r="X36">
        <v>0.83354673495518572</v>
      </c>
      <c r="Y36">
        <v>0.82540375381929287</v>
      </c>
      <c r="Z36">
        <v>1055</v>
      </c>
      <c r="AA36">
        <v>1090</v>
      </c>
      <c r="AB36">
        <v>995</v>
      </c>
      <c r="AC36">
        <v>1000</v>
      </c>
      <c r="AD36">
        <v>1000</v>
      </c>
      <c r="AE36">
        <v>930</v>
      </c>
      <c r="AF36">
        <v>1015</v>
      </c>
      <c r="AG36">
        <v>2056.5302144249508</v>
      </c>
      <c r="AH36">
        <v>2124.756335282651</v>
      </c>
      <c r="AI36">
        <v>1939.571150097466</v>
      </c>
      <c r="AJ36">
        <v>1949.3177387914229</v>
      </c>
      <c r="AK36">
        <v>1949.3177387914229</v>
      </c>
      <c r="AL36">
        <v>1812.8654970760231</v>
      </c>
      <c r="AM36">
        <v>1978.557504873294</v>
      </c>
      <c r="AN36">
        <v>629.62962962962968</v>
      </c>
      <c r="AO36">
        <v>625.73099415204672</v>
      </c>
      <c r="AP36">
        <v>51300</v>
      </c>
      <c r="AQ36">
        <v>51300</v>
      </c>
      <c r="AR36">
        <v>51300</v>
      </c>
      <c r="AS36">
        <v>51300</v>
      </c>
      <c r="AT36">
        <v>51300</v>
      </c>
      <c r="AU36">
        <v>51300</v>
      </c>
      <c r="AV36">
        <v>51300</v>
      </c>
      <c r="AW36">
        <v>51300</v>
      </c>
      <c r="AX36">
        <v>432605.95729963621</v>
      </c>
    </row>
    <row r="37" spans="1:50" ht="15">
      <c r="A37" s="128" t="s">
        <v>66</v>
      </c>
      <c r="B37">
        <v>8.3202614379084974</v>
      </c>
      <c r="C37">
        <v>7.4645161290322584</v>
      </c>
      <c r="D37">
        <v>7.756756756756757</v>
      </c>
      <c r="E37">
        <v>8.82</v>
      </c>
      <c r="F37">
        <v>5.6196581196581192</v>
      </c>
      <c r="G37">
        <v>11.89156626506024</v>
      </c>
      <c r="H37">
        <v>11.46575342465753</v>
      </c>
      <c r="I37">
        <v>8.1441441441441444</v>
      </c>
      <c r="J37">
        <v>0.67820990942994142</v>
      </c>
      <c r="K37">
        <v>0.59669932955131511</v>
      </c>
      <c r="L37">
        <v>0.61920172599784251</v>
      </c>
      <c r="M37">
        <v>0.90927835051546391</v>
      </c>
      <c r="N37">
        <v>0.77444051825677263</v>
      </c>
      <c r="O37">
        <v>1.0664505672609399</v>
      </c>
      <c r="P37">
        <v>0.85626598465473147</v>
      </c>
      <c r="Q37">
        <v>0.51598173515981738</v>
      </c>
      <c r="R37">
        <v>0.91848694725626001</v>
      </c>
      <c r="S37">
        <v>0.92006188757091278</v>
      </c>
      <c r="T37">
        <v>0.92017259978425026</v>
      </c>
      <c r="U37">
        <v>0.89690721649484539</v>
      </c>
      <c r="V37">
        <v>0.86219081272084808</v>
      </c>
      <c r="W37">
        <v>0.91031874662344681</v>
      </c>
      <c r="X37">
        <v>0.92531969309462914</v>
      </c>
      <c r="Y37">
        <v>0.93664383561643838</v>
      </c>
      <c r="Z37">
        <v>855</v>
      </c>
      <c r="AA37">
        <v>830</v>
      </c>
      <c r="AB37">
        <v>825</v>
      </c>
      <c r="AC37">
        <v>820</v>
      </c>
      <c r="AD37">
        <v>805</v>
      </c>
      <c r="AE37">
        <v>810</v>
      </c>
      <c r="AF37">
        <v>915</v>
      </c>
      <c r="AG37">
        <v>1507.0328198258539</v>
      </c>
      <c r="AH37">
        <v>1462.967532696443</v>
      </c>
      <c r="AI37">
        <v>1454.1544752705611</v>
      </c>
      <c r="AJ37">
        <v>1445.341417844679</v>
      </c>
      <c r="AK37">
        <v>1418.902245567032</v>
      </c>
      <c r="AL37">
        <v>1427.7153029929141</v>
      </c>
      <c r="AM37">
        <v>1612.7895089364399</v>
      </c>
      <c r="AN37">
        <v>424.78936792752143</v>
      </c>
      <c r="AO37">
        <v>400.1128071350513</v>
      </c>
      <c r="AP37">
        <v>56734</v>
      </c>
      <c r="AQ37">
        <v>56734</v>
      </c>
      <c r="AR37">
        <v>56734</v>
      </c>
      <c r="AS37">
        <v>56734</v>
      </c>
      <c r="AT37">
        <v>56734</v>
      </c>
      <c r="AU37">
        <v>56734</v>
      </c>
      <c r="AV37">
        <v>56734</v>
      </c>
      <c r="AW37">
        <v>56734</v>
      </c>
      <c r="AX37">
        <v>470968.59476433368</v>
      </c>
    </row>
    <row r="38" spans="1:50" ht="15">
      <c r="A38" s="128" t="s">
        <v>68</v>
      </c>
      <c r="B38">
        <v>9.9473684210526319</v>
      </c>
      <c r="C38">
        <v>10.75</v>
      </c>
      <c r="D38">
        <v>5.0714285714285712</v>
      </c>
      <c r="E38">
        <v>30.928571428571431</v>
      </c>
      <c r="F38">
        <v>12.16666666666667</v>
      </c>
      <c r="G38">
        <v>9.4444444444444446</v>
      </c>
      <c r="H38">
        <v>14.55</v>
      </c>
      <c r="I38">
        <v>7.8501872659176026</v>
      </c>
      <c r="J38">
        <v>0.54624277456647397</v>
      </c>
      <c r="K38">
        <v>0.65151515151515149</v>
      </c>
      <c r="L38">
        <v>0.24315068493150679</v>
      </c>
      <c r="M38">
        <v>1.2061281337047349</v>
      </c>
      <c r="N38">
        <v>0.42441860465116282</v>
      </c>
      <c r="O38">
        <v>1.055900621118012</v>
      </c>
      <c r="P38">
        <v>1.865384615384615</v>
      </c>
      <c r="Q38">
        <v>1.1895573212258801</v>
      </c>
      <c r="R38">
        <v>0.94508670520231219</v>
      </c>
      <c r="S38">
        <v>0.93939393939393945</v>
      </c>
      <c r="T38">
        <v>0.95205479452054798</v>
      </c>
      <c r="U38">
        <v>0.96100278551532037</v>
      </c>
      <c r="V38">
        <v>0.96511627906976749</v>
      </c>
      <c r="W38">
        <v>0.88819875776397517</v>
      </c>
      <c r="X38">
        <v>0.87179487179487181</v>
      </c>
      <c r="Y38">
        <v>0.84846765039727579</v>
      </c>
      <c r="Z38">
        <v>1150</v>
      </c>
      <c r="AA38">
        <v>1120</v>
      </c>
      <c r="AB38">
        <v>1165</v>
      </c>
      <c r="AC38">
        <v>1150</v>
      </c>
      <c r="AD38">
        <v>1060</v>
      </c>
      <c r="AE38">
        <v>1140</v>
      </c>
      <c r="AF38">
        <v>1155</v>
      </c>
      <c r="AG38">
        <v>1707.4727917922521</v>
      </c>
      <c r="AH38">
        <v>1662.930023310716</v>
      </c>
      <c r="AI38">
        <v>1729.7441760330209</v>
      </c>
      <c r="AJ38">
        <v>1707.4727917922521</v>
      </c>
      <c r="AK38">
        <v>1573.844486347642</v>
      </c>
      <c r="AL38">
        <v>1692.625202298407</v>
      </c>
      <c r="AM38">
        <v>1714.8965865391749</v>
      </c>
      <c r="AN38">
        <v>623.5987587415184</v>
      </c>
      <c r="AO38">
        <v>611.72068714644183</v>
      </c>
      <c r="AP38">
        <v>67351</v>
      </c>
      <c r="AQ38">
        <v>67351</v>
      </c>
      <c r="AR38">
        <v>67351</v>
      </c>
      <c r="AS38">
        <v>67351</v>
      </c>
      <c r="AT38">
        <v>67351</v>
      </c>
      <c r="AU38">
        <v>67351</v>
      </c>
      <c r="AV38">
        <v>67351</v>
      </c>
      <c r="AW38">
        <v>67351</v>
      </c>
      <c r="AX38">
        <v>559887.56758449029</v>
      </c>
    </row>
    <row r="39" spans="1:50" ht="15">
      <c r="A39" s="128" t="s">
        <v>70</v>
      </c>
      <c r="B39">
        <v>4.2985074626865671</v>
      </c>
      <c r="C39">
        <v>3.657534246575342</v>
      </c>
      <c r="D39">
        <v>4.4776119402985071</v>
      </c>
      <c r="E39">
        <v>4.1645569620253156</v>
      </c>
      <c r="F39">
        <v>4.7692307692307692</v>
      </c>
      <c r="G39">
        <v>4.6984126984126986</v>
      </c>
      <c r="H39">
        <v>5.8108108108108114</v>
      </c>
      <c r="I39">
        <v>5.0307692307692307</v>
      </c>
      <c r="J39">
        <v>0.33882352941176469</v>
      </c>
      <c r="K39">
        <v>0.29276315789473678</v>
      </c>
      <c r="L39">
        <v>0.35629453681710221</v>
      </c>
      <c r="M39">
        <v>0.35722041259500542</v>
      </c>
      <c r="N39">
        <v>0.35755478662053058</v>
      </c>
      <c r="O39">
        <v>0.36498150431565968</v>
      </c>
      <c r="P39">
        <v>0.50292397660818711</v>
      </c>
      <c r="Q39">
        <v>0.39878048780487813</v>
      </c>
      <c r="R39">
        <v>0.92117647058823526</v>
      </c>
      <c r="S39">
        <v>0.91995614035087714</v>
      </c>
      <c r="T39">
        <v>0.92042755344418048</v>
      </c>
      <c r="U39">
        <v>0.91422366992399562</v>
      </c>
      <c r="V39">
        <v>0.92502883506343714</v>
      </c>
      <c r="W39">
        <v>0.92231812577065353</v>
      </c>
      <c r="X39">
        <v>0.91345029239766085</v>
      </c>
      <c r="Y39">
        <v>0.92073170731707321</v>
      </c>
      <c r="Z39">
        <v>440</v>
      </c>
      <c r="AA39">
        <v>455</v>
      </c>
      <c r="AB39">
        <v>425</v>
      </c>
      <c r="AC39">
        <v>445</v>
      </c>
      <c r="AD39">
        <v>435</v>
      </c>
      <c r="AE39">
        <v>455</v>
      </c>
      <c r="AF39">
        <v>435</v>
      </c>
      <c r="AG39">
        <v>1848.9725595663319</v>
      </c>
      <c r="AH39">
        <v>1912.0057150060929</v>
      </c>
      <c r="AI39">
        <v>1785.9394041265709</v>
      </c>
      <c r="AJ39">
        <v>1869.983611379585</v>
      </c>
      <c r="AK39">
        <v>1827.961507753078</v>
      </c>
      <c r="AL39">
        <v>1912.0057150060929</v>
      </c>
      <c r="AM39">
        <v>1827.961507753078</v>
      </c>
      <c r="AN39">
        <v>769.00449636508802</v>
      </c>
      <c r="AO39">
        <v>714.37576165062819</v>
      </c>
      <c r="AP39">
        <v>23797</v>
      </c>
      <c r="AQ39">
        <v>23797</v>
      </c>
      <c r="AR39">
        <v>23797</v>
      </c>
      <c r="AS39">
        <v>23797</v>
      </c>
      <c r="AT39">
        <v>23797</v>
      </c>
      <c r="AU39">
        <v>23797</v>
      </c>
      <c r="AV39">
        <v>23797</v>
      </c>
      <c r="AW39">
        <v>23797</v>
      </c>
      <c r="AX39">
        <v>207981.44436791429</v>
      </c>
    </row>
    <row r="40" spans="1:50" ht="15">
      <c r="A40" s="128" t="s">
        <v>72</v>
      </c>
      <c r="B40">
        <v>3.4827586206896548</v>
      </c>
      <c r="C40">
        <v>3.862542955326461</v>
      </c>
      <c r="D40">
        <v>3.5878378378378382</v>
      </c>
      <c r="E40">
        <v>4.1661237785016283</v>
      </c>
      <c r="F40">
        <v>3.5930232558139541</v>
      </c>
      <c r="G40">
        <v>3.7534722222222219</v>
      </c>
      <c r="H40">
        <v>4.3819444444444446</v>
      </c>
      <c r="I40">
        <v>4.0693069306930694</v>
      </c>
      <c r="J40">
        <v>0.51240135287485911</v>
      </c>
      <c r="K40">
        <v>0.59439450026441032</v>
      </c>
      <c r="L40">
        <v>0.59230340211935306</v>
      </c>
      <c r="M40">
        <v>0.66998428496595075</v>
      </c>
      <c r="N40">
        <v>0.52640545144804085</v>
      </c>
      <c r="O40">
        <v>0.60290016731734519</v>
      </c>
      <c r="P40">
        <v>0.69955654101995568</v>
      </c>
      <c r="Q40">
        <v>0.66361679224973091</v>
      </c>
      <c r="R40">
        <v>0.85287485907553551</v>
      </c>
      <c r="S40">
        <v>0.84611316763617128</v>
      </c>
      <c r="T40">
        <v>0.83491355270496381</v>
      </c>
      <c r="U40">
        <v>0.83918281822943952</v>
      </c>
      <c r="V40">
        <v>0.8534923339011925</v>
      </c>
      <c r="W40">
        <v>0.8393753485778026</v>
      </c>
      <c r="X40">
        <v>0.84035476718403546</v>
      </c>
      <c r="Y40">
        <v>0.83692142088266952</v>
      </c>
      <c r="Z40">
        <v>885</v>
      </c>
      <c r="AA40">
        <v>935</v>
      </c>
      <c r="AB40">
        <v>905</v>
      </c>
      <c r="AC40">
        <v>910</v>
      </c>
      <c r="AD40">
        <v>870</v>
      </c>
      <c r="AE40">
        <v>865</v>
      </c>
      <c r="AF40">
        <v>880</v>
      </c>
      <c r="AG40">
        <v>1988.004582519038</v>
      </c>
      <c r="AH40">
        <v>2100.3212255992089</v>
      </c>
      <c r="AI40">
        <v>2032.931239751106</v>
      </c>
      <c r="AJ40">
        <v>2044.162904059124</v>
      </c>
      <c r="AK40">
        <v>1954.3095895949859</v>
      </c>
      <c r="AL40">
        <v>1943.077925286969</v>
      </c>
      <c r="AM40">
        <v>1976.7729182110211</v>
      </c>
      <c r="AN40">
        <v>572.8148797088752</v>
      </c>
      <c r="AO40">
        <v>640.20486555697823</v>
      </c>
      <c r="AP40">
        <v>44517</v>
      </c>
      <c r="AQ40">
        <v>44517</v>
      </c>
      <c r="AR40">
        <v>44517</v>
      </c>
      <c r="AS40">
        <v>44517</v>
      </c>
      <c r="AT40">
        <v>44517</v>
      </c>
      <c r="AU40">
        <v>44517</v>
      </c>
      <c r="AV40">
        <v>44517</v>
      </c>
      <c r="AW40">
        <v>44517</v>
      </c>
      <c r="AX40">
        <v>377681.10193109326</v>
      </c>
    </row>
    <row r="41" spans="1:50" ht="15">
      <c r="A41" s="128" t="s">
        <v>74</v>
      </c>
      <c r="B41">
        <v>4.3214285714285712</v>
      </c>
      <c r="C41">
        <v>4.5921483097055624</v>
      </c>
      <c r="D41">
        <v>4.7091584158415838</v>
      </c>
      <c r="E41">
        <v>4.2762430939226519</v>
      </c>
      <c r="F41">
        <v>5.0158730158730158</v>
      </c>
      <c r="G41">
        <v>5.2118644067796609</v>
      </c>
      <c r="H41">
        <v>4.4300822561692126</v>
      </c>
      <c r="I41">
        <v>4.6328708644610446</v>
      </c>
      <c r="J41">
        <v>0.58860319666435024</v>
      </c>
      <c r="K41">
        <v>0.70796906523201075</v>
      </c>
      <c r="L41">
        <v>0.65580834195105131</v>
      </c>
      <c r="M41">
        <v>0.63196570728720147</v>
      </c>
      <c r="N41">
        <v>0.74151624548736461</v>
      </c>
      <c r="O41">
        <v>0.76875000000000004</v>
      </c>
      <c r="P41">
        <v>0.67153544709654434</v>
      </c>
      <c r="Q41">
        <v>0.79447291361639827</v>
      </c>
      <c r="R41">
        <v>0.86379430159833215</v>
      </c>
      <c r="S41">
        <v>0.84583053127101548</v>
      </c>
      <c r="T41">
        <v>0.86073767666321954</v>
      </c>
      <c r="U41">
        <v>0.85221473770157175</v>
      </c>
      <c r="V41">
        <v>0.85216606498194947</v>
      </c>
      <c r="W41">
        <v>0.85250000000000004</v>
      </c>
      <c r="X41">
        <v>0.84841467759173494</v>
      </c>
      <c r="Y41">
        <v>0.82851390922401169</v>
      </c>
      <c r="Z41">
        <v>3350</v>
      </c>
      <c r="AA41">
        <v>3415</v>
      </c>
      <c r="AB41">
        <v>3240</v>
      </c>
      <c r="AC41">
        <v>3340</v>
      </c>
      <c r="AD41">
        <v>3090</v>
      </c>
      <c r="AE41">
        <v>3140</v>
      </c>
      <c r="AF41">
        <v>3155</v>
      </c>
      <c r="AG41">
        <v>1800.881625631652</v>
      </c>
      <c r="AH41">
        <v>1835.8241049349531</v>
      </c>
      <c r="AI41">
        <v>1741.748199118374</v>
      </c>
      <c r="AJ41">
        <v>1795.505859584991</v>
      </c>
      <c r="AK41">
        <v>1661.11170841845</v>
      </c>
      <c r="AL41">
        <v>1687.990538651758</v>
      </c>
      <c r="AM41">
        <v>1696.0541877217499</v>
      </c>
      <c r="AN41">
        <v>517.14869368885059</v>
      </c>
      <c r="AO41">
        <v>507.47231480485959</v>
      </c>
      <c r="AP41">
        <v>186020</v>
      </c>
      <c r="AQ41">
        <v>186020</v>
      </c>
      <c r="AR41">
        <v>186020</v>
      </c>
      <c r="AS41">
        <v>186020</v>
      </c>
      <c r="AT41">
        <v>186020</v>
      </c>
      <c r="AU41">
        <v>186020</v>
      </c>
      <c r="AV41">
        <v>186020</v>
      </c>
      <c r="AW41">
        <v>186020</v>
      </c>
      <c r="AX41">
        <v>1524183.2916943063</v>
      </c>
    </row>
    <row r="42" spans="1:50" ht="15">
      <c r="A42" s="128" t="s">
        <v>76</v>
      </c>
      <c r="B42">
        <v>5.3539094650205774</v>
      </c>
      <c r="C42">
        <v>4.7748691099476437</v>
      </c>
      <c r="D42">
        <v>4.4211150652431792</v>
      </c>
      <c r="E42">
        <v>5.7559322033898308</v>
      </c>
      <c r="F42">
        <v>4.9139393939393941</v>
      </c>
      <c r="G42">
        <v>5.5005574136008919</v>
      </c>
      <c r="H42">
        <v>5.1290684624017961</v>
      </c>
      <c r="I42">
        <v>6.3800448430493271</v>
      </c>
      <c r="J42">
        <v>0.82159772655509944</v>
      </c>
      <c r="K42">
        <v>0.69311445508435932</v>
      </c>
      <c r="L42">
        <v>0.59168121924114936</v>
      </c>
      <c r="M42">
        <v>0.88131487889273352</v>
      </c>
      <c r="N42">
        <v>0.68157363819771355</v>
      </c>
      <c r="O42">
        <v>0.81258234519104089</v>
      </c>
      <c r="P42">
        <v>0.73614690721649489</v>
      </c>
      <c r="Q42">
        <v>0.93848944591029027</v>
      </c>
      <c r="R42">
        <v>0.84654246921376697</v>
      </c>
      <c r="S42">
        <v>0.85484116127070986</v>
      </c>
      <c r="T42">
        <v>0.86616923321162087</v>
      </c>
      <c r="U42">
        <v>0.84688581314878897</v>
      </c>
      <c r="V42">
        <v>0.86129791526563548</v>
      </c>
      <c r="W42">
        <v>0.85227272727272729</v>
      </c>
      <c r="X42">
        <v>0.85647551546391754</v>
      </c>
      <c r="Y42">
        <v>0.8529023746701847</v>
      </c>
      <c r="Z42">
        <v>3540</v>
      </c>
      <c r="AA42">
        <v>3600</v>
      </c>
      <c r="AB42">
        <v>3330</v>
      </c>
      <c r="AC42">
        <v>3580</v>
      </c>
      <c r="AD42">
        <v>3485</v>
      </c>
      <c r="AE42">
        <v>3645</v>
      </c>
      <c r="AF42">
        <v>3750</v>
      </c>
      <c r="AG42">
        <v>1596.550728820898</v>
      </c>
      <c r="AH42">
        <v>1623.61091066532</v>
      </c>
      <c r="AI42">
        <v>1501.840092365421</v>
      </c>
      <c r="AJ42">
        <v>1614.590850050512</v>
      </c>
      <c r="AK42">
        <v>1571.7455621301781</v>
      </c>
      <c r="AL42">
        <v>1643.9060470486361</v>
      </c>
      <c r="AM42">
        <v>1691.261365276375</v>
      </c>
      <c r="AN42">
        <v>556.9887429643527</v>
      </c>
      <c r="AO42">
        <v>571.8718429787848</v>
      </c>
      <c r="AP42">
        <v>221728</v>
      </c>
      <c r="AQ42">
        <v>221728</v>
      </c>
      <c r="AR42">
        <v>221728</v>
      </c>
      <c r="AS42">
        <v>221728</v>
      </c>
      <c r="AT42">
        <v>221728</v>
      </c>
      <c r="AU42">
        <v>221728</v>
      </c>
      <c r="AV42">
        <v>221728</v>
      </c>
      <c r="AW42">
        <v>221728</v>
      </c>
      <c r="AX42">
        <v>1811181.5894660829</v>
      </c>
    </row>
    <row r="43" spans="1:50" ht="15">
      <c r="A43" s="128" t="s">
        <v>78</v>
      </c>
      <c r="B43">
        <v>2.343434343434343</v>
      </c>
      <c r="C43">
        <v>3.2289719626168218</v>
      </c>
      <c r="D43">
        <v>2.7749999999999999</v>
      </c>
      <c r="E43">
        <v>2.683544303797468</v>
      </c>
      <c r="F43">
        <v>3.6599190283400809</v>
      </c>
      <c r="G43">
        <v>3.008658008658009</v>
      </c>
      <c r="H43">
        <v>2.5384615384615379</v>
      </c>
      <c r="I43">
        <v>2.778801843317972</v>
      </c>
      <c r="J43">
        <v>0.2213740458015267</v>
      </c>
      <c r="K43">
        <v>0.31770114942528738</v>
      </c>
      <c r="L43">
        <v>0.26080827067669171</v>
      </c>
      <c r="M43">
        <v>0.28216503992901509</v>
      </c>
      <c r="N43">
        <v>0.43608297153883258</v>
      </c>
      <c r="O43">
        <v>0.33158396946564878</v>
      </c>
      <c r="P43">
        <v>0.30040964952207561</v>
      </c>
      <c r="Q43">
        <v>0.28796561604584531</v>
      </c>
      <c r="R43">
        <v>0.90553435114503822</v>
      </c>
      <c r="S43">
        <v>0.90160919540229889</v>
      </c>
      <c r="T43">
        <v>0.90601503759398494</v>
      </c>
      <c r="U43">
        <v>0.89485359361135763</v>
      </c>
      <c r="V43">
        <v>0.88084901109503133</v>
      </c>
      <c r="W43">
        <v>0.88979007633587792</v>
      </c>
      <c r="X43">
        <v>0.88165680473372787</v>
      </c>
      <c r="Y43">
        <v>0.89637058261700098</v>
      </c>
      <c r="Z43">
        <v>1025</v>
      </c>
      <c r="AA43">
        <v>1065</v>
      </c>
      <c r="AB43">
        <v>1025</v>
      </c>
      <c r="AC43">
        <v>1045</v>
      </c>
      <c r="AD43">
        <v>1000</v>
      </c>
      <c r="AE43">
        <v>1045</v>
      </c>
      <c r="AF43">
        <v>1125</v>
      </c>
      <c r="AG43">
        <v>1635.0034295193891</v>
      </c>
      <c r="AH43">
        <v>1698.808441403072</v>
      </c>
      <c r="AI43">
        <v>1635.0034295193891</v>
      </c>
      <c r="AJ43">
        <v>1666.90593546123</v>
      </c>
      <c r="AK43">
        <v>1595.1252970920871</v>
      </c>
      <c r="AL43">
        <v>1666.90593546123</v>
      </c>
      <c r="AM43">
        <v>1794.515959228597</v>
      </c>
      <c r="AN43">
        <v>620.50374056882163</v>
      </c>
      <c r="AO43">
        <v>607.74273819208497</v>
      </c>
      <c r="AP43">
        <v>62691</v>
      </c>
      <c r="AQ43">
        <v>62691</v>
      </c>
      <c r="AR43">
        <v>62691</v>
      </c>
      <c r="AS43">
        <v>62691</v>
      </c>
      <c r="AT43">
        <v>62691</v>
      </c>
      <c r="AU43">
        <v>62691</v>
      </c>
      <c r="AV43">
        <v>62691</v>
      </c>
      <c r="AW43">
        <v>62691</v>
      </c>
      <c r="AX43">
        <v>521811.12646683946</v>
      </c>
    </row>
    <row r="44" spans="1:50" ht="15">
      <c r="A44" s="128" t="s">
        <v>80</v>
      </c>
      <c r="B44">
        <v>8.2332439678284182</v>
      </c>
      <c r="C44">
        <v>8.536516853932584</v>
      </c>
      <c r="D44">
        <v>10.74074074074074</v>
      </c>
      <c r="E44">
        <v>10.48837209302326</v>
      </c>
      <c r="F44">
        <v>10.18361581920904</v>
      </c>
      <c r="G44">
        <v>9.4637223974763405</v>
      </c>
      <c r="H44">
        <v>10.292479108635099</v>
      </c>
      <c r="I44">
        <v>9.9318181818181817</v>
      </c>
      <c r="J44">
        <v>1.0855425945563799</v>
      </c>
      <c r="K44">
        <v>1.05741127348643</v>
      </c>
      <c r="L44">
        <v>1.29512467435802</v>
      </c>
      <c r="M44">
        <v>1.258897418004187</v>
      </c>
      <c r="N44">
        <v>1.3838771593090211</v>
      </c>
      <c r="O44">
        <v>1.1556240369799691</v>
      </c>
      <c r="P44">
        <v>1.3514996342355521</v>
      </c>
      <c r="Q44">
        <v>1.308383233532934</v>
      </c>
      <c r="R44">
        <v>0.86815129020855419</v>
      </c>
      <c r="S44">
        <v>0.87613082811412668</v>
      </c>
      <c r="T44">
        <v>0.87941942687011543</v>
      </c>
      <c r="U44">
        <v>0.87997208653175152</v>
      </c>
      <c r="V44">
        <v>0.86410748560460648</v>
      </c>
      <c r="W44">
        <v>0.87788906009244994</v>
      </c>
      <c r="X44">
        <v>0.86869056327724947</v>
      </c>
      <c r="Y44">
        <v>0.86826347305389218</v>
      </c>
      <c r="Z44">
        <v>1780</v>
      </c>
      <c r="AA44">
        <v>1755</v>
      </c>
      <c r="AB44">
        <v>1630</v>
      </c>
      <c r="AC44">
        <v>1755</v>
      </c>
      <c r="AD44">
        <v>1645</v>
      </c>
      <c r="AE44">
        <v>1670</v>
      </c>
      <c r="AF44">
        <v>1760</v>
      </c>
      <c r="AG44">
        <v>1495.2203349965559</v>
      </c>
      <c r="AH44">
        <v>1474.2200493926721</v>
      </c>
      <c r="AI44">
        <v>1369.2186213732509</v>
      </c>
      <c r="AJ44">
        <v>1474.2200493926721</v>
      </c>
      <c r="AK44">
        <v>1381.8187927355809</v>
      </c>
      <c r="AL44">
        <v>1402.819078339465</v>
      </c>
      <c r="AM44">
        <v>1478.4201065134489</v>
      </c>
      <c r="AN44">
        <v>391.44532365640168</v>
      </c>
      <c r="AO44">
        <v>430.0858491675487</v>
      </c>
      <c r="AP44">
        <v>119046</v>
      </c>
      <c r="AQ44">
        <v>119046</v>
      </c>
      <c r="AR44">
        <v>119046</v>
      </c>
      <c r="AS44">
        <v>119046</v>
      </c>
      <c r="AT44">
        <v>119046</v>
      </c>
      <c r="AU44">
        <v>119046</v>
      </c>
      <c r="AV44">
        <v>119046</v>
      </c>
      <c r="AW44">
        <v>119046</v>
      </c>
      <c r="AX44">
        <v>975355.21769896848</v>
      </c>
    </row>
    <row r="45" spans="1:50" ht="15">
      <c r="A45" s="128" t="s">
        <v>82</v>
      </c>
      <c r="B45">
        <v>6.8793103448275863</v>
      </c>
      <c r="C45">
        <v>5.9147727272727284</v>
      </c>
      <c r="D45">
        <v>8.9812206572769959</v>
      </c>
      <c r="E45">
        <v>8.6010362694300522</v>
      </c>
      <c r="F45">
        <v>6.4117647058823533</v>
      </c>
      <c r="G45">
        <v>7.4407894736842106</v>
      </c>
      <c r="H45">
        <v>4.849462365591398</v>
      </c>
      <c r="I45">
        <v>4.8203753351206444</v>
      </c>
      <c r="J45">
        <v>0.61828512396694213</v>
      </c>
      <c r="K45">
        <v>0.48239110287303061</v>
      </c>
      <c r="L45">
        <v>0.88034974689369538</v>
      </c>
      <c r="M45">
        <v>0.72205306655067425</v>
      </c>
      <c r="N45">
        <v>0.53041362530413627</v>
      </c>
      <c r="O45">
        <v>0.57207890743550838</v>
      </c>
      <c r="P45">
        <v>0.93471502590673572</v>
      </c>
      <c r="Q45">
        <v>0.96979503775620279</v>
      </c>
      <c r="R45">
        <v>0.91012396694214881</v>
      </c>
      <c r="S45">
        <v>0.91844300278035218</v>
      </c>
      <c r="T45">
        <v>0.90197883110906585</v>
      </c>
      <c r="U45">
        <v>0.91605045672031316</v>
      </c>
      <c r="V45">
        <v>0.91727493917274938</v>
      </c>
      <c r="W45">
        <v>0.92311583206879111</v>
      </c>
      <c r="X45">
        <v>0.80725388601036263</v>
      </c>
      <c r="Y45">
        <v>0.79881337648327944</v>
      </c>
      <c r="Z45">
        <v>1160</v>
      </c>
      <c r="AA45">
        <v>1140</v>
      </c>
      <c r="AB45">
        <v>1095</v>
      </c>
      <c r="AC45">
        <v>1180</v>
      </c>
      <c r="AD45">
        <v>1025</v>
      </c>
      <c r="AE45">
        <v>1010</v>
      </c>
      <c r="AF45">
        <v>1070</v>
      </c>
      <c r="AG45">
        <v>1729.407379798733</v>
      </c>
      <c r="AH45">
        <v>1699.5900111815131</v>
      </c>
      <c r="AI45">
        <v>1632.5009317927691</v>
      </c>
      <c r="AJ45">
        <v>1759.224748415952</v>
      </c>
      <c r="AK45">
        <v>1528.1401416325009</v>
      </c>
      <c r="AL45">
        <v>1505.7771151695861</v>
      </c>
      <c r="AM45">
        <v>1595.2292210212449</v>
      </c>
      <c r="AN45">
        <v>632.1282146850541</v>
      </c>
      <c r="AO45">
        <v>655.98210957882975</v>
      </c>
      <c r="AP45">
        <v>67075</v>
      </c>
      <c r="AQ45">
        <v>67075</v>
      </c>
      <c r="AR45">
        <v>67075</v>
      </c>
      <c r="AS45">
        <v>67075</v>
      </c>
      <c r="AT45">
        <v>67075</v>
      </c>
      <c r="AU45">
        <v>67075</v>
      </c>
      <c r="AV45">
        <v>67075</v>
      </c>
      <c r="AW45">
        <v>67075</v>
      </c>
      <c r="AX45">
        <v>557084.68174108327</v>
      </c>
    </row>
    <row r="46" spans="1:50" ht="15">
      <c r="A46" s="128" t="s">
        <v>84</v>
      </c>
      <c r="B46">
        <v>7.0608108108108114</v>
      </c>
      <c r="C46">
        <v>5.4351851851851851</v>
      </c>
      <c r="D46">
        <v>5.4801444043321297</v>
      </c>
      <c r="E46">
        <v>8.9729729729729737</v>
      </c>
      <c r="F46">
        <v>3.9433962264150941</v>
      </c>
      <c r="G46">
        <v>5.5871559633027523</v>
      </c>
      <c r="H46">
        <v>7.7333333333333334</v>
      </c>
      <c r="I46">
        <v>5.5</v>
      </c>
      <c r="J46">
        <v>0.53699897225077087</v>
      </c>
      <c r="K46">
        <v>0.59113796576032229</v>
      </c>
      <c r="L46">
        <v>0.75672981056829514</v>
      </c>
      <c r="M46">
        <v>1.0060606060606061</v>
      </c>
      <c r="N46">
        <v>0.44897959183673469</v>
      </c>
      <c r="O46">
        <v>0.64718384697130715</v>
      </c>
      <c r="P46">
        <v>0.95473251028806583</v>
      </c>
      <c r="Q46">
        <v>0.55889145496535797</v>
      </c>
      <c r="R46">
        <v>0.92394655704008222</v>
      </c>
      <c r="S46">
        <v>0.89123867069486407</v>
      </c>
      <c r="T46">
        <v>0.86191425722831505</v>
      </c>
      <c r="U46">
        <v>0.88787878787878793</v>
      </c>
      <c r="V46">
        <v>0.8861439312567132</v>
      </c>
      <c r="W46">
        <v>0.88416578108395327</v>
      </c>
      <c r="X46">
        <v>0.87654320987654322</v>
      </c>
      <c r="Y46">
        <v>0.89838337182448036</v>
      </c>
      <c r="Z46">
        <v>900</v>
      </c>
      <c r="AA46">
        <v>860</v>
      </c>
      <c r="AB46">
        <v>845</v>
      </c>
      <c r="AC46">
        <v>870</v>
      </c>
      <c r="AD46">
        <v>865</v>
      </c>
      <c r="AE46">
        <v>870</v>
      </c>
      <c r="AF46">
        <v>875</v>
      </c>
      <c r="AG46">
        <v>1850.138760407031</v>
      </c>
      <c r="AH46">
        <v>1767.9103710556069</v>
      </c>
      <c r="AI46">
        <v>1737.074725048823</v>
      </c>
      <c r="AJ46">
        <v>1788.4674683934629</v>
      </c>
      <c r="AK46">
        <v>1778.188919724535</v>
      </c>
      <c r="AL46">
        <v>1788.4674683934629</v>
      </c>
      <c r="AM46">
        <v>1798.746017062391</v>
      </c>
      <c r="AN46">
        <v>448.1447219652585</v>
      </c>
      <c r="AO46">
        <v>431.69904409497377</v>
      </c>
      <c r="AP46">
        <v>48645</v>
      </c>
      <c r="AQ46">
        <v>48645</v>
      </c>
      <c r="AR46">
        <v>48645</v>
      </c>
      <c r="AS46">
        <v>48645</v>
      </c>
      <c r="AT46">
        <v>48645</v>
      </c>
      <c r="AU46">
        <v>48645</v>
      </c>
      <c r="AV46">
        <v>48645</v>
      </c>
      <c r="AW46">
        <v>48645</v>
      </c>
      <c r="AX46">
        <v>408696.16142436746</v>
      </c>
    </row>
    <row r="47" spans="1:50" ht="15">
      <c r="A47" s="128" t="s">
        <v>86</v>
      </c>
      <c r="B47">
        <v>4.2065217391304346</v>
      </c>
      <c r="C47">
        <v>5.090686274509804</v>
      </c>
      <c r="D47">
        <v>4.1102941176470589</v>
      </c>
      <c r="E47">
        <v>4.2151300236406621</v>
      </c>
      <c r="F47">
        <v>4.6370757180156659</v>
      </c>
      <c r="G47">
        <v>3.8813559322033901</v>
      </c>
      <c r="H47">
        <v>4.1042183622828787</v>
      </c>
      <c r="I47">
        <v>4.4211956521739131</v>
      </c>
      <c r="J47">
        <v>0.61870503597122306</v>
      </c>
      <c r="K47">
        <v>0.81611001964636543</v>
      </c>
      <c r="L47">
        <v>0.65738925911407287</v>
      </c>
      <c r="M47">
        <v>0.67410207939508504</v>
      </c>
      <c r="N47">
        <v>0.75063398140321214</v>
      </c>
      <c r="O47">
        <v>0.64145658263305327</v>
      </c>
      <c r="P47">
        <v>0.63566487317448117</v>
      </c>
      <c r="Q47">
        <v>0.67650727650727649</v>
      </c>
      <c r="R47">
        <v>0.85291766586730611</v>
      </c>
      <c r="S47">
        <v>0.8396856581532417</v>
      </c>
      <c r="T47">
        <v>0.840062720501764</v>
      </c>
      <c r="U47">
        <v>0.84007561436672962</v>
      </c>
      <c r="V47">
        <v>0.83812341504649202</v>
      </c>
      <c r="W47">
        <v>0.834733893557423</v>
      </c>
      <c r="X47">
        <v>0.84511913912375092</v>
      </c>
      <c r="Y47">
        <v>0.84698544698544698</v>
      </c>
      <c r="Z47">
        <v>1400</v>
      </c>
      <c r="AA47">
        <v>1435</v>
      </c>
      <c r="AB47">
        <v>1410</v>
      </c>
      <c r="AC47">
        <v>1385</v>
      </c>
      <c r="AD47">
        <v>1340</v>
      </c>
      <c r="AE47">
        <v>1460</v>
      </c>
      <c r="AF47">
        <v>1490</v>
      </c>
      <c r="AG47">
        <v>1452.2218995062451</v>
      </c>
      <c r="AH47">
        <v>1488.5274469939011</v>
      </c>
      <c r="AI47">
        <v>1462.594913074146</v>
      </c>
      <c r="AJ47">
        <v>1436.6623791543921</v>
      </c>
      <c r="AK47">
        <v>1389.983818098834</v>
      </c>
      <c r="AL47">
        <v>1514.459980913655</v>
      </c>
      <c r="AM47">
        <v>1545.57902161736</v>
      </c>
      <c r="AN47">
        <v>655.57445749139038</v>
      </c>
      <c r="AO47">
        <v>799.75934608522459</v>
      </c>
      <c r="AP47">
        <v>96404</v>
      </c>
      <c r="AQ47">
        <v>96404</v>
      </c>
      <c r="AR47">
        <v>96404</v>
      </c>
      <c r="AS47">
        <v>96404</v>
      </c>
      <c r="AT47">
        <v>96404</v>
      </c>
      <c r="AU47">
        <v>96404</v>
      </c>
      <c r="AV47">
        <v>96404</v>
      </c>
      <c r="AW47">
        <v>96404</v>
      </c>
      <c r="AX47">
        <v>792944.23801341618</v>
      </c>
    </row>
    <row r="48" spans="1:50" ht="15">
      <c r="A48" s="128" t="s">
        <v>88</v>
      </c>
      <c r="B48">
        <v>9.3318965517241388</v>
      </c>
      <c r="C48">
        <v>9.2528089887640448</v>
      </c>
      <c r="D48">
        <v>8.9724770642201843</v>
      </c>
      <c r="E48">
        <v>10.478645066273931</v>
      </c>
      <c r="F48">
        <v>8.4903417533432393</v>
      </c>
      <c r="G48">
        <v>9.742647058823529</v>
      </c>
      <c r="H48">
        <v>8.6815642458100566</v>
      </c>
      <c r="I48">
        <v>8.6186317321688506</v>
      </c>
      <c r="J48">
        <v>1.7563547863710109</v>
      </c>
      <c r="K48">
        <v>1.727773406766326</v>
      </c>
      <c r="L48">
        <v>1.691553761891035</v>
      </c>
      <c r="M48">
        <v>1.8145881152767149</v>
      </c>
      <c r="N48">
        <v>1.6150367439231199</v>
      </c>
      <c r="O48">
        <v>1.963544754001185</v>
      </c>
      <c r="P48">
        <v>1.779049799656554</v>
      </c>
      <c r="Q48">
        <v>1.693165570488991</v>
      </c>
      <c r="R48">
        <v>0.81179015684153599</v>
      </c>
      <c r="S48">
        <v>0.81327039076842378</v>
      </c>
      <c r="T48">
        <v>0.81147304698760447</v>
      </c>
      <c r="U48">
        <v>0.82682989033409848</v>
      </c>
      <c r="V48">
        <v>0.80977953646127754</v>
      </c>
      <c r="W48">
        <v>0.79845880260818025</v>
      </c>
      <c r="X48">
        <v>0.79507727532913564</v>
      </c>
      <c r="Y48">
        <v>0.80354589648269947</v>
      </c>
      <c r="Z48">
        <v>2180</v>
      </c>
      <c r="AA48">
        <v>2125</v>
      </c>
      <c r="AB48">
        <v>2030</v>
      </c>
      <c r="AC48">
        <v>2065</v>
      </c>
      <c r="AD48">
        <v>2055</v>
      </c>
      <c r="AE48">
        <v>2030</v>
      </c>
      <c r="AF48">
        <v>2110</v>
      </c>
      <c r="AG48">
        <v>1459.02352508115</v>
      </c>
      <c r="AH48">
        <v>1422.213298530937</v>
      </c>
      <c r="AI48">
        <v>1358.6319981260251</v>
      </c>
      <c r="AJ48">
        <v>1382.056687748887</v>
      </c>
      <c r="AK48">
        <v>1375.363919285212</v>
      </c>
      <c r="AL48">
        <v>1358.6319981260251</v>
      </c>
      <c r="AM48">
        <v>1412.174145835425</v>
      </c>
      <c r="AN48">
        <v>597.66422380617746</v>
      </c>
      <c r="AO48">
        <v>541.44496871130741</v>
      </c>
      <c r="AP48">
        <v>149415</v>
      </c>
      <c r="AQ48">
        <v>149415</v>
      </c>
      <c r="AR48">
        <v>149415</v>
      </c>
      <c r="AS48">
        <v>149415</v>
      </c>
      <c r="AT48">
        <v>149415</v>
      </c>
      <c r="AU48">
        <v>149415</v>
      </c>
      <c r="AV48">
        <v>149415</v>
      </c>
      <c r="AW48">
        <v>149415</v>
      </c>
      <c r="AX48">
        <v>1220916.2850696463</v>
      </c>
    </row>
    <row r="49" spans="1:50" ht="15">
      <c r="A49" s="128" t="s">
        <v>90</v>
      </c>
      <c r="B49">
        <v>17.028571428571428</v>
      </c>
      <c r="C49">
        <v>3.8524590163934431</v>
      </c>
      <c r="D49">
        <v>11.739130434782609</v>
      </c>
      <c r="E49">
        <v>4.9117647058823533</v>
      </c>
      <c r="F49">
        <v>2.9692307692307689</v>
      </c>
      <c r="G49">
        <v>7.3134328358208958</v>
      </c>
      <c r="H49">
        <v>4.0142857142857142</v>
      </c>
      <c r="I49">
        <v>4.2631578947368416</v>
      </c>
      <c r="J49">
        <v>0.92331525948876836</v>
      </c>
      <c r="K49">
        <v>0.17016654598117309</v>
      </c>
      <c r="L49">
        <v>0.54398925453324376</v>
      </c>
      <c r="M49">
        <v>0.19452533488642981</v>
      </c>
      <c r="N49">
        <v>0.11789859499083689</v>
      </c>
      <c r="O49">
        <v>0.27793533749290977</v>
      </c>
      <c r="P49">
        <v>0.1590265987549519</v>
      </c>
      <c r="Q49">
        <v>0.14889705882352941</v>
      </c>
      <c r="R49">
        <v>0.9457784663051898</v>
      </c>
      <c r="S49">
        <v>0.95582910934105725</v>
      </c>
      <c r="T49">
        <v>0.95366017461383479</v>
      </c>
      <c r="U49">
        <v>0.96039603960396036</v>
      </c>
      <c r="V49">
        <v>0.96029321930360412</v>
      </c>
      <c r="W49">
        <v>0.96199659671015314</v>
      </c>
      <c r="X49">
        <v>0.96038483305036781</v>
      </c>
      <c r="Y49">
        <v>0.96507352941176472</v>
      </c>
      <c r="Z49">
        <v>695</v>
      </c>
      <c r="AA49">
        <v>710</v>
      </c>
      <c r="AB49">
        <v>705</v>
      </c>
      <c r="AC49">
        <v>750</v>
      </c>
      <c r="AD49">
        <v>735</v>
      </c>
      <c r="AE49">
        <v>800</v>
      </c>
      <c r="AF49">
        <v>790</v>
      </c>
      <c r="AG49">
        <v>1446.801423902408</v>
      </c>
      <c r="AH49">
        <v>1478.027353914691</v>
      </c>
      <c r="AI49">
        <v>1467.6187105772631</v>
      </c>
      <c r="AJ49">
        <v>1561.2965006141101</v>
      </c>
      <c r="AK49">
        <v>1530.070570601828</v>
      </c>
      <c r="AL49">
        <v>1665.3829339883839</v>
      </c>
      <c r="AM49">
        <v>1644.5656473135291</v>
      </c>
      <c r="AN49">
        <v>466.30722151674752</v>
      </c>
      <c r="AO49">
        <v>447.57166350937808</v>
      </c>
      <c r="AP49">
        <v>48037</v>
      </c>
      <c r="AQ49">
        <v>48037</v>
      </c>
      <c r="AR49">
        <v>48037</v>
      </c>
      <c r="AS49">
        <v>48037</v>
      </c>
      <c r="AT49">
        <v>48037</v>
      </c>
      <c r="AU49">
        <v>48037</v>
      </c>
      <c r="AV49">
        <v>48037</v>
      </c>
      <c r="AW49">
        <v>48037</v>
      </c>
      <c r="AX49">
        <v>401254.93322469131</v>
      </c>
    </row>
    <row r="50" spans="1:50" ht="15">
      <c r="A50" s="128" t="s">
        <v>1772</v>
      </c>
      <c r="B50">
        <v>6.1896407690000004</v>
      </c>
      <c r="C50">
        <v>6.0373842990000002</v>
      </c>
      <c r="D50">
        <v>6.0699194529999998</v>
      </c>
      <c r="E50">
        <v>6.0939605319999997</v>
      </c>
      <c r="F50">
        <v>5.8510024429999996</v>
      </c>
      <c r="G50">
        <v>6.3030446580000001</v>
      </c>
      <c r="H50">
        <v>6.0529160360000001</v>
      </c>
      <c r="I50">
        <v>5.8753823860000001</v>
      </c>
      <c r="J50">
        <v>0.84630761300000001</v>
      </c>
      <c r="K50">
        <v>0.83848881200000003</v>
      </c>
      <c r="L50">
        <v>0.82422229499999999</v>
      </c>
      <c r="M50">
        <v>0.85835451399999996</v>
      </c>
      <c r="N50">
        <v>0.84533350399999996</v>
      </c>
      <c r="O50">
        <v>0.90207764499999998</v>
      </c>
      <c r="P50">
        <v>0.91946128999999999</v>
      </c>
      <c r="Q50">
        <v>0.89860746899999999</v>
      </c>
      <c r="R50">
        <v>0.86327031799999998</v>
      </c>
      <c r="S50">
        <v>0.86111720400000002</v>
      </c>
      <c r="T50">
        <v>0.86421198799999999</v>
      </c>
      <c r="U50">
        <v>0.85914668999999999</v>
      </c>
      <c r="V50">
        <v>0.85552330399999998</v>
      </c>
      <c r="W50">
        <v>0.85688223799999996</v>
      </c>
      <c r="X50">
        <v>0.84809614300000002</v>
      </c>
      <c r="Y50">
        <v>0.84705549199999997</v>
      </c>
      <c r="Z50">
        <v>180730</v>
      </c>
      <c r="AA50">
        <v>185685</v>
      </c>
      <c r="AB50">
        <v>177505</v>
      </c>
      <c r="AC50">
        <v>185310</v>
      </c>
      <c r="AD50">
        <v>175665</v>
      </c>
      <c r="AE50">
        <v>177170</v>
      </c>
      <c r="AF50">
        <v>187165</v>
      </c>
      <c r="AG50">
        <v>1645.8290304825789</v>
      </c>
      <c r="AH50">
        <v>1690.9520473920079</v>
      </c>
      <c r="AI50">
        <v>1616.460366601063</v>
      </c>
      <c r="AJ50">
        <v>1687.537086475553</v>
      </c>
      <c r="AK50">
        <v>1599.704291704322</v>
      </c>
      <c r="AL50">
        <v>1613.409668182363</v>
      </c>
      <c r="AM50">
        <v>1704.429759808952</v>
      </c>
      <c r="AN50">
        <v>560.99156623038948</v>
      </c>
      <c r="AO50">
        <v>561.2192302914865</v>
      </c>
      <c r="AX50">
        <v>1281972.7944542638</v>
      </c>
    </row>
    <row r="51" spans="1:50" ht="15">
      <c r="A51" s="128" t="s">
        <v>92</v>
      </c>
      <c r="B51">
        <v>5.0669144981412639</v>
      </c>
      <c r="C51">
        <v>5.4520958083832332</v>
      </c>
      <c r="D51">
        <v>6.1224489795918364</v>
      </c>
      <c r="E51">
        <v>5.6358974358974363</v>
      </c>
      <c r="F51">
        <v>6.0777479892761397</v>
      </c>
      <c r="G51">
        <v>4.6824457593688367</v>
      </c>
      <c r="H51">
        <v>4.1364864864864863</v>
      </c>
      <c r="I51">
        <v>4.5688991531947654</v>
      </c>
      <c r="J51">
        <v>0.39888791337430501</v>
      </c>
      <c r="K51">
        <v>0.50823332403014232</v>
      </c>
      <c r="L51">
        <v>0.56338028169014087</v>
      </c>
      <c r="M51">
        <v>0.49393258426966291</v>
      </c>
      <c r="N51">
        <v>0.55672888015717092</v>
      </c>
      <c r="O51">
        <v>0.55950978081546077</v>
      </c>
      <c r="P51">
        <v>0.7418807561803199</v>
      </c>
      <c r="Q51">
        <v>0.79291917167668668</v>
      </c>
      <c r="R51">
        <v>0.92127597307579745</v>
      </c>
      <c r="S51">
        <v>0.90678202623499859</v>
      </c>
      <c r="T51">
        <v>0.90798122065727704</v>
      </c>
      <c r="U51">
        <v>0.91235955056179774</v>
      </c>
      <c r="V51">
        <v>0.90839882121807469</v>
      </c>
      <c r="W51">
        <v>0.88050907376856002</v>
      </c>
      <c r="X51">
        <v>0.8206495395055744</v>
      </c>
      <c r="Y51">
        <v>0.82645290581162323</v>
      </c>
      <c r="Z51">
        <v>5040</v>
      </c>
      <c r="AA51">
        <v>5275</v>
      </c>
      <c r="AB51">
        <v>5010</v>
      </c>
      <c r="AC51">
        <v>5235</v>
      </c>
      <c r="AD51">
        <v>5000</v>
      </c>
      <c r="AE51">
        <v>5065</v>
      </c>
      <c r="AF51">
        <v>4870</v>
      </c>
      <c r="AG51">
        <v>1546.671740404651</v>
      </c>
      <c r="AH51">
        <v>1618.7883790941539</v>
      </c>
      <c r="AI51">
        <v>1537.465360997481</v>
      </c>
      <c r="AJ51">
        <v>1606.5132065512589</v>
      </c>
      <c r="AK51">
        <v>1534.3965678617569</v>
      </c>
      <c r="AL51">
        <v>1554.3437232439601</v>
      </c>
      <c r="AM51">
        <v>1494.502257097351</v>
      </c>
      <c r="AN51">
        <v>501.7476776907946</v>
      </c>
      <c r="AO51">
        <v>510.95405709796512</v>
      </c>
      <c r="AP51">
        <v>325861</v>
      </c>
      <c r="AQ51">
        <v>325861</v>
      </c>
      <c r="AR51">
        <v>325861</v>
      </c>
      <c r="AS51">
        <v>325861</v>
      </c>
      <c r="AT51">
        <v>325861</v>
      </c>
      <c r="AU51">
        <v>325861</v>
      </c>
      <c r="AV51">
        <v>325861</v>
      </c>
      <c r="AW51">
        <v>325861</v>
      </c>
      <c r="AX51">
        <v>2654341.8257879526</v>
      </c>
    </row>
    <row r="52" spans="1:50" ht="15">
      <c r="A52" s="128" t="s">
        <v>94</v>
      </c>
      <c r="B52">
        <v>4.75</v>
      </c>
      <c r="C52">
        <v>4.3132530120481931</v>
      </c>
      <c r="D52">
        <v>4.7770562770562766</v>
      </c>
      <c r="E52">
        <v>3.7726269315673289</v>
      </c>
      <c r="F52">
        <v>3.7094861660079048</v>
      </c>
      <c r="G52">
        <v>3.831215970961888</v>
      </c>
      <c r="H52">
        <v>3.9042016806722688</v>
      </c>
      <c r="I52">
        <v>3.619542619542619</v>
      </c>
      <c r="J52">
        <v>1.4783491204330179</v>
      </c>
      <c r="K52">
        <v>1.3349906774394029</v>
      </c>
      <c r="L52">
        <v>1.433116883116883</v>
      </c>
      <c r="M52">
        <v>1.0357575757575761</v>
      </c>
      <c r="N52">
        <v>1.1508277130594731</v>
      </c>
      <c r="O52">
        <v>1.6700949367088611</v>
      </c>
      <c r="P52">
        <v>1.7413793103448281</v>
      </c>
      <c r="Q52">
        <v>1.458123953098827</v>
      </c>
      <c r="R52">
        <v>0.68876860622462788</v>
      </c>
      <c r="S52">
        <v>0.69049098819142318</v>
      </c>
      <c r="T52">
        <v>0.7</v>
      </c>
      <c r="U52">
        <v>0.72545454545454546</v>
      </c>
      <c r="V52">
        <v>0.68976088289393012</v>
      </c>
      <c r="W52">
        <v>0.56408227848101267</v>
      </c>
      <c r="X52">
        <v>0.55397301349325345</v>
      </c>
      <c r="Y52">
        <v>0.59715242881072028</v>
      </c>
      <c r="Z52">
        <v>895</v>
      </c>
      <c r="AA52">
        <v>920</v>
      </c>
      <c r="AB52">
        <v>835</v>
      </c>
      <c r="AC52">
        <v>875</v>
      </c>
      <c r="AD52">
        <v>880</v>
      </c>
      <c r="AE52">
        <v>845</v>
      </c>
      <c r="AF52">
        <v>940</v>
      </c>
      <c r="AG52">
        <v>2165.968877810315</v>
      </c>
      <c r="AH52">
        <v>2226.4708017714961</v>
      </c>
      <c r="AI52">
        <v>2020.7642603034781</v>
      </c>
      <c r="AJ52">
        <v>2117.5673386413691</v>
      </c>
      <c r="AK52">
        <v>2129.6677234336048</v>
      </c>
      <c r="AL52">
        <v>2044.9650298879501</v>
      </c>
      <c r="AM52">
        <v>2274.872340940442</v>
      </c>
      <c r="AN52">
        <v>941.4099368359914</v>
      </c>
      <c r="AO52">
        <v>926.88947508530771</v>
      </c>
      <c r="AP52">
        <v>41321</v>
      </c>
      <c r="AQ52">
        <v>41321</v>
      </c>
      <c r="AR52">
        <v>41321</v>
      </c>
      <c r="AS52">
        <v>41321</v>
      </c>
      <c r="AT52">
        <v>41321</v>
      </c>
      <c r="AU52">
        <v>41321</v>
      </c>
      <c r="AV52">
        <v>41321</v>
      </c>
      <c r="AW52">
        <v>41321</v>
      </c>
      <c r="AX52">
        <v>353655.76549028134</v>
      </c>
    </row>
    <row r="53" spans="1:50" ht="15">
      <c r="A53" s="128" t="s">
        <v>96</v>
      </c>
      <c r="B53">
        <v>9.8341013824884786</v>
      </c>
      <c r="C53">
        <v>8.7807017543859658</v>
      </c>
      <c r="D53">
        <v>7.5810810810810807</v>
      </c>
      <c r="E53">
        <v>8.1595238095238098</v>
      </c>
      <c r="F53">
        <v>8.4591836734693882</v>
      </c>
      <c r="G53">
        <v>8.7411167512690362</v>
      </c>
      <c r="H53">
        <v>6.8276643990929706</v>
      </c>
      <c r="I53">
        <v>7.3155339805825239</v>
      </c>
      <c r="J53">
        <v>0.98704902867715083</v>
      </c>
      <c r="K53">
        <v>0.84543918918918914</v>
      </c>
      <c r="L53">
        <v>0.76378488767869301</v>
      </c>
      <c r="M53">
        <v>0.70849700227413681</v>
      </c>
      <c r="N53">
        <v>0.77386231038506414</v>
      </c>
      <c r="O53">
        <v>0.79336558396682788</v>
      </c>
      <c r="P53">
        <v>0.68168440117726969</v>
      </c>
      <c r="Q53">
        <v>0.74733449045375655</v>
      </c>
      <c r="R53">
        <v>0.89962997224791863</v>
      </c>
      <c r="S53">
        <v>0.90371621621621623</v>
      </c>
      <c r="T53">
        <v>0.89925119128658948</v>
      </c>
      <c r="U53">
        <v>0.91316931982633864</v>
      </c>
      <c r="V53">
        <v>0.90851808634772457</v>
      </c>
      <c r="W53">
        <v>0.90923750287952088</v>
      </c>
      <c r="X53">
        <v>0.90015847860538822</v>
      </c>
      <c r="Y53">
        <v>0.89784279692536573</v>
      </c>
      <c r="Z53">
        <v>2145</v>
      </c>
      <c r="AA53">
        <v>2200</v>
      </c>
      <c r="AB53">
        <v>2050</v>
      </c>
      <c r="AC53">
        <v>2160</v>
      </c>
      <c r="AD53">
        <v>2220</v>
      </c>
      <c r="AE53">
        <v>2200</v>
      </c>
      <c r="AF53">
        <v>2255</v>
      </c>
      <c r="AG53">
        <v>1448.971871706882</v>
      </c>
      <c r="AH53">
        <v>1486.1249966224429</v>
      </c>
      <c r="AI53">
        <v>1384.7982923072771</v>
      </c>
      <c r="AJ53">
        <v>1459.104542138399</v>
      </c>
      <c r="AK53">
        <v>1499.6352238644649</v>
      </c>
      <c r="AL53">
        <v>1486.1249966224429</v>
      </c>
      <c r="AM53">
        <v>1523.2781215380039</v>
      </c>
      <c r="AN53">
        <v>539.73357831878741</v>
      </c>
      <c r="AO53">
        <v>549.86624875030407</v>
      </c>
      <c r="AP53">
        <v>148036</v>
      </c>
      <c r="AQ53">
        <v>148036</v>
      </c>
      <c r="AR53">
        <v>148036</v>
      </c>
      <c r="AS53">
        <v>148036</v>
      </c>
      <c r="AT53">
        <v>148036</v>
      </c>
      <c r="AU53">
        <v>148036</v>
      </c>
      <c r="AV53">
        <v>148036</v>
      </c>
      <c r="AW53">
        <v>148036</v>
      </c>
      <c r="AX53">
        <v>1210974.8693191591</v>
      </c>
    </row>
    <row r="54" spans="1:50" ht="15">
      <c r="A54" s="128" t="s">
        <v>98</v>
      </c>
      <c r="B54">
        <v>6.4778761061946906</v>
      </c>
      <c r="C54">
        <v>8.3305785123966949</v>
      </c>
      <c r="D54">
        <v>9.546875</v>
      </c>
      <c r="E54">
        <v>6.9683544303797467</v>
      </c>
      <c r="F54">
        <v>7.3469387755102042</v>
      </c>
      <c r="G54">
        <v>7.9047619047619051</v>
      </c>
      <c r="H54">
        <v>6.7525773195876289</v>
      </c>
      <c r="I54">
        <v>6.536723163841808</v>
      </c>
      <c r="J54">
        <v>0.41520136131593882</v>
      </c>
      <c r="K54">
        <v>0.61538461538461542</v>
      </c>
      <c r="L54">
        <v>0.74877450980392157</v>
      </c>
      <c r="M54">
        <v>0.5803900896151819</v>
      </c>
      <c r="N54">
        <v>0.48354600402955011</v>
      </c>
      <c r="O54">
        <v>0.88948425987943736</v>
      </c>
      <c r="P54">
        <v>0.80466830466830463</v>
      </c>
      <c r="Q54">
        <v>0.80739706908583386</v>
      </c>
      <c r="R54">
        <v>0.93590470788428815</v>
      </c>
      <c r="S54">
        <v>0.92612942612942617</v>
      </c>
      <c r="T54">
        <v>0.92156862745098045</v>
      </c>
      <c r="U54">
        <v>0.91671059567738533</v>
      </c>
      <c r="V54">
        <v>0.93418401611820012</v>
      </c>
      <c r="W54">
        <v>0.88747488278633624</v>
      </c>
      <c r="X54">
        <v>0.88083538083538082</v>
      </c>
      <c r="Y54">
        <v>0.87648290300069787</v>
      </c>
      <c r="Z54">
        <v>660</v>
      </c>
      <c r="AA54">
        <v>645</v>
      </c>
      <c r="AB54">
        <v>585</v>
      </c>
      <c r="AC54">
        <v>665</v>
      </c>
      <c r="AD54">
        <v>625</v>
      </c>
      <c r="AE54">
        <v>635</v>
      </c>
      <c r="AF54">
        <v>640</v>
      </c>
      <c r="AG54">
        <v>2047.52745548179</v>
      </c>
      <c r="AH54">
        <v>2000.992740584476</v>
      </c>
      <c r="AI54">
        <v>1814.8538809952231</v>
      </c>
      <c r="AJ54">
        <v>2063.0390271142269</v>
      </c>
      <c r="AK54">
        <v>1938.9464540547251</v>
      </c>
      <c r="AL54">
        <v>1969.9695973196001</v>
      </c>
      <c r="AM54">
        <v>1985.4811689520379</v>
      </c>
      <c r="AN54">
        <v>415.71011974933299</v>
      </c>
      <c r="AO54">
        <v>403.30086244338281</v>
      </c>
      <c r="AP54">
        <v>32234</v>
      </c>
      <c r="AQ54">
        <v>32234</v>
      </c>
      <c r="AR54">
        <v>32234</v>
      </c>
      <c r="AS54">
        <v>32234</v>
      </c>
      <c r="AT54">
        <v>32234</v>
      </c>
      <c r="AU54">
        <v>32234</v>
      </c>
      <c r="AV54">
        <v>32234</v>
      </c>
      <c r="AW54">
        <v>32234</v>
      </c>
      <c r="AX54">
        <v>277039.31012866111</v>
      </c>
    </row>
    <row r="55" spans="1:50" ht="15">
      <c r="A55" s="128" t="s">
        <v>100</v>
      </c>
      <c r="B55">
        <v>5.1590909090909092</v>
      </c>
      <c r="C55">
        <v>3.804347826086957</v>
      </c>
      <c r="D55">
        <v>5.4459459459459456</v>
      </c>
      <c r="E55">
        <v>5.4388489208633093</v>
      </c>
      <c r="F55">
        <v>7.4098360655737707</v>
      </c>
      <c r="G55">
        <v>6.9172932330827068</v>
      </c>
      <c r="H55">
        <v>6.73943661971831</v>
      </c>
      <c r="I55">
        <v>4.0707964601769913</v>
      </c>
      <c r="J55">
        <v>0.47489539748953968</v>
      </c>
      <c r="K55">
        <v>0.37553648068669532</v>
      </c>
      <c r="L55">
        <v>0.6699916874480466</v>
      </c>
      <c r="M55">
        <v>0.61815208503679475</v>
      </c>
      <c r="N55">
        <v>0.84171322160148976</v>
      </c>
      <c r="O55">
        <v>0.79653679653679654</v>
      </c>
      <c r="P55">
        <v>0.81655290102389078</v>
      </c>
      <c r="Q55">
        <v>0.42592592592592587</v>
      </c>
      <c r="R55">
        <v>0.90794979079497906</v>
      </c>
      <c r="S55">
        <v>0.90128755364806867</v>
      </c>
      <c r="T55">
        <v>0.87697423108894434</v>
      </c>
      <c r="U55">
        <v>0.88634505314799672</v>
      </c>
      <c r="V55">
        <v>0.88640595903165731</v>
      </c>
      <c r="W55">
        <v>0.88484848484848488</v>
      </c>
      <c r="X55">
        <v>0.87883959044368598</v>
      </c>
      <c r="Y55">
        <v>0.89537037037037037</v>
      </c>
      <c r="Z55">
        <v>435</v>
      </c>
      <c r="AA55">
        <v>390</v>
      </c>
      <c r="AB55">
        <v>440</v>
      </c>
      <c r="AC55">
        <v>420</v>
      </c>
      <c r="AD55">
        <v>405</v>
      </c>
      <c r="AE55">
        <v>420</v>
      </c>
      <c r="AF55">
        <v>475</v>
      </c>
      <c r="AG55">
        <v>1924.7787610619471</v>
      </c>
      <c r="AH55">
        <v>1725.663716814159</v>
      </c>
      <c r="AI55">
        <v>1946.9026548672571</v>
      </c>
      <c r="AJ55">
        <v>1858.407079646018</v>
      </c>
      <c r="AK55">
        <v>1792.035398230089</v>
      </c>
      <c r="AL55">
        <v>1858.407079646018</v>
      </c>
      <c r="AM55">
        <v>2101.7699115044252</v>
      </c>
      <c r="AN55">
        <v>548.67256637168134</v>
      </c>
      <c r="AO55">
        <v>553.09734513274338</v>
      </c>
      <c r="AP55">
        <v>22600</v>
      </c>
      <c r="AQ55">
        <v>22600</v>
      </c>
      <c r="AR55">
        <v>22600</v>
      </c>
      <c r="AS55">
        <v>22600</v>
      </c>
      <c r="AT55">
        <v>22600</v>
      </c>
      <c r="AU55">
        <v>22600</v>
      </c>
      <c r="AV55">
        <v>22600</v>
      </c>
      <c r="AW55">
        <v>22600</v>
      </c>
      <c r="AX55">
        <v>198151.857434784</v>
      </c>
    </row>
    <row r="56" spans="1:50" ht="15">
      <c r="A56" s="128" t="s">
        <v>102</v>
      </c>
      <c r="B56">
        <v>12.372093023255809</v>
      </c>
      <c r="C56">
        <v>11.20779220779221</v>
      </c>
      <c r="D56">
        <v>12.75806451612903</v>
      </c>
      <c r="E56">
        <v>12.125</v>
      </c>
      <c r="F56">
        <v>14.746268656716421</v>
      </c>
      <c r="G56">
        <v>8.9253731343283587</v>
      </c>
      <c r="H56">
        <v>12.28125</v>
      </c>
      <c r="I56">
        <v>10.537735849056601</v>
      </c>
      <c r="J56">
        <v>1.071500503524673</v>
      </c>
      <c r="K56">
        <v>0.88969072164948448</v>
      </c>
      <c r="L56">
        <v>0.8188405797101449</v>
      </c>
      <c r="M56">
        <v>0.92293054234062799</v>
      </c>
      <c r="N56">
        <v>1.046610169491526</v>
      </c>
      <c r="O56">
        <v>0.61145194274028625</v>
      </c>
      <c r="P56">
        <v>1.2092307692307691</v>
      </c>
      <c r="Q56">
        <v>1.25364758698092</v>
      </c>
      <c r="R56">
        <v>0.91339375629405839</v>
      </c>
      <c r="S56">
        <v>0.92061855670103099</v>
      </c>
      <c r="T56">
        <v>0.93581780538302273</v>
      </c>
      <c r="U56">
        <v>0.92388201712654616</v>
      </c>
      <c r="V56">
        <v>0.92902542372881358</v>
      </c>
      <c r="W56">
        <v>0.93149284253578735</v>
      </c>
      <c r="X56">
        <v>0.90153846153846151</v>
      </c>
      <c r="Y56">
        <v>0.88103254769921435</v>
      </c>
      <c r="Z56">
        <v>480</v>
      </c>
      <c r="AA56">
        <v>440</v>
      </c>
      <c r="AB56">
        <v>425</v>
      </c>
      <c r="AC56">
        <v>435</v>
      </c>
      <c r="AD56">
        <v>440</v>
      </c>
      <c r="AE56">
        <v>440</v>
      </c>
      <c r="AF56">
        <v>480</v>
      </c>
      <c r="AG56">
        <v>1891.327475471847</v>
      </c>
      <c r="AH56">
        <v>1733.71685251586</v>
      </c>
      <c r="AI56">
        <v>1674.6128689073639</v>
      </c>
      <c r="AJ56">
        <v>1714.015524646361</v>
      </c>
      <c r="AK56">
        <v>1733.71685251586</v>
      </c>
      <c r="AL56">
        <v>1733.71685251586</v>
      </c>
      <c r="AM56">
        <v>1891.327475471847</v>
      </c>
      <c r="AN56">
        <v>137.90929508648881</v>
      </c>
      <c r="AO56">
        <v>181.2522163993853</v>
      </c>
      <c r="AP56">
        <v>25379</v>
      </c>
      <c r="AQ56">
        <v>25379</v>
      </c>
      <c r="AR56">
        <v>25379</v>
      </c>
      <c r="AS56">
        <v>25379</v>
      </c>
      <c r="AT56">
        <v>25379</v>
      </c>
      <c r="AU56">
        <v>25379</v>
      </c>
      <c r="AV56">
        <v>25379</v>
      </c>
      <c r="AW56">
        <v>25379</v>
      </c>
      <c r="AX56">
        <v>218973.70969514482</v>
      </c>
    </row>
    <row r="57" spans="1:50" ht="15">
      <c r="A57" s="128" t="s">
        <v>104</v>
      </c>
      <c r="B57">
        <v>5.4087591240875916</v>
      </c>
      <c r="C57">
        <v>6.3356164383561646</v>
      </c>
      <c r="D57">
        <v>5.2651515151515156</v>
      </c>
      <c r="E57">
        <v>7.0647058823529409</v>
      </c>
      <c r="F57">
        <v>6.5617283950617287</v>
      </c>
      <c r="G57">
        <v>7.1818181818181817</v>
      </c>
      <c r="H57">
        <v>6.4122137404580153</v>
      </c>
      <c r="I57">
        <v>6.3311258278145699</v>
      </c>
      <c r="J57">
        <v>0.77348643006263051</v>
      </c>
      <c r="K57">
        <v>0.93434343434343436</v>
      </c>
      <c r="L57">
        <v>0.71502057613168724</v>
      </c>
      <c r="M57">
        <v>1.164888457807953</v>
      </c>
      <c r="N57">
        <v>1.141783029001074</v>
      </c>
      <c r="O57">
        <v>1.0972222222222221</v>
      </c>
      <c r="P57">
        <v>0.91803278688524592</v>
      </c>
      <c r="Q57">
        <v>1.018104366347178</v>
      </c>
      <c r="R57">
        <v>0.85699373695198333</v>
      </c>
      <c r="S57">
        <v>0.85252525252525246</v>
      </c>
      <c r="T57">
        <v>0.86419753086419759</v>
      </c>
      <c r="U57">
        <v>0.83511154219204653</v>
      </c>
      <c r="V57">
        <v>0.82599355531686358</v>
      </c>
      <c r="W57">
        <v>0.84722222222222221</v>
      </c>
      <c r="X57">
        <v>0.85683060109289622</v>
      </c>
      <c r="Y57">
        <v>0.8391906283280085</v>
      </c>
      <c r="Z57">
        <v>415</v>
      </c>
      <c r="AA57">
        <v>420</v>
      </c>
      <c r="AB57">
        <v>395</v>
      </c>
      <c r="AC57">
        <v>445</v>
      </c>
      <c r="AD57">
        <v>440</v>
      </c>
      <c r="AE57">
        <v>420</v>
      </c>
      <c r="AF57">
        <v>405</v>
      </c>
      <c r="AG57">
        <v>2024.4889994633879</v>
      </c>
      <c r="AH57">
        <v>2048.8804331918632</v>
      </c>
      <c r="AI57">
        <v>1926.9232645494901</v>
      </c>
      <c r="AJ57">
        <v>2170.837601834236</v>
      </c>
      <c r="AK57">
        <v>2146.446168105761</v>
      </c>
      <c r="AL57">
        <v>2048.8804331918632</v>
      </c>
      <c r="AM57">
        <v>1975.706132006439</v>
      </c>
      <c r="AN57">
        <v>312.21035172447438</v>
      </c>
      <c r="AO57">
        <v>336.60178545294889</v>
      </c>
      <c r="AP57">
        <v>20499</v>
      </c>
      <c r="AQ57">
        <v>20499</v>
      </c>
      <c r="AR57">
        <v>20499</v>
      </c>
      <c r="AS57">
        <v>20499</v>
      </c>
      <c r="AT57">
        <v>20499</v>
      </c>
      <c r="AU57">
        <v>20499</v>
      </c>
      <c r="AV57">
        <v>20499</v>
      </c>
      <c r="AW57">
        <v>20499</v>
      </c>
      <c r="AX57">
        <v>181988.07723499788</v>
      </c>
    </row>
    <row r="58" spans="1:50" ht="15">
      <c r="A58" s="128" t="s">
        <v>106</v>
      </c>
      <c r="B58">
        <v>7.0572711959573278</v>
      </c>
      <c r="C58">
        <v>6.8372703412073488</v>
      </c>
      <c r="D58">
        <v>7.0540832882639268</v>
      </c>
      <c r="E58">
        <v>7.7592303692147686</v>
      </c>
      <c r="F58">
        <v>7.3438395415472781</v>
      </c>
      <c r="G58">
        <v>7.3434218653489811</v>
      </c>
      <c r="H58">
        <v>7.2762312633832984</v>
      </c>
      <c r="I58">
        <v>7.336109458655562</v>
      </c>
      <c r="J58">
        <v>1.3143365052807701</v>
      </c>
      <c r="K58">
        <v>1.298086505880008</v>
      </c>
      <c r="L58">
        <v>1.336646853863497</v>
      </c>
      <c r="M58">
        <v>1.465285279387214</v>
      </c>
      <c r="N58">
        <v>1.4160220994475139</v>
      </c>
      <c r="O58">
        <v>1.4557365005509979</v>
      </c>
      <c r="P58">
        <v>1.431942688579857</v>
      </c>
      <c r="Q58">
        <v>1.398979013045945</v>
      </c>
      <c r="R58">
        <v>0.81376137195440768</v>
      </c>
      <c r="S58">
        <v>0.8101455052820411</v>
      </c>
      <c r="T58">
        <v>0.81051444968231201</v>
      </c>
      <c r="U58">
        <v>0.81115584798193063</v>
      </c>
      <c r="V58">
        <v>0.80718232044198901</v>
      </c>
      <c r="W58">
        <v>0.80176319333904744</v>
      </c>
      <c r="X58">
        <v>0.80320269700800673</v>
      </c>
      <c r="Y58">
        <v>0.80930232558139537</v>
      </c>
      <c r="Z58">
        <v>5335</v>
      </c>
      <c r="AA58">
        <v>5505</v>
      </c>
      <c r="AB58">
        <v>5230</v>
      </c>
      <c r="AC58">
        <v>5455</v>
      </c>
      <c r="AD58">
        <v>5295</v>
      </c>
      <c r="AE58">
        <v>5270</v>
      </c>
      <c r="AF58">
        <v>5650</v>
      </c>
      <c r="AG58">
        <v>1642.6908723658439</v>
      </c>
      <c r="AH58">
        <v>1695.0352862931529</v>
      </c>
      <c r="AI58">
        <v>1610.360499057801</v>
      </c>
      <c r="AJ58">
        <v>1679.63987043218</v>
      </c>
      <c r="AK58">
        <v>1630.374539677066</v>
      </c>
      <c r="AL58">
        <v>1622.676831746579</v>
      </c>
      <c r="AM58">
        <v>1739.6819922899761</v>
      </c>
      <c r="AN58">
        <v>557.62196248445059</v>
      </c>
      <c r="AO58">
        <v>570.86202012488764</v>
      </c>
      <c r="AP58">
        <v>324772</v>
      </c>
      <c r="AQ58">
        <v>324772</v>
      </c>
      <c r="AR58">
        <v>324772</v>
      </c>
      <c r="AS58">
        <v>324772</v>
      </c>
      <c r="AT58">
        <v>324772</v>
      </c>
      <c r="AU58">
        <v>324772</v>
      </c>
      <c r="AV58">
        <v>324772</v>
      </c>
      <c r="AW58">
        <v>324772</v>
      </c>
      <c r="AX58">
        <v>2648740.5353949526</v>
      </c>
    </row>
    <row r="59" spans="1:50" ht="15">
      <c r="A59" s="128" t="s">
        <v>108</v>
      </c>
      <c r="B59">
        <v>4.4857142857142858</v>
      </c>
      <c r="C59">
        <v>4.9069767441860463</v>
      </c>
      <c r="D59">
        <v>6.3595505617977528</v>
      </c>
      <c r="E59">
        <v>6.2653061224489797</v>
      </c>
      <c r="F59">
        <v>4.098591549295775</v>
      </c>
      <c r="G59">
        <v>8.7012987012987004</v>
      </c>
      <c r="H59">
        <v>6.7692307692307692</v>
      </c>
      <c r="I59">
        <v>7.5142857142857142</v>
      </c>
      <c r="J59">
        <v>0.30308880308880309</v>
      </c>
      <c r="K59">
        <v>0.3929236499068901</v>
      </c>
      <c r="L59">
        <v>0.49046793760831892</v>
      </c>
      <c r="M59">
        <v>0.48537549407114622</v>
      </c>
      <c r="N59">
        <v>0.25843694493783298</v>
      </c>
      <c r="O59">
        <v>0.58464223385689351</v>
      </c>
      <c r="P59">
        <v>0.47457627118644069</v>
      </c>
      <c r="Q59">
        <v>0.43687707641196011</v>
      </c>
      <c r="R59">
        <v>0.93243243243243246</v>
      </c>
      <c r="S59">
        <v>0.91992551210428308</v>
      </c>
      <c r="T59">
        <v>0.92287694974003465</v>
      </c>
      <c r="U59">
        <v>0.92252964426877471</v>
      </c>
      <c r="V59">
        <v>0.93694493783303734</v>
      </c>
      <c r="W59">
        <v>0.93280977312390922</v>
      </c>
      <c r="X59">
        <v>0.92989214175654855</v>
      </c>
      <c r="Y59">
        <v>0.94186046511627908</v>
      </c>
      <c r="Z59">
        <v>440</v>
      </c>
      <c r="AA59">
        <v>450</v>
      </c>
      <c r="AB59">
        <v>480</v>
      </c>
      <c r="AC59">
        <v>515</v>
      </c>
      <c r="AD59">
        <v>440</v>
      </c>
      <c r="AE59">
        <v>435</v>
      </c>
      <c r="AF59">
        <v>525</v>
      </c>
      <c r="AG59">
        <v>1478.94188430641</v>
      </c>
      <c r="AH59">
        <v>1512.554199858828</v>
      </c>
      <c r="AI59">
        <v>1613.3911465160829</v>
      </c>
      <c r="AJ59">
        <v>1731.0342509495481</v>
      </c>
      <c r="AK59">
        <v>1478.94188430641</v>
      </c>
      <c r="AL59">
        <v>1462.1357265302011</v>
      </c>
      <c r="AM59">
        <v>1764.6465665019659</v>
      </c>
      <c r="AN59">
        <v>480.65611239958321</v>
      </c>
      <c r="AO59">
        <v>440.32133373668108</v>
      </c>
      <c r="AP59">
        <v>29751</v>
      </c>
      <c r="AQ59">
        <v>29751</v>
      </c>
      <c r="AR59">
        <v>29751</v>
      </c>
      <c r="AS59">
        <v>29751</v>
      </c>
      <c r="AT59">
        <v>29751</v>
      </c>
      <c r="AU59">
        <v>29751</v>
      </c>
      <c r="AV59">
        <v>29751</v>
      </c>
      <c r="AW59">
        <v>29751</v>
      </c>
      <c r="AX59">
        <v>253315.58971982141</v>
      </c>
    </row>
    <row r="60" spans="1:50" ht="15">
      <c r="A60" s="128" t="s">
        <v>110</v>
      </c>
      <c r="B60">
        <v>9.9464285714285712</v>
      </c>
      <c r="C60">
        <v>6.0666666666666664</v>
      </c>
      <c r="D60">
        <v>4.6968085106382977</v>
      </c>
      <c r="E60">
        <v>5.3529411764705879</v>
      </c>
      <c r="F60">
        <v>3.481481481481481</v>
      </c>
      <c r="G60">
        <v>3.5555555555555549</v>
      </c>
      <c r="H60">
        <v>6.3684210526315788</v>
      </c>
      <c r="I60">
        <v>3.5714285714285721</v>
      </c>
      <c r="J60">
        <v>0.39503546099290782</v>
      </c>
      <c r="K60">
        <v>0.39937304075235108</v>
      </c>
      <c r="L60">
        <v>0.58206987475280159</v>
      </c>
      <c r="M60">
        <v>0.51704545454545459</v>
      </c>
      <c r="N60">
        <v>0.25336927223719669</v>
      </c>
      <c r="O60">
        <v>0.26592797783933519</v>
      </c>
      <c r="P60">
        <v>0.33798882681564252</v>
      </c>
      <c r="Q60">
        <v>0.16778523489932889</v>
      </c>
      <c r="R60">
        <v>0.96028368794326235</v>
      </c>
      <c r="S60">
        <v>0.93416927899686519</v>
      </c>
      <c r="T60">
        <v>0.87607119314436388</v>
      </c>
      <c r="U60">
        <v>0.90340909090909094</v>
      </c>
      <c r="V60">
        <v>0.92722371967654982</v>
      </c>
      <c r="W60">
        <v>0.92520775623268703</v>
      </c>
      <c r="X60">
        <v>0.94692737430167595</v>
      </c>
      <c r="Y60">
        <v>0.95302013422818788</v>
      </c>
      <c r="Z60">
        <v>675</v>
      </c>
      <c r="AA60">
        <v>720</v>
      </c>
      <c r="AB60">
        <v>675</v>
      </c>
      <c r="AC60">
        <v>680</v>
      </c>
      <c r="AD60">
        <v>605</v>
      </c>
      <c r="AE60">
        <v>650</v>
      </c>
      <c r="AF60">
        <v>675</v>
      </c>
      <c r="AG60">
        <v>1584.990724869092</v>
      </c>
      <c r="AH60">
        <v>1690.656773193698</v>
      </c>
      <c r="AI60">
        <v>1584.990724869092</v>
      </c>
      <c r="AJ60">
        <v>1596.731396905159</v>
      </c>
      <c r="AK60">
        <v>1420.6213163641489</v>
      </c>
      <c r="AL60">
        <v>1526.2873646887549</v>
      </c>
      <c r="AM60">
        <v>1584.990724869092</v>
      </c>
      <c r="AN60">
        <v>272.38359123676241</v>
      </c>
      <c r="AO60">
        <v>246.5541127574142</v>
      </c>
      <c r="AP60">
        <v>42587</v>
      </c>
      <c r="AQ60">
        <v>42587</v>
      </c>
      <c r="AR60">
        <v>42587</v>
      </c>
      <c r="AS60">
        <v>42587</v>
      </c>
      <c r="AT60">
        <v>42587</v>
      </c>
      <c r="AU60">
        <v>42587</v>
      </c>
      <c r="AV60">
        <v>42587</v>
      </c>
      <c r="AW60">
        <v>42587</v>
      </c>
      <c r="AX60">
        <v>356937.59136871778</v>
      </c>
    </row>
    <row r="61" spans="1:50" ht="15">
      <c r="A61" s="128" t="s">
        <v>112</v>
      </c>
      <c r="B61">
        <v>2.948387096774193</v>
      </c>
      <c r="C61">
        <v>3.6850393700787398</v>
      </c>
      <c r="D61">
        <v>2.75177304964539</v>
      </c>
      <c r="E61">
        <v>3.2132352941176472</v>
      </c>
      <c r="F61">
        <v>2.8819444444444451</v>
      </c>
      <c r="G61">
        <v>2.6299212598425199</v>
      </c>
      <c r="H61">
        <v>2.5371900826446279</v>
      </c>
      <c r="I61">
        <v>2.893129770992366</v>
      </c>
      <c r="J61">
        <v>0.5271049596309112</v>
      </c>
      <c r="K61">
        <v>0.57493857493857492</v>
      </c>
      <c r="L61">
        <v>0.47549019607843129</v>
      </c>
      <c r="M61">
        <v>0.53163017031630166</v>
      </c>
      <c r="N61">
        <v>0.51810237203495635</v>
      </c>
      <c r="O61">
        <v>0.42493638676844792</v>
      </c>
      <c r="P61">
        <v>0.38616352201257859</v>
      </c>
      <c r="Q61">
        <v>0.51989026063100141</v>
      </c>
      <c r="R61">
        <v>0.82122260668973468</v>
      </c>
      <c r="S61">
        <v>0.84398034398034394</v>
      </c>
      <c r="T61">
        <v>0.82720588235294112</v>
      </c>
      <c r="U61">
        <v>0.83454987834549876</v>
      </c>
      <c r="V61">
        <v>0.8202247191011236</v>
      </c>
      <c r="W61">
        <v>0.83842239185750633</v>
      </c>
      <c r="X61">
        <v>0.84779874213836481</v>
      </c>
      <c r="Y61">
        <v>0.82030178326474623</v>
      </c>
      <c r="Z61">
        <v>385</v>
      </c>
      <c r="AA61">
        <v>370</v>
      </c>
      <c r="AB61">
        <v>355</v>
      </c>
      <c r="AC61">
        <v>375</v>
      </c>
      <c r="AD61">
        <v>385</v>
      </c>
      <c r="AE61">
        <v>365</v>
      </c>
      <c r="AF61">
        <v>355</v>
      </c>
      <c r="AG61">
        <v>1959.4869706840391</v>
      </c>
      <c r="AH61">
        <v>1883.1433224755699</v>
      </c>
      <c r="AI61">
        <v>1806.799674267101</v>
      </c>
      <c r="AJ61">
        <v>1908.591205211726</v>
      </c>
      <c r="AK61">
        <v>1959.4869706840391</v>
      </c>
      <c r="AL61">
        <v>1857.695439739414</v>
      </c>
      <c r="AM61">
        <v>1806.799674267101</v>
      </c>
      <c r="AN61">
        <v>570.0325732899023</v>
      </c>
      <c r="AO61">
        <v>631.1074918566776</v>
      </c>
      <c r="AP61">
        <v>19648</v>
      </c>
      <c r="AQ61">
        <v>19648</v>
      </c>
      <c r="AR61">
        <v>19648</v>
      </c>
      <c r="AS61">
        <v>19648</v>
      </c>
      <c r="AT61">
        <v>19648</v>
      </c>
      <c r="AU61">
        <v>19648</v>
      </c>
      <c r="AV61">
        <v>19648</v>
      </c>
      <c r="AW61">
        <v>19648</v>
      </c>
      <c r="AX61">
        <v>174191.29590563424</v>
      </c>
    </row>
    <row r="62" spans="1:50" ht="15">
      <c r="A62" s="128" t="s">
        <v>114</v>
      </c>
      <c r="B62">
        <v>6.333333333333333</v>
      </c>
      <c r="C62">
        <v>4.333333333333333</v>
      </c>
      <c r="D62">
        <v>8.8000000000000007</v>
      </c>
      <c r="E62">
        <v>11.16</v>
      </c>
      <c r="F62">
        <v>11.05263157894737</v>
      </c>
      <c r="G62">
        <v>9.4418604651162799</v>
      </c>
      <c r="H62">
        <v>11.68041237113402</v>
      </c>
      <c r="I62">
        <v>12.888888888888889</v>
      </c>
      <c r="J62">
        <v>0.35185185185185192</v>
      </c>
      <c r="K62">
        <v>0.38235294117647062</v>
      </c>
      <c r="L62">
        <v>0.40113960113960112</v>
      </c>
      <c r="M62">
        <v>0.56851757514009171</v>
      </c>
      <c r="N62">
        <v>0.48027444253859353</v>
      </c>
      <c r="O62">
        <v>0.43939393939393939</v>
      </c>
      <c r="P62">
        <v>0.55593719332679092</v>
      </c>
      <c r="Q62">
        <v>0.46868686868686871</v>
      </c>
      <c r="R62">
        <v>0.94444444444444442</v>
      </c>
      <c r="S62">
        <v>0.91176470588235292</v>
      </c>
      <c r="T62">
        <v>0.95441595441595439</v>
      </c>
      <c r="U62">
        <v>0.94905756495160465</v>
      </c>
      <c r="V62">
        <v>0.95654659805603204</v>
      </c>
      <c r="W62">
        <v>0.95346320346320346</v>
      </c>
      <c r="X62">
        <v>0.95240431795878311</v>
      </c>
      <c r="Y62">
        <v>0.96363636363636362</v>
      </c>
      <c r="Z62">
        <v>930</v>
      </c>
      <c r="AA62">
        <v>950</v>
      </c>
      <c r="AB62">
        <v>875</v>
      </c>
      <c r="AC62">
        <v>895</v>
      </c>
      <c r="AD62">
        <v>895</v>
      </c>
      <c r="AE62">
        <v>900</v>
      </c>
      <c r="AF62">
        <v>985</v>
      </c>
      <c r="AG62">
        <v>1949.3177387914229</v>
      </c>
      <c r="AH62">
        <v>1991.238550378335</v>
      </c>
      <c r="AI62">
        <v>1834.035506927414</v>
      </c>
      <c r="AJ62">
        <v>1875.956318514327</v>
      </c>
      <c r="AK62">
        <v>1875.956318514327</v>
      </c>
      <c r="AL62">
        <v>1886.4365214110551</v>
      </c>
      <c r="AM62">
        <v>2064.5999706554321</v>
      </c>
      <c r="AN62">
        <v>484.18537382883733</v>
      </c>
      <c r="AO62">
        <v>524.01014483640404</v>
      </c>
      <c r="AP62">
        <v>47709</v>
      </c>
      <c r="AQ62">
        <v>47709</v>
      </c>
      <c r="AR62">
        <v>47709</v>
      </c>
      <c r="AS62">
        <v>47709</v>
      </c>
      <c r="AT62">
        <v>47709</v>
      </c>
      <c r="AU62">
        <v>47709</v>
      </c>
      <c r="AV62">
        <v>47709</v>
      </c>
      <c r="AW62">
        <v>47709</v>
      </c>
      <c r="AX62">
        <v>402674.66079139436</v>
      </c>
    </row>
    <row r="63" spans="1:50" ht="15">
      <c r="A63" s="128" t="s">
        <v>872</v>
      </c>
      <c r="B63">
        <v>6.8104575163398691</v>
      </c>
      <c r="C63">
        <v>6.1463414634146343</v>
      </c>
      <c r="D63">
        <v>6.4285714285714288</v>
      </c>
      <c r="E63">
        <v>6.1601941747572813</v>
      </c>
      <c r="F63">
        <v>6.2727272727272716</v>
      </c>
      <c r="G63">
        <v>5.8988764044943824</v>
      </c>
      <c r="H63">
        <v>6.9010989010989006</v>
      </c>
      <c r="I63">
        <v>6.2676767676767673</v>
      </c>
      <c r="J63">
        <v>0.88155668358714045</v>
      </c>
      <c r="K63">
        <v>0.975987606506584</v>
      </c>
      <c r="L63">
        <v>0.9324635456638527</v>
      </c>
      <c r="M63">
        <v>0.93377483443708609</v>
      </c>
      <c r="N63">
        <v>0.81518987341772153</v>
      </c>
      <c r="O63">
        <v>0.80152671755725191</v>
      </c>
      <c r="P63">
        <v>0.94011976047904189</v>
      </c>
      <c r="Q63">
        <v>0.95756172839506171</v>
      </c>
      <c r="R63">
        <v>0.87055837563451777</v>
      </c>
      <c r="S63">
        <v>0.84120836560805579</v>
      </c>
      <c r="T63">
        <v>0.85495011511895624</v>
      </c>
      <c r="U63">
        <v>0.84841795437821932</v>
      </c>
      <c r="V63">
        <v>0.87004219409282701</v>
      </c>
      <c r="W63">
        <v>0.86412213740458022</v>
      </c>
      <c r="X63">
        <v>0.86377245508982037</v>
      </c>
      <c r="Y63">
        <v>0.84722222222222221</v>
      </c>
      <c r="Z63">
        <v>670</v>
      </c>
      <c r="AA63">
        <v>705</v>
      </c>
      <c r="AB63">
        <v>670</v>
      </c>
      <c r="AC63">
        <v>700</v>
      </c>
      <c r="AD63">
        <v>640</v>
      </c>
      <c r="AE63">
        <v>710</v>
      </c>
      <c r="AF63">
        <v>700</v>
      </c>
      <c r="AG63">
        <v>1300.566814193649</v>
      </c>
      <c r="AH63">
        <v>1368.5068716515259</v>
      </c>
      <c r="AI63">
        <v>1300.566814193649</v>
      </c>
      <c r="AJ63">
        <v>1358.801149157543</v>
      </c>
      <c r="AK63">
        <v>1242.332479229754</v>
      </c>
      <c r="AL63">
        <v>1378.2125941455081</v>
      </c>
      <c r="AM63">
        <v>1358.801149157543</v>
      </c>
      <c r="AN63">
        <v>438.69865672800682</v>
      </c>
      <c r="AO63">
        <v>450.34552372078582</v>
      </c>
      <c r="AP63">
        <v>51516</v>
      </c>
      <c r="AQ63">
        <v>51516</v>
      </c>
      <c r="AR63">
        <v>51516</v>
      </c>
      <c r="AS63">
        <v>51516</v>
      </c>
      <c r="AT63">
        <v>51516</v>
      </c>
      <c r="AU63">
        <v>51516</v>
      </c>
      <c r="AV63">
        <v>51516</v>
      </c>
      <c r="AW63">
        <v>51516</v>
      </c>
      <c r="AX63">
        <v>427184.81647067663</v>
      </c>
    </row>
    <row r="64" spans="1:50" ht="15">
      <c r="A64" s="128" t="s">
        <v>118</v>
      </c>
      <c r="B64">
        <v>2.7902173913043482</v>
      </c>
      <c r="C64">
        <v>2.8106139438085331</v>
      </c>
      <c r="D64">
        <v>2.9017467248908302</v>
      </c>
      <c r="E64">
        <v>2.803444782168186</v>
      </c>
      <c r="F64">
        <v>3.228108108108108</v>
      </c>
      <c r="G64">
        <v>3.2237600922722032</v>
      </c>
      <c r="H64">
        <v>2.9752851711026622</v>
      </c>
      <c r="I64">
        <v>2.636072572038421</v>
      </c>
      <c r="J64">
        <v>0.4127009646302251</v>
      </c>
      <c r="K64">
        <v>0.43536428110896203</v>
      </c>
      <c r="L64">
        <v>0.40493601462522849</v>
      </c>
      <c r="M64">
        <v>0.41652867680264938</v>
      </c>
      <c r="N64">
        <v>0.49908072873140558</v>
      </c>
      <c r="O64">
        <v>0.4715707777965244</v>
      </c>
      <c r="P64">
        <v>0.49400252525252519</v>
      </c>
      <c r="Q64">
        <v>0.42367066895368782</v>
      </c>
      <c r="R64">
        <v>0.85209003215434087</v>
      </c>
      <c r="S64">
        <v>0.84509993552546747</v>
      </c>
      <c r="T64">
        <v>0.86045094454600857</v>
      </c>
      <c r="U64">
        <v>0.85142255005268708</v>
      </c>
      <c r="V64">
        <v>0.84539528664549557</v>
      </c>
      <c r="W64">
        <v>0.85372026320229455</v>
      </c>
      <c r="X64">
        <v>0.83396464646464641</v>
      </c>
      <c r="Y64">
        <v>0.83927958833619209</v>
      </c>
      <c r="Z64">
        <v>3535</v>
      </c>
      <c r="AA64">
        <v>3630</v>
      </c>
      <c r="AB64">
        <v>3580</v>
      </c>
      <c r="AC64">
        <v>3630</v>
      </c>
      <c r="AD64">
        <v>3440</v>
      </c>
      <c r="AE64">
        <v>3410</v>
      </c>
      <c r="AF64">
        <v>3780</v>
      </c>
      <c r="AG64">
        <v>1634.228653321622</v>
      </c>
      <c r="AH64">
        <v>1678.147103693773</v>
      </c>
      <c r="AI64">
        <v>1655.032129813693</v>
      </c>
      <c r="AJ64">
        <v>1678.147103693773</v>
      </c>
      <c r="AK64">
        <v>1590.310202949471</v>
      </c>
      <c r="AL64">
        <v>1576.4412186214231</v>
      </c>
      <c r="AM64">
        <v>1747.492025334011</v>
      </c>
      <c r="AN64">
        <v>488.65054782488102</v>
      </c>
      <c r="AO64">
        <v>497.89653737691282</v>
      </c>
      <c r="AP64">
        <v>216310</v>
      </c>
      <c r="AQ64">
        <v>216310</v>
      </c>
      <c r="AR64">
        <v>216310</v>
      </c>
      <c r="AS64">
        <v>216310</v>
      </c>
      <c r="AT64">
        <v>216310</v>
      </c>
      <c r="AU64">
        <v>216310</v>
      </c>
      <c r="AV64">
        <v>216310</v>
      </c>
      <c r="AW64">
        <v>216310</v>
      </c>
      <c r="AX64">
        <v>1768065.0540493</v>
      </c>
    </row>
    <row r="65" spans="1:50" ht="15">
      <c r="A65" s="128" t="s">
        <v>120</v>
      </c>
      <c r="B65">
        <v>4.4113475177304968</v>
      </c>
      <c r="C65">
        <v>7.496240601503759</v>
      </c>
      <c r="D65">
        <v>3.9795918367346941</v>
      </c>
      <c r="E65">
        <v>4.4545454545454541</v>
      </c>
      <c r="F65">
        <v>4.169014084507042</v>
      </c>
      <c r="G65">
        <v>4.8583333333333334</v>
      </c>
      <c r="H65">
        <v>6.7785714285714276</v>
      </c>
      <c r="I65">
        <v>3.8967741935483868</v>
      </c>
      <c r="J65">
        <v>0.34865470852017938</v>
      </c>
      <c r="K65">
        <v>0.51101998974884677</v>
      </c>
      <c r="L65">
        <v>0.39735099337748342</v>
      </c>
      <c r="M65">
        <v>0.48702374378796243</v>
      </c>
      <c r="N65">
        <v>0.4</v>
      </c>
      <c r="O65">
        <v>0.40179186767746378</v>
      </c>
      <c r="P65">
        <v>0.6114690721649485</v>
      </c>
      <c r="Q65">
        <v>0.42002781641168291</v>
      </c>
      <c r="R65">
        <v>0.92096412556053808</v>
      </c>
      <c r="S65">
        <v>0.93182983085597126</v>
      </c>
      <c r="T65">
        <v>0.90015282730514523</v>
      </c>
      <c r="U65">
        <v>0.89066813914964105</v>
      </c>
      <c r="V65">
        <v>0.90405405405405403</v>
      </c>
      <c r="W65">
        <v>0.91729841488628527</v>
      </c>
      <c r="X65">
        <v>0.90979381443298968</v>
      </c>
      <c r="Y65">
        <v>0.89221140472879001</v>
      </c>
      <c r="Z65">
        <v>830</v>
      </c>
      <c r="AA65">
        <v>840</v>
      </c>
      <c r="AB65">
        <v>820</v>
      </c>
      <c r="AC65">
        <v>825</v>
      </c>
      <c r="AD65">
        <v>775</v>
      </c>
      <c r="AE65">
        <v>725</v>
      </c>
      <c r="AF65">
        <v>785</v>
      </c>
      <c r="AG65">
        <v>1921.385249317098</v>
      </c>
      <c r="AH65">
        <v>1944.5344691883879</v>
      </c>
      <c r="AI65">
        <v>1898.2360294458081</v>
      </c>
      <c r="AJ65">
        <v>1909.810639381453</v>
      </c>
      <c r="AK65">
        <v>1794.064540025001</v>
      </c>
      <c r="AL65">
        <v>1678.3184406685491</v>
      </c>
      <c r="AM65">
        <v>1817.213759896292</v>
      </c>
      <c r="AN65">
        <v>400.4815037733228</v>
      </c>
      <c r="AO65">
        <v>377.33228390203249</v>
      </c>
      <c r="AP65">
        <v>43198</v>
      </c>
      <c r="AQ65">
        <v>43198</v>
      </c>
      <c r="AR65">
        <v>43198</v>
      </c>
      <c r="AS65">
        <v>43198</v>
      </c>
      <c r="AT65">
        <v>43198</v>
      </c>
      <c r="AU65">
        <v>43198</v>
      </c>
      <c r="AV65">
        <v>43198</v>
      </c>
      <c r="AW65">
        <v>43198</v>
      </c>
      <c r="AX65">
        <v>364976.26564485108</v>
      </c>
    </row>
    <row r="66" spans="1:50" ht="15">
      <c r="A66" s="128" t="s">
        <v>122</v>
      </c>
      <c r="B66">
        <v>6.1567567567567556</v>
      </c>
      <c r="C66">
        <v>5.8779342723004691</v>
      </c>
      <c r="D66">
        <v>4.1988950276243093</v>
      </c>
      <c r="E66">
        <v>5.2512562814070352</v>
      </c>
      <c r="F66">
        <v>7.5192307692307692</v>
      </c>
      <c r="G66">
        <v>6.55</v>
      </c>
      <c r="H66">
        <v>5.4818652849740932</v>
      </c>
      <c r="I66">
        <v>4.7902439024390242</v>
      </c>
      <c r="J66">
        <v>0.71187500000000004</v>
      </c>
      <c r="K66">
        <v>0.74568195354377609</v>
      </c>
      <c r="L66">
        <v>0.46942557134033353</v>
      </c>
      <c r="M66">
        <v>0.6470588235294118</v>
      </c>
      <c r="N66">
        <v>1.016905071521456</v>
      </c>
      <c r="O66">
        <v>0.83321554770318018</v>
      </c>
      <c r="P66">
        <v>0.70864032150033485</v>
      </c>
      <c r="Q66">
        <v>0.669849931787176</v>
      </c>
      <c r="R66">
        <v>0.88437500000000002</v>
      </c>
      <c r="S66">
        <v>0.87313877307921384</v>
      </c>
      <c r="T66">
        <v>0.88820259419394687</v>
      </c>
      <c r="U66">
        <v>0.87678018575851391</v>
      </c>
      <c r="V66">
        <v>0.86475942782834847</v>
      </c>
      <c r="W66">
        <v>0.87279151943462896</v>
      </c>
      <c r="X66">
        <v>0.87073007367716004</v>
      </c>
      <c r="Y66">
        <v>0.86016371077762621</v>
      </c>
      <c r="Z66">
        <v>725</v>
      </c>
      <c r="AA66">
        <v>680</v>
      </c>
      <c r="AB66">
        <v>680</v>
      </c>
      <c r="AC66">
        <v>665</v>
      </c>
      <c r="AD66">
        <v>715</v>
      </c>
      <c r="AE66">
        <v>665</v>
      </c>
      <c r="AF66">
        <v>740</v>
      </c>
      <c r="AG66">
        <v>1979.5762341633899</v>
      </c>
      <c r="AH66">
        <v>1856.7059851463521</v>
      </c>
      <c r="AI66">
        <v>1856.7059851463521</v>
      </c>
      <c r="AJ66">
        <v>1815.7492354740059</v>
      </c>
      <c r="AK66">
        <v>1952.271734381826</v>
      </c>
      <c r="AL66">
        <v>1815.7492354740059</v>
      </c>
      <c r="AM66">
        <v>2020.5329838357361</v>
      </c>
      <c r="AN66">
        <v>417.75884665792921</v>
      </c>
      <c r="AO66">
        <v>404.10659676714732</v>
      </c>
      <c r="AP66">
        <v>36624</v>
      </c>
      <c r="AQ66">
        <v>36624</v>
      </c>
      <c r="AR66">
        <v>36624</v>
      </c>
      <c r="AS66">
        <v>36624</v>
      </c>
      <c r="AT66">
        <v>36624</v>
      </c>
      <c r="AU66">
        <v>36624</v>
      </c>
      <c r="AV66">
        <v>36624</v>
      </c>
      <c r="AW66">
        <v>36624</v>
      </c>
      <c r="AX66">
        <v>312039.77661284717</v>
      </c>
    </row>
    <row r="67" spans="1:50" ht="15">
      <c r="A67" s="128" t="s">
        <v>124</v>
      </c>
      <c r="B67">
        <v>5.7114624505928857</v>
      </c>
      <c r="C67">
        <v>5.3157894736842106</v>
      </c>
      <c r="D67">
        <v>5.5107296137339059</v>
      </c>
      <c r="E67">
        <v>6.5518518518518523</v>
      </c>
      <c r="F67">
        <v>6.336032388663968</v>
      </c>
      <c r="G67">
        <v>4.8509803921568624</v>
      </c>
      <c r="H67">
        <v>4.6015325670498086</v>
      </c>
      <c r="I67">
        <v>4.7983539094650203</v>
      </c>
      <c r="J67">
        <v>1.290178571428571</v>
      </c>
      <c r="K67">
        <v>1.177578475336323</v>
      </c>
      <c r="L67">
        <v>1.2441860465116279</v>
      </c>
      <c r="M67">
        <v>1.5766488413547239</v>
      </c>
      <c r="N67">
        <v>1.4834123222748821</v>
      </c>
      <c r="O67">
        <v>1.081293706293706</v>
      </c>
      <c r="P67">
        <v>1.074239713774598</v>
      </c>
      <c r="Q67">
        <v>1.116858237547893</v>
      </c>
      <c r="R67">
        <v>0.77410714285714288</v>
      </c>
      <c r="S67">
        <v>0.77847533632286992</v>
      </c>
      <c r="T67">
        <v>0.77422480620155043</v>
      </c>
      <c r="U67">
        <v>0.75935828877005351</v>
      </c>
      <c r="V67">
        <v>0.76587677725118486</v>
      </c>
      <c r="W67">
        <v>0.77709790209790208</v>
      </c>
      <c r="X67">
        <v>0.76654740608228977</v>
      </c>
      <c r="Y67">
        <v>0.76724137931034486</v>
      </c>
      <c r="Z67">
        <v>670</v>
      </c>
      <c r="AA67">
        <v>675</v>
      </c>
      <c r="AB67">
        <v>635</v>
      </c>
      <c r="AC67">
        <v>680</v>
      </c>
      <c r="AD67">
        <v>625</v>
      </c>
      <c r="AE67">
        <v>660</v>
      </c>
      <c r="AF67">
        <v>695</v>
      </c>
      <c r="AG67">
        <v>1567.508129986197</v>
      </c>
      <c r="AH67">
        <v>1579.2059518517649</v>
      </c>
      <c r="AI67">
        <v>1485.623376927216</v>
      </c>
      <c r="AJ67">
        <v>1590.9037737173339</v>
      </c>
      <c r="AK67">
        <v>1462.227733196079</v>
      </c>
      <c r="AL67">
        <v>1544.1124862550589</v>
      </c>
      <c r="AM67">
        <v>1625.9972393140399</v>
      </c>
      <c r="AN67">
        <v>605.94717263645509</v>
      </c>
      <c r="AO67">
        <v>603.60760826334138</v>
      </c>
      <c r="AP67">
        <v>42743</v>
      </c>
      <c r="AQ67">
        <v>42743</v>
      </c>
      <c r="AR67">
        <v>42743</v>
      </c>
      <c r="AS67">
        <v>42743</v>
      </c>
      <c r="AT67">
        <v>42743</v>
      </c>
      <c r="AU67">
        <v>42743</v>
      </c>
      <c r="AV67">
        <v>42743</v>
      </c>
      <c r="AW67">
        <v>42743</v>
      </c>
      <c r="AX67">
        <v>358709.01752974809</v>
      </c>
    </row>
    <row r="68" spans="1:50" ht="15">
      <c r="A68" s="128" t="s">
        <v>126</v>
      </c>
      <c r="B68">
        <v>6.4566929133858268</v>
      </c>
      <c r="C68">
        <v>5.6183206106870216</v>
      </c>
      <c r="D68">
        <v>4.4629629629629628</v>
      </c>
      <c r="E68">
        <v>5.0292397660818713</v>
      </c>
      <c r="F68">
        <v>5.8231292517006814</v>
      </c>
      <c r="G68">
        <v>4.4060150375939848</v>
      </c>
      <c r="H68">
        <v>6.6050955414012744</v>
      </c>
      <c r="I68">
        <v>4.4210526315789478</v>
      </c>
      <c r="J68">
        <v>0.84623323013415896</v>
      </c>
      <c r="K68">
        <v>0.7441860465116279</v>
      </c>
      <c r="L68">
        <v>0.71091445427728617</v>
      </c>
      <c r="M68">
        <v>0.8105560791705938</v>
      </c>
      <c r="N68">
        <v>0.87080366225839267</v>
      </c>
      <c r="O68">
        <v>0.58483033932135731</v>
      </c>
      <c r="P68">
        <v>1.003872216844143</v>
      </c>
      <c r="Q68">
        <v>0.77777777777777779</v>
      </c>
      <c r="R68">
        <v>0.86893704850361198</v>
      </c>
      <c r="S68">
        <v>0.8675429726996966</v>
      </c>
      <c r="T68">
        <v>0.84070796460176989</v>
      </c>
      <c r="U68">
        <v>0.83883129123468425</v>
      </c>
      <c r="V68">
        <v>0.85045778229908442</v>
      </c>
      <c r="W68">
        <v>0.86726546906187618</v>
      </c>
      <c r="X68">
        <v>0.84801548886737654</v>
      </c>
      <c r="Y68">
        <v>0.82407407407407407</v>
      </c>
      <c r="Z68">
        <v>410</v>
      </c>
      <c r="AA68">
        <v>420</v>
      </c>
      <c r="AB68">
        <v>425</v>
      </c>
      <c r="AC68">
        <v>430</v>
      </c>
      <c r="AD68">
        <v>430</v>
      </c>
      <c r="AE68">
        <v>455</v>
      </c>
      <c r="AF68">
        <v>440</v>
      </c>
      <c r="AG68">
        <v>1895.515487748497</v>
      </c>
      <c r="AH68">
        <v>1941.7475728155341</v>
      </c>
      <c r="AI68">
        <v>1964.863615349052</v>
      </c>
      <c r="AJ68">
        <v>1987.9796578825701</v>
      </c>
      <c r="AK68">
        <v>1987.9796578825701</v>
      </c>
      <c r="AL68">
        <v>2103.559870550162</v>
      </c>
      <c r="AM68">
        <v>2034.211742949607</v>
      </c>
      <c r="AN68">
        <v>693.4812760055479</v>
      </c>
      <c r="AO68">
        <v>702.72769301895516</v>
      </c>
      <c r="AP68">
        <v>21630</v>
      </c>
      <c r="AQ68">
        <v>21630</v>
      </c>
      <c r="AR68">
        <v>21630</v>
      </c>
      <c r="AS68">
        <v>21630</v>
      </c>
      <c r="AT68">
        <v>21630</v>
      </c>
      <c r="AU68">
        <v>21630</v>
      </c>
      <c r="AV68">
        <v>21630</v>
      </c>
      <c r="AW68">
        <v>21630</v>
      </c>
      <c r="AX68">
        <v>191418.04408881551</v>
      </c>
    </row>
    <row r="69" spans="1:50" ht="15">
      <c r="A69" s="128" t="s">
        <v>128</v>
      </c>
      <c r="B69">
        <v>11.36893203883495</v>
      </c>
      <c r="C69">
        <v>7.7345132743362832</v>
      </c>
      <c r="D69">
        <v>7.7157894736842101</v>
      </c>
      <c r="E69">
        <v>8.065420560747663</v>
      </c>
      <c r="F69">
        <v>6.3571428571428568</v>
      </c>
      <c r="G69">
        <v>6.150537634408602</v>
      </c>
      <c r="H69">
        <v>7.9803921568627452</v>
      </c>
      <c r="I69">
        <v>5.6071428571428568</v>
      </c>
      <c r="J69">
        <v>1.727138643067847</v>
      </c>
      <c r="K69">
        <v>1.3005952380952379</v>
      </c>
      <c r="L69">
        <v>1.077941176470588</v>
      </c>
      <c r="M69">
        <v>1.134034165571616</v>
      </c>
      <c r="N69">
        <v>0.82662538699690402</v>
      </c>
      <c r="O69">
        <v>0.81365576102418202</v>
      </c>
      <c r="P69">
        <v>1.124309392265193</v>
      </c>
      <c r="Q69">
        <v>0.74407582938388628</v>
      </c>
      <c r="R69">
        <v>0.84808259587020651</v>
      </c>
      <c r="S69">
        <v>0.83184523809523814</v>
      </c>
      <c r="T69">
        <v>0.86029411764705888</v>
      </c>
      <c r="U69">
        <v>0.85939553219448095</v>
      </c>
      <c r="V69">
        <v>0.86996904024767807</v>
      </c>
      <c r="W69">
        <v>0.86770981507823608</v>
      </c>
      <c r="X69">
        <v>0.85911602209944748</v>
      </c>
      <c r="Y69">
        <v>0.86729857819905209</v>
      </c>
      <c r="Z69">
        <v>340</v>
      </c>
      <c r="AA69">
        <v>375</v>
      </c>
      <c r="AB69">
        <v>360</v>
      </c>
      <c r="AC69">
        <v>385</v>
      </c>
      <c r="AD69">
        <v>345</v>
      </c>
      <c r="AE69">
        <v>375</v>
      </c>
      <c r="AF69">
        <v>400</v>
      </c>
      <c r="AG69">
        <v>1523.707089719459</v>
      </c>
      <c r="AH69">
        <v>1680.5592901317559</v>
      </c>
      <c r="AI69">
        <v>1613.336918526486</v>
      </c>
      <c r="AJ69">
        <v>1725.374204535269</v>
      </c>
      <c r="AK69">
        <v>1546.1145469212149</v>
      </c>
      <c r="AL69">
        <v>1680.5592901317559</v>
      </c>
      <c r="AM69">
        <v>1792.59657614054</v>
      </c>
      <c r="AN69">
        <v>174.7781661737026</v>
      </c>
      <c r="AO69">
        <v>170.2966747333513</v>
      </c>
      <c r="AP69">
        <v>22314</v>
      </c>
      <c r="AQ69">
        <v>22314</v>
      </c>
      <c r="AR69">
        <v>22314</v>
      </c>
      <c r="AS69">
        <v>22314</v>
      </c>
      <c r="AT69">
        <v>22314</v>
      </c>
      <c r="AU69">
        <v>22314</v>
      </c>
      <c r="AV69">
        <v>22314</v>
      </c>
      <c r="AW69">
        <v>22314</v>
      </c>
      <c r="AX69">
        <v>193075.914714399</v>
      </c>
    </row>
    <row r="70" spans="1:50" ht="15">
      <c r="A70" s="128" t="s">
        <v>130</v>
      </c>
      <c r="B70">
        <v>5.7912167026637871</v>
      </c>
      <c r="C70">
        <v>6.073648648648649</v>
      </c>
      <c r="D70">
        <v>5.9018404907975457</v>
      </c>
      <c r="E70">
        <v>6.1098610191925884</v>
      </c>
      <c r="F70">
        <v>6.2356589147286821</v>
      </c>
      <c r="G70">
        <v>6.5376162299239224</v>
      </c>
      <c r="H70">
        <v>5.8065630397236614</v>
      </c>
      <c r="I70">
        <v>6.030830039525692</v>
      </c>
      <c r="J70">
        <v>0.93372025536854319</v>
      </c>
      <c r="K70">
        <v>0.97887400631601873</v>
      </c>
      <c r="L70">
        <v>1.0342497312240819</v>
      </c>
      <c r="M70">
        <v>0.94872058370157231</v>
      </c>
      <c r="N70">
        <v>0.98061684749481892</v>
      </c>
      <c r="O70">
        <v>1.265793780687398</v>
      </c>
      <c r="P70">
        <v>1.0642608420386199</v>
      </c>
      <c r="Q70">
        <v>0.94629124286777477</v>
      </c>
      <c r="R70">
        <v>0.83876958792803247</v>
      </c>
      <c r="S70">
        <v>0.83883262550364801</v>
      </c>
      <c r="T70">
        <v>0.82475810167409003</v>
      </c>
      <c r="U70">
        <v>0.84472305004624393</v>
      </c>
      <c r="V70">
        <v>0.84274046080702181</v>
      </c>
      <c r="W70">
        <v>0.80638297872340425</v>
      </c>
      <c r="X70">
        <v>0.81671415004748338</v>
      </c>
      <c r="Y70">
        <v>0.84309104440585458</v>
      </c>
      <c r="Z70">
        <v>4270</v>
      </c>
      <c r="AA70">
        <v>4425</v>
      </c>
      <c r="AB70">
        <v>4225</v>
      </c>
      <c r="AC70">
        <v>4635</v>
      </c>
      <c r="AD70">
        <v>4160</v>
      </c>
      <c r="AE70">
        <v>4180</v>
      </c>
      <c r="AF70">
        <v>4290</v>
      </c>
      <c r="AG70">
        <v>1270.9695086378299</v>
      </c>
      <c r="AH70">
        <v>1317.1054041504451</v>
      </c>
      <c r="AI70">
        <v>1257.575216392233</v>
      </c>
      <c r="AJ70">
        <v>1379.612101296568</v>
      </c>
      <c r="AK70">
        <v>1238.227905370813</v>
      </c>
      <c r="AL70">
        <v>1244.1809241466351</v>
      </c>
      <c r="AM70">
        <v>1276.9225274136511</v>
      </c>
      <c r="AN70">
        <v>531.90222761962593</v>
      </c>
      <c r="AO70">
        <v>565.23913276422468</v>
      </c>
      <c r="AP70">
        <v>335964</v>
      </c>
      <c r="AQ70">
        <v>335964</v>
      </c>
      <c r="AR70">
        <v>335964</v>
      </c>
      <c r="AS70">
        <v>335964</v>
      </c>
      <c r="AT70">
        <v>335964</v>
      </c>
      <c r="AU70">
        <v>335964</v>
      </c>
      <c r="AV70">
        <v>335964</v>
      </c>
      <c r="AW70">
        <v>335964</v>
      </c>
      <c r="AX70">
        <v>2728042.0307221659</v>
      </c>
    </row>
    <row r="71" spans="1:50" ht="15">
      <c r="A71" s="128" t="s">
        <v>1499</v>
      </c>
      <c r="B71">
        <v>4.7050359712230216</v>
      </c>
      <c r="C71">
        <v>4.5809523809523807</v>
      </c>
      <c r="D71">
        <v>3.8481848184818479</v>
      </c>
      <c r="E71">
        <v>4.7356687898089174</v>
      </c>
      <c r="F71">
        <v>5.8212927756653992</v>
      </c>
      <c r="G71">
        <v>4.8725868725868722</v>
      </c>
      <c r="H71">
        <v>4.9350649350649354</v>
      </c>
      <c r="I71">
        <v>4.378181818181818</v>
      </c>
      <c r="J71">
        <v>0.69834490122797654</v>
      </c>
      <c r="K71">
        <v>0.7774784482758621</v>
      </c>
      <c r="L71">
        <v>0.61955366631243358</v>
      </c>
      <c r="M71">
        <v>0.75138959070237499</v>
      </c>
      <c r="N71">
        <v>0.88039102932719959</v>
      </c>
      <c r="O71">
        <v>0.69955654101995568</v>
      </c>
      <c r="P71">
        <v>0.8110992529348986</v>
      </c>
      <c r="Q71">
        <v>0.66851749028317597</v>
      </c>
      <c r="R71">
        <v>0.8515750133475708</v>
      </c>
      <c r="S71">
        <v>0.83028017241379315</v>
      </c>
      <c r="T71">
        <v>0.83900106269925612</v>
      </c>
      <c r="U71">
        <v>0.84133400707427997</v>
      </c>
      <c r="V71">
        <v>0.84876365727429559</v>
      </c>
      <c r="W71">
        <v>0.85643015521064303</v>
      </c>
      <c r="X71">
        <v>0.83564567769477049</v>
      </c>
      <c r="Y71">
        <v>0.84730705163797893</v>
      </c>
      <c r="Z71">
        <v>810</v>
      </c>
      <c r="AA71">
        <v>820</v>
      </c>
      <c r="AB71">
        <v>860</v>
      </c>
      <c r="AC71">
        <v>830</v>
      </c>
      <c r="AD71">
        <v>765</v>
      </c>
      <c r="AE71">
        <v>800</v>
      </c>
      <c r="AF71">
        <v>870</v>
      </c>
      <c r="AG71">
        <v>1896.999929740743</v>
      </c>
      <c r="AH71">
        <v>1920.4196819597651</v>
      </c>
      <c r="AI71">
        <v>2014.0986908358509</v>
      </c>
      <c r="AJ71">
        <v>1943.839434178786</v>
      </c>
      <c r="AK71">
        <v>1791.6110447551459</v>
      </c>
      <c r="AL71">
        <v>1873.5801775217219</v>
      </c>
      <c r="AM71">
        <v>2037.5184430548729</v>
      </c>
      <c r="AN71">
        <v>868.87280732569855</v>
      </c>
      <c r="AO71">
        <v>971.9197170893932</v>
      </c>
      <c r="AP71">
        <v>42699</v>
      </c>
      <c r="AQ71">
        <v>42699</v>
      </c>
      <c r="AR71">
        <v>42699</v>
      </c>
      <c r="AS71">
        <v>42699</v>
      </c>
      <c r="AT71">
        <v>42699</v>
      </c>
      <c r="AU71">
        <v>42699</v>
      </c>
      <c r="AV71">
        <v>42699</v>
      </c>
      <c r="AW71">
        <v>42699</v>
      </c>
      <c r="AX71">
        <v>362716.39356254134</v>
      </c>
    </row>
    <row r="72" spans="1:50" ht="15">
      <c r="A72" s="128" t="s">
        <v>134</v>
      </c>
      <c r="B72">
        <v>3.2089552238805972</v>
      </c>
      <c r="C72">
        <v>4.8547008547008543</v>
      </c>
      <c r="D72">
        <v>3.979166666666667</v>
      </c>
      <c r="E72">
        <v>3.5809523809523811</v>
      </c>
      <c r="F72">
        <v>4.6444444444444448</v>
      </c>
      <c r="G72">
        <v>3.54</v>
      </c>
      <c r="H72">
        <v>5.41</v>
      </c>
      <c r="I72">
        <v>3.9294117647058822</v>
      </c>
      <c r="J72">
        <v>0.26445264452644529</v>
      </c>
      <c r="K72">
        <v>0.69183922046285018</v>
      </c>
      <c r="L72">
        <v>0.51621621621621616</v>
      </c>
      <c r="M72">
        <v>0.47776365946632782</v>
      </c>
      <c r="N72">
        <v>0.57260273972602738</v>
      </c>
      <c r="O72">
        <v>0.45677419354838711</v>
      </c>
      <c r="P72">
        <v>0.65735115431348723</v>
      </c>
      <c r="Q72">
        <v>0.45380434782608697</v>
      </c>
      <c r="R72">
        <v>0.91758917589175892</v>
      </c>
      <c r="S72">
        <v>0.85749086479902559</v>
      </c>
      <c r="T72">
        <v>0.87027027027027026</v>
      </c>
      <c r="U72">
        <v>0.8665819567979669</v>
      </c>
      <c r="V72">
        <v>0.87671232876712324</v>
      </c>
      <c r="W72">
        <v>0.87096774193548387</v>
      </c>
      <c r="X72">
        <v>0.87849331713244228</v>
      </c>
      <c r="Y72">
        <v>0.88451086956521741</v>
      </c>
      <c r="Z72">
        <v>450</v>
      </c>
      <c r="AA72">
        <v>460</v>
      </c>
      <c r="AB72">
        <v>395</v>
      </c>
      <c r="AC72">
        <v>410</v>
      </c>
      <c r="AD72">
        <v>440</v>
      </c>
      <c r="AE72">
        <v>415</v>
      </c>
      <c r="AF72">
        <v>440</v>
      </c>
      <c r="AG72">
        <v>1735.7093265447811</v>
      </c>
      <c r="AH72">
        <v>1774.280644912443</v>
      </c>
      <c r="AI72">
        <v>1523.567075522642</v>
      </c>
      <c r="AJ72">
        <v>1581.424053074134</v>
      </c>
      <c r="AK72">
        <v>1697.138008177119</v>
      </c>
      <c r="AL72">
        <v>1600.7097122579651</v>
      </c>
      <c r="AM72">
        <v>1697.138008177119</v>
      </c>
      <c r="AN72">
        <v>509.14140245313592</v>
      </c>
      <c r="AO72">
        <v>458.99868857517549</v>
      </c>
      <c r="AP72">
        <v>25926</v>
      </c>
      <c r="AQ72">
        <v>25926</v>
      </c>
      <c r="AR72">
        <v>25926</v>
      </c>
      <c r="AS72">
        <v>25926</v>
      </c>
      <c r="AT72">
        <v>25926</v>
      </c>
      <c r="AU72">
        <v>25926</v>
      </c>
      <c r="AV72">
        <v>25926</v>
      </c>
      <c r="AW72">
        <v>25926</v>
      </c>
      <c r="AX72">
        <v>223040.36797173112</v>
      </c>
    </row>
    <row r="73" spans="1:50" ht="15">
      <c r="A73" s="128" t="s">
        <v>136</v>
      </c>
      <c r="B73">
        <v>7.6374133949191689</v>
      </c>
      <c r="C73">
        <v>8.8009708737864081</v>
      </c>
      <c r="D73">
        <v>9.1432291666666661</v>
      </c>
      <c r="E73">
        <v>7.3888888888888893</v>
      </c>
      <c r="F73">
        <v>9.2475000000000005</v>
      </c>
      <c r="G73">
        <v>8.6092233009708732</v>
      </c>
      <c r="H73">
        <v>7.631465517241379</v>
      </c>
      <c r="I73">
        <v>6.221238938053097</v>
      </c>
      <c r="J73">
        <v>1.284770784770785</v>
      </c>
      <c r="K73">
        <v>1.330642201834862</v>
      </c>
      <c r="L73">
        <v>1.2917586460632819</v>
      </c>
      <c r="M73">
        <v>1.098039215686275</v>
      </c>
      <c r="N73">
        <v>1.4237875288683599</v>
      </c>
      <c r="O73">
        <v>1.305003679175865</v>
      </c>
      <c r="P73">
        <v>1.243328651685393</v>
      </c>
      <c r="Q73">
        <v>1.293706293706294</v>
      </c>
      <c r="R73">
        <v>0.83177933177933183</v>
      </c>
      <c r="S73">
        <v>0.84880733944954123</v>
      </c>
      <c r="T73">
        <v>0.85871964679911694</v>
      </c>
      <c r="U73">
        <v>0.85139318885448922</v>
      </c>
      <c r="V73">
        <v>0.84603541185527331</v>
      </c>
      <c r="W73">
        <v>0.84841795437821932</v>
      </c>
      <c r="X73">
        <v>0.83707865168539319</v>
      </c>
      <c r="Y73">
        <v>0.79205005520794991</v>
      </c>
      <c r="Z73">
        <v>1415</v>
      </c>
      <c r="AA73">
        <v>1515</v>
      </c>
      <c r="AB73">
        <v>1395</v>
      </c>
      <c r="AC73">
        <v>1490</v>
      </c>
      <c r="AD73">
        <v>1350</v>
      </c>
      <c r="AE73">
        <v>1410</v>
      </c>
      <c r="AF73">
        <v>1520</v>
      </c>
      <c r="AG73">
        <v>1747.4313376803</v>
      </c>
      <c r="AH73">
        <v>1870.924718435092</v>
      </c>
      <c r="AI73">
        <v>1722.7326615293421</v>
      </c>
      <c r="AJ73">
        <v>1840.051373246394</v>
      </c>
      <c r="AK73">
        <v>1667.1606401896861</v>
      </c>
      <c r="AL73">
        <v>1741.256668642561</v>
      </c>
      <c r="AM73">
        <v>1877.099387472831</v>
      </c>
      <c r="AN73">
        <v>459.39537640782447</v>
      </c>
      <c r="AO73">
        <v>437.16656787196212</v>
      </c>
      <c r="AP73">
        <v>80976</v>
      </c>
      <c r="AQ73">
        <v>80976</v>
      </c>
      <c r="AR73">
        <v>80976</v>
      </c>
      <c r="AS73">
        <v>80976</v>
      </c>
      <c r="AT73">
        <v>80976</v>
      </c>
      <c r="AU73">
        <v>80976</v>
      </c>
      <c r="AV73">
        <v>80976</v>
      </c>
      <c r="AW73">
        <v>80976</v>
      </c>
      <c r="AX73">
        <v>671347.88398013834</v>
      </c>
    </row>
    <row r="74" spans="1:50" ht="15">
      <c r="A74" s="128" t="s">
        <v>138</v>
      </c>
      <c r="B74">
        <v>6.2921348314606744</v>
      </c>
      <c r="C74">
        <v>7.5789473684210522</v>
      </c>
      <c r="D74">
        <v>9.2077922077922079</v>
      </c>
      <c r="E74">
        <v>5.9411764705882364</v>
      </c>
      <c r="F74">
        <v>6.867647058823529</v>
      </c>
      <c r="G74">
        <v>8.1204819277108431</v>
      </c>
      <c r="H74">
        <v>7.9302325581395348</v>
      </c>
      <c r="I74">
        <v>8.0579710144927539</v>
      </c>
      <c r="J74">
        <v>0.42456406368460953</v>
      </c>
      <c r="K74">
        <v>0.4360333080999243</v>
      </c>
      <c r="L74">
        <v>0.57689178193653379</v>
      </c>
      <c r="M74">
        <v>0.34875690607734811</v>
      </c>
      <c r="N74">
        <v>0.37004754358161651</v>
      </c>
      <c r="O74">
        <v>0.54663422546634222</v>
      </c>
      <c r="P74">
        <v>0.52827265685515101</v>
      </c>
      <c r="Q74">
        <v>1.0054249547920431</v>
      </c>
      <c r="R74">
        <v>0.93252463987869594</v>
      </c>
      <c r="S74">
        <v>0.94246782740348223</v>
      </c>
      <c r="T74">
        <v>0.93734743694060207</v>
      </c>
      <c r="U74">
        <v>0.94129834254143652</v>
      </c>
      <c r="V74">
        <v>0.9461172741679873</v>
      </c>
      <c r="W74">
        <v>0.9326845093268451</v>
      </c>
      <c r="X74">
        <v>0.93338497288923317</v>
      </c>
      <c r="Y74">
        <v>0.87522603978300184</v>
      </c>
      <c r="Z74">
        <v>545</v>
      </c>
      <c r="AA74">
        <v>575</v>
      </c>
      <c r="AB74">
        <v>550</v>
      </c>
      <c r="AC74">
        <v>600</v>
      </c>
      <c r="AD74">
        <v>560</v>
      </c>
      <c r="AE74">
        <v>545</v>
      </c>
      <c r="AF74">
        <v>580</v>
      </c>
      <c r="AG74">
        <v>1935.369318181818</v>
      </c>
      <c r="AH74">
        <v>2041.903409090909</v>
      </c>
      <c r="AI74">
        <v>1953.125</v>
      </c>
      <c r="AJ74">
        <v>2130.681818181818</v>
      </c>
      <c r="AK74">
        <v>1988.636363636364</v>
      </c>
      <c r="AL74">
        <v>1935.369318181818</v>
      </c>
      <c r="AM74">
        <v>2059.659090909091</v>
      </c>
      <c r="AN74">
        <v>710.22727272727275</v>
      </c>
      <c r="AO74">
        <v>767.0454545454545</v>
      </c>
      <c r="AP74">
        <v>28160</v>
      </c>
      <c r="AQ74">
        <v>28160</v>
      </c>
      <c r="AR74">
        <v>28160</v>
      </c>
      <c r="AS74">
        <v>28160</v>
      </c>
      <c r="AT74">
        <v>28160</v>
      </c>
      <c r="AU74">
        <v>28160</v>
      </c>
      <c r="AV74">
        <v>28160</v>
      </c>
      <c r="AW74">
        <v>28160</v>
      </c>
      <c r="AX74">
        <v>244828.69110537542</v>
      </c>
    </row>
    <row r="75" spans="1:50" ht="15">
      <c r="A75" s="128" t="s">
        <v>140</v>
      </c>
      <c r="B75">
        <v>9.6242038216560513</v>
      </c>
      <c r="C75">
        <v>7.7636363636363637</v>
      </c>
      <c r="D75">
        <v>8.0857142857142854</v>
      </c>
      <c r="E75">
        <v>9.8854166666666661</v>
      </c>
      <c r="F75">
        <v>9.8950617283950617</v>
      </c>
      <c r="G75">
        <v>9.625</v>
      </c>
      <c r="H75">
        <v>8.3478260869565215</v>
      </c>
      <c r="I75">
        <v>8.4388888888888882</v>
      </c>
      <c r="J75">
        <v>1.0716312056737589</v>
      </c>
      <c r="K75">
        <v>0.89268292682926831</v>
      </c>
      <c r="L75">
        <v>0.96389645776566757</v>
      </c>
      <c r="M75">
        <v>1.1810827629122591</v>
      </c>
      <c r="N75">
        <v>1.117073170731707</v>
      </c>
      <c r="O75">
        <v>1.122916666666667</v>
      </c>
      <c r="P75">
        <v>1</v>
      </c>
      <c r="Q75">
        <v>1.0614954577218729</v>
      </c>
      <c r="R75">
        <v>0.88865248226950355</v>
      </c>
      <c r="S75">
        <v>0.88501742160278751</v>
      </c>
      <c r="T75">
        <v>0.88079019073569487</v>
      </c>
      <c r="U75">
        <v>0.88052271313005603</v>
      </c>
      <c r="V75">
        <v>0.88710801393728222</v>
      </c>
      <c r="W75">
        <v>0.8833333333333333</v>
      </c>
      <c r="X75">
        <v>0.88020833333333337</v>
      </c>
      <c r="Y75">
        <v>0.87421383647798745</v>
      </c>
      <c r="Z75">
        <v>495</v>
      </c>
      <c r="AA75">
        <v>510</v>
      </c>
      <c r="AB75">
        <v>480</v>
      </c>
      <c r="AC75">
        <v>545</v>
      </c>
      <c r="AD75">
        <v>510</v>
      </c>
      <c r="AE75">
        <v>485</v>
      </c>
      <c r="AF75">
        <v>535</v>
      </c>
      <c r="AG75">
        <v>1649.230359165723</v>
      </c>
      <c r="AH75">
        <v>1699.2070367161989</v>
      </c>
      <c r="AI75">
        <v>1599.253681615246</v>
      </c>
      <c r="AJ75">
        <v>1815.8192843339771</v>
      </c>
      <c r="AK75">
        <v>1699.2070367161989</v>
      </c>
      <c r="AL75">
        <v>1615.912574132072</v>
      </c>
      <c r="AM75">
        <v>1782.5014993003269</v>
      </c>
      <c r="AN75">
        <v>453.12187645765312</v>
      </c>
      <c r="AO75">
        <v>376.49097088025587</v>
      </c>
      <c r="AP75">
        <v>30014</v>
      </c>
      <c r="AQ75">
        <v>30014</v>
      </c>
      <c r="AR75">
        <v>30014</v>
      </c>
      <c r="AS75">
        <v>30014</v>
      </c>
      <c r="AT75">
        <v>30014</v>
      </c>
      <c r="AU75">
        <v>30014</v>
      </c>
      <c r="AV75">
        <v>30014</v>
      </c>
      <c r="AW75">
        <v>30014</v>
      </c>
      <c r="AX75">
        <v>256449.88069213269</v>
      </c>
    </row>
    <row r="76" spans="1:50" ht="15">
      <c r="A76" s="128" t="s">
        <v>142</v>
      </c>
      <c r="B76">
        <v>5.0179968701095463</v>
      </c>
      <c r="C76">
        <v>5.1168730650154801</v>
      </c>
      <c r="D76">
        <v>4.465686274509804</v>
      </c>
      <c r="E76">
        <v>4.6798892988929888</v>
      </c>
      <c r="F76">
        <v>4.652217741935484</v>
      </c>
      <c r="G76">
        <v>4.835805084745763</v>
      </c>
      <c r="H76">
        <v>5.024390243902439</v>
      </c>
      <c r="I76">
        <v>4.9108333333333336</v>
      </c>
      <c r="J76">
        <v>0.80829342072094779</v>
      </c>
      <c r="K76">
        <v>0.80357359912483284</v>
      </c>
      <c r="L76">
        <v>0.67441516138584545</v>
      </c>
      <c r="M76">
        <v>0.70078740157480313</v>
      </c>
      <c r="N76">
        <v>0.70544176092937938</v>
      </c>
      <c r="O76">
        <v>0.71039526921879859</v>
      </c>
      <c r="P76">
        <v>0.81363370392042134</v>
      </c>
      <c r="Q76">
        <v>0.80604568458487214</v>
      </c>
      <c r="R76">
        <v>0.83892109906730528</v>
      </c>
      <c r="S76">
        <v>0.84295612009237875</v>
      </c>
      <c r="T76">
        <v>0.84897838318033758</v>
      </c>
      <c r="U76">
        <v>0.85025556016024306</v>
      </c>
      <c r="V76">
        <v>0.84836441455212475</v>
      </c>
      <c r="W76">
        <v>0.8530967942732649</v>
      </c>
      <c r="X76">
        <v>0.83806319485078995</v>
      </c>
      <c r="Y76">
        <v>0.83586376692654907</v>
      </c>
      <c r="Z76">
        <v>4260</v>
      </c>
      <c r="AA76">
        <v>4395</v>
      </c>
      <c r="AB76">
        <v>4100</v>
      </c>
      <c r="AC76">
        <v>4160</v>
      </c>
      <c r="AD76">
        <v>4060</v>
      </c>
      <c r="AE76">
        <v>3805</v>
      </c>
      <c r="AF76">
        <v>4215</v>
      </c>
      <c r="AG76">
        <v>1561.354640082099</v>
      </c>
      <c r="AH76">
        <v>1610.834188535405</v>
      </c>
      <c r="AI76">
        <v>1502.712212285589</v>
      </c>
      <c r="AJ76">
        <v>1524.70312270928</v>
      </c>
      <c r="AK76">
        <v>1488.0516053364611</v>
      </c>
      <c r="AL76">
        <v>1394.590236035772</v>
      </c>
      <c r="AM76">
        <v>1544.861457264331</v>
      </c>
      <c r="AN76">
        <v>609.88124908371208</v>
      </c>
      <c r="AO76">
        <v>606.58261252015836</v>
      </c>
      <c r="AP76">
        <v>272840</v>
      </c>
      <c r="AQ76">
        <v>272840</v>
      </c>
      <c r="AR76">
        <v>272840</v>
      </c>
      <c r="AS76">
        <v>272840</v>
      </c>
      <c r="AT76">
        <v>272840</v>
      </c>
      <c r="AU76">
        <v>272840</v>
      </c>
      <c r="AV76">
        <v>272840</v>
      </c>
      <c r="AW76">
        <v>272840</v>
      </c>
      <c r="AX76">
        <v>2223610.0541010997</v>
      </c>
    </row>
    <row r="77" spans="1:50" ht="15">
      <c r="A77" s="128" t="s">
        <v>144</v>
      </c>
      <c r="B77">
        <v>8.0669745958429555</v>
      </c>
      <c r="C77">
        <v>7.1069767441860474</v>
      </c>
      <c r="D77">
        <v>7.8484076433121022</v>
      </c>
      <c r="E77">
        <v>7.9290697674418604</v>
      </c>
      <c r="F77">
        <v>7.0307486631016038</v>
      </c>
      <c r="G77">
        <v>9.154907975460123</v>
      </c>
      <c r="H77">
        <v>7.9308755760368674</v>
      </c>
      <c r="I77">
        <v>7.5122580645161294</v>
      </c>
      <c r="J77">
        <v>1.628058727569331</v>
      </c>
      <c r="K77">
        <v>1.3938426453819841</v>
      </c>
      <c r="L77">
        <v>1.4137218907755851</v>
      </c>
      <c r="M77">
        <v>1.4836814621409919</v>
      </c>
      <c r="N77">
        <v>1.2542332458859999</v>
      </c>
      <c r="O77">
        <v>1.454080389768575</v>
      </c>
      <c r="P77">
        <v>1.5595831445401001</v>
      </c>
      <c r="Q77">
        <v>1.4606121424987459</v>
      </c>
      <c r="R77">
        <v>0.79818224190165465</v>
      </c>
      <c r="S77">
        <v>0.80387685290763966</v>
      </c>
      <c r="T77">
        <v>0.81987150068838921</v>
      </c>
      <c r="U77">
        <v>0.81288076588337688</v>
      </c>
      <c r="V77">
        <v>0.82160744097305027</v>
      </c>
      <c r="W77">
        <v>0.84116930572472592</v>
      </c>
      <c r="X77">
        <v>0.80335296782963295</v>
      </c>
      <c r="Y77">
        <v>0.80556949322629201</v>
      </c>
      <c r="Z77">
        <v>2140</v>
      </c>
      <c r="AA77">
        <v>2145</v>
      </c>
      <c r="AB77">
        <v>2050</v>
      </c>
      <c r="AC77">
        <v>2160</v>
      </c>
      <c r="AD77">
        <v>1990</v>
      </c>
      <c r="AE77">
        <v>2005</v>
      </c>
      <c r="AF77">
        <v>2225</v>
      </c>
      <c r="AG77">
        <v>1623.118055292199</v>
      </c>
      <c r="AH77">
        <v>1626.9103871970869</v>
      </c>
      <c r="AI77">
        <v>1554.856081004209</v>
      </c>
      <c r="AJ77">
        <v>1638.287382911752</v>
      </c>
      <c r="AK77">
        <v>1509.34809814555</v>
      </c>
      <c r="AL77">
        <v>1520.7250938602151</v>
      </c>
      <c r="AM77">
        <v>1687.5876976753009</v>
      </c>
      <c r="AN77">
        <v>560.50665554249304</v>
      </c>
      <c r="AO77">
        <v>621.18396602070607</v>
      </c>
      <c r="AP77">
        <v>131845</v>
      </c>
      <c r="AQ77">
        <v>131845</v>
      </c>
      <c r="AR77">
        <v>131845</v>
      </c>
      <c r="AS77">
        <v>131845</v>
      </c>
      <c r="AT77">
        <v>131845</v>
      </c>
      <c r="AU77">
        <v>131845</v>
      </c>
      <c r="AV77">
        <v>131845</v>
      </c>
      <c r="AW77">
        <v>131845</v>
      </c>
      <c r="AX77">
        <v>1081898.2579608972</v>
      </c>
    </row>
    <row r="78" spans="1:50" ht="15">
      <c r="A78" s="128" t="s">
        <v>146</v>
      </c>
      <c r="B78">
        <v>4.09375</v>
      </c>
      <c r="C78">
        <v>5.1103448275862071</v>
      </c>
      <c r="D78">
        <v>4.004032258064516</v>
      </c>
      <c r="E78">
        <v>3.7035398230088501</v>
      </c>
      <c r="F78">
        <v>4.6628787878787881</v>
      </c>
      <c r="G78">
        <v>5.0999999999999996</v>
      </c>
      <c r="H78">
        <v>5.2679999999999998</v>
      </c>
      <c r="I78">
        <v>4.9786324786324787</v>
      </c>
      <c r="J78">
        <v>0.47399366802351878</v>
      </c>
      <c r="K78">
        <v>0.58856235107227961</v>
      </c>
      <c r="L78">
        <v>0.42563223317616811</v>
      </c>
      <c r="M78">
        <v>0.54139715394566623</v>
      </c>
      <c r="N78">
        <v>0.57496496964035493</v>
      </c>
      <c r="O78">
        <v>0.58782849239280777</v>
      </c>
      <c r="P78">
        <v>0.56963667820069208</v>
      </c>
      <c r="Q78">
        <v>0.62668101129639586</v>
      </c>
      <c r="R78">
        <v>0.8842152872003618</v>
      </c>
      <c r="S78">
        <v>0.88482922954725973</v>
      </c>
      <c r="T78">
        <v>0.89369909987141016</v>
      </c>
      <c r="U78">
        <v>0.85381630012936616</v>
      </c>
      <c r="V78">
        <v>0.87669313404950955</v>
      </c>
      <c r="W78">
        <v>0.88473951129552786</v>
      </c>
      <c r="X78">
        <v>0.8918685121107266</v>
      </c>
      <c r="Y78">
        <v>0.87412587412587417</v>
      </c>
      <c r="Z78">
        <v>600</v>
      </c>
      <c r="AA78">
        <v>890</v>
      </c>
      <c r="AB78">
        <v>840</v>
      </c>
      <c r="AC78">
        <v>855</v>
      </c>
      <c r="AD78">
        <v>760</v>
      </c>
      <c r="AE78">
        <v>790</v>
      </c>
      <c r="AF78">
        <v>865</v>
      </c>
      <c r="AG78">
        <v>1286.91847371469</v>
      </c>
      <c r="AH78">
        <v>1908.9290693434571</v>
      </c>
      <c r="AI78">
        <v>1801.685863200566</v>
      </c>
      <c r="AJ78">
        <v>1833.8588250434341</v>
      </c>
      <c r="AK78">
        <v>1630.0967333719409</v>
      </c>
      <c r="AL78">
        <v>1694.442657057675</v>
      </c>
      <c r="AM78">
        <v>1855.3074662720121</v>
      </c>
      <c r="AN78">
        <v>538.360894837312</v>
      </c>
      <c r="AO78">
        <v>540.50575896016983</v>
      </c>
      <c r="AP78">
        <v>46623</v>
      </c>
      <c r="AQ78">
        <v>46623</v>
      </c>
      <c r="AR78">
        <v>46623</v>
      </c>
      <c r="AS78">
        <v>46623</v>
      </c>
      <c r="AT78">
        <v>46623</v>
      </c>
      <c r="AU78">
        <v>46623</v>
      </c>
      <c r="AV78">
        <v>46623</v>
      </c>
      <c r="AW78">
        <v>46623</v>
      </c>
      <c r="AX78">
        <v>391722.45960348251</v>
      </c>
    </row>
    <row r="79" spans="1:50" ht="15">
      <c r="A79" s="128" t="s">
        <v>148</v>
      </c>
      <c r="B79">
        <v>4.7364672364672362</v>
      </c>
      <c r="C79">
        <v>4.2510760401721663</v>
      </c>
      <c r="D79">
        <v>3.9040247678018569</v>
      </c>
      <c r="E79">
        <v>3.908385093167702</v>
      </c>
      <c r="F79">
        <v>4.069131832797428</v>
      </c>
      <c r="G79">
        <v>4.4454685099846394</v>
      </c>
      <c r="H79">
        <v>4.5770440251572326</v>
      </c>
      <c r="I79">
        <v>4.6320132013201318</v>
      </c>
      <c r="J79">
        <v>0.71077383497221036</v>
      </c>
      <c r="K79">
        <v>0.61206362321834329</v>
      </c>
      <c r="L79">
        <v>0.53900406069673013</v>
      </c>
      <c r="M79">
        <v>0.73489051094890512</v>
      </c>
      <c r="N79">
        <v>0.57561974073231748</v>
      </c>
      <c r="O79">
        <v>0.64699306952828084</v>
      </c>
      <c r="P79">
        <v>0.63978021978021982</v>
      </c>
      <c r="Q79">
        <v>0.7302289281997919</v>
      </c>
      <c r="R79">
        <v>0.84993587002992732</v>
      </c>
      <c r="S79">
        <v>0.85602148316463544</v>
      </c>
      <c r="T79">
        <v>0.86193631117760205</v>
      </c>
      <c r="U79">
        <v>0.81197080291970802</v>
      </c>
      <c r="V79">
        <v>0.8585399135774392</v>
      </c>
      <c r="W79">
        <v>0.85446009389671362</v>
      </c>
      <c r="X79">
        <v>0.86021978021978018</v>
      </c>
      <c r="Y79">
        <v>0.84235171696149846</v>
      </c>
      <c r="Z79">
        <v>1845</v>
      </c>
      <c r="AA79">
        <v>2410</v>
      </c>
      <c r="AB79">
        <v>2280</v>
      </c>
      <c r="AC79">
        <v>2375</v>
      </c>
      <c r="AD79">
        <v>2285</v>
      </c>
      <c r="AE79">
        <v>2325</v>
      </c>
      <c r="AF79">
        <v>2330</v>
      </c>
      <c r="AG79">
        <v>1172.5527330964931</v>
      </c>
      <c r="AH79">
        <v>1531.627147296773</v>
      </c>
      <c r="AI79">
        <v>1449.008255533877</v>
      </c>
      <c r="AJ79">
        <v>1509.383599514455</v>
      </c>
      <c r="AK79">
        <v>1452.1859052170651</v>
      </c>
      <c r="AL79">
        <v>1477.6071026825721</v>
      </c>
      <c r="AM79">
        <v>1480.7847523657599</v>
      </c>
      <c r="AN79">
        <v>509.05947924677002</v>
      </c>
      <c r="AO79">
        <v>521.77007797952319</v>
      </c>
      <c r="AP79">
        <v>157349</v>
      </c>
      <c r="AQ79">
        <v>157349</v>
      </c>
      <c r="AR79">
        <v>157349</v>
      </c>
      <c r="AS79">
        <v>157349</v>
      </c>
      <c r="AT79">
        <v>157349</v>
      </c>
      <c r="AU79">
        <v>157349</v>
      </c>
      <c r="AV79">
        <v>157349</v>
      </c>
      <c r="AW79">
        <v>157349</v>
      </c>
      <c r="AX79">
        <v>1285792.4874536002</v>
      </c>
    </row>
    <row r="80" spans="1:50" ht="15">
      <c r="A80" s="128" t="s">
        <v>150</v>
      </c>
      <c r="B80">
        <v>6.9607843137254903</v>
      </c>
      <c r="C80">
        <v>8.7027027027027035</v>
      </c>
      <c r="D80">
        <v>7.6131386861313866</v>
      </c>
      <c r="E80">
        <v>8.706666666666667</v>
      </c>
      <c r="F80">
        <v>7.0545454545454547</v>
      </c>
      <c r="G80">
        <v>11.65492957746479</v>
      </c>
      <c r="H80">
        <v>8.4322580645161285</v>
      </c>
      <c r="I80">
        <v>7.5620915032679736</v>
      </c>
      <c r="J80">
        <v>0.41715628672150412</v>
      </c>
      <c r="K80">
        <v>0.76077968103957472</v>
      </c>
      <c r="L80">
        <v>0.66730646193218168</v>
      </c>
      <c r="M80">
        <v>0.7825044937088077</v>
      </c>
      <c r="N80">
        <v>0.50194049159120313</v>
      </c>
      <c r="O80">
        <v>1.0781758957654719</v>
      </c>
      <c r="P80">
        <v>0.82878883956880156</v>
      </c>
      <c r="Q80">
        <v>0.79903314917127077</v>
      </c>
      <c r="R80">
        <v>0.9400705052878966</v>
      </c>
      <c r="S80">
        <v>0.91258121677495574</v>
      </c>
      <c r="T80">
        <v>0.91234804862444019</v>
      </c>
      <c r="U80">
        <v>0.91012582384661478</v>
      </c>
      <c r="V80">
        <v>0.9288486416558861</v>
      </c>
      <c r="W80">
        <v>0.90749185667752441</v>
      </c>
      <c r="X80">
        <v>0.90171211160431197</v>
      </c>
      <c r="Y80">
        <v>0.89433701657458564</v>
      </c>
      <c r="Z80">
        <v>620</v>
      </c>
      <c r="AA80">
        <v>625</v>
      </c>
      <c r="AB80">
        <v>540</v>
      </c>
      <c r="AC80">
        <v>630</v>
      </c>
      <c r="AD80">
        <v>560</v>
      </c>
      <c r="AE80">
        <v>570</v>
      </c>
      <c r="AF80">
        <v>565</v>
      </c>
      <c r="AG80">
        <v>1993.120519497219</v>
      </c>
      <c r="AH80">
        <v>2009.19407207381</v>
      </c>
      <c r="AI80">
        <v>1735.9436782717719</v>
      </c>
      <c r="AJ80">
        <v>2025.2676246504</v>
      </c>
      <c r="AK80">
        <v>1800.2378885781341</v>
      </c>
      <c r="AL80">
        <v>1832.3849937313139</v>
      </c>
      <c r="AM80">
        <v>1816.311441154724</v>
      </c>
      <c r="AN80">
        <v>488.63599832835058</v>
      </c>
      <c r="AO80">
        <v>485.42128781303239</v>
      </c>
      <c r="AP80">
        <v>31107</v>
      </c>
      <c r="AQ80">
        <v>31107</v>
      </c>
      <c r="AR80">
        <v>31107</v>
      </c>
      <c r="AS80">
        <v>31107</v>
      </c>
      <c r="AT80">
        <v>31107</v>
      </c>
      <c r="AU80">
        <v>31107</v>
      </c>
      <c r="AV80">
        <v>31107</v>
      </c>
      <c r="AW80">
        <v>31107</v>
      </c>
      <c r="AX80">
        <v>267232.34782158834</v>
      </c>
    </row>
    <row r="81" spans="1:50" ht="15">
      <c r="A81" s="128" t="s">
        <v>152</v>
      </c>
      <c r="B81">
        <v>4.6981566820276486</v>
      </c>
      <c r="C81">
        <v>4.7823275862068968</v>
      </c>
      <c r="D81">
        <v>4.942660550458716</v>
      </c>
      <c r="E81">
        <v>4.5066258919469933</v>
      </c>
      <c r="F81">
        <v>4.7094594594594597</v>
      </c>
      <c r="G81">
        <v>4.9467640918580376</v>
      </c>
      <c r="H81">
        <v>4.5974658869395713</v>
      </c>
      <c r="I81">
        <v>5.574054054054054</v>
      </c>
      <c r="J81">
        <v>0.8324147785262298</v>
      </c>
      <c r="K81">
        <v>0.83878283878283877</v>
      </c>
      <c r="L81">
        <v>0.84410497453975719</v>
      </c>
      <c r="M81">
        <v>0.83132756675441899</v>
      </c>
      <c r="N81">
        <v>0.86619718309859151</v>
      </c>
      <c r="O81">
        <v>0.94628594249201281</v>
      </c>
      <c r="P81">
        <v>0.89830508474576276</v>
      </c>
      <c r="Q81">
        <v>1.0668321953238149</v>
      </c>
      <c r="R81">
        <v>0.82282098387426006</v>
      </c>
      <c r="S81">
        <v>0.82460782460782456</v>
      </c>
      <c r="T81">
        <v>0.82922052487269882</v>
      </c>
      <c r="U81">
        <v>0.81553215494546816</v>
      </c>
      <c r="V81">
        <v>0.81607290803645405</v>
      </c>
      <c r="W81">
        <v>0.80870607028753994</v>
      </c>
      <c r="X81">
        <v>0.80460864597219572</v>
      </c>
      <c r="Y81">
        <v>0.80860749017173594</v>
      </c>
      <c r="Z81">
        <v>2815</v>
      </c>
      <c r="AA81">
        <v>2960</v>
      </c>
      <c r="AB81">
        <v>2795</v>
      </c>
      <c r="AC81">
        <v>2880</v>
      </c>
      <c r="AD81">
        <v>2725</v>
      </c>
      <c r="AE81">
        <v>2905</v>
      </c>
      <c r="AF81">
        <v>2955</v>
      </c>
      <c r="AG81">
        <v>1476.8530177117441</v>
      </c>
      <c r="AH81">
        <v>1552.9253756400569</v>
      </c>
      <c r="AI81">
        <v>1466.3602786871479</v>
      </c>
      <c r="AJ81">
        <v>1510.954419541677</v>
      </c>
      <c r="AK81">
        <v>1429.6356921010661</v>
      </c>
      <c r="AL81">
        <v>1524.070343322421</v>
      </c>
      <c r="AM81">
        <v>1550.302190883908</v>
      </c>
      <c r="AN81">
        <v>487.38772769243678</v>
      </c>
      <c r="AO81">
        <v>506.79929488793749</v>
      </c>
      <c r="AP81">
        <v>190608</v>
      </c>
      <c r="AQ81">
        <v>190608</v>
      </c>
      <c r="AR81">
        <v>190608</v>
      </c>
      <c r="AS81">
        <v>190608</v>
      </c>
      <c r="AT81">
        <v>190608</v>
      </c>
      <c r="AU81">
        <v>190608</v>
      </c>
      <c r="AV81">
        <v>190608</v>
      </c>
      <c r="AW81">
        <v>190608</v>
      </c>
      <c r="AX81">
        <v>1556456.7002818384</v>
      </c>
    </row>
    <row r="82" spans="1:50" ht="15">
      <c r="A82" s="128" t="s">
        <v>154</v>
      </c>
      <c r="B82">
        <v>9.326171875</v>
      </c>
      <c r="C82">
        <v>8.6587155963302749</v>
      </c>
      <c r="D82">
        <v>7.5009900990099014</v>
      </c>
      <c r="E82">
        <v>8.5340909090909083</v>
      </c>
      <c r="F82">
        <v>7.185654008438819</v>
      </c>
      <c r="G82">
        <v>6.7149028077753776</v>
      </c>
      <c r="H82">
        <v>8.0619307832422589</v>
      </c>
      <c r="I82">
        <v>6.7745901639344259</v>
      </c>
      <c r="J82">
        <v>1.490789884483297</v>
      </c>
      <c r="K82">
        <v>1.4183949504057709</v>
      </c>
      <c r="L82">
        <v>1.181534622582658</v>
      </c>
      <c r="M82">
        <v>1.3256840247131509</v>
      </c>
      <c r="N82">
        <v>1.039048200122026</v>
      </c>
      <c r="O82">
        <v>1.002256608639587</v>
      </c>
      <c r="P82">
        <v>1.323960514507927</v>
      </c>
      <c r="Q82">
        <v>1.084289931124959</v>
      </c>
      <c r="R82">
        <v>0.8401498595067125</v>
      </c>
      <c r="S82">
        <v>0.83618875864141873</v>
      </c>
      <c r="T82">
        <v>0.84248284466625079</v>
      </c>
      <c r="U82">
        <v>0.84466019417475735</v>
      </c>
      <c r="V82">
        <v>0.85539963392312379</v>
      </c>
      <c r="W82">
        <v>0.85074145712443583</v>
      </c>
      <c r="X82">
        <v>0.83577624887825308</v>
      </c>
      <c r="Y82">
        <v>0.83994752377828796</v>
      </c>
      <c r="Z82">
        <v>1565</v>
      </c>
      <c r="AA82">
        <v>1610</v>
      </c>
      <c r="AB82">
        <v>1525</v>
      </c>
      <c r="AC82">
        <v>1605</v>
      </c>
      <c r="AD82">
        <v>1540</v>
      </c>
      <c r="AE82">
        <v>1525</v>
      </c>
      <c r="AF82">
        <v>1605</v>
      </c>
      <c r="AG82">
        <v>2005.5874513020301</v>
      </c>
      <c r="AH82">
        <v>2063.2561000615128</v>
      </c>
      <c r="AI82">
        <v>1954.326430182489</v>
      </c>
      <c r="AJ82">
        <v>2056.84847242157</v>
      </c>
      <c r="AK82">
        <v>1973.549313102317</v>
      </c>
      <c r="AL82">
        <v>1954.326430182489</v>
      </c>
      <c r="AM82">
        <v>2056.84847242157</v>
      </c>
      <c r="AN82">
        <v>665.11174902604057</v>
      </c>
      <c r="AO82">
        <v>675.36395324994874</v>
      </c>
      <c r="AP82">
        <v>78032</v>
      </c>
      <c r="AQ82">
        <v>78032</v>
      </c>
      <c r="AR82">
        <v>78032</v>
      </c>
      <c r="AS82">
        <v>78032</v>
      </c>
      <c r="AT82">
        <v>78032</v>
      </c>
      <c r="AU82">
        <v>78032</v>
      </c>
      <c r="AV82">
        <v>78032</v>
      </c>
      <c r="AW82">
        <v>78032</v>
      </c>
      <c r="AX82">
        <v>650715.58672345011</v>
      </c>
    </row>
    <row r="83" spans="1:50" ht="15">
      <c r="A83" s="128" t="s">
        <v>156</v>
      </c>
      <c r="B83">
        <v>6.1485148514851486</v>
      </c>
      <c r="C83">
        <v>5.9319727891156466</v>
      </c>
      <c r="D83">
        <v>4.6486486486486482</v>
      </c>
      <c r="E83">
        <v>6.1707317073170733</v>
      </c>
      <c r="F83">
        <v>5.8977777777777778</v>
      </c>
      <c r="G83">
        <v>5.7442922374429219</v>
      </c>
      <c r="H83">
        <v>6.9947368421052634</v>
      </c>
      <c r="I83">
        <v>7.4083769633507854</v>
      </c>
      <c r="J83">
        <v>0.44772891131939441</v>
      </c>
      <c r="K83">
        <v>0.63510560815731976</v>
      </c>
      <c r="L83">
        <v>0.60563380281690138</v>
      </c>
      <c r="M83">
        <v>1.020847343644923</v>
      </c>
      <c r="N83">
        <v>1</v>
      </c>
      <c r="O83">
        <v>0.92364170337738616</v>
      </c>
      <c r="P83">
        <v>0.94389204545454541</v>
      </c>
      <c r="Q83">
        <v>1.072782410917362</v>
      </c>
      <c r="R83">
        <v>0.92718096611391498</v>
      </c>
      <c r="S83">
        <v>0.89293517844136927</v>
      </c>
      <c r="T83">
        <v>0.86971830985915499</v>
      </c>
      <c r="U83">
        <v>0.83456624075319441</v>
      </c>
      <c r="V83">
        <v>0.83044461190655616</v>
      </c>
      <c r="W83">
        <v>0.83920704845814975</v>
      </c>
      <c r="X83">
        <v>0.86505681818181812</v>
      </c>
      <c r="Y83">
        <v>0.85519332827899919</v>
      </c>
      <c r="Z83">
        <v>510</v>
      </c>
      <c r="AA83">
        <v>510</v>
      </c>
      <c r="AB83">
        <v>485</v>
      </c>
      <c r="AC83">
        <v>550</v>
      </c>
      <c r="AD83">
        <v>540</v>
      </c>
      <c r="AE83">
        <v>520</v>
      </c>
      <c r="AF83">
        <v>535</v>
      </c>
      <c r="AG83">
        <v>1875.4826609789279</v>
      </c>
      <c r="AH83">
        <v>1875.4826609789279</v>
      </c>
      <c r="AI83">
        <v>1783.547236421138</v>
      </c>
      <c r="AJ83">
        <v>2022.579340271393</v>
      </c>
      <c r="AK83">
        <v>1985.8051704482771</v>
      </c>
      <c r="AL83">
        <v>1912.256830802045</v>
      </c>
      <c r="AM83">
        <v>1967.418085536719</v>
      </c>
      <c r="AN83">
        <v>7.354833964623249</v>
      </c>
      <c r="AO83">
        <v>147.09667929246501</v>
      </c>
      <c r="AP83">
        <v>27193</v>
      </c>
      <c r="AQ83">
        <v>27193</v>
      </c>
      <c r="AR83">
        <v>27193</v>
      </c>
      <c r="AS83">
        <v>27193</v>
      </c>
      <c r="AT83">
        <v>27193</v>
      </c>
      <c r="AU83">
        <v>27193</v>
      </c>
      <c r="AV83">
        <v>27193</v>
      </c>
      <c r="AW83">
        <v>27193</v>
      </c>
      <c r="AX83">
        <v>234833.53248483944</v>
      </c>
    </row>
    <row r="84" spans="1:50" ht="15">
      <c r="A84" s="128" t="s">
        <v>158</v>
      </c>
      <c r="B84">
        <v>7.6607142857142856</v>
      </c>
      <c r="C84">
        <v>8.6837782340862422</v>
      </c>
      <c r="D84">
        <v>7.2152466367713002</v>
      </c>
      <c r="E84">
        <v>8.0630630630630638</v>
      </c>
      <c r="F84">
        <v>7.3891402714932131</v>
      </c>
      <c r="G84">
        <v>7.3154761904761907</v>
      </c>
      <c r="H84">
        <v>6.8063063063063067</v>
      </c>
      <c r="I84">
        <v>7.1788990825688073</v>
      </c>
      <c r="J84">
        <v>0.97973165857836142</v>
      </c>
      <c r="K84">
        <v>1.1442099567099571</v>
      </c>
      <c r="L84">
        <v>0.86273458445040219</v>
      </c>
      <c r="M84">
        <v>0.88177339901477836</v>
      </c>
      <c r="N84">
        <v>0.9477655252466628</v>
      </c>
      <c r="O84">
        <v>0.81878747501665561</v>
      </c>
      <c r="P84">
        <v>0.82253674469243332</v>
      </c>
      <c r="Q84">
        <v>0.91041303083187897</v>
      </c>
      <c r="R84">
        <v>0.87210962032543538</v>
      </c>
      <c r="S84">
        <v>0.86823593073593075</v>
      </c>
      <c r="T84">
        <v>0.88042895442359248</v>
      </c>
      <c r="U84">
        <v>0.89064039408866991</v>
      </c>
      <c r="V84">
        <v>0.87173534532791641</v>
      </c>
      <c r="W84">
        <v>0.88807461692205192</v>
      </c>
      <c r="X84">
        <v>0.87915078933043</v>
      </c>
      <c r="Y84">
        <v>0.87318208260616637</v>
      </c>
      <c r="Z84">
        <v>1245</v>
      </c>
      <c r="AA84">
        <v>1285</v>
      </c>
      <c r="AB84">
        <v>1295</v>
      </c>
      <c r="AC84">
        <v>1295</v>
      </c>
      <c r="AD84">
        <v>1190</v>
      </c>
      <c r="AE84">
        <v>1245</v>
      </c>
      <c r="AF84">
        <v>1280</v>
      </c>
      <c r="AG84">
        <v>2259.7742040875601</v>
      </c>
      <c r="AH84">
        <v>2332.3773913674809</v>
      </c>
      <c r="AI84">
        <v>2350.5281881874621</v>
      </c>
      <c r="AJ84">
        <v>2350.5281881874621</v>
      </c>
      <c r="AK84">
        <v>2159.944821577667</v>
      </c>
      <c r="AL84">
        <v>2259.7742040875601</v>
      </c>
      <c r="AM84">
        <v>2323.3019929574912</v>
      </c>
      <c r="AN84">
        <v>446.50960177151768</v>
      </c>
      <c r="AO84">
        <v>0</v>
      </c>
      <c r="AP84">
        <v>55094</v>
      </c>
      <c r="AQ84">
        <v>55094</v>
      </c>
      <c r="AR84">
        <v>55094</v>
      </c>
      <c r="AS84">
        <v>55094</v>
      </c>
      <c r="AT84">
        <v>55094</v>
      </c>
      <c r="AU84">
        <v>55094</v>
      </c>
      <c r="AV84">
        <v>55094</v>
      </c>
      <c r="AW84">
        <v>55094</v>
      </c>
      <c r="AX84">
        <v>466144.44272640301</v>
      </c>
    </row>
    <row r="85" spans="1:50" ht="15">
      <c r="A85" s="128" t="s">
        <v>160</v>
      </c>
      <c r="B85">
        <v>7.8788927335640144</v>
      </c>
      <c r="C85">
        <v>6.3388157894736841</v>
      </c>
      <c r="D85">
        <v>7.5787671232876717</v>
      </c>
      <c r="E85">
        <v>7.1840490797546011</v>
      </c>
      <c r="F85">
        <v>7.2847222222222223</v>
      </c>
      <c r="G85">
        <v>9.9834024896265561</v>
      </c>
      <c r="H85">
        <v>11.650176678445231</v>
      </c>
      <c r="I85">
        <v>7.7516339869281046</v>
      </c>
      <c r="J85">
        <v>1.416044776119403</v>
      </c>
      <c r="K85">
        <v>1.277851458885942</v>
      </c>
      <c r="L85">
        <v>1.517832647462277</v>
      </c>
      <c r="M85">
        <v>1.4245742092457421</v>
      </c>
      <c r="N85">
        <v>1.4620209059233451</v>
      </c>
      <c r="O85">
        <v>1.790178571428571</v>
      </c>
      <c r="P85">
        <v>2.2975609756097559</v>
      </c>
      <c r="Q85">
        <v>1.6786978060863409</v>
      </c>
      <c r="R85">
        <v>0.82027363184079605</v>
      </c>
      <c r="S85">
        <v>0.79840848806366049</v>
      </c>
      <c r="T85">
        <v>0.79972565157750342</v>
      </c>
      <c r="U85">
        <v>0.80170316301703159</v>
      </c>
      <c r="V85">
        <v>0.79930313588850177</v>
      </c>
      <c r="W85">
        <v>0.82068452380952384</v>
      </c>
      <c r="X85">
        <v>0.80278745644599303</v>
      </c>
      <c r="Y85">
        <v>0.78343949044585992</v>
      </c>
      <c r="Z85">
        <v>720</v>
      </c>
      <c r="AA85">
        <v>690</v>
      </c>
      <c r="AB85">
        <v>635</v>
      </c>
      <c r="AC85">
        <v>745</v>
      </c>
      <c r="AD85">
        <v>630</v>
      </c>
      <c r="AE85">
        <v>635</v>
      </c>
      <c r="AF85">
        <v>705</v>
      </c>
      <c r="AG85">
        <v>1497.846845160082</v>
      </c>
      <c r="AH85">
        <v>1435.4365599450789</v>
      </c>
      <c r="AI85">
        <v>1321.0177037175731</v>
      </c>
      <c r="AJ85">
        <v>1549.8554161725849</v>
      </c>
      <c r="AK85">
        <v>1310.615989515072</v>
      </c>
      <c r="AL85">
        <v>1321.0177037175731</v>
      </c>
      <c r="AM85">
        <v>1466.6417025525809</v>
      </c>
      <c r="AN85">
        <v>555.45153841353056</v>
      </c>
      <c r="AO85">
        <v>576.25496681853167</v>
      </c>
      <c r="AP85">
        <v>48069</v>
      </c>
      <c r="AQ85">
        <v>48069</v>
      </c>
      <c r="AR85">
        <v>48069</v>
      </c>
      <c r="AS85">
        <v>48069</v>
      </c>
      <c r="AT85">
        <v>48069</v>
      </c>
      <c r="AU85">
        <v>48069</v>
      </c>
      <c r="AV85">
        <v>48069</v>
      </c>
      <c r="AW85">
        <v>48069</v>
      </c>
      <c r="AX85">
        <v>400431.07997300779</v>
      </c>
    </row>
    <row r="86" spans="1:50" ht="15">
      <c r="A86" s="128" t="s">
        <v>162</v>
      </c>
      <c r="B86">
        <v>7.7192982456140351</v>
      </c>
      <c r="C86">
        <v>4.7079646017699117</v>
      </c>
      <c r="D86">
        <v>5.5233644859813076</v>
      </c>
      <c r="E86">
        <v>4.0434782608695654</v>
      </c>
      <c r="F86">
        <v>5.384615384615385</v>
      </c>
      <c r="G86">
        <v>7.183098591549296</v>
      </c>
      <c r="H86">
        <v>6.8273809523809534</v>
      </c>
      <c r="I86">
        <v>7.654929577464789</v>
      </c>
      <c r="J86">
        <v>0.90441932168550876</v>
      </c>
      <c r="K86">
        <v>0.55532359081419624</v>
      </c>
      <c r="L86">
        <v>0.72962962962962963</v>
      </c>
      <c r="M86">
        <v>0.56091676718938477</v>
      </c>
      <c r="N86">
        <v>0.70707070707070707</v>
      </c>
      <c r="O86">
        <v>1.1147540983606561</v>
      </c>
      <c r="P86">
        <v>1.1923076923076921</v>
      </c>
      <c r="Q86">
        <v>1.2310305775764441</v>
      </c>
      <c r="R86">
        <v>0.88283658787255914</v>
      </c>
      <c r="S86">
        <v>0.8820459290187892</v>
      </c>
      <c r="T86">
        <v>0.86790123456790125</v>
      </c>
      <c r="U86">
        <v>0.86127864897466822</v>
      </c>
      <c r="V86">
        <v>0.86868686868686873</v>
      </c>
      <c r="W86">
        <v>0.84480874316939891</v>
      </c>
      <c r="X86">
        <v>0.82536382536382535</v>
      </c>
      <c r="Y86">
        <v>0.83918459796149492</v>
      </c>
      <c r="Z86">
        <v>490</v>
      </c>
      <c r="AA86">
        <v>435</v>
      </c>
      <c r="AB86">
        <v>445</v>
      </c>
      <c r="AC86">
        <v>490</v>
      </c>
      <c r="AD86">
        <v>455</v>
      </c>
      <c r="AE86">
        <v>440</v>
      </c>
      <c r="AF86">
        <v>475</v>
      </c>
      <c r="AG86">
        <v>1696.0886119764621</v>
      </c>
      <c r="AH86">
        <v>1505.711318795431</v>
      </c>
      <c r="AI86">
        <v>1540.3253721010731</v>
      </c>
      <c r="AJ86">
        <v>1696.0886119764621</v>
      </c>
      <c r="AK86">
        <v>1574.9394254067149</v>
      </c>
      <c r="AL86">
        <v>1523.0183454482519</v>
      </c>
      <c r="AM86">
        <v>1644.1675320179991</v>
      </c>
      <c r="AN86">
        <v>422.29145032883349</v>
      </c>
      <c r="AO86">
        <v>384.2159916926272</v>
      </c>
      <c r="AP86">
        <v>28890</v>
      </c>
      <c r="AQ86">
        <v>28890</v>
      </c>
      <c r="AR86">
        <v>28890</v>
      </c>
      <c r="AS86">
        <v>28890</v>
      </c>
      <c r="AT86">
        <v>28890</v>
      </c>
      <c r="AU86">
        <v>28890</v>
      </c>
      <c r="AV86">
        <v>28890</v>
      </c>
      <c r="AW86">
        <v>28890</v>
      </c>
      <c r="AX86">
        <v>246399.75834866436</v>
      </c>
    </row>
    <row r="87" spans="1:50" ht="15">
      <c r="A87" s="128" t="s">
        <v>164</v>
      </c>
      <c r="B87">
        <v>5.0649350649350646</v>
      </c>
      <c r="C87">
        <v>5.9873417721518987</v>
      </c>
      <c r="D87">
        <v>6.4285714285714288</v>
      </c>
      <c r="E87">
        <v>5.5638297872340434</v>
      </c>
      <c r="F87">
        <v>6.2870370370370372</v>
      </c>
      <c r="G87">
        <v>5.9761904761904763</v>
      </c>
      <c r="H87">
        <v>5.617977528089888</v>
      </c>
      <c r="I87">
        <v>5.7325581395348841</v>
      </c>
      <c r="J87">
        <v>0.36585365853658541</v>
      </c>
      <c r="K87">
        <v>0.4261261261261261</v>
      </c>
      <c r="L87">
        <v>0.63886424134871345</v>
      </c>
      <c r="M87">
        <v>0.44135021097046412</v>
      </c>
      <c r="N87">
        <v>0.65922330097087378</v>
      </c>
      <c r="O87">
        <v>0.51016260162601623</v>
      </c>
      <c r="P87">
        <v>0.47169811320754718</v>
      </c>
      <c r="Q87">
        <v>0.50306122448979596</v>
      </c>
      <c r="R87">
        <v>0.92776735459662285</v>
      </c>
      <c r="S87">
        <v>0.92882882882882889</v>
      </c>
      <c r="T87">
        <v>0.90062111801242239</v>
      </c>
      <c r="U87">
        <v>0.92067510548523201</v>
      </c>
      <c r="V87">
        <v>0.89514563106796119</v>
      </c>
      <c r="W87">
        <v>0.91463414634146345</v>
      </c>
      <c r="X87">
        <v>0.91603773584905657</v>
      </c>
      <c r="Y87">
        <v>0.91224489795918373</v>
      </c>
      <c r="Z87">
        <v>480</v>
      </c>
      <c r="AA87">
        <v>480</v>
      </c>
      <c r="AB87">
        <v>515</v>
      </c>
      <c r="AC87">
        <v>460</v>
      </c>
      <c r="AD87">
        <v>470</v>
      </c>
      <c r="AE87">
        <v>450</v>
      </c>
      <c r="AF87">
        <v>510</v>
      </c>
      <c r="AG87">
        <v>1847.503945190716</v>
      </c>
      <c r="AH87">
        <v>1847.503945190716</v>
      </c>
      <c r="AI87">
        <v>1982.2177745275389</v>
      </c>
      <c r="AJ87">
        <v>1770.524614141103</v>
      </c>
      <c r="AK87">
        <v>1809.01427966591</v>
      </c>
      <c r="AL87">
        <v>1732.034948616297</v>
      </c>
      <c r="AM87">
        <v>1962.9729417651361</v>
      </c>
      <c r="AN87">
        <v>835.22574188830288</v>
      </c>
      <c r="AO87">
        <v>773.64227704861241</v>
      </c>
      <c r="AP87">
        <v>25981</v>
      </c>
      <c r="AQ87">
        <v>25981</v>
      </c>
      <c r="AR87">
        <v>25981</v>
      </c>
      <c r="AS87">
        <v>25981</v>
      </c>
      <c r="AT87">
        <v>25981</v>
      </c>
      <c r="AU87">
        <v>25981</v>
      </c>
      <c r="AV87">
        <v>25981</v>
      </c>
      <c r="AW87">
        <v>25981</v>
      </c>
      <c r="AX87">
        <v>225831.63120356348</v>
      </c>
    </row>
    <row r="88" spans="1:50" ht="15">
      <c r="A88" s="128" t="s">
        <v>166</v>
      </c>
      <c r="B88">
        <v>8.3121387283236992</v>
      </c>
      <c r="C88">
        <v>8.7558139534883725</v>
      </c>
      <c r="D88">
        <v>8.3869047619047628</v>
      </c>
      <c r="E88">
        <v>11.755102040816331</v>
      </c>
      <c r="F88">
        <v>9.223684210526315</v>
      </c>
      <c r="G88">
        <v>9.3088235294117645</v>
      </c>
      <c r="H88">
        <v>10.75</v>
      </c>
      <c r="I88">
        <v>8.9552238805970141</v>
      </c>
      <c r="J88">
        <v>0.86470234515935052</v>
      </c>
      <c r="K88">
        <v>0.86452353616532718</v>
      </c>
      <c r="L88">
        <v>0.84981905910735822</v>
      </c>
      <c r="M88">
        <v>1.3410942956926659</v>
      </c>
      <c r="N88">
        <v>0.93342210386151803</v>
      </c>
      <c r="O88">
        <v>0.87855655794587095</v>
      </c>
      <c r="P88">
        <v>0.92142857142857137</v>
      </c>
      <c r="Q88">
        <v>0.78999341672152734</v>
      </c>
      <c r="R88">
        <v>0.89597113650030069</v>
      </c>
      <c r="S88">
        <v>0.90126291618828935</v>
      </c>
      <c r="T88">
        <v>0.89867310012062729</v>
      </c>
      <c r="U88">
        <v>0.88591385331781136</v>
      </c>
      <c r="V88">
        <v>0.89880159786950731</v>
      </c>
      <c r="W88">
        <v>0.90562109646079114</v>
      </c>
      <c r="X88">
        <v>0.91428571428571426</v>
      </c>
      <c r="Y88">
        <v>0.91178406846609605</v>
      </c>
      <c r="Z88">
        <v>745</v>
      </c>
      <c r="AA88">
        <v>775</v>
      </c>
      <c r="AB88">
        <v>750</v>
      </c>
      <c r="AC88">
        <v>720</v>
      </c>
      <c r="AD88">
        <v>785</v>
      </c>
      <c r="AE88">
        <v>695</v>
      </c>
      <c r="AF88">
        <v>795</v>
      </c>
      <c r="AG88">
        <v>1712.446845190208</v>
      </c>
      <c r="AH88">
        <v>1781.4044362716929</v>
      </c>
      <c r="AI88">
        <v>1723.939777037122</v>
      </c>
      <c r="AJ88">
        <v>1654.9821859556371</v>
      </c>
      <c r="AK88">
        <v>1804.3902999655211</v>
      </c>
      <c r="AL88">
        <v>1597.5175267210659</v>
      </c>
      <c r="AM88">
        <v>1827.3761636593499</v>
      </c>
      <c r="AN88">
        <v>464.31444661533158</v>
      </c>
      <c r="AO88">
        <v>459.71727387656591</v>
      </c>
      <c r="AP88">
        <v>43505</v>
      </c>
      <c r="AQ88">
        <v>43505</v>
      </c>
      <c r="AR88">
        <v>43505</v>
      </c>
      <c r="AS88">
        <v>43505</v>
      </c>
      <c r="AT88">
        <v>43505</v>
      </c>
      <c r="AU88">
        <v>43505</v>
      </c>
      <c r="AV88">
        <v>43505</v>
      </c>
      <c r="AW88">
        <v>43505</v>
      </c>
      <c r="AX88">
        <v>366421.19249976682</v>
      </c>
    </row>
    <row r="89" spans="1:50" ht="15">
      <c r="A89" s="128" t="s">
        <v>168</v>
      </c>
      <c r="B89">
        <v>7.3403508771929822</v>
      </c>
      <c r="C89">
        <v>7.1679389312977104</v>
      </c>
      <c r="D89">
        <v>8.1404958677685944</v>
      </c>
      <c r="E89">
        <v>8.9611111111111104</v>
      </c>
      <c r="F89">
        <v>6.2928571428571427</v>
      </c>
      <c r="G89">
        <v>1.4</v>
      </c>
      <c r="H89">
        <v>6.833333333333333</v>
      </c>
      <c r="I89">
        <v>1.666666666666667</v>
      </c>
      <c r="J89">
        <v>0.94361750112764997</v>
      </c>
      <c r="K89">
        <v>0.8251318101933216</v>
      </c>
      <c r="L89">
        <v>0.92099111734455352</v>
      </c>
      <c r="M89">
        <v>0.71944692239072261</v>
      </c>
      <c r="N89">
        <v>0.45365602471678679</v>
      </c>
      <c r="O89">
        <v>7.5268817204301078E-2</v>
      </c>
      <c r="P89">
        <v>0.43157894736842112</v>
      </c>
      <c r="Q89">
        <v>0.1204819277108434</v>
      </c>
      <c r="R89">
        <v>0.87144790257104199</v>
      </c>
      <c r="S89">
        <v>0.88488576449912126</v>
      </c>
      <c r="T89">
        <v>0.88686302010285178</v>
      </c>
      <c r="U89">
        <v>0.91971454058876001</v>
      </c>
      <c r="V89">
        <v>0.92790937178166844</v>
      </c>
      <c r="W89">
        <v>0.94623655913978499</v>
      </c>
      <c r="X89">
        <v>0.93684210526315792</v>
      </c>
      <c r="Y89">
        <v>0.92771084337349397</v>
      </c>
      <c r="Z89">
        <v>1045</v>
      </c>
      <c r="AA89">
        <v>1105</v>
      </c>
      <c r="AB89">
        <v>995</v>
      </c>
      <c r="AC89">
        <v>1075</v>
      </c>
      <c r="AD89">
        <v>960</v>
      </c>
      <c r="AE89">
        <v>995</v>
      </c>
      <c r="AF89">
        <v>1005</v>
      </c>
      <c r="AG89">
        <v>2204.4553202261409</v>
      </c>
      <c r="AH89">
        <v>2331.0269175597</v>
      </c>
      <c r="AI89">
        <v>2098.978989114843</v>
      </c>
      <c r="AJ89">
        <v>2267.74111889292</v>
      </c>
      <c r="AK89">
        <v>2025.145557336934</v>
      </c>
      <c r="AL89">
        <v>2098.978989114843</v>
      </c>
      <c r="AM89">
        <v>2120.0742553371019</v>
      </c>
      <c r="AN89">
        <v>843.81064889038907</v>
      </c>
      <c r="AO89">
        <v>835.37254240148502</v>
      </c>
      <c r="AP89">
        <v>47404</v>
      </c>
      <c r="AQ89">
        <v>47404</v>
      </c>
      <c r="AR89">
        <v>47404</v>
      </c>
      <c r="AS89">
        <v>47404</v>
      </c>
      <c r="AT89">
        <v>47404</v>
      </c>
      <c r="AU89">
        <v>47404</v>
      </c>
      <c r="AV89">
        <v>47404</v>
      </c>
      <c r="AW89">
        <v>47404</v>
      </c>
      <c r="AX89">
        <v>403297.17887597997</v>
      </c>
    </row>
    <row r="90" spans="1:50" ht="15">
      <c r="A90" s="128" t="s">
        <v>170</v>
      </c>
      <c r="B90">
        <v>1.6</v>
      </c>
      <c r="C90">
        <v>3.25</v>
      </c>
      <c r="D90">
        <v>6.330275229357798</v>
      </c>
      <c r="E90">
        <v>5.2077922077922079</v>
      </c>
      <c r="F90">
        <v>6.9904761904761914</v>
      </c>
      <c r="G90">
        <v>6.4948453608247423</v>
      </c>
      <c r="H90">
        <v>7.125</v>
      </c>
      <c r="I90">
        <v>6.6428571428571432</v>
      </c>
      <c r="J90">
        <v>6.6115702479338845E-2</v>
      </c>
      <c r="K90">
        <v>0.35221674876847292</v>
      </c>
      <c r="L90">
        <v>0.40949554896142432</v>
      </c>
      <c r="M90">
        <v>0.42659574468085099</v>
      </c>
      <c r="N90">
        <v>0.52167732764747687</v>
      </c>
      <c r="O90">
        <v>0.44334975369458129</v>
      </c>
      <c r="P90">
        <v>0.51637630662020906</v>
      </c>
      <c r="Q90">
        <v>0.46655518394648832</v>
      </c>
      <c r="R90">
        <v>0.95867768595041325</v>
      </c>
      <c r="S90">
        <v>0.89162561576354682</v>
      </c>
      <c r="T90">
        <v>0.93531157270029674</v>
      </c>
      <c r="U90">
        <v>0.91808510638297869</v>
      </c>
      <c r="V90">
        <v>0.92537313432835822</v>
      </c>
      <c r="W90">
        <v>0.93173821252638989</v>
      </c>
      <c r="X90">
        <v>0.92752613240418114</v>
      </c>
      <c r="Y90">
        <v>0.92976588628762546</v>
      </c>
      <c r="Z90">
        <v>475</v>
      </c>
      <c r="AA90">
        <v>475</v>
      </c>
      <c r="AB90">
        <v>455</v>
      </c>
      <c r="AC90">
        <v>530</v>
      </c>
      <c r="AD90">
        <v>445</v>
      </c>
      <c r="AE90">
        <v>465</v>
      </c>
      <c r="AF90">
        <v>490</v>
      </c>
      <c r="AG90">
        <v>1683.919455473625</v>
      </c>
      <c r="AH90">
        <v>1683.919455473625</v>
      </c>
      <c r="AI90">
        <v>1613.017583664209</v>
      </c>
      <c r="AJ90">
        <v>1878.8996029495181</v>
      </c>
      <c r="AK90">
        <v>1577.5666477595009</v>
      </c>
      <c r="AL90">
        <v>1648.468519568916</v>
      </c>
      <c r="AM90">
        <v>1737.0958593306859</v>
      </c>
      <c r="AN90">
        <v>432.50141803743622</v>
      </c>
      <c r="AO90">
        <v>460.8621667612025</v>
      </c>
      <c r="AP90">
        <v>28208</v>
      </c>
      <c r="AQ90">
        <v>28208</v>
      </c>
      <c r="AR90">
        <v>28208</v>
      </c>
      <c r="AS90">
        <v>28208</v>
      </c>
      <c r="AT90">
        <v>28208</v>
      </c>
      <c r="AU90">
        <v>28208</v>
      </c>
      <c r="AV90">
        <v>28208</v>
      </c>
      <c r="AW90">
        <v>28208</v>
      </c>
      <c r="AX90">
        <v>241769.51244081318</v>
      </c>
    </row>
    <row r="91" spans="1:50" ht="15">
      <c r="A91" s="128" t="s">
        <v>172</v>
      </c>
      <c r="B91">
        <v>5.8517482517482513</v>
      </c>
      <c r="C91">
        <v>5.2586926286509037</v>
      </c>
      <c r="D91">
        <v>5.3950073421439058</v>
      </c>
      <c r="E91">
        <v>4.8410513141426783</v>
      </c>
      <c r="F91">
        <v>5.2226512226512227</v>
      </c>
      <c r="G91">
        <v>5.6725768321513002</v>
      </c>
      <c r="H91">
        <v>5.5960832313341493</v>
      </c>
      <c r="I91">
        <v>5.604395604395604</v>
      </c>
      <c r="J91">
        <v>0.90425761832720986</v>
      </c>
      <c r="K91">
        <v>0.78754426161216418</v>
      </c>
      <c r="L91">
        <v>0.79300669112885824</v>
      </c>
      <c r="M91">
        <v>0.77577216205375055</v>
      </c>
      <c r="N91">
        <v>0.71330638073475128</v>
      </c>
      <c r="O91">
        <v>0.84832950327028456</v>
      </c>
      <c r="P91">
        <v>0.77281947261663286</v>
      </c>
      <c r="Q91">
        <v>0.85</v>
      </c>
      <c r="R91">
        <v>0.84547222822563217</v>
      </c>
      <c r="S91">
        <v>0.85023953343053527</v>
      </c>
      <c r="T91">
        <v>0.85301100798618612</v>
      </c>
      <c r="U91">
        <v>0.83975130365022066</v>
      </c>
      <c r="V91">
        <v>0.86342063631569699</v>
      </c>
      <c r="W91">
        <v>0.85045076895881211</v>
      </c>
      <c r="X91">
        <v>0.86189993238674778</v>
      </c>
      <c r="Y91">
        <v>0.84833333333333338</v>
      </c>
      <c r="Z91">
        <v>3365</v>
      </c>
      <c r="AA91">
        <v>3430</v>
      </c>
      <c r="AB91">
        <v>3225</v>
      </c>
      <c r="AC91">
        <v>3450</v>
      </c>
      <c r="AD91">
        <v>3270</v>
      </c>
      <c r="AE91">
        <v>3305</v>
      </c>
      <c r="AF91">
        <v>3435</v>
      </c>
      <c r="AG91">
        <v>1433.507001393036</v>
      </c>
      <c r="AH91">
        <v>1461.197329800332</v>
      </c>
      <c r="AI91">
        <v>1373.866294054247</v>
      </c>
      <c r="AJ91">
        <v>1469.7174308487299</v>
      </c>
      <c r="AK91">
        <v>1393.0365214131441</v>
      </c>
      <c r="AL91">
        <v>1407.9466982478409</v>
      </c>
      <c r="AM91">
        <v>1463.327355062431</v>
      </c>
      <c r="AN91">
        <v>723.35657900902697</v>
      </c>
      <c r="AO91">
        <v>724.20858911386688</v>
      </c>
      <c r="AP91">
        <v>234739</v>
      </c>
      <c r="AQ91">
        <v>234739</v>
      </c>
      <c r="AR91">
        <v>234739</v>
      </c>
      <c r="AS91">
        <v>234739</v>
      </c>
      <c r="AT91">
        <v>234739</v>
      </c>
      <c r="AU91">
        <v>234739</v>
      </c>
      <c r="AV91">
        <v>234739</v>
      </c>
      <c r="AW91">
        <v>234739</v>
      </c>
      <c r="AX91">
        <v>1912898.8636202039</v>
      </c>
    </row>
    <row r="92" spans="1:50" ht="15">
      <c r="A92" s="128" t="s">
        <v>174</v>
      </c>
      <c r="B92">
        <v>2.8968253968253972</v>
      </c>
      <c r="C92">
        <v>3.166666666666667</v>
      </c>
      <c r="D92">
        <v>3.589285714285714</v>
      </c>
      <c r="E92">
        <v>2.7575757575757578</v>
      </c>
      <c r="F92">
        <v>2.535353535353535</v>
      </c>
      <c r="G92">
        <v>3.7749999999999999</v>
      </c>
      <c r="H92">
        <v>2.746031746031746</v>
      </c>
      <c r="I92">
        <v>3.2265625</v>
      </c>
      <c r="J92">
        <v>0.33796296296296302</v>
      </c>
      <c r="K92">
        <v>0.37382378100940977</v>
      </c>
      <c r="L92">
        <v>0.36281588447653429</v>
      </c>
      <c r="M92">
        <v>0.31031543052003407</v>
      </c>
      <c r="N92">
        <v>0.24680432645034411</v>
      </c>
      <c r="O92">
        <v>0.42979127134724859</v>
      </c>
      <c r="P92">
        <v>0.31397459165154262</v>
      </c>
      <c r="Q92">
        <v>0.40019379844961239</v>
      </c>
      <c r="R92">
        <v>0.8833333333333333</v>
      </c>
      <c r="S92">
        <v>0.88195038494439693</v>
      </c>
      <c r="T92">
        <v>0.89891696750902528</v>
      </c>
      <c r="U92">
        <v>0.88746803069053715</v>
      </c>
      <c r="V92">
        <v>0.90265486725663713</v>
      </c>
      <c r="W92">
        <v>0.88614800759013279</v>
      </c>
      <c r="X92">
        <v>0.88566243194192373</v>
      </c>
      <c r="Y92">
        <v>0.87596899224806202</v>
      </c>
      <c r="Z92">
        <v>525</v>
      </c>
      <c r="AA92">
        <v>545</v>
      </c>
      <c r="AB92">
        <v>510</v>
      </c>
      <c r="AC92">
        <v>535</v>
      </c>
      <c r="AD92">
        <v>505</v>
      </c>
      <c r="AE92">
        <v>530</v>
      </c>
      <c r="AF92">
        <v>545</v>
      </c>
      <c r="AG92">
        <v>1517.779705117086</v>
      </c>
      <c r="AH92">
        <v>1575.599884359641</v>
      </c>
      <c r="AI92">
        <v>1474.4145706851691</v>
      </c>
      <c r="AJ92">
        <v>1546.6897947383641</v>
      </c>
      <c r="AK92">
        <v>1459.9595258745301</v>
      </c>
      <c r="AL92">
        <v>1532.234749927725</v>
      </c>
      <c r="AM92">
        <v>1575.599884359641</v>
      </c>
      <c r="AN92">
        <v>766.1173749638624</v>
      </c>
      <c r="AO92">
        <v>676.49609713790119</v>
      </c>
      <c r="AP92">
        <v>34590</v>
      </c>
      <c r="AQ92">
        <v>34590</v>
      </c>
      <c r="AR92">
        <v>34590</v>
      </c>
      <c r="AS92">
        <v>34590</v>
      </c>
      <c r="AT92">
        <v>34590</v>
      </c>
      <c r="AU92">
        <v>34590</v>
      </c>
      <c r="AV92">
        <v>34590</v>
      </c>
      <c r="AW92">
        <v>34590</v>
      </c>
      <c r="AX92">
        <v>292574.46267354302</v>
      </c>
    </row>
    <row r="93" spans="1:50" ht="15">
      <c r="A93" s="128" t="s">
        <v>176</v>
      </c>
      <c r="B93">
        <v>3.6628571428571428</v>
      </c>
      <c r="C93">
        <v>3.4730538922155691</v>
      </c>
      <c r="D93">
        <v>4.4480874316939891</v>
      </c>
      <c r="E93">
        <v>5.0247524752475243</v>
      </c>
      <c r="F93">
        <v>4.0526315789473681</v>
      </c>
      <c r="G93">
        <v>3.6213017751479288</v>
      </c>
      <c r="H93">
        <v>3.165853658536586</v>
      </c>
      <c r="I93">
        <v>3.7049180327868849</v>
      </c>
      <c r="J93">
        <v>0.48340874811463053</v>
      </c>
      <c r="K93">
        <v>0.45383411580594679</v>
      </c>
      <c r="L93">
        <v>0.56332179930795845</v>
      </c>
      <c r="M93">
        <v>0.69855471438403305</v>
      </c>
      <c r="N93">
        <v>0.53472222222222221</v>
      </c>
      <c r="O93">
        <v>0.47552447552447552</v>
      </c>
      <c r="P93">
        <v>0.46159317211948792</v>
      </c>
      <c r="Q93">
        <v>0.53093187157400157</v>
      </c>
      <c r="R93">
        <v>0.86802413273001511</v>
      </c>
      <c r="S93">
        <v>0.86932707355242567</v>
      </c>
      <c r="T93">
        <v>0.8733564013840831</v>
      </c>
      <c r="U93">
        <v>0.86097728836889198</v>
      </c>
      <c r="V93">
        <v>0.86805555555555558</v>
      </c>
      <c r="W93">
        <v>0.86868686868686873</v>
      </c>
      <c r="X93">
        <v>0.85419630156472259</v>
      </c>
      <c r="Y93">
        <v>0.85669537979639787</v>
      </c>
      <c r="Z93">
        <v>690</v>
      </c>
      <c r="AA93">
        <v>670</v>
      </c>
      <c r="AB93">
        <v>750</v>
      </c>
      <c r="AC93">
        <v>715</v>
      </c>
      <c r="AD93">
        <v>680</v>
      </c>
      <c r="AE93">
        <v>680</v>
      </c>
      <c r="AF93">
        <v>725</v>
      </c>
      <c r="AG93">
        <v>1757.2454540824119</v>
      </c>
      <c r="AH93">
        <v>1706.3108032394441</v>
      </c>
      <c r="AI93">
        <v>1910.0494066113181</v>
      </c>
      <c r="AJ93">
        <v>1820.9137676361231</v>
      </c>
      <c r="AK93">
        <v>1731.7781286609279</v>
      </c>
      <c r="AL93">
        <v>1731.7781286609279</v>
      </c>
      <c r="AM93">
        <v>1846.3810930576069</v>
      </c>
      <c r="AN93">
        <v>522.08017114042684</v>
      </c>
      <c r="AO93">
        <v>494.0661131767942</v>
      </c>
      <c r="AP93">
        <v>39266</v>
      </c>
      <c r="AQ93">
        <v>39266</v>
      </c>
      <c r="AR93">
        <v>39266</v>
      </c>
      <c r="AS93">
        <v>39266</v>
      </c>
      <c r="AT93">
        <v>39266</v>
      </c>
      <c r="AU93">
        <v>39266</v>
      </c>
      <c r="AV93">
        <v>39266</v>
      </c>
      <c r="AW93">
        <v>39266</v>
      </c>
      <c r="AX93">
        <v>332600.87773237412</v>
      </c>
    </row>
    <row r="94" spans="1:50" ht="15">
      <c r="A94" s="128" t="s">
        <v>178</v>
      </c>
      <c r="B94">
        <v>7.6478555304740414</v>
      </c>
      <c r="C94">
        <v>7.2670025188916876</v>
      </c>
      <c r="D94">
        <v>7.6042944785276072</v>
      </c>
      <c r="E94">
        <v>6.1303116147308776</v>
      </c>
      <c r="F94">
        <v>5.9867549668874176</v>
      </c>
      <c r="G94">
        <v>6.2673992673992673</v>
      </c>
      <c r="H94">
        <v>4.5489614243323446</v>
      </c>
      <c r="I94">
        <v>4.2108843537414966</v>
      </c>
      <c r="J94">
        <v>1.4660320207702291</v>
      </c>
      <c r="K94">
        <v>1.2142255892255891</v>
      </c>
      <c r="L94">
        <v>1.2211822660098519</v>
      </c>
      <c r="M94">
        <v>1.017873941674506</v>
      </c>
      <c r="N94">
        <v>0.95610787942887365</v>
      </c>
      <c r="O94">
        <v>0.90913921360255046</v>
      </c>
      <c r="P94">
        <v>0.79760665972944844</v>
      </c>
      <c r="Q94">
        <v>0.65157894736842104</v>
      </c>
      <c r="R94">
        <v>0.80830809173517959</v>
      </c>
      <c r="S94">
        <v>0.83291245791245794</v>
      </c>
      <c r="T94">
        <v>0.83940886699507389</v>
      </c>
      <c r="U94">
        <v>0.83396048918156163</v>
      </c>
      <c r="V94">
        <v>0.84029613960867267</v>
      </c>
      <c r="W94">
        <v>0.85494155154091389</v>
      </c>
      <c r="X94">
        <v>0.82466181061394384</v>
      </c>
      <c r="Y94">
        <v>0.84526315789473683</v>
      </c>
      <c r="Z94">
        <v>1160</v>
      </c>
      <c r="AA94">
        <v>1145</v>
      </c>
      <c r="AB94">
        <v>1075</v>
      </c>
      <c r="AC94">
        <v>1130</v>
      </c>
      <c r="AD94">
        <v>1110</v>
      </c>
      <c r="AE94">
        <v>1040</v>
      </c>
      <c r="AF94">
        <v>1085</v>
      </c>
      <c r="AG94">
        <v>1684.895492904556</v>
      </c>
      <c r="AH94">
        <v>1663.1080511859629</v>
      </c>
      <c r="AI94">
        <v>1561.43332316586</v>
      </c>
      <c r="AJ94">
        <v>1641.3206094673701</v>
      </c>
      <c r="AK94">
        <v>1612.2706871759119</v>
      </c>
      <c r="AL94">
        <v>1510.5959591558089</v>
      </c>
      <c r="AM94">
        <v>1575.95828431159</v>
      </c>
      <c r="AN94">
        <v>557.75850799599118</v>
      </c>
      <c r="AO94">
        <v>518.54111290252297</v>
      </c>
      <c r="AP94">
        <v>68847</v>
      </c>
      <c r="AQ94">
        <v>68847</v>
      </c>
      <c r="AR94">
        <v>68847</v>
      </c>
      <c r="AS94">
        <v>68847</v>
      </c>
      <c r="AT94">
        <v>68847</v>
      </c>
      <c r="AU94">
        <v>68847</v>
      </c>
      <c r="AV94">
        <v>68847</v>
      </c>
      <c r="AW94">
        <v>68847</v>
      </c>
      <c r="AX94">
        <v>570911.45899150381</v>
      </c>
    </row>
    <row r="95" spans="1:50" ht="15">
      <c r="A95" s="128" t="s">
        <v>180</v>
      </c>
      <c r="B95">
        <v>7.9090909090909092</v>
      </c>
      <c r="C95">
        <v>9.1966527196652716</v>
      </c>
      <c r="D95">
        <v>9.5991561181434601</v>
      </c>
      <c r="E95">
        <v>8.4117647058823533</v>
      </c>
      <c r="F95">
        <v>10.25229357798165</v>
      </c>
      <c r="G95">
        <v>9.9958333333333336</v>
      </c>
      <c r="H95">
        <v>9.28169014084507</v>
      </c>
      <c r="I95">
        <v>8</v>
      </c>
      <c r="J95">
        <v>1.1910039113428941</v>
      </c>
      <c r="K95">
        <v>1.295990566037736</v>
      </c>
      <c r="L95">
        <v>1.397420147420148</v>
      </c>
      <c r="M95">
        <v>1.2610229276895939</v>
      </c>
      <c r="N95">
        <v>1.4531859557867359</v>
      </c>
      <c r="O95">
        <v>1.490062111801242</v>
      </c>
      <c r="P95">
        <v>1.5388207822533571</v>
      </c>
      <c r="Q95">
        <v>1.293959731543624</v>
      </c>
      <c r="R95">
        <v>0.84941329856584091</v>
      </c>
      <c r="S95">
        <v>0.85908018867924529</v>
      </c>
      <c r="T95">
        <v>0.85442260442260443</v>
      </c>
      <c r="U95">
        <v>0.85008818342151682</v>
      </c>
      <c r="V95">
        <v>0.85825747724317292</v>
      </c>
      <c r="W95">
        <v>0.85093167701863348</v>
      </c>
      <c r="X95">
        <v>0.83420899007589022</v>
      </c>
      <c r="Y95">
        <v>0.838255033557047</v>
      </c>
      <c r="Z95">
        <v>805</v>
      </c>
      <c r="AA95">
        <v>870</v>
      </c>
      <c r="AB95">
        <v>840</v>
      </c>
      <c r="AC95">
        <v>925</v>
      </c>
      <c r="AD95">
        <v>835</v>
      </c>
      <c r="AE95">
        <v>875</v>
      </c>
      <c r="AF95">
        <v>960</v>
      </c>
      <c r="AG95">
        <v>1492.122335495829</v>
      </c>
      <c r="AH95">
        <v>1612.6042632066731</v>
      </c>
      <c r="AI95">
        <v>1556.997219647822</v>
      </c>
      <c r="AJ95">
        <v>1714.550509731233</v>
      </c>
      <c r="AK95">
        <v>1547.7293790546801</v>
      </c>
      <c r="AL95">
        <v>1621.872103799815</v>
      </c>
      <c r="AM95">
        <v>1779.4253938832251</v>
      </c>
      <c r="AN95">
        <v>656.1631139944393</v>
      </c>
      <c r="AO95">
        <v>708.06302131603331</v>
      </c>
      <c r="AP95">
        <v>53950</v>
      </c>
      <c r="AQ95">
        <v>53950</v>
      </c>
      <c r="AR95">
        <v>53950</v>
      </c>
      <c r="AS95">
        <v>53950</v>
      </c>
      <c r="AT95">
        <v>53950</v>
      </c>
      <c r="AU95">
        <v>53950</v>
      </c>
      <c r="AV95">
        <v>53950</v>
      </c>
      <c r="AW95">
        <v>53950</v>
      </c>
      <c r="AX95">
        <v>450489.88994522154</v>
      </c>
    </row>
    <row r="96" spans="1:50" ht="15">
      <c r="A96" s="128" t="s">
        <v>182</v>
      </c>
      <c r="B96">
        <v>9.361538461538462</v>
      </c>
      <c r="C96">
        <v>10.13461538461539</v>
      </c>
      <c r="D96">
        <v>9.6</v>
      </c>
      <c r="E96">
        <v>6.9508196721311473</v>
      </c>
      <c r="F96">
        <v>9.9605263157894743</v>
      </c>
      <c r="G96">
        <v>9.5060240963855414</v>
      </c>
      <c r="H96">
        <v>7.7033898305084749</v>
      </c>
      <c r="I96">
        <v>8.2538461538461547</v>
      </c>
      <c r="J96">
        <v>0.77220812182741116</v>
      </c>
      <c r="K96">
        <v>0.65957446808510634</v>
      </c>
      <c r="L96">
        <v>0.45254556882463859</v>
      </c>
      <c r="M96">
        <v>0.26124460874922978</v>
      </c>
      <c r="N96">
        <v>0.48712998712998712</v>
      </c>
      <c r="O96">
        <v>0.6843018213356461</v>
      </c>
      <c r="P96">
        <v>0.80800000000000005</v>
      </c>
      <c r="Q96">
        <v>0.95718108831400539</v>
      </c>
      <c r="R96">
        <v>0.9175126903553299</v>
      </c>
      <c r="S96">
        <v>0.93491864831038796</v>
      </c>
      <c r="T96">
        <v>0.95285983658076678</v>
      </c>
      <c r="U96">
        <v>0.96241528034504009</v>
      </c>
      <c r="V96">
        <v>0.95109395109395112</v>
      </c>
      <c r="W96">
        <v>0.92801387684301817</v>
      </c>
      <c r="X96">
        <v>0.89511111111111108</v>
      </c>
      <c r="Y96">
        <v>0.88403211418376448</v>
      </c>
      <c r="Z96">
        <v>925</v>
      </c>
      <c r="AA96">
        <v>945</v>
      </c>
      <c r="AB96">
        <v>910</v>
      </c>
      <c r="AC96">
        <v>835</v>
      </c>
      <c r="AD96">
        <v>875</v>
      </c>
      <c r="AE96">
        <v>895</v>
      </c>
      <c r="AF96">
        <v>895</v>
      </c>
      <c r="AG96">
        <v>2031.984534950134</v>
      </c>
      <c r="AH96">
        <v>2075.919335705813</v>
      </c>
      <c r="AI96">
        <v>1999.0334343833749</v>
      </c>
      <c r="AJ96">
        <v>1834.27793154958</v>
      </c>
      <c r="AK96">
        <v>1922.147533060938</v>
      </c>
      <c r="AL96">
        <v>1966.082333816616</v>
      </c>
      <c r="AM96">
        <v>1966.082333816616</v>
      </c>
      <c r="AN96">
        <v>856.72861473573209</v>
      </c>
      <c r="AO96">
        <v>841.3514344712446</v>
      </c>
      <c r="AP96">
        <v>45522</v>
      </c>
      <c r="AQ96">
        <v>45522</v>
      </c>
      <c r="AR96">
        <v>45522</v>
      </c>
      <c r="AS96">
        <v>45522</v>
      </c>
      <c r="AT96">
        <v>45522</v>
      </c>
      <c r="AU96">
        <v>45522</v>
      </c>
      <c r="AV96">
        <v>45522</v>
      </c>
      <c r="AW96">
        <v>45522</v>
      </c>
      <c r="AX96">
        <v>386033.58638957795</v>
      </c>
    </row>
    <row r="97" spans="1:50" ht="15">
      <c r="A97" s="128" t="s">
        <v>184</v>
      </c>
      <c r="B97">
        <v>4.876344086021505</v>
      </c>
      <c r="C97">
        <v>4.3695299837925443</v>
      </c>
      <c r="D97">
        <v>4.5661764705882364</v>
      </c>
      <c r="E97">
        <v>4.7089285714285714</v>
      </c>
      <c r="F97">
        <v>3.917670682730924</v>
      </c>
      <c r="G97">
        <v>4.6854166666666668</v>
      </c>
      <c r="H97">
        <v>5.1602209944751376</v>
      </c>
      <c r="I97">
        <v>4.4490161001788913</v>
      </c>
      <c r="J97">
        <v>0.59306887532693986</v>
      </c>
      <c r="K97">
        <v>0.56853648249683675</v>
      </c>
      <c r="L97">
        <v>0.56173677069199457</v>
      </c>
      <c r="M97">
        <v>0.55457413249211351</v>
      </c>
      <c r="N97">
        <v>0.45895083509762408</v>
      </c>
      <c r="O97">
        <v>0.52830631900399339</v>
      </c>
      <c r="P97">
        <v>0.61059054260187406</v>
      </c>
      <c r="Q97">
        <v>0.59568862275449097</v>
      </c>
      <c r="R97">
        <v>0.8783783783783784</v>
      </c>
      <c r="S97">
        <v>0.86988612399831289</v>
      </c>
      <c r="T97">
        <v>0.87697874265038445</v>
      </c>
      <c r="U97">
        <v>0.88222923238696105</v>
      </c>
      <c r="V97">
        <v>0.88285109386026817</v>
      </c>
      <c r="W97">
        <v>0.88724453840732909</v>
      </c>
      <c r="X97">
        <v>0.88167356722597512</v>
      </c>
      <c r="Y97">
        <v>0.86610778443113778</v>
      </c>
      <c r="Z97">
        <v>2510</v>
      </c>
      <c r="AA97">
        <v>2510</v>
      </c>
      <c r="AB97">
        <v>2425</v>
      </c>
      <c r="AC97">
        <v>2505</v>
      </c>
      <c r="AD97">
        <v>2400</v>
      </c>
      <c r="AE97">
        <v>2425</v>
      </c>
      <c r="AF97">
        <v>2645</v>
      </c>
      <c r="AG97">
        <v>1519.3428690762271</v>
      </c>
      <c r="AH97">
        <v>1519.3428690762271</v>
      </c>
      <c r="AI97">
        <v>1467.891018928228</v>
      </c>
      <c r="AJ97">
        <v>1516.3162896557569</v>
      </c>
      <c r="AK97">
        <v>1452.7581218258749</v>
      </c>
      <c r="AL97">
        <v>1467.891018928228</v>
      </c>
      <c r="AM97">
        <v>1601.0605134289331</v>
      </c>
      <c r="AN97">
        <v>519.96634443684434</v>
      </c>
      <c r="AO97">
        <v>528.44076681416198</v>
      </c>
      <c r="AP97">
        <v>165203</v>
      </c>
      <c r="AQ97">
        <v>165203</v>
      </c>
      <c r="AR97">
        <v>165203</v>
      </c>
      <c r="AS97">
        <v>165203</v>
      </c>
      <c r="AT97">
        <v>165203</v>
      </c>
      <c r="AU97">
        <v>165203</v>
      </c>
      <c r="AV97">
        <v>165203</v>
      </c>
      <c r="AW97">
        <v>165203</v>
      </c>
      <c r="AX97">
        <v>1350685.2399177682</v>
      </c>
    </row>
    <row r="98" spans="1:50" ht="15">
      <c r="A98" s="128" t="s">
        <v>186</v>
      </c>
      <c r="B98">
        <v>9.91044776119403</v>
      </c>
      <c r="C98">
        <v>12.36521739130435</v>
      </c>
      <c r="D98">
        <v>9.6549295774647881</v>
      </c>
      <c r="E98">
        <v>10.425675675675681</v>
      </c>
      <c r="F98">
        <v>11.47058823529412</v>
      </c>
      <c r="G98">
        <v>12.31818181818182</v>
      </c>
      <c r="H98">
        <v>12.81538461538462</v>
      </c>
      <c r="I98">
        <v>14.04494382022472</v>
      </c>
      <c r="J98">
        <v>0.54093686354378823</v>
      </c>
      <c r="K98">
        <v>0.56406188020626735</v>
      </c>
      <c r="L98">
        <v>0.53638497652582162</v>
      </c>
      <c r="M98">
        <v>0.57920420420420415</v>
      </c>
      <c r="N98">
        <v>0.62650602409638556</v>
      </c>
      <c r="O98">
        <v>0.93180515759312321</v>
      </c>
      <c r="P98">
        <v>0.88948211425520551</v>
      </c>
      <c r="Q98">
        <v>0.71551230681167721</v>
      </c>
      <c r="R98">
        <v>0.94541751527494911</v>
      </c>
      <c r="S98">
        <v>0.95438318127727095</v>
      </c>
      <c r="T98">
        <v>0.94444444444444442</v>
      </c>
      <c r="U98">
        <v>0.94444444444444442</v>
      </c>
      <c r="V98">
        <v>0.94538152610441761</v>
      </c>
      <c r="W98">
        <v>0.92435530085959883</v>
      </c>
      <c r="X98">
        <v>0.93059263214095034</v>
      </c>
      <c r="Y98">
        <v>0.94905552375500857</v>
      </c>
      <c r="Z98">
        <v>1535</v>
      </c>
      <c r="AA98">
        <v>1540</v>
      </c>
      <c r="AB98">
        <v>1490</v>
      </c>
      <c r="AC98">
        <v>1565</v>
      </c>
      <c r="AD98">
        <v>1565</v>
      </c>
      <c r="AE98">
        <v>1485</v>
      </c>
      <c r="AF98">
        <v>1625</v>
      </c>
      <c r="AG98">
        <v>1740.402276695617</v>
      </c>
      <c r="AH98">
        <v>1746.0713394861559</v>
      </c>
      <c r="AI98">
        <v>1689.380711580761</v>
      </c>
      <c r="AJ98">
        <v>1774.416653438853</v>
      </c>
      <c r="AK98">
        <v>1774.416653438853</v>
      </c>
      <c r="AL98">
        <v>1683.7116487902219</v>
      </c>
      <c r="AM98">
        <v>1842.445406925327</v>
      </c>
      <c r="AN98">
        <v>447.85596045261798</v>
      </c>
      <c r="AO98">
        <v>401.36964557019428</v>
      </c>
      <c r="AP98">
        <v>88198</v>
      </c>
      <c r="AQ98">
        <v>88198</v>
      </c>
      <c r="AR98">
        <v>88198</v>
      </c>
      <c r="AS98">
        <v>88198</v>
      </c>
      <c r="AT98">
        <v>88198</v>
      </c>
      <c r="AU98">
        <v>88198</v>
      </c>
      <c r="AV98">
        <v>88198</v>
      </c>
      <c r="AW98">
        <v>88198</v>
      </c>
      <c r="AX98">
        <v>729594.99763336882</v>
      </c>
    </row>
    <row r="99" spans="1:50" ht="15">
      <c r="A99" s="128" t="s">
        <v>188</v>
      </c>
      <c r="B99">
        <v>3.361516034985423</v>
      </c>
      <c r="C99">
        <v>3.1937172774869111</v>
      </c>
      <c r="D99">
        <v>3.681034482758621</v>
      </c>
      <c r="E99">
        <v>3.6640419947506562</v>
      </c>
      <c r="F99">
        <v>3.3305555555555562</v>
      </c>
      <c r="G99">
        <v>3.5405405405405399</v>
      </c>
      <c r="H99">
        <v>3.1875</v>
      </c>
      <c r="I99">
        <v>3.9622641509433958</v>
      </c>
      <c r="J99">
        <v>0.57079207920792074</v>
      </c>
      <c r="K99">
        <v>0.58206106870229013</v>
      </c>
      <c r="L99">
        <v>0.6408204102051025</v>
      </c>
      <c r="M99">
        <v>0.64809656453110487</v>
      </c>
      <c r="N99">
        <v>0.59651741293532334</v>
      </c>
      <c r="O99">
        <v>0.65928535480624051</v>
      </c>
      <c r="P99">
        <v>0.57885304659498205</v>
      </c>
      <c r="Q99">
        <v>0.8366533864541833</v>
      </c>
      <c r="R99">
        <v>0.83019801980198016</v>
      </c>
      <c r="S99">
        <v>0.8177480916030534</v>
      </c>
      <c r="T99">
        <v>0.82591295647823915</v>
      </c>
      <c r="U99">
        <v>0.82311977715877438</v>
      </c>
      <c r="V99">
        <v>0.82089552238805974</v>
      </c>
      <c r="W99">
        <v>0.81378963261197779</v>
      </c>
      <c r="X99">
        <v>0.81839904420549581</v>
      </c>
      <c r="Y99">
        <v>0.78884462151394419</v>
      </c>
      <c r="Z99">
        <v>815</v>
      </c>
      <c r="AA99">
        <v>825</v>
      </c>
      <c r="AB99">
        <v>790</v>
      </c>
      <c r="AC99">
        <v>835</v>
      </c>
      <c r="AD99">
        <v>795</v>
      </c>
      <c r="AE99">
        <v>785</v>
      </c>
      <c r="AF99">
        <v>785</v>
      </c>
      <c r="AG99">
        <v>2081.099024564629</v>
      </c>
      <c r="AH99">
        <v>2106.6339819212499</v>
      </c>
      <c r="AI99">
        <v>2017.261631173076</v>
      </c>
      <c r="AJ99">
        <v>2132.1689392778708</v>
      </c>
      <c r="AK99">
        <v>2030.029109851386</v>
      </c>
      <c r="AL99">
        <v>2004.494152494766</v>
      </c>
      <c r="AM99">
        <v>2004.494152494766</v>
      </c>
      <c r="AN99">
        <v>594.96450640927435</v>
      </c>
      <c r="AO99">
        <v>564.32255758132885</v>
      </c>
      <c r="AP99">
        <v>39162</v>
      </c>
      <c r="AQ99">
        <v>39162</v>
      </c>
      <c r="AR99">
        <v>39162</v>
      </c>
      <c r="AS99">
        <v>39162</v>
      </c>
      <c r="AT99">
        <v>39162</v>
      </c>
      <c r="AU99">
        <v>39162</v>
      </c>
      <c r="AV99">
        <v>39162</v>
      </c>
      <c r="AW99">
        <v>39162</v>
      </c>
      <c r="AX99">
        <v>334501.04121279455</v>
      </c>
    </row>
    <row r="100" spans="1:50" ht="15">
      <c r="A100" s="128" t="s">
        <v>190</v>
      </c>
      <c r="B100">
        <v>3.2765509989484749</v>
      </c>
      <c r="C100">
        <v>3.387755102040817</v>
      </c>
      <c r="D100">
        <v>4.632352941176471</v>
      </c>
      <c r="E100">
        <v>3.8056569343065689</v>
      </c>
      <c r="F100">
        <v>3.72</v>
      </c>
      <c r="G100">
        <v>3.4581416743330271</v>
      </c>
      <c r="H100">
        <v>3.4224806201550391</v>
      </c>
      <c r="I100">
        <v>3.7150084317032039</v>
      </c>
      <c r="J100">
        <v>0.5467625899280576</v>
      </c>
      <c r="K100">
        <v>0.6031141868512111</v>
      </c>
      <c r="L100">
        <v>0.815639564992232</v>
      </c>
      <c r="M100">
        <v>0.68388260370552545</v>
      </c>
      <c r="N100">
        <v>0.65292529252925291</v>
      </c>
      <c r="O100">
        <v>0.65797304393488532</v>
      </c>
      <c r="P100">
        <v>0.65130001843997787</v>
      </c>
      <c r="Q100">
        <v>0.78189884649511976</v>
      </c>
      <c r="R100">
        <v>0.8331286190559748</v>
      </c>
      <c r="S100">
        <v>0.82197231833910034</v>
      </c>
      <c r="T100">
        <v>0.82392542723977213</v>
      </c>
      <c r="U100">
        <v>0.82029840957534028</v>
      </c>
      <c r="V100">
        <v>0.82448244824482453</v>
      </c>
      <c r="W100">
        <v>0.80973218974269212</v>
      </c>
      <c r="X100">
        <v>0.80969942836068598</v>
      </c>
      <c r="Y100">
        <v>0.78952972493345164</v>
      </c>
      <c r="Z100">
        <v>3125</v>
      </c>
      <c r="AA100">
        <v>3105</v>
      </c>
      <c r="AB100">
        <v>3040</v>
      </c>
      <c r="AC100">
        <v>3080</v>
      </c>
      <c r="AD100">
        <v>2970</v>
      </c>
      <c r="AE100">
        <v>3135</v>
      </c>
      <c r="AF100">
        <v>3275</v>
      </c>
      <c r="AG100">
        <v>1692.464336391504</v>
      </c>
      <c r="AH100">
        <v>1681.6325646385981</v>
      </c>
      <c r="AI100">
        <v>1646.4293064416549</v>
      </c>
      <c r="AJ100">
        <v>1668.092849947466</v>
      </c>
      <c r="AK100">
        <v>1608.518105306485</v>
      </c>
      <c r="AL100">
        <v>1697.880222267956</v>
      </c>
      <c r="AM100">
        <v>1773.702624538296</v>
      </c>
      <c r="AN100">
        <v>490.13767181897941</v>
      </c>
      <c r="AO100">
        <v>482.01384300430021</v>
      </c>
      <c r="AP100">
        <v>184642</v>
      </c>
      <c r="AQ100">
        <v>184642</v>
      </c>
      <c r="AR100">
        <v>184642</v>
      </c>
      <c r="AS100">
        <v>184642</v>
      </c>
      <c r="AT100">
        <v>184642</v>
      </c>
      <c r="AU100">
        <v>184642</v>
      </c>
      <c r="AV100">
        <v>184642</v>
      </c>
      <c r="AW100">
        <v>184642</v>
      </c>
      <c r="AX100">
        <v>1511648.2157357703</v>
      </c>
    </row>
    <row r="101" spans="1:50" ht="15">
      <c r="A101" s="128" t="s">
        <v>192</v>
      </c>
      <c r="B101">
        <v>8.1279069767441854</v>
      </c>
      <c r="C101">
        <v>10.391891891891889</v>
      </c>
      <c r="D101">
        <v>7.604166666666667</v>
      </c>
      <c r="E101">
        <v>6.5227272727272716</v>
      </c>
      <c r="F101">
        <v>7.4230769230769234</v>
      </c>
      <c r="G101">
        <v>6.5858585858585856</v>
      </c>
      <c r="H101">
        <v>12.98507462686567</v>
      </c>
      <c r="I101">
        <v>8.595505617977528</v>
      </c>
      <c r="J101">
        <v>0.48812849162011168</v>
      </c>
      <c r="K101">
        <v>0.60790513833992099</v>
      </c>
      <c r="L101">
        <v>0.36138613861386137</v>
      </c>
      <c r="M101">
        <v>0.30564430244941432</v>
      </c>
      <c r="N101">
        <v>0.38104639684106612</v>
      </c>
      <c r="O101">
        <v>0.4462696783025325</v>
      </c>
      <c r="P101">
        <v>0.83895853423336553</v>
      </c>
      <c r="Q101">
        <v>0.74488802336903603</v>
      </c>
      <c r="R101">
        <v>0.93994413407821231</v>
      </c>
      <c r="S101">
        <v>0.94150197628458498</v>
      </c>
      <c r="T101">
        <v>0.95247524752475243</v>
      </c>
      <c r="U101">
        <v>0.95314164004259849</v>
      </c>
      <c r="V101">
        <v>0.94866732477788751</v>
      </c>
      <c r="W101">
        <v>0.93223819301848043</v>
      </c>
      <c r="X101">
        <v>0.93539054966248791</v>
      </c>
      <c r="Y101">
        <v>0.91333982473222974</v>
      </c>
      <c r="Z101">
        <v>680</v>
      </c>
      <c r="AA101">
        <v>680</v>
      </c>
      <c r="AB101">
        <v>615</v>
      </c>
      <c r="AC101">
        <v>650</v>
      </c>
      <c r="AD101">
        <v>625</v>
      </c>
      <c r="AE101">
        <v>600</v>
      </c>
      <c r="AF101">
        <v>685</v>
      </c>
      <c r="AG101">
        <v>1718.8210909458569</v>
      </c>
      <c r="AH101">
        <v>1718.8210909458569</v>
      </c>
      <c r="AI101">
        <v>1554.522016076033</v>
      </c>
      <c r="AJ101">
        <v>1642.9907486982461</v>
      </c>
      <c r="AK101">
        <v>1579.798796825236</v>
      </c>
      <c r="AL101">
        <v>1516.606844952227</v>
      </c>
      <c r="AM101">
        <v>1731.459481320459</v>
      </c>
      <c r="AN101">
        <v>647.08558717961682</v>
      </c>
      <c r="AO101">
        <v>662.25165562913912</v>
      </c>
      <c r="AP101">
        <v>39562</v>
      </c>
      <c r="AQ101">
        <v>39562</v>
      </c>
      <c r="AR101">
        <v>39562</v>
      </c>
      <c r="AS101">
        <v>39562</v>
      </c>
      <c r="AT101">
        <v>39562</v>
      </c>
      <c r="AU101">
        <v>39562</v>
      </c>
      <c r="AV101">
        <v>39562</v>
      </c>
      <c r="AW101">
        <v>39562</v>
      </c>
      <c r="AX101">
        <v>333883.28444672836</v>
      </c>
    </row>
    <row r="102" spans="1:50" ht="15">
      <c r="A102" s="128" t="s">
        <v>194</v>
      </c>
      <c r="B102">
        <v>4.7438423645320196</v>
      </c>
      <c r="C102">
        <v>5.2804878048780486</v>
      </c>
      <c r="D102">
        <v>4.9535714285714283</v>
      </c>
      <c r="E102">
        <v>5.5915721231766611</v>
      </c>
      <c r="F102">
        <v>5.3992467043314498</v>
      </c>
      <c r="G102">
        <v>5.4206500956022943</v>
      </c>
      <c r="H102">
        <v>5.080895008605852</v>
      </c>
      <c r="I102">
        <v>5.062271062271062</v>
      </c>
      <c r="J102">
        <v>0.67737397420867529</v>
      </c>
      <c r="K102">
        <v>0.6961414790996785</v>
      </c>
      <c r="L102">
        <v>0.62576133543875478</v>
      </c>
      <c r="M102">
        <v>0.72616291307093239</v>
      </c>
      <c r="N102">
        <v>0.68572111934943791</v>
      </c>
      <c r="O102">
        <v>0.71482602118003025</v>
      </c>
      <c r="P102">
        <v>0.67335766423357668</v>
      </c>
      <c r="Q102">
        <v>0.67662178702570375</v>
      </c>
      <c r="R102">
        <v>0.85720984759671748</v>
      </c>
      <c r="S102">
        <v>0.86816720257234725</v>
      </c>
      <c r="T102">
        <v>0.87367471238438976</v>
      </c>
      <c r="U102">
        <v>0.87013260366238687</v>
      </c>
      <c r="V102">
        <v>0.87299689069600572</v>
      </c>
      <c r="W102">
        <v>0.86812909732728194</v>
      </c>
      <c r="X102">
        <v>0.86747262773722622</v>
      </c>
      <c r="Y102">
        <v>0.8663402692778458</v>
      </c>
      <c r="Z102">
        <v>1910</v>
      </c>
      <c r="AA102">
        <v>1950</v>
      </c>
      <c r="AB102">
        <v>1840</v>
      </c>
      <c r="AC102">
        <v>1990</v>
      </c>
      <c r="AD102">
        <v>1915</v>
      </c>
      <c r="AE102">
        <v>1780</v>
      </c>
      <c r="AF102">
        <v>2055</v>
      </c>
      <c r="AG102">
        <v>1364.295459253281</v>
      </c>
      <c r="AH102">
        <v>1392.867091907799</v>
      </c>
      <c r="AI102">
        <v>1314.295102107872</v>
      </c>
      <c r="AJ102">
        <v>1421.4387245623179</v>
      </c>
      <c r="AK102">
        <v>1367.866913335095</v>
      </c>
      <c r="AL102">
        <v>1271.4376531260939</v>
      </c>
      <c r="AM102">
        <v>1467.8676276259121</v>
      </c>
      <c r="AN102">
        <v>481.43201022864451</v>
      </c>
      <c r="AO102">
        <v>474.28910206501467</v>
      </c>
      <c r="AP102">
        <v>139999</v>
      </c>
      <c r="AQ102">
        <v>139999</v>
      </c>
      <c r="AR102">
        <v>139999</v>
      </c>
      <c r="AS102">
        <v>139999</v>
      </c>
      <c r="AT102">
        <v>139999</v>
      </c>
      <c r="AU102">
        <v>139999</v>
      </c>
      <c r="AV102">
        <v>139999</v>
      </c>
      <c r="AW102">
        <v>139999</v>
      </c>
      <c r="AX102">
        <v>1144041.7423103489</v>
      </c>
    </row>
    <row r="103" spans="1:50" ht="15">
      <c r="A103" s="128" t="s">
        <v>196</v>
      </c>
      <c r="B103">
        <v>3.1230769230769231</v>
      </c>
      <c r="C103">
        <v>3.3488372093023262</v>
      </c>
      <c r="D103">
        <v>4.0828025477707008</v>
      </c>
      <c r="E103">
        <v>3.6100628930817611</v>
      </c>
      <c r="F103">
        <v>4.581560283687943</v>
      </c>
      <c r="G103">
        <v>4.176056338028169</v>
      </c>
      <c r="H103">
        <v>4.903225806451613</v>
      </c>
      <c r="I103">
        <v>4.2280701754385968</v>
      </c>
      <c r="J103">
        <v>0.32171156893819342</v>
      </c>
      <c r="K103">
        <v>0.35761589403973509</v>
      </c>
      <c r="L103">
        <v>0.4614830813534917</v>
      </c>
      <c r="M103">
        <v>0.41806263656227238</v>
      </c>
      <c r="N103">
        <v>0.58780709736123748</v>
      </c>
      <c r="O103">
        <v>0.49790092359361882</v>
      </c>
      <c r="P103">
        <v>0.64461407972858353</v>
      </c>
      <c r="Q103">
        <v>0.46615087040618958</v>
      </c>
      <c r="R103">
        <v>0.89698890649762286</v>
      </c>
      <c r="S103">
        <v>0.89321192052980136</v>
      </c>
      <c r="T103">
        <v>0.88696904247660191</v>
      </c>
      <c r="U103">
        <v>0.88419519300801164</v>
      </c>
      <c r="V103">
        <v>0.87170154686078249</v>
      </c>
      <c r="W103">
        <v>0.88077246011754828</v>
      </c>
      <c r="X103">
        <v>0.86853265479219677</v>
      </c>
      <c r="Y103">
        <v>0.88974854932301739</v>
      </c>
      <c r="Z103">
        <v>600</v>
      </c>
      <c r="AA103">
        <v>600</v>
      </c>
      <c r="AB103">
        <v>600</v>
      </c>
      <c r="AC103">
        <v>575</v>
      </c>
      <c r="AD103">
        <v>515</v>
      </c>
      <c r="AE103">
        <v>550</v>
      </c>
      <c r="AF103">
        <v>540</v>
      </c>
      <c r="AG103">
        <v>1865.207659786123</v>
      </c>
      <c r="AH103">
        <v>1865.207659786123</v>
      </c>
      <c r="AI103">
        <v>1865.207659786123</v>
      </c>
      <c r="AJ103">
        <v>1787.4906739617011</v>
      </c>
      <c r="AK103">
        <v>1600.9699079830889</v>
      </c>
      <c r="AL103">
        <v>1709.7736881372789</v>
      </c>
      <c r="AM103">
        <v>1678.6868938075111</v>
      </c>
      <c r="AN103">
        <v>649.71400149216618</v>
      </c>
      <c r="AO103">
        <v>606.1924894304899</v>
      </c>
      <c r="AP103">
        <v>32168</v>
      </c>
      <c r="AQ103">
        <v>32168</v>
      </c>
      <c r="AR103">
        <v>32168</v>
      </c>
      <c r="AS103">
        <v>32168</v>
      </c>
      <c r="AT103">
        <v>32168</v>
      </c>
      <c r="AU103">
        <v>32168</v>
      </c>
      <c r="AV103">
        <v>32168</v>
      </c>
      <c r="AW103">
        <v>32168</v>
      </c>
      <c r="AX103">
        <v>274995.33179277304</v>
      </c>
    </row>
    <row r="104" spans="1:50" ht="15">
      <c r="A104" s="128" t="s">
        <v>198</v>
      </c>
      <c r="B104">
        <v>4.3738601823708203</v>
      </c>
      <c r="C104">
        <v>4.2006079027355634</v>
      </c>
      <c r="D104">
        <v>3.7152317880794699</v>
      </c>
      <c r="E104">
        <v>4.1773255813953476</v>
      </c>
      <c r="F104">
        <v>5.2006802721088432</v>
      </c>
      <c r="G104">
        <v>4.731182795698925</v>
      </c>
      <c r="H104">
        <v>4.9607843137254903</v>
      </c>
      <c r="I104">
        <v>4.8037383177570092</v>
      </c>
      <c r="J104">
        <v>0.73832734735761929</v>
      </c>
      <c r="K104">
        <v>0.70045615813482009</v>
      </c>
      <c r="L104">
        <v>0.58467952058363726</v>
      </c>
      <c r="M104">
        <v>0.67687235044747995</v>
      </c>
      <c r="N104">
        <v>0.81028086910439856</v>
      </c>
      <c r="O104">
        <v>0.69146149816657931</v>
      </c>
      <c r="P104">
        <v>0.76744186046511631</v>
      </c>
      <c r="Q104">
        <v>0.78834355828220859</v>
      </c>
      <c r="R104">
        <v>0.83119548486403283</v>
      </c>
      <c r="S104">
        <v>0.83324885960466299</v>
      </c>
      <c r="T104">
        <v>0.84262636789994794</v>
      </c>
      <c r="U104">
        <v>0.83796514366462549</v>
      </c>
      <c r="V104">
        <v>0.84419713831478538</v>
      </c>
      <c r="W104">
        <v>0.85385018334206397</v>
      </c>
      <c r="X104">
        <v>0.8452982810920121</v>
      </c>
      <c r="Y104">
        <v>0.83588957055214719</v>
      </c>
      <c r="Z104">
        <v>905</v>
      </c>
      <c r="AA104">
        <v>885</v>
      </c>
      <c r="AB104">
        <v>820</v>
      </c>
      <c r="AC104">
        <v>940</v>
      </c>
      <c r="AD104">
        <v>895</v>
      </c>
      <c r="AE104">
        <v>860</v>
      </c>
      <c r="AF104">
        <v>945</v>
      </c>
      <c r="AG104">
        <v>1762.79241901868</v>
      </c>
      <c r="AH104">
        <v>1723.83568047683</v>
      </c>
      <c r="AI104">
        <v>1597.22628021582</v>
      </c>
      <c r="AJ104">
        <v>1830.966711466916</v>
      </c>
      <c r="AK104">
        <v>1743.314049747755</v>
      </c>
      <c r="AL104">
        <v>1675.139757299519</v>
      </c>
      <c r="AM104">
        <v>1840.7058961023779</v>
      </c>
      <c r="AN104">
        <v>615.51646896121849</v>
      </c>
      <c r="AO104">
        <v>666.16022906562262</v>
      </c>
      <c r="AP104">
        <v>51339</v>
      </c>
      <c r="AQ104">
        <v>51339</v>
      </c>
      <c r="AR104">
        <v>51339</v>
      </c>
      <c r="AS104">
        <v>51339</v>
      </c>
      <c r="AT104">
        <v>51339</v>
      </c>
      <c r="AU104">
        <v>51339</v>
      </c>
      <c r="AV104">
        <v>51339</v>
      </c>
      <c r="AW104">
        <v>51339</v>
      </c>
      <c r="AX104">
        <v>430466.30303770048</v>
      </c>
    </row>
    <row r="105" spans="1:50" ht="15">
      <c r="A105" s="128" t="s">
        <v>200</v>
      </c>
      <c r="B105">
        <v>4.884615384615385</v>
      </c>
      <c r="C105">
        <v>6.2007434944237918</v>
      </c>
      <c r="D105">
        <v>5.693548387096774</v>
      </c>
      <c r="E105">
        <v>5.9364406779661021</v>
      </c>
      <c r="F105">
        <v>6.1951219512195124</v>
      </c>
      <c r="G105">
        <v>6.56640625</v>
      </c>
      <c r="H105">
        <v>6.6337448559670777</v>
      </c>
      <c r="I105">
        <v>6.5643153526970952</v>
      </c>
      <c r="J105">
        <v>1.169429097605893</v>
      </c>
      <c r="K105">
        <v>1.4491746307558639</v>
      </c>
      <c r="L105">
        <v>1.248452696728559</v>
      </c>
      <c r="M105">
        <v>1.230026338893766</v>
      </c>
      <c r="N105">
        <v>1.35226264418811</v>
      </c>
      <c r="O105">
        <v>1.5022341376228781</v>
      </c>
      <c r="P105">
        <v>1.3956709956709961</v>
      </c>
      <c r="Q105">
        <v>1.477124183006536</v>
      </c>
      <c r="R105">
        <v>0.76058931860036827</v>
      </c>
      <c r="S105">
        <v>0.76629018245004343</v>
      </c>
      <c r="T105">
        <v>0.78072502210433248</v>
      </c>
      <c r="U105">
        <v>0.79280070237050038</v>
      </c>
      <c r="V105">
        <v>0.78172138420585624</v>
      </c>
      <c r="W105">
        <v>0.77122430741733694</v>
      </c>
      <c r="X105">
        <v>0.78961038961038965</v>
      </c>
      <c r="Y105">
        <v>0.77497665732959853</v>
      </c>
      <c r="Z105">
        <v>575</v>
      </c>
      <c r="AA105">
        <v>650</v>
      </c>
      <c r="AB105">
        <v>520</v>
      </c>
      <c r="AC105">
        <v>555</v>
      </c>
      <c r="AD105">
        <v>595</v>
      </c>
      <c r="AE105">
        <v>570</v>
      </c>
      <c r="AF105">
        <v>585</v>
      </c>
      <c r="AG105">
        <v>1799.123904881101</v>
      </c>
      <c r="AH105">
        <v>2033.7922403003749</v>
      </c>
      <c r="AI105">
        <v>1627.0337922403</v>
      </c>
      <c r="AJ105">
        <v>1736.545682102628</v>
      </c>
      <c r="AK105">
        <v>1861.702127659574</v>
      </c>
      <c r="AL105">
        <v>1783.479349186483</v>
      </c>
      <c r="AM105">
        <v>1830.4130162703379</v>
      </c>
      <c r="AN105">
        <v>447.43429286608261</v>
      </c>
      <c r="AO105">
        <v>472.4655819774718</v>
      </c>
      <c r="AP105">
        <v>31960</v>
      </c>
      <c r="AQ105">
        <v>31960</v>
      </c>
      <c r="AR105">
        <v>31960</v>
      </c>
      <c r="AS105">
        <v>31960</v>
      </c>
      <c r="AT105">
        <v>31960</v>
      </c>
      <c r="AU105">
        <v>31960</v>
      </c>
      <c r="AV105">
        <v>31960</v>
      </c>
      <c r="AW105">
        <v>31960</v>
      </c>
      <c r="AX105">
        <v>273387.70723652688</v>
      </c>
    </row>
    <row r="106" spans="1:50" ht="15">
      <c r="A106" s="128" t="s">
        <v>202</v>
      </c>
      <c r="B106">
        <v>3.6235294117647059</v>
      </c>
      <c r="C106">
        <v>3.9518072289156621</v>
      </c>
      <c r="D106">
        <v>4.91</v>
      </c>
      <c r="E106">
        <v>3.9075144508670521</v>
      </c>
      <c r="F106">
        <v>3.041666666666667</v>
      </c>
      <c r="G106">
        <v>4.1160220994475134</v>
      </c>
      <c r="H106">
        <v>3.6291666666666669</v>
      </c>
      <c r="I106">
        <v>4.8895027624309391</v>
      </c>
      <c r="J106">
        <v>0.85318559556786699</v>
      </c>
      <c r="K106">
        <v>0.88053691275167789</v>
      </c>
      <c r="L106">
        <v>1.316353887399464</v>
      </c>
      <c r="M106">
        <v>0.91847826086956519</v>
      </c>
      <c r="N106">
        <v>0.80774550484094054</v>
      </c>
      <c r="O106">
        <v>1.1086309523809521</v>
      </c>
      <c r="P106">
        <v>1.1613333333333331</v>
      </c>
      <c r="Q106">
        <v>1.204081632653061</v>
      </c>
      <c r="R106">
        <v>0.76454293628808867</v>
      </c>
      <c r="S106">
        <v>0.77718120805369129</v>
      </c>
      <c r="T106">
        <v>0.73190348525469173</v>
      </c>
      <c r="U106">
        <v>0.76494565217391308</v>
      </c>
      <c r="V106">
        <v>0.73443983402489632</v>
      </c>
      <c r="W106">
        <v>0.73065476190476186</v>
      </c>
      <c r="X106">
        <v>0.67999999999999994</v>
      </c>
      <c r="Y106">
        <v>0.75374149659863943</v>
      </c>
      <c r="Z106">
        <v>320</v>
      </c>
      <c r="AA106">
        <v>350</v>
      </c>
      <c r="AB106">
        <v>310</v>
      </c>
      <c r="AC106">
        <v>330</v>
      </c>
      <c r="AD106">
        <v>325</v>
      </c>
      <c r="AE106">
        <v>295</v>
      </c>
      <c r="AF106">
        <v>325</v>
      </c>
      <c r="AG106">
        <v>1439.690466549692</v>
      </c>
      <c r="AH106">
        <v>1574.6614477887249</v>
      </c>
      <c r="AI106">
        <v>1394.7001394700139</v>
      </c>
      <c r="AJ106">
        <v>1484.6807936293701</v>
      </c>
      <c r="AK106">
        <v>1462.1856300895311</v>
      </c>
      <c r="AL106">
        <v>1327.214648850497</v>
      </c>
      <c r="AM106">
        <v>1462.1856300895311</v>
      </c>
      <c r="AN106">
        <v>620.86651369955462</v>
      </c>
      <c r="AO106">
        <v>557.88005578800551</v>
      </c>
      <c r="AP106">
        <v>22227</v>
      </c>
      <c r="AQ106">
        <v>22227</v>
      </c>
      <c r="AR106">
        <v>22227</v>
      </c>
      <c r="AS106">
        <v>22227</v>
      </c>
      <c r="AT106">
        <v>22227</v>
      </c>
      <c r="AU106">
        <v>22227</v>
      </c>
      <c r="AV106">
        <v>22227</v>
      </c>
      <c r="AW106">
        <v>22227</v>
      </c>
      <c r="AX106">
        <v>191441.32229069577</v>
      </c>
    </row>
    <row r="107" spans="1:50" ht="15">
      <c r="A107" s="128" t="s">
        <v>204</v>
      </c>
      <c r="B107">
        <v>2.666666666666667</v>
      </c>
      <c r="C107">
        <v>4.4000000000000004</v>
      </c>
      <c r="D107">
        <v>8.6172839506172831</v>
      </c>
      <c r="E107">
        <v>8.037974683544304</v>
      </c>
      <c r="F107">
        <v>8.796610169491526</v>
      </c>
      <c r="G107">
        <v>10.505494505494511</v>
      </c>
      <c r="H107">
        <v>7.7058823529411766</v>
      </c>
      <c r="I107">
        <v>5.4693877551020407</v>
      </c>
      <c r="J107">
        <v>0.1751824817518248</v>
      </c>
      <c r="K107">
        <v>0.28205128205128199</v>
      </c>
      <c r="L107">
        <v>0.38542241855328552</v>
      </c>
      <c r="M107">
        <v>0.32884515794924912</v>
      </c>
      <c r="N107">
        <v>0.29965357967667439</v>
      </c>
      <c r="O107">
        <v>0.52383561643835619</v>
      </c>
      <c r="P107">
        <v>0.35655960805661402</v>
      </c>
      <c r="Q107">
        <v>0.34536082474226798</v>
      </c>
      <c r="R107">
        <v>0.93430656934306566</v>
      </c>
      <c r="S107">
        <v>0.9358974358974359</v>
      </c>
      <c r="T107">
        <v>0.95527332965212586</v>
      </c>
      <c r="U107">
        <v>0.95908855515277058</v>
      </c>
      <c r="V107">
        <v>0.96593533487297922</v>
      </c>
      <c r="W107">
        <v>0.95013698630136989</v>
      </c>
      <c r="X107">
        <v>0.95372890582471426</v>
      </c>
      <c r="Y107">
        <v>0.93685567010309279</v>
      </c>
      <c r="Z107">
        <v>745</v>
      </c>
      <c r="AA107">
        <v>740</v>
      </c>
      <c r="AB107">
        <v>675</v>
      </c>
      <c r="AC107">
        <v>760</v>
      </c>
      <c r="AD107">
        <v>675</v>
      </c>
      <c r="AE107">
        <v>690</v>
      </c>
      <c r="AF107">
        <v>790</v>
      </c>
      <c r="AG107">
        <v>1845.704092755921</v>
      </c>
      <c r="AH107">
        <v>1833.316816965613</v>
      </c>
      <c r="AI107">
        <v>1672.282231691607</v>
      </c>
      <c r="AJ107">
        <v>1882.865920126846</v>
      </c>
      <c r="AK107">
        <v>1672.282231691607</v>
      </c>
      <c r="AL107">
        <v>1709.4440590625311</v>
      </c>
      <c r="AM107">
        <v>1957.189574868695</v>
      </c>
      <c r="AN107">
        <v>304.72698444158158</v>
      </c>
      <c r="AO107">
        <v>322.06917054801312</v>
      </c>
      <c r="AP107">
        <v>40364</v>
      </c>
      <c r="AQ107">
        <v>40364</v>
      </c>
      <c r="AR107">
        <v>40364</v>
      </c>
      <c r="AS107">
        <v>40364</v>
      </c>
      <c r="AT107">
        <v>40364</v>
      </c>
      <c r="AU107">
        <v>40364</v>
      </c>
      <c r="AV107">
        <v>40364</v>
      </c>
      <c r="AW107">
        <v>40364</v>
      </c>
      <c r="AX107">
        <v>341253.36851599265</v>
      </c>
    </row>
    <row r="108" spans="1:50" ht="15">
      <c r="A108" s="128" t="s">
        <v>206</v>
      </c>
      <c r="B108">
        <v>7.1882352941176473</v>
      </c>
      <c r="C108">
        <v>11.51648351648352</v>
      </c>
      <c r="D108">
        <v>6.7190082644628104</v>
      </c>
      <c r="E108">
        <v>7.4789915966386564</v>
      </c>
      <c r="F108">
        <v>7.2924528301886804</v>
      </c>
      <c r="G108">
        <v>7.4198473282442752</v>
      </c>
      <c r="H108">
        <v>7.9782608695652177</v>
      </c>
      <c r="I108">
        <v>6.947826086956522</v>
      </c>
      <c r="J108">
        <v>0.59843290891283052</v>
      </c>
      <c r="K108">
        <v>1.0704800817160369</v>
      </c>
      <c r="L108">
        <v>0.78097982708933722</v>
      </c>
      <c r="M108">
        <v>0.81204379562043794</v>
      </c>
      <c r="N108">
        <v>0.75194552529182879</v>
      </c>
      <c r="O108">
        <v>0.97983870967741937</v>
      </c>
      <c r="P108">
        <v>1.052581261950287</v>
      </c>
      <c r="Q108">
        <v>0.76532567049808431</v>
      </c>
      <c r="R108">
        <v>0.91674828599412339</v>
      </c>
      <c r="S108">
        <v>0.90704800817160369</v>
      </c>
      <c r="T108">
        <v>0.88376560999039389</v>
      </c>
      <c r="U108">
        <v>0.89142335766423353</v>
      </c>
      <c r="V108">
        <v>0.89688715953307396</v>
      </c>
      <c r="W108">
        <v>0.86794354838709675</v>
      </c>
      <c r="X108">
        <v>0.86806883365200771</v>
      </c>
      <c r="Y108">
        <v>0.88984674329501912</v>
      </c>
      <c r="Z108">
        <v>515</v>
      </c>
      <c r="AA108">
        <v>515</v>
      </c>
      <c r="AB108">
        <v>545</v>
      </c>
      <c r="AC108">
        <v>555</v>
      </c>
      <c r="AD108">
        <v>540</v>
      </c>
      <c r="AE108">
        <v>540</v>
      </c>
      <c r="AF108">
        <v>580</v>
      </c>
      <c r="AG108">
        <v>1538.0480229363279</v>
      </c>
      <c r="AH108">
        <v>1538.0480229363279</v>
      </c>
      <c r="AI108">
        <v>1627.6430533986379</v>
      </c>
      <c r="AJ108">
        <v>1657.508063552742</v>
      </c>
      <c r="AK108">
        <v>1612.7105483215871</v>
      </c>
      <c r="AL108">
        <v>1612.7105483215871</v>
      </c>
      <c r="AM108">
        <v>1732.170588938</v>
      </c>
      <c r="AN108">
        <v>689.88173455978972</v>
      </c>
      <c r="AO108">
        <v>728.70624776012426</v>
      </c>
      <c r="AP108">
        <v>33484</v>
      </c>
      <c r="AQ108">
        <v>33484</v>
      </c>
      <c r="AR108">
        <v>33484</v>
      </c>
      <c r="AS108">
        <v>33484</v>
      </c>
      <c r="AT108">
        <v>33484</v>
      </c>
      <c r="AU108">
        <v>33484</v>
      </c>
      <c r="AV108">
        <v>33484</v>
      </c>
      <c r="AW108">
        <v>33484</v>
      </c>
      <c r="AX108">
        <v>284475.90129583923</v>
      </c>
    </row>
    <row r="109" spans="1:50" ht="15">
      <c r="A109" s="128" t="s">
        <v>208</v>
      </c>
      <c r="B109">
        <v>5.7913043478260873</v>
      </c>
      <c r="C109">
        <v>6.5886524822695032</v>
      </c>
      <c r="D109">
        <v>5.2913385826771657</v>
      </c>
      <c r="E109">
        <v>4.8151260504201678</v>
      </c>
      <c r="F109">
        <v>5.915492957746479</v>
      </c>
      <c r="G109">
        <v>6.7815126050420167</v>
      </c>
      <c r="H109">
        <v>6.6689655172413804</v>
      </c>
      <c r="I109">
        <v>7.8867924528301883</v>
      </c>
      <c r="J109">
        <v>0.77172653534183078</v>
      </c>
      <c r="K109">
        <v>1.036830357142857</v>
      </c>
      <c r="L109">
        <v>0.77330264672036819</v>
      </c>
      <c r="M109">
        <v>0.63245033112582782</v>
      </c>
      <c r="N109">
        <v>0.99526066350710896</v>
      </c>
      <c r="O109">
        <v>0.96995192307692313</v>
      </c>
      <c r="P109">
        <v>0.9527093596059113</v>
      </c>
      <c r="Q109">
        <v>1.0595690747782001</v>
      </c>
      <c r="R109">
        <v>0.8667439165701043</v>
      </c>
      <c r="S109">
        <v>0.8426339285714286</v>
      </c>
      <c r="T109">
        <v>0.85385500575373996</v>
      </c>
      <c r="U109">
        <v>0.86865342163355408</v>
      </c>
      <c r="V109">
        <v>0.83175355450236965</v>
      </c>
      <c r="W109">
        <v>0.85697115384615385</v>
      </c>
      <c r="X109">
        <v>0.85714285714285721</v>
      </c>
      <c r="Y109">
        <v>0.86565272496831436</v>
      </c>
      <c r="Z109">
        <v>525</v>
      </c>
      <c r="AA109">
        <v>530</v>
      </c>
      <c r="AB109">
        <v>480</v>
      </c>
      <c r="AC109">
        <v>520</v>
      </c>
      <c r="AD109">
        <v>505</v>
      </c>
      <c r="AE109">
        <v>455</v>
      </c>
      <c r="AF109">
        <v>565</v>
      </c>
      <c r="AG109">
        <v>1572.5154256275091</v>
      </c>
      <c r="AH109">
        <v>1587.4917630144371</v>
      </c>
      <c r="AI109">
        <v>1437.7283891451509</v>
      </c>
      <c r="AJ109">
        <v>1557.53908824058</v>
      </c>
      <c r="AK109">
        <v>1512.610076079794</v>
      </c>
      <c r="AL109">
        <v>1362.8467022105069</v>
      </c>
      <c r="AM109">
        <v>1692.3261247229379</v>
      </c>
      <c r="AN109">
        <v>320.49362008027322</v>
      </c>
      <c r="AO109">
        <v>347.45102737674478</v>
      </c>
      <c r="AP109">
        <v>33386</v>
      </c>
      <c r="AQ109">
        <v>33386</v>
      </c>
      <c r="AR109">
        <v>33386</v>
      </c>
      <c r="AS109">
        <v>33386</v>
      </c>
      <c r="AT109">
        <v>33386</v>
      </c>
      <c r="AU109">
        <v>33386</v>
      </c>
      <c r="AV109">
        <v>33386</v>
      </c>
      <c r="AW109">
        <v>33386</v>
      </c>
      <c r="AX109">
        <v>282122.77660894825</v>
      </c>
    </row>
    <row r="110" spans="1:50" ht="15">
      <c r="A110" s="128" t="s">
        <v>210</v>
      </c>
      <c r="B110">
        <v>7.7380952380952381</v>
      </c>
      <c r="C110">
        <v>7.9897959183673466</v>
      </c>
      <c r="D110">
        <v>7.5694444444444446</v>
      </c>
      <c r="E110">
        <v>6.924050632911392</v>
      </c>
      <c r="F110">
        <v>6.418181818181818</v>
      </c>
      <c r="G110">
        <v>8.545454545454545</v>
      </c>
      <c r="H110">
        <v>7.884615384615385</v>
      </c>
      <c r="I110">
        <v>7.9263157894736844</v>
      </c>
      <c r="J110">
        <v>0.70397111913357402</v>
      </c>
      <c r="K110">
        <v>0.66468590831918506</v>
      </c>
      <c r="L110">
        <v>0.52403846153846156</v>
      </c>
      <c r="M110">
        <v>0.50137488542621444</v>
      </c>
      <c r="N110">
        <v>0.35089463220675943</v>
      </c>
      <c r="O110">
        <v>0.63800904977375561</v>
      </c>
      <c r="P110">
        <v>0.57800751879699253</v>
      </c>
      <c r="Q110">
        <v>0.7583081570996979</v>
      </c>
      <c r="R110">
        <v>0.90902527075812278</v>
      </c>
      <c r="S110">
        <v>0.91680814940577249</v>
      </c>
      <c r="T110">
        <v>0.93076923076923079</v>
      </c>
      <c r="U110">
        <v>0.92758936755270394</v>
      </c>
      <c r="V110">
        <v>0.94532803180914515</v>
      </c>
      <c r="W110">
        <v>0.92533936651583715</v>
      </c>
      <c r="X110">
        <v>0.92669172932330823</v>
      </c>
      <c r="Y110">
        <v>0.90433031218529702</v>
      </c>
      <c r="Z110">
        <v>630</v>
      </c>
      <c r="AA110">
        <v>635</v>
      </c>
      <c r="AB110">
        <v>600</v>
      </c>
      <c r="AC110">
        <v>605</v>
      </c>
      <c r="AD110">
        <v>620</v>
      </c>
      <c r="AE110">
        <v>585</v>
      </c>
      <c r="AF110">
        <v>640</v>
      </c>
      <c r="AG110">
        <v>1633.3938294010891</v>
      </c>
      <c r="AH110">
        <v>1646.3572724915739</v>
      </c>
      <c r="AI110">
        <v>1555.61317085818</v>
      </c>
      <c r="AJ110">
        <v>1568.576613948665</v>
      </c>
      <c r="AK110">
        <v>1607.466943220119</v>
      </c>
      <c r="AL110">
        <v>1516.722841586726</v>
      </c>
      <c r="AM110">
        <v>1659.320715582058</v>
      </c>
      <c r="AN110">
        <v>751.87969924812023</v>
      </c>
      <c r="AO110">
        <v>741.5089447757324</v>
      </c>
      <c r="AP110">
        <v>38570</v>
      </c>
      <c r="AQ110">
        <v>38570</v>
      </c>
      <c r="AR110">
        <v>38570</v>
      </c>
      <c r="AS110">
        <v>38570</v>
      </c>
      <c r="AT110">
        <v>38570</v>
      </c>
      <c r="AU110">
        <v>38570</v>
      </c>
      <c r="AV110">
        <v>38570</v>
      </c>
      <c r="AW110">
        <v>38570</v>
      </c>
      <c r="AX110">
        <v>325628.9411560744</v>
      </c>
    </row>
    <row r="111" spans="1:50" ht="15">
      <c r="A111" s="128" t="s">
        <v>212</v>
      </c>
      <c r="B111">
        <v>4.4597701149425291</v>
      </c>
      <c r="C111">
        <v>4.5341463414634147</v>
      </c>
      <c r="D111">
        <v>4</v>
      </c>
      <c r="E111">
        <v>3.7860262008733629</v>
      </c>
      <c r="F111">
        <v>3.692307692307693</v>
      </c>
      <c r="G111">
        <v>4.3638743455497382</v>
      </c>
      <c r="H111">
        <v>4.0605187319884726</v>
      </c>
      <c r="I111">
        <v>4.052884615384615</v>
      </c>
      <c r="J111">
        <v>0.69347631814119748</v>
      </c>
      <c r="K111">
        <v>0.77490621092121714</v>
      </c>
      <c r="L111">
        <v>0.67802385008517885</v>
      </c>
      <c r="M111">
        <v>0.71682513435303841</v>
      </c>
      <c r="N111">
        <v>0.60560747663551406</v>
      </c>
      <c r="O111">
        <v>0.74552772808586765</v>
      </c>
      <c r="P111">
        <v>0.59476572393414939</v>
      </c>
      <c r="Q111">
        <v>0.75402504472271914</v>
      </c>
      <c r="R111">
        <v>0.84450402144772119</v>
      </c>
      <c r="S111">
        <v>0.82909545644018334</v>
      </c>
      <c r="T111">
        <v>0.83049403747870532</v>
      </c>
      <c r="U111">
        <v>0.81066556428276149</v>
      </c>
      <c r="V111">
        <v>0.83598130841121499</v>
      </c>
      <c r="W111">
        <v>0.82915921288014305</v>
      </c>
      <c r="X111">
        <v>0.85352469396369779</v>
      </c>
      <c r="Y111">
        <v>0.81395348837209303</v>
      </c>
      <c r="Z111">
        <v>1090</v>
      </c>
      <c r="AA111">
        <v>1120</v>
      </c>
      <c r="AB111">
        <v>1090</v>
      </c>
      <c r="AC111">
        <v>1125</v>
      </c>
      <c r="AD111">
        <v>1050</v>
      </c>
      <c r="AE111">
        <v>1090</v>
      </c>
      <c r="AF111">
        <v>1175</v>
      </c>
      <c r="AG111">
        <v>2005.261511856799</v>
      </c>
      <c r="AH111">
        <v>2060.4521956693711</v>
      </c>
      <c r="AI111">
        <v>2005.261511856799</v>
      </c>
      <c r="AJ111">
        <v>2069.6506429714659</v>
      </c>
      <c r="AK111">
        <v>1931.6739334400349</v>
      </c>
      <c r="AL111">
        <v>2005.261511856799</v>
      </c>
      <c r="AM111">
        <v>2161.6351159924211</v>
      </c>
      <c r="AN111">
        <v>577.66249057159143</v>
      </c>
      <c r="AO111">
        <v>568.46404326949607</v>
      </c>
      <c r="AP111">
        <v>54357</v>
      </c>
      <c r="AQ111">
        <v>54357</v>
      </c>
      <c r="AR111">
        <v>54357</v>
      </c>
      <c r="AS111">
        <v>54357</v>
      </c>
      <c r="AT111">
        <v>54357</v>
      </c>
      <c r="AU111">
        <v>54357</v>
      </c>
      <c r="AV111">
        <v>54357</v>
      </c>
      <c r="AW111">
        <v>54357</v>
      </c>
      <c r="AX111">
        <v>458026.48302079743</v>
      </c>
    </row>
    <row r="112" spans="1:50" ht="15">
      <c r="A112" s="128" t="s">
        <v>214</v>
      </c>
      <c r="B112">
        <v>7.8571428571428568</v>
      </c>
      <c r="C112">
        <v>3.0714285714285721</v>
      </c>
      <c r="D112">
        <v>5.0370370370370372</v>
      </c>
      <c r="E112">
        <v>3.7435897435897441</v>
      </c>
      <c r="F112">
        <v>4.12</v>
      </c>
      <c r="G112">
        <v>4.8928571428571432</v>
      </c>
      <c r="H112">
        <v>4.5625</v>
      </c>
      <c r="I112">
        <v>4.4000000000000004</v>
      </c>
      <c r="J112">
        <v>1.270627062706271</v>
      </c>
      <c r="K112">
        <v>0.29351535836177473</v>
      </c>
      <c r="L112">
        <v>0.49275362318840582</v>
      </c>
      <c r="M112">
        <v>0.48184818481848191</v>
      </c>
      <c r="N112">
        <v>0.49519230769230771</v>
      </c>
      <c r="O112">
        <v>0.6035242290748899</v>
      </c>
      <c r="P112">
        <v>0.58167330677290841</v>
      </c>
      <c r="Q112">
        <v>0.45833333333333331</v>
      </c>
      <c r="R112">
        <v>0.83828382838283833</v>
      </c>
      <c r="S112">
        <v>0.90443686006825941</v>
      </c>
      <c r="T112">
        <v>0.90217391304347827</v>
      </c>
      <c r="U112">
        <v>0.87128712871287128</v>
      </c>
      <c r="V112">
        <v>0.87980769230769229</v>
      </c>
      <c r="W112">
        <v>0.87665198237885467</v>
      </c>
      <c r="X112">
        <v>0.87250996015936255</v>
      </c>
      <c r="Y112">
        <v>0.89583333333333337</v>
      </c>
      <c r="Z112">
        <v>130</v>
      </c>
      <c r="AA112">
        <v>160</v>
      </c>
      <c r="AB112">
        <v>115</v>
      </c>
      <c r="AC112">
        <v>170</v>
      </c>
      <c r="AD112">
        <v>135</v>
      </c>
      <c r="AE112">
        <v>145</v>
      </c>
      <c r="AF112">
        <v>140</v>
      </c>
      <c r="AG112">
        <v>1187.323043200292</v>
      </c>
      <c r="AH112">
        <v>1461.3206685542059</v>
      </c>
      <c r="AI112">
        <v>1050.324230523335</v>
      </c>
      <c r="AJ112">
        <v>1552.653210338844</v>
      </c>
      <c r="AK112">
        <v>1232.989314092611</v>
      </c>
      <c r="AL112">
        <v>1324.3218558772489</v>
      </c>
      <c r="AM112">
        <v>1278.6555849849301</v>
      </c>
      <c r="AN112">
        <v>511.46223399397212</v>
      </c>
      <c r="AO112">
        <v>566.26175906475476</v>
      </c>
      <c r="AP112">
        <v>10949</v>
      </c>
      <c r="AQ112">
        <v>10949</v>
      </c>
      <c r="AR112">
        <v>10949</v>
      </c>
      <c r="AS112">
        <v>10949</v>
      </c>
      <c r="AT112">
        <v>10949</v>
      </c>
      <c r="AU112">
        <v>10949</v>
      </c>
      <c r="AV112">
        <v>10949</v>
      </c>
      <c r="AW112">
        <v>10949</v>
      </c>
      <c r="AX112">
        <v>98801.714908086578</v>
      </c>
    </row>
    <row r="113" spans="1:50" ht="15">
      <c r="A113" s="128" t="s">
        <v>216</v>
      </c>
      <c r="B113">
        <v>8.7195571955719551</v>
      </c>
      <c r="C113">
        <v>7.9609120521172638</v>
      </c>
      <c r="D113">
        <v>8.5729537366548048</v>
      </c>
      <c r="E113">
        <v>8.5578231292517</v>
      </c>
      <c r="F113">
        <v>9.06276150627615</v>
      </c>
      <c r="G113">
        <v>8.7481203007518804</v>
      </c>
      <c r="H113">
        <v>8.7370370370370374</v>
      </c>
      <c r="I113">
        <v>10.34765625</v>
      </c>
      <c r="J113">
        <v>1.6443980514961729</v>
      </c>
      <c r="K113">
        <v>1.535175879396985</v>
      </c>
      <c r="L113">
        <v>1.558214747736093</v>
      </c>
      <c r="M113">
        <v>1.547355473554735</v>
      </c>
      <c r="N113">
        <v>1.5493562231759661</v>
      </c>
      <c r="O113">
        <v>1.636427566807314</v>
      </c>
      <c r="P113">
        <v>1.524886877828054</v>
      </c>
      <c r="Q113">
        <v>1.748514851485149</v>
      </c>
      <c r="R113">
        <v>0.81141266527487821</v>
      </c>
      <c r="S113">
        <v>0.80716080402010049</v>
      </c>
      <c r="T113">
        <v>0.81824062095730921</v>
      </c>
      <c r="U113">
        <v>0.81918819188191883</v>
      </c>
      <c r="V113">
        <v>0.82904148783977116</v>
      </c>
      <c r="W113">
        <v>0.81293952180028128</v>
      </c>
      <c r="X113">
        <v>0.82546864899806072</v>
      </c>
      <c r="Y113">
        <v>0.83102310231023102</v>
      </c>
      <c r="Z113">
        <v>660</v>
      </c>
      <c r="AA113">
        <v>670</v>
      </c>
      <c r="AB113">
        <v>655</v>
      </c>
      <c r="AC113">
        <v>685</v>
      </c>
      <c r="AD113">
        <v>625</v>
      </c>
      <c r="AE113">
        <v>685</v>
      </c>
      <c r="AF113">
        <v>710</v>
      </c>
      <c r="AG113">
        <v>1786.4876569943699</v>
      </c>
      <c r="AH113">
        <v>1813.555651797315</v>
      </c>
      <c r="AI113">
        <v>1772.9536595928971</v>
      </c>
      <c r="AJ113">
        <v>1854.157644001732</v>
      </c>
      <c r="AK113">
        <v>1691.749675184062</v>
      </c>
      <c r="AL113">
        <v>1854.157644001732</v>
      </c>
      <c r="AM113">
        <v>1921.8276310090951</v>
      </c>
      <c r="AN113">
        <v>814.74664356864446</v>
      </c>
      <c r="AO113">
        <v>839.10783889129505</v>
      </c>
      <c r="AP113">
        <v>36944</v>
      </c>
      <c r="AQ113">
        <v>36944</v>
      </c>
      <c r="AR113">
        <v>36944</v>
      </c>
      <c r="AS113">
        <v>36944</v>
      </c>
      <c r="AT113">
        <v>36944</v>
      </c>
      <c r="AU113">
        <v>36944</v>
      </c>
      <c r="AV113">
        <v>36944</v>
      </c>
      <c r="AW113">
        <v>36944</v>
      </c>
      <c r="AX113">
        <v>314680.74967096339</v>
      </c>
    </row>
    <row r="114" spans="1:50" ht="15">
      <c r="A114" s="128" t="s">
        <v>218</v>
      </c>
      <c r="B114">
        <v>5.4526315789473676</v>
      </c>
      <c r="C114">
        <v>5.1050955414012744</v>
      </c>
      <c r="D114">
        <v>4.7381818181818183</v>
      </c>
      <c r="E114">
        <v>5.457446808510638</v>
      </c>
      <c r="F114">
        <v>5.03125</v>
      </c>
      <c r="G114">
        <v>3.9299610894941628</v>
      </c>
      <c r="H114">
        <v>3.85</v>
      </c>
      <c r="I114">
        <v>3.844444444444445</v>
      </c>
      <c r="J114">
        <v>0.80811232449297976</v>
      </c>
      <c r="K114">
        <v>0.68010182435299105</v>
      </c>
      <c r="L114">
        <v>0.56309420916162489</v>
      </c>
      <c r="M114">
        <v>0.6452830188679245</v>
      </c>
      <c r="N114">
        <v>0.64371390493114167</v>
      </c>
      <c r="O114">
        <v>0.44376098418277682</v>
      </c>
      <c r="P114">
        <v>0.57971656333038091</v>
      </c>
      <c r="Q114">
        <v>0.58958130477117821</v>
      </c>
      <c r="R114">
        <v>0.85179407176287047</v>
      </c>
      <c r="S114">
        <v>0.86677980483665673</v>
      </c>
      <c r="T114">
        <v>0.88115816767502164</v>
      </c>
      <c r="U114">
        <v>0.8817610062893082</v>
      </c>
      <c r="V114">
        <v>0.87205686361617063</v>
      </c>
      <c r="W114">
        <v>0.88708260105448156</v>
      </c>
      <c r="X114">
        <v>0.84942426926483616</v>
      </c>
      <c r="Y114">
        <v>0.8466407010710808</v>
      </c>
      <c r="Z114">
        <v>1000</v>
      </c>
      <c r="AA114">
        <v>1095</v>
      </c>
      <c r="AB114">
        <v>1035</v>
      </c>
      <c r="AC114">
        <v>1005</v>
      </c>
      <c r="AD114">
        <v>990</v>
      </c>
      <c r="AE114">
        <v>975</v>
      </c>
      <c r="AF114">
        <v>1020</v>
      </c>
      <c r="AG114">
        <v>1951.5622255615619</v>
      </c>
      <c r="AH114">
        <v>2136.9606369899102</v>
      </c>
      <c r="AI114">
        <v>2019.866903456217</v>
      </c>
      <c r="AJ114">
        <v>1961.32003668937</v>
      </c>
      <c r="AK114">
        <v>1932.0466033059461</v>
      </c>
      <c r="AL114">
        <v>1902.773169922523</v>
      </c>
      <c r="AM114">
        <v>1990.593470072793</v>
      </c>
      <c r="AN114">
        <v>880.15456372826441</v>
      </c>
      <c r="AO114">
        <v>805.99519915692508</v>
      </c>
      <c r="AP114">
        <v>51241</v>
      </c>
      <c r="AQ114">
        <v>51241</v>
      </c>
      <c r="AR114">
        <v>51241</v>
      </c>
      <c r="AS114">
        <v>51241</v>
      </c>
      <c r="AT114">
        <v>51241</v>
      </c>
      <c r="AU114">
        <v>51241</v>
      </c>
      <c r="AV114">
        <v>51241</v>
      </c>
      <c r="AW114">
        <v>51241</v>
      </c>
      <c r="AX114">
        <v>432678.57188178413</v>
      </c>
    </row>
    <row r="115" spans="1:50" ht="15">
      <c r="A115" s="128" t="s">
        <v>220</v>
      </c>
      <c r="B115">
        <v>7.595092024539877</v>
      </c>
      <c r="C115">
        <v>6.5356037151702786</v>
      </c>
      <c r="D115">
        <v>6.3892215568862278</v>
      </c>
      <c r="E115">
        <v>7.036516853932584</v>
      </c>
      <c r="F115">
        <v>6.2065573770491804</v>
      </c>
      <c r="G115">
        <v>6.0424528301886804</v>
      </c>
      <c r="H115">
        <v>6.5988857938718661</v>
      </c>
      <c r="I115">
        <v>6.2599388379204894</v>
      </c>
      <c r="J115">
        <v>1.329039184111648</v>
      </c>
      <c r="K115">
        <v>1.0332843857072931</v>
      </c>
      <c r="L115">
        <v>1.0249759846301629</v>
      </c>
      <c r="M115">
        <v>1.215429403202329</v>
      </c>
      <c r="N115">
        <v>1.021035598705502</v>
      </c>
      <c r="O115">
        <v>0.64566532258064513</v>
      </c>
      <c r="P115">
        <v>1.163555992141454</v>
      </c>
      <c r="Q115">
        <v>1.127823691460055</v>
      </c>
      <c r="R115">
        <v>0.82501341921631777</v>
      </c>
      <c r="S115">
        <v>0.84189916789035735</v>
      </c>
      <c r="T115">
        <v>0.83957732949087416</v>
      </c>
      <c r="U115">
        <v>0.82726831635128573</v>
      </c>
      <c r="V115">
        <v>0.83549083063646168</v>
      </c>
      <c r="W115">
        <v>0.89314516129032262</v>
      </c>
      <c r="X115">
        <v>0.8236738703339882</v>
      </c>
      <c r="Y115">
        <v>0.81983471074380165</v>
      </c>
      <c r="Z115">
        <v>1080</v>
      </c>
      <c r="AA115">
        <v>1085</v>
      </c>
      <c r="AB115">
        <v>1165</v>
      </c>
      <c r="AC115">
        <v>1110</v>
      </c>
      <c r="AD115">
        <v>995</v>
      </c>
      <c r="AE115">
        <v>1095</v>
      </c>
      <c r="AF115">
        <v>1185</v>
      </c>
      <c r="AG115">
        <v>1591.44158083197</v>
      </c>
      <c r="AH115">
        <v>1598.809365928415</v>
      </c>
      <c r="AI115">
        <v>1716.693927471523</v>
      </c>
      <c r="AJ115">
        <v>1635.6482914106359</v>
      </c>
      <c r="AK115">
        <v>1466.189234192417</v>
      </c>
      <c r="AL115">
        <v>1613.544936121303</v>
      </c>
      <c r="AM115">
        <v>1746.165067857301</v>
      </c>
      <c r="AN115">
        <v>738.25206666371946</v>
      </c>
      <c r="AO115">
        <v>714.67515435509779</v>
      </c>
      <c r="AP115">
        <v>67863</v>
      </c>
      <c r="AQ115">
        <v>67863</v>
      </c>
      <c r="AR115">
        <v>67863</v>
      </c>
      <c r="AS115">
        <v>67863</v>
      </c>
      <c r="AT115">
        <v>67863</v>
      </c>
      <c r="AU115">
        <v>67863</v>
      </c>
      <c r="AV115">
        <v>67863</v>
      </c>
      <c r="AW115">
        <v>67863</v>
      </c>
      <c r="AX115">
        <v>563508.35060619051</v>
      </c>
    </row>
    <row r="116" spans="1:50" ht="15">
      <c r="A116" s="128" t="s">
        <v>222</v>
      </c>
      <c r="B116">
        <v>6.1266375545851526</v>
      </c>
      <c r="C116">
        <v>5.3800298062593148</v>
      </c>
      <c r="D116">
        <v>6.3751891074130107</v>
      </c>
      <c r="E116">
        <v>4.7378768020969853</v>
      </c>
      <c r="F116">
        <v>4.8891257995735611</v>
      </c>
      <c r="G116">
        <v>5.6550387596899228</v>
      </c>
      <c r="H116">
        <v>5.2061752988047809</v>
      </c>
      <c r="I116">
        <v>4.8412162162162158</v>
      </c>
      <c r="J116">
        <v>1.0045346062052509</v>
      </c>
      <c r="K116">
        <v>0.83333333333333337</v>
      </c>
      <c r="L116">
        <v>0.96895838123706601</v>
      </c>
      <c r="M116">
        <v>0.88386308068459662</v>
      </c>
      <c r="N116">
        <v>1.2644058450510061</v>
      </c>
      <c r="O116">
        <v>1.186178861788618</v>
      </c>
      <c r="P116">
        <v>1.258911368015414</v>
      </c>
      <c r="Q116">
        <v>1.1189484643414891</v>
      </c>
      <c r="R116">
        <v>0.8360381861575179</v>
      </c>
      <c r="S116">
        <v>0.84510618651892888</v>
      </c>
      <c r="T116">
        <v>0.84801103702000458</v>
      </c>
      <c r="U116">
        <v>0.81344743276283615</v>
      </c>
      <c r="V116">
        <v>0.74138406396470913</v>
      </c>
      <c r="W116">
        <v>0.79024390243902443</v>
      </c>
      <c r="X116">
        <v>0.75818882466281312</v>
      </c>
      <c r="Y116">
        <v>0.7688703800104113</v>
      </c>
      <c r="Z116">
        <v>2080</v>
      </c>
      <c r="AA116">
        <v>2070</v>
      </c>
      <c r="AB116">
        <v>1985</v>
      </c>
      <c r="AC116">
        <v>1995</v>
      </c>
      <c r="AD116">
        <v>1875</v>
      </c>
      <c r="AE116">
        <v>1890</v>
      </c>
      <c r="AF116">
        <v>2015</v>
      </c>
      <c r="AG116">
        <v>2127.6378105788599</v>
      </c>
      <c r="AH116">
        <v>2117.4087826433852</v>
      </c>
      <c r="AI116">
        <v>2030.4620451918449</v>
      </c>
      <c r="AJ116">
        <v>2040.691073127321</v>
      </c>
      <c r="AK116">
        <v>1917.942737901617</v>
      </c>
      <c r="AL116">
        <v>1933.28627980483</v>
      </c>
      <c r="AM116">
        <v>2061.149128998271</v>
      </c>
      <c r="AN116">
        <v>656.70359345751376</v>
      </c>
      <c r="AO116">
        <v>634.1997319994681</v>
      </c>
      <c r="AP116">
        <v>97761</v>
      </c>
      <c r="AQ116">
        <v>97761</v>
      </c>
      <c r="AR116">
        <v>97761</v>
      </c>
      <c r="AS116">
        <v>97761</v>
      </c>
      <c r="AT116">
        <v>97761</v>
      </c>
      <c r="AU116">
        <v>97761</v>
      </c>
      <c r="AV116">
        <v>97761</v>
      </c>
      <c r="AW116">
        <v>97761</v>
      </c>
      <c r="AX116">
        <v>811575.61289700191</v>
      </c>
    </row>
    <row r="117" spans="1:50" ht="15">
      <c r="A117" s="128" t="s">
        <v>224</v>
      </c>
      <c r="B117">
        <v>3.8382352941176472</v>
      </c>
      <c r="C117">
        <v>3.84037558685446</v>
      </c>
      <c r="D117">
        <v>5.0365296803652972</v>
      </c>
      <c r="E117">
        <v>3.898305084745763</v>
      </c>
      <c r="F117">
        <v>5.0533333333333337</v>
      </c>
      <c r="G117">
        <v>4.845070422535211</v>
      </c>
      <c r="H117">
        <v>5.3392070484581504</v>
      </c>
      <c r="I117">
        <v>6.1652173913043482</v>
      </c>
      <c r="J117">
        <v>0.36350974930362118</v>
      </c>
      <c r="K117">
        <v>0.34957264957264961</v>
      </c>
      <c r="L117">
        <v>0.49819331526648603</v>
      </c>
      <c r="M117">
        <v>0.38606798153587912</v>
      </c>
      <c r="N117">
        <v>0.51917808219178085</v>
      </c>
      <c r="O117">
        <v>0.51190476190476186</v>
      </c>
      <c r="P117">
        <v>0.53557224922669022</v>
      </c>
      <c r="Q117">
        <v>0.9659400544959128</v>
      </c>
      <c r="R117">
        <v>0.90529247910863508</v>
      </c>
      <c r="S117">
        <v>0.90897435897435896</v>
      </c>
      <c r="T117">
        <v>0.90108401084010836</v>
      </c>
      <c r="U117">
        <v>0.90096516995383968</v>
      </c>
      <c r="V117">
        <v>0.89726027397260277</v>
      </c>
      <c r="W117">
        <v>0.89434523809523814</v>
      </c>
      <c r="X117">
        <v>0.89969067609368092</v>
      </c>
      <c r="Y117">
        <v>0.84332425068119887</v>
      </c>
      <c r="Z117">
        <v>1420</v>
      </c>
      <c r="AA117">
        <v>1580</v>
      </c>
      <c r="AB117">
        <v>1410</v>
      </c>
      <c r="AC117">
        <v>1535</v>
      </c>
      <c r="AD117">
        <v>1435</v>
      </c>
      <c r="AE117">
        <v>1470</v>
      </c>
      <c r="AF117">
        <v>1555</v>
      </c>
      <c r="AG117">
        <v>1617.385757893298</v>
      </c>
      <c r="AH117">
        <v>1799.626406670008</v>
      </c>
      <c r="AI117">
        <v>1605.995717344754</v>
      </c>
      <c r="AJ117">
        <v>1748.3712242015581</v>
      </c>
      <c r="AK117">
        <v>1634.470818716115</v>
      </c>
      <c r="AL117">
        <v>1674.33596063602</v>
      </c>
      <c r="AM117">
        <v>1771.151305298647</v>
      </c>
      <c r="AN117">
        <v>599.11613285343299</v>
      </c>
      <c r="AO117">
        <v>293.86304615244433</v>
      </c>
      <c r="AP117">
        <v>87796</v>
      </c>
      <c r="AQ117">
        <v>87796</v>
      </c>
      <c r="AR117">
        <v>87796</v>
      </c>
      <c r="AS117">
        <v>87796</v>
      </c>
      <c r="AT117">
        <v>87796</v>
      </c>
      <c r="AU117">
        <v>87796</v>
      </c>
      <c r="AV117">
        <v>87796</v>
      </c>
      <c r="AW117">
        <v>87796</v>
      </c>
      <c r="AX117">
        <v>725566.6135189092</v>
      </c>
    </row>
    <row r="118" spans="1:50" ht="15">
      <c r="A118" s="128" t="s">
        <v>226</v>
      </c>
      <c r="B118">
        <v>4.2337662337662341</v>
      </c>
      <c r="C118">
        <v>4.3066666666666666</v>
      </c>
      <c r="D118">
        <v>4.0561797752808992</v>
      </c>
      <c r="E118">
        <v>3.98</v>
      </c>
      <c r="F118">
        <v>3</v>
      </c>
      <c r="G118">
        <v>4.5714285714285712</v>
      </c>
      <c r="H118">
        <v>4.9175257731958766</v>
      </c>
      <c r="I118">
        <v>5.825242718446602</v>
      </c>
      <c r="J118">
        <v>0.47452692867540031</v>
      </c>
      <c r="K118">
        <v>0.42444152431011828</v>
      </c>
      <c r="L118">
        <v>0.5091678420310296</v>
      </c>
      <c r="M118">
        <v>0.50830140485312902</v>
      </c>
      <c r="N118">
        <v>0.31400282885431402</v>
      </c>
      <c r="O118">
        <v>0.97560975609756095</v>
      </c>
      <c r="P118">
        <v>0.65163934426229508</v>
      </c>
      <c r="Q118">
        <v>0.89552238805970152</v>
      </c>
      <c r="R118">
        <v>0.88791848617176128</v>
      </c>
      <c r="S118">
        <v>0.90144546649145862</v>
      </c>
      <c r="T118">
        <v>0.87447108603667134</v>
      </c>
      <c r="U118">
        <v>0.8722860791826309</v>
      </c>
      <c r="V118">
        <v>0.89533239038189527</v>
      </c>
      <c r="W118">
        <v>0.78658536585365857</v>
      </c>
      <c r="X118">
        <v>0.86748633879781423</v>
      </c>
      <c r="Y118">
        <v>0.84626865671641793</v>
      </c>
      <c r="Z118">
        <v>310</v>
      </c>
      <c r="AA118">
        <v>320</v>
      </c>
      <c r="AB118">
        <v>275</v>
      </c>
      <c r="AC118">
        <v>305</v>
      </c>
      <c r="AD118">
        <v>315</v>
      </c>
      <c r="AE118">
        <v>290</v>
      </c>
      <c r="AF118">
        <v>315</v>
      </c>
      <c r="AG118">
        <v>1896.256422804013</v>
      </c>
      <c r="AH118">
        <v>1957.4259848299489</v>
      </c>
      <c r="AI118">
        <v>1682.1629557132369</v>
      </c>
      <c r="AJ118">
        <v>1865.671641791045</v>
      </c>
      <c r="AK118">
        <v>1926.8412038169811</v>
      </c>
      <c r="AL118">
        <v>1773.9172987521411</v>
      </c>
      <c r="AM118">
        <v>1926.8412038169811</v>
      </c>
      <c r="AN118">
        <v>415.9530217763641</v>
      </c>
      <c r="AO118">
        <v>446.53780278933198</v>
      </c>
      <c r="AP118">
        <v>16348</v>
      </c>
      <c r="AQ118">
        <v>16348</v>
      </c>
      <c r="AR118">
        <v>16348</v>
      </c>
      <c r="AS118">
        <v>16348</v>
      </c>
      <c r="AT118">
        <v>16348</v>
      </c>
      <c r="AU118">
        <v>16348</v>
      </c>
      <c r="AV118">
        <v>16348</v>
      </c>
      <c r="AW118">
        <v>16348</v>
      </c>
      <c r="AX118">
        <v>146852.18335171562</v>
      </c>
    </row>
    <row r="119" spans="1:50" ht="15">
      <c r="A119" s="128" t="s">
        <v>228</v>
      </c>
      <c r="B119">
        <v>5.92</v>
      </c>
      <c r="C119">
        <v>4.2047619047619049</v>
      </c>
      <c r="D119">
        <v>5.4669603524229071</v>
      </c>
      <c r="E119">
        <v>7.0448979591836736</v>
      </c>
      <c r="F119">
        <v>4.6739130434782608</v>
      </c>
      <c r="G119">
        <v>7.9760765550239237</v>
      </c>
      <c r="H119">
        <v>8.2969432314410483</v>
      </c>
      <c r="I119">
        <v>3.5961538461538458</v>
      </c>
      <c r="J119">
        <v>0.70813397129186606</v>
      </c>
      <c r="K119">
        <v>0.55118601747815232</v>
      </c>
      <c r="L119">
        <v>0.80846905537459279</v>
      </c>
      <c r="M119">
        <v>1.0447941888619849</v>
      </c>
      <c r="N119">
        <v>0.71097883597883593</v>
      </c>
      <c r="O119">
        <v>1.121803499327052</v>
      </c>
      <c r="P119">
        <v>1.1508176862507571</v>
      </c>
      <c r="Q119">
        <v>0.51408934707903775</v>
      </c>
      <c r="R119">
        <v>0.88038277511961727</v>
      </c>
      <c r="S119">
        <v>0.86891385767790263</v>
      </c>
      <c r="T119">
        <v>0.85211726384364828</v>
      </c>
      <c r="U119">
        <v>0.85169491525423724</v>
      </c>
      <c r="V119">
        <v>0.84788359788359791</v>
      </c>
      <c r="W119">
        <v>0.85935397039030958</v>
      </c>
      <c r="X119">
        <v>0.86129618413082976</v>
      </c>
      <c r="Y119">
        <v>0.85704467353951896</v>
      </c>
      <c r="Z119">
        <v>860</v>
      </c>
      <c r="AA119">
        <v>860</v>
      </c>
      <c r="AB119">
        <v>875</v>
      </c>
      <c r="AC119">
        <v>955</v>
      </c>
      <c r="AD119">
        <v>850</v>
      </c>
      <c r="AE119">
        <v>780</v>
      </c>
      <c r="AF119">
        <v>895</v>
      </c>
      <c r="AG119">
        <v>1828.8144603934079</v>
      </c>
      <c r="AH119">
        <v>1828.8144603934079</v>
      </c>
      <c r="AI119">
        <v>1860.7123870281771</v>
      </c>
      <c r="AJ119">
        <v>2030.83466241361</v>
      </c>
      <c r="AK119">
        <v>1807.549175970229</v>
      </c>
      <c r="AL119">
        <v>1658.6921850079741</v>
      </c>
      <c r="AM119">
        <v>1903.242955874535</v>
      </c>
      <c r="AN119">
        <v>523.12599681020731</v>
      </c>
      <c r="AO119">
        <v>544.39128123338651</v>
      </c>
      <c r="AP119">
        <v>47025</v>
      </c>
      <c r="AQ119">
        <v>47025</v>
      </c>
      <c r="AR119">
        <v>47025</v>
      </c>
      <c r="AS119">
        <v>47025</v>
      </c>
      <c r="AT119">
        <v>47025</v>
      </c>
      <c r="AU119">
        <v>47025</v>
      </c>
      <c r="AV119">
        <v>47025</v>
      </c>
      <c r="AW119">
        <v>47025</v>
      </c>
      <c r="AX119">
        <v>396321.84623185685</v>
      </c>
    </row>
    <row r="120" spans="1:50" ht="15">
      <c r="A120" s="128" t="s">
        <v>230</v>
      </c>
      <c r="B120">
        <v>8.4489510489510486</v>
      </c>
      <c r="C120">
        <v>9.375</v>
      </c>
      <c r="D120">
        <v>10.103603603603601</v>
      </c>
      <c r="E120">
        <v>9.616783216783217</v>
      </c>
      <c r="F120">
        <v>8.5181102362204726</v>
      </c>
      <c r="G120">
        <v>9.6454121306376361</v>
      </c>
      <c r="H120">
        <v>9.6594516594516602</v>
      </c>
      <c r="I120">
        <v>9.1882530120481931</v>
      </c>
      <c r="J120">
        <v>1.4956672443674179</v>
      </c>
      <c r="K120">
        <v>1.548205489092189</v>
      </c>
      <c r="L120">
        <v>1.6444281524926689</v>
      </c>
      <c r="M120">
        <v>1.70832298136646</v>
      </c>
      <c r="N120">
        <v>1.4119028974158181</v>
      </c>
      <c r="O120">
        <v>1.6079854809437391</v>
      </c>
      <c r="P120">
        <v>1.664760009947774</v>
      </c>
      <c r="Q120">
        <v>1.5785252263906859</v>
      </c>
      <c r="R120">
        <v>0.82297598415449369</v>
      </c>
      <c r="S120">
        <v>0.83485808116349991</v>
      </c>
      <c r="T120">
        <v>0.83724340175953083</v>
      </c>
      <c r="U120">
        <v>0.82236024844720501</v>
      </c>
      <c r="V120">
        <v>0.83424693291568786</v>
      </c>
      <c r="W120">
        <v>0.83329012185636508</v>
      </c>
      <c r="X120">
        <v>0.82765481223576232</v>
      </c>
      <c r="Y120">
        <v>0.82820181112548519</v>
      </c>
      <c r="Z120">
        <v>2305</v>
      </c>
      <c r="AA120">
        <v>2495</v>
      </c>
      <c r="AB120">
        <v>2265</v>
      </c>
      <c r="AC120">
        <v>2390</v>
      </c>
      <c r="AD120">
        <v>2270</v>
      </c>
      <c r="AE120">
        <v>2360</v>
      </c>
      <c r="AF120">
        <v>2455</v>
      </c>
      <c r="AG120">
        <v>1540.981414627624</v>
      </c>
      <c r="AH120">
        <v>1668.003743816018</v>
      </c>
      <c r="AI120">
        <v>1514.239871640593</v>
      </c>
      <c r="AJ120">
        <v>1597.807193475064</v>
      </c>
      <c r="AK120">
        <v>1517.582564513973</v>
      </c>
      <c r="AL120">
        <v>1577.7510362347909</v>
      </c>
      <c r="AM120">
        <v>1641.2622008289879</v>
      </c>
      <c r="AN120">
        <v>615.0554887016981</v>
      </c>
      <c r="AO120">
        <v>589.6510228640193</v>
      </c>
      <c r="AP120">
        <v>149580</v>
      </c>
      <c r="AQ120">
        <v>149580</v>
      </c>
      <c r="AR120">
        <v>149580</v>
      </c>
      <c r="AS120">
        <v>149580</v>
      </c>
      <c r="AT120">
        <v>149580</v>
      </c>
      <c r="AU120">
        <v>149580</v>
      </c>
      <c r="AV120">
        <v>149580</v>
      </c>
      <c r="AW120">
        <v>149580</v>
      </c>
      <c r="AX120">
        <v>1225536.1907304861</v>
      </c>
    </row>
    <row r="121" spans="1:50" ht="15">
      <c r="A121" s="128" t="s">
        <v>232</v>
      </c>
      <c r="B121">
        <v>7.3769470404984423</v>
      </c>
      <c r="C121">
        <v>7.2888888888888888</v>
      </c>
      <c r="D121">
        <v>7.8936877076411962</v>
      </c>
      <c r="E121">
        <v>8.2291666666666661</v>
      </c>
      <c r="F121">
        <v>6.7137404580152671</v>
      </c>
      <c r="G121">
        <v>6.814516129032258</v>
      </c>
      <c r="H121">
        <v>6.4833948339483394</v>
      </c>
      <c r="I121">
        <v>7.2981132075471704</v>
      </c>
      <c r="J121">
        <v>1.2615876398508259</v>
      </c>
      <c r="K121">
        <v>1.2377358490566039</v>
      </c>
      <c r="L121">
        <v>1.288503253796095</v>
      </c>
      <c r="M121">
        <v>1.409994900560938</v>
      </c>
      <c r="N121">
        <v>1.019119351100811</v>
      </c>
      <c r="O121">
        <v>1.0065515187611671</v>
      </c>
      <c r="P121">
        <v>0.92279411764705888</v>
      </c>
      <c r="Q121">
        <v>1.097616345062429</v>
      </c>
      <c r="R121">
        <v>0.82898241875332979</v>
      </c>
      <c r="S121">
        <v>0.83018867924528306</v>
      </c>
      <c r="T121">
        <v>0.83676789587852496</v>
      </c>
      <c r="U121">
        <v>0.82865884752677199</v>
      </c>
      <c r="V121">
        <v>0.84820393974507535</v>
      </c>
      <c r="W121">
        <v>0.85229303156640857</v>
      </c>
      <c r="X121">
        <v>0.85766806722689082</v>
      </c>
      <c r="Y121">
        <v>0.8496027241770715</v>
      </c>
      <c r="Z121">
        <v>920</v>
      </c>
      <c r="AA121">
        <v>900</v>
      </c>
      <c r="AB121">
        <v>875</v>
      </c>
      <c r="AC121">
        <v>1030</v>
      </c>
      <c r="AD121">
        <v>955</v>
      </c>
      <c r="AE121">
        <v>900</v>
      </c>
      <c r="AF121">
        <v>1015</v>
      </c>
      <c r="AG121">
        <v>1611.1519736611681</v>
      </c>
      <c r="AH121">
        <v>1576.1269307554901</v>
      </c>
      <c r="AI121">
        <v>1532.3456271233929</v>
      </c>
      <c r="AJ121">
        <v>1803.789709642394</v>
      </c>
      <c r="AK121">
        <v>1672.445798746103</v>
      </c>
      <c r="AL121">
        <v>1576.1269307554901</v>
      </c>
      <c r="AM121">
        <v>1777.5209274631361</v>
      </c>
      <c r="AN121">
        <v>611.1869987040734</v>
      </c>
      <c r="AO121">
        <v>600.67948583237012</v>
      </c>
      <c r="AP121">
        <v>57102</v>
      </c>
      <c r="AQ121">
        <v>57102</v>
      </c>
      <c r="AR121">
        <v>57102</v>
      </c>
      <c r="AS121">
        <v>57102</v>
      </c>
      <c r="AT121">
        <v>57102</v>
      </c>
      <c r="AU121">
        <v>57102</v>
      </c>
      <c r="AV121">
        <v>57102</v>
      </c>
      <c r="AW121">
        <v>57102</v>
      </c>
      <c r="AX121">
        <v>476246.44910619583</v>
      </c>
    </row>
    <row r="122" spans="1:50" ht="15">
      <c r="A122" s="128" t="s">
        <v>234</v>
      </c>
      <c r="B122">
        <v>5.7536231884057969</v>
      </c>
      <c r="C122">
        <v>6.0459770114942533</v>
      </c>
      <c r="D122">
        <v>6.116504854368932</v>
      </c>
      <c r="E122">
        <v>6.1529411764705886</v>
      </c>
      <c r="F122">
        <v>6.3627450980392153</v>
      </c>
      <c r="G122">
        <v>6.466981132075472</v>
      </c>
      <c r="H122">
        <v>7.2832618025751072</v>
      </c>
      <c r="I122">
        <v>8.3838383838383841</v>
      </c>
      <c r="J122">
        <v>1.0258397932816541</v>
      </c>
      <c r="K122">
        <v>1.281884646628757</v>
      </c>
      <c r="L122">
        <v>1.089965397923875</v>
      </c>
      <c r="M122">
        <v>1.2999171499585751</v>
      </c>
      <c r="N122">
        <v>1.112253641816624</v>
      </c>
      <c r="O122">
        <v>1.331067961165048</v>
      </c>
      <c r="P122">
        <v>1.600943396226415</v>
      </c>
      <c r="Q122">
        <v>1.6451932606541131</v>
      </c>
      <c r="R122">
        <v>0.82170542635658916</v>
      </c>
      <c r="S122">
        <v>0.78797725426482534</v>
      </c>
      <c r="T122">
        <v>0.82179930795847755</v>
      </c>
      <c r="U122">
        <v>0.78873239436619724</v>
      </c>
      <c r="V122">
        <v>0.82519280205655532</v>
      </c>
      <c r="W122">
        <v>0.7941747572815534</v>
      </c>
      <c r="X122">
        <v>0.78018867924528301</v>
      </c>
      <c r="Y122">
        <v>0.80376610505450941</v>
      </c>
      <c r="Z122">
        <v>640</v>
      </c>
      <c r="AA122">
        <v>695</v>
      </c>
      <c r="AB122">
        <v>645</v>
      </c>
      <c r="AC122">
        <v>670</v>
      </c>
      <c r="AD122">
        <v>620</v>
      </c>
      <c r="AE122">
        <v>610</v>
      </c>
      <c r="AF122">
        <v>640</v>
      </c>
      <c r="AG122">
        <v>1966.870524601248</v>
      </c>
      <c r="AH122">
        <v>2135.8984603091681</v>
      </c>
      <c r="AI122">
        <v>1982.2367005746951</v>
      </c>
      <c r="AJ122">
        <v>2059.0675804419311</v>
      </c>
      <c r="AK122">
        <v>1905.405820707459</v>
      </c>
      <c r="AL122">
        <v>1874.673468760564</v>
      </c>
      <c r="AM122">
        <v>1966.870524601248</v>
      </c>
      <c r="AN122">
        <v>989.5817326900027</v>
      </c>
      <c r="AO122">
        <v>921.97055840683493</v>
      </c>
      <c r="AP122">
        <v>32539</v>
      </c>
      <c r="AQ122">
        <v>32539</v>
      </c>
      <c r="AR122">
        <v>32539</v>
      </c>
      <c r="AS122">
        <v>32539</v>
      </c>
      <c r="AT122">
        <v>32539</v>
      </c>
      <c r="AU122">
        <v>32539</v>
      </c>
      <c r="AV122">
        <v>32539</v>
      </c>
      <c r="AW122">
        <v>32539</v>
      </c>
      <c r="AX122">
        <v>280703.95184571465</v>
      </c>
    </row>
    <row r="123" spans="1:50" ht="15">
      <c r="A123" s="128" t="s">
        <v>236</v>
      </c>
      <c r="B123">
        <v>8.4787234042553195</v>
      </c>
      <c r="C123">
        <v>6.0216049382716053</v>
      </c>
      <c r="D123">
        <v>7.9856630824372763</v>
      </c>
      <c r="E123">
        <v>7.3373134328358196</v>
      </c>
      <c r="F123">
        <v>6.381756756756757</v>
      </c>
      <c r="G123">
        <v>7.9404761904761907</v>
      </c>
      <c r="H123">
        <v>6.505235602094241</v>
      </c>
      <c r="I123">
        <v>8.5476190476190474</v>
      </c>
      <c r="J123">
        <v>1.4786641929499069</v>
      </c>
      <c r="K123">
        <v>1.145625366999413</v>
      </c>
      <c r="L123">
        <v>1.420918367346939</v>
      </c>
      <c r="M123">
        <v>1.4069834001144821</v>
      </c>
      <c r="N123">
        <v>1.206257982120051</v>
      </c>
      <c r="O123">
        <v>1.657142857142857</v>
      </c>
      <c r="P123">
        <v>1.4924924924924921</v>
      </c>
      <c r="Q123">
        <v>1.6244343891402711</v>
      </c>
      <c r="R123">
        <v>0.82560296846011139</v>
      </c>
      <c r="S123">
        <v>0.80974750440399301</v>
      </c>
      <c r="T123">
        <v>0.82206632653061229</v>
      </c>
      <c r="U123">
        <v>0.80824270177447055</v>
      </c>
      <c r="V123">
        <v>0.81098339719029378</v>
      </c>
      <c r="W123">
        <v>0.79130434782608694</v>
      </c>
      <c r="X123">
        <v>0.77057057057057055</v>
      </c>
      <c r="Y123">
        <v>0.80995475113122173</v>
      </c>
      <c r="Z123">
        <v>715</v>
      </c>
      <c r="AA123">
        <v>790</v>
      </c>
      <c r="AB123">
        <v>685</v>
      </c>
      <c r="AC123">
        <v>765</v>
      </c>
      <c r="AD123">
        <v>695</v>
      </c>
      <c r="AE123">
        <v>775</v>
      </c>
      <c r="AF123">
        <v>815</v>
      </c>
      <c r="AG123">
        <v>2010.9689213893971</v>
      </c>
      <c r="AH123">
        <v>2221.9097173393329</v>
      </c>
      <c r="AI123">
        <v>1926.592603009422</v>
      </c>
      <c r="AJ123">
        <v>2151.5961186893551</v>
      </c>
      <c r="AK123">
        <v>1954.7180424694129</v>
      </c>
      <c r="AL123">
        <v>2179.721558149346</v>
      </c>
      <c r="AM123">
        <v>2292.2233159893121</v>
      </c>
      <c r="AN123">
        <v>528.75826184784137</v>
      </c>
      <c r="AO123">
        <v>503.44536633384888</v>
      </c>
      <c r="AP123">
        <v>35555</v>
      </c>
      <c r="AQ123">
        <v>35555</v>
      </c>
      <c r="AR123">
        <v>35555</v>
      </c>
      <c r="AS123">
        <v>35555</v>
      </c>
      <c r="AT123">
        <v>35555</v>
      </c>
      <c r="AU123">
        <v>35555</v>
      </c>
      <c r="AV123">
        <v>35555</v>
      </c>
      <c r="AW123">
        <v>35555</v>
      </c>
      <c r="AX123">
        <v>305527.01328928821</v>
      </c>
    </row>
    <row r="124" spans="1:50" ht="15">
      <c r="A124" s="128" t="s">
        <v>238</v>
      </c>
      <c r="C124">
        <v>10.5</v>
      </c>
      <c r="D124">
        <v>2.5</v>
      </c>
      <c r="E124">
        <v>4.666666666666667</v>
      </c>
      <c r="F124">
        <v>1.5</v>
      </c>
      <c r="G124">
        <v>3.4690721649484542</v>
      </c>
      <c r="H124">
        <v>3.9569377990430619</v>
      </c>
      <c r="I124">
        <v>4.5086705202312141</v>
      </c>
      <c r="J124">
        <v>0</v>
      </c>
      <c r="K124">
        <v>0.48837209302325579</v>
      </c>
      <c r="L124">
        <v>0.12987012987012991</v>
      </c>
      <c r="M124">
        <v>0.2121212121212121</v>
      </c>
      <c r="N124">
        <v>3.6585365853658527E-2</v>
      </c>
      <c r="O124">
        <v>0.58983347940403152</v>
      </c>
      <c r="P124">
        <v>0.73839285714285718</v>
      </c>
      <c r="Q124">
        <v>0.69955156950672648</v>
      </c>
      <c r="R124">
        <v>1</v>
      </c>
      <c r="S124">
        <v>0.95348837209302328</v>
      </c>
      <c r="T124">
        <v>0.94805194805194803</v>
      </c>
      <c r="U124">
        <v>0.95454545454545459</v>
      </c>
      <c r="V124">
        <v>0.97560975609756095</v>
      </c>
      <c r="W124">
        <v>0.82997370727432074</v>
      </c>
      <c r="X124">
        <v>0.81339285714285714</v>
      </c>
      <c r="Y124">
        <v>0.84484304932735421</v>
      </c>
      <c r="Z124">
        <v>560</v>
      </c>
      <c r="AA124">
        <v>580</v>
      </c>
      <c r="AB124">
        <v>595</v>
      </c>
      <c r="AC124">
        <v>605</v>
      </c>
      <c r="AD124">
        <v>540</v>
      </c>
      <c r="AE124">
        <v>565</v>
      </c>
      <c r="AF124">
        <v>580</v>
      </c>
      <c r="AG124">
        <v>1563.8526627384181</v>
      </c>
      <c r="AH124">
        <v>1619.704543550504</v>
      </c>
      <c r="AI124">
        <v>1661.5934541595691</v>
      </c>
      <c r="AJ124">
        <v>1689.5193945656119</v>
      </c>
      <c r="AK124">
        <v>1508.000781926331</v>
      </c>
      <c r="AL124">
        <v>1577.8156329414389</v>
      </c>
      <c r="AM124">
        <v>1619.704543550504</v>
      </c>
      <c r="AN124">
        <v>673.01516378564054</v>
      </c>
      <c r="AO124">
        <v>631.12625317657569</v>
      </c>
      <c r="AP124">
        <v>35809</v>
      </c>
      <c r="AQ124">
        <v>35809</v>
      </c>
      <c r="AR124">
        <v>35809</v>
      </c>
      <c r="AS124">
        <v>35809</v>
      </c>
      <c r="AT124">
        <v>35809</v>
      </c>
      <c r="AU124">
        <v>35809</v>
      </c>
      <c r="AV124">
        <v>35809</v>
      </c>
      <c r="AW124">
        <v>35809</v>
      </c>
      <c r="AX124">
        <v>303082.64840939693</v>
      </c>
    </row>
    <row r="125" spans="1:50" ht="15">
      <c r="A125" s="128" t="s">
        <v>240</v>
      </c>
      <c r="B125">
        <v>9.2614379084967329</v>
      </c>
      <c r="C125">
        <v>10.36363636363636</v>
      </c>
      <c r="D125">
        <v>9.859375</v>
      </c>
      <c r="E125">
        <v>11.458563535911599</v>
      </c>
      <c r="F125">
        <v>9.9179104477611943</v>
      </c>
      <c r="G125">
        <v>12.859060402684561</v>
      </c>
      <c r="H125">
        <v>10.53107344632768</v>
      </c>
      <c r="I125">
        <v>7.9942196531791909</v>
      </c>
      <c r="J125">
        <v>0.94782608695652171</v>
      </c>
      <c r="K125">
        <v>1.0741206030150749</v>
      </c>
      <c r="L125">
        <v>1.243758212877792</v>
      </c>
      <c r="M125">
        <v>1.2669517409896149</v>
      </c>
      <c r="N125">
        <v>0.91027397260273968</v>
      </c>
      <c r="O125">
        <v>1.275632490013316</v>
      </c>
      <c r="P125">
        <v>1.1880178457616319</v>
      </c>
      <c r="Q125">
        <v>0.9524793388429752</v>
      </c>
      <c r="R125">
        <v>0.89765886287625418</v>
      </c>
      <c r="S125">
        <v>0.89635678391959794</v>
      </c>
      <c r="T125">
        <v>0.87385019710906708</v>
      </c>
      <c r="U125">
        <v>0.88943188759926695</v>
      </c>
      <c r="V125">
        <v>0.90821917808219177</v>
      </c>
      <c r="W125">
        <v>0.9007989347536618</v>
      </c>
      <c r="X125">
        <v>0.88718929254302104</v>
      </c>
      <c r="Y125">
        <v>0.88085399449035817</v>
      </c>
      <c r="Z125">
        <v>550</v>
      </c>
      <c r="AA125">
        <v>540</v>
      </c>
      <c r="AB125">
        <v>500</v>
      </c>
      <c r="AC125">
        <v>530</v>
      </c>
      <c r="AD125">
        <v>520</v>
      </c>
      <c r="AE125">
        <v>510</v>
      </c>
      <c r="AF125">
        <v>530</v>
      </c>
      <c r="AG125">
        <v>1917.5789693884669</v>
      </c>
      <c r="AH125">
        <v>1882.713897217767</v>
      </c>
      <c r="AI125">
        <v>1743.25360853497</v>
      </c>
      <c r="AJ125">
        <v>1847.848825047068</v>
      </c>
      <c r="AK125">
        <v>1812.983752876368</v>
      </c>
      <c r="AL125">
        <v>1778.118680705669</v>
      </c>
      <c r="AM125">
        <v>1847.848825047068</v>
      </c>
      <c r="AN125">
        <v>557.84115473119027</v>
      </c>
      <c r="AO125">
        <v>620.59828463844917</v>
      </c>
      <c r="AP125">
        <v>28682</v>
      </c>
      <c r="AQ125">
        <v>28682</v>
      </c>
      <c r="AR125">
        <v>28682</v>
      </c>
      <c r="AS125">
        <v>28682</v>
      </c>
      <c r="AT125">
        <v>28682</v>
      </c>
      <c r="AU125">
        <v>28682</v>
      </c>
      <c r="AV125">
        <v>28682</v>
      </c>
      <c r="AW125">
        <v>28682</v>
      </c>
      <c r="AX125">
        <v>247243.02469436746</v>
      </c>
    </row>
    <row r="126" spans="1:50" ht="15">
      <c r="A126" s="128" t="s">
        <v>242</v>
      </c>
      <c r="B126">
        <v>15.22727272727273</v>
      </c>
      <c r="C126">
        <v>14.77777777777778</v>
      </c>
      <c r="D126">
        <v>11.32692307692308</v>
      </c>
      <c r="E126">
        <v>11.9375</v>
      </c>
      <c r="F126">
        <v>8.1578947368421044</v>
      </c>
      <c r="G126">
        <v>12.405405405405411</v>
      </c>
      <c r="H126">
        <v>13.102941176470591</v>
      </c>
      <c r="I126">
        <v>11.0547263681592</v>
      </c>
      <c r="J126">
        <v>0.7188841201716738</v>
      </c>
      <c r="K126">
        <v>0.602979274611399</v>
      </c>
      <c r="L126">
        <v>0.41449683321604502</v>
      </c>
      <c r="M126">
        <v>0.37256176853055922</v>
      </c>
      <c r="N126">
        <v>0.2296296296296296</v>
      </c>
      <c r="O126">
        <v>0.66090712742980562</v>
      </c>
      <c r="P126">
        <v>0.5722543352601156</v>
      </c>
      <c r="Q126">
        <v>1.6148255813953489</v>
      </c>
      <c r="R126">
        <v>0.9527896995708155</v>
      </c>
      <c r="S126">
        <v>0.95919689119170981</v>
      </c>
      <c r="T126">
        <v>0.96340605207600283</v>
      </c>
      <c r="U126">
        <v>0.96879063719115732</v>
      </c>
      <c r="V126">
        <v>0.97185185185185186</v>
      </c>
      <c r="W126">
        <v>0.94672426205903526</v>
      </c>
      <c r="X126">
        <v>0.9563262684649968</v>
      </c>
      <c r="Y126">
        <v>0.85392441860465118</v>
      </c>
      <c r="Z126">
        <v>680</v>
      </c>
      <c r="AA126">
        <v>730</v>
      </c>
      <c r="AB126">
        <v>630</v>
      </c>
      <c r="AC126">
        <v>660</v>
      </c>
      <c r="AD126">
        <v>640</v>
      </c>
      <c r="AE126">
        <v>665</v>
      </c>
      <c r="AF126">
        <v>770</v>
      </c>
      <c r="AG126">
        <v>1751.6292728162589</v>
      </c>
      <c r="AH126">
        <v>1880.425542876279</v>
      </c>
      <c r="AI126">
        <v>1622.8330027562399</v>
      </c>
      <c r="AJ126">
        <v>1700.110764792252</v>
      </c>
      <c r="AK126">
        <v>1648.5922567682439</v>
      </c>
      <c r="AL126">
        <v>1712.990391798254</v>
      </c>
      <c r="AM126">
        <v>1983.4625589242939</v>
      </c>
      <c r="AN126">
        <v>466.24249761726901</v>
      </c>
      <c r="AO126">
        <v>613.07024548569075</v>
      </c>
      <c r="AP126">
        <v>38821</v>
      </c>
      <c r="AQ126">
        <v>38821</v>
      </c>
      <c r="AR126">
        <v>38821</v>
      </c>
      <c r="AS126">
        <v>38821</v>
      </c>
      <c r="AT126">
        <v>38821</v>
      </c>
      <c r="AU126">
        <v>38821</v>
      </c>
      <c r="AV126">
        <v>38821</v>
      </c>
      <c r="AW126">
        <v>38821</v>
      </c>
      <c r="AX126">
        <v>328833.10652385489</v>
      </c>
    </row>
    <row r="127" spans="1:50" ht="15">
      <c r="A127" s="128" t="s">
        <v>244</v>
      </c>
      <c r="B127">
        <v>4.767332549941246</v>
      </c>
      <c r="C127">
        <v>4.726814516129032</v>
      </c>
      <c r="D127">
        <v>5.280720338983051</v>
      </c>
      <c r="E127">
        <v>5.4872838250254334</v>
      </c>
      <c r="F127">
        <v>5.1424083769633508</v>
      </c>
      <c r="G127">
        <v>5.7166085946573748</v>
      </c>
      <c r="H127">
        <v>5.1681034482758621</v>
      </c>
      <c r="I127">
        <v>5.4</v>
      </c>
      <c r="J127">
        <v>0.73020158387329015</v>
      </c>
      <c r="K127">
        <v>0.72630111524163565</v>
      </c>
      <c r="L127">
        <v>0.77587548638132298</v>
      </c>
      <c r="M127">
        <v>0.81603630862329801</v>
      </c>
      <c r="N127">
        <v>0.78714537586151623</v>
      </c>
      <c r="O127">
        <v>0.81449611120304488</v>
      </c>
      <c r="P127">
        <v>0.86073223259152909</v>
      </c>
      <c r="Q127">
        <v>0.80392156862745101</v>
      </c>
      <c r="R127">
        <v>0.84683225341972646</v>
      </c>
      <c r="S127">
        <v>0.84634448574969023</v>
      </c>
      <c r="T127">
        <v>0.85307392996108944</v>
      </c>
      <c r="U127">
        <v>0.851285930408472</v>
      </c>
      <c r="V127">
        <v>0.84693059785221991</v>
      </c>
      <c r="W127">
        <v>0.85752109879199079</v>
      </c>
      <c r="X127">
        <v>0.83345297918162242</v>
      </c>
      <c r="Y127">
        <v>0.85112563543936093</v>
      </c>
      <c r="Z127">
        <v>3760</v>
      </c>
      <c r="AA127">
        <v>3825</v>
      </c>
      <c r="AB127">
        <v>3715</v>
      </c>
      <c r="AC127">
        <v>3820</v>
      </c>
      <c r="AD127">
        <v>3635</v>
      </c>
      <c r="AE127">
        <v>3640</v>
      </c>
      <c r="AF127">
        <v>3950</v>
      </c>
      <c r="AG127">
        <v>1834.9429752429101</v>
      </c>
      <c r="AH127">
        <v>1866.6640639106729</v>
      </c>
      <c r="AI127">
        <v>1812.9822215498441</v>
      </c>
      <c r="AJ127">
        <v>1864.2239801669989</v>
      </c>
      <c r="AK127">
        <v>1773.9408816510579</v>
      </c>
      <c r="AL127">
        <v>1776.3809653947319</v>
      </c>
      <c r="AM127">
        <v>1927.666157502525</v>
      </c>
      <c r="AN127">
        <v>602.21266793876362</v>
      </c>
      <c r="AO127">
        <v>610.50895266725558</v>
      </c>
      <c r="AP127">
        <v>204911</v>
      </c>
      <c r="AQ127">
        <v>204911</v>
      </c>
      <c r="AR127">
        <v>204911</v>
      </c>
      <c r="AS127">
        <v>204911</v>
      </c>
      <c r="AT127">
        <v>204911</v>
      </c>
      <c r="AU127">
        <v>204911</v>
      </c>
      <c r="AV127">
        <v>204911</v>
      </c>
      <c r="AW127">
        <v>204911</v>
      </c>
      <c r="AX127">
        <v>1679757.3134143678</v>
      </c>
    </row>
    <row r="128" spans="1:50" ht="15">
      <c r="A128" s="128" t="s">
        <v>246</v>
      </c>
      <c r="B128">
        <v>5.5853018372703414</v>
      </c>
      <c r="C128">
        <v>4.1627906976744189</v>
      </c>
      <c r="D128">
        <v>4.2216066481994456</v>
      </c>
      <c r="E128">
        <v>3.702072538860103</v>
      </c>
      <c r="F128">
        <v>4.5684210526315789</v>
      </c>
      <c r="G128">
        <v>3.8897243107769421</v>
      </c>
      <c r="H128">
        <v>3.7849740932642488</v>
      </c>
      <c r="I128">
        <v>3.838356164383562</v>
      </c>
      <c r="J128">
        <v>1.059760956175299</v>
      </c>
      <c r="K128">
        <v>0.67104029990627934</v>
      </c>
      <c r="L128">
        <v>0.70817843866171004</v>
      </c>
      <c r="M128">
        <v>0.60346283783783783</v>
      </c>
      <c r="N128">
        <v>0.79963150621833257</v>
      </c>
      <c r="O128">
        <v>0.75121006776379473</v>
      </c>
      <c r="P128">
        <v>0.62811693895098886</v>
      </c>
      <c r="Q128">
        <v>0.68609206660137123</v>
      </c>
      <c r="R128">
        <v>0.81025896414342635</v>
      </c>
      <c r="S128">
        <v>0.83880037488284909</v>
      </c>
      <c r="T128">
        <v>0.83224907063197029</v>
      </c>
      <c r="U128">
        <v>0.8369932432432432</v>
      </c>
      <c r="V128">
        <v>0.8249654537079687</v>
      </c>
      <c r="W128">
        <v>0.80687318489835436</v>
      </c>
      <c r="X128">
        <v>0.83404987102321582</v>
      </c>
      <c r="Y128">
        <v>0.8212536728697355</v>
      </c>
      <c r="Z128">
        <v>1105</v>
      </c>
      <c r="AA128">
        <v>1150</v>
      </c>
      <c r="AB128">
        <v>1115</v>
      </c>
      <c r="AC128">
        <v>1215</v>
      </c>
      <c r="AD128">
        <v>1120</v>
      </c>
      <c r="AE128">
        <v>1135</v>
      </c>
      <c r="AF128">
        <v>1240</v>
      </c>
      <c r="AG128">
        <v>1804.5235567894181</v>
      </c>
      <c r="AH128">
        <v>1878.01094145505</v>
      </c>
      <c r="AI128">
        <v>1820.8540867151139</v>
      </c>
      <c r="AJ128">
        <v>1984.1593859720749</v>
      </c>
      <c r="AK128">
        <v>1829.019351677962</v>
      </c>
      <c r="AL128">
        <v>1853.515146566506</v>
      </c>
      <c r="AM128">
        <v>2024.9857107863149</v>
      </c>
      <c r="AN128">
        <v>687.51530987180524</v>
      </c>
      <c r="AO128">
        <v>713.64415775291911</v>
      </c>
      <c r="AP128">
        <v>61235</v>
      </c>
      <c r="AQ128">
        <v>61235</v>
      </c>
      <c r="AR128">
        <v>61235</v>
      </c>
      <c r="AS128">
        <v>61235</v>
      </c>
      <c r="AT128">
        <v>61235</v>
      </c>
      <c r="AU128">
        <v>61235</v>
      </c>
      <c r="AV128">
        <v>61235</v>
      </c>
      <c r="AW128">
        <v>61235</v>
      </c>
      <c r="AX128">
        <v>512602.49383187771</v>
      </c>
    </row>
    <row r="129" spans="1:50" ht="15">
      <c r="A129" s="128" t="s">
        <v>248</v>
      </c>
      <c r="B129">
        <v>3.2951388888888888</v>
      </c>
      <c r="C129">
        <v>3.1530249110320279</v>
      </c>
      <c r="D129">
        <v>3.0960000000000001</v>
      </c>
      <c r="E129">
        <v>3.4325259515570941</v>
      </c>
      <c r="F129">
        <v>3.543478260869565</v>
      </c>
      <c r="G129">
        <v>3.294776119402985</v>
      </c>
      <c r="H129">
        <v>3.5430711610486889</v>
      </c>
      <c r="I129">
        <v>3.6560000000000001</v>
      </c>
      <c r="J129">
        <v>0.59127725856697821</v>
      </c>
      <c r="K129">
        <v>0.56685860524632115</v>
      </c>
      <c r="L129">
        <v>0.49018366054464851</v>
      </c>
      <c r="M129">
        <v>0.62468513853904284</v>
      </c>
      <c r="N129">
        <v>0.63713355048859932</v>
      </c>
      <c r="O129">
        <v>0.57787958115183247</v>
      </c>
      <c r="P129">
        <v>0.59347553324968627</v>
      </c>
      <c r="Q129">
        <v>0.62134602311352827</v>
      </c>
      <c r="R129">
        <v>0.82056074766355147</v>
      </c>
      <c r="S129">
        <v>0.82021753039027512</v>
      </c>
      <c r="T129">
        <v>0.84167194426852432</v>
      </c>
      <c r="U129">
        <v>0.81801007556675065</v>
      </c>
      <c r="V129">
        <v>0.82019543973941367</v>
      </c>
      <c r="W129">
        <v>0.82460732984293195</v>
      </c>
      <c r="X129">
        <v>0.83249686323713923</v>
      </c>
      <c r="Y129">
        <v>0.83004758667573086</v>
      </c>
      <c r="Z129">
        <v>750</v>
      </c>
      <c r="AA129">
        <v>735</v>
      </c>
      <c r="AB129">
        <v>665</v>
      </c>
      <c r="AC129">
        <v>685</v>
      </c>
      <c r="AD129">
        <v>715</v>
      </c>
      <c r="AE129">
        <v>715</v>
      </c>
      <c r="AF129">
        <v>770</v>
      </c>
      <c r="AG129">
        <v>1860.718981814573</v>
      </c>
      <c r="AH129">
        <v>1823.5046021782821</v>
      </c>
      <c r="AI129">
        <v>1649.8374972089209</v>
      </c>
      <c r="AJ129">
        <v>1699.45667005731</v>
      </c>
      <c r="AK129">
        <v>1773.885429329893</v>
      </c>
      <c r="AL129">
        <v>1773.885429329893</v>
      </c>
      <c r="AM129">
        <v>1910.3381546629621</v>
      </c>
      <c r="AN129">
        <v>731.88279951373215</v>
      </c>
      <c r="AO129">
        <v>803.83060014389571</v>
      </c>
      <c r="AP129">
        <v>40307</v>
      </c>
      <c r="AQ129">
        <v>40307</v>
      </c>
      <c r="AR129">
        <v>40307</v>
      </c>
      <c r="AS129">
        <v>40307</v>
      </c>
      <c r="AT129">
        <v>40307</v>
      </c>
      <c r="AU129">
        <v>40307</v>
      </c>
      <c r="AV129">
        <v>40307</v>
      </c>
      <c r="AW129">
        <v>40307</v>
      </c>
      <c r="AX129">
        <v>341556.66482640058</v>
      </c>
    </row>
    <row r="130" spans="1:50" ht="15">
      <c r="A130" s="128" t="s">
        <v>250</v>
      </c>
      <c r="B130">
        <v>3.7929292929292928</v>
      </c>
      <c r="C130">
        <v>3.3953488372093021</v>
      </c>
      <c r="D130">
        <v>4.0056179775280896</v>
      </c>
      <c r="E130">
        <v>3.4342105263157889</v>
      </c>
      <c r="F130">
        <v>4.3579545454545459</v>
      </c>
      <c r="G130">
        <v>4.0426829268292694</v>
      </c>
      <c r="H130">
        <v>3.4516129032258061</v>
      </c>
      <c r="I130">
        <v>3.666666666666667</v>
      </c>
      <c r="J130">
        <v>0.40793047256925591</v>
      </c>
      <c r="K130">
        <v>0.29569620253164558</v>
      </c>
      <c r="L130">
        <v>0.36156186612576058</v>
      </c>
      <c r="M130">
        <v>0.37339055793991421</v>
      </c>
      <c r="N130">
        <v>0.41481882098431577</v>
      </c>
      <c r="O130">
        <v>0.3673130193905817</v>
      </c>
      <c r="P130">
        <v>0.31940298507462689</v>
      </c>
      <c r="Q130">
        <v>0.34780278670953912</v>
      </c>
      <c r="R130">
        <v>0.89244975556762629</v>
      </c>
      <c r="S130">
        <v>0.91291139240506325</v>
      </c>
      <c r="T130">
        <v>0.90973630831643004</v>
      </c>
      <c r="U130">
        <v>0.89127324749642345</v>
      </c>
      <c r="V130">
        <v>0.90481341265548942</v>
      </c>
      <c r="W130">
        <v>0.9091412742382271</v>
      </c>
      <c r="X130">
        <v>0.90746268656716422</v>
      </c>
      <c r="Y130">
        <v>0.90514469453376201</v>
      </c>
      <c r="Z130">
        <v>1045</v>
      </c>
      <c r="AA130">
        <v>1055</v>
      </c>
      <c r="AB130">
        <v>1055</v>
      </c>
      <c r="AC130">
        <v>1105</v>
      </c>
      <c r="AD130">
        <v>1035</v>
      </c>
      <c r="AE130">
        <v>1005</v>
      </c>
      <c r="AF130">
        <v>1110</v>
      </c>
      <c r="AG130">
        <v>2270.2585270475779</v>
      </c>
      <c r="AH130">
        <v>2291.9834890288939</v>
      </c>
      <c r="AI130">
        <v>2291.9834890288939</v>
      </c>
      <c r="AJ130">
        <v>2400.6082989354768</v>
      </c>
      <c r="AK130">
        <v>2248.533565066261</v>
      </c>
      <c r="AL130">
        <v>2183.358679122312</v>
      </c>
      <c r="AM130">
        <v>2411.470779926135</v>
      </c>
      <c r="AN130">
        <v>973.27829676298063</v>
      </c>
      <c r="AO130">
        <v>960.24331957419076</v>
      </c>
      <c r="AP130">
        <v>46030</v>
      </c>
      <c r="AQ130">
        <v>46030</v>
      </c>
      <c r="AR130">
        <v>46030</v>
      </c>
      <c r="AS130">
        <v>46030</v>
      </c>
      <c r="AT130">
        <v>46030</v>
      </c>
      <c r="AU130">
        <v>46030</v>
      </c>
      <c r="AV130">
        <v>46030</v>
      </c>
      <c r="AW130">
        <v>46030</v>
      </c>
      <c r="AX130">
        <v>393721.98631765199</v>
      </c>
    </row>
    <row r="131" spans="1:50" ht="15">
      <c r="A131" s="128" t="s">
        <v>252</v>
      </c>
      <c r="B131">
        <v>4.6466666666666674</v>
      </c>
      <c r="C131">
        <v>4.2542694497153697</v>
      </c>
      <c r="D131">
        <v>4.2153558052434459</v>
      </c>
      <c r="E131">
        <v>4.5875000000000004</v>
      </c>
      <c r="F131">
        <v>4.4200743494423804</v>
      </c>
      <c r="G131">
        <v>4.3401869158878501</v>
      </c>
      <c r="H131">
        <v>3.2810509554140128</v>
      </c>
      <c r="I131">
        <v>4.444241316270567</v>
      </c>
      <c r="J131">
        <v>0.39813404417364812</v>
      </c>
      <c r="K131">
        <v>0.41634168987929432</v>
      </c>
      <c r="L131">
        <v>0.38924433684938609</v>
      </c>
      <c r="M131">
        <v>0.50317052270779772</v>
      </c>
      <c r="N131">
        <v>0.44176109975849898</v>
      </c>
      <c r="O131">
        <v>0.43589262248920591</v>
      </c>
      <c r="P131">
        <v>0.70552987502140041</v>
      </c>
      <c r="Q131">
        <v>1.00997091815538</v>
      </c>
      <c r="R131">
        <v>0.91431835491241431</v>
      </c>
      <c r="S131">
        <v>0.90213556174558962</v>
      </c>
      <c r="T131">
        <v>0.90766038388379733</v>
      </c>
      <c r="U131">
        <v>0.89031705227077973</v>
      </c>
      <c r="V131">
        <v>0.90005573100501579</v>
      </c>
      <c r="W131">
        <v>0.89956823728177215</v>
      </c>
      <c r="X131">
        <v>0.78496832734120869</v>
      </c>
      <c r="Y131">
        <v>0.77274615704196092</v>
      </c>
      <c r="Z131">
        <v>3075</v>
      </c>
      <c r="AA131">
        <v>3120</v>
      </c>
      <c r="AB131">
        <v>3000</v>
      </c>
      <c r="AC131">
        <v>3095</v>
      </c>
      <c r="AD131">
        <v>2835</v>
      </c>
      <c r="AE131">
        <v>2965</v>
      </c>
      <c r="AF131">
        <v>2965</v>
      </c>
      <c r="AG131">
        <v>1613.8343654875609</v>
      </c>
      <c r="AH131">
        <v>1637.45145376299</v>
      </c>
      <c r="AI131">
        <v>1574.4725516951819</v>
      </c>
      <c r="AJ131">
        <v>1624.3308491655289</v>
      </c>
      <c r="AK131">
        <v>1487.876561351947</v>
      </c>
      <c r="AL131">
        <v>1556.103705258739</v>
      </c>
      <c r="AM131">
        <v>1556.103705258739</v>
      </c>
      <c r="AN131">
        <v>636.08691088485364</v>
      </c>
      <c r="AO131">
        <v>645.00892201112629</v>
      </c>
      <c r="AP131">
        <v>190540</v>
      </c>
      <c r="AQ131">
        <v>190540</v>
      </c>
      <c r="AR131">
        <v>190540</v>
      </c>
      <c r="AS131">
        <v>190540</v>
      </c>
      <c r="AT131">
        <v>190540</v>
      </c>
      <c r="AU131">
        <v>190540</v>
      </c>
      <c r="AV131">
        <v>190540</v>
      </c>
      <c r="AW131">
        <v>190540</v>
      </c>
      <c r="AX131">
        <v>1557751.7301852498</v>
      </c>
    </row>
    <row r="132" spans="1:50" ht="15">
      <c r="A132" s="128" t="s">
        <v>254</v>
      </c>
      <c r="B132">
        <v>6.5961002785515319</v>
      </c>
      <c r="C132">
        <v>5.4161849710982661</v>
      </c>
      <c r="D132">
        <v>5.7754491017964069</v>
      </c>
      <c r="E132">
        <v>6.0439560439560438</v>
      </c>
      <c r="F132">
        <v>5.7411444141689376</v>
      </c>
      <c r="G132">
        <v>5.7340153452685421</v>
      </c>
      <c r="H132">
        <v>5.1492146596858639</v>
      </c>
      <c r="I132">
        <v>5.1869918699186988</v>
      </c>
      <c r="J132">
        <v>1.079307201458523</v>
      </c>
      <c r="K132">
        <v>0.85570776255707759</v>
      </c>
      <c r="L132">
        <v>0.87761601455868976</v>
      </c>
      <c r="M132">
        <v>0.98698968147151189</v>
      </c>
      <c r="N132">
        <v>0.98550046772684752</v>
      </c>
      <c r="O132">
        <v>1.119321018472291</v>
      </c>
      <c r="P132">
        <v>0.94978271366489619</v>
      </c>
      <c r="Q132">
        <v>0.98204207285787581</v>
      </c>
      <c r="R132">
        <v>0.83637192342752964</v>
      </c>
      <c r="S132">
        <v>0.84200913242009134</v>
      </c>
      <c r="T132">
        <v>0.84804367606915376</v>
      </c>
      <c r="U132">
        <v>0.83669807088380443</v>
      </c>
      <c r="V132">
        <v>0.82834424695977549</v>
      </c>
      <c r="W132">
        <v>0.80479281078382425</v>
      </c>
      <c r="X132">
        <v>0.81554804442298412</v>
      </c>
      <c r="Y132">
        <v>0.81067213955874806</v>
      </c>
      <c r="Z132">
        <v>1175</v>
      </c>
      <c r="AA132">
        <v>1130</v>
      </c>
      <c r="AB132">
        <v>1155</v>
      </c>
      <c r="AC132">
        <v>1105</v>
      </c>
      <c r="AD132">
        <v>1120</v>
      </c>
      <c r="AE132">
        <v>1095</v>
      </c>
      <c r="AF132">
        <v>1195</v>
      </c>
      <c r="AG132">
        <v>1963.405464115632</v>
      </c>
      <c r="AH132">
        <v>1888.2112122984381</v>
      </c>
      <c r="AI132">
        <v>1929.985796641324</v>
      </c>
      <c r="AJ132">
        <v>1846.436627955552</v>
      </c>
      <c r="AK132">
        <v>1871.501378561283</v>
      </c>
      <c r="AL132">
        <v>1829.726794218398</v>
      </c>
      <c r="AM132">
        <v>1996.8251315899411</v>
      </c>
      <c r="AN132">
        <v>838.83365360514665</v>
      </c>
      <c r="AO132">
        <v>905.67298855376396</v>
      </c>
      <c r="AP132">
        <v>59845</v>
      </c>
      <c r="AQ132">
        <v>59845</v>
      </c>
      <c r="AR132">
        <v>59845</v>
      </c>
      <c r="AS132">
        <v>59845</v>
      </c>
      <c r="AT132">
        <v>59845</v>
      </c>
      <c r="AU132">
        <v>59845</v>
      </c>
      <c r="AV132">
        <v>59845</v>
      </c>
      <c r="AW132">
        <v>59845</v>
      </c>
      <c r="AX132">
        <v>501865.7008512012</v>
      </c>
    </row>
    <row r="133" spans="1:50" ht="15">
      <c r="A133" s="128" t="s">
        <v>256</v>
      </c>
      <c r="B133">
        <v>6.6730360934182587</v>
      </c>
      <c r="C133">
        <v>6.7327823691460056</v>
      </c>
      <c r="D133">
        <v>5.8457583547557839</v>
      </c>
      <c r="E133">
        <v>5.3377609108159394</v>
      </c>
      <c r="F133">
        <v>4.2324649298597192</v>
      </c>
      <c r="G133">
        <v>7.2819593787335721</v>
      </c>
      <c r="H133">
        <v>6.0427350427350426</v>
      </c>
      <c r="I133">
        <v>5.9572192513368982</v>
      </c>
      <c r="J133">
        <v>0.94285285735713209</v>
      </c>
      <c r="K133">
        <v>0.71924661565626835</v>
      </c>
      <c r="L133">
        <v>0.75410379704858232</v>
      </c>
      <c r="M133">
        <v>0.88514789175582131</v>
      </c>
      <c r="N133">
        <v>1.097522951671575</v>
      </c>
      <c r="O133">
        <v>1.0342779568980141</v>
      </c>
      <c r="P133">
        <v>0.92257503262287954</v>
      </c>
      <c r="Q133">
        <v>0.88160810383032606</v>
      </c>
      <c r="R133">
        <v>0.8587070646467676</v>
      </c>
      <c r="S133">
        <v>0.89317245438493231</v>
      </c>
      <c r="T133">
        <v>0.87099983419001825</v>
      </c>
      <c r="U133">
        <v>0.83417243549402142</v>
      </c>
      <c r="V133">
        <v>0.74068941624805129</v>
      </c>
      <c r="W133">
        <v>0.85796707958594942</v>
      </c>
      <c r="X133">
        <v>0.84732492387994784</v>
      </c>
      <c r="Y133">
        <v>0.85201012978790758</v>
      </c>
      <c r="Z133">
        <v>3560</v>
      </c>
      <c r="AA133">
        <v>3665</v>
      </c>
      <c r="AB133">
        <v>3485</v>
      </c>
      <c r="AC133">
        <v>3705</v>
      </c>
      <c r="AD133">
        <v>3420</v>
      </c>
      <c r="AE133">
        <v>3475</v>
      </c>
      <c r="AF133">
        <v>3735</v>
      </c>
      <c r="AG133">
        <v>1488.1512229175289</v>
      </c>
      <c r="AH133">
        <v>1532.043323593467</v>
      </c>
      <c r="AI133">
        <v>1456.7997224347159</v>
      </c>
      <c r="AJ133">
        <v>1548.764123850968</v>
      </c>
      <c r="AK133">
        <v>1429.6284220162779</v>
      </c>
      <c r="AL133">
        <v>1452.619522370341</v>
      </c>
      <c r="AM133">
        <v>1561.3047240440931</v>
      </c>
      <c r="AN133">
        <v>578.95770891594873</v>
      </c>
      <c r="AO133">
        <v>565.99908871638604</v>
      </c>
      <c r="AP133">
        <v>239223</v>
      </c>
      <c r="AQ133">
        <v>239223</v>
      </c>
      <c r="AR133">
        <v>239223</v>
      </c>
      <c r="AS133">
        <v>239223</v>
      </c>
      <c r="AT133">
        <v>239223</v>
      </c>
      <c r="AU133">
        <v>239223</v>
      </c>
      <c r="AV133">
        <v>239223</v>
      </c>
      <c r="AW133">
        <v>239223</v>
      </c>
      <c r="AX133">
        <v>1950505.3639537357</v>
      </c>
    </row>
    <row r="134" spans="1:50" ht="15">
      <c r="A134" s="128" t="s">
        <v>258</v>
      </c>
      <c r="B134">
        <v>10.237569060773479</v>
      </c>
      <c r="C134">
        <v>10.125</v>
      </c>
      <c r="D134">
        <v>4</v>
      </c>
      <c r="E134">
        <v>3.914893617021276</v>
      </c>
      <c r="F134">
        <v>2.8571428571428572</v>
      </c>
      <c r="G134">
        <v>5.8037383177570092</v>
      </c>
      <c r="H134">
        <v>7</v>
      </c>
      <c r="I134">
        <v>5.7754010695187166</v>
      </c>
      <c r="J134">
        <v>1.864185110663984</v>
      </c>
      <c r="K134">
        <v>0.80757726819541376</v>
      </c>
      <c r="L134">
        <v>0.47262247838616722</v>
      </c>
      <c r="M134">
        <v>0.51111111111111107</v>
      </c>
      <c r="N134">
        <v>0.32432432432432429</v>
      </c>
      <c r="O134">
        <v>1.3018867924528299</v>
      </c>
      <c r="P134">
        <v>1.4989898989898991</v>
      </c>
      <c r="Q134">
        <v>1.163793103448276</v>
      </c>
      <c r="R134">
        <v>0.81790744466800802</v>
      </c>
      <c r="S134">
        <v>0.92023928215353934</v>
      </c>
      <c r="T134">
        <v>0.88184438040345825</v>
      </c>
      <c r="U134">
        <v>0.86944444444444446</v>
      </c>
      <c r="V134">
        <v>0.88648648648648654</v>
      </c>
      <c r="W134">
        <v>0.77568134171907754</v>
      </c>
      <c r="X134">
        <v>0.78585858585858581</v>
      </c>
      <c r="Y134">
        <v>0.79849137931034486</v>
      </c>
      <c r="Z134">
        <v>515</v>
      </c>
      <c r="AA134">
        <v>545</v>
      </c>
      <c r="AB134">
        <v>505</v>
      </c>
      <c r="AC134">
        <v>510</v>
      </c>
      <c r="AD134">
        <v>490</v>
      </c>
      <c r="AE134">
        <v>515</v>
      </c>
      <c r="AF134">
        <v>530</v>
      </c>
      <c r="AG134">
        <v>1565.8254788689569</v>
      </c>
      <c r="AH134">
        <v>1657.038613560353</v>
      </c>
      <c r="AI134">
        <v>1535.4211006384919</v>
      </c>
      <c r="AJ134">
        <v>1550.623289753725</v>
      </c>
      <c r="AK134">
        <v>1489.8145332927941</v>
      </c>
      <c r="AL134">
        <v>1565.8254788689569</v>
      </c>
      <c r="AM134">
        <v>1611.432046214655</v>
      </c>
      <c r="AN134">
        <v>370.93341441167519</v>
      </c>
      <c r="AO134">
        <v>301.00334448160532</v>
      </c>
      <c r="AP134">
        <v>32890</v>
      </c>
      <c r="AQ134">
        <v>32890</v>
      </c>
      <c r="AR134">
        <v>32890</v>
      </c>
      <c r="AS134">
        <v>32890</v>
      </c>
      <c r="AT134">
        <v>32890</v>
      </c>
      <c r="AU134">
        <v>32890</v>
      </c>
      <c r="AV134">
        <v>32890</v>
      </c>
      <c r="AW134">
        <v>32890</v>
      </c>
      <c r="AX134">
        <v>278442.31148844608</v>
      </c>
    </row>
    <row r="135" spans="1:50" ht="15">
      <c r="A135" s="128" t="s">
        <v>260</v>
      </c>
      <c r="B135">
        <v>4.9102040816326529</v>
      </c>
      <c r="C135">
        <v>4.0630630630630629</v>
      </c>
      <c r="D135">
        <v>4.0304182509505706</v>
      </c>
      <c r="E135">
        <v>4.0989010989010994</v>
      </c>
      <c r="F135">
        <v>4.7394957983193278</v>
      </c>
      <c r="G135">
        <v>5.5196078431372548</v>
      </c>
      <c r="H135">
        <v>6.7480314960629917</v>
      </c>
      <c r="I135">
        <v>5.1904761904761907</v>
      </c>
      <c r="J135">
        <v>0.75994946304485156</v>
      </c>
      <c r="K135">
        <v>0.58723958333333337</v>
      </c>
      <c r="L135">
        <v>0.69417157825802223</v>
      </c>
      <c r="M135">
        <v>0.62618914381645219</v>
      </c>
      <c r="N135">
        <v>0.81092739036664274</v>
      </c>
      <c r="O135">
        <v>0.88175411119812064</v>
      </c>
      <c r="P135">
        <v>1.1828847481021389</v>
      </c>
      <c r="Q135">
        <v>0.92177589852008457</v>
      </c>
      <c r="R135">
        <v>0.84523057485786479</v>
      </c>
      <c r="S135">
        <v>0.85546875</v>
      </c>
      <c r="T135">
        <v>0.82776686313032088</v>
      </c>
      <c r="U135">
        <v>0.84722999440402913</v>
      </c>
      <c r="V135">
        <v>0.82890007189072612</v>
      </c>
      <c r="W135">
        <v>0.84025058731401725</v>
      </c>
      <c r="X135">
        <v>0.82470669427191168</v>
      </c>
      <c r="Y135">
        <v>0.82241014799154333</v>
      </c>
      <c r="Z135">
        <v>680</v>
      </c>
      <c r="AA135">
        <v>670</v>
      </c>
      <c r="AB135">
        <v>670</v>
      </c>
      <c r="AC135">
        <v>775</v>
      </c>
      <c r="AD135">
        <v>660</v>
      </c>
      <c r="AE135">
        <v>625</v>
      </c>
      <c r="AF135">
        <v>705</v>
      </c>
      <c r="AG135">
        <v>1709.917521625428</v>
      </c>
      <c r="AH135">
        <v>1684.7716757191711</v>
      </c>
      <c r="AI135">
        <v>1684.7716757191711</v>
      </c>
      <c r="AJ135">
        <v>1948.803057734862</v>
      </c>
      <c r="AK135">
        <v>1659.6258298129151</v>
      </c>
      <c r="AL135">
        <v>1571.6153691410179</v>
      </c>
      <c r="AM135">
        <v>1772.782136391068</v>
      </c>
      <c r="AN135">
        <v>417.42104204385441</v>
      </c>
      <c r="AO135">
        <v>470.22731844699251</v>
      </c>
      <c r="AP135">
        <v>39768</v>
      </c>
      <c r="AQ135">
        <v>39768</v>
      </c>
      <c r="AR135">
        <v>39768</v>
      </c>
      <c r="AS135">
        <v>39768</v>
      </c>
      <c r="AT135">
        <v>39768</v>
      </c>
      <c r="AU135">
        <v>39768</v>
      </c>
      <c r="AV135">
        <v>39768</v>
      </c>
      <c r="AW135">
        <v>39768</v>
      </c>
      <c r="AX135">
        <v>335901.39268005756</v>
      </c>
    </row>
    <row r="136" spans="1:50" ht="15">
      <c r="A136" s="128" t="s">
        <v>262</v>
      </c>
      <c r="B136">
        <v>9.97752808988764</v>
      </c>
      <c r="C136">
        <v>7.1304347826086953</v>
      </c>
      <c r="D136">
        <v>9.336363636363636</v>
      </c>
      <c r="E136">
        <v>8.1714285714285708</v>
      </c>
      <c r="F136">
        <v>8.3125</v>
      </c>
      <c r="G136">
        <v>5.5652173913043477</v>
      </c>
      <c r="H136">
        <v>7.7984496124031004</v>
      </c>
      <c r="I136">
        <v>6.8557692307692308</v>
      </c>
      <c r="J136">
        <v>0.55121042830540035</v>
      </c>
      <c r="K136">
        <v>0.47981275599765938</v>
      </c>
      <c r="L136">
        <v>0.63670179789212644</v>
      </c>
      <c r="M136">
        <v>0.4518167456556082</v>
      </c>
      <c r="N136">
        <v>0.53352435530085962</v>
      </c>
      <c r="O136">
        <v>0.31683168316831678</v>
      </c>
      <c r="P136">
        <v>0.57321937321937322</v>
      </c>
      <c r="Q136">
        <v>0.43822987092808852</v>
      </c>
      <c r="R136">
        <v>0.94475481067659839</v>
      </c>
      <c r="S136">
        <v>0.93270918665886482</v>
      </c>
      <c r="T136">
        <v>0.93180409175449475</v>
      </c>
      <c r="U136">
        <v>0.94470774091627174</v>
      </c>
      <c r="V136">
        <v>0.93581661891117474</v>
      </c>
      <c r="W136">
        <v>0.94306930693069302</v>
      </c>
      <c r="X136">
        <v>0.92649572649572653</v>
      </c>
      <c r="Y136">
        <v>0.93607867240319609</v>
      </c>
      <c r="Z136">
        <v>805</v>
      </c>
      <c r="AA136">
        <v>865</v>
      </c>
      <c r="AB136">
        <v>770</v>
      </c>
      <c r="AC136">
        <v>905</v>
      </c>
      <c r="AD136">
        <v>845</v>
      </c>
      <c r="AE136">
        <v>870</v>
      </c>
      <c r="AF136">
        <v>905</v>
      </c>
      <c r="AG136">
        <v>1908.985273542175</v>
      </c>
      <c r="AH136">
        <v>2051.2698902037041</v>
      </c>
      <c r="AI136">
        <v>1825.9859138229499</v>
      </c>
      <c r="AJ136">
        <v>2146.1263013113899</v>
      </c>
      <c r="AK136">
        <v>2003.841684649861</v>
      </c>
      <c r="AL136">
        <v>2063.1269415921652</v>
      </c>
      <c r="AM136">
        <v>2146.1263013113899</v>
      </c>
      <c r="AN136">
        <v>713.7944935853352</v>
      </c>
      <c r="AO136">
        <v>735.13718608456441</v>
      </c>
      <c r="AP136">
        <v>42169</v>
      </c>
      <c r="AQ136">
        <v>42169</v>
      </c>
      <c r="AR136">
        <v>42169</v>
      </c>
      <c r="AS136">
        <v>42169</v>
      </c>
      <c r="AT136">
        <v>42169</v>
      </c>
      <c r="AU136">
        <v>42169</v>
      </c>
      <c r="AV136">
        <v>42169</v>
      </c>
      <c r="AW136">
        <v>42169</v>
      </c>
      <c r="AX136">
        <v>358986.01846058352</v>
      </c>
    </row>
    <row r="137" spans="1:50" ht="15">
      <c r="A137" s="128" t="s">
        <v>264</v>
      </c>
      <c r="B137">
        <v>2.725806451612903</v>
      </c>
      <c r="C137">
        <v>3.39047619047619</v>
      </c>
      <c r="D137">
        <v>3.431034482758621</v>
      </c>
      <c r="E137">
        <v>2.9230769230769229</v>
      </c>
      <c r="F137">
        <v>3.09</v>
      </c>
      <c r="G137">
        <v>3.7222222222222219</v>
      </c>
      <c r="H137">
        <v>3.791666666666667</v>
      </c>
      <c r="I137">
        <v>4.0526315789473681</v>
      </c>
      <c r="J137">
        <v>0.24852941176470589</v>
      </c>
      <c r="K137">
        <v>0.25446747676912079</v>
      </c>
      <c r="L137">
        <v>0.28287135749822317</v>
      </c>
      <c r="M137">
        <v>0.23537508602890569</v>
      </c>
      <c r="N137">
        <v>0.2376923076923077</v>
      </c>
      <c r="O137">
        <v>0.32367149758454111</v>
      </c>
      <c r="P137">
        <v>0.29073482428115022</v>
      </c>
      <c r="Q137">
        <v>0.58333333333333337</v>
      </c>
      <c r="R137">
        <v>0.9088235294117647</v>
      </c>
      <c r="S137">
        <v>0.92494639027877057</v>
      </c>
      <c r="T137">
        <v>0.91755508173418621</v>
      </c>
      <c r="U137">
        <v>0.91947694425326909</v>
      </c>
      <c r="V137">
        <v>0.92307692307692313</v>
      </c>
      <c r="W137">
        <v>0.91304347826086962</v>
      </c>
      <c r="X137">
        <v>0.92332268370607029</v>
      </c>
      <c r="Y137">
        <v>0.85606060606060608</v>
      </c>
      <c r="Z137">
        <v>690</v>
      </c>
      <c r="AA137">
        <v>720</v>
      </c>
      <c r="AB137">
        <v>705</v>
      </c>
      <c r="AC137">
        <v>680</v>
      </c>
      <c r="AD137">
        <v>695</v>
      </c>
      <c r="AE137">
        <v>630</v>
      </c>
      <c r="AF137">
        <v>655</v>
      </c>
      <c r="AG137">
        <v>1971.7665885580391</v>
      </c>
      <c r="AH137">
        <v>2057.4955706692581</v>
      </c>
      <c r="AI137">
        <v>2014.6310796136479</v>
      </c>
      <c r="AJ137">
        <v>1943.1902611876319</v>
      </c>
      <c r="AK137">
        <v>1986.0547522432421</v>
      </c>
      <c r="AL137">
        <v>1800.3086243355999</v>
      </c>
      <c r="AM137">
        <v>1871.7494427616159</v>
      </c>
      <c r="AN137">
        <v>625.82156941189919</v>
      </c>
      <c r="AO137">
        <v>614.39103846373655</v>
      </c>
      <c r="AP137">
        <v>34994</v>
      </c>
      <c r="AQ137">
        <v>34994</v>
      </c>
      <c r="AR137">
        <v>34994</v>
      </c>
      <c r="AS137">
        <v>34994</v>
      </c>
      <c r="AT137">
        <v>34994</v>
      </c>
      <c r="AU137">
        <v>34994</v>
      </c>
      <c r="AV137">
        <v>34994</v>
      </c>
      <c r="AW137">
        <v>34994</v>
      </c>
      <c r="AX137">
        <v>299649.27882269217</v>
      </c>
    </row>
    <row r="138" spans="1:50" ht="15">
      <c r="A138" s="128" t="s">
        <v>266</v>
      </c>
      <c r="C138">
        <v>8.5</v>
      </c>
      <c r="D138">
        <v>2.125</v>
      </c>
      <c r="E138">
        <v>1</v>
      </c>
      <c r="F138">
        <v>5.166666666666667</v>
      </c>
      <c r="G138">
        <v>3.6483516483516478</v>
      </c>
      <c r="H138">
        <v>3.5126050420168071</v>
      </c>
      <c r="I138">
        <v>3.2121212121212119</v>
      </c>
      <c r="J138">
        <v>0</v>
      </c>
      <c r="K138">
        <v>0.28333333333333333</v>
      </c>
      <c r="L138">
        <v>0.11258278145695361</v>
      </c>
      <c r="M138">
        <v>3.1847133757961783E-2</v>
      </c>
      <c r="N138">
        <v>0.23664122137404581</v>
      </c>
      <c r="O138">
        <v>0.3957091775923719</v>
      </c>
      <c r="P138">
        <v>0.46238938053097339</v>
      </c>
      <c r="Q138">
        <v>0.3719298245614035</v>
      </c>
      <c r="R138">
        <v>1</v>
      </c>
      <c r="S138">
        <v>0.96666666666666667</v>
      </c>
      <c r="T138">
        <v>0.94701986754966883</v>
      </c>
      <c r="U138">
        <v>0.96815286624203822</v>
      </c>
      <c r="V138">
        <v>0.95419847328244278</v>
      </c>
      <c r="W138">
        <v>0.89153754469606672</v>
      </c>
      <c r="X138">
        <v>0.86836283185840712</v>
      </c>
      <c r="Y138">
        <v>0.88421052631578945</v>
      </c>
      <c r="Z138">
        <v>375</v>
      </c>
      <c r="AA138">
        <v>450</v>
      </c>
      <c r="AB138">
        <v>405</v>
      </c>
      <c r="AC138">
        <v>385</v>
      </c>
      <c r="AD138">
        <v>375</v>
      </c>
      <c r="AE138">
        <v>355</v>
      </c>
      <c r="AF138">
        <v>440</v>
      </c>
      <c r="AG138">
        <v>1529.6133137542829</v>
      </c>
      <c r="AH138">
        <v>1835.5359765051401</v>
      </c>
      <c r="AI138">
        <v>1651.982378854625</v>
      </c>
      <c r="AJ138">
        <v>1570.403002121064</v>
      </c>
      <c r="AK138">
        <v>1529.6133137542829</v>
      </c>
      <c r="AL138">
        <v>1448.0339370207209</v>
      </c>
      <c r="AM138">
        <v>1794.746288138359</v>
      </c>
      <c r="AN138">
        <v>628.16120084842544</v>
      </c>
      <c r="AO138">
        <v>587.37151248164457</v>
      </c>
      <c r="AP138">
        <v>24516</v>
      </c>
      <c r="AQ138">
        <v>24516</v>
      </c>
      <c r="AR138">
        <v>24516</v>
      </c>
      <c r="AS138">
        <v>24516</v>
      </c>
      <c r="AT138">
        <v>24516</v>
      </c>
      <c r="AU138">
        <v>24516</v>
      </c>
      <c r="AV138">
        <v>24516</v>
      </c>
      <c r="AW138">
        <v>24516</v>
      </c>
      <c r="AX138">
        <v>211525.00024967693</v>
      </c>
    </row>
    <row r="139" spans="1:50" ht="15">
      <c r="A139" s="128" t="s">
        <v>268</v>
      </c>
      <c r="B139">
        <v>3.8775510204081631</v>
      </c>
      <c r="C139">
        <v>3.7358490566037741</v>
      </c>
      <c r="D139">
        <v>3.8441558441558441</v>
      </c>
      <c r="E139">
        <v>6.1875</v>
      </c>
      <c r="F139">
        <v>3.354166666666667</v>
      </c>
      <c r="G139">
        <v>3.8571428571428572</v>
      </c>
      <c r="H139">
        <v>5.0289855072463769</v>
      </c>
      <c r="I139">
        <v>4.7482014388489207</v>
      </c>
      <c r="J139">
        <v>0.33187772925764192</v>
      </c>
      <c r="K139">
        <v>0.31654676258992798</v>
      </c>
      <c r="L139">
        <v>0.2356687898089172</v>
      </c>
      <c r="M139">
        <v>0.6875</v>
      </c>
      <c r="N139">
        <v>0.25967741935483868</v>
      </c>
      <c r="O139">
        <v>0.33750000000000002</v>
      </c>
      <c r="P139">
        <v>0.52298417483044457</v>
      </c>
      <c r="Q139">
        <v>0.52215189873417722</v>
      </c>
      <c r="R139">
        <v>0.91441048034934502</v>
      </c>
      <c r="S139">
        <v>0.9152677857713829</v>
      </c>
      <c r="T139">
        <v>0.93869426751592355</v>
      </c>
      <c r="U139">
        <v>0.88888888888888884</v>
      </c>
      <c r="V139">
        <v>0.92258064516129035</v>
      </c>
      <c r="W139">
        <v>0.91249999999999998</v>
      </c>
      <c r="X139">
        <v>0.89600602863602108</v>
      </c>
      <c r="Y139">
        <v>0.89003164556962022</v>
      </c>
      <c r="Z139">
        <v>655</v>
      </c>
      <c r="AA139">
        <v>720</v>
      </c>
      <c r="AB139">
        <v>725</v>
      </c>
      <c r="AC139">
        <v>750</v>
      </c>
      <c r="AD139">
        <v>655</v>
      </c>
      <c r="AE139">
        <v>715</v>
      </c>
      <c r="AF139">
        <v>800</v>
      </c>
      <c r="AG139">
        <v>1713.1349061045139</v>
      </c>
      <c r="AH139">
        <v>1883.14066014542</v>
      </c>
      <c r="AI139">
        <v>1896.2180258408739</v>
      </c>
      <c r="AJ139">
        <v>1961.604854318146</v>
      </c>
      <c r="AK139">
        <v>1713.1349061045139</v>
      </c>
      <c r="AL139">
        <v>1870.063294449966</v>
      </c>
      <c r="AM139">
        <v>2092.3785112726891</v>
      </c>
      <c r="AN139">
        <v>813.41214625725786</v>
      </c>
      <c r="AO139">
        <v>766.3336297536224</v>
      </c>
      <c r="AP139">
        <v>38234</v>
      </c>
      <c r="AQ139">
        <v>38234</v>
      </c>
      <c r="AR139">
        <v>38234</v>
      </c>
      <c r="AS139">
        <v>38234</v>
      </c>
      <c r="AT139">
        <v>38234</v>
      </c>
      <c r="AU139">
        <v>38234</v>
      </c>
      <c r="AV139">
        <v>38234</v>
      </c>
      <c r="AW139">
        <v>38234</v>
      </c>
      <c r="AX139">
        <v>325646.54677315452</v>
      </c>
    </row>
    <row r="140" spans="1:50" ht="15">
      <c r="A140" s="128" t="s">
        <v>270</v>
      </c>
      <c r="B140">
        <v>2.5</v>
      </c>
      <c r="C140">
        <v>4.5999999999999996</v>
      </c>
      <c r="D140">
        <v>6.5139664804469266</v>
      </c>
      <c r="E140">
        <v>6.7554347826086953</v>
      </c>
      <c r="F140">
        <v>6.3458646616541357</v>
      </c>
      <c r="G140">
        <v>5.9006211180124222</v>
      </c>
      <c r="H140">
        <v>6.982905982905983</v>
      </c>
      <c r="I140">
        <v>4.7209302325581399</v>
      </c>
      <c r="J140">
        <v>0.1157407407407407</v>
      </c>
      <c r="K140">
        <v>0.35751295336787559</v>
      </c>
      <c r="L140">
        <v>0.89348659003831421</v>
      </c>
      <c r="M140">
        <v>0.91195891415994135</v>
      </c>
      <c r="N140">
        <v>0.8448448448448449</v>
      </c>
      <c r="O140">
        <v>0.95477386934673369</v>
      </c>
      <c r="P140">
        <v>0.80413385826771655</v>
      </c>
      <c r="Q140">
        <v>0.64037854889589907</v>
      </c>
      <c r="R140">
        <v>0.95370370370370372</v>
      </c>
      <c r="S140">
        <v>0.92227979274611394</v>
      </c>
      <c r="T140">
        <v>0.86283524904214559</v>
      </c>
      <c r="U140">
        <v>0.86500366837857667</v>
      </c>
      <c r="V140">
        <v>0.86686686686686687</v>
      </c>
      <c r="W140">
        <v>0.83819095477386929</v>
      </c>
      <c r="X140">
        <v>0.88484251968503935</v>
      </c>
      <c r="Y140">
        <v>0.86435331230283907</v>
      </c>
      <c r="Z140">
        <v>300</v>
      </c>
      <c r="AA140">
        <v>335</v>
      </c>
      <c r="AB140">
        <v>335</v>
      </c>
      <c r="AC140">
        <v>315</v>
      </c>
      <c r="AD140">
        <v>340</v>
      </c>
      <c r="AE140">
        <v>340</v>
      </c>
      <c r="AF140">
        <v>360</v>
      </c>
      <c r="AG140">
        <v>1533.8207474819781</v>
      </c>
      <c r="AH140">
        <v>1712.7665013548749</v>
      </c>
      <c r="AI140">
        <v>1712.7665013548749</v>
      </c>
      <c r="AJ140">
        <v>1610.511784856076</v>
      </c>
      <c r="AK140">
        <v>1738.3301804795749</v>
      </c>
      <c r="AL140">
        <v>1738.3301804795749</v>
      </c>
      <c r="AM140">
        <v>1840.5848969783731</v>
      </c>
      <c r="AN140">
        <v>342.553300270975</v>
      </c>
      <c r="AO140">
        <v>373.22971522061448</v>
      </c>
      <c r="AP140">
        <v>19559</v>
      </c>
      <c r="AQ140">
        <v>19559</v>
      </c>
      <c r="AR140">
        <v>19559</v>
      </c>
      <c r="AS140">
        <v>19559</v>
      </c>
      <c r="AT140">
        <v>19559</v>
      </c>
      <c r="AU140">
        <v>19559</v>
      </c>
      <c r="AV140">
        <v>19559</v>
      </c>
      <c r="AW140">
        <v>19559</v>
      </c>
      <c r="AX140">
        <v>171456.79443812225</v>
      </c>
    </row>
    <row r="141" spans="1:50" ht="15">
      <c r="A141" s="128" t="s">
        <v>272</v>
      </c>
      <c r="B141">
        <v>6.1086956521739131</v>
      </c>
      <c r="C141">
        <v>7.4574898785425114</v>
      </c>
      <c r="D141">
        <v>6.1096491228070171</v>
      </c>
      <c r="E141">
        <v>6.662116040955631</v>
      </c>
      <c r="F141">
        <v>5.6015936254980083</v>
      </c>
      <c r="G141">
        <v>5.3584905660377364</v>
      </c>
      <c r="H141">
        <v>6.4730769230769232</v>
      </c>
      <c r="I141">
        <v>5.4588744588744591</v>
      </c>
      <c r="J141">
        <v>1.013708513708514</v>
      </c>
      <c r="K141">
        <v>1.277392510402219</v>
      </c>
      <c r="L141">
        <v>1.032616753150482</v>
      </c>
      <c r="M141">
        <v>1.283366206443129</v>
      </c>
      <c r="N141">
        <v>0.99083861874559553</v>
      </c>
      <c r="O141">
        <v>0.88062015503875968</v>
      </c>
      <c r="P141">
        <v>1.094990240728692</v>
      </c>
      <c r="Q141">
        <v>0.87266435986159174</v>
      </c>
      <c r="R141">
        <v>0.83405483405483405</v>
      </c>
      <c r="S141">
        <v>0.82871012482662965</v>
      </c>
      <c r="T141">
        <v>0.83098591549295775</v>
      </c>
      <c r="U141">
        <v>0.80736357659434588</v>
      </c>
      <c r="V141">
        <v>0.8231148696264976</v>
      </c>
      <c r="W141">
        <v>0.83565891472868215</v>
      </c>
      <c r="X141">
        <v>0.83083929733246586</v>
      </c>
      <c r="Y141">
        <v>0.84013840830449826</v>
      </c>
      <c r="Z141">
        <v>730</v>
      </c>
      <c r="AA141">
        <v>775</v>
      </c>
      <c r="AB141">
        <v>680</v>
      </c>
      <c r="AC141">
        <v>755</v>
      </c>
      <c r="AD141">
        <v>710</v>
      </c>
      <c r="AE141">
        <v>700</v>
      </c>
      <c r="AF141">
        <v>770</v>
      </c>
      <c r="AG141">
        <v>1717.041044337293</v>
      </c>
      <c r="AH141">
        <v>1822.886040221098</v>
      </c>
      <c r="AI141">
        <v>1599.4354933552861</v>
      </c>
      <c r="AJ141">
        <v>1775.8438198282961</v>
      </c>
      <c r="AK141">
        <v>1669.9988239444899</v>
      </c>
      <c r="AL141">
        <v>1646.4777137480889</v>
      </c>
      <c r="AM141">
        <v>1811.125485122898</v>
      </c>
      <c r="AN141">
        <v>475.12642596730558</v>
      </c>
      <c r="AO141">
        <v>437.49264965306372</v>
      </c>
      <c r="AP141">
        <v>42515</v>
      </c>
      <c r="AQ141">
        <v>42515</v>
      </c>
      <c r="AR141">
        <v>42515</v>
      </c>
      <c r="AS141">
        <v>42515</v>
      </c>
      <c r="AT141">
        <v>42515</v>
      </c>
      <c r="AU141">
        <v>42515</v>
      </c>
      <c r="AV141">
        <v>42515</v>
      </c>
      <c r="AW141">
        <v>42515</v>
      </c>
      <c r="AX141">
        <v>358259.73454574484</v>
      </c>
    </row>
    <row r="142" spans="1:50" ht="15">
      <c r="A142" s="128" t="s">
        <v>274</v>
      </c>
      <c r="B142">
        <v>6.0089020771513351</v>
      </c>
      <c r="C142">
        <v>5.2911392405063289</v>
      </c>
      <c r="D142">
        <v>5.7230769230769232</v>
      </c>
      <c r="E142">
        <v>5.3678160919540234</v>
      </c>
      <c r="F142">
        <v>6.887905604719764</v>
      </c>
      <c r="G142">
        <v>6.884955752212389</v>
      </c>
      <c r="H142">
        <v>7.2837465564738304</v>
      </c>
      <c r="I142">
        <v>6.8657718120805367</v>
      </c>
      <c r="J142">
        <v>0.82686810943242139</v>
      </c>
      <c r="K142">
        <v>0.82608695652173914</v>
      </c>
      <c r="L142">
        <v>0.72599531615925061</v>
      </c>
      <c r="M142">
        <v>0.73892405063291144</v>
      </c>
      <c r="N142">
        <v>0.9761705685618729</v>
      </c>
      <c r="O142">
        <v>0.9652605459057072</v>
      </c>
      <c r="P142">
        <v>1.081833060556465</v>
      </c>
      <c r="Q142">
        <v>0.9212066636650158</v>
      </c>
      <c r="R142">
        <v>0.86239281339322171</v>
      </c>
      <c r="S142">
        <v>0.84387351778656128</v>
      </c>
      <c r="T142">
        <v>0.87314597970335672</v>
      </c>
      <c r="U142">
        <v>0.86234177215189867</v>
      </c>
      <c r="V142">
        <v>0.85827759197324416</v>
      </c>
      <c r="W142">
        <v>0.85980148883374685</v>
      </c>
      <c r="X142">
        <v>0.85147299509001639</v>
      </c>
      <c r="Y142">
        <v>0.86582620441242686</v>
      </c>
      <c r="Z142">
        <v>1285</v>
      </c>
      <c r="AA142">
        <v>1325</v>
      </c>
      <c r="AB142">
        <v>1285</v>
      </c>
      <c r="AC142">
        <v>1275</v>
      </c>
      <c r="AD142">
        <v>1250</v>
      </c>
      <c r="AE142">
        <v>1200</v>
      </c>
      <c r="AF142">
        <v>1330</v>
      </c>
      <c r="AG142">
        <v>1829.9369134589369</v>
      </c>
      <c r="AH142">
        <v>1886.899930220304</v>
      </c>
      <c r="AI142">
        <v>1829.9369134589369</v>
      </c>
      <c r="AJ142">
        <v>1815.696159268595</v>
      </c>
      <c r="AK142">
        <v>1780.0942737927401</v>
      </c>
      <c r="AL142">
        <v>1708.89050284103</v>
      </c>
      <c r="AM142">
        <v>1894.020307315476</v>
      </c>
      <c r="AN142">
        <v>622.32095811794193</v>
      </c>
      <c r="AO142">
        <v>551.11718716623238</v>
      </c>
      <c r="AP142">
        <v>70221</v>
      </c>
      <c r="AQ142">
        <v>70221</v>
      </c>
      <c r="AR142">
        <v>70221</v>
      </c>
      <c r="AS142">
        <v>70221</v>
      </c>
      <c r="AT142">
        <v>70221</v>
      </c>
      <c r="AU142">
        <v>70221</v>
      </c>
      <c r="AV142">
        <v>70221</v>
      </c>
      <c r="AW142">
        <v>70221</v>
      </c>
      <c r="AX142">
        <v>584701.16593733313</v>
      </c>
    </row>
    <row r="143" spans="1:50" ht="15">
      <c r="A143" s="128" t="s">
        <v>276</v>
      </c>
      <c r="B143">
        <v>5.3705882352941172</v>
      </c>
      <c r="C143">
        <v>4.7920792079207919</v>
      </c>
      <c r="D143">
        <v>5.0574712643678161</v>
      </c>
      <c r="E143">
        <v>5.1508379888268152</v>
      </c>
      <c r="F143">
        <v>5.323943661971831</v>
      </c>
      <c r="G143">
        <v>4.1372549019607847</v>
      </c>
      <c r="H143">
        <v>5.2945736434108523</v>
      </c>
      <c r="I143">
        <v>5.0272727272727273</v>
      </c>
      <c r="J143">
        <v>0.51349831271091118</v>
      </c>
      <c r="K143">
        <v>0.45339578454332552</v>
      </c>
      <c r="L143">
        <v>0.37526652452025588</v>
      </c>
      <c r="M143">
        <v>0.38837405223251897</v>
      </c>
      <c r="N143">
        <v>0.35376696303228827</v>
      </c>
      <c r="O143">
        <v>0.29278445883441262</v>
      </c>
      <c r="P143">
        <v>0.40105695830886667</v>
      </c>
      <c r="Q143">
        <v>0.34692597239648681</v>
      </c>
      <c r="R143">
        <v>0.9043869516310461</v>
      </c>
      <c r="S143">
        <v>0.90538641686182664</v>
      </c>
      <c r="T143">
        <v>0.92579957356076759</v>
      </c>
      <c r="U143">
        <v>0.9245998315080034</v>
      </c>
      <c r="V143">
        <v>0.93355170800187182</v>
      </c>
      <c r="W143">
        <v>0.92923219241443111</v>
      </c>
      <c r="X143">
        <v>0.92425132119788611</v>
      </c>
      <c r="Y143">
        <v>0.93099121706399002</v>
      </c>
      <c r="Z143">
        <v>965</v>
      </c>
      <c r="AA143">
        <v>1000</v>
      </c>
      <c r="AB143">
        <v>1045</v>
      </c>
      <c r="AC143">
        <v>1100</v>
      </c>
      <c r="AD143">
        <v>965</v>
      </c>
      <c r="AE143">
        <v>1000</v>
      </c>
      <c r="AF143">
        <v>1015</v>
      </c>
      <c r="AG143">
        <v>1907.5670119395911</v>
      </c>
      <c r="AH143">
        <v>1976.7533802482801</v>
      </c>
      <c r="AI143">
        <v>2065.7072823594531</v>
      </c>
      <c r="AJ143">
        <v>2174.4287182731082</v>
      </c>
      <c r="AK143">
        <v>1907.5670119395911</v>
      </c>
      <c r="AL143">
        <v>1976.7533802482801</v>
      </c>
      <c r="AM143">
        <v>2006.4046809520039</v>
      </c>
      <c r="AN143">
        <v>658.25887562267735</v>
      </c>
      <c r="AO143">
        <v>612.79354787696695</v>
      </c>
      <c r="AP143">
        <v>50588</v>
      </c>
      <c r="AQ143">
        <v>50588</v>
      </c>
      <c r="AR143">
        <v>50588</v>
      </c>
      <c r="AS143">
        <v>50588</v>
      </c>
      <c r="AT143">
        <v>50588</v>
      </c>
      <c r="AU143">
        <v>50588</v>
      </c>
      <c r="AV143">
        <v>50588</v>
      </c>
      <c r="AW143">
        <v>50588</v>
      </c>
      <c r="AX143">
        <v>427130.89117932983</v>
      </c>
    </row>
    <row r="144" spans="1:50" ht="15">
      <c r="A144" s="128" t="s">
        <v>278</v>
      </c>
      <c r="B144">
        <v>5.8666666666666663</v>
      </c>
      <c r="C144">
        <v>5.3</v>
      </c>
      <c r="D144">
        <v>7.2173913043478262</v>
      </c>
      <c r="E144">
        <v>4.17741935483871</v>
      </c>
      <c r="F144">
        <v>6.8275862068965516</v>
      </c>
      <c r="G144">
        <v>9.7846153846153854</v>
      </c>
      <c r="H144">
        <v>7.583333333333333</v>
      </c>
      <c r="I144">
        <v>7.967741935483871</v>
      </c>
      <c r="J144">
        <v>0.39285714285714279</v>
      </c>
      <c r="K144">
        <v>0.23873873873873869</v>
      </c>
      <c r="L144">
        <v>0.27899159663865553</v>
      </c>
      <c r="M144">
        <v>0.2004643962848297</v>
      </c>
      <c r="N144">
        <v>0.34020618556701032</v>
      </c>
      <c r="O144">
        <v>0.5569176882661997</v>
      </c>
      <c r="P144">
        <v>0.37885095753538722</v>
      </c>
      <c r="Q144">
        <v>0.47499999999999998</v>
      </c>
      <c r="R144">
        <v>0.9330357142857143</v>
      </c>
      <c r="S144">
        <v>0.95495495495495497</v>
      </c>
      <c r="T144">
        <v>0.96134453781512608</v>
      </c>
      <c r="U144">
        <v>0.95201238390092879</v>
      </c>
      <c r="V144">
        <v>0.95017182130584188</v>
      </c>
      <c r="W144">
        <v>0.9430823117338003</v>
      </c>
      <c r="X144">
        <v>0.95004163197335556</v>
      </c>
      <c r="Y144">
        <v>0.94038461538461537</v>
      </c>
      <c r="Z144">
        <v>465</v>
      </c>
      <c r="AA144">
        <v>485</v>
      </c>
      <c r="AB144">
        <v>485</v>
      </c>
      <c r="AC144">
        <v>505</v>
      </c>
      <c r="AD144">
        <v>465</v>
      </c>
      <c r="AE144">
        <v>475</v>
      </c>
      <c r="AF144">
        <v>465</v>
      </c>
      <c r="AG144">
        <v>1546.5460471613401</v>
      </c>
      <c r="AH144">
        <v>1613.064156716666</v>
      </c>
      <c r="AI144">
        <v>1613.064156716666</v>
      </c>
      <c r="AJ144">
        <v>1679.5822662719929</v>
      </c>
      <c r="AK144">
        <v>1546.5460471613401</v>
      </c>
      <c r="AL144">
        <v>1579.805101939003</v>
      </c>
      <c r="AM144">
        <v>1546.5460471613401</v>
      </c>
      <c r="AN144">
        <v>468.9526723650514</v>
      </c>
      <c r="AO144">
        <v>558.75212026474208</v>
      </c>
      <c r="AP144">
        <v>30067</v>
      </c>
      <c r="AQ144">
        <v>30067</v>
      </c>
      <c r="AR144">
        <v>30067</v>
      </c>
      <c r="AS144">
        <v>30067</v>
      </c>
      <c r="AT144">
        <v>30067</v>
      </c>
      <c r="AU144">
        <v>30067</v>
      </c>
      <c r="AV144">
        <v>30067</v>
      </c>
      <c r="AW144">
        <v>30067</v>
      </c>
      <c r="AX144">
        <v>256099.03042462157</v>
      </c>
    </row>
    <row r="145" spans="1:50" ht="15">
      <c r="A145" s="128" t="s">
        <v>280</v>
      </c>
      <c r="B145">
        <v>4.9160839160839158</v>
      </c>
      <c r="C145">
        <v>5.9488372093023258</v>
      </c>
      <c r="D145">
        <v>5.717821782178218</v>
      </c>
      <c r="E145">
        <v>9.8140703517587937</v>
      </c>
      <c r="F145">
        <v>5.4651162790697674</v>
      </c>
      <c r="G145">
        <v>6.6961325966850831</v>
      </c>
      <c r="H145">
        <v>8.0402010050251249</v>
      </c>
      <c r="I145">
        <v>6.7018633540372674</v>
      </c>
      <c r="J145">
        <v>0.5301659125188537</v>
      </c>
      <c r="K145">
        <v>0.8464592984778293</v>
      </c>
      <c r="L145">
        <v>0.81395348837209303</v>
      </c>
      <c r="M145">
        <v>1.2908129543952409</v>
      </c>
      <c r="N145">
        <v>0.75502008032128509</v>
      </c>
      <c r="O145">
        <v>0.95133437990580849</v>
      </c>
      <c r="P145">
        <v>1.1790714812085481</v>
      </c>
      <c r="Q145">
        <v>0.9014202172096909</v>
      </c>
      <c r="R145">
        <v>0.89215686274509798</v>
      </c>
      <c r="S145">
        <v>0.85771012574454009</v>
      </c>
      <c r="T145">
        <v>0.85764622973925297</v>
      </c>
      <c r="U145">
        <v>0.86847323198942494</v>
      </c>
      <c r="V145">
        <v>0.86184738955823292</v>
      </c>
      <c r="W145">
        <v>0.85792778649921508</v>
      </c>
      <c r="X145">
        <v>0.85335298452468678</v>
      </c>
      <c r="Y145">
        <v>0.86549707602339176</v>
      </c>
      <c r="Z145">
        <v>535</v>
      </c>
      <c r="AA145">
        <v>620</v>
      </c>
      <c r="AB145">
        <v>600</v>
      </c>
      <c r="AC145">
        <v>630</v>
      </c>
      <c r="AD145">
        <v>585</v>
      </c>
      <c r="AE145">
        <v>560</v>
      </c>
      <c r="AF145">
        <v>615</v>
      </c>
      <c r="AG145">
        <v>1594.587344639504</v>
      </c>
      <c r="AH145">
        <v>1847.9329975261539</v>
      </c>
      <c r="AI145">
        <v>1788.322255670472</v>
      </c>
      <c r="AJ145">
        <v>1877.738368453995</v>
      </c>
      <c r="AK145">
        <v>1743.61419927871</v>
      </c>
      <c r="AL145">
        <v>1669.1007719591071</v>
      </c>
      <c r="AM145">
        <v>1833.0303120622341</v>
      </c>
      <c r="AN145">
        <v>357.66445113409429</v>
      </c>
      <c r="AO145">
        <v>348.722839855742</v>
      </c>
      <c r="AP145">
        <v>33551</v>
      </c>
      <c r="AQ145">
        <v>33551</v>
      </c>
      <c r="AR145">
        <v>33551</v>
      </c>
      <c r="AS145">
        <v>33551</v>
      </c>
      <c r="AT145">
        <v>33551</v>
      </c>
      <c r="AU145">
        <v>33551</v>
      </c>
      <c r="AV145">
        <v>33551</v>
      </c>
      <c r="AW145">
        <v>33551</v>
      </c>
      <c r="AX145">
        <v>285681.19651657337</v>
      </c>
    </row>
    <row r="146" spans="1:50" ht="15">
      <c r="A146" s="128" t="s">
        <v>282</v>
      </c>
      <c r="B146">
        <v>7.2777777777777777</v>
      </c>
      <c r="C146">
        <v>8.2249999999999996</v>
      </c>
      <c r="D146">
        <v>9.3318584070796469</v>
      </c>
      <c r="E146">
        <v>8.7785977859778601</v>
      </c>
      <c r="F146">
        <v>8.4742268041237114</v>
      </c>
      <c r="G146">
        <v>9.91044776119403</v>
      </c>
      <c r="H146">
        <v>9.7720930232558132</v>
      </c>
      <c r="I146">
        <v>8.1024390243902431</v>
      </c>
      <c r="J146">
        <v>1.0241648898365321</v>
      </c>
      <c r="K146">
        <v>1.387210119465917</v>
      </c>
      <c r="L146">
        <v>1.5360524399126001</v>
      </c>
      <c r="M146">
        <v>1.6283367556468169</v>
      </c>
      <c r="N146">
        <v>1.2934697088906371</v>
      </c>
      <c r="O146">
        <v>1.583465818759936</v>
      </c>
      <c r="P146">
        <v>1.496438746438747</v>
      </c>
      <c r="Q146">
        <v>1.1984126984126979</v>
      </c>
      <c r="R146">
        <v>0.85927505330490406</v>
      </c>
      <c r="S146">
        <v>0.83134223471539004</v>
      </c>
      <c r="T146">
        <v>0.83539694100509831</v>
      </c>
      <c r="U146">
        <v>0.81451060917180018</v>
      </c>
      <c r="V146">
        <v>0.84736428009441389</v>
      </c>
      <c r="W146">
        <v>0.84022257551669322</v>
      </c>
      <c r="X146">
        <v>0.84686609686609682</v>
      </c>
      <c r="Y146">
        <v>0.85209235209235212</v>
      </c>
      <c r="Z146">
        <v>725</v>
      </c>
      <c r="AA146">
        <v>770</v>
      </c>
      <c r="AB146">
        <v>735</v>
      </c>
      <c r="AC146">
        <v>740</v>
      </c>
      <c r="AD146">
        <v>680</v>
      </c>
      <c r="AE146">
        <v>685</v>
      </c>
      <c r="AF146">
        <v>810</v>
      </c>
      <c r="AG146">
        <v>1698.4889305376601</v>
      </c>
      <c r="AH146">
        <v>1803.912381398618</v>
      </c>
      <c r="AI146">
        <v>1721.9163640623169</v>
      </c>
      <c r="AJ146">
        <v>1733.630080824646</v>
      </c>
      <c r="AK146">
        <v>1593.0654796767019</v>
      </c>
      <c r="AL146">
        <v>1604.7791964390301</v>
      </c>
      <c r="AM146">
        <v>1897.622115497247</v>
      </c>
      <c r="AN146">
        <v>637.22619187068062</v>
      </c>
      <c r="AO146">
        <v>660.65362539533794</v>
      </c>
      <c r="AP146">
        <v>42685</v>
      </c>
      <c r="AQ146">
        <v>42685</v>
      </c>
      <c r="AR146">
        <v>42685</v>
      </c>
      <c r="AS146">
        <v>42685</v>
      </c>
      <c r="AT146">
        <v>42685</v>
      </c>
      <c r="AU146">
        <v>42685</v>
      </c>
      <c r="AV146">
        <v>42685</v>
      </c>
      <c r="AW146">
        <v>42685</v>
      </c>
      <c r="AX146">
        <v>360064.04142760613</v>
      </c>
    </row>
    <row r="147" spans="1:50" ht="15">
      <c r="A147" s="128" t="s">
        <v>284</v>
      </c>
      <c r="B147">
        <v>5.7568807339449544</v>
      </c>
      <c r="C147">
        <v>5.524644030668127</v>
      </c>
      <c r="D147">
        <v>5.9868891537544693</v>
      </c>
      <c r="E147">
        <v>5.6560170394036211</v>
      </c>
      <c r="F147">
        <v>5.3864942528735629</v>
      </c>
      <c r="G147">
        <v>5.5200573065902576</v>
      </c>
      <c r="H147">
        <v>5.1719901719901724</v>
      </c>
      <c r="I147">
        <v>4.77264325323475</v>
      </c>
      <c r="J147">
        <v>1.1986628462273159</v>
      </c>
      <c r="K147">
        <v>1.0939058772500541</v>
      </c>
      <c r="L147">
        <v>1.1475896732922091</v>
      </c>
      <c r="M147">
        <v>1.1273614943748671</v>
      </c>
      <c r="N147">
        <v>0.92317163260280721</v>
      </c>
      <c r="O147">
        <v>0.96663321625689913</v>
      </c>
      <c r="P147">
        <v>0.97975331626716311</v>
      </c>
      <c r="Q147">
        <v>1.025416997617157</v>
      </c>
      <c r="R147">
        <v>0.79178605539637059</v>
      </c>
      <c r="S147">
        <v>0.80199522880069396</v>
      </c>
      <c r="T147">
        <v>0.80831619830934431</v>
      </c>
      <c r="U147">
        <v>0.80067926130333267</v>
      </c>
      <c r="V147">
        <v>0.82861364196010834</v>
      </c>
      <c r="W147">
        <v>0.82488710486703465</v>
      </c>
      <c r="X147">
        <v>0.81056551082150341</v>
      </c>
      <c r="Y147">
        <v>0.78514694201747415</v>
      </c>
      <c r="Z147">
        <v>2175</v>
      </c>
      <c r="AA147">
        <v>2205</v>
      </c>
      <c r="AB147">
        <v>2135</v>
      </c>
      <c r="AC147">
        <v>2210</v>
      </c>
      <c r="AD147">
        <v>2025</v>
      </c>
      <c r="AE147">
        <v>2055</v>
      </c>
      <c r="AF147">
        <v>2280</v>
      </c>
      <c r="AG147">
        <v>1671.688136010084</v>
      </c>
      <c r="AH147">
        <v>1694.7459034033261</v>
      </c>
      <c r="AI147">
        <v>1640.944446152427</v>
      </c>
      <c r="AJ147">
        <v>1698.588864635534</v>
      </c>
      <c r="AK147">
        <v>1556.399299043871</v>
      </c>
      <c r="AL147">
        <v>1579.457066437114</v>
      </c>
      <c r="AM147">
        <v>1752.390321886433</v>
      </c>
      <c r="AN147">
        <v>666.36947766470939</v>
      </c>
      <c r="AO147">
        <v>651.76622498232246</v>
      </c>
      <c r="AP147">
        <v>130108</v>
      </c>
      <c r="AQ147">
        <v>130108</v>
      </c>
      <c r="AR147">
        <v>130108</v>
      </c>
      <c r="AS147">
        <v>130108</v>
      </c>
      <c r="AT147">
        <v>130108</v>
      </c>
      <c r="AU147">
        <v>130108</v>
      </c>
      <c r="AV147">
        <v>130108</v>
      </c>
      <c r="AW147">
        <v>130108</v>
      </c>
      <c r="AX147">
        <v>1068920.0398411555</v>
      </c>
    </row>
    <row r="148" spans="1:50" ht="15">
      <c r="A148" s="128" t="s">
        <v>286</v>
      </c>
      <c r="B148">
        <v>3.8241758241758239</v>
      </c>
      <c r="C148">
        <v>5.2793296089385473</v>
      </c>
      <c r="D148">
        <v>4.0456852791878184</v>
      </c>
      <c r="E148">
        <v>5.4562211981566824</v>
      </c>
      <c r="F148">
        <v>4.6198830409356724</v>
      </c>
      <c r="G148">
        <v>4.1283422459893044</v>
      </c>
      <c r="H148">
        <v>3.8728813559322028</v>
      </c>
      <c r="I148">
        <v>4.2222222222222223</v>
      </c>
      <c r="J148">
        <v>0.84363636363636363</v>
      </c>
      <c r="K148">
        <v>1.1196682464454979</v>
      </c>
      <c r="L148">
        <v>0.94431279620853081</v>
      </c>
      <c r="M148">
        <v>1.2925764192139739</v>
      </c>
      <c r="N148">
        <v>1.0089399744572161</v>
      </c>
      <c r="O148">
        <v>0.94376528117359415</v>
      </c>
      <c r="P148">
        <v>1.0842230130486361</v>
      </c>
      <c r="Q148">
        <v>1.006305170239596</v>
      </c>
      <c r="R148">
        <v>0.77939393939393942</v>
      </c>
      <c r="S148">
        <v>0.78791469194312791</v>
      </c>
      <c r="T148">
        <v>0.76658767772511849</v>
      </c>
      <c r="U148">
        <v>0.76310043668122274</v>
      </c>
      <c r="V148">
        <v>0.78160919540229878</v>
      </c>
      <c r="W148">
        <v>0.77139364303178481</v>
      </c>
      <c r="X148">
        <v>0.72004744958481615</v>
      </c>
      <c r="Y148">
        <v>0.76166456494325341</v>
      </c>
      <c r="Z148">
        <v>425</v>
      </c>
      <c r="AA148">
        <v>405</v>
      </c>
      <c r="AB148">
        <v>430</v>
      </c>
      <c r="AC148">
        <v>465</v>
      </c>
      <c r="AD148">
        <v>395</v>
      </c>
      <c r="AE148">
        <v>420</v>
      </c>
      <c r="AF148">
        <v>440</v>
      </c>
      <c r="AG148">
        <v>1266.350823872948</v>
      </c>
      <c r="AH148">
        <v>1206.757843925986</v>
      </c>
      <c r="AI148">
        <v>1281.2490688596879</v>
      </c>
      <c r="AJ148">
        <v>1385.5367837668721</v>
      </c>
      <c r="AK148">
        <v>1176.9613539525039</v>
      </c>
      <c r="AL148">
        <v>1251.452578886207</v>
      </c>
      <c r="AM148">
        <v>1311.045558833169</v>
      </c>
      <c r="AN148">
        <v>536.33681952266022</v>
      </c>
      <c r="AO148">
        <v>530.37752152796395</v>
      </c>
      <c r="AP148">
        <v>33561</v>
      </c>
      <c r="AQ148">
        <v>33561</v>
      </c>
      <c r="AR148">
        <v>33561</v>
      </c>
      <c r="AS148">
        <v>33561</v>
      </c>
      <c r="AT148">
        <v>33561</v>
      </c>
      <c r="AU148">
        <v>33561</v>
      </c>
      <c r="AV148">
        <v>33561</v>
      </c>
      <c r="AW148">
        <v>33561</v>
      </c>
      <c r="AX148">
        <v>281463.89223278663</v>
      </c>
    </row>
    <row r="149" spans="1:50" ht="15">
      <c r="A149" s="128" t="s">
        <v>288</v>
      </c>
      <c r="B149">
        <v>6.3501945525291834</v>
      </c>
      <c r="C149">
        <v>7.397111913357401</v>
      </c>
      <c r="D149">
        <v>8.0666666666666664</v>
      </c>
      <c r="E149">
        <v>9.4189189189189193</v>
      </c>
      <c r="F149">
        <v>9.328125</v>
      </c>
      <c r="G149">
        <v>8.58</v>
      </c>
      <c r="H149">
        <v>8.7727272727272734</v>
      </c>
      <c r="I149">
        <v>10.02777777777778</v>
      </c>
      <c r="J149">
        <v>1.2553846153846151</v>
      </c>
      <c r="K149">
        <v>1.5599543205177011</v>
      </c>
      <c r="L149">
        <v>0.9222560975609756</v>
      </c>
      <c r="M149">
        <v>1.069018404907975</v>
      </c>
      <c r="N149">
        <v>0.98514851485148514</v>
      </c>
      <c r="O149">
        <v>0.68095238095238098</v>
      </c>
      <c r="P149">
        <v>0.82244318181818177</v>
      </c>
      <c r="Q149">
        <v>0.45561632309633993</v>
      </c>
      <c r="R149">
        <v>0.80230769230769228</v>
      </c>
      <c r="S149">
        <v>0.78911305671869059</v>
      </c>
      <c r="T149">
        <v>0.88567073170731703</v>
      </c>
      <c r="U149">
        <v>0.88650306748466257</v>
      </c>
      <c r="V149">
        <v>0.89438943894389444</v>
      </c>
      <c r="W149">
        <v>0.92063492063492069</v>
      </c>
      <c r="X149">
        <v>0.90625</v>
      </c>
      <c r="Y149">
        <v>0.95456457719814891</v>
      </c>
      <c r="Z149">
        <v>1280</v>
      </c>
      <c r="AA149">
        <v>1290</v>
      </c>
      <c r="AB149">
        <v>1205</v>
      </c>
      <c r="AC149">
        <v>1175</v>
      </c>
      <c r="AD149">
        <v>1150</v>
      </c>
      <c r="AE149">
        <v>1205</v>
      </c>
      <c r="AF149">
        <v>1320</v>
      </c>
      <c r="AG149">
        <v>1662.8559551028891</v>
      </c>
      <c r="AH149">
        <v>1675.8470172521299</v>
      </c>
      <c r="AI149">
        <v>1565.422988983579</v>
      </c>
      <c r="AJ149">
        <v>1526.449802535855</v>
      </c>
      <c r="AK149">
        <v>1493.972147162752</v>
      </c>
      <c r="AL149">
        <v>1565.422988983579</v>
      </c>
      <c r="AM149">
        <v>1714.8202036998539</v>
      </c>
      <c r="AN149">
        <v>445.59343171897729</v>
      </c>
      <c r="AO149">
        <v>491.062149241322</v>
      </c>
      <c r="AP149">
        <v>76976</v>
      </c>
      <c r="AQ149">
        <v>76976</v>
      </c>
      <c r="AR149">
        <v>76976</v>
      </c>
      <c r="AS149">
        <v>76976</v>
      </c>
      <c r="AT149">
        <v>76976</v>
      </c>
      <c r="AU149">
        <v>76976</v>
      </c>
      <c r="AV149">
        <v>76976</v>
      </c>
      <c r="AW149">
        <v>76976</v>
      </c>
      <c r="AX149">
        <v>636657.17841410707</v>
      </c>
    </row>
    <row r="150" spans="1:50" ht="15">
      <c r="A150" s="128" t="s">
        <v>290</v>
      </c>
      <c r="B150">
        <v>11.020519835841309</v>
      </c>
      <c r="C150">
        <v>11.55968169761273</v>
      </c>
      <c r="D150">
        <v>12.192930780559649</v>
      </c>
      <c r="E150">
        <v>10.29095354523227</v>
      </c>
      <c r="F150">
        <v>6.1572871572871577</v>
      </c>
      <c r="G150">
        <v>11.09287925696594</v>
      </c>
      <c r="H150">
        <v>11.854354354354349</v>
      </c>
      <c r="I150">
        <v>11.65686274509804</v>
      </c>
      <c r="J150">
        <v>1.418060200668896</v>
      </c>
      <c r="K150">
        <v>1.452424595900683</v>
      </c>
      <c r="L150">
        <v>1.43932545201669</v>
      </c>
      <c r="M150">
        <v>1.3449432816743889</v>
      </c>
      <c r="N150">
        <v>1.619662174985766</v>
      </c>
      <c r="O150">
        <v>1.356683074592957</v>
      </c>
      <c r="P150">
        <v>1.459334565619224</v>
      </c>
      <c r="Q150">
        <v>1.4216819449980069</v>
      </c>
      <c r="R150">
        <v>0.87132547086780499</v>
      </c>
      <c r="S150">
        <v>0.87435427428761869</v>
      </c>
      <c r="T150">
        <v>0.88195410292072318</v>
      </c>
      <c r="U150">
        <v>0.86930819619747557</v>
      </c>
      <c r="V150">
        <v>0.73695198329853862</v>
      </c>
      <c r="W150">
        <v>0.87769784172661869</v>
      </c>
      <c r="X150">
        <v>0.87689463955637703</v>
      </c>
      <c r="Y150">
        <v>0.87803905938620963</v>
      </c>
      <c r="Z150">
        <v>3225</v>
      </c>
      <c r="AA150">
        <v>3325</v>
      </c>
      <c r="AB150">
        <v>3155</v>
      </c>
      <c r="AC150">
        <v>3430</v>
      </c>
      <c r="AD150">
        <v>3130</v>
      </c>
      <c r="AE150">
        <v>3220</v>
      </c>
      <c r="AF150">
        <v>3255</v>
      </c>
      <c r="AG150">
        <v>1514.8099089704931</v>
      </c>
      <c r="AH150">
        <v>1561.780758861051</v>
      </c>
      <c r="AI150">
        <v>1481.930314047102</v>
      </c>
      <c r="AJ150">
        <v>1611.100151246136</v>
      </c>
      <c r="AK150">
        <v>1470.1876015744631</v>
      </c>
      <c r="AL150">
        <v>1512.461366475965</v>
      </c>
      <c r="AM150">
        <v>1528.9011639376599</v>
      </c>
      <c r="AN150">
        <v>479.57237738259641</v>
      </c>
      <c r="AO150">
        <v>523.25526778081519</v>
      </c>
      <c r="AP150">
        <v>212898</v>
      </c>
      <c r="AQ150">
        <v>212898</v>
      </c>
      <c r="AR150">
        <v>212898</v>
      </c>
      <c r="AS150">
        <v>212898</v>
      </c>
      <c r="AT150">
        <v>212898</v>
      </c>
      <c r="AU150">
        <v>212898</v>
      </c>
      <c r="AV150">
        <v>212898</v>
      </c>
      <c r="AW150">
        <v>212898</v>
      </c>
      <c r="AX150">
        <v>1737712.2030205079</v>
      </c>
    </row>
    <row r="151" spans="1:50" ht="15">
      <c r="A151" s="128" t="s">
        <v>292</v>
      </c>
      <c r="B151">
        <v>5.9935064935064926</v>
      </c>
      <c r="C151">
        <v>6.7362637362637363</v>
      </c>
      <c r="D151">
        <v>8.2307692307692299</v>
      </c>
      <c r="E151">
        <v>7.3070866141732287</v>
      </c>
      <c r="F151">
        <v>7.8429752066115714</v>
      </c>
      <c r="G151">
        <v>5.1920529801324502</v>
      </c>
      <c r="H151">
        <v>6.9559748427672954</v>
      </c>
      <c r="I151">
        <v>7.8476821192052979</v>
      </c>
      <c r="J151">
        <v>0.91567460317460314</v>
      </c>
      <c r="K151">
        <v>1.150093808630394</v>
      </c>
      <c r="L151">
        <v>1.23504721930745</v>
      </c>
      <c r="M151">
        <v>0.97684210526315784</v>
      </c>
      <c r="N151">
        <v>1.0486187845303869</v>
      </c>
      <c r="O151">
        <v>0.81412253374870203</v>
      </c>
      <c r="P151">
        <v>1.0317164179104481</v>
      </c>
      <c r="Q151">
        <v>1.15272373540856</v>
      </c>
      <c r="R151">
        <v>0.84722222222222221</v>
      </c>
      <c r="S151">
        <v>0.82926829268292679</v>
      </c>
      <c r="T151">
        <v>0.84994753410283319</v>
      </c>
      <c r="U151">
        <v>0.86631578947368415</v>
      </c>
      <c r="V151">
        <v>0.86629834254143645</v>
      </c>
      <c r="W151">
        <v>0.84319833852544135</v>
      </c>
      <c r="X151">
        <v>0.85167910447761197</v>
      </c>
      <c r="Y151">
        <v>0.85311284046692604</v>
      </c>
      <c r="Z151">
        <v>470</v>
      </c>
      <c r="AA151">
        <v>470</v>
      </c>
      <c r="AB151">
        <v>445</v>
      </c>
      <c r="AC151">
        <v>430</v>
      </c>
      <c r="AD151">
        <v>440</v>
      </c>
      <c r="AE151">
        <v>465</v>
      </c>
      <c r="AF151">
        <v>480</v>
      </c>
      <c r="AG151">
        <v>1771.7129071170091</v>
      </c>
      <c r="AH151">
        <v>1771.7129071170091</v>
      </c>
      <c r="AI151">
        <v>1677.472858866103</v>
      </c>
      <c r="AJ151">
        <v>1620.928829915561</v>
      </c>
      <c r="AK151">
        <v>1658.6248492159229</v>
      </c>
      <c r="AL151">
        <v>1752.864897466827</v>
      </c>
      <c r="AM151">
        <v>1809.4089264173699</v>
      </c>
      <c r="AN151">
        <v>226.1761158021713</v>
      </c>
      <c r="AO151">
        <v>222.40651387213509</v>
      </c>
      <c r="AP151">
        <v>26528</v>
      </c>
      <c r="AQ151">
        <v>26528</v>
      </c>
      <c r="AR151">
        <v>26528</v>
      </c>
      <c r="AS151">
        <v>26528</v>
      </c>
      <c r="AT151">
        <v>26528</v>
      </c>
      <c r="AU151">
        <v>26528</v>
      </c>
      <c r="AV151">
        <v>26528</v>
      </c>
      <c r="AW151">
        <v>26528</v>
      </c>
      <c r="AX151">
        <v>228006.54699868601</v>
      </c>
    </row>
    <row r="152" spans="1:50" ht="15">
      <c r="A152" s="128" t="s">
        <v>296</v>
      </c>
      <c r="B152">
        <v>8.1513761467889907</v>
      </c>
      <c r="C152">
        <v>8.96875</v>
      </c>
      <c r="D152">
        <v>8.1619433198380573</v>
      </c>
      <c r="E152">
        <v>9.7489878542510127</v>
      </c>
      <c r="F152">
        <v>8.7379912663755466</v>
      </c>
      <c r="G152">
        <v>10.057017543859651</v>
      </c>
      <c r="H152">
        <v>8.0118110236220481</v>
      </c>
      <c r="I152">
        <v>9.5559845559845566</v>
      </c>
      <c r="J152">
        <v>1.4447154471544721</v>
      </c>
      <c r="K152">
        <v>1.7593869731800771</v>
      </c>
      <c r="L152">
        <v>1.714285714285714</v>
      </c>
      <c r="M152">
        <v>1.775811209439528</v>
      </c>
      <c r="N152">
        <v>1.6815126050420171</v>
      </c>
      <c r="O152">
        <v>2.084545454545454</v>
      </c>
      <c r="P152">
        <v>1.690199335548173</v>
      </c>
      <c r="Q152">
        <v>1.7466478475652789</v>
      </c>
      <c r="R152">
        <v>0.82276422764227641</v>
      </c>
      <c r="S152">
        <v>0.80383141762452104</v>
      </c>
      <c r="T152">
        <v>0.78996598639455784</v>
      </c>
      <c r="U152">
        <v>0.81784660766961648</v>
      </c>
      <c r="V152">
        <v>0.80756302521008405</v>
      </c>
      <c r="W152">
        <v>0.79272727272727272</v>
      </c>
      <c r="X152">
        <v>0.78903654485049834</v>
      </c>
      <c r="Y152">
        <v>0.81721947776993642</v>
      </c>
      <c r="Z152">
        <v>770</v>
      </c>
      <c r="AA152">
        <v>835</v>
      </c>
      <c r="AB152">
        <v>780</v>
      </c>
      <c r="AC152">
        <v>865</v>
      </c>
      <c r="AD152">
        <v>775</v>
      </c>
      <c r="AE152">
        <v>760</v>
      </c>
      <c r="AF152">
        <v>850</v>
      </c>
      <c r="AG152">
        <v>1259.301659988552</v>
      </c>
      <c r="AH152">
        <v>1365.6063455720009</v>
      </c>
      <c r="AI152">
        <v>1275.6562270013901</v>
      </c>
      <c r="AJ152">
        <v>1414.670046610516</v>
      </c>
      <c r="AK152">
        <v>1267.478943494971</v>
      </c>
      <c r="AL152">
        <v>1242.9470929757131</v>
      </c>
      <c r="AM152">
        <v>1390.138196091259</v>
      </c>
      <c r="AN152">
        <v>665.63087742252026</v>
      </c>
      <c r="AO152">
        <v>637.82811350069505</v>
      </c>
      <c r="AP152">
        <v>61145</v>
      </c>
      <c r="AQ152">
        <v>61145</v>
      </c>
      <c r="AR152">
        <v>61145</v>
      </c>
      <c r="AS152">
        <v>61145</v>
      </c>
      <c r="AT152">
        <v>61145</v>
      </c>
      <c r="AU152">
        <v>61145</v>
      </c>
      <c r="AV152">
        <v>61145</v>
      </c>
      <c r="AW152">
        <v>61145</v>
      </c>
      <c r="AX152">
        <v>505405.98942351498</v>
      </c>
    </row>
    <row r="153" spans="1:50" ht="15">
      <c r="A153" s="128" t="s">
        <v>294</v>
      </c>
      <c r="B153">
        <v>6.8620689655172411</v>
      </c>
      <c r="C153">
        <v>9.6578947368421044</v>
      </c>
      <c r="D153">
        <v>5.416666666666667</v>
      </c>
      <c r="E153">
        <v>7.0697674418604652</v>
      </c>
      <c r="F153">
        <v>6.4827586206896548</v>
      </c>
      <c r="G153">
        <v>7.8484848484848486</v>
      </c>
      <c r="H153">
        <v>6.333333333333333</v>
      </c>
      <c r="I153">
        <v>6.666666666666667</v>
      </c>
      <c r="J153">
        <v>0.42430703624733468</v>
      </c>
      <c r="K153">
        <v>0.69639468690702089</v>
      </c>
      <c r="L153">
        <v>0.2813852813852814</v>
      </c>
      <c r="M153">
        <v>0.59724950884086447</v>
      </c>
      <c r="N153">
        <v>0.39915074309978771</v>
      </c>
      <c r="O153">
        <v>0.54872881355932202</v>
      </c>
      <c r="P153">
        <v>0.48927038626609443</v>
      </c>
      <c r="Q153">
        <v>0.63965884861407252</v>
      </c>
      <c r="R153">
        <v>0.93816631130063965</v>
      </c>
      <c r="S153">
        <v>0.92789373814041742</v>
      </c>
      <c r="T153">
        <v>0.94805194805194803</v>
      </c>
      <c r="U153">
        <v>0.91552062868369355</v>
      </c>
      <c r="V153">
        <v>0.93842887473460723</v>
      </c>
      <c r="W153">
        <v>0.93008474576271183</v>
      </c>
      <c r="X153">
        <v>0.92274678111587982</v>
      </c>
      <c r="Y153">
        <v>0.90405117270788915</v>
      </c>
      <c r="Z153">
        <v>1055</v>
      </c>
      <c r="AA153">
        <v>1125</v>
      </c>
      <c r="AB153">
        <v>1000</v>
      </c>
      <c r="AC153">
        <v>1065</v>
      </c>
      <c r="AD153">
        <v>1085</v>
      </c>
      <c r="AE153">
        <v>1080</v>
      </c>
      <c r="AF153">
        <v>1095</v>
      </c>
      <c r="AG153">
        <v>1586.7763622963889</v>
      </c>
      <c r="AH153">
        <v>1692.0601019748219</v>
      </c>
      <c r="AI153">
        <v>1504.05342397762</v>
      </c>
      <c r="AJ153">
        <v>1601.8168965361649</v>
      </c>
      <c r="AK153">
        <v>1631.8979650157171</v>
      </c>
      <c r="AL153">
        <v>1624.377697895829</v>
      </c>
      <c r="AM153">
        <v>1646.938499255494</v>
      </c>
      <c r="AN153">
        <v>597.10920931911505</v>
      </c>
      <c r="AO153">
        <v>603.12542301502549</v>
      </c>
      <c r="AP153">
        <v>66487</v>
      </c>
      <c r="AQ153">
        <v>66487</v>
      </c>
      <c r="AR153">
        <v>66487</v>
      </c>
      <c r="AS153">
        <v>66487</v>
      </c>
      <c r="AT153">
        <v>66487</v>
      </c>
      <c r="AU153">
        <v>66487</v>
      </c>
      <c r="AV153">
        <v>66487</v>
      </c>
      <c r="AW153">
        <v>66487</v>
      </c>
      <c r="AX153">
        <v>551956.99431007169</v>
      </c>
    </row>
    <row r="154" spans="1:50" ht="15">
      <c r="A154" s="128" t="s">
        <v>298</v>
      </c>
      <c r="B154">
        <v>10.84229390681004</v>
      </c>
      <c r="C154">
        <v>10.682395644283121</v>
      </c>
      <c r="D154">
        <v>8.9734982332155475</v>
      </c>
      <c r="E154">
        <v>11.576754385964909</v>
      </c>
      <c r="F154">
        <v>10.270454545454539</v>
      </c>
      <c r="G154">
        <v>10.108333333333331</v>
      </c>
      <c r="H154">
        <v>8.8516377649325619</v>
      </c>
      <c r="I154">
        <v>8.7175732217573216</v>
      </c>
      <c r="J154">
        <v>1.7705589698565991</v>
      </c>
      <c r="K154">
        <v>1.621487603305785</v>
      </c>
      <c r="L154">
        <v>1.414763231197772</v>
      </c>
      <c r="M154">
        <v>2.0857368629000401</v>
      </c>
      <c r="N154">
        <v>1.5174613834788451</v>
      </c>
      <c r="O154">
        <v>1.5501597444089461</v>
      </c>
      <c r="P154">
        <v>1.3933879284197761</v>
      </c>
      <c r="Q154">
        <v>1.3927139037433161</v>
      </c>
      <c r="R154">
        <v>0.83669885864793681</v>
      </c>
      <c r="S154">
        <v>0.8482093663911846</v>
      </c>
      <c r="T154">
        <v>0.84233983286908076</v>
      </c>
      <c r="U154">
        <v>0.81983405768470963</v>
      </c>
      <c r="V154">
        <v>0.85224983210208194</v>
      </c>
      <c r="W154">
        <v>0.84664536741214058</v>
      </c>
      <c r="X154">
        <v>0.8425841674249317</v>
      </c>
      <c r="Y154">
        <v>0.84024064171122992</v>
      </c>
      <c r="Z154">
        <v>1770</v>
      </c>
      <c r="AA154">
        <v>1825</v>
      </c>
      <c r="AB154">
        <v>1780</v>
      </c>
      <c r="AC154">
        <v>1795</v>
      </c>
      <c r="AD154">
        <v>1755</v>
      </c>
      <c r="AE154">
        <v>1830</v>
      </c>
      <c r="AF154">
        <v>1955</v>
      </c>
      <c r="AG154">
        <v>1473.1462909172631</v>
      </c>
      <c r="AH154">
        <v>1518.922023120906</v>
      </c>
      <c r="AI154">
        <v>1481.469151317925</v>
      </c>
      <c r="AJ154">
        <v>1493.953441918919</v>
      </c>
      <c r="AK154">
        <v>1460.6620003162691</v>
      </c>
      <c r="AL154">
        <v>1523.0834533212369</v>
      </c>
      <c r="AM154">
        <v>1627.1192083295191</v>
      </c>
      <c r="AN154">
        <v>460.25418015663632</v>
      </c>
      <c r="AO154">
        <v>436.11788499471498</v>
      </c>
      <c r="AP154">
        <v>120151</v>
      </c>
      <c r="AQ154">
        <v>120151</v>
      </c>
      <c r="AR154">
        <v>120151</v>
      </c>
      <c r="AS154">
        <v>120151</v>
      </c>
      <c r="AT154">
        <v>120151</v>
      </c>
      <c r="AU154">
        <v>120151</v>
      </c>
      <c r="AV154">
        <v>120151</v>
      </c>
      <c r="AW154">
        <v>120151</v>
      </c>
      <c r="AX154">
        <v>985492.22564718069</v>
      </c>
    </row>
    <row r="155" spans="1:50" ht="15">
      <c r="A155" s="128" t="s">
        <v>300</v>
      </c>
      <c r="B155">
        <v>4.9150943396226419</v>
      </c>
      <c r="C155">
        <v>2.6090909090909089</v>
      </c>
      <c r="D155">
        <v>3.7064220183486238</v>
      </c>
      <c r="E155">
        <v>3.240384615384615</v>
      </c>
      <c r="F155">
        <v>2.404494382022472</v>
      </c>
      <c r="G155">
        <v>4.7666666666666666</v>
      </c>
      <c r="H155">
        <v>4.3596491228070171</v>
      </c>
      <c r="I155">
        <v>5.2857142857142856</v>
      </c>
      <c r="J155">
        <v>0.69559412550066757</v>
      </c>
      <c r="K155">
        <v>0.37467362924281977</v>
      </c>
      <c r="L155">
        <v>0.5401069518716578</v>
      </c>
      <c r="M155">
        <v>0.42496847414880201</v>
      </c>
      <c r="N155">
        <v>0.29036635006784262</v>
      </c>
      <c r="O155">
        <v>0.74869109947643975</v>
      </c>
      <c r="P155">
        <v>0.67619047619047623</v>
      </c>
      <c r="Q155">
        <v>0.74747474747474751</v>
      </c>
      <c r="R155">
        <v>0.85847797062750331</v>
      </c>
      <c r="S155">
        <v>0.85639686684073113</v>
      </c>
      <c r="T155">
        <v>0.85427807486631013</v>
      </c>
      <c r="U155">
        <v>0.86885245901639341</v>
      </c>
      <c r="V155">
        <v>0.87924016282225237</v>
      </c>
      <c r="W155">
        <v>0.84293193717277481</v>
      </c>
      <c r="X155">
        <v>0.8448979591836735</v>
      </c>
      <c r="Y155">
        <v>0.85858585858585856</v>
      </c>
      <c r="Z155">
        <v>445</v>
      </c>
      <c r="AA155">
        <v>465</v>
      </c>
      <c r="AB155">
        <v>440</v>
      </c>
      <c r="AC155">
        <v>435</v>
      </c>
      <c r="AD155">
        <v>420</v>
      </c>
      <c r="AE155">
        <v>395</v>
      </c>
      <c r="AF155">
        <v>425</v>
      </c>
      <c r="AG155">
        <v>1484.86769661984</v>
      </c>
      <c r="AH155">
        <v>1551.6033234342151</v>
      </c>
      <c r="AI155">
        <v>1468.183789916247</v>
      </c>
      <c r="AJ155">
        <v>1451.499883212653</v>
      </c>
      <c r="AK155">
        <v>1401.4481631018721</v>
      </c>
      <c r="AL155">
        <v>1318.028629583903</v>
      </c>
      <c r="AM155">
        <v>1418.132069805466</v>
      </c>
      <c r="AN155">
        <v>533.88501451499883</v>
      </c>
      <c r="AO155">
        <v>620.64132937368618</v>
      </c>
      <c r="AP155">
        <v>29969</v>
      </c>
      <c r="AQ155">
        <v>29969</v>
      </c>
      <c r="AR155">
        <v>29969</v>
      </c>
      <c r="AS155">
        <v>29969</v>
      </c>
      <c r="AT155">
        <v>29969</v>
      </c>
      <c r="AU155">
        <v>29969</v>
      </c>
      <c r="AV155">
        <v>29969</v>
      </c>
      <c r="AW155">
        <v>29969</v>
      </c>
      <c r="AX155">
        <v>254067.93914304563</v>
      </c>
    </row>
    <row r="156" spans="1:50" ht="15">
      <c r="A156" s="128" t="s">
        <v>302</v>
      </c>
      <c r="B156">
        <v>6.1583710407239822</v>
      </c>
      <c r="C156">
        <v>5.7154471544715451</v>
      </c>
      <c r="D156">
        <v>5.3262411347517729</v>
      </c>
      <c r="E156">
        <v>8.1818181818181817</v>
      </c>
      <c r="F156">
        <v>8.6875</v>
      </c>
      <c r="G156">
        <v>4.0999999999999996</v>
      </c>
      <c r="H156">
        <v>4.2777777777777777</v>
      </c>
      <c r="I156">
        <v>3.9047619047619051</v>
      </c>
      <c r="J156">
        <v>0.55687397708674302</v>
      </c>
      <c r="K156">
        <v>0.57907742998352552</v>
      </c>
      <c r="L156">
        <v>0.53111739745403108</v>
      </c>
      <c r="M156">
        <v>0.29126213592233008</v>
      </c>
      <c r="N156">
        <v>0.47602739726027399</v>
      </c>
      <c r="O156">
        <v>0.14137931034482759</v>
      </c>
      <c r="P156">
        <v>0.228486646884273</v>
      </c>
      <c r="Q156">
        <v>0.3219895287958115</v>
      </c>
      <c r="R156">
        <v>0.90957446808510634</v>
      </c>
      <c r="S156">
        <v>0.89868204283360786</v>
      </c>
      <c r="T156">
        <v>0.90028288543140023</v>
      </c>
      <c r="U156">
        <v>0.96440129449838186</v>
      </c>
      <c r="V156">
        <v>0.9452054794520548</v>
      </c>
      <c r="W156">
        <v>0.96551724137931039</v>
      </c>
      <c r="X156">
        <v>0.94658753709198817</v>
      </c>
      <c r="Y156">
        <v>0.91753926701570676</v>
      </c>
      <c r="Z156">
        <v>1220</v>
      </c>
      <c r="AA156">
        <v>1160</v>
      </c>
      <c r="AB156">
        <v>1185</v>
      </c>
      <c r="AC156">
        <v>1260</v>
      </c>
      <c r="AD156">
        <v>1185</v>
      </c>
      <c r="AE156">
        <v>1220</v>
      </c>
      <c r="AF156">
        <v>1255</v>
      </c>
      <c r="AG156">
        <v>1646.112745230321</v>
      </c>
      <c r="AH156">
        <v>1565.1563807107971</v>
      </c>
      <c r="AI156">
        <v>1598.8881992605991</v>
      </c>
      <c r="AJ156">
        <v>1700.0836549100029</v>
      </c>
      <c r="AK156">
        <v>1598.8881992605991</v>
      </c>
      <c r="AL156">
        <v>1646.112745230321</v>
      </c>
      <c r="AM156">
        <v>1693.337291200043</v>
      </c>
      <c r="AN156">
        <v>586.93364276654881</v>
      </c>
      <c r="AO156">
        <v>566.69455163666782</v>
      </c>
      <c r="AP156">
        <v>74114</v>
      </c>
      <c r="AQ156">
        <v>74114</v>
      </c>
      <c r="AR156">
        <v>74114</v>
      </c>
      <c r="AS156">
        <v>74114</v>
      </c>
      <c r="AT156">
        <v>74114</v>
      </c>
      <c r="AU156">
        <v>74114</v>
      </c>
      <c r="AV156">
        <v>74114</v>
      </c>
      <c r="AW156">
        <v>74114</v>
      </c>
      <c r="AX156">
        <v>614056.13333143969</v>
      </c>
    </row>
    <row r="157" spans="1:50" ht="15">
      <c r="A157" s="128" t="s">
        <v>304</v>
      </c>
      <c r="B157">
        <v>3.874371859296482</v>
      </c>
      <c r="C157">
        <v>3.956284153005464</v>
      </c>
      <c r="D157">
        <v>4.8757396449704142</v>
      </c>
      <c r="E157">
        <v>3.507042253521127</v>
      </c>
      <c r="F157">
        <v>4.1569767441860463</v>
      </c>
      <c r="G157">
        <v>3.4764397905759159</v>
      </c>
      <c r="H157">
        <v>3.6255707762557079</v>
      </c>
      <c r="I157">
        <v>3.6829268292682928</v>
      </c>
      <c r="J157">
        <v>0.97842639593908631</v>
      </c>
      <c r="K157">
        <v>0.92939666238767649</v>
      </c>
      <c r="L157">
        <v>1.0687418936446169</v>
      </c>
      <c r="M157">
        <v>0.92679900744416877</v>
      </c>
      <c r="N157">
        <v>1.004213483146067</v>
      </c>
      <c r="O157">
        <v>1.053968253968254</v>
      </c>
      <c r="P157">
        <v>1.0271668822768429</v>
      </c>
      <c r="Q157">
        <v>0.87918486171761279</v>
      </c>
      <c r="R157">
        <v>0.74746192893401009</v>
      </c>
      <c r="S157">
        <v>0.76508344030808728</v>
      </c>
      <c r="T157">
        <v>0.7808041504539559</v>
      </c>
      <c r="U157">
        <v>0.73573200992555832</v>
      </c>
      <c r="V157">
        <v>0.7584269662921348</v>
      </c>
      <c r="W157">
        <v>0.69682539682539679</v>
      </c>
      <c r="X157">
        <v>0.7166882276843467</v>
      </c>
      <c r="Y157">
        <v>0.76128093158660848</v>
      </c>
      <c r="Z157">
        <v>380</v>
      </c>
      <c r="AA157">
        <v>380</v>
      </c>
      <c r="AB157">
        <v>360</v>
      </c>
      <c r="AC157">
        <v>415</v>
      </c>
      <c r="AD157">
        <v>375</v>
      </c>
      <c r="AE157">
        <v>410</v>
      </c>
      <c r="AF157">
        <v>415</v>
      </c>
      <c r="AG157">
        <v>1168.547618315446</v>
      </c>
      <c r="AH157">
        <v>1168.547618315446</v>
      </c>
      <c r="AI157">
        <v>1107.0451120883181</v>
      </c>
      <c r="AJ157">
        <v>1276.1770042129219</v>
      </c>
      <c r="AK157">
        <v>1153.171991758664</v>
      </c>
      <c r="AL157">
        <v>1260.801377656139</v>
      </c>
      <c r="AM157">
        <v>1276.1770042129219</v>
      </c>
      <c r="AN157">
        <v>553.52255604415882</v>
      </c>
      <c r="AO157">
        <v>571.9733079122974</v>
      </c>
      <c r="AP157">
        <v>32519</v>
      </c>
      <c r="AQ157">
        <v>32519</v>
      </c>
      <c r="AR157">
        <v>32519</v>
      </c>
      <c r="AS157">
        <v>32519</v>
      </c>
      <c r="AT157">
        <v>32519</v>
      </c>
      <c r="AU157">
        <v>32519</v>
      </c>
      <c r="AV157">
        <v>32519</v>
      </c>
      <c r="AW157">
        <v>32519</v>
      </c>
      <c r="AX157">
        <v>272467.9491430599</v>
      </c>
    </row>
    <row r="158" spans="1:50" ht="15">
      <c r="A158" s="128" t="s">
        <v>306</v>
      </c>
      <c r="B158">
        <v>4.1428571428571432</v>
      </c>
      <c r="C158">
        <v>5.2079646017699117</v>
      </c>
      <c r="D158">
        <v>5.3438914027149318</v>
      </c>
      <c r="E158">
        <v>5.2579365079365079</v>
      </c>
      <c r="F158">
        <v>6.2511415525114158</v>
      </c>
      <c r="G158">
        <v>4.956989247311828</v>
      </c>
      <c r="H158">
        <v>7.625</v>
      </c>
      <c r="I158">
        <v>9.0526315789473681</v>
      </c>
      <c r="J158">
        <v>0.45246221355436372</v>
      </c>
      <c r="K158">
        <v>0.52474364690147124</v>
      </c>
      <c r="L158">
        <v>0.53853169174646598</v>
      </c>
      <c r="M158">
        <v>0.57038312526904866</v>
      </c>
      <c r="N158">
        <v>0.61805869074492104</v>
      </c>
      <c r="O158">
        <v>0.47209421402969792</v>
      </c>
      <c r="P158">
        <v>0.57276995305164324</v>
      </c>
      <c r="Q158">
        <v>0.90052356020942403</v>
      </c>
      <c r="R158">
        <v>0.89078498293515362</v>
      </c>
      <c r="S158">
        <v>0.89924208649130632</v>
      </c>
      <c r="T158">
        <v>0.89922480620155043</v>
      </c>
      <c r="U158">
        <v>0.89151958674128284</v>
      </c>
      <c r="V158">
        <v>0.90112866817155757</v>
      </c>
      <c r="W158">
        <v>0.90476190476190477</v>
      </c>
      <c r="X158">
        <v>0.92488262910798125</v>
      </c>
      <c r="Y158">
        <v>0.90052356020942415</v>
      </c>
      <c r="Z158">
        <v>905</v>
      </c>
      <c r="AA158">
        <v>930</v>
      </c>
      <c r="AB158">
        <v>880</v>
      </c>
      <c r="AC158">
        <v>975</v>
      </c>
      <c r="AD158">
        <v>955</v>
      </c>
      <c r="AE158">
        <v>925</v>
      </c>
      <c r="AF158">
        <v>985</v>
      </c>
      <c r="AG158">
        <v>2006.2960007094091</v>
      </c>
      <c r="AH158">
        <v>2061.7185421654699</v>
      </c>
      <c r="AI158">
        <v>1950.8734592533481</v>
      </c>
      <c r="AJ158">
        <v>2161.47911678638</v>
      </c>
      <c r="AK158">
        <v>2117.14108362153</v>
      </c>
      <c r="AL158">
        <v>2050.634033874258</v>
      </c>
      <c r="AM158">
        <v>2183.6481333688039</v>
      </c>
      <c r="AN158">
        <v>620.73246430788333</v>
      </c>
      <c r="AO158">
        <v>689.456415713399</v>
      </c>
      <c r="AP158">
        <v>45108</v>
      </c>
      <c r="AQ158">
        <v>45108</v>
      </c>
      <c r="AR158">
        <v>45108</v>
      </c>
      <c r="AS158">
        <v>45108</v>
      </c>
      <c r="AT158">
        <v>45108</v>
      </c>
      <c r="AU158">
        <v>45108</v>
      </c>
      <c r="AV158">
        <v>45108</v>
      </c>
      <c r="AW158">
        <v>45108</v>
      </c>
      <c r="AX158">
        <v>383320.67929715465</v>
      </c>
    </row>
    <row r="159" spans="1:50" ht="15">
      <c r="A159" s="128" t="s">
        <v>308</v>
      </c>
      <c r="B159">
        <v>8.0062893081761004</v>
      </c>
      <c r="C159">
        <v>7.4080459770114944</v>
      </c>
      <c r="D159">
        <v>6.0085714285714289</v>
      </c>
      <c r="E159">
        <v>7.054263565891473</v>
      </c>
      <c r="F159">
        <v>7.5012853470437024</v>
      </c>
      <c r="G159">
        <v>7.4673913043478262</v>
      </c>
      <c r="H159">
        <v>7.139588100686499</v>
      </c>
      <c r="I159">
        <v>5.9284164859002173</v>
      </c>
      <c r="J159">
        <v>0.80391537732870222</v>
      </c>
      <c r="K159">
        <v>0.6956287101996762</v>
      </c>
      <c r="L159">
        <v>0.57632228007673336</v>
      </c>
      <c r="M159">
        <v>0.71372549019607845</v>
      </c>
      <c r="N159">
        <v>0.84140715109573239</v>
      </c>
      <c r="O159">
        <v>0.78491859468723224</v>
      </c>
      <c r="P159">
        <v>0.8606896551724138</v>
      </c>
      <c r="Q159">
        <v>0.80762411347517726</v>
      </c>
      <c r="R159">
        <v>0.89958951689295863</v>
      </c>
      <c r="S159">
        <v>0.90609821910415544</v>
      </c>
      <c r="T159">
        <v>0.9040833104960263</v>
      </c>
      <c r="U159">
        <v>0.89882352941176469</v>
      </c>
      <c r="V159">
        <v>0.88783160322952714</v>
      </c>
      <c r="W159">
        <v>0.89488717509283067</v>
      </c>
      <c r="X159">
        <v>0.87944827586206897</v>
      </c>
      <c r="Y159">
        <v>0.86377068557919623</v>
      </c>
      <c r="Z159">
        <v>2180</v>
      </c>
      <c r="AA159">
        <v>2250</v>
      </c>
      <c r="AB159">
        <v>2190</v>
      </c>
      <c r="AC159">
        <v>2295</v>
      </c>
      <c r="AD159">
        <v>2195</v>
      </c>
      <c r="AE159">
        <v>2235</v>
      </c>
      <c r="AF159">
        <v>2300</v>
      </c>
      <c r="AG159">
        <v>1497.7568000219851</v>
      </c>
      <c r="AH159">
        <v>1545.849908279572</v>
      </c>
      <c r="AI159">
        <v>1504.6272440587829</v>
      </c>
      <c r="AJ159">
        <v>1576.7669064451641</v>
      </c>
      <c r="AK159">
        <v>1508.062466077183</v>
      </c>
      <c r="AL159">
        <v>1535.544242224375</v>
      </c>
      <c r="AM159">
        <v>1580.202128463563</v>
      </c>
      <c r="AN159">
        <v>561.31527780640465</v>
      </c>
      <c r="AO159">
        <v>590.17114276095663</v>
      </c>
      <c r="AP159">
        <v>145551</v>
      </c>
      <c r="AQ159">
        <v>145551</v>
      </c>
      <c r="AR159">
        <v>145551</v>
      </c>
      <c r="AS159">
        <v>145551</v>
      </c>
      <c r="AT159">
        <v>145551</v>
      </c>
      <c r="AU159">
        <v>145551</v>
      </c>
      <c r="AV159">
        <v>145551</v>
      </c>
      <c r="AW159">
        <v>145551</v>
      </c>
      <c r="AX159">
        <v>1192023.0287313436</v>
      </c>
    </row>
    <row r="160" spans="1:50" ht="15">
      <c r="A160" s="128" t="s">
        <v>310</v>
      </c>
      <c r="B160">
        <v>3.4424242424242419</v>
      </c>
      <c r="C160">
        <v>4.2189054726368163</v>
      </c>
      <c r="D160">
        <v>4.1288659793814437</v>
      </c>
      <c r="E160">
        <v>4.2091836734693882</v>
      </c>
      <c r="F160">
        <v>2.9946808510638299</v>
      </c>
      <c r="G160">
        <v>4.6742857142857144</v>
      </c>
      <c r="H160">
        <v>3.5549738219895288</v>
      </c>
      <c r="I160">
        <v>4.5321637426900594</v>
      </c>
      <c r="J160">
        <v>0.41309090909090912</v>
      </c>
      <c r="K160">
        <v>0.60485021398002858</v>
      </c>
      <c r="L160">
        <v>0.57010676156583628</v>
      </c>
      <c r="M160">
        <v>0.58386411889596601</v>
      </c>
      <c r="N160">
        <v>0.41215226939970723</v>
      </c>
      <c r="O160">
        <v>0.60102865540044081</v>
      </c>
      <c r="P160">
        <v>0.4712005551700208</v>
      </c>
      <c r="Q160">
        <v>0.59432515337423308</v>
      </c>
      <c r="R160">
        <v>0.88</v>
      </c>
      <c r="S160">
        <v>0.85663338088445085</v>
      </c>
      <c r="T160">
        <v>0.86192170818505343</v>
      </c>
      <c r="U160">
        <v>0.86128803963198863</v>
      </c>
      <c r="V160">
        <v>0.86237188872620796</v>
      </c>
      <c r="W160">
        <v>0.87141807494489343</v>
      </c>
      <c r="X160">
        <v>0.86745315752949337</v>
      </c>
      <c r="Y160">
        <v>0.86886503067484666</v>
      </c>
      <c r="Z160">
        <v>695</v>
      </c>
      <c r="AA160">
        <v>710</v>
      </c>
      <c r="AB160">
        <v>665</v>
      </c>
      <c r="AC160">
        <v>750</v>
      </c>
      <c r="AD160">
        <v>695</v>
      </c>
      <c r="AE160">
        <v>740</v>
      </c>
      <c r="AF160">
        <v>720</v>
      </c>
      <c r="AG160">
        <v>1728.0819533542201</v>
      </c>
      <c r="AH160">
        <v>1765.378686160426</v>
      </c>
      <c r="AI160">
        <v>1653.4884877418069</v>
      </c>
      <c r="AJ160">
        <v>1864.8366403103089</v>
      </c>
      <c r="AK160">
        <v>1728.0819533542201</v>
      </c>
      <c r="AL160">
        <v>1839.9721517728381</v>
      </c>
      <c r="AM160">
        <v>1790.2431746978959</v>
      </c>
      <c r="AN160">
        <v>579.34258292306924</v>
      </c>
      <c r="AO160">
        <v>539.559401263116</v>
      </c>
      <c r="AP160">
        <v>40218</v>
      </c>
      <c r="AQ160">
        <v>40218</v>
      </c>
      <c r="AR160">
        <v>40218</v>
      </c>
      <c r="AS160">
        <v>40218</v>
      </c>
      <c r="AT160">
        <v>40218</v>
      </c>
      <c r="AU160">
        <v>40218</v>
      </c>
      <c r="AV160">
        <v>40218</v>
      </c>
      <c r="AW160">
        <v>40218</v>
      </c>
      <c r="AX160">
        <v>340250.92108499329</v>
      </c>
    </row>
    <row r="161" spans="1:50" ht="15">
      <c r="A161" s="128" t="s">
        <v>1500</v>
      </c>
      <c r="B161">
        <v>979.48515454556446</v>
      </c>
      <c r="C161">
        <v>950.42952589444212</v>
      </c>
      <c r="D161">
        <v>957.25351954608971</v>
      </c>
      <c r="E161">
        <v>981.31688021640139</v>
      </c>
      <c r="F161">
        <v>931.09735543475222</v>
      </c>
      <c r="G161">
        <v>988.51705894577685</v>
      </c>
      <c r="H161">
        <v>995.04381318552385</v>
      </c>
      <c r="I161">
        <v>931.57390567767027</v>
      </c>
      <c r="J161">
        <v>122.78191356206692</v>
      </c>
      <c r="K161">
        <v>120.07947005545546</v>
      </c>
      <c r="L161">
        <v>119.72008190804006</v>
      </c>
      <c r="M161">
        <v>124.34286015309394</v>
      </c>
      <c r="N161">
        <v>118.90870754900233</v>
      </c>
      <c r="O161">
        <v>130.53029774983048</v>
      </c>
      <c r="P161">
        <v>135.33395800508083</v>
      </c>
      <c r="Q161">
        <v>132.18303385924168</v>
      </c>
      <c r="R161">
        <v>133.48805019172977</v>
      </c>
      <c r="S161">
        <v>132.94342887112913</v>
      </c>
      <c r="T161">
        <v>133.27546384304119</v>
      </c>
      <c r="U161">
        <v>132.73591855786341</v>
      </c>
      <c r="V161">
        <v>132.75664151675574</v>
      </c>
      <c r="W161">
        <v>132.06564092652795</v>
      </c>
      <c r="X161">
        <v>131.14862039942574</v>
      </c>
      <c r="Y161">
        <v>130.69317469709142</v>
      </c>
      <c r="Z161">
        <v>361460</v>
      </c>
      <c r="AA161">
        <v>371370</v>
      </c>
      <c r="AB161">
        <v>355010</v>
      </c>
      <c r="AC161">
        <v>370620</v>
      </c>
      <c r="AD161">
        <v>351330</v>
      </c>
      <c r="AE161">
        <v>354340</v>
      </c>
      <c r="AF161">
        <v>374330</v>
      </c>
      <c r="AG161">
        <v>260973.64963440955</v>
      </c>
      <c r="AH161">
        <v>267923.38586044498</v>
      </c>
      <c r="AI161">
        <v>255446.8542067323</v>
      </c>
      <c r="AJ161">
        <v>266946.1326564991</v>
      </c>
      <c r="AK161">
        <v>254401.71658081745</v>
      </c>
      <c r="AL161">
        <v>254511.13317721523</v>
      </c>
      <c r="AM161">
        <v>270810.29500032199</v>
      </c>
      <c r="AN161">
        <v>86265.841207984748</v>
      </c>
      <c r="AO161">
        <v>86267.067935344749</v>
      </c>
      <c r="AP161">
        <v>10981092</v>
      </c>
      <c r="AQ161">
        <v>10981092</v>
      </c>
      <c r="AR161">
        <v>10981092</v>
      </c>
      <c r="AS161">
        <v>10981092</v>
      </c>
      <c r="AT161">
        <v>10981092</v>
      </c>
      <c r="AU161">
        <v>10981092</v>
      </c>
      <c r="AV161">
        <v>10981092</v>
      </c>
      <c r="AW161">
        <v>10981092</v>
      </c>
      <c r="AX161">
        <v>92400519.78073512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750B8-5F28-4559-99A0-09B8A7B4D522}">
  <sheetPr codeName="Sheet14"/>
  <dimension ref="A1:T22"/>
  <sheetViews>
    <sheetView showGridLines="0" showRowColHeaders="0" zoomScale="50" zoomScaleNormal="50" workbookViewId="0">
      <selection activeCell="K11" sqref="K11"/>
    </sheetView>
  </sheetViews>
  <sheetFormatPr defaultColWidth="8.85546875" defaultRowHeight="15.6"/>
  <cols>
    <col min="1" max="1" width="3.140625" customWidth="1"/>
    <col min="2" max="2" width="12.42578125" style="228" customWidth="1"/>
    <col min="3" max="3" width="19.42578125" style="228" customWidth="1"/>
    <col min="4" max="7" width="7.85546875" style="128" customWidth="1"/>
    <col min="8" max="8" width="9.140625" style="128" customWidth="1"/>
    <col min="9" max="10" width="27" customWidth="1"/>
    <col min="11" max="11" width="37.28515625" customWidth="1"/>
    <col min="12" max="12" width="54.28515625" customWidth="1"/>
    <col min="13" max="13" width="23.7109375" customWidth="1"/>
    <col min="17" max="20" width="9.140625" hidden="1" customWidth="1"/>
  </cols>
  <sheetData>
    <row r="1" spans="1:20">
      <c r="A1" s="7" t="s">
        <v>334</v>
      </c>
    </row>
    <row r="3" spans="1:20" ht="18.600000000000001">
      <c r="B3" s="282" t="str">
        <f>'2. Cover'!B7</f>
        <v>Better Care Fund 2026-27 Numerical Template</v>
      </c>
      <c r="C3" s="282"/>
      <c r="D3" s="282"/>
      <c r="E3" s="282"/>
      <c r="F3" s="282"/>
      <c r="G3" s="282"/>
      <c r="H3" s="282"/>
    </row>
    <row r="4" spans="1:20">
      <c r="B4" s="229" t="s">
        <v>4202</v>
      </c>
    </row>
    <row r="6" spans="1:20" ht="14.45">
      <c r="B6" s="308" t="s">
        <v>4203</v>
      </c>
      <c r="C6" s="308"/>
      <c r="D6" s="308"/>
      <c r="E6" s="465" t="str">
        <f>'2. Cover'!D15</f>
        <v>Staffordshire</v>
      </c>
      <c r="F6" s="465"/>
      <c r="G6" s="465"/>
      <c r="H6" s="465"/>
    </row>
    <row r="7" spans="1:20">
      <c r="Q7" s="6"/>
      <c r="R7" s="3"/>
      <c r="S7" s="3"/>
      <c r="T7" s="3"/>
    </row>
    <row r="8" spans="1:20">
      <c r="Q8" s="3"/>
      <c r="R8" s="3"/>
      <c r="S8" s="3"/>
      <c r="T8" s="3"/>
    </row>
    <row r="9" spans="1:20" ht="14.45" customHeight="1">
      <c r="A9" s="227"/>
      <c r="B9" s="466" t="s">
        <v>409</v>
      </c>
      <c r="C9" s="466"/>
      <c r="D9" s="461" t="s">
        <v>4204</v>
      </c>
      <c r="E9" s="462"/>
      <c r="F9" s="462"/>
      <c r="G9" s="462"/>
      <c r="H9" s="462"/>
      <c r="I9" s="460" t="s">
        <v>4205</v>
      </c>
      <c r="J9" s="460"/>
      <c r="K9" s="457" t="s">
        <v>4206</v>
      </c>
      <c r="L9" s="459" t="s">
        <v>4207</v>
      </c>
      <c r="M9" s="459" t="s">
        <v>4208</v>
      </c>
      <c r="O9" s="248" t="b" cm="1">
        <f t="array" ref="O9">AND(O11 = "Yes", O17:O18 = "Yes", O21:O21= "Yes")</f>
        <v>1</v>
      </c>
      <c r="Q9" s="3"/>
      <c r="R9" s="3"/>
      <c r="S9" s="3"/>
      <c r="T9" s="3"/>
    </row>
    <row r="10" spans="1:20" ht="69" customHeight="1">
      <c r="A10" s="227"/>
      <c r="B10" s="466"/>
      <c r="C10" s="466"/>
      <c r="D10" s="463"/>
      <c r="E10" s="464"/>
      <c r="F10" s="464"/>
      <c r="G10" s="464"/>
      <c r="H10" s="464"/>
      <c r="I10" s="460"/>
      <c r="J10" s="460"/>
      <c r="K10" s="458"/>
      <c r="L10" s="459"/>
      <c r="M10" s="459"/>
      <c r="O10" s="69" t="s">
        <v>339</v>
      </c>
      <c r="Q10" s="3"/>
      <c r="R10" s="3"/>
      <c r="S10" s="3"/>
      <c r="T10" s="3"/>
    </row>
    <row r="11" spans="1:20" ht="167.45" customHeight="1">
      <c r="B11" s="459" t="s">
        <v>4209</v>
      </c>
      <c r="C11" s="459"/>
      <c r="D11" s="454" t="s">
        <v>4210</v>
      </c>
      <c r="E11" s="467"/>
      <c r="F11" s="467"/>
      <c r="G11" s="467"/>
      <c r="H11" s="468"/>
      <c r="I11" s="454" t="s">
        <v>4211</v>
      </c>
      <c r="J11" s="454"/>
      <c r="K11" s="244" t="s">
        <v>4</v>
      </c>
      <c r="L11" s="259" t="s">
        <v>4212</v>
      </c>
      <c r="M11" s="231"/>
      <c r="O11" s="17" t="str">
        <f>IF(OR(Q11:R11), "Yes", "No")</f>
        <v>Yes</v>
      </c>
      <c r="Q11" s="3" t="b">
        <f>IF(K11="Yes", TRUE, FALSE)</f>
        <v>1</v>
      </c>
      <c r="R11" s="3" t="b" cm="1">
        <f t="array" ref="R11">IF(AND(NOT(ISBLANK(L11:M11))), TRUE, FALSE)</f>
        <v>0</v>
      </c>
      <c r="S11" s="3"/>
      <c r="T11" s="3"/>
    </row>
    <row r="12" spans="1:20" ht="223.5" customHeight="1">
      <c r="B12" s="459"/>
      <c r="C12" s="459"/>
      <c r="D12" s="472" t="s">
        <v>4213</v>
      </c>
      <c r="E12" s="473"/>
      <c r="F12" s="473"/>
      <c r="G12" s="473"/>
      <c r="H12" s="474"/>
      <c r="I12" s="455"/>
      <c r="J12" s="456"/>
      <c r="K12" s="260"/>
      <c r="L12" s="260"/>
      <c r="M12" s="262"/>
      <c r="Q12" s="3" t="b">
        <f t="shared" ref="Q12:Q22" si="0">IF(K12="Yes", TRUE, FALSE)</f>
        <v>0</v>
      </c>
      <c r="R12" s="3" t="b" cm="1">
        <f t="array" ref="R12">IF(AND(NOT(ISBLANK(L12:M12))), TRUE, FALSE)</f>
        <v>0</v>
      </c>
      <c r="S12" s="3"/>
      <c r="T12" s="3"/>
    </row>
    <row r="13" spans="1:20" ht="86.25" customHeight="1">
      <c r="B13" s="459"/>
      <c r="C13" s="459"/>
      <c r="D13" s="472" t="s">
        <v>4214</v>
      </c>
      <c r="E13" s="473"/>
      <c r="F13" s="473"/>
      <c r="G13" s="473"/>
      <c r="H13" s="474"/>
      <c r="I13" s="455"/>
      <c r="J13" s="456"/>
      <c r="K13" s="260"/>
      <c r="L13" s="260"/>
      <c r="M13" s="262"/>
      <c r="Q13" s="3" t="b">
        <f t="shared" si="0"/>
        <v>0</v>
      </c>
      <c r="R13" s="3" t="b" cm="1">
        <f t="array" ref="R13">IF(AND(NOT(ISBLANK(L13:M13))), TRUE, FALSE)</f>
        <v>0</v>
      </c>
      <c r="S13" s="3"/>
      <c r="T13" s="3"/>
    </row>
    <row r="14" spans="1:20" ht="0.6" customHeight="1">
      <c r="B14" s="459"/>
      <c r="C14" s="459"/>
      <c r="D14" s="454"/>
      <c r="E14" s="467"/>
      <c r="F14" s="467"/>
      <c r="G14" s="467"/>
      <c r="H14" s="468"/>
      <c r="I14" s="454"/>
      <c r="J14" s="454"/>
      <c r="K14" s="263"/>
      <c r="L14" s="264"/>
      <c r="M14" s="265"/>
      <c r="Q14" s="3" t="b">
        <f t="shared" si="0"/>
        <v>0</v>
      </c>
      <c r="R14" s="3" t="b" cm="1">
        <f t="array" ref="R14">IF(AND(NOT(ISBLANK(L14:M14))), TRUE, FALSE)</f>
        <v>0</v>
      </c>
      <c r="S14" s="3"/>
      <c r="T14" s="3"/>
    </row>
    <row r="15" spans="1:20">
      <c r="D15" s="226"/>
      <c r="E15" s="226"/>
      <c r="F15" s="226"/>
      <c r="G15" s="226"/>
      <c r="H15" s="226"/>
      <c r="I15" s="226"/>
      <c r="J15" s="226"/>
      <c r="L15" s="92"/>
      <c r="Q15" s="3" t="b">
        <f t="shared" si="0"/>
        <v>0</v>
      </c>
      <c r="R15" s="3" t="b" cm="1">
        <f t="array" ref="R15">IF(AND(NOT(ISBLANK(L15:M15))), TRUE, FALSE)</f>
        <v>0</v>
      </c>
      <c r="S15" s="3"/>
      <c r="T15" s="3"/>
    </row>
    <row r="16" spans="1:20" ht="156.6" customHeight="1">
      <c r="B16" s="459" t="s">
        <v>4215</v>
      </c>
      <c r="C16" s="482"/>
      <c r="D16" s="469" t="s">
        <v>4216</v>
      </c>
      <c r="E16" s="470"/>
      <c r="F16" s="470"/>
      <c r="G16" s="470"/>
      <c r="H16" s="471"/>
      <c r="I16" s="481"/>
      <c r="J16" s="481"/>
      <c r="K16" s="266"/>
      <c r="L16" s="266"/>
      <c r="M16" s="267"/>
      <c r="Q16" s="3" t="b">
        <f t="shared" ref="Q16" si="1">IF(K16="Yes", TRUE, FALSE)</f>
        <v>0</v>
      </c>
      <c r="R16" s="3" t="b" cm="1">
        <f t="array" ref="R16">IF(AND(NOT(ISBLANK(L16:M16))), TRUE, FALSE)</f>
        <v>0</v>
      </c>
      <c r="S16" s="3"/>
      <c r="T16" s="3"/>
    </row>
    <row r="17" spans="2:20" ht="113.25" customHeight="1">
      <c r="B17" s="459"/>
      <c r="C17" s="482"/>
      <c r="D17" s="475" t="s">
        <v>4217</v>
      </c>
      <c r="E17" s="476"/>
      <c r="F17" s="476"/>
      <c r="G17" s="476"/>
      <c r="H17" s="477"/>
      <c r="I17" s="454" t="s">
        <v>4218</v>
      </c>
      <c r="J17" s="468"/>
      <c r="K17" s="245" t="s">
        <v>4</v>
      </c>
      <c r="L17" s="261"/>
      <c r="M17" s="231"/>
      <c r="O17" s="17" t="str">
        <f t="shared" ref="O17:O21" si="2">IF(OR(Q17:R17), "Yes", "No")</f>
        <v>Yes</v>
      </c>
      <c r="Q17" s="3" t="b">
        <f t="shared" si="0"/>
        <v>1</v>
      </c>
      <c r="R17" s="3" t="b" cm="1">
        <f t="array" ref="R17">IF(AND(NOT(ISBLANK(L17:M17))), TRUE, FALSE)</f>
        <v>0</v>
      </c>
      <c r="S17" s="3"/>
      <c r="T17" s="3"/>
    </row>
    <row r="18" spans="2:20" ht="86.25" customHeight="1">
      <c r="B18" s="459"/>
      <c r="C18" s="482"/>
      <c r="D18" s="478"/>
      <c r="E18" s="479"/>
      <c r="F18" s="479"/>
      <c r="G18" s="479"/>
      <c r="H18" s="480"/>
      <c r="I18" s="454" t="s">
        <v>4219</v>
      </c>
      <c r="J18" s="468"/>
      <c r="K18" s="245" t="s">
        <v>4</v>
      </c>
      <c r="L18" s="261"/>
      <c r="M18" s="231"/>
      <c r="O18" s="17" t="str">
        <f t="shared" si="2"/>
        <v>Yes</v>
      </c>
      <c r="Q18" s="3" t="b">
        <f t="shared" si="0"/>
        <v>1</v>
      </c>
      <c r="R18" s="3" t="b" cm="1">
        <f t="array" ref="R18">IF(AND(NOT(ISBLANK(L18:M18))), TRUE, FALSE)</f>
        <v>0</v>
      </c>
      <c r="S18" s="3"/>
      <c r="T18" s="3"/>
    </row>
    <row r="19" spans="2:20">
      <c r="D19" s="226"/>
      <c r="E19" s="226"/>
      <c r="F19" s="226"/>
      <c r="G19" s="226"/>
      <c r="H19" s="226"/>
      <c r="I19" s="1"/>
      <c r="J19" s="1"/>
      <c r="L19" s="92"/>
      <c r="Q19" s="3" t="b">
        <f t="shared" si="0"/>
        <v>0</v>
      </c>
      <c r="R19" s="3" t="b" cm="1">
        <f t="array" ref="R19">IF(AND(NOT(ISBLANK(L19:M19))), TRUE, FALSE)</f>
        <v>0</v>
      </c>
      <c r="S19" s="3"/>
      <c r="T19" s="3"/>
    </row>
    <row r="20" spans="2:20" ht="125.25" customHeight="1">
      <c r="B20" s="460" t="s">
        <v>4220</v>
      </c>
      <c r="C20" s="460"/>
      <c r="D20" s="475" t="s">
        <v>4221</v>
      </c>
      <c r="E20" s="476"/>
      <c r="F20" s="476"/>
      <c r="G20" s="476"/>
      <c r="H20" s="477"/>
      <c r="I20" s="481"/>
      <c r="J20" s="481"/>
      <c r="K20" s="266"/>
      <c r="L20" s="266"/>
      <c r="M20" s="267"/>
      <c r="Q20" s="3" t="b">
        <f t="shared" si="0"/>
        <v>0</v>
      </c>
      <c r="R20" s="3" t="b" cm="1">
        <f t="array" ref="R20">IF(AND(NOT(ISBLANK(L20:M20))), TRUE, FALSE)</f>
        <v>0</v>
      </c>
      <c r="S20" s="3"/>
      <c r="T20" s="3"/>
    </row>
    <row r="21" spans="2:20" ht="80.099999999999994" customHeight="1">
      <c r="B21" s="460"/>
      <c r="C21" s="460"/>
      <c r="D21" s="475" t="s">
        <v>4222</v>
      </c>
      <c r="E21" s="476"/>
      <c r="F21" s="476"/>
      <c r="G21" s="476"/>
      <c r="H21" s="477"/>
      <c r="I21" s="454" t="s">
        <v>4223</v>
      </c>
      <c r="J21" s="468"/>
      <c r="K21" s="246" t="s">
        <v>4</v>
      </c>
      <c r="L21" s="259"/>
      <c r="M21" s="230"/>
      <c r="O21" s="17" t="str">
        <f t="shared" si="2"/>
        <v>Yes</v>
      </c>
      <c r="Q21" s="3" t="b">
        <f t="shared" si="0"/>
        <v>1</v>
      </c>
      <c r="R21" s="3" t="b" cm="1">
        <f t="array" ref="R21">IF(AND(NOT(ISBLANK(L21:M21))), TRUE, FALSE)</f>
        <v>0</v>
      </c>
      <c r="S21" s="3"/>
      <c r="T21" s="3"/>
    </row>
    <row r="22" spans="2:20">
      <c r="D22" s="226"/>
      <c r="E22" s="226"/>
      <c r="F22" s="226"/>
      <c r="G22" s="226"/>
      <c r="H22" s="226"/>
      <c r="I22" s="1"/>
      <c r="J22" s="1"/>
      <c r="Q22" s="3" t="b">
        <f t="shared" si="0"/>
        <v>0</v>
      </c>
      <c r="R22" s="3" t="b" cm="1">
        <f t="array" ref="R22">IF(AND(ISBLANK(L22:M22)), FALSE, TRUE)</f>
        <v>0</v>
      </c>
      <c r="S22" s="3"/>
      <c r="T22" s="3"/>
    </row>
  </sheetData>
  <sheetProtection algorithmName="SHA-512" hashValue="x5RFob//GTS6ckw8X3hM9aczCT/ICdhZAMst2RRNoSmLuN/dVMda9iipbVvgaxzd3gezCbgPPvoD2YbGU/NpkQ==" saltValue="TFn51mQF3wdFqOlm5+6VUQ==" spinCount="100000" sheet="1" objects="1" scenarios="1" formatColumns="0" formatRows="0" autoFilter="0"/>
  <mergeCells count="29">
    <mergeCell ref="D17:H18"/>
    <mergeCell ref="I17:J17"/>
    <mergeCell ref="I18:J18"/>
    <mergeCell ref="D21:H21"/>
    <mergeCell ref="B20:C21"/>
    <mergeCell ref="D20:H20"/>
    <mergeCell ref="I20:J20"/>
    <mergeCell ref="I21:J21"/>
    <mergeCell ref="B16:C18"/>
    <mergeCell ref="I16:J16"/>
    <mergeCell ref="D11:H11"/>
    <mergeCell ref="D14:H14"/>
    <mergeCell ref="D16:H16"/>
    <mergeCell ref="D12:H12"/>
    <mergeCell ref="B11:C14"/>
    <mergeCell ref="D13:H13"/>
    <mergeCell ref="B3:H3"/>
    <mergeCell ref="D9:H10"/>
    <mergeCell ref="B6:D6"/>
    <mergeCell ref="E6:H6"/>
    <mergeCell ref="B9:C10"/>
    <mergeCell ref="I14:J14"/>
    <mergeCell ref="I13:J13"/>
    <mergeCell ref="K9:K10"/>
    <mergeCell ref="M9:M10"/>
    <mergeCell ref="L9:L10"/>
    <mergeCell ref="I9:J10"/>
    <mergeCell ref="I11:J11"/>
    <mergeCell ref="I12:J12"/>
  </mergeCells>
  <conditionalFormatting sqref="L11:M14 K12:K13 K16 L16:M18 K20 L20:M21">
    <cfRule type="expression" dxfId="3" priority="101">
      <formula>$K11="No"</formula>
    </cfRule>
  </conditionalFormatting>
  <conditionalFormatting sqref="O11">
    <cfRule type="cellIs" dxfId="2" priority="4" operator="equal">
      <formula>"Yes"</formula>
    </cfRule>
  </conditionalFormatting>
  <conditionalFormatting sqref="O17:O18">
    <cfRule type="cellIs" dxfId="1" priority="3" operator="equal">
      <formula>"Yes"</formula>
    </cfRule>
  </conditionalFormatting>
  <conditionalFormatting sqref="O21">
    <cfRule type="cellIs" dxfId="0" priority="2" operator="equal">
      <formula>"Yes"</formula>
    </cfRule>
  </conditionalFormatting>
  <dataValidations count="1">
    <dataValidation type="list" allowBlank="1" showInputMessage="1" showErrorMessage="1" sqref="K17:K18 K11 K21" xr:uid="{A36F9065-85E9-4F2F-8B40-F2E1AAA1A31B}">
      <formula1>"Yes,No"</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B606-8DA4-4AEA-9112-CFEB7BC59696}">
  <sheetPr codeName="Sheet1"/>
  <dimension ref="A1:S17"/>
  <sheetViews>
    <sheetView showGridLines="0" showRowColHeaders="0" zoomScale="80" zoomScaleNormal="80" workbookViewId="0">
      <selection activeCell="K5" sqref="K5"/>
    </sheetView>
  </sheetViews>
  <sheetFormatPr defaultColWidth="8.85546875" defaultRowHeight="14.45"/>
  <sheetData>
    <row r="1" spans="1:19">
      <c r="A1" t="s">
        <v>311</v>
      </c>
    </row>
    <row r="6" spans="1:19" ht="18.600000000000001">
      <c r="B6" s="306" t="s">
        <v>312</v>
      </c>
      <c r="C6" s="307"/>
      <c r="D6" s="308"/>
      <c r="E6" s="308"/>
      <c r="F6" s="308"/>
      <c r="G6" s="308"/>
      <c r="H6" s="308"/>
      <c r="I6" s="308"/>
    </row>
    <row r="7" spans="1:19">
      <c r="B7" s="1" t="s">
        <v>313</v>
      </c>
    </row>
    <row r="10" spans="1:19">
      <c r="B10" s="309" t="s">
        <v>313</v>
      </c>
      <c r="C10" s="309"/>
      <c r="D10" s="309"/>
      <c r="E10" s="309"/>
      <c r="F10" s="309"/>
      <c r="G10" s="309"/>
      <c r="H10" s="309"/>
      <c r="I10" s="309"/>
      <c r="J10" s="309"/>
      <c r="K10" s="309"/>
      <c r="L10" s="309"/>
      <c r="M10" s="309"/>
      <c r="N10" s="309"/>
      <c r="O10" s="309"/>
      <c r="P10" s="309"/>
      <c r="Q10" s="309"/>
      <c r="R10" s="309"/>
      <c r="S10" s="309"/>
    </row>
    <row r="11" spans="1:19" ht="328.5" customHeight="1">
      <c r="B11" s="310" t="s">
        <v>314</v>
      </c>
      <c r="C11" s="311"/>
      <c r="D11" s="311"/>
      <c r="E11" s="311"/>
      <c r="F11" s="311"/>
      <c r="G11" s="311"/>
      <c r="H11" s="311"/>
      <c r="I11" s="311"/>
      <c r="J11" s="311"/>
      <c r="K11" s="311"/>
      <c r="L11" s="311"/>
      <c r="M11" s="311"/>
      <c r="N11" s="311"/>
      <c r="O11" s="311"/>
      <c r="P11" s="311"/>
      <c r="Q11" s="311"/>
      <c r="R11" s="311"/>
      <c r="S11" s="312"/>
    </row>
    <row r="12" spans="1:19" ht="15">
      <c r="B12" s="313"/>
      <c r="C12" s="291"/>
      <c r="D12" s="291"/>
      <c r="E12" s="291"/>
      <c r="F12" s="291"/>
      <c r="G12" s="291"/>
      <c r="H12" s="291"/>
      <c r="I12" s="291"/>
      <c r="J12" s="291"/>
      <c r="K12" s="291"/>
      <c r="L12" s="291"/>
      <c r="M12" s="291"/>
      <c r="N12" s="291"/>
      <c r="O12" s="291"/>
      <c r="P12" s="291"/>
      <c r="Q12" s="291"/>
      <c r="R12" s="291"/>
      <c r="S12" s="314"/>
    </row>
    <row r="13" spans="1:19" ht="15">
      <c r="B13" s="313"/>
      <c r="C13" s="291"/>
      <c r="D13" s="291"/>
      <c r="E13" s="291"/>
      <c r="F13" s="291"/>
      <c r="G13" s="291"/>
      <c r="H13" s="291"/>
      <c r="I13" s="291"/>
      <c r="J13" s="291"/>
      <c r="K13" s="291"/>
      <c r="L13" s="291"/>
      <c r="M13" s="291"/>
      <c r="N13" s="291"/>
      <c r="O13" s="291"/>
      <c r="P13" s="291"/>
      <c r="Q13" s="291"/>
      <c r="R13" s="291"/>
      <c r="S13" s="314"/>
    </row>
    <row r="14" spans="1:19" ht="292.5" customHeight="1">
      <c r="B14" s="313"/>
      <c r="C14" s="291"/>
      <c r="D14" s="291"/>
      <c r="E14" s="291"/>
      <c r="F14" s="291"/>
      <c r="G14" s="291"/>
      <c r="H14" s="291"/>
      <c r="I14" s="291"/>
      <c r="J14" s="291"/>
      <c r="K14" s="291"/>
      <c r="L14" s="291"/>
      <c r="M14" s="291"/>
      <c r="N14" s="291"/>
      <c r="O14" s="291"/>
      <c r="P14" s="291"/>
      <c r="Q14" s="291"/>
      <c r="R14" s="291"/>
      <c r="S14" s="314"/>
    </row>
    <row r="15" spans="1:19" ht="86.25" customHeight="1">
      <c r="B15" s="313"/>
      <c r="C15" s="291"/>
      <c r="D15" s="291"/>
      <c r="E15" s="291"/>
      <c r="F15" s="291"/>
      <c r="G15" s="291"/>
      <c r="H15" s="291"/>
      <c r="I15" s="291"/>
      <c r="J15" s="291"/>
      <c r="K15" s="291"/>
      <c r="L15" s="291"/>
      <c r="M15" s="291"/>
      <c r="N15" s="291"/>
      <c r="O15" s="291"/>
      <c r="P15" s="291"/>
      <c r="Q15" s="291"/>
      <c r="R15" s="291"/>
      <c r="S15" s="314"/>
    </row>
    <row r="16" spans="1:19" ht="15">
      <c r="B16" s="313"/>
      <c r="C16" s="291"/>
      <c r="D16" s="291"/>
      <c r="E16" s="291"/>
      <c r="F16" s="291"/>
      <c r="G16" s="291"/>
      <c r="H16" s="291"/>
      <c r="I16" s="291"/>
      <c r="J16" s="291"/>
      <c r="K16" s="291"/>
      <c r="L16" s="291"/>
      <c r="M16" s="291"/>
      <c r="N16" s="291"/>
      <c r="O16" s="291"/>
      <c r="P16" s="291"/>
      <c r="Q16" s="291"/>
      <c r="R16" s="291"/>
      <c r="S16" s="314"/>
    </row>
    <row r="17" spans="2:19" ht="15">
      <c r="B17" s="315"/>
      <c r="C17" s="316"/>
      <c r="D17" s="316"/>
      <c r="E17" s="316"/>
      <c r="F17" s="316"/>
      <c r="G17" s="316"/>
      <c r="H17" s="316"/>
      <c r="I17" s="316"/>
      <c r="J17" s="316"/>
      <c r="K17" s="316"/>
      <c r="L17" s="316"/>
      <c r="M17" s="316"/>
      <c r="N17" s="316"/>
      <c r="O17" s="316"/>
      <c r="P17" s="316"/>
      <c r="Q17" s="316"/>
      <c r="R17" s="316"/>
      <c r="S17" s="317"/>
    </row>
  </sheetData>
  <sheetProtection algorithmName="SHA-512" hashValue="DblvK5HXbL1MBZaY0NiOoR8XK9RuaCQx3DV8w1Z/b1GIIaTc4FqsnaUh6LBhGp6DOZjhQQcsai3OG+B7RWhNnA==" saltValue="sFVVvQNoEPX/+5PZgZbwvw==" spinCount="100000" sheet="1" objects="1" scenarios="1" formatColumns="0" formatRows="0" autoFilter="0"/>
  <mergeCells count="3">
    <mergeCell ref="B6:I6"/>
    <mergeCell ref="B10:S10"/>
    <mergeCell ref="B11:S1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F94B6-3773-4A46-B227-590F2CE03AA1}">
  <sheetPr codeName="Sheet7">
    <tabColor theme="0"/>
  </sheetPr>
  <dimension ref="B2:Y74"/>
  <sheetViews>
    <sheetView showGridLines="0" showRowColHeaders="0" zoomScale="60" zoomScaleNormal="60" workbookViewId="0">
      <selection activeCell="K5" sqref="K5"/>
    </sheetView>
  </sheetViews>
  <sheetFormatPr defaultColWidth="8.85546875" defaultRowHeight="14.45"/>
  <cols>
    <col min="2" max="2" width="36.42578125" bestFit="1" customWidth="1"/>
    <col min="22" max="22" width="8.7109375" customWidth="1"/>
    <col min="16384" max="16384" width="8.7109375" bestFit="1" customWidth="1"/>
  </cols>
  <sheetData>
    <row r="2" spans="2:25" ht="37.5" customHeight="1">
      <c r="B2" s="338"/>
      <c r="C2" s="338"/>
      <c r="D2" s="338"/>
      <c r="E2" s="338"/>
      <c r="F2" s="338"/>
      <c r="G2" s="338"/>
      <c r="H2" s="338"/>
      <c r="T2" s="96"/>
      <c r="U2" s="318"/>
      <c r="V2" s="318"/>
      <c r="W2" s="318"/>
      <c r="X2" s="318"/>
      <c r="Y2" s="318"/>
    </row>
    <row r="3" spans="2:25" ht="18.600000000000001">
      <c r="B3" s="338"/>
      <c r="C3" s="338"/>
      <c r="D3" s="338"/>
      <c r="T3" s="96"/>
      <c r="U3" s="318"/>
      <c r="V3" s="318"/>
      <c r="W3" s="318"/>
      <c r="X3" s="318"/>
      <c r="Y3" s="318"/>
    </row>
    <row r="4" spans="2:25" ht="37.5" customHeight="1">
      <c r="B4" s="338"/>
      <c r="C4" s="338"/>
      <c r="D4" s="338"/>
      <c r="E4" s="338"/>
      <c r="F4" s="338"/>
      <c r="G4" s="338"/>
      <c r="H4" s="338"/>
      <c r="T4" s="96"/>
      <c r="U4" s="318"/>
      <c r="V4" s="318"/>
      <c r="W4" s="318"/>
      <c r="X4" s="318"/>
      <c r="Y4" s="318"/>
    </row>
    <row r="5" spans="2:25" ht="18.600000000000001">
      <c r="B5" s="338"/>
      <c r="C5" s="338"/>
      <c r="D5" s="338"/>
      <c r="T5" s="96"/>
      <c r="U5" s="318"/>
      <c r="V5" s="318"/>
      <c r="W5" s="318"/>
      <c r="X5" s="318"/>
      <c r="Y5" s="318"/>
    </row>
    <row r="6" spans="2:25" ht="18.600000000000001">
      <c r="B6" s="306" t="s">
        <v>315</v>
      </c>
      <c r="C6" s="307"/>
      <c r="D6" s="308"/>
      <c r="E6" s="308"/>
      <c r="F6" s="308"/>
      <c r="G6" s="308"/>
      <c r="H6" s="308"/>
      <c r="I6" s="308"/>
      <c r="T6" s="96"/>
      <c r="U6" s="318"/>
      <c r="V6" s="318"/>
      <c r="W6" s="318"/>
      <c r="X6" s="318"/>
      <c r="Y6" s="318"/>
    </row>
    <row r="7" spans="2:25">
      <c r="B7" s="1" t="s">
        <v>316</v>
      </c>
    </row>
    <row r="10" spans="2:25">
      <c r="B10" s="337" t="s">
        <v>317</v>
      </c>
      <c r="C10" s="337"/>
      <c r="D10" s="337"/>
      <c r="E10" s="337"/>
      <c r="F10" s="337"/>
      <c r="G10" s="337"/>
      <c r="H10" s="337"/>
      <c r="I10" s="337"/>
      <c r="J10" s="337"/>
      <c r="K10" s="337"/>
      <c r="L10" s="337"/>
      <c r="M10" s="337"/>
      <c r="N10" s="337"/>
      <c r="O10" s="337"/>
      <c r="P10" s="337"/>
      <c r="Q10" s="337"/>
      <c r="R10" s="337"/>
      <c r="S10" s="337"/>
    </row>
    <row r="11" spans="2:25">
      <c r="B11" s="335" t="s">
        <v>318</v>
      </c>
      <c r="C11" s="336"/>
      <c r="D11" s="336"/>
      <c r="E11" s="336"/>
      <c r="F11" s="336"/>
      <c r="G11" s="336"/>
      <c r="H11" s="336"/>
      <c r="I11" s="336"/>
      <c r="J11" s="336"/>
      <c r="K11" s="336"/>
      <c r="L11" s="336"/>
      <c r="M11" s="336"/>
      <c r="N11" s="336"/>
      <c r="O11" s="336"/>
      <c r="P11" s="336"/>
      <c r="Q11" s="336"/>
      <c r="R11" s="336"/>
      <c r="S11" s="336"/>
    </row>
    <row r="12" spans="2:25">
      <c r="B12" s="336"/>
      <c r="C12" s="336"/>
      <c r="D12" s="336"/>
      <c r="E12" s="336"/>
      <c r="F12" s="336"/>
      <c r="G12" s="336"/>
      <c r="H12" s="336"/>
      <c r="I12" s="336"/>
      <c r="J12" s="336"/>
      <c r="K12" s="336"/>
      <c r="L12" s="336"/>
      <c r="M12" s="336"/>
      <c r="N12" s="336"/>
      <c r="O12" s="336"/>
      <c r="P12" s="336"/>
      <c r="Q12" s="336"/>
      <c r="R12" s="336"/>
      <c r="S12" s="336"/>
    </row>
    <row r="13" spans="2:25" ht="48" customHeight="1">
      <c r="B13" s="336"/>
      <c r="C13" s="336"/>
      <c r="D13" s="336"/>
      <c r="E13" s="336"/>
      <c r="F13" s="336"/>
      <c r="G13" s="336"/>
      <c r="H13" s="336"/>
      <c r="I13" s="336"/>
      <c r="J13" s="336"/>
      <c r="K13" s="336"/>
      <c r="L13" s="336"/>
      <c r="M13" s="336"/>
      <c r="N13" s="336"/>
      <c r="O13" s="336"/>
      <c r="P13" s="336"/>
      <c r="Q13" s="336"/>
      <c r="R13" s="336"/>
      <c r="S13" s="336"/>
    </row>
    <row r="14" spans="2:25" ht="73.5" customHeight="1">
      <c r="B14" s="336"/>
      <c r="C14" s="336"/>
      <c r="D14" s="336"/>
      <c r="E14" s="336"/>
      <c r="F14" s="336"/>
      <c r="G14" s="336"/>
      <c r="H14" s="336"/>
      <c r="I14" s="336"/>
      <c r="J14" s="336"/>
      <c r="K14" s="336"/>
      <c r="L14" s="336"/>
      <c r="M14" s="336"/>
      <c r="N14" s="336"/>
      <c r="O14" s="336"/>
      <c r="P14" s="336"/>
      <c r="Q14" s="336"/>
      <c r="R14" s="336"/>
      <c r="S14" s="336"/>
    </row>
    <row r="16" spans="2:25">
      <c r="B16" s="337" t="s">
        <v>319</v>
      </c>
      <c r="C16" s="337"/>
      <c r="D16" s="337"/>
      <c r="E16" s="337"/>
      <c r="F16" s="337"/>
      <c r="G16" s="337"/>
      <c r="H16" s="337"/>
      <c r="I16" s="337"/>
      <c r="J16" s="337"/>
      <c r="K16" s="337"/>
      <c r="L16" s="337"/>
      <c r="M16" s="337"/>
      <c r="N16" s="337"/>
      <c r="O16" s="337"/>
      <c r="P16" s="337"/>
      <c r="Q16" s="337"/>
      <c r="R16" s="337"/>
      <c r="S16" s="337"/>
    </row>
    <row r="17" spans="2:19" ht="30.95" customHeight="1">
      <c r="B17" s="322" t="s">
        <v>320</v>
      </c>
      <c r="C17" s="323"/>
      <c r="D17" s="323"/>
      <c r="E17" s="323"/>
      <c r="F17" s="323"/>
      <c r="G17" s="323"/>
      <c r="H17" s="323"/>
      <c r="I17" s="323"/>
      <c r="J17" s="323"/>
      <c r="K17" s="323"/>
      <c r="L17" s="323"/>
      <c r="M17" s="323"/>
      <c r="N17" s="323"/>
      <c r="O17" s="323"/>
      <c r="P17" s="323"/>
      <c r="Q17" s="323"/>
      <c r="R17" s="323"/>
      <c r="S17" s="324"/>
    </row>
    <row r="18" spans="2:19">
      <c r="B18" s="327"/>
      <c r="C18" s="328"/>
      <c r="D18" s="342" t="s">
        <v>321</v>
      </c>
      <c r="E18" s="342"/>
      <c r="F18" s="342"/>
      <c r="G18" s="342"/>
      <c r="H18" s="342"/>
      <c r="I18" s="342"/>
      <c r="J18" s="342"/>
      <c r="K18" s="342"/>
      <c r="L18" s="342"/>
      <c r="M18" s="342"/>
      <c r="N18" s="342"/>
      <c r="O18" s="342"/>
      <c r="P18" s="342"/>
      <c r="Q18" s="342"/>
      <c r="R18" s="325"/>
      <c r="S18" s="326"/>
    </row>
    <row r="19" spans="2:19">
      <c r="B19" s="327"/>
      <c r="C19" s="328"/>
      <c r="D19" s="343" t="s">
        <v>322</v>
      </c>
      <c r="E19" s="343"/>
      <c r="F19" s="343"/>
      <c r="G19" s="343"/>
      <c r="H19" s="343"/>
      <c r="I19" s="343"/>
      <c r="J19" s="343"/>
      <c r="K19" s="343"/>
      <c r="L19" s="343"/>
      <c r="M19" s="343"/>
      <c r="N19" s="343"/>
      <c r="O19" s="343"/>
      <c r="P19" s="343"/>
      <c r="Q19" s="343"/>
      <c r="R19" s="325"/>
      <c r="S19" s="326"/>
    </row>
    <row r="20" spans="2:19">
      <c r="B20" s="344" t="s">
        <v>323</v>
      </c>
      <c r="C20" s="345"/>
      <c r="D20" s="345"/>
      <c r="E20" s="345"/>
      <c r="F20" s="345"/>
      <c r="G20" s="345"/>
      <c r="H20" s="345"/>
      <c r="I20" s="345"/>
      <c r="J20" s="345"/>
      <c r="K20" s="345"/>
      <c r="L20" s="345"/>
      <c r="M20" s="345"/>
      <c r="N20" s="345"/>
      <c r="O20" s="345"/>
      <c r="P20" s="345"/>
      <c r="Q20" s="345"/>
      <c r="R20" s="345"/>
      <c r="S20" s="346"/>
    </row>
    <row r="21" spans="2:19">
      <c r="B21" s="347"/>
      <c r="C21" s="348"/>
      <c r="D21" s="348"/>
      <c r="E21" s="348"/>
      <c r="F21" s="348"/>
      <c r="G21" s="348"/>
      <c r="H21" s="348"/>
      <c r="I21" s="348"/>
      <c r="J21" s="348"/>
      <c r="K21" s="348"/>
      <c r="L21" s="348"/>
      <c r="M21" s="348"/>
      <c r="N21" s="348"/>
      <c r="O21" s="348"/>
      <c r="P21" s="348"/>
      <c r="Q21" s="348"/>
      <c r="R21" s="348"/>
      <c r="S21" s="349"/>
    </row>
    <row r="22" spans="2:19">
      <c r="B22" s="98"/>
      <c r="C22" s="98"/>
      <c r="D22" s="98"/>
      <c r="E22" s="98"/>
      <c r="F22" s="98"/>
      <c r="G22" s="98"/>
      <c r="H22" s="98"/>
      <c r="I22" s="98"/>
      <c r="J22" s="98"/>
      <c r="K22" s="98"/>
      <c r="L22" s="98"/>
      <c r="M22" s="98"/>
      <c r="N22" s="98"/>
      <c r="O22" s="98"/>
      <c r="P22" s="98"/>
      <c r="Q22" s="98"/>
      <c r="R22" s="98"/>
      <c r="S22" s="98"/>
    </row>
    <row r="24" spans="2:19">
      <c r="B24" s="309" t="s">
        <v>324</v>
      </c>
      <c r="C24" s="309"/>
      <c r="D24" s="309"/>
      <c r="E24" s="309"/>
      <c r="F24" s="309"/>
      <c r="G24" s="309"/>
      <c r="H24" s="309"/>
      <c r="I24" s="309"/>
      <c r="J24" s="309"/>
      <c r="K24" s="309"/>
      <c r="L24" s="309"/>
      <c r="M24" s="309"/>
      <c r="N24" s="309"/>
      <c r="O24" s="309"/>
      <c r="P24" s="309"/>
      <c r="Q24" s="309"/>
      <c r="R24" s="309"/>
      <c r="S24" s="309"/>
    </row>
    <row r="25" spans="2:19">
      <c r="B25" s="333" t="s">
        <v>325</v>
      </c>
      <c r="C25" s="334"/>
      <c r="D25" s="334"/>
      <c r="E25" s="334"/>
      <c r="F25" s="334"/>
      <c r="G25" s="334"/>
      <c r="H25" s="334"/>
      <c r="I25" s="334"/>
      <c r="J25" s="334"/>
      <c r="K25" s="334"/>
      <c r="L25" s="334"/>
      <c r="M25" s="334"/>
      <c r="N25" s="334"/>
      <c r="O25" s="334"/>
      <c r="P25" s="334"/>
      <c r="Q25" s="334"/>
      <c r="R25" s="334"/>
      <c r="S25" s="334"/>
    </row>
    <row r="26" spans="2:19">
      <c r="B26" s="334"/>
      <c r="C26" s="334"/>
      <c r="D26" s="334"/>
      <c r="E26" s="334"/>
      <c r="F26" s="334"/>
      <c r="G26" s="334"/>
      <c r="H26" s="334"/>
      <c r="I26" s="334"/>
      <c r="J26" s="334"/>
      <c r="K26" s="334"/>
      <c r="L26" s="334"/>
      <c r="M26" s="334"/>
      <c r="N26" s="334"/>
      <c r="O26" s="334"/>
      <c r="P26" s="334"/>
      <c r="Q26" s="334"/>
      <c r="R26" s="334"/>
      <c r="S26" s="334"/>
    </row>
    <row r="27" spans="2:19" ht="6" customHeight="1">
      <c r="B27" s="334"/>
      <c r="C27" s="334"/>
      <c r="D27" s="334"/>
      <c r="E27" s="334"/>
      <c r="F27" s="334"/>
      <c r="G27" s="334"/>
      <c r="H27" s="334"/>
      <c r="I27" s="334"/>
      <c r="J27" s="334"/>
      <c r="K27" s="334"/>
      <c r="L27" s="334"/>
      <c r="M27" s="334"/>
      <c r="N27" s="334"/>
      <c r="O27" s="334"/>
      <c r="P27" s="334"/>
      <c r="Q27" s="334"/>
      <c r="R27" s="334"/>
      <c r="S27" s="334"/>
    </row>
    <row r="28" spans="2:19" ht="232.5" customHeight="1">
      <c r="B28" s="334"/>
      <c r="C28" s="334"/>
      <c r="D28" s="334"/>
      <c r="E28" s="334"/>
      <c r="F28" s="334"/>
      <c r="G28" s="334"/>
      <c r="H28" s="334"/>
      <c r="I28" s="334"/>
      <c r="J28" s="334"/>
      <c r="K28" s="334"/>
      <c r="L28" s="334"/>
      <c r="M28" s="334"/>
      <c r="N28" s="334"/>
      <c r="O28" s="334"/>
      <c r="P28" s="334"/>
      <c r="Q28" s="334"/>
      <c r="R28" s="334"/>
      <c r="S28" s="334"/>
    </row>
    <row r="31" spans="2:19">
      <c r="B31" s="309" t="s">
        <v>326</v>
      </c>
      <c r="C31" s="309"/>
      <c r="D31" s="309"/>
      <c r="E31" s="309"/>
      <c r="F31" s="309"/>
      <c r="G31" s="309"/>
      <c r="H31" s="309"/>
      <c r="I31" s="309"/>
      <c r="J31" s="309"/>
      <c r="K31" s="309"/>
      <c r="L31" s="309"/>
      <c r="M31" s="309"/>
      <c r="N31" s="309"/>
      <c r="O31" s="309"/>
      <c r="P31" s="309"/>
      <c r="Q31" s="309"/>
      <c r="R31" s="309"/>
      <c r="S31" s="309"/>
    </row>
    <row r="32" spans="2:19">
      <c r="B32" s="329" t="s">
        <v>327</v>
      </c>
      <c r="C32" s="330"/>
      <c r="D32" s="330"/>
      <c r="E32" s="330"/>
      <c r="F32" s="330"/>
      <c r="G32" s="330"/>
      <c r="H32" s="330"/>
      <c r="I32" s="330"/>
      <c r="J32" s="330"/>
      <c r="K32" s="330"/>
      <c r="L32" s="330"/>
      <c r="M32" s="330"/>
      <c r="N32" s="330"/>
      <c r="O32" s="330"/>
      <c r="P32" s="330"/>
      <c r="Q32" s="330"/>
      <c r="R32" s="330"/>
      <c r="S32" s="330"/>
    </row>
    <row r="33" spans="2:19">
      <c r="B33" s="330"/>
      <c r="C33" s="330"/>
      <c r="D33" s="330"/>
      <c r="E33" s="330"/>
      <c r="F33" s="330"/>
      <c r="G33" s="330"/>
      <c r="H33" s="330"/>
      <c r="I33" s="330"/>
      <c r="J33" s="330"/>
      <c r="K33" s="330"/>
      <c r="L33" s="330"/>
      <c r="M33" s="330"/>
      <c r="N33" s="330"/>
      <c r="O33" s="330"/>
      <c r="P33" s="330"/>
      <c r="Q33" s="330"/>
      <c r="R33" s="330"/>
      <c r="S33" s="330"/>
    </row>
    <row r="34" spans="2:19">
      <c r="B34" s="330"/>
      <c r="C34" s="330"/>
      <c r="D34" s="330"/>
      <c r="E34" s="330"/>
      <c r="F34" s="330"/>
      <c r="G34" s="330"/>
      <c r="H34" s="330"/>
      <c r="I34" s="330"/>
      <c r="J34" s="330"/>
      <c r="K34" s="330"/>
      <c r="L34" s="330"/>
      <c r="M34" s="330"/>
      <c r="N34" s="330"/>
      <c r="O34" s="330"/>
      <c r="P34" s="330"/>
      <c r="Q34" s="330"/>
      <c r="R34" s="330"/>
      <c r="S34" s="330"/>
    </row>
    <row r="35" spans="2:19" ht="141" customHeight="1">
      <c r="B35" s="330"/>
      <c r="C35" s="330"/>
      <c r="D35" s="330"/>
      <c r="E35" s="330"/>
      <c r="F35" s="330"/>
      <c r="G35" s="330"/>
      <c r="H35" s="330"/>
      <c r="I35" s="330"/>
      <c r="J35" s="330"/>
      <c r="K35" s="330"/>
      <c r="L35" s="330"/>
      <c r="M35" s="330"/>
      <c r="N35" s="330"/>
      <c r="O35" s="330"/>
      <c r="P35" s="330"/>
      <c r="Q35" s="330"/>
      <c r="R35" s="330"/>
      <c r="S35" s="330"/>
    </row>
    <row r="37" spans="2:19">
      <c r="B37" s="309" t="s">
        <v>328</v>
      </c>
      <c r="C37" s="309"/>
      <c r="D37" s="309"/>
      <c r="E37" s="309"/>
      <c r="F37" s="309"/>
      <c r="G37" s="309"/>
      <c r="H37" s="309"/>
      <c r="I37" s="309"/>
      <c r="J37" s="309"/>
      <c r="K37" s="309"/>
      <c r="L37" s="309"/>
      <c r="M37" s="309"/>
      <c r="N37" s="309"/>
      <c r="O37" s="309"/>
      <c r="P37" s="309"/>
      <c r="Q37" s="309"/>
      <c r="R37" s="309"/>
      <c r="S37" s="309"/>
    </row>
    <row r="38" spans="2:19" s="128" customFormat="1" ht="42" customHeight="1">
      <c r="B38" s="339" t="s">
        <v>329</v>
      </c>
      <c r="C38" s="340"/>
      <c r="D38" s="340"/>
      <c r="E38" s="340"/>
      <c r="F38" s="340"/>
      <c r="G38" s="340"/>
      <c r="H38" s="340"/>
      <c r="I38" s="340"/>
      <c r="J38" s="340"/>
      <c r="K38" s="340"/>
      <c r="L38" s="340"/>
      <c r="M38" s="340"/>
      <c r="N38" s="340"/>
      <c r="O38" s="340"/>
      <c r="P38" s="340"/>
      <c r="Q38" s="340"/>
      <c r="R38" s="340"/>
      <c r="S38" s="341"/>
    </row>
    <row r="40" spans="2:19">
      <c r="B40" s="309" t="s">
        <v>330</v>
      </c>
      <c r="C40" s="309"/>
      <c r="D40" s="309"/>
      <c r="E40" s="309"/>
      <c r="F40" s="309"/>
      <c r="G40" s="309"/>
      <c r="H40" s="309"/>
      <c r="I40" s="309"/>
      <c r="J40" s="309"/>
      <c r="K40" s="309"/>
      <c r="L40" s="309"/>
      <c r="M40" s="309"/>
      <c r="N40" s="309"/>
      <c r="O40" s="309"/>
      <c r="P40" s="309"/>
      <c r="Q40" s="309"/>
      <c r="R40" s="309"/>
      <c r="S40" s="309"/>
    </row>
    <row r="41" spans="2:19" ht="71.25" customHeight="1">
      <c r="B41" s="331" t="s">
        <v>331</v>
      </c>
      <c r="C41" s="332"/>
      <c r="D41" s="332"/>
      <c r="E41" s="332"/>
      <c r="F41" s="332"/>
      <c r="G41" s="332"/>
      <c r="H41" s="332"/>
      <c r="I41" s="332"/>
      <c r="J41" s="332"/>
      <c r="K41" s="332"/>
      <c r="L41" s="332"/>
      <c r="M41" s="332"/>
      <c r="N41" s="332"/>
      <c r="O41" s="332"/>
      <c r="P41" s="332"/>
      <c r="Q41" s="332"/>
      <c r="R41" s="332"/>
      <c r="S41" s="332"/>
    </row>
    <row r="42" spans="2:19" ht="79.5" customHeight="1">
      <c r="B42" s="321"/>
      <c r="C42" s="332"/>
      <c r="D42" s="332"/>
      <c r="E42" s="332"/>
      <c r="F42" s="332"/>
      <c r="G42" s="332"/>
      <c r="H42" s="332"/>
      <c r="I42" s="332"/>
      <c r="J42" s="332"/>
      <c r="K42" s="332"/>
      <c r="L42" s="332"/>
      <c r="M42" s="332"/>
      <c r="N42" s="332"/>
      <c r="O42" s="332"/>
      <c r="P42" s="332"/>
      <c r="Q42" s="332"/>
      <c r="R42" s="332"/>
      <c r="S42" s="332"/>
    </row>
    <row r="43" spans="2:19" ht="69.75" customHeight="1">
      <c r="B43" s="321"/>
      <c r="C43" s="332"/>
      <c r="D43" s="332"/>
      <c r="E43" s="332"/>
      <c r="F43" s="332"/>
      <c r="G43" s="332"/>
      <c r="H43" s="332"/>
      <c r="I43" s="332"/>
      <c r="J43" s="332"/>
      <c r="K43" s="332"/>
      <c r="L43" s="332"/>
      <c r="M43" s="332"/>
      <c r="N43" s="332"/>
      <c r="O43" s="332"/>
      <c r="P43" s="332"/>
      <c r="Q43" s="332"/>
      <c r="R43" s="332"/>
      <c r="S43" s="332"/>
    </row>
    <row r="44" spans="2:19" ht="69.75" customHeight="1">
      <c r="B44" s="321"/>
      <c r="C44" s="332"/>
      <c r="D44" s="332"/>
      <c r="E44" s="332"/>
      <c r="F44" s="332"/>
      <c r="G44" s="332"/>
      <c r="H44" s="332"/>
      <c r="I44" s="332"/>
      <c r="J44" s="332"/>
      <c r="K44" s="332"/>
      <c r="L44" s="332"/>
      <c r="M44" s="332"/>
      <c r="N44" s="332"/>
      <c r="O44" s="332"/>
      <c r="P44" s="332"/>
      <c r="Q44" s="332"/>
      <c r="R44" s="332"/>
      <c r="S44" s="332"/>
    </row>
    <row r="45" spans="2:19" ht="333.6" customHeight="1">
      <c r="B45" s="321"/>
      <c r="C45" s="332"/>
      <c r="D45" s="332"/>
      <c r="E45" s="332"/>
      <c r="F45" s="332"/>
      <c r="G45" s="332"/>
      <c r="H45" s="332"/>
      <c r="I45" s="332"/>
      <c r="J45" s="332"/>
      <c r="K45" s="332"/>
      <c r="L45" s="332"/>
      <c r="M45" s="332"/>
      <c r="N45" s="332"/>
      <c r="O45" s="332"/>
      <c r="P45" s="332"/>
      <c r="Q45" s="332"/>
      <c r="R45" s="332"/>
      <c r="S45" s="332"/>
    </row>
    <row r="46" spans="2:19">
      <c r="B46" s="92"/>
    </row>
    <row r="47" spans="2:19">
      <c r="B47" s="319" t="s">
        <v>332</v>
      </c>
      <c r="C47" s="319"/>
      <c r="D47" s="319"/>
      <c r="E47" s="319"/>
      <c r="F47" s="319"/>
      <c r="G47" s="319"/>
      <c r="H47" s="319"/>
      <c r="I47" s="319"/>
      <c r="J47" s="319"/>
      <c r="K47" s="319"/>
      <c r="L47" s="319"/>
      <c r="M47" s="319"/>
      <c r="N47" s="319"/>
      <c r="O47" s="319"/>
      <c r="P47" s="319"/>
      <c r="Q47" s="319"/>
      <c r="R47" s="319"/>
      <c r="S47" s="319"/>
    </row>
    <row r="48" spans="2:19" ht="180.75" customHeight="1">
      <c r="B48" s="320" t="s">
        <v>333</v>
      </c>
      <c r="C48" s="321"/>
      <c r="D48" s="321"/>
      <c r="E48" s="321"/>
      <c r="F48" s="321"/>
      <c r="G48" s="321"/>
      <c r="H48" s="321"/>
      <c r="I48" s="321"/>
      <c r="J48" s="321"/>
      <c r="K48" s="321"/>
      <c r="L48" s="321"/>
      <c r="M48" s="321"/>
      <c r="N48" s="321"/>
      <c r="O48" s="321"/>
      <c r="P48" s="321"/>
      <c r="Q48" s="321"/>
      <c r="R48" s="321"/>
      <c r="S48" s="321"/>
    </row>
    <row r="49" spans="2:19">
      <c r="B49" s="321"/>
      <c r="C49" s="321"/>
      <c r="D49" s="321"/>
      <c r="E49" s="321"/>
      <c r="F49" s="321"/>
      <c r="G49" s="321"/>
      <c r="H49" s="321"/>
      <c r="I49" s="321"/>
      <c r="J49" s="321"/>
      <c r="K49" s="321"/>
      <c r="L49" s="321"/>
      <c r="M49" s="321"/>
      <c r="N49" s="321"/>
      <c r="O49" s="321"/>
      <c r="P49" s="321"/>
      <c r="Q49" s="321"/>
      <c r="R49" s="321"/>
      <c r="S49" s="321"/>
    </row>
    <row r="50" spans="2:19">
      <c r="B50" s="321"/>
      <c r="C50" s="321"/>
      <c r="D50" s="321"/>
      <c r="E50" s="321"/>
      <c r="F50" s="321"/>
      <c r="G50" s="321"/>
      <c r="H50" s="321"/>
      <c r="I50" s="321"/>
      <c r="J50" s="321"/>
      <c r="K50" s="321"/>
      <c r="L50" s="321"/>
      <c r="M50" s="321"/>
      <c r="N50" s="321"/>
      <c r="O50" s="321"/>
      <c r="P50" s="321"/>
      <c r="Q50" s="321"/>
      <c r="R50" s="321"/>
      <c r="S50" s="321"/>
    </row>
    <row r="51" spans="2:19" ht="11.1" customHeight="1">
      <c r="B51" s="321"/>
      <c r="C51" s="321"/>
      <c r="D51" s="321"/>
      <c r="E51" s="321"/>
      <c r="F51" s="321"/>
      <c r="G51" s="321"/>
      <c r="H51" s="321"/>
      <c r="I51" s="321"/>
      <c r="J51" s="321"/>
      <c r="K51" s="321"/>
      <c r="L51" s="321"/>
      <c r="M51" s="321"/>
      <c r="N51" s="321"/>
      <c r="O51" s="321"/>
      <c r="P51" s="321"/>
      <c r="Q51" s="321"/>
      <c r="R51" s="321"/>
      <c r="S51" s="321"/>
    </row>
    <row r="52" spans="2:19">
      <c r="B52" s="92"/>
    </row>
    <row r="53" spans="2:19">
      <c r="B53" s="92"/>
    </row>
    <row r="54" spans="2:19">
      <c r="B54" s="92"/>
    </row>
    <row r="55" spans="2:19">
      <c r="B55" s="92"/>
    </row>
    <row r="56" spans="2:19">
      <c r="B56" s="92"/>
    </row>
    <row r="57" spans="2:19">
      <c r="B57" s="92"/>
    </row>
    <row r="58" spans="2:19">
      <c r="B58" s="92"/>
    </row>
    <row r="59" spans="2:19">
      <c r="B59" s="92"/>
    </row>
    <row r="60" spans="2:19">
      <c r="B60" s="92"/>
    </row>
    <row r="61" spans="2:19">
      <c r="B61" s="92"/>
    </row>
    <row r="62" spans="2:19">
      <c r="B62" s="92"/>
    </row>
    <row r="63" spans="2:19">
      <c r="B63" s="92"/>
    </row>
    <row r="64" spans="2:19">
      <c r="B64" s="92"/>
    </row>
    <row r="65" spans="2:2">
      <c r="B65" s="92"/>
    </row>
    <row r="66" spans="2:2">
      <c r="B66" s="92"/>
    </row>
    <row r="67" spans="2:2">
      <c r="B67" s="92"/>
    </row>
    <row r="68" spans="2:2">
      <c r="B68" s="92"/>
    </row>
    <row r="69" spans="2:2">
      <c r="B69" s="92"/>
    </row>
    <row r="70" spans="2:2">
      <c r="B70" s="92"/>
    </row>
    <row r="71" spans="2:2">
      <c r="B71" s="92"/>
    </row>
    <row r="72" spans="2:2">
      <c r="B72" s="92"/>
    </row>
    <row r="73" spans="2:2">
      <c r="B73" s="92"/>
    </row>
    <row r="74" spans="2:2">
      <c r="B74" s="92"/>
    </row>
  </sheetData>
  <sheetProtection algorithmName="SHA-512" hashValue="HtJqwe97RxjB91a5jmHJiSeX+GAWclXGSjuyxPweClR5kJxW5NU9Q8JjzlS9J+nWprTke/8gjf6/0pS8m7XuCg==" saltValue="YYviWuCOg8gTezd8HhOT0A==" spinCount="100000" sheet="1" objects="1" scenarios="1" formatColumns="0" formatRows="0" autoFilter="0"/>
  <mergeCells count="25">
    <mergeCell ref="B2:H2"/>
    <mergeCell ref="B4:H4"/>
    <mergeCell ref="B10:S10"/>
    <mergeCell ref="B38:S38"/>
    <mergeCell ref="D18:Q18"/>
    <mergeCell ref="D19:Q19"/>
    <mergeCell ref="B20:S21"/>
    <mergeCell ref="B3:D3"/>
    <mergeCell ref="B5:D5"/>
    <mergeCell ref="U2:Y6"/>
    <mergeCell ref="B47:S47"/>
    <mergeCell ref="B48:S51"/>
    <mergeCell ref="B17:S17"/>
    <mergeCell ref="R18:S19"/>
    <mergeCell ref="B18:C19"/>
    <mergeCell ref="B32:S35"/>
    <mergeCell ref="B37:S37"/>
    <mergeCell ref="B40:S40"/>
    <mergeCell ref="B41:S45"/>
    <mergeCell ref="B24:S24"/>
    <mergeCell ref="B25:S28"/>
    <mergeCell ref="B31:S31"/>
    <mergeCell ref="B6:I6"/>
    <mergeCell ref="B11:S14"/>
    <mergeCell ref="B16:S1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R270"/>
  <sheetViews>
    <sheetView showGridLines="0" showRowColHeaders="0" topLeftCell="A12" zoomScale="70" zoomScaleNormal="70" workbookViewId="0">
      <selection activeCell="G36" sqref="G36"/>
    </sheetView>
  </sheetViews>
  <sheetFormatPr defaultColWidth="9.140625" defaultRowHeight="14.45" zeroHeight="1"/>
  <cols>
    <col min="1" max="1" width="4.7109375" customWidth="1"/>
    <col min="2" max="2" width="44.28515625" customWidth="1"/>
    <col min="3" max="3" width="33.7109375" customWidth="1"/>
    <col min="4" max="4" width="19.7109375" customWidth="1"/>
    <col min="5" max="5" width="12.7109375" bestFit="1" customWidth="1"/>
    <col min="6" max="7" width="20.7109375" customWidth="1"/>
    <col min="8" max="9" width="22.7109375" customWidth="1"/>
    <col min="10" max="10" width="7.85546875" customWidth="1"/>
    <col min="11" max="11" width="16.7109375" customWidth="1"/>
    <col min="12" max="12" width="9.140625" customWidth="1"/>
    <col min="13" max="15" width="9.140625" hidden="1" customWidth="1"/>
    <col min="16" max="16" width="2.42578125" hidden="1" customWidth="1"/>
    <col min="17" max="17" width="4.42578125" hidden="1" customWidth="1"/>
    <col min="18" max="18" width="5.28515625" hidden="1" customWidth="1"/>
    <col min="19" max="19" width="9.140625" customWidth="1"/>
  </cols>
  <sheetData>
    <row r="1" spans="1:18">
      <c r="A1" s="7" t="s">
        <v>334</v>
      </c>
      <c r="M1" s="3"/>
      <c r="N1" s="3"/>
      <c r="O1" s="3"/>
      <c r="P1" s="3"/>
      <c r="Q1" s="3"/>
      <c r="R1" s="3"/>
    </row>
    <row r="2" spans="1:18" ht="18.75" customHeight="1">
      <c r="B2" s="338"/>
      <c r="C2" s="338"/>
      <c r="D2" s="338"/>
      <c r="M2" s="3"/>
      <c r="N2" s="3"/>
      <c r="O2" s="3"/>
      <c r="P2" s="3"/>
      <c r="Q2" s="3"/>
      <c r="R2" s="3"/>
    </row>
    <row r="3" spans="1:18" ht="18.600000000000001">
      <c r="B3" s="338"/>
      <c r="C3" s="338"/>
      <c r="D3" s="338"/>
      <c r="M3" s="3"/>
      <c r="N3" s="3"/>
      <c r="O3" s="3"/>
      <c r="P3" s="3"/>
      <c r="Q3" s="3"/>
      <c r="R3" s="3"/>
    </row>
    <row r="4" spans="1:18" ht="18.75" customHeight="1">
      <c r="B4" s="338"/>
      <c r="C4" s="338"/>
      <c r="D4" s="338"/>
      <c r="M4" s="3"/>
      <c r="N4" s="3"/>
      <c r="O4" s="3"/>
      <c r="P4" s="3"/>
      <c r="Q4" s="3"/>
      <c r="R4" s="3"/>
    </row>
    <row r="5" spans="1:18" ht="18.600000000000001">
      <c r="B5" s="338"/>
      <c r="C5" s="338"/>
      <c r="D5" s="338"/>
      <c r="M5" s="3"/>
      <c r="N5" s="3"/>
      <c r="O5" s="3"/>
      <c r="P5" s="3"/>
      <c r="Q5" s="3"/>
      <c r="R5" s="3"/>
    </row>
    <row r="6" spans="1:18" ht="15" thickBot="1">
      <c r="M6" s="3"/>
      <c r="N6" s="3"/>
      <c r="O6" s="3"/>
      <c r="P6" s="3"/>
      <c r="Q6" s="3"/>
      <c r="R6" s="3"/>
    </row>
    <row r="7" spans="1:18" ht="18.95" thickBot="1">
      <c r="B7" s="395" t="s">
        <v>312</v>
      </c>
      <c r="C7" s="395"/>
      <c r="D7" s="4"/>
      <c r="E7" s="4"/>
      <c r="F7" s="4"/>
      <c r="M7" s="3"/>
      <c r="N7" s="3"/>
      <c r="O7" s="3"/>
      <c r="P7" s="3"/>
      <c r="Q7" s="3"/>
      <c r="R7" s="3"/>
    </row>
    <row r="8" spans="1:18">
      <c r="B8" s="396" t="s">
        <v>335</v>
      </c>
      <c r="C8" s="396"/>
      <c r="D8" s="4"/>
      <c r="E8" s="4"/>
      <c r="F8" s="4"/>
      <c r="M8" s="3"/>
      <c r="N8" s="3"/>
      <c r="O8" s="3"/>
      <c r="P8" s="3"/>
      <c r="Q8" s="3"/>
      <c r="R8" s="3"/>
    </row>
    <row r="9" spans="1:18">
      <c r="B9" s="4"/>
      <c r="C9" s="4"/>
      <c r="D9" s="11"/>
      <c r="E9" s="4"/>
      <c r="F9" s="4"/>
      <c r="M9" s="3">
        <f>M10-M12</f>
        <v>0</v>
      </c>
      <c r="N9" s="3"/>
      <c r="O9" s="3"/>
      <c r="P9" s="3"/>
      <c r="Q9" s="3"/>
      <c r="R9" s="3"/>
    </row>
    <row r="10" spans="1:18">
      <c r="B10" s="5" t="s">
        <v>336</v>
      </c>
      <c r="C10" s="1"/>
      <c r="D10" s="4"/>
      <c r="E10" s="4"/>
      <c r="F10" s="4"/>
      <c r="M10" s="3">
        <f>COUNTA(M15:M53)</f>
        <v>17</v>
      </c>
      <c r="N10" s="3"/>
      <c r="O10" s="3"/>
      <c r="P10" s="3"/>
      <c r="Q10" s="3"/>
      <c r="R10" s="3"/>
    </row>
    <row r="11" spans="1:18">
      <c r="B11" s="1"/>
      <c r="C11" s="1"/>
      <c r="D11" s="4"/>
      <c r="E11" s="4"/>
      <c r="F11" s="4"/>
      <c r="M11" s="3"/>
      <c r="N11" s="3"/>
      <c r="O11" s="3"/>
      <c r="P11" s="3"/>
      <c r="Q11" s="3"/>
      <c r="R11" s="3"/>
    </row>
    <row r="12" spans="1:18" ht="103.5" customHeight="1">
      <c r="B12" s="399" t="s">
        <v>337</v>
      </c>
      <c r="C12" s="399"/>
      <c r="D12" s="399"/>
      <c r="E12" s="399"/>
      <c r="F12" s="399"/>
      <c r="G12" s="399"/>
      <c r="H12" s="399"/>
      <c r="I12" s="186"/>
      <c r="M12" s="3">
        <f>SUM(M15:M53)</f>
        <v>17</v>
      </c>
      <c r="N12" s="3"/>
      <c r="O12" s="3"/>
      <c r="P12" s="3"/>
      <c r="Q12" s="3"/>
      <c r="R12" s="3"/>
    </row>
    <row r="13" spans="1:18" ht="17.25" customHeight="1">
      <c r="B13" s="97" t="s">
        <v>338</v>
      </c>
      <c r="C13" s="97"/>
      <c r="D13" s="89"/>
      <c r="E13" s="89"/>
      <c r="F13" s="89"/>
      <c r="G13" s="89"/>
      <c r="H13" s="89"/>
      <c r="I13" s="89"/>
      <c r="M13" s="3"/>
      <c r="N13" s="3"/>
      <c r="O13" s="3"/>
      <c r="P13" s="3"/>
      <c r="Q13" s="3"/>
      <c r="R13" s="3"/>
    </row>
    <row r="14" spans="1:18">
      <c r="K14" s="69" t="s">
        <v>339</v>
      </c>
      <c r="M14" s="3"/>
      <c r="N14" s="3"/>
      <c r="O14" s="3"/>
      <c r="P14" s="3"/>
      <c r="Q14" s="3"/>
      <c r="R14" s="3"/>
    </row>
    <row r="15" spans="1:18">
      <c r="B15" s="483" t="s">
        <v>340</v>
      </c>
      <c r="C15" s="484"/>
      <c r="D15" s="485" t="s">
        <v>244</v>
      </c>
      <c r="E15" s="485"/>
      <c r="F15" s="486"/>
      <c r="K15" s="16" t="str">
        <f>IF(M15=1,"Yes","No")</f>
        <v>Yes</v>
      </c>
      <c r="M15" s="3">
        <f>IF(OR(D15="",D15="&lt;Please select a Health and Wellbeing Board&gt;"),0,1)</f>
        <v>1</v>
      </c>
      <c r="N15" s="3"/>
      <c r="O15" s="3"/>
      <c r="P15" s="3"/>
      <c r="Q15" s="3"/>
      <c r="R15" s="3"/>
    </row>
    <row r="16" spans="1:18" ht="33" customHeight="1">
      <c r="B16" s="400" t="s">
        <v>341</v>
      </c>
      <c r="C16" s="400"/>
      <c r="D16" s="487" t="s">
        <v>4</v>
      </c>
      <c r="E16" s="488"/>
      <c r="F16" s="489"/>
      <c r="K16" s="16" t="str">
        <f>IF(M16=1,"Yes","No")</f>
        <v>Yes</v>
      </c>
      <c r="M16" s="3">
        <f>IF(OR(D16=dropdownlists!D1,D16=""),0,(COUNTIF(dropdownlists!D2:D3,D16)))</f>
        <v>1</v>
      </c>
      <c r="N16" s="3"/>
      <c r="O16" s="3"/>
      <c r="P16" s="3"/>
      <c r="Q16" s="23" t="s">
        <v>342</v>
      </c>
      <c r="R16" s="23" t="s">
        <v>343</v>
      </c>
    </row>
    <row r="17" spans="2:18" ht="33" customHeight="1">
      <c r="B17" s="387" t="s">
        <v>344</v>
      </c>
      <c r="C17" s="387"/>
      <c r="D17" s="388"/>
      <c r="E17" s="389"/>
      <c r="F17" s="390"/>
      <c r="K17" s="16" t="str">
        <f>IF(M17=1,"Yes","No")</f>
        <v>Yes</v>
      </c>
      <c r="M17" s="3">
        <f>IF(AND(OR(D16=dropdownlists!D3,D16=dropdownlists!D1),D17=""),0,1)</f>
        <v>1</v>
      </c>
      <c r="N17" s="3"/>
      <c r="O17" s="3"/>
      <c r="P17" s="3"/>
      <c r="Q17" s="23"/>
      <c r="R17" s="23"/>
    </row>
    <row r="18" spans="2:18" ht="19.5" customHeight="1">
      <c r="B18" s="401" t="s">
        <v>345</v>
      </c>
      <c r="C18" s="401"/>
      <c r="D18" s="117"/>
      <c r="E18" s="383" t="str">
        <f>IF(D16="No", "&lt;&lt; Please enter using the format, DD/MM/YYYY", "")</f>
        <v/>
      </c>
      <c r="F18" s="383"/>
      <c r="G18" s="383"/>
      <c r="H18" s="383"/>
      <c r="I18" s="187"/>
      <c r="K18" s="16" t="str">
        <f>IF(M18=1,"Yes","No")</f>
        <v>Yes</v>
      </c>
      <c r="M18" s="3">
        <f>IF(AND(OR(D16=dropdownlists!D3,D16=dropdownlists!D1),D18=""),0,1)</f>
        <v>1</v>
      </c>
      <c r="N18" s="3"/>
      <c r="O18" s="3"/>
      <c r="P18" s="9"/>
      <c r="Q18" s="24">
        <v>45453</v>
      </c>
      <c r="R18" s="22">
        <v>45502</v>
      </c>
    </row>
    <row r="19" spans="2:18">
      <c r="K19" s="67"/>
      <c r="M19" s="3"/>
      <c r="N19" s="3"/>
      <c r="O19" s="3"/>
      <c r="P19" s="3"/>
      <c r="Q19" s="3"/>
      <c r="R19" s="3"/>
    </row>
    <row r="20" spans="2:18">
      <c r="K20" s="67"/>
      <c r="M20" s="3"/>
      <c r="N20" s="3"/>
      <c r="O20" s="3"/>
      <c r="P20" s="3"/>
      <c r="Q20" s="3"/>
      <c r="R20" s="3"/>
    </row>
    <row r="21" spans="2:18">
      <c r="B21" s="483" t="s">
        <v>346</v>
      </c>
      <c r="C21" s="483"/>
      <c r="D21" s="397" t="s">
        <v>347</v>
      </c>
      <c r="E21" s="397"/>
      <c r="F21" s="397"/>
      <c r="K21" s="16" t="str">
        <f>IF(M21=1,"Yes","No")</f>
        <v>Yes</v>
      </c>
      <c r="M21" s="3">
        <f>IF(D21="",0,1)</f>
        <v>1</v>
      </c>
      <c r="N21" s="3"/>
      <c r="O21" s="3"/>
      <c r="P21" s="3"/>
      <c r="Q21" s="3"/>
      <c r="R21" s="3"/>
    </row>
    <row r="22" spans="2:18">
      <c r="B22" s="391" t="s">
        <v>348</v>
      </c>
      <c r="C22" s="391"/>
      <c r="D22" s="384" t="s">
        <v>349</v>
      </c>
      <c r="E22" s="385"/>
      <c r="F22" s="386"/>
      <c r="K22" s="16" t="str">
        <f>IF(M22=1,"Yes","No")</f>
        <v>Yes</v>
      </c>
      <c r="M22" s="3">
        <f>IF(D22="",0,1)</f>
        <v>1</v>
      </c>
      <c r="N22" s="3"/>
      <c r="O22" s="3"/>
      <c r="P22" s="3"/>
      <c r="Q22" s="3"/>
      <c r="R22" s="3"/>
    </row>
    <row r="23" spans="2:18">
      <c r="B23" s="483" t="s">
        <v>350</v>
      </c>
      <c r="C23" s="483"/>
      <c r="D23" s="398" t="s">
        <v>351</v>
      </c>
      <c r="E23" s="398"/>
      <c r="F23" s="398"/>
      <c r="K23" s="16" t="str">
        <f>IF(M23=1,"Yes","No")</f>
        <v>Yes</v>
      </c>
      <c r="M23" s="3">
        <f>IF(D23="",0,(COUNTIF(D23,"*@*")))</f>
        <v>1</v>
      </c>
      <c r="N23" s="3"/>
      <c r="O23" s="3"/>
      <c r="P23" s="3"/>
      <c r="Q23" s="3"/>
      <c r="R23" s="3"/>
    </row>
    <row r="24" spans="2:18">
      <c r="B24" s="483" t="s">
        <v>352</v>
      </c>
      <c r="C24" s="483"/>
      <c r="D24" s="392" t="s">
        <v>353</v>
      </c>
      <c r="E24" s="392"/>
      <c r="F24" s="392"/>
      <c r="K24" s="16" t="str">
        <f>IF(M24=1,"Yes","No")</f>
        <v>Yes</v>
      </c>
      <c r="M24" s="3">
        <f>IF(D24="",0,1)</f>
        <v>1</v>
      </c>
      <c r="N24" s="3"/>
      <c r="O24" s="3"/>
      <c r="P24" s="3"/>
      <c r="Q24" s="3"/>
      <c r="R24" s="3"/>
    </row>
    <row r="25" spans="2:18" ht="60" customHeight="1">
      <c r="B25" s="371" t="s">
        <v>354</v>
      </c>
      <c r="C25" s="372"/>
      <c r="D25" s="373" t="s">
        <v>355</v>
      </c>
      <c r="E25" s="374"/>
      <c r="F25" s="375"/>
      <c r="K25" s="16" t="str">
        <f>IF(M25=1,"Yes","No")</f>
        <v>Yes</v>
      </c>
      <c r="M25" s="3">
        <f t="shared" ref="M25" si="0">IF(D25="",0,1)</f>
        <v>1</v>
      </c>
      <c r="N25" s="3"/>
      <c r="O25" s="3"/>
      <c r="P25" s="3"/>
      <c r="Q25" s="3"/>
      <c r="R25" s="3"/>
    </row>
    <row r="26" spans="2:18">
      <c r="K26" s="67"/>
      <c r="M26" s="3"/>
      <c r="N26" s="3"/>
      <c r="O26" s="3"/>
      <c r="P26" s="3"/>
      <c r="Q26" s="3"/>
      <c r="R26" s="3"/>
    </row>
    <row r="27" spans="2:18">
      <c r="K27" s="67"/>
      <c r="M27" s="3"/>
      <c r="N27" s="3"/>
      <c r="O27" s="3"/>
      <c r="P27" s="3"/>
      <c r="Q27" s="3"/>
      <c r="R27" s="3"/>
    </row>
    <row r="28" spans="2:18">
      <c r="K28" s="67"/>
      <c r="M28" s="3"/>
      <c r="N28" s="3"/>
      <c r="O28" s="3"/>
      <c r="P28" s="3"/>
      <c r="Q28" s="3"/>
      <c r="R28" s="3"/>
    </row>
    <row r="29" spans="2:18">
      <c r="K29" s="67"/>
      <c r="M29" s="3"/>
      <c r="N29" s="3"/>
      <c r="O29" s="3"/>
      <c r="P29" s="3"/>
      <c r="Q29" s="3"/>
      <c r="R29" s="3"/>
    </row>
    <row r="30" spans="2:18">
      <c r="K30" s="67"/>
      <c r="M30" s="3"/>
      <c r="N30" s="3"/>
      <c r="O30" s="3"/>
      <c r="P30" s="3"/>
      <c r="Q30" s="3"/>
      <c r="R30" s="3"/>
    </row>
    <row r="31" spans="2:18" ht="45" customHeight="1">
      <c r="C31" s="490" t="s">
        <v>356</v>
      </c>
      <c r="D31" s="491"/>
      <c r="E31" s="29" t="s">
        <v>357</v>
      </c>
      <c r="F31" s="30" t="s">
        <v>358</v>
      </c>
      <c r="G31" s="30" t="s">
        <v>359</v>
      </c>
      <c r="H31" s="31" t="s">
        <v>350</v>
      </c>
      <c r="I31" s="188" t="s">
        <v>360</v>
      </c>
      <c r="K31" s="67"/>
      <c r="M31" s="3"/>
      <c r="N31" s="3"/>
      <c r="O31" s="3"/>
      <c r="P31" s="3"/>
      <c r="Q31" s="3"/>
      <c r="R31" s="3"/>
    </row>
    <row r="32" spans="2:18" ht="30" customHeight="1">
      <c r="B32" s="351" t="s">
        <v>361</v>
      </c>
      <c r="C32" s="366" t="s">
        <v>362</v>
      </c>
      <c r="D32" s="367"/>
      <c r="E32" s="66" t="s">
        <v>363</v>
      </c>
      <c r="F32" s="66" t="s">
        <v>364</v>
      </c>
      <c r="G32" s="66" t="s">
        <v>365</v>
      </c>
      <c r="H32" s="191" t="s">
        <v>366</v>
      </c>
      <c r="I32" s="192"/>
      <c r="K32" s="17" t="str">
        <f>IF(M32=1,"Yes","No")</f>
        <v>Yes</v>
      </c>
      <c r="M32" s="3">
        <f>IF(COUNTBLANK(E32:H32) = 0, 1,0)</f>
        <v>1</v>
      </c>
      <c r="N32" s="3"/>
      <c r="O32" s="3"/>
      <c r="P32" s="3"/>
      <c r="Q32" s="3"/>
      <c r="R32" s="3"/>
    </row>
    <row r="33" spans="2:18" ht="30" customHeight="1">
      <c r="B33" s="353"/>
      <c r="C33" s="366" t="s">
        <v>362</v>
      </c>
      <c r="D33" s="367"/>
      <c r="E33" s="66"/>
      <c r="F33" s="66"/>
      <c r="G33" s="66"/>
      <c r="H33" s="191"/>
      <c r="I33" s="192"/>
      <c r="K33" s="67"/>
      <c r="M33" s="3"/>
      <c r="N33" s="3"/>
      <c r="O33" s="3"/>
      <c r="P33" s="3"/>
      <c r="Q33" s="3"/>
      <c r="R33" s="3"/>
    </row>
    <row r="34" spans="2:18" ht="15" customHeight="1">
      <c r="K34" s="67"/>
      <c r="M34" s="3"/>
      <c r="N34" s="3"/>
      <c r="O34" s="3"/>
      <c r="P34" s="3"/>
      <c r="Q34" s="3"/>
      <c r="R34" s="3"/>
    </row>
    <row r="35" spans="2:18" ht="30" customHeight="1">
      <c r="B35" s="376" t="s">
        <v>367</v>
      </c>
      <c r="C35" s="366" t="s">
        <v>368</v>
      </c>
      <c r="D35" s="367"/>
      <c r="E35" s="66" t="s">
        <v>369</v>
      </c>
      <c r="F35" s="66" t="s">
        <v>370</v>
      </c>
      <c r="G35" s="66" t="s">
        <v>371</v>
      </c>
      <c r="H35" s="193" t="s">
        <v>372</v>
      </c>
      <c r="I35" s="189"/>
      <c r="K35" s="17" t="str">
        <f>IF(M35,"Yes","No")</f>
        <v>Yes</v>
      </c>
      <c r="M35" s="3">
        <f>IF(COUNTBLANK(E35:H35) = 0, 1,0)</f>
        <v>1</v>
      </c>
      <c r="N35" s="3"/>
      <c r="O35" s="3"/>
      <c r="P35" s="3"/>
      <c r="Q35" s="3"/>
      <c r="R35" s="3"/>
    </row>
    <row r="36" spans="2:18" ht="30" customHeight="1">
      <c r="B36" s="377"/>
      <c r="C36" s="366" t="s">
        <v>373</v>
      </c>
      <c r="D36" s="367"/>
      <c r="E36" s="66" t="s">
        <v>369</v>
      </c>
      <c r="F36" s="66" t="s">
        <v>374</v>
      </c>
      <c r="G36" s="66" t="s">
        <v>375</v>
      </c>
      <c r="H36" s="281" t="s">
        <v>376</v>
      </c>
      <c r="I36" s="66" t="s">
        <v>377</v>
      </c>
      <c r="K36" s="17" t="str">
        <f>IF(M36,"Yes","No")</f>
        <v>Yes</v>
      </c>
      <c r="M36" s="3">
        <f>IF(COUNTBLANK(E36:I36) = 0, 1,0)</f>
        <v>1</v>
      </c>
      <c r="N36" s="3"/>
      <c r="O36" s="3"/>
      <c r="P36" s="3"/>
      <c r="Q36" s="3"/>
      <c r="R36" s="3"/>
    </row>
    <row r="37" spans="2:18" ht="30" customHeight="1">
      <c r="B37" s="377"/>
      <c r="C37" s="366" t="s">
        <v>378</v>
      </c>
      <c r="D37" s="367"/>
      <c r="E37" s="66"/>
      <c r="F37" s="66"/>
      <c r="G37" s="66"/>
      <c r="H37" s="193"/>
      <c r="I37" s="66"/>
      <c r="K37" s="130"/>
      <c r="M37" s="3"/>
      <c r="N37" s="3"/>
      <c r="O37" s="3"/>
      <c r="P37" s="3"/>
      <c r="Q37" s="3"/>
      <c r="R37" s="3"/>
    </row>
    <row r="38" spans="2:18" ht="30" customHeight="1">
      <c r="B38" s="377"/>
      <c r="C38" s="366" t="s">
        <v>379</v>
      </c>
      <c r="D38" s="367"/>
      <c r="E38" s="66"/>
      <c r="F38" s="66"/>
      <c r="G38" s="66"/>
      <c r="H38" s="193"/>
      <c r="I38" s="66"/>
      <c r="K38" s="130"/>
      <c r="M38" s="3"/>
      <c r="N38" s="3"/>
      <c r="O38" s="3"/>
      <c r="P38" s="3"/>
      <c r="Q38" s="3"/>
      <c r="R38" s="3"/>
    </row>
    <row r="39" spans="2:18" ht="30" customHeight="1">
      <c r="K39" s="130"/>
      <c r="M39" s="3"/>
      <c r="N39" s="3"/>
      <c r="O39" s="3"/>
      <c r="P39" s="3"/>
      <c r="Q39" s="3"/>
      <c r="R39" s="3"/>
    </row>
    <row r="40" spans="2:18" ht="30" customHeight="1">
      <c r="B40" s="376" t="s">
        <v>380</v>
      </c>
      <c r="C40" s="378" t="s">
        <v>381</v>
      </c>
      <c r="D40" s="367"/>
      <c r="E40" s="66" t="s">
        <v>369</v>
      </c>
      <c r="F40" s="66" t="s">
        <v>382</v>
      </c>
      <c r="G40" s="66" t="s">
        <v>383</v>
      </c>
      <c r="H40" s="66" t="s">
        <v>384</v>
      </c>
      <c r="I40" s="189"/>
      <c r="K40" s="17" t="str">
        <f>IF(M40,"Yes","No")</f>
        <v>Yes</v>
      </c>
      <c r="M40" s="3">
        <f t="shared" ref="M40:M46" si="1">IF(COUNTBLANK(E40:H40) = 0, 1,0)</f>
        <v>1</v>
      </c>
      <c r="N40" s="3"/>
      <c r="O40" s="3"/>
      <c r="P40" s="3"/>
      <c r="Q40" s="3"/>
      <c r="R40" s="3"/>
    </row>
    <row r="41" spans="2:18" ht="30" customHeight="1">
      <c r="B41" s="377"/>
      <c r="C41" s="366" t="s">
        <v>385</v>
      </c>
      <c r="D41" s="367"/>
      <c r="E41" s="66" t="s">
        <v>369</v>
      </c>
      <c r="F41" s="66" t="s">
        <v>386</v>
      </c>
      <c r="G41" s="66" t="s">
        <v>387</v>
      </c>
      <c r="H41" s="280" t="s">
        <v>388</v>
      </c>
      <c r="I41" s="66" t="s">
        <v>377</v>
      </c>
      <c r="K41" s="17" t="str">
        <f>IF(M41,"Yes","No")</f>
        <v>Yes</v>
      </c>
      <c r="M41" s="3">
        <f>IF(COUNTBLANK(E41:I41) = 0, 1,0)</f>
        <v>1</v>
      </c>
      <c r="N41" s="3"/>
      <c r="O41" s="3"/>
      <c r="P41" s="3"/>
      <c r="Q41" s="3"/>
      <c r="R41" s="3"/>
    </row>
    <row r="42" spans="2:18" ht="30" customHeight="1">
      <c r="B42" s="377"/>
      <c r="C42" s="366" t="s">
        <v>389</v>
      </c>
      <c r="D42" s="367"/>
      <c r="E42" s="66"/>
      <c r="F42" s="66"/>
      <c r="G42" s="66"/>
      <c r="H42" s="66"/>
      <c r="I42" s="66"/>
      <c r="K42" s="130"/>
      <c r="M42" s="3"/>
      <c r="N42" s="3"/>
      <c r="O42" s="3"/>
      <c r="P42" s="3"/>
      <c r="Q42" s="3"/>
      <c r="R42" s="3"/>
    </row>
    <row r="43" spans="2:18" ht="30" customHeight="1">
      <c r="B43" s="377"/>
      <c r="C43" s="366" t="s">
        <v>390</v>
      </c>
      <c r="D43" s="367"/>
      <c r="E43" s="66"/>
      <c r="F43" s="66"/>
      <c r="G43" s="66"/>
      <c r="H43" s="66"/>
      <c r="I43" s="66"/>
      <c r="K43" s="130"/>
      <c r="M43" s="3"/>
      <c r="N43" s="3"/>
      <c r="O43" s="3"/>
      <c r="P43" s="3"/>
      <c r="Q43" s="3"/>
      <c r="R43" s="3"/>
    </row>
    <row r="44" spans="2:18" ht="30" customHeight="1">
      <c r="K44" s="130"/>
      <c r="M44" s="3"/>
      <c r="N44" s="3"/>
      <c r="O44" s="3"/>
      <c r="P44" s="3"/>
      <c r="Q44" s="3"/>
      <c r="R44" s="3"/>
    </row>
    <row r="45" spans="2:18" ht="30" customHeight="1">
      <c r="B45" s="351" t="s">
        <v>391</v>
      </c>
      <c r="C45" s="366" t="s">
        <v>392</v>
      </c>
      <c r="D45" s="367"/>
      <c r="E45" s="66" t="s">
        <v>393</v>
      </c>
      <c r="F45" s="66" t="s">
        <v>394</v>
      </c>
      <c r="G45" s="66" t="s">
        <v>395</v>
      </c>
      <c r="H45" s="66" t="s">
        <v>396</v>
      </c>
      <c r="I45" s="189"/>
      <c r="K45" s="17" t="str">
        <f>IF(M45,"Yes","No")</f>
        <v>Yes</v>
      </c>
      <c r="M45" s="3">
        <f t="shared" si="1"/>
        <v>1</v>
      </c>
      <c r="N45" s="3"/>
      <c r="O45" s="3"/>
      <c r="P45" s="3"/>
      <c r="Q45" s="3"/>
      <c r="R45" s="3"/>
    </row>
    <row r="46" spans="2:18" ht="30" customHeight="1">
      <c r="B46" s="352"/>
      <c r="C46" s="366" t="s">
        <v>397</v>
      </c>
      <c r="D46" s="367"/>
      <c r="E46" s="66" t="s">
        <v>369</v>
      </c>
      <c r="F46" s="66" t="s">
        <v>398</v>
      </c>
      <c r="G46" s="66" t="s">
        <v>399</v>
      </c>
      <c r="H46" s="66" t="s">
        <v>400</v>
      </c>
      <c r="I46" s="189"/>
      <c r="K46" s="17" t="str">
        <f>IF(M46,"Yes","No")</f>
        <v>Yes</v>
      </c>
      <c r="M46" s="3">
        <f t="shared" si="1"/>
        <v>1</v>
      </c>
      <c r="N46" s="3"/>
      <c r="O46" s="3"/>
      <c r="P46" s="3"/>
      <c r="Q46" s="3"/>
      <c r="R46" s="3"/>
    </row>
    <row r="47" spans="2:18" ht="30" customHeight="1">
      <c r="B47" s="353"/>
      <c r="C47" s="364" t="s">
        <v>401</v>
      </c>
      <c r="D47" s="365"/>
      <c r="E47" s="66" t="s">
        <v>369</v>
      </c>
      <c r="F47" s="66" t="s">
        <v>402</v>
      </c>
      <c r="G47" s="66" t="s">
        <v>403</v>
      </c>
      <c r="H47" s="66" t="s">
        <v>404</v>
      </c>
      <c r="I47" s="66" t="s">
        <v>377</v>
      </c>
      <c r="K47" s="17" t="str">
        <f>IF(M47,"Yes","No")</f>
        <v>Yes</v>
      </c>
      <c r="M47" s="3">
        <f>IF(COUNTBLANK(E47:I47) = 0, 1,0)</f>
        <v>1</v>
      </c>
      <c r="N47" s="3"/>
      <c r="O47" s="3"/>
      <c r="P47" s="3"/>
      <c r="Q47" s="3"/>
      <c r="R47" s="3"/>
    </row>
    <row r="48" spans="2:18" ht="30" customHeight="1">
      <c r="B48" s="355" t="s">
        <v>405</v>
      </c>
      <c r="C48" s="364" t="s">
        <v>406</v>
      </c>
      <c r="D48" s="365"/>
      <c r="E48" s="66"/>
      <c r="F48" s="66"/>
      <c r="G48" s="66"/>
      <c r="H48" s="66"/>
      <c r="I48" s="66"/>
      <c r="K48" s="68"/>
      <c r="M48" s="3"/>
      <c r="N48" s="3"/>
      <c r="O48" s="3"/>
      <c r="P48" s="3"/>
      <c r="Q48" s="3"/>
      <c r="R48" s="3"/>
    </row>
    <row r="49" spans="2:18" ht="30" customHeight="1">
      <c r="B49" s="356"/>
      <c r="C49" s="364" t="s">
        <v>407</v>
      </c>
      <c r="D49" s="365"/>
      <c r="E49" s="66"/>
      <c r="F49" s="66"/>
      <c r="G49" s="66"/>
      <c r="H49" s="66"/>
      <c r="I49" s="66"/>
      <c r="K49" s="68"/>
      <c r="M49" s="3"/>
      <c r="N49" s="3"/>
      <c r="O49" s="3"/>
      <c r="P49" s="3"/>
      <c r="Q49" s="3"/>
      <c r="R49" s="3"/>
    </row>
    <row r="50" spans="2:18" ht="30" customHeight="1">
      <c r="B50" s="356"/>
      <c r="C50" s="358"/>
      <c r="D50" s="359"/>
      <c r="E50" s="66"/>
      <c r="F50" s="66"/>
      <c r="G50" s="66"/>
      <c r="H50" s="66"/>
      <c r="I50" s="66"/>
      <c r="K50" s="68"/>
      <c r="M50" s="3"/>
      <c r="N50" s="3"/>
      <c r="O50" s="3"/>
      <c r="P50" s="3"/>
      <c r="Q50" s="3"/>
      <c r="R50" s="3"/>
    </row>
    <row r="51" spans="2:18" ht="30" customHeight="1">
      <c r="B51" s="356"/>
      <c r="C51" s="358"/>
      <c r="D51" s="359"/>
      <c r="E51" s="66"/>
      <c r="F51" s="66"/>
      <c r="G51" s="66"/>
      <c r="H51" s="66"/>
      <c r="I51" s="66"/>
      <c r="K51" s="68"/>
      <c r="M51" s="3"/>
      <c r="N51" s="3"/>
      <c r="O51" s="3"/>
      <c r="P51" s="3"/>
      <c r="Q51" s="3"/>
      <c r="R51" s="3"/>
    </row>
    <row r="52" spans="2:18" ht="25.35" customHeight="1">
      <c r="B52" s="354"/>
      <c r="C52" s="354"/>
      <c r="D52" s="354"/>
      <c r="E52" s="354"/>
      <c r="F52" s="354"/>
      <c r="M52" s="3"/>
      <c r="N52" s="3"/>
      <c r="O52" s="3"/>
      <c r="P52" s="3"/>
      <c r="Q52" s="3"/>
      <c r="R52" s="3"/>
    </row>
    <row r="53" spans="2:18" ht="25.35" customHeight="1">
      <c r="B53" s="131"/>
      <c r="C53" s="131"/>
      <c r="D53" s="131"/>
      <c r="E53" s="131"/>
      <c r="F53" s="131"/>
      <c r="M53" s="3"/>
      <c r="N53" s="3"/>
      <c r="O53" s="3"/>
      <c r="P53" s="3"/>
      <c r="Q53" s="3"/>
      <c r="R53" s="3"/>
    </row>
    <row r="54" spans="2:18" ht="25.35" hidden="1" customHeight="1">
      <c r="B54" s="165" t="s">
        <v>408</v>
      </c>
      <c r="C54" s="165"/>
      <c r="D54" s="165"/>
      <c r="E54" s="165"/>
      <c r="F54" s="165"/>
      <c r="G54" s="165"/>
      <c r="H54" s="165"/>
      <c r="I54" s="165"/>
      <c r="M54" s="3"/>
      <c r="N54" s="3"/>
      <c r="O54" s="3"/>
      <c r="P54" s="3"/>
      <c r="Q54" s="3"/>
      <c r="R54" s="3"/>
    </row>
    <row r="55" spans="2:18" ht="25.35" hidden="1" customHeight="1">
      <c r="B55" s="131"/>
      <c r="C55" s="131"/>
      <c r="D55" s="131"/>
      <c r="E55" s="131"/>
      <c r="F55" s="131"/>
      <c r="M55" s="3"/>
      <c r="N55" s="3"/>
      <c r="O55" s="3"/>
      <c r="P55" s="3"/>
      <c r="Q55" s="3"/>
      <c r="R55" s="3"/>
    </row>
    <row r="56" spans="2:18" ht="17.25" hidden="1" customHeight="1">
      <c r="B56" s="164" t="s">
        <v>409</v>
      </c>
      <c r="C56" s="357" t="s">
        <v>410</v>
      </c>
      <c r="D56" s="357"/>
      <c r="E56" s="163" t="s">
        <v>411</v>
      </c>
      <c r="F56" s="393" t="s">
        <v>412</v>
      </c>
      <c r="G56" s="394"/>
      <c r="H56" s="394"/>
      <c r="I56" s="394"/>
      <c r="M56" s="3"/>
      <c r="N56" s="3"/>
      <c r="O56" s="3"/>
      <c r="P56" s="3"/>
      <c r="Q56" s="3"/>
      <c r="R56" s="3"/>
    </row>
    <row r="57" spans="2:18" ht="115.5" hidden="1" customHeight="1">
      <c r="B57" s="166" t="s">
        <v>413</v>
      </c>
      <c r="C57" s="360"/>
      <c r="D57" s="361"/>
      <c r="E57" s="190"/>
      <c r="F57" s="368"/>
      <c r="G57" s="369"/>
      <c r="H57" s="369"/>
      <c r="I57" s="370"/>
      <c r="K57" s="17" t="str">
        <f>IF(M57,"Yes","No")</f>
        <v>No</v>
      </c>
      <c r="M57" s="3">
        <f>IF(E57="Yes",1,IF(AND(E57="No",LEN(F57)&gt;0),1,0))</f>
        <v>0</v>
      </c>
      <c r="N57" s="3"/>
      <c r="O57" s="3"/>
      <c r="P57" s="3"/>
      <c r="Q57" s="3"/>
      <c r="R57" s="3"/>
    </row>
    <row r="58" spans="2:18" ht="187.5" hidden="1" customHeight="1">
      <c r="B58" s="166" t="s">
        <v>414</v>
      </c>
      <c r="C58" s="362"/>
      <c r="D58" s="363"/>
      <c r="E58" s="190"/>
      <c r="F58" s="368"/>
      <c r="G58" s="369"/>
      <c r="H58" s="369"/>
      <c r="I58" s="370"/>
      <c r="K58" s="17" t="str">
        <f>IF(M58,"Yes","No")</f>
        <v>No</v>
      </c>
      <c r="M58" s="3">
        <f>IF(E58="Yes",1,IF(AND(E58="No",LEN(F58)&gt;0),1,0))</f>
        <v>0</v>
      </c>
      <c r="N58" s="3"/>
      <c r="O58" s="3"/>
      <c r="P58" s="3"/>
      <c r="Q58" s="3"/>
      <c r="R58" s="3"/>
    </row>
    <row r="59" spans="2:18" ht="91.5" hidden="1" customHeight="1">
      <c r="B59" s="381" t="s">
        <v>415</v>
      </c>
      <c r="C59" s="362"/>
      <c r="D59" s="363"/>
      <c r="E59" s="190"/>
      <c r="F59" s="379"/>
      <c r="G59" s="380"/>
      <c r="H59" s="380"/>
      <c r="I59" s="370"/>
      <c r="K59" s="17" t="str">
        <f>IF(M59,"Yes","No")</f>
        <v>No</v>
      </c>
      <c r="M59" s="3">
        <f>IF(E59="Yes",1,IF(AND(E59="No",LEN(F59)&gt;0),1,0))</f>
        <v>0</v>
      </c>
      <c r="N59" s="3"/>
      <c r="O59" s="3"/>
      <c r="P59" s="3"/>
      <c r="Q59" s="3"/>
      <c r="R59" s="3"/>
    </row>
    <row r="60" spans="2:18" ht="68.25" hidden="1" customHeight="1">
      <c r="B60" s="382"/>
      <c r="C60" s="362"/>
      <c r="D60" s="363"/>
      <c r="E60" s="190"/>
      <c r="F60" s="368"/>
      <c r="G60" s="369"/>
      <c r="H60" s="369"/>
      <c r="I60" s="370"/>
      <c r="K60" s="17" t="str">
        <f>IF(M60,"Yes","No")</f>
        <v>No</v>
      </c>
      <c r="M60" s="3">
        <f>IF(E60="Yes",1,IF(AND(E60="No",LEN(F60)&gt;0),1,0))</f>
        <v>0</v>
      </c>
      <c r="N60" s="3"/>
      <c r="O60" s="3"/>
      <c r="P60" s="3"/>
      <c r="Q60" s="3"/>
      <c r="R60" s="3"/>
    </row>
    <row r="61" spans="2:18" ht="93" hidden="1" customHeight="1">
      <c r="B61" s="167" t="s">
        <v>416</v>
      </c>
      <c r="C61" s="362"/>
      <c r="D61" s="363"/>
      <c r="E61" s="190"/>
      <c r="F61" s="368"/>
      <c r="G61" s="369"/>
      <c r="H61" s="369"/>
      <c r="I61" s="370"/>
      <c r="K61" s="17" t="str">
        <f>IF(M61,"Yes","No")</f>
        <v>No</v>
      </c>
      <c r="M61" s="3">
        <f>IF(E61="Yes",1,IF(AND(E61="No",LEN(F61)&gt;0),1,0))</f>
        <v>0</v>
      </c>
      <c r="N61" s="3"/>
      <c r="O61" s="3"/>
      <c r="P61" s="3"/>
      <c r="Q61" s="3"/>
      <c r="R61" s="3"/>
    </row>
    <row r="62" spans="2:18" ht="25.35" customHeight="1">
      <c r="B62" s="131"/>
      <c r="C62" s="131"/>
      <c r="D62" s="131"/>
      <c r="E62" s="131"/>
      <c r="F62" s="131"/>
      <c r="M62" s="3"/>
      <c r="N62" s="3"/>
      <c r="O62" s="3"/>
      <c r="P62" s="3"/>
      <c r="Q62" s="3"/>
      <c r="R62" s="3"/>
    </row>
    <row r="63" spans="2:18" ht="25.35" customHeight="1">
      <c r="B63" s="131"/>
      <c r="C63" s="131"/>
      <c r="D63" s="131"/>
      <c r="E63" s="131"/>
      <c r="F63" s="131"/>
      <c r="M63" s="3"/>
      <c r="N63" s="3"/>
      <c r="O63" s="3"/>
      <c r="P63" s="3"/>
      <c r="Q63" s="3"/>
      <c r="R63" s="3"/>
    </row>
    <row r="64" spans="2:18" ht="25.35" customHeight="1">
      <c r="B64" s="131"/>
      <c r="C64" s="131"/>
      <c r="D64" s="131"/>
      <c r="E64" s="131"/>
      <c r="F64" s="131"/>
      <c r="M64" s="3"/>
      <c r="N64" s="3"/>
      <c r="O64" s="3"/>
      <c r="P64" s="3"/>
      <c r="Q64" s="3"/>
      <c r="R64" s="3"/>
    </row>
    <row r="65" spans="2:18" ht="45" customHeight="1">
      <c r="B65" s="350" t="s">
        <v>417</v>
      </c>
      <c r="C65" s="350"/>
      <c r="D65" s="350"/>
      <c r="E65" s="350"/>
      <c r="F65" s="350"/>
      <c r="M65" s="3"/>
      <c r="N65" s="3"/>
      <c r="O65" s="3"/>
      <c r="P65" s="3"/>
      <c r="Q65" s="3"/>
      <c r="R65" s="3"/>
    </row>
    <row r="66" spans="2:18" ht="15" customHeight="1">
      <c r="M66" s="3"/>
      <c r="N66" s="3"/>
      <c r="O66" s="3"/>
      <c r="P66" s="3"/>
      <c r="Q66" s="3"/>
      <c r="R66" s="3"/>
    </row>
    <row r="67" spans="2:18">
      <c r="M67" s="3"/>
      <c r="N67" s="6"/>
      <c r="O67" s="6"/>
      <c r="P67" s="6"/>
      <c r="Q67" s="3"/>
      <c r="R67" s="3"/>
    </row>
    <row r="68" spans="2:18">
      <c r="M68" s="3"/>
      <c r="N68" s="3"/>
      <c r="O68" s="3"/>
      <c r="P68" s="3"/>
      <c r="Q68" s="3"/>
      <c r="R68" s="3"/>
    </row>
    <row r="69" spans="2:18">
      <c r="C69" s="2" t="s">
        <v>339</v>
      </c>
      <c r="E69" s="4"/>
      <c r="M69" s="3"/>
      <c r="N69" s="3"/>
      <c r="O69" s="3"/>
      <c r="P69" s="3"/>
      <c r="Q69" s="3"/>
      <c r="R69" s="3"/>
    </row>
    <row r="70" spans="2:18">
      <c r="B70" s="12" t="s">
        <v>335</v>
      </c>
      <c r="C70" s="14" t="str">
        <f>IF(M70=0,"Yes","No")</f>
        <v>Yes</v>
      </c>
      <c r="M70" s="3">
        <f>M9</f>
        <v>0</v>
      </c>
      <c r="N70" s="3"/>
      <c r="O70" s="3"/>
      <c r="P70" s="3"/>
      <c r="Q70" s="3"/>
      <c r="R70" s="3"/>
    </row>
    <row r="71" spans="2:18">
      <c r="B71" s="12" t="s">
        <v>418</v>
      </c>
      <c r="C71" s="14" t="str">
        <f>IF(M71,"Yes","No")</f>
        <v>No</v>
      </c>
      <c r="M71" s="3" t="b">
        <f>'3. Income'!G7</f>
        <v>0</v>
      </c>
      <c r="N71" s="3"/>
      <c r="O71" s="3"/>
      <c r="P71" s="3"/>
      <c r="Q71" s="3"/>
      <c r="R71" s="3"/>
    </row>
    <row r="72" spans="2:18">
      <c r="B72" s="12" t="s">
        <v>419</v>
      </c>
      <c r="C72" s="14" t="str">
        <f>IF(M72,"Yes","No")</f>
        <v>Yes</v>
      </c>
      <c r="M72" s="3" t="b">
        <f>'4. Expenditure'!B24</f>
        <v>1</v>
      </c>
      <c r="N72" s="3"/>
      <c r="O72" s="3"/>
      <c r="P72" s="3"/>
      <c r="Q72" s="3"/>
      <c r="R72" s="3"/>
    </row>
    <row r="73" spans="2:18">
      <c r="B73" s="12" t="s">
        <v>420</v>
      </c>
      <c r="C73" s="14" t="str">
        <f>IF(M73,"Yes","No")</f>
        <v>Yes</v>
      </c>
      <c r="M73" s="91" t="b">
        <f>'5. Metrics'!S8</f>
        <v>1</v>
      </c>
      <c r="N73" s="3"/>
      <c r="O73" s="3"/>
      <c r="P73" s="3"/>
      <c r="Q73" s="3"/>
      <c r="R73" s="3"/>
    </row>
    <row r="74" spans="2:18">
      <c r="B74" s="12" t="s">
        <v>421</v>
      </c>
      <c r="C74" s="14" t="str">
        <f>IF(M74,"Yes","No")</f>
        <v>Yes</v>
      </c>
      <c r="M74" s="3" t="b">
        <f>'6. National Conditions  '!O9</f>
        <v>1</v>
      </c>
      <c r="N74" s="3"/>
      <c r="O74" s="3"/>
      <c r="P74" s="3"/>
      <c r="Q74" s="3"/>
      <c r="R74" s="3"/>
    </row>
    <row r="75" spans="2:18">
      <c r="M75" s="3"/>
      <c r="N75" s="3"/>
      <c r="O75" s="3"/>
      <c r="P75" s="3"/>
      <c r="Q75" s="3"/>
      <c r="R75" s="3"/>
    </row>
    <row r="76" spans="2:18">
      <c r="M76" s="6" t="s">
        <v>422</v>
      </c>
      <c r="N76" s="3"/>
      <c r="O76" s="3"/>
      <c r="P76" s="3"/>
      <c r="Q76" s="3"/>
      <c r="R76" s="3"/>
    </row>
    <row r="77" spans="2:18">
      <c r="M77" s="3">
        <f>SUM(M70:M74)</f>
        <v>0</v>
      </c>
      <c r="N77" s="3"/>
      <c r="O77" s="3"/>
      <c r="P77" s="3"/>
      <c r="Q77" s="3"/>
      <c r="R77" s="3"/>
    </row>
    <row r="78" spans="2:18">
      <c r="D78" s="13" t="s">
        <v>423</v>
      </c>
      <c r="M78" s="3"/>
      <c r="N78" s="3"/>
      <c r="O78" s="3"/>
      <c r="P78" s="3"/>
      <c r="Q78" s="3"/>
      <c r="R78" s="3"/>
    </row>
    <row r="79" spans="2:18">
      <c r="M79" s="3"/>
      <c r="N79" s="3"/>
      <c r="O79" s="3"/>
      <c r="P79" s="3"/>
      <c r="Q79" s="3"/>
      <c r="R79" s="3"/>
    </row>
    <row r="80" spans="2:18">
      <c r="M80" s="3"/>
      <c r="N80" s="3"/>
      <c r="O80" s="3"/>
      <c r="P80" s="3"/>
      <c r="Q80" s="3"/>
      <c r="R80" s="3"/>
    </row>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sheetData>
  <sheetProtection algorithmName="SHA-512" hashValue="N4H/J5CE4cYL8du2UPXcj337wyKWKkDOmE1j3I2az14Wfks6RaBI95TH0YCvLUtpcAdbzGzqCfrxTkmjBwK2Xw==" saltValue="ocqoF7BPaKBaGHYQYLCcAQ==" spinCount="100000" sheet="1" objects="1" scenarios="1" formatColumns="0" formatRows="0" autoFilter="0"/>
  <mergeCells count="63">
    <mergeCell ref="C48:D48"/>
    <mergeCell ref="C49:D49"/>
    <mergeCell ref="C37:D37"/>
    <mergeCell ref="F56:I56"/>
    <mergeCell ref="B7:C7"/>
    <mergeCell ref="B8:C8"/>
    <mergeCell ref="D21:F21"/>
    <mergeCell ref="D23:F23"/>
    <mergeCell ref="D15:F15"/>
    <mergeCell ref="B12:H12"/>
    <mergeCell ref="B15:C15"/>
    <mergeCell ref="B21:C21"/>
    <mergeCell ref="B23:C23"/>
    <mergeCell ref="B16:C16"/>
    <mergeCell ref="B18:C18"/>
    <mergeCell ref="C50:D50"/>
    <mergeCell ref="F61:I61"/>
    <mergeCell ref="C59:D59"/>
    <mergeCell ref="F59:I59"/>
    <mergeCell ref="B59:B60"/>
    <mergeCell ref="B2:D2"/>
    <mergeCell ref="B3:D3"/>
    <mergeCell ref="B4:D4"/>
    <mergeCell ref="B5:D5"/>
    <mergeCell ref="D16:F16"/>
    <mergeCell ref="E18:H18"/>
    <mergeCell ref="D22:F22"/>
    <mergeCell ref="B17:C17"/>
    <mergeCell ref="D17:F17"/>
    <mergeCell ref="B22:C22"/>
    <mergeCell ref="D24:F24"/>
    <mergeCell ref="B24:C24"/>
    <mergeCell ref="C43:D43"/>
    <mergeCell ref="B40:B43"/>
    <mergeCell ref="C36:D36"/>
    <mergeCell ref="C40:D40"/>
    <mergeCell ref="C41:D41"/>
    <mergeCell ref="C38:D38"/>
    <mergeCell ref="B35:B38"/>
    <mergeCell ref="C42:D42"/>
    <mergeCell ref="B25:C25"/>
    <mergeCell ref="D25:F25"/>
    <mergeCell ref="C31:D31"/>
    <mergeCell ref="C32:D32"/>
    <mergeCell ref="C35:D35"/>
    <mergeCell ref="B32:B33"/>
    <mergeCell ref="C33:D33"/>
    <mergeCell ref="B65:F65"/>
    <mergeCell ref="B45:B47"/>
    <mergeCell ref="B52:F52"/>
    <mergeCell ref="B48:B51"/>
    <mergeCell ref="C56:D56"/>
    <mergeCell ref="C51:D51"/>
    <mergeCell ref="C57:D57"/>
    <mergeCell ref="C58:D58"/>
    <mergeCell ref="C47:D47"/>
    <mergeCell ref="C46:D46"/>
    <mergeCell ref="C45:D45"/>
    <mergeCell ref="C60:D60"/>
    <mergeCell ref="C61:D61"/>
    <mergeCell ref="F57:I57"/>
    <mergeCell ref="F58:I58"/>
    <mergeCell ref="F60:I60"/>
  </mergeCells>
  <conditionalFormatting sqref="D17:D18">
    <cfRule type="expression" dxfId="30" priority="96">
      <formula>$D$16="No"</formula>
    </cfRule>
  </conditionalFormatting>
  <conditionalFormatting sqref="F57:I58 F59 F60:I61">
    <cfRule type="expression" dxfId="29" priority="1">
      <formula>IF($E57="No",1,0)</formula>
    </cfRule>
  </conditionalFormatting>
  <conditionalFormatting sqref="K15:K18 K21:K25 C70:C74">
    <cfRule type="cellIs" dxfId="28" priority="49" operator="equal">
      <formula>"Yes"</formula>
    </cfRule>
  </conditionalFormatting>
  <conditionalFormatting sqref="K32">
    <cfRule type="cellIs" dxfId="27" priority="7" operator="equal">
      <formula>"Yes"</formula>
    </cfRule>
  </conditionalFormatting>
  <conditionalFormatting sqref="K35:K47">
    <cfRule type="cellIs" dxfId="26" priority="10" operator="equal">
      <formula>"Yes"</formula>
    </cfRule>
  </conditionalFormatting>
  <conditionalFormatting sqref="K57:K61">
    <cfRule type="cellIs" dxfId="25" priority="3" operator="equal">
      <formula>"Yes"</formula>
    </cfRule>
  </conditionalFormatting>
  <dataValidations count="3">
    <dataValidation type="date" operator="greaterThan" allowBlank="1" showInputMessage="1" showErrorMessage="1" error="Please enter a valid date after the submission date" sqref="D18" xr:uid="{5BA0F87C-7BCC-4834-8F8A-2FDB3BC333D2}">
      <formula1>Q18</formula1>
    </dataValidation>
    <dataValidation type="list" allowBlank="1" showInputMessage="1" showErrorMessage="1" sqref="D25:F25" xr:uid="{EB152380-EC9A-419C-97C0-456A79A26881}">
      <formula1>"Narrative"</formula1>
    </dataValidation>
    <dataValidation type="list" allowBlank="1" showInputMessage="1" showErrorMessage="1" sqref="E57:E61" xr:uid="{89AC37F0-F398-4A83-8344-24866B2EBC65}">
      <formula1>"Yes,No"</formula1>
    </dataValidation>
  </dataValidations>
  <hyperlinks>
    <hyperlink ref="B70" location="'2. Cover'!A59" display="2. Cover" xr:uid="{F1728203-E41B-4BBC-9D8D-A2F5F4DDF13A}"/>
    <hyperlink ref="B71" location="'2. Cover'!A84" display="5. Income" xr:uid="{F4DC530B-B1D0-4368-84B0-BA1994D65A9A}"/>
    <hyperlink ref="B72" location="'2. Cover'!A97" display="6. Expenditure" xr:uid="{5A03BF7F-E624-49DF-B6FF-981C5BE72003}"/>
    <hyperlink ref="B73" location="'2. Cover'!A152" display="8. Metrics" xr:uid="{358A302B-62E0-41B9-8A29-B27BD9BB81D6}"/>
    <hyperlink ref="B74" location="'2. Cover'!A164" display="9. Planning Requirements" xr:uid="{96A4D94B-DCA3-474B-A5D9-D7BB04E7CB05}"/>
    <hyperlink ref="D78" location="'2. Cover'!A1" display="^^ Link back to top" xr:uid="{5D99B5D7-846E-4D31-9F2A-9BFF2EE09ADF}"/>
    <hyperlink ref="B65:F65" r:id="rId1" display="Question Completion - When all questions have been answered and the validation boxes below have turned green, please send the template to england.bettercaresupport@nhs.net saving the file as 'Name HWB' for example 'County Durham HWB'. Please also copy in your Better Care Manager." xr:uid="{ABA6890C-5A31-48FA-88A2-482CBCDC67FB}"/>
  </hyperlinks>
  <pageMargins left="0.7" right="0.7" top="0.75" bottom="0.75" header="0.3" footer="0.3"/>
  <pageSetup paperSize="9" scale="51" fitToHeight="0" orientation="portrait" r:id="rId2"/>
  <rowBreaks count="1" manualBreakCount="1">
    <brk id="64" max="8"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4C9DF2C3-6023-49D4-A6F9-481508CBA008}">
          <x14:formula1>
            <xm:f>dropdownlists!$D$1:$D$3</xm:f>
          </x14:formula1>
          <xm:sqref>D16:F16</xm:sqref>
        </x14:dataValidation>
        <x14:dataValidation type="list" allowBlank="1" showInputMessage="1" showErrorMessage="1" error="Please select a Health and Wellbeing Board from the drop-down list" xr:uid="{00000000-0002-0000-0100-000000000000}">
          <x14:formula1>
            <xm:f>dropdownlists!$B$1:$B$153</xm:f>
          </x14:formula1>
          <xm:sqref>D15:F15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P111"/>
  <sheetViews>
    <sheetView showGridLines="0" topLeftCell="A21" workbookViewId="0">
      <selection activeCell="B53" sqref="B53:C53"/>
    </sheetView>
  </sheetViews>
  <sheetFormatPr defaultColWidth="9.140625" defaultRowHeight="14.45" zeroHeight="1"/>
  <cols>
    <col min="1" max="1" width="4.7109375" customWidth="1"/>
    <col min="2" max="2" width="7.7109375" customWidth="1"/>
    <col min="3" max="3" width="36.7109375" customWidth="1"/>
    <col min="4" max="16" width="14.140625" customWidth="1"/>
  </cols>
  <sheetData>
    <row r="1" spans="1:8" ht="14.45" customHeight="1" thickBot="1">
      <c r="A1" s="7" t="s">
        <v>334</v>
      </c>
    </row>
    <row r="2" spans="1:8" ht="18.95" thickBot="1">
      <c r="B2" s="395" t="str">
        <f>'2. Cover'!B7</f>
        <v>Better Care Fund 2026-27 Numerical Template</v>
      </c>
      <c r="C2" s="411"/>
      <c r="D2" s="411"/>
      <c r="E2" s="412"/>
    </row>
    <row r="3" spans="1:8">
      <c r="B3" s="413" t="s">
        <v>424</v>
      </c>
      <c r="C3" s="413"/>
      <c r="D3" s="413"/>
      <c r="E3" s="4"/>
    </row>
    <row r="4" spans="1:8"/>
    <row r="5" spans="1:8">
      <c r="B5" s="492" t="s">
        <v>425</v>
      </c>
      <c r="C5" s="493"/>
      <c r="D5" s="494" t="str">
        <f>IF('Backsheet for muncher'!D9="&lt;Please select a Health and Wellbeing Board&gt;","Please select in '2. Cover' sheet",'Backsheet for muncher'!D9)</f>
        <v>Staffordshire</v>
      </c>
      <c r="E5" s="495"/>
      <c r="F5" s="495"/>
      <c r="G5" s="495"/>
      <c r="H5" s="496"/>
    </row>
    <row r="6" spans="1:8"/>
    <row r="7" spans="1:8" ht="17.100000000000001">
      <c r="B7" s="497" t="s">
        <v>426</v>
      </c>
      <c r="C7" s="497"/>
    </row>
    <row r="8" spans="1:8" ht="14.45" customHeight="1"/>
    <row r="9" spans="1:8" ht="14.45" customHeight="1">
      <c r="B9" s="409" t="s">
        <v>427</v>
      </c>
      <c r="C9" s="409"/>
    </row>
    <row r="10" spans="1:8" ht="14.45" customHeight="1"/>
    <row r="11" spans="1:8" ht="14.45" customHeight="1">
      <c r="B11" s="18" t="s">
        <v>428</v>
      </c>
      <c r="C11" s="19"/>
      <c r="D11" s="79" t="s">
        <v>429</v>
      </c>
      <c r="E11" s="78" t="s">
        <v>430</v>
      </c>
      <c r="F11" s="32" t="s">
        <v>431</v>
      </c>
    </row>
    <row r="12" spans="1:8" ht="14.45" customHeight="1">
      <c r="B12" s="33" t="s">
        <v>432</v>
      </c>
      <c r="C12" s="75"/>
      <c r="D12" s="80">
        <f>'3. Income'!C24</f>
        <v>12439394</v>
      </c>
      <c r="E12" s="80">
        <f>ROUND('4. Expenditure'!E10,0)</f>
        <v>12439394</v>
      </c>
      <c r="F12" s="53">
        <f t="shared" ref="F12:F17" si="0">ROUND(D12-E12,0)</f>
        <v>0</v>
      </c>
    </row>
    <row r="13" spans="1:8" ht="14.45" customHeight="1">
      <c r="B13" s="34" t="s">
        <v>433</v>
      </c>
      <c r="C13" s="76"/>
      <c r="D13" s="81">
        <f>'3. Income'!C50</f>
        <v>83772932.809340715</v>
      </c>
      <c r="E13" s="81">
        <f>ROUND('4. Expenditure'!E11,0)</f>
        <v>83772933</v>
      </c>
      <c r="F13" s="54">
        <f t="shared" si="0"/>
        <v>0</v>
      </c>
    </row>
    <row r="14" spans="1:8" ht="14.45" customHeight="1">
      <c r="B14" s="34" t="s">
        <v>434</v>
      </c>
      <c r="C14" s="76"/>
      <c r="D14" s="81">
        <f>'3. Income'!C30</f>
        <v>40352013</v>
      </c>
      <c r="E14" s="81">
        <f>ROUND('4. Expenditure'!E12,0)</f>
        <v>40352013</v>
      </c>
      <c r="F14" s="54">
        <f t="shared" si="0"/>
        <v>0</v>
      </c>
    </row>
    <row r="15" spans="1:8" ht="14.45" customHeight="1">
      <c r="B15" s="34" t="s">
        <v>435</v>
      </c>
      <c r="C15" s="76"/>
      <c r="D15" s="81">
        <f>'3. Income'!C39</f>
        <v>0</v>
      </c>
      <c r="E15" s="81">
        <f>ROUND('4. Expenditure'!E13,0)</f>
        <v>0</v>
      </c>
      <c r="F15" s="54">
        <f t="shared" si="0"/>
        <v>0</v>
      </c>
    </row>
    <row r="16" spans="1:8" ht="14.45" customHeight="1">
      <c r="B16" s="34" t="s">
        <v>436</v>
      </c>
      <c r="C16" s="76"/>
      <c r="D16" s="81">
        <f>'3. Income'!C66</f>
        <v>19868687</v>
      </c>
      <c r="E16" s="81">
        <f>ROUND('4. Expenditure'!E14,0)</f>
        <v>19868687</v>
      </c>
      <c r="F16" s="54">
        <f t="shared" si="0"/>
        <v>0</v>
      </c>
    </row>
    <row r="17" spans="2:6" ht="20.100000000000001" customHeight="1">
      <c r="B17" s="35" t="s">
        <v>422</v>
      </c>
      <c r="C17" s="77"/>
      <c r="D17" s="82">
        <f>SUM(D12:D16)</f>
        <v>156433026.80934072</v>
      </c>
      <c r="E17" s="82">
        <f>SUM(E12:E16)</f>
        <v>156433027</v>
      </c>
      <c r="F17" s="55">
        <f t="shared" si="0"/>
        <v>0</v>
      </c>
    </row>
    <row r="18" spans="2:6"/>
    <row r="19" spans="2:6">
      <c r="B19" s="409" t="s">
        <v>437</v>
      </c>
      <c r="C19" s="409"/>
    </row>
    <row r="20" spans="2:6"/>
    <row r="21" spans="2:6" ht="14.45" customHeight="1"/>
    <row r="22" spans="2:6" ht="14.45" customHeight="1">
      <c r="B22" s="405" t="s">
        <v>438</v>
      </c>
      <c r="C22" s="405"/>
      <c r="D22" s="405"/>
      <c r="E22" s="405"/>
    </row>
    <row r="23" spans="2:6" ht="14.45" customHeight="1">
      <c r="B23" s="1"/>
      <c r="C23" s="1"/>
      <c r="D23" s="79" t="s">
        <v>439</v>
      </c>
    </row>
    <row r="24" spans="2:6" ht="20.100000000000001" customHeight="1">
      <c r="B24" s="37" t="s">
        <v>440</v>
      </c>
      <c r="C24" s="38"/>
      <c r="D24" s="171">
        <f>IFERROR(ROUND(VLOOKUP($D$5, 'I&amp;E Backsheet'!AN3:AP155, 3, FALSE),0), 0)</f>
        <v>29511963</v>
      </c>
    </row>
    <row r="25" spans="2:6" ht="20.100000000000001" customHeight="1">
      <c r="B25" s="39" t="s">
        <v>441</v>
      </c>
      <c r="C25" s="36"/>
      <c r="D25" s="83">
        <f>ROUND('4. Expenditure'!E21,0)</f>
        <v>30797925</v>
      </c>
      <c r="E25" s="21" t="str">
        <f>IF(D24&gt;(D25+1),"Planned spend is less than the minimum required spend","")</f>
        <v/>
      </c>
      <c r="F25" s="21"/>
    </row>
    <row r="26" spans="2:6" ht="14.45" customHeight="1"/>
    <row r="27" spans="2:6"/>
    <row r="28" spans="2:6">
      <c r="B28" s="410" t="s">
        <v>442</v>
      </c>
      <c r="C28" s="410"/>
    </row>
    <row r="29" spans="2:6"/>
    <row r="30" spans="2:6"/>
    <row r="31" spans="2:6" ht="17.100000000000001">
      <c r="B31" s="498" t="s">
        <v>443</v>
      </c>
      <c r="C31" s="498"/>
    </row>
    <row r="32" spans="2:6"/>
    <row r="33" spans="2:16" ht="30" customHeight="1">
      <c r="E33" s="50" t="s">
        <v>444</v>
      </c>
      <c r="F33" s="50" t="s">
        <v>445</v>
      </c>
      <c r="G33" s="50" t="s">
        <v>446</v>
      </c>
      <c r="H33" s="50" t="s">
        <v>447</v>
      </c>
      <c r="I33" s="50" t="s">
        <v>448</v>
      </c>
      <c r="J33" s="50" t="s">
        <v>449</v>
      </c>
      <c r="K33" s="50" t="s">
        <v>450</v>
      </c>
      <c r="L33" s="50" t="s">
        <v>451</v>
      </c>
      <c r="M33" s="50" t="s">
        <v>452</v>
      </c>
      <c r="N33" s="50" t="s">
        <v>453</v>
      </c>
      <c r="O33" s="50" t="s">
        <v>454</v>
      </c>
      <c r="P33" s="50" t="s">
        <v>455</v>
      </c>
    </row>
    <row r="34" spans="2:16" ht="45" customHeight="1">
      <c r="B34" s="402" t="s">
        <v>456</v>
      </c>
      <c r="C34" s="403"/>
      <c r="D34" s="404"/>
      <c r="E34" s="95">
        <f>'5. Metrics'!F14</f>
        <v>1833.4789249967059</v>
      </c>
      <c r="F34" s="95">
        <f>'5. Metrics'!G14</f>
        <v>1886.184733860066</v>
      </c>
      <c r="G34" s="95">
        <f>'5. Metrics'!H14</f>
        <v>1835.9190087403799</v>
      </c>
      <c r="H34" s="95">
        <f>'5. Metrics'!I14</f>
        <v>1884.2326668651267</v>
      </c>
      <c r="I34" s="95">
        <f>'5. Metrics'!J14</f>
        <v>1833.4789249967059</v>
      </c>
      <c r="J34" s="95">
        <f>'5. Metrics'!K14</f>
        <v>1776.8689821434671</v>
      </c>
      <c r="K34" s="95">
        <f>'5. Metrics'!L14</f>
        <v>1924.2500402613819</v>
      </c>
      <c r="L34" s="95">
        <f>'5. Metrics'!M14</f>
        <v>1856.4157121872422</v>
      </c>
      <c r="M34" s="95">
        <f>'5. Metrics'!N14</f>
        <v>1973.0517151348633</v>
      </c>
      <c r="N34" s="95">
        <f>'5. Metrics'!O14</f>
        <v>2073.0951486255008</v>
      </c>
      <c r="O34" s="95">
        <f>'5. Metrics'!P14</f>
        <v>1834.4549584941756</v>
      </c>
      <c r="P34" s="95">
        <f>'5. Metrics'!Q14</f>
        <v>1939.8665762208959</v>
      </c>
    </row>
    <row r="35" spans="2:16"/>
    <row r="36" spans="2:16"/>
    <row r="37" spans="2:16"/>
    <row r="38" spans="2:16" ht="17.100000000000001">
      <c r="B38" s="498" t="s">
        <v>457</v>
      </c>
      <c r="C38" s="498"/>
    </row>
    <row r="39" spans="2:16"/>
    <row r="40" spans="2:16" ht="30" customHeight="1">
      <c r="E40" s="50" t="s">
        <v>444</v>
      </c>
      <c r="F40" s="50" t="s">
        <v>445</v>
      </c>
      <c r="G40" s="50" t="s">
        <v>446</v>
      </c>
      <c r="H40" s="50" t="s">
        <v>447</v>
      </c>
      <c r="I40" s="50" t="s">
        <v>448</v>
      </c>
      <c r="J40" s="50" t="s">
        <v>449</v>
      </c>
      <c r="K40" s="50" t="s">
        <v>450</v>
      </c>
      <c r="L40" s="50" t="s">
        <v>451</v>
      </c>
      <c r="M40" s="50" t="s">
        <v>452</v>
      </c>
      <c r="N40" s="50" t="s">
        <v>453</v>
      </c>
      <c r="O40" s="50" t="s">
        <v>454</v>
      </c>
      <c r="P40" s="50" t="s">
        <v>455</v>
      </c>
    </row>
    <row r="41" spans="2:16" ht="46.5" customHeight="1">
      <c r="B41" s="406" t="s">
        <v>458</v>
      </c>
      <c r="C41" s="407"/>
      <c r="D41" s="408"/>
      <c r="E41" s="216">
        <f>'5. Metrics'!F30</f>
        <v>0.76337545669499995</v>
      </c>
      <c r="F41" s="216">
        <f>'5. Metrics'!G30</f>
        <v>0.67628267902800021</v>
      </c>
      <c r="G41" s="216">
        <f>'5. Metrics'!H30</f>
        <v>0.76473865452299972</v>
      </c>
      <c r="H41" s="216">
        <f>'5. Metrics'!I30</f>
        <v>0.76309688527200015</v>
      </c>
      <c r="I41" s="216">
        <f>'5. Metrics'!J30</f>
        <v>0.77019430712399983</v>
      </c>
      <c r="J41" s="216">
        <f>'5. Metrics'!K30</f>
        <v>0.74125225615000001</v>
      </c>
      <c r="K41" s="216">
        <f>'5. Metrics'!L30</f>
        <v>0.77531699811400001</v>
      </c>
      <c r="L41" s="216">
        <f>'5. Metrics'!M30</f>
        <v>0.77762065304299988</v>
      </c>
      <c r="M41" s="216">
        <f>'5. Metrics'!N30</f>
        <v>0.74860480511999994</v>
      </c>
      <c r="N41" s="216">
        <f>'5. Metrics'!O30</f>
        <v>0.82479320593299976</v>
      </c>
      <c r="O41" s="216">
        <f>'5. Metrics'!P30</f>
        <v>0.71307409387499976</v>
      </c>
      <c r="P41" s="216">
        <f>'5. Metrics'!Q30</f>
        <v>0.7957271179130001</v>
      </c>
    </row>
    <row r="42" spans="2:16" ht="15"/>
    <row r="43" spans="2:16" ht="15"/>
    <row r="44" spans="2:16" ht="17.25">
      <c r="B44" s="498" t="s">
        <v>459</v>
      </c>
      <c r="C44" s="498"/>
    </row>
    <row r="45" spans="2:16" ht="15"/>
    <row r="46" spans="2:16" ht="30" customHeight="1">
      <c r="E46" s="40" t="s">
        <v>460</v>
      </c>
      <c r="F46" s="41" t="s">
        <v>461</v>
      </c>
      <c r="G46" s="41" t="s">
        <v>462</v>
      </c>
      <c r="H46" s="41" t="s">
        <v>463</v>
      </c>
      <c r="I46" s="41" t="s">
        <v>464</v>
      </c>
    </row>
    <row r="47" spans="2:16" ht="57" customHeight="1">
      <c r="B47" s="402" t="s">
        <v>465</v>
      </c>
      <c r="C47" s="404"/>
      <c r="D47" s="94" t="s">
        <v>466</v>
      </c>
      <c r="E47" s="58">
        <f>'5. Metrics'!H41</f>
        <v>602.21266793876362</v>
      </c>
      <c r="F47" s="217">
        <f>'5. Metrics'!J41</f>
        <v>619.78127089321708</v>
      </c>
      <c r="G47" s="217">
        <f>'5. Metrics'!K41</f>
        <v>624.66143838056519</v>
      </c>
      <c r="H47" s="217">
        <f>'5. Metrics'!L41</f>
        <v>629.54160586791329</v>
      </c>
      <c r="I47" s="217">
        <f>'5. Metrics'!M41</f>
        <v>634.42177335526151</v>
      </c>
    </row>
    <row r="48" spans="2:16" ht="15"/>
    <row r="49" spans="2:9" ht="15"/>
    <row r="50" spans="2:9" ht="17.25">
      <c r="B50" s="498" t="s">
        <v>467</v>
      </c>
      <c r="C50" s="498"/>
    </row>
    <row r="51" spans="2:9" ht="15"/>
    <row r="52" spans="2:9" ht="30">
      <c r="E52" s="40" t="s">
        <v>460</v>
      </c>
      <c r="F52" s="41" t="s">
        <v>461</v>
      </c>
      <c r="G52" s="41" t="s">
        <v>462</v>
      </c>
      <c r="H52" s="41" t="s">
        <v>463</v>
      </c>
      <c r="I52" s="41" t="s">
        <v>464</v>
      </c>
    </row>
    <row r="53" spans="2:9" ht="63.95" customHeight="1">
      <c r="B53" s="402" t="s">
        <v>468</v>
      </c>
      <c r="C53" s="404"/>
      <c r="D53" s="94" t="s">
        <v>466</v>
      </c>
      <c r="E53" s="58" t="e">
        <f>'5. Metrics'!#REF!</f>
        <v>#REF!</v>
      </c>
      <c r="F53" s="217" t="e">
        <f>'5. Metrics'!#REF!</f>
        <v>#REF!</v>
      </c>
      <c r="G53" s="217" t="e">
        <f>'5. Metrics'!#REF!</f>
        <v>#REF!</v>
      </c>
      <c r="H53" s="217" t="e">
        <f>'5. Metrics'!#REF!</f>
        <v>#REF!</v>
      </c>
      <c r="I53" s="217" t="e">
        <f>'5. Metrics'!#REF!</f>
        <v>#REF!</v>
      </c>
    </row>
    <row r="54" spans="2:9" ht="15"/>
    <row r="55" spans="2:9" ht="15"/>
    <row r="56" spans="2:9" ht="15"/>
    <row r="57" spans="2:9" ht="15"/>
    <row r="58" spans="2:9" ht="15"/>
    <row r="59" spans="2:9" ht="15"/>
    <row r="60" spans="2:9" ht="15"/>
    <row r="61" spans="2:9" ht="15"/>
    <row r="62" spans="2:9" ht="15"/>
    <row r="63" spans="2:9" ht="15"/>
    <row r="64" spans="2:9" ht="15"/>
    <row r="65" ht="15"/>
    <row r="66" ht="15"/>
    <row r="67" ht="15"/>
    <row r="68" ht="15"/>
    <row r="69" ht="15"/>
    <row r="70" ht="15"/>
    <row r="71" ht="15"/>
    <row r="72" ht="15"/>
    <row r="73" ht="15"/>
    <row r="74" ht="15"/>
    <row r="75" ht="15"/>
    <row r="76" ht="15"/>
    <row r="77" ht="15"/>
    <row r="78" ht="15"/>
    <row r="79" ht="15"/>
    <row r="80" ht="15"/>
    <row r="81" ht="15"/>
    <row r="82" ht="15"/>
    <row r="83" ht="15"/>
    <row r="84" ht="15"/>
    <row r="85" ht="15"/>
    <row r="86" ht="15"/>
    <row r="87" ht="15"/>
    <row r="88" ht="15"/>
    <row r="89" ht="15"/>
    <row r="90" ht="15"/>
    <row r="91" ht="15"/>
    <row r="92" ht="15"/>
    <row r="93" ht="15"/>
    <row r="94" ht="15"/>
    <row r="95" ht="15"/>
    <row r="96" ht="15"/>
    <row r="97" ht="15"/>
    <row r="98" ht="15"/>
    <row r="99" ht="15"/>
    <row r="100" ht="15"/>
    <row r="101" ht="15"/>
    <row r="102" ht="15"/>
    <row r="103" ht="15"/>
    <row r="104" ht="15"/>
    <row r="105" ht="15"/>
    <row r="106" ht="15"/>
    <row r="107" ht="15"/>
    <row r="108" ht="15"/>
    <row r="109" ht="15"/>
    <row r="110" ht="15"/>
    <row r="111" ht="15"/>
  </sheetData>
  <sheetProtection formatColumns="0" formatRows="0"/>
  <mergeCells count="17">
    <mergeCell ref="B19:C19"/>
    <mergeCell ref="B28:C28"/>
    <mergeCell ref="B31:C31"/>
    <mergeCell ref="B2:E2"/>
    <mergeCell ref="B3:D3"/>
    <mergeCell ref="B7:C7"/>
    <mergeCell ref="B5:C5"/>
    <mergeCell ref="B9:C9"/>
    <mergeCell ref="D5:H5"/>
    <mergeCell ref="B34:D34"/>
    <mergeCell ref="B38:C38"/>
    <mergeCell ref="B22:E22"/>
    <mergeCell ref="B50:C50"/>
    <mergeCell ref="B53:C53"/>
    <mergeCell ref="B41:D41"/>
    <mergeCell ref="B44:C44"/>
    <mergeCell ref="B47:C47"/>
  </mergeCells>
  <conditionalFormatting sqref="D25">
    <cfRule type="expression" dxfId="24" priority="1">
      <formula>(#REF!+1)&lt;#REF!</formula>
    </cfRule>
  </conditionalFormatting>
  <conditionalFormatting sqref="F12:F14 F17">
    <cfRule type="cellIs" dxfId="23" priority="4" operator="lessThan">
      <formula>-1</formula>
    </cfRule>
  </conditionalFormatting>
  <hyperlinks>
    <hyperlink ref="B9:C9" location="'4. Income'!A1" display="Income &gt;&gt;" xr:uid="{1017A70F-46D6-4B58-B2F2-12B3CCFD417A}"/>
    <hyperlink ref="B28:C28" location="'6. Metrics'!A1" display="Metrics &gt;&gt;" xr:uid="{062DE81B-4F26-4B74-93ED-5387298B0932}"/>
    <hyperlink ref="B19:C19" location="'5. Expenditure'!A1" display="Expenditure &gt;&gt;" xr:uid="{3A61AE62-D916-4620-8C08-F188E8D65E02}"/>
  </hyperlinks>
  <pageMargins left="0.7" right="0.7" top="0.75" bottom="0.75" header="0.3" footer="0.3"/>
  <pageSetup paperSize="9" scale="78"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N82"/>
  <sheetViews>
    <sheetView showGridLines="0" showRowColHeaders="0" zoomScale="70" zoomScaleNormal="70" workbookViewId="0">
      <selection activeCell="E63" sqref="E63"/>
    </sheetView>
  </sheetViews>
  <sheetFormatPr defaultColWidth="9.140625" defaultRowHeight="14.45"/>
  <cols>
    <col min="1" max="1" width="4.7109375" customWidth="1"/>
    <col min="2" max="2" width="64.42578125" customWidth="1"/>
    <col min="3" max="3" width="19.85546875" customWidth="1"/>
    <col min="4" max="4" width="45.7109375" customWidth="1"/>
    <col min="5" max="5" width="16.42578125" customWidth="1"/>
    <col min="6" max="6" width="10.7109375" customWidth="1"/>
    <col min="7" max="7" width="16.7109375" customWidth="1"/>
    <col min="8" max="8" width="4.7109375" customWidth="1"/>
    <col min="9" max="10" width="9.140625" hidden="1" customWidth="1"/>
    <col min="11" max="11" width="9.42578125" hidden="1" customWidth="1"/>
    <col min="12" max="12" width="9.140625" hidden="1" customWidth="1"/>
    <col min="13" max="13" width="11.42578125" hidden="1" customWidth="1"/>
    <col min="14" max="14" width="9.140625" hidden="1" customWidth="1"/>
  </cols>
  <sheetData>
    <row r="1" spans="1:14" ht="15" thickBot="1">
      <c r="A1" s="7" t="s">
        <v>334</v>
      </c>
      <c r="I1" s="3"/>
      <c r="J1" s="3"/>
      <c r="K1" s="3"/>
      <c r="L1" s="3"/>
      <c r="M1" s="3"/>
      <c r="N1" s="3"/>
    </row>
    <row r="2" spans="1:14" ht="18.95" thickBot="1">
      <c r="B2" s="395" t="str">
        <f>'2. Cover'!B7</f>
        <v>Better Care Fund 2026-27 Numerical Template</v>
      </c>
      <c r="C2" s="395"/>
      <c r="D2" s="395"/>
      <c r="I2" s="3"/>
      <c r="J2" s="3"/>
      <c r="K2" s="3"/>
      <c r="L2" s="3"/>
      <c r="M2" s="3"/>
      <c r="N2" s="3"/>
    </row>
    <row r="3" spans="1:14">
      <c r="B3" s="413" t="s">
        <v>418</v>
      </c>
      <c r="C3" s="413"/>
      <c r="D3" s="4"/>
      <c r="I3" s="3"/>
      <c r="J3" s="3"/>
      <c r="K3" s="3"/>
      <c r="L3" s="3"/>
      <c r="M3" s="3"/>
      <c r="N3" s="3"/>
    </row>
    <row r="4" spans="1:14">
      <c r="I4" s="3"/>
      <c r="J4" s="3"/>
      <c r="K4" s="3"/>
      <c r="L4" s="3"/>
      <c r="M4" s="3"/>
      <c r="N4" s="3"/>
    </row>
    <row r="5" spans="1:14">
      <c r="B5" t="s">
        <v>469</v>
      </c>
      <c r="C5" s="416" t="str">
        <f>IF('Backsheet for muncher'!D9="&lt;Please select a Health and Wellbeing Board&gt;","Please select in '2. Cover' sheet",'Backsheet for muncher'!D9)</f>
        <v>Staffordshire</v>
      </c>
      <c r="D5" s="417"/>
      <c r="I5" s="3"/>
      <c r="J5" s="3"/>
      <c r="K5" s="3"/>
      <c r="L5" s="3"/>
      <c r="M5" s="3"/>
      <c r="N5" s="3"/>
    </row>
    <row r="6" spans="1:14">
      <c r="I6" s="3"/>
      <c r="J6" s="3"/>
      <c r="K6" s="3"/>
      <c r="L6" s="3"/>
      <c r="M6" s="3"/>
      <c r="N6" s="3"/>
    </row>
    <row r="7" spans="1:14">
      <c r="B7" s="70" t="s">
        <v>470</v>
      </c>
      <c r="C7" s="71"/>
      <c r="G7" s="247" t="b">
        <f>AND(G33 = "Yes",G36 = "Yes",G53 = "Yes",G56 = "Yes",G77 = "Yes")</f>
        <v>0</v>
      </c>
      <c r="I7" s="6">
        <f>I8-I9</f>
        <v>1</v>
      </c>
      <c r="J7" s="6"/>
      <c r="K7" s="6"/>
      <c r="L7" s="6"/>
      <c r="M7" s="3"/>
      <c r="N7" s="3"/>
    </row>
    <row r="8" spans="1:14" ht="30.75" customHeight="1">
      <c r="B8" s="42" t="s">
        <v>471</v>
      </c>
      <c r="C8" s="43" t="s">
        <v>472</v>
      </c>
      <c r="G8" s="69" t="s">
        <v>339</v>
      </c>
      <c r="I8" s="3">
        <f>COUNTA(I11:I81)</f>
        <v>5</v>
      </c>
      <c r="J8" s="3"/>
      <c r="K8" s="3"/>
      <c r="L8" s="3"/>
      <c r="M8" s="3"/>
      <c r="N8" s="3"/>
    </row>
    <row r="9" spans="1:14">
      <c r="B9" s="59" t="str">
        <f>IF($C$5="Cornwall &amp; Scilly","Cornwall",$C$5)</f>
        <v>Staffordshire</v>
      </c>
      <c r="C9" s="56">
        <f>IFERROR(VLOOKUP(B9,'I&amp;E Backsheet'!$B$4:$C$156,2,0),"")</f>
        <v>12439394</v>
      </c>
      <c r="D9" s="86"/>
      <c r="E9" s="86"/>
      <c r="I9" s="3">
        <f>SUM(I11:I81)</f>
        <v>4</v>
      </c>
      <c r="J9" s="3"/>
      <c r="K9" s="3"/>
      <c r="L9" s="3"/>
      <c r="M9" s="3"/>
      <c r="N9" s="3"/>
    </row>
    <row r="10" spans="1:14">
      <c r="B10" s="60" t="str">
        <f>IF($C$5="Cornwall &amp; Scilly","Isles of Scilly","")</f>
        <v/>
      </c>
      <c r="C10" s="57" t="str">
        <f>IFERROR(VLOOKUP(B10,'I&amp;E Backsheet'!$B$4:$C$156,2,0),"")</f>
        <v/>
      </c>
      <c r="I10" s="3"/>
      <c r="J10" s="3"/>
      <c r="K10" s="3"/>
      <c r="L10" s="3"/>
      <c r="M10" s="3"/>
      <c r="N10" s="3"/>
    </row>
    <row r="11" spans="1:14" ht="15" customHeight="1">
      <c r="B11" s="47" t="s">
        <v>473</v>
      </c>
      <c r="C11" s="93"/>
      <c r="I11" s="3"/>
      <c r="J11" s="3"/>
      <c r="K11" s="3"/>
      <c r="L11" s="3"/>
      <c r="M11" s="3"/>
      <c r="N11" s="3"/>
    </row>
    <row r="12" spans="1:14">
      <c r="A12" s="7">
        <v>1</v>
      </c>
      <c r="B12" s="59" t="str">
        <f>IFERROR(VLOOKUP(CONCATENATE($C$5,A12),'I&amp;E Backsheet'!$N$5:$Q$168,4,0),"")</f>
        <v>Cannock Chase </v>
      </c>
      <c r="C12" s="56">
        <f>IFERROR(VLOOKUP(CONCATENATE($C$5,$A12),'I&amp;E Backsheet'!$N$5:$R$168,5,0),"")</f>
        <v>1304398</v>
      </c>
      <c r="I12" s="3"/>
      <c r="J12" s="3"/>
      <c r="K12" s="3"/>
      <c r="L12" s="3"/>
      <c r="M12" s="3"/>
      <c r="N12" s="3"/>
    </row>
    <row r="13" spans="1:14">
      <c r="A13" s="7">
        <f>A12+1</f>
        <v>2</v>
      </c>
      <c r="B13" s="61" t="str">
        <f>IFERROR(VLOOKUP(CONCATENATE($C$5,A13),'I&amp;E Backsheet'!$N$5:$Q$168,4,0),"")</f>
        <v>East Staffordshire </v>
      </c>
      <c r="C13" s="62">
        <f>IFERROR(VLOOKUP(CONCATENATE($C$5,$A13),'I&amp;E Backsheet'!$N$5:$R$168,5,0),"")</f>
        <v>1439858</v>
      </c>
      <c r="I13" s="3"/>
      <c r="J13" s="3"/>
      <c r="K13" s="3"/>
      <c r="L13" s="3"/>
      <c r="M13" s="3"/>
      <c r="N13" s="3"/>
    </row>
    <row r="14" spans="1:14">
      <c r="A14" s="7">
        <f t="shared" ref="A14:A23" si="0">A13+1</f>
        <v>3</v>
      </c>
      <c r="B14" s="61" t="str">
        <f>IFERROR(VLOOKUP(CONCATENATE($C$5,A14),'I&amp;E Backsheet'!$N$5:$Q$168,4,0),"")</f>
        <v>Lichfield </v>
      </c>
      <c r="C14" s="62">
        <f>IFERROR(VLOOKUP(CONCATENATE($C$5,$A14),'I&amp;E Backsheet'!$N$5:$R$168,5,0),"")</f>
        <v>1376330</v>
      </c>
      <c r="I14" s="3"/>
      <c r="J14" s="3"/>
      <c r="K14" s="3"/>
      <c r="L14" s="3"/>
      <c r="M14" s="3"/>
      <c r="N14" s="3"/>
    </row>
    <row r="15" spans="1:14">
      <c r="A15" s="7">
        <f t="shared" si="0"/>
        <v>4</v>
      </c>
      <c r="B15" s="61" t="str">
        <f>IFERROR(VLOOKUP(CONCATENATE($C$5,A15),'I&amp;E Backsheet'!$N$5:$Q$168,4,0),"")</f>
        <v>Newcastle-under-Lyme </v>
      </c>
      <c r="C15" s="62">
        <f>IFERROR(VLOOKUP(CONCATENATE($C$5,$A15),'I&amp;E Backsheet'!$N$5:$R$168,5,0),"")</f>
        <v>2128178</v>
      </c>
      <c r="I15" s="3"/>
      <c r="J15" s="3"/>
      <c r="K15" s="3"/>
      <c r="L15" s="3"/>
      <c r="M15" s="3"/>
      <c r="N15" s="3"/>
    </row>
    <row r="16" spans="1:14">
      <c r="A16" s="7">
        <f t="shared" si="0"/>
        <v>5</v>
      </c>
      <c r="B16" s="61" t="str">
        <f>IFERROR(VLOOKUP(CONCATENATE($C$5,A16),'I&amp;E Backsheet'!$N$5:$Q$168,4,0),"")</f>
        <v>South Staffordshire </v>
      </c>
      <c r="C16" s="62">
        <f>IFERROR(VLOOKUP(CONCATENATE($C$5,$A16),'I&amp;E Backsheet'!$N$5:$R$168,5,0),"")</f>
        <v>1398005</v>
      </c>
      <c r="I16" s="3"/>
      <c r="J16" s="3"/>
      <c r="K16" s="3"/>
      <c r="L16" s="3"/>
      <c r="M16" s="3"/>
      <c r="N16" s="3"/>
    </row>
    <row r="17" spans="1:14">
      <c r="A17" s="7">
        <f t="shared" si="0"/>
        <v>6</v>
      </c>
      <c r="B17" s="61" t="str">
        <f>IFERROR(VLOOKUP(CONCATENATE($C$5,A17),'I&amp;E Backsheet'!$N$5:$Q$168,4,0),"")</f>
        <v>Stafford </v>
      </c>
      <c r="C17" s="62">
        <f>IFERROR(VLOOKUP(CONCATENATE($C$5,$A17),'I&amp;E Backsheet'!$N$5:$R$168,5,0),"")</f>
        <v>1888596</v>
      </c>
      <c r="I17" s="3"/>
      <c r="J17" s="3"/>
      <c r="K17" s="3"/>
      <c r="L17" s="3"/>
      <c r="M17" s="3"/>
      <c r="N17" s="3"/>
    </row>
    <row r="18" spans="1:14">
      <c r="A18" s="7">
        <f t="shared" si="0"/>
        <v>7</v>
      </c>
      <c r="B18" s="61" t="str">
        <f>IFERROR(VLOOKUP(CONCATENATE($C$5,A18),'I&amp;E Backsheet'!$N$5:$Q$168,4,0),"")</f>
        <v>Staffordshire Moorlands </v>
      </c>
      <c r="C18" s="62">
        <f>IFERROR(VLOOKUP(CONCATENATE($C$5,$A18),'I&amp;E Backsheet'!$N$5:$R$168,5,0),"")</f>
        <v>2201067</v>
      </c>
      <c r="I18" s="3"/>
      <c r="J18" s="3"/>
      <c r="K18" s="3"/>
      <c r="L18" s="3"/>
      <c r="M18" s="3"/>
      <c r="N18" s="3"/>
    </row>
    <row r="19" spans="1:14">
      <c r="A19" s="7">
        <f t="shared" si="0"/>
        <v>8</v>
      </c>
      <c r="B19" s="61" t="str">
        <f>IFERROR(VLOOKUP(CONCATENATE($C$5,A19),'I&amp;E Backsheet'!$N$5:$Q$168,4,0),"")</f>
        <v>Tamworth </v>
      </c>
      <c r="C19" s="62">
        <f>IFERROR(VLOOKUP(CONCATENATE($C$5,$A19),'I&amp;E Backsheet'!$N$5:$R$168,5,0),"")</f>
        <v>702962</v>
      </c>
      <c r="I19" s="3"/>
      <c r="J19" s="3"/>
      <c r="K19" s="3"/>
      <c r="L19" s="3"/>
      <c r="M19" s="3"/>
      <c r="N19" s="3"/>
    </row>
    <row r="20" spans="1:14">
      <c r="A20" s="7">
        <f t="shared" si="0"/>
        <v>9</v>
      </c>
      <c r="B20" s="61" t="str">
        <f>IFERROR(VLOOKUP(CONCATENATE($C$5,A20),'I&amp;E Backsheet'!$N$5:$Q$168,4,0),"")</f>
        <v/>
      </c>
      <c r="C20" s="62" t="str">
        <f>IFERROR(VLOOKUP(CONCATENATE($C$5,$A20),'I&amp;E Backsheet'!$N$5:$R$168,5,0),"")</f>
        <v/>
      </c>
      <c r="I20" s="3"/>
      <c r="J20" s="3"/>
      <c r="K20" s="3"/>
      <c r="L20" s="3"/>
      <c r="M20" s="3"/>
      <c r="N20" s="3"/>
    </row>
    <row r="21" spans="1:14">
      <c r="A21" s="7">
        <f t="shared" si="0"/>
        <v>10</v>
      </c>
      <c r="B21" s="61" t="str">
        <f>IFERROR(VLOOKUP(CONCATENATE($C$5,A21),'I&amp;E Backsheet'!$N$5:$Q$168,4,0),"")</f>
        <v/>
      </c>
      <c r="C21" s="62" t="str">
        <f>IFERROR(VLOOKUP(CONCATENATE($C$5,$A21),'I&amp;E Backsheet'!$N$5:$R$168,5,0),"")</f>
        <v/>
      </c>
      <c r="I21" s="3"/>
      <c r="J21" s="3"/>
      <c r="K21" s="3"/>
      <c r="L21" s="3"/>
      <c r="M21" s="3"/>
      <c r="N21" s="3"/>
    </row>
    <row r="22" spans="1:14">
      <c r="A22" s="7">
        <f t="shared" si="0"/>
        <v>11</v>
      </c>
      <c r="B22" s="61" t="str">
        <f>IFERROR(VLOOKUP(CONCATENATE($C$5,A22),'I&amp;E Backsheet'!$N$5:$Q$168,4,0),"")</f>
        <v/>
      </c>
      <c r="C22" s="62" t="str">
        <f>IFERROR(VLOOKUP(CONCATENATE($C$5,$A22),'I&amp;E Backsheet'!$N$5:$R$168,5,0),"")</f>
        <v/>
      </c>
      <c r="I22" s="3"/>
      <c r="J22" s="3"/>
      <c r="K22" s="3"/>
      <c r="L22" s="3"/>
      <c r="M22" s="3"/>
      <c r="N22" s="3"/>
    </row>
    <row r="23" spans="1:14">
      <c r="A23" s="7">
        <f t="shared" si="0"/>
        <v>12</v>
      </c>
      <c r="B23" s="60" t="str">
        <f>IFERROR(VLOOKUP(CONCATENATE($C$5,A23),'I&amp;E Backsheet'!$N$5:$Q$168,4,0),"")</f>
        <v/>
      </c>
      <c r="C23" s="57" t="str">
        <f>IFERROR(VLOOKUP(CONCATENATE($C$5,$A23),'I&amp;E Backsheet'!$N$5:$R$168,5,0),"")</f>
        <v/>
      </c>
      <c r="I23" s="3"/>
      <c r="J23" s="3"/>
      <c r="K23" s="3"/>
      <c r="L23" s="3"/>
      <c r="M23" s="3"/>
      <c r="N23" s="3"/>
    </row>
    <row r="24" spans="1:14">
      <c r="B24" s="63" t="s">
        <v>474</v>
      </c>
      <c r="C24" s="64">
        <f>SUM(C9:C10)</f>
        <v>12439394</v>
      </c>
      <c r="I24" s="3"/>
      <c r="J24" s="3"/>
      <c r="K24" s="3"/>
      <c r="L24" s="3"/>
      <c r="M24" s="3"/>
      <c r="N24" s="3"/>
    </row>
    <row r="25" spans="1:14">
      <c r="I25" s="3"/>
      <c r="J25" s="3"/>
      <c r="K25" s="3"/>
      <c r="L25" s="3"/>
      <c r="M25" s="3"/>
      <c r="N25" s="3"/>
    </row>
    <row r="26" spans="1:14">
      <c r="I26" s="3"/>
      <c r="J26" s="3"/>
      <c r="K26" s="3"/>
      <c r="L26" s="3"/>
      <c r="M26" s="3"/>
      <c r="N26" s="3"/>
    </row>
    <row r="27" spans="1:14">
      <c r="B27" s="44" t="s">
        <v>475</v>
      </c>
      <c r="C27" s="45" t="s">
        <v>476</v>
      </c>
      <c r="I27" s="3"/>
      <c r="J27" s="3"/>
      <c r="K27" s="3"/>
      <c r="L27" s="3"/>
      <c r="M27" s="3"/>
      <c r="N27" s="3"/>
    </row>
    <row r="28" spans="1:14">
      <c r="B28" s="59" t="str">
        <f>IF($C$5="Cornwall &amp; Scilly","Cornwall",$C$5)</f>
        <v>Staffordshire</v>
      </c>
      <c r="C28" s="87">
        <f>IFERROR(VLOOKUP($B28,'I&amp;E Backsheet'!$V$4:$W$156,2,0),"")</f>
        <v>40352013</v>
      </c>
      <c r="D28" s="86"/>
      <c r="E28" s="86"/>
      <c r="I28" s="3"/>
      <c r="J28" s="3"/>
      <c r="K28" s="3"/>
      <c r="L28" s="3"/>
      <c r="M28" s="3"/>
      <c r="N28" s="3"/>
    </row>
    <row r="29" spans="1:14">
      <c r="B29" s="60" t="str">
        <f>IF($C$5="Cornwall &amp; Scilly","Isles of Scilly","")</f>
        <v/>
      </c>
      <c r="C29" s="57" t="str">
        <f>IFERROR(VLOOKUP($B29,'I&amp;E Backsheet'!$V$4:$X$156,2,0),"")</f>
        <v/>
      </c>
      <c r="I29" s="3"/>
      <c r="J29" s="3"/>
      <c r="K29" s="3"/>
      <c r="L29" s="3"/>
      <c r="M29" s="3"/>
      <c r="N29" s="3"/>
    </row>
    <row r="30" spans="1:14">
      <c r="B30" s="63" t="s">
        <v>477</v>
      </c>
      <c r="C30" s="64">
        <f>SUM(C28:C29)</f>
        <v>40352013</v>
      </c>
      <c r="I30" s="3"/>
      <c r="J30" s="3"/>
      <c r="K30" s="3"/>
      <c r="L30" s="3"/>
      <c r="M30" s="3"/>
      <c r="N30" s="3"/>
    </row>
    <row r="31" spans="1:14">
      <c r="I31" s="3"/>
      <c r="J31" s="3"/>
      <c r="K31" s="3"/>
      <c r="L31" s="3"/>
      <c r="M31" s="3"/>
      <c r="N31" s="3"/>
    </row>
    <row r="32" spans="1:14">
      <c r="I32" s="3"/>
      <c r="J32" s="3"/>
      <c r="K32" s="3"/>
      <c r="L32" s="3"/>
      <c r="M32" s="3"/>
      <c r="N32" s="3"/>
    </row>
    <row r="33" spans="1:14" ht="29.1">
      <c r="B33" s="116" t="s">
        <v>478</v>
      </c>
      <c r="C33" s="168" t="s">
        <v>8</v>
      </c>
      <c r="G33" s="17" t="str">
        <f>IF(I33=1,"Yes","No")</f>
        <v>Yes</v>
      </c>
      <c r="H33" s="162"/>
      <c r="I33" s="169">
        <f>IF(OR(C33="Yes",C33="No"),1,0)</f>
        <v>1</v>
      </c>
      <c r="J33" s="169" t="s">
        <v>479</v>
      </c>
      <c r="K33" s="169" t="s">
        <v>479</v>
      </c>
      <c r="L33" s="169" t="s">
        <v>479</v>
      </c>
      <c r="M33" s="3"/>
      <c r="N33" s="3"/>
    </row>
    <row r="34" spans="1:14">
      <c r="I34" s="3"/>
      <c r="J34" s="3"/>
      <c r="K34" s="3"/>
      <c r="L34" s="3"/>
      <c r="M34" s="3"/>
      <c r="N34" s="3"/>
    </row>
    <row r="35" spans="1:14" ht="30" customHeight="1">
      <c r="B35" s="44" t="s">
        <v>480</v>
      </c>
      <c r="C35" s="45" t="s">
        <v>476</v>
      </c>
      <c r="D35" s="115" t="s">
        <v>481</v>
      </c>
      <c r="I35" s="3"/>
      <c r="J35" s="3"/>
      <c r="K35" s="3"/>
      <c r="L35" s="3"/>
      <c r="M35" s="3"/>
      <c r="N35" s="3"/>
    </row>
    <row r="36" spans="1:14" ht="15">
      <c r="A36" s="10"/>
      <c r="B36" s="182"/>
      <c r="C36" s="183"/>
      <c r="D36" s="268"/>
      <c r="G36" s="427" t="str">
        <f>IF(C33="&lt;Please Select&gt;","No",IF(COUNTA(J36:J38)=SUM(J36:J38),"Yes","No"))</f>
        <v>Yes</v>
      </c>
      <c r="I36" s="3">
        <f>IF(G36="Yes", 1, 0)</f>
        <v>1</v>
      </c>
      <c r="J36" s="169">
        <f>IF(SUM(K36:K38)&gt;=1,1,0)</f>
        <v>1</v>
      </c>
      <c r="K36" s="3">
        <f>IF($C$33="Yes",(IF($B36="",0,(COUNTIF('I&amp;E Backsheet'!$B$4:$B$156,$B36)))),1)</f>
        <v>1</v>
      </c>
      <c r="L36" s="3">
        <f>IF(AND((COUNTIF('I&amp;E Backsheet'!$B$4:$B$156,$B37))=1,C37=""),0,1)</f>
        <v>1</v>
      </c>
      <c r="M36" s="3">
        <f>IF(AND(B36="",C36=""),1,(IF(D36="",0,1)))</f>
        <v>1</v>
      </c>
      <c r="N36" s="3"/>
    </row>
    <row r="37" spans="1:14" ht="15">
      <c r="A37" s="10"/>
      <c r="B37" s="182"/>
      <c r="C37" s="184"/>
      <c r="D37" s="271"/>
      <c r="G37" s="428"/>
      <c r="I37" s="3"/>
      <c r="J37" s="169">
        <f>IF(COUNTIF($L$36:$L$38,0)&gt;=1,0,1)</f>
        <v>1</v>
      </c>
      <c r="K37" s="3">
        <f>IF($C$33="Yes",(IF($B37="",0,(COUNTIF('I&amp;E Backsheet'!$B$4:$B$156,$B37)))),1)</f>
        <v>1</v>
      </c>
      <c r="L37" s="3">
        <f>IF(AND((COUNTIF('I&amp;E Backsheet'!$B$4:$B$156,$B38))=1,C38=""),0,1)</f>
        <v>1</v>
      </c>
      <c r="M37" s="3">
        <f>IF(AND(B37="",C37=""),1,(IF(D37="",0,1)))</f>
        <v>1</v>
      </c>
      <c r="N37" s="3"/>
    </row>
    <row r="38" spans="1:14" ht="15">
      <c r="A38" s="10"/>
      <c r="B38" s="182"/>
      <c r="C38" s="185"/>
      <c r="D38" s="272"/>
      <c r="G38" s="429"/>
      <c r="I38" s="3"/>
      <c r="J38" s="169">
        <f>IF(COUNTIF($M$36:$M$38,0)&gt;=1,0,1)</f>
        <v>1</v>
      </c>
      <c r="K38" s="3">
        <f>IF($C$33="Yes",(IF($B38="",0,(COUNTIF('I&amp;E Backsheet'!$B$4:$B$156,$B38)))),1)</f>
        <v>1</v>
      </c>
      <c r="L38" s="3">
        <f>IF(AND((COUNTIF('I&amp;E Backsheet'!$B$4:$B$156,$B39))=1,C39=""),0,1)</f>
        <v>1</v>
      </c>
      <c r="M38" s="3">
        <f>IF(AND(B38="",C38=""),1,(IF(D38="",0,1)))</f>
        <v>1</v>
      </c>
      <c r="N38" s="3"/>
    </row>
    <row r="39" spans="1:14" ht="15">
      <c r="A39" s="7"/>
      <c r="B39" s="63" t="s">
        <v>482</v>
      </c>
      <c r="C39" s="64">
        <f>SUM(C36:C38)</f>
        <v>0</v>
      </c>
      <c r="I39" s="3"/>
      <c r="J39" s="3"/>
      <c r="K39" s="3"/>
      <c r="L39" s="3"/>
      <c r="M39" s="3"/>
      <c r="N39" s="3"/>
    </row>
    <row r="40" spans="1:14" ht="15">
      <c r="I40" s="3"/>
      <c r="J40" s="3"/>
      <c r="K40" s="3"/>
      <c r="L40" s="3"/>
      <c r="M40" s="3"/>
      <c r="N40" s="3"/>
    </row>
    <row r="41" spans="1:14" ht="15">
      <c r="I41" s="3"/>
      <c r="J41" s="3"/>
      <c r="K41" s="3"/>
      <c r="L41" s="3"/>
      <c r="M41" s="3"/>
      <c r="N41" s="3"/>
    </row>
    <row r="42" spans="1:14" ht="15">
      <c r="B42" s="44" t="s">
        <v>483</v>
      </c>
      <c r="C42" s="45" t="s">
        <v>476</v>
      </c>
      <c r="I42" s="3"/>
      <c r="J42" s="3"/>
      <c r="K42" s="3"/>
      <c r="L42" s="3"/>
      <c r="M42" s="3"/>
      <c r="N42" s="3"/>
    </row>
    <row r="43" spans="1:14" ht="15">
      <c r="A43" s="7">
        <v>1</v>
      </c>
      <c r="B43" s="59" t="str">
        <f>IFERROR(INDEX('I&amp;E Backsheet'!$AD$4:$AD$166,MATCH('Backsheet for muncher'!$D$9&amp;'3. Income'!$A43,'I&amp;E Backsheet'!$AB$4:$AB$166,0),1),"")</f>
        <v>NHS Staffordshire and Stoke-on-Trent ICB</v>
      </c>
      <c r="C43" s="56">
        <f>IFERROR(INDEX('I&amp;E Backsheet'!$AE$4:$AF$168,MATCH('Backsheet for muncher'!$D$9&amp;'3. Income'!$A43,'I&amp;E Backsheet'!$AB$4:$AB$168,0),1),"")</f>
        <v>83772932.809340715</v>
      </c>
      <c r="I43" s="3"/>
      <c r="J43" s="3"/>
      <c r="K43" s="3"/>
      <c r="L43" s="3"/>
      <c r="M43" s="3"/>
      <c r="N43" s="3"/>
    </row>
    <row r="44" spans="1:14" ht="15">
      <c r="A44" s="7">
        <v>2</v>
      </c>
      <c r="B44" s="61" t="str">
        <f>IFERROR(INDEX('I&amp;E Backsheet'!$AD$4:$AD$166,MATCH('Backsheet for muncher'!$D$9&amp;'3. Income'!$A44,'I&amp;E Backsheet'!$AB$4:$AB$166,0),1),"")</f>
        <v/>
      </c>
      <c r="C44" s="62" t="str">
        <f>IFERROR(INDEX('I&amp;E Backsheet'!$AE$4:$AF$168,MATCH('Backsheet for muncher'!$D$9&amp;'3. Income'!$A44,'I&amp;E Backsheet'!$AB$4:$AB$168,0),1),"")</f>
        <v/>
      </c>
      <c r="I44" s="3"/>
      <c r="J44" s="3"/>
      <c r="K44" s="3"/>
      <c r="L44" s="3"/>
      <c r="M44" s="3"/>
      <c r="N44" s="3"/>
    </row>
    <row r="45" spans="1:14" ht="15">
      <c r="A45" s="7">
        <v>3</v>
      </c>
      <c r="B45" s="61" t="str">
        <f>IFERROR(INDEX('I&amp;E Backsheet'!$AD$4:$AD$166,MATCH('Backsheet for muncher'!$D$9&amp;'3. Income'!$A45,'I&amp;E Backsheet'!$AB$4:$AB$166,0),1),"")</f>
        <v/>
      </c>
      <c r="C45" s="62" t="str">
        <f>IFERROR(INDEX('I&amp;E Backsheet'!$AE$4:$AF$168,MATCH('Backsheet for muncher'!$D$9&amp;'3. Income'!$A45,'I&amp;E Backsheet'!$AB$4:$AB$168,0),1),"")</f>
        <v/>
      </c>
      <c r="I45" s="3"/>
      <c r="J45" s="3"/>
      <c r="K45" s="3"/>
      <c r="L45" s="3"/>
      <c r="M45" s="3"/>
      <c r="N45" s="3"/>
    </row>
    <row r="46" spans="1:14" ht="15">
      <c r="A46" s="7">
        <v>4</v>
      </c>
      <c r="B46" s="61" t="str">
        <f>IFERROR(INDEX('I&amp;E Backsheet'!$AD$4:$AD$166,MATCH('Backsheet for muncher'!$D$9&amp;'3. Income'!$A46,'I&amp;E Backsheet'!$AB$4:$AB$166,0),1),"")</f>
        <v/>
      </c>
      <c r="C46" s="62" t="str">
        <f>IFERROR(INDEX('I&amp;E Backsheet'!$AE$4:$AF$168,MATCH('Backsheet for muncher'!$D$9&amp;'3. Income'!$A46,'I&amp;E Backsheet'!$AB$4:$AB$168,0),1),"")</f>
        <v/>
      </c>
      <c r="I46" s="3"/>
      <c r="J46" s="3"/>
      <c r="K46" s="3"/>
      <c r="L46" s="3"/>
      <c r="M46" s="3"/>
      <c r="N46" s="3"/>
    </row>
    <row r="47" spans="1:14" ht="15">
      <c r="A47" s="7">
        <v>5</v>
      </c>
      <c r="B47" s="61" t="str">
        <f>IFERROR(INDEX('I&amp;E Backsheet'!$AD$4:$AD$166,MATCH('Backsheet for muncher'!$D$9&amp;'3. Income'!$A47,'I&amp;E Backsheet'!$AB$4:$AB$166,0),1),"")</f>
        <v/>
      </c>
      <c r="C47" s="62" t="str">
        <f>IFERROR(INDEX('I&amp;E Backsheet'!$AE$4:$AF$168,MATCH('Backsheet for muncher'!$D$9&amp;'3. Income'!$A47,'I&amp;E Backsheet'!$AB$4:$AB$168,0),1),"")</f>
        <v/>
      </c>
      <c r="I47" s="3"/>
      <c r="J47" s="3"/>
      <c r="K47" s="3"/>
      <c r="L47" s="3"/>
      <c r="M47" s="3"/>
      <c r="N47" s="3"/>
    </row>
    <row r="48" spans="1:14" ht="15">
      <c r="A48" s="7">
        <v>6</v>
      </c>
      <c r="B48" s="61" t="str">
        <f>IFERROR(INDEX('I&amp;E Backsheet'!$AD$4:$AD$166,MATCH('Backsheet for muncher'!$D$9&amp;'3. Income'!$A48,'I&amp;E Backsheet'!$AB$4:$AB$166,0),1),"")</f>
        <v/>
      </c>
      <c r="C48" s="62" t="str">
        <f>IFERROR(INDEX('I&amp;E Backsheet'!$AE$4:$AF$168,MATCH('Backsheet for muncher'!$D$9&amp;'3. Income'!$A48,'I&amp;E Backsheet'!$AB$4:$AB$168,0),1),"")</f>
        <v/>
      </c>
      <c r="I48" s="3"/>
      <c r="J48" s="3"/>
      <c r="K48" s="3"/>
      <c r="L48" s="3"/>
      <c r="M48" s="3"/>
      <c r="N48" s="3"/>
    </row>
    <row r="49" spans="1:14" ht="15">
      <c r="A49" s="7">
        <v>7</v>
      </c>
      <c r="B49" s="60" t="str">
        <f>IFERROR(INDEX('I&amp;E Backsheet'!$AD$4:$AD$166,MATCH('Backsheet for muncher'!$D$9&amp;'3. Income'!$A49,'I&amp;E Backsheet'!$AB$4:$AB$166,0),1),"")</f>
        <v/>
      </c>
      <c r="C49" s="57" t="str">
        <f>IFERROR(INDEX('I&amp;E Backsheet'!$AE$4:$AF$168,MATCH('Backsheet for muncher'!$D$9&amp;'3. Income'!$A49,'I&amp;E Backsheet'!$AB$4:$AB$168,0),1),"")</f>
        <v/>
      </c>
      <c r="I49" s="3"/>
      <c r="J49" s="3"/>
      <c r="K49" s="3"/>
      <c r="L49" s="3"/>
      <c r="M49" s="3"/>
      <c r="N49" s="3"/>
    </row>
    <row r="50" spans="1:14" ht="15">
      <c r="B50" s="63" t="s">
        <v>484</v>
      </c>
      <c r="C50" s="64">
        <f>SUM(C43:C49)</f>
        <v>83772932.809340715</v>
      </c>
      <c r="I50" s="3"/>
      <c r="J50" s="3"/>
      <c r="K50" s="3"/>
      <c r="L50" s="3"/>
      <c r="M50" s="3"/>
      <c r="N50" s="3"/>
    </row>
    <row r="51" spans="1:14" ht="15">
      <c r="I51" s="3"/>
      <c r="J51" s="3"/>
      <c r="K51" s="3"/>
      <c r="L51" s="3"/>
      <c r="M51" s="3"/>
      <c r="N51" s="3"/>
    </row>
    <row r="52" spans="1:14" ht="15">
      <c r="I52" s="3"/>
      <c r="J52" s="3"/>
      <c r="K52" s="3"/>
      <c r="L52" s="3"/>
      <c r="M52" s="3"/>
      <c r="N52" s="3"/>
    </row>
    <row r="53" spans="1:14" ht="30">
      <c r="B53" s="116" t="s">
        <v>485</v>
      </c>
      <c r="C53" s="168" t="s">
        <v>4</v>
      </c>
      <c r="G53" s="17" t="str">
        <f>IF(I53=1,"Yes","No")</f>
        <v>Yes</v>
      </c>
      <c r="H53" s="162"/>
      <c r="I53" s="169">
        <f>IF(OR(C53="Yes",C53="No"),1,0)</f>
        <v>1</v>
      </c>
      <c r="J53" s="3"/>
      <c r="K53" s="3"/>
      <c r="L53" s="3"/>
      <c r="M53" s="3"/>
      <c r="N53" s="3"/>
    </row>
    <row r="54" spans="1:14" ht="15">
      <c r="I54" s="3"/>
      <c r="J54" s="3"/>
      <c r="K54" s="3"/>
      <c r="L54" s="3"/>
      <c r="M54" s="3"/>
      <c r="N54" s="3"/>
    </row>
    <row r="55" spans="1:14" ht="30" customHeight="1">
      <c r="B55" s="44" t="s">
        <v>486</v>
      </c>
      <c r="C55" s="45" t="s">
        <v>476</v>
      </c>
      <c r="D55" s="100" t="s">
        <v>487</v>
      </c>
      <c r="I55" s="3"/>
      <c r="J55" s="3"/>
      <c r="K55" s="3"/>
      <c r="L55" s="3"/>
      <c r="M55" s="3"/>
      <c r="N55" s="3"/>
    </row>
    <row r="56" spans="1:14" ht="15">
      <c r="A56" s="10"/>
      <c r="B56" s="181" t="s">
        <v>488</v>
      </c>
      <c r="C56" s="178">
        <f>18468687+1400000</f>
        <v>19868687</v>
      </c>
      <c r="D56" s="273" t="s">
        <v>489</v>
      </c>
      <c r="G56" s="427" t="str">
        <f>IF(C53="&lt;Please Select&gt;","No",IF(COUNTA(J56:J58)=SUM(J56:J58),"Yes","No"))</f>
        <v>Yes</v>
      </c>
      <c r="I56" s="3">
        <f>IF(G56="Yes", 1, 0)</f>
        <v>1</v>
      </c>
      <c r="J56" s="169">
        <f>IF(SUM(K56:K65)&gt;=1,1,0)</f>
        <v>1</v>
      </c>
      <c r="K56" s="3">
        <f t="shared" ref="K56:K65" si="1">IF($C$53="Yes",(IF($B56="",0,1)),1)</f>
        <v>1</v>
      </c>
      <c r="L56" s="3">
        <f>IF(AND((COUNTIF('I&amp;E Backsheet'!$B$4:$B$156,$B57))=1,C57=""),0,1)</f>
        <v>1</v>
      </c>
      <c r="M56" s="3">
        <f>IF(AND(B56="",C56=""),1,(IF(D56="",0,1)))</f>
        <v>1</v>
      </c>
      <c r="N56" s="3"/>
    </row>
    <row r="57" spans="1:14" ht="15">
      <c r="A57" s="10"/>
      <c r="B57" s="181"/>
      <c r="C57" s="179"/>
      <c r="D57" s="274"/>
      <c r="G57" s="427"/>
      <c r="I57" s="3"/>
      <c r="J57" s="169">
        <f>IF(COUNTIF($L$56:$L$65,0)&gt;=1,0,1)</f>
        <v>1</v>
      </c>
      <c r="K57" s="3">
        <f t="shared" si="1"/>
        <v>0</v>
      </c>
      <c r="L57" s="3">
        <f>IF(AND((COUNTIF('I&amp;E Backsheet'!$B$4:$B$156,$B58))=1,C58=""),0,1)</f>
        <v>1</v>
      </c>
      <c r="M57" s="3">
        <f>IF(AND(B57="",C57=""),1,(IF(D57="",0,1)))</f>
        <v>1</v>
      </c>
      <c r="N57" s="3"/>
    </row>
    <row r="58" spans="1:14" ht="15">
      <c r="A58" s="10"/>
      <c r="B58" s="181"/>
      <c r="C58" s="179"/>
      <c r="D58" s="274"/>
      <c r="G58" s="427"/>
      <c r="I58" s="3"/>
      <c r="J58" s="169">
        <f>IF(COUNTIF($M$56:$M$65,0)&gt;=1,0,1)</f>
        <v>1</v>
      </c>
      <c r="K58" s="3">
        <f t="shared" si="1"/>
        <v>0</v>
      </c>
      <c r="L58" s="3">
        <f>IF(AND((COUNTIF('I&amp;E Backsheet'!$B$4:$B$156,$B59))=1,C59=""),0,1)</f>
        <v>1</v>
      </c>
      <c r="M58" s="3">
        <f>IF(AND(B58="",C58=""),1,(IF(D58="",0,1)))</f>
        <v>1</v>
      </c>
      <c r="N58" s="3"/>
    </row>
    <row r="59" spans="1:14" ht="15">
      <c r="A59" s="10"/>
      <c r="B59" s="181"/>
      <c r="C59" s="179"/>
      <c r="D59" s="274"/>
      <c r="G59" s="427"/>
      <c r="I59" s="3"/>
      <c r="J59" s="169"/>
      <c r="K59" s="3">
        <f t="shared" si="1"/>
        <v>0</v>
      </c>
      <c r="L59" s="3">
        <f>IF(AND((COUNTIF('I&amp;E Backsheet'!$B$4:$B$156,$B60))=1,C60=""),0,1)</f>
        <v>1</v>
      </c>
      <c r="M59" s="3">
        <f t="shared" ref="M59:M65" si="2">IF(AND(B59="",C59=""),1,(IF(D59="",0,1)))</f>
        <v>1</v>
      </c>
      <c r="N59" s="3"/>
    </row>
    <row r="60" spans="1:14" ht="15">
      <c r="A60" s="10"/>
      <c r="B60" s="181"/>
      <c r="C60" s="179"/>
      <c r="D60" s="274"/>
      <c r="G60" s="427"/>
      <c r="I60" s="3"/>
      <c r="J60" s="169"/>
      <c r="K60" s="3">
        <f t="shared" si="1"/>
        <v>0</v>
      </c>
      <c r="L60" s="3">
        <f>IF(AND((COUNTIF('I&amp;E Backsheet'!$B$4:$B$156,$B61))=1,C61=""),0,1)</f>
        <v>1</v>
      </c>
      <c r="M60" s="3">
        <f t="shared" si="2"/>
        <v>1</v>
      </c>
      <c r="N60" s="3"/>
    </row>
    <row r="61" spans="1:14" ht="15">
      <c r="A61" s="10"/>
      <c r="B61" s="181"/>
      <c r="C61" s="179"/>
      <c r="D61" s="274"/>
      <c r="G61" s="427"/>
      <c r="I61" s="3"/>
      <c r="J61" s="169"/>
      <c r="K61" s="3">
        <f t="shared" si="1"/>
        <v>0</v>
      </c>
      <c r="L61" s="3">
        <f>IF(AND((COUNTIF('I&amp;E Backsheet'!$B$4:$B$156,$B62))=1,C62=""),0,1)</f>
        <v>1</v>
      </c>
      <c r="M61" s="3">
        <f t="shared" si="2"/>
        <v>1</v>
      </c>
      <c r="N61" s="3"/>
    </row>
    <row r="62" spans="1:14" ht="15">
      <c r="A62" s="10"/>
      <c r="B62" s="181"/>
      <c r="C62" s="179"/>
      <c r="D62" s="274"/>
      <c r="G62" s="427"/>
      <c r="I62" s="3"/>
      <c r="J62" s="169"/>
      <c r="K62" s="3">
        <f t="shared" si="1"/>
        <v>0</v>
      </c>
      <c r="L62" s="3">
        <f>IF(AND((COUNTIF('I&amp;E Backsheet'!$B$4:$B$156,$B63))=1,C63=""),0,1)</f>
        <v>1</v>
      </c>
      <c r="M62" s="3">
        <f t="shared" si="2"/>
        <v>1</v>
      </c>
      <c r="N62" s="3"/>
    </row>
    <row r="63" spans="1:14" ht="15">
      <c r="A63" s="10"/>
      <c r="B63" s="181"/>
      <c r="C63" s="179"/>
      <c r="D63" s="274"/>
      <c r="G63" s="427"/>
      <c r="I63" s="3"/>
      <c r="J63" s="169"/>
      <c r="K63" s="3">
        <f t="shared" si="1"/>
        <v>0</v>
      </c>
      <c r="L63" s="3">
        <f>IF(AND((COUNTIF('I&amp;E Backsheet'!$B$4:$B$156,$B64))=1,C64=""),0,1)</f>
        <v>1</v>
      </c>
      <c r="M63" s="3">
        <f t="shared" si="2"/>
        <v>1</v>
      </c>
      <c r="N63" s="3"/>
    </row>
    <row r="64" spans="1:14" ht="15">
      <c r="A64" s="10"/>
      <c r="B64" s="181"/>
      <c r="C64" s="179"/>
      <c r="D64" s="274"/>
      <c r="G64" s="427"/>
      <c r="I64" s="3"/>
      <c r="J64" s="169"/>
      <c r="K64" s="3">
        <f t="shared" si="1"/>
        <v>0</v>
      </c>
      <c r="L64" s="3">
        <f>IF(AND((COUNTIF('I&amp;E Backsheet'!$B$4:$B$156,$B65))=1,C65=""),0,1)</f>
        <v>1</v>
      </c>
      <c r="M64" s="3">
        <f t="shared" si="2"/>
        <v>1</v>
      </c>
      <c r="N64" s="3"/>
    </row>
    <row r="65" spans="1:14" ht="15">
      <c r="A65" s="10"/>
      <c r="B65" s="181"/>
      <c r="C65" s="180"/>
      <c r="D65" s="275"/>
      <c r="G65" s="427"/>
      <c r="I65" s="3"/>
      <c r="J65" s="169"/>
      <c r="K65" s="3">
        <f t="shared" si="1"/>
        <v>0</v>
      </c>
      <c r="L65" s="3">
        <f>IF(AND((COUNTIF('I&amp;E Backsheet'!$B$4:$B$156,$B66))=1,C66=""),0,1)</f>
        <v>1</v>
      </c>
      <c r="M65" s="3">
        <f t="shared" si="2"/>
        <v>1</v>
      </c>
      <c r="N65" s="3"/>
    </row>
    <row r="66" spans="1:14" ht="15">
      <c r="B66" s="63" t="s">
        <v>490</v>
      </c>
      <c r="C66" s="90">
        <f>SUM(C56:C65)</f>
        <v>19868687</v>
      </c>
      <c r="D66" s="1"/>
      <c r="I66" s="3"/>
      <c r="J66" s="3"/>
      <c r="K66" s="3"/>
      <c r="L66" s="3"/>
      <c r="M66" s="3"/>
      <c r="N66" s="3"/>
    </row>
    <row r="67" spans="1:14" ht="15">
      <c r="B67" s="63" t="s">
        <v>491</v>
      </c>
      <c r="C67" s="90">
        <f>SUM(C50,C66)</f>
        <v>103641619.80934072</v>
      </c>
      <c r="D67" s="1"/>
      <c r="I67" s="3"/>
      <c r="J67" s="3"/>
      <c r="K67" s="3"/>
      <c r="L67" s="3"/>
      <c r="M67" s="3"/>
      <c r="N67" s="3"/>
    </row>
    <row r="68" spans="1:14" ht="15">
      <c r="B68" s="1"/>
      <c r="C68" s="1"/>
      <c r="D68" s="1"/>
      <c r="I68" s="3"/>
      <c r="J68" s="3"/>
      <c r="K68" s="3"/>
      <c r="L68" s="3"/>
      <c r="M68" s="3"/>
      <c r="N68" s="3"/>
    </row>
    <row r="69" spans="1:14" ht="15">
      <c r="B69" s="1"/>
      <c r="C69" s="1"/>
      <c r="D69" s="1"/>
      <c r="I69" s="3"/>
      <c r="J69" s="3"/>
      <c r="K69" s="3"/>
      <c r="L69" s="3"/>
      <c r="M69" s="3"/>
      <c r="N69" s="3"/>
    </row>
    <row r="70" spans="1:14" ht="15">
      <c r="B70" s="1"/>
      <c r="C70" s="1"/>
      <c r="D70" s="1"/>
      <c r="I70" s="3"/>
      <c r="J70" s="3"/>
      <c r="K70" s="3"/>
      <c r="L70" s="3"/>
      <c r="M70" s="3"/>
      <c r="N70" s="3"/>
    </row>
    <row r="71" spans="1:14" ht="15">
      <c r="B71" s="1"/>
      <c r="C71" s="1"/>
      <c r="D71" s="1"/>
      <c r="I71" s="3"/>
      <c r="J71" s="3"/>
      <c r="K71" s="3"/>
      <c r="L71" s="3"/>
      <c r="M71" s="3"/>
      <c r="N71" s="3"/>
    </row>
    <row r="72" spans="1:14" ht="15">
      <c r="B72" s="1"/>
      <c r="C72" s="45" t="s">
        <v>439</v>
      </c>
      <c r="I72" s="3"/>
      <c r="J72" s="3"/>
      <c r="K72" s="3"/>
      <c r="L72" s="3"/>
      <c r="M72" s="3"/>
      <c r="N72" s="3"/>
    </row>
    <row r="73" spans="1:14" ht="15">
      <c r="B73" s="44" t="s">
        <v>492</v>
      </c>
      <c r="C73" s="64">
        <f>SUM(C24,C30,C39,C67)</f>
        <v>156433026.80934072</v>
      </c>
      <c r="I73" s="3"/>
      <c r="J73" s="3"/>
      <c r="K73" s="3"/>
      <c r="L73" s="3"/>
      <c r="M73" s="3"/>
      <c r="N73" s="3"/>
    </row>
    <row r="74" spans="1:14" ht="15">
      <c r="B74" s="1"/>
      <c r="C74" s="1"/>
      <c r="D74" s="1"/>
      <c r="I74" s="3"/>
      <c r="J74" s="3"/>
      <c r="K74" s="3"/>
      <c r="L74" s="3"/>
      <c r="M74" s="3"/>
      <c r="N74" s="3"/>
    </row>
    <row r="75" spans="1:14" ht="15">
      <c r="B75" s="1"/>
      <c r="C75" s="1"/>
      <c r="D75" s="1"/>
      <c r="I75" s="3"/>
      <c r="J75" s="3"/>
      <c r="K75" s="3"/>
      <c r="L75" s="3"/>
      <c r="M75" s="3"/>
      <c r="N75" s="3"/>
    </row>
    <row r="76" spans="1:14" ht="45">
      <c r="B76" s="242" t="s">
        <v>493</v>
      </c>
      <c r="I76" s="3"/>
      <c r="J76" s="3"/>
      <c r="K76" s="3"/>
      <c r="L76" s="3"/>
      <c r="M76" s="3"/>
      <c r="N76" s="3"/>
    </row>
    <row r="77" spans="1:14" ht="15">
      <c r="B77" s="418"/>
      <c r="C77" s="419"/>
      <c r="D77" s="419"/>
      <c r="E77" s="420"/>
      <c r="G77" s="414" t="str">
        <f>IF(LEN(B77)&gt;0,"Yes","No")</f>
        <v>No</v>
      </c>
      <c r="I77" s="3">
        <f>IF(LEN(B77)&gt;0,1,0)</f>
        <v>0</v>
      </c>
      <c r="J77" s="3"/>
      <c r="K77" s="3"/>
      <c r="L77" s="3"/>
      <c r="M77" s="3"/>
      <c r="N77" s="3"/>
    </row>
    <row r="78" spans="1:14" ht="15">
      <c r="B78" s="421"/>
      <c r="C78" s="422"/>
      <c r="D78" s="422"/>
      <c r="E78" s="423"/>
      <c r="G78" s="415"/>
      <c r="I78" s="3"/>
      <c r="J78" s="3"/>
      <c r="K78" s="3"/>
      <c r="L78" s="3"/>
      <c r="M78" s="3"/>
      <c r="N78" s="3"/>
    </row>
    <row r="79" spans="1:14" ht="15">
      <c r="B79" s="421"/>
      <c r="C79" s="422"/>
      <c r="D79" s="422"/>
      <c r="E79" s="423"/>
      <c r="G79" s="415"/>
      <c r="I79" s="3"/>
      <c r="J79" s="3"/>
      <c r="K79" s="3"/>
      <c r="L79" s="3"/>
      <c r="M79" s="3"/>
      <c r="N79" s="3"/>
    </row>
    <row r="80" spans="1:14" ht="38.1" customHeight="1">
      <c r="B80" s="421"/>
      <c r="C80" s="422"/>
      <c r="D80" s="422"/>
      <c r="E80" s="423"/>
      <c r="G80" s="415"/>
      <c r="I80" s="3"/>
      <c r="J80" s="3"/>
      <c r="K80" s="3"/>
      <c r="L80" s="3"/>
      <c r="M80" s="3"/>
      <c r="N80" s="3"/>
    </row>
    <row r="81" spans="2:14" ht="54.6" customHeight="1">
      <c r="B81" s="424"/>
      <c r="C81" s="425"/>
      <c r="D81" s="425"/>
      <c r="E81" s="426"/>
      <c r="G81" s="415"/>
      <c r="I81" s="3"/>
      <c r="J81" s="3"/>
      <c r="K81" s="3"/>
      <c r="L81" s="3"/>
      <c r="M81" s="3"/>
      <c r="N81" s="3"/>
    </row>
    <row r="82" spans="2:14" ht="15">
      <c r="I82" s="3"/>
      <c r="J82" s="3"/>
      <c r="K82" s="3"/>
      <c r="L82" s="3"/>
      <c r="M82" s="3"/>
      <c r="N82" s="3"/>
    </row>
  </sheetData>
  <sheetProtection algorithmName="SHA-512" hashValue="tyNowu25o9p5JhJZ/EHCFl+WxjiskCzv9PWDBk1J+C3Qk29OA6OGXGM7kDCsXyx+CwagKDdsa9kl0FPVJPOIRQ==" saltValue="f/OU1CFz/k4aYGUiCmY1PQ==" spinCount="100000" sheet="1" objects="1" scenarios="1" formatColumns="0" formatRows="0" autoFilter="0"/>
  <mergeCells count="7">
    <mergeCell ref="G77:G81"/>
    <mergeCell ref="C5:D5"/>
    <mergeCell ref="B77:E81"/>
    <mergeCell ref="B2:D2"/>
    <mergeCell ref="G36:G38"/>
    <mergeCell ref="G56:G65"/>
    <mergeCell ref="B3:C3"/>
  </mergeCells>
  <phoneticPr fontId="24" type="noConversion"/>
  <conditionalFormatting sqref="B36:D38">
    <cfRule type="expression" dxfId="22" priority="13">
      <formula>$C$33="Yes"</formula>
    </cfRule>
  </conditionalFormatting>
  <conditionalFormatting sqref="B56:D65">
    <cfRule type="expression" dxfId="21" priority="12">
      <formula>$C$53="Yes"</formula>
    </cfRule>
  </conditionalFormatting>
  <conditionalFormatting sqref="C56:C65">
    <cfRule type="expression" dxfId="20" priority="16">
      <formula>#REF!="Yes"</formula>
    </cfRule>
  </conditionalFormatting>
  <conditionalFormatting sqref="C36:D38">
    <cfRule type="expression" dxfId="19" priority="19">
      <formula>#REF!="Yes"</formula>
    </cfRule>
  </conditionalFormatting>
  <conditionalFormatting sqref="D56:D65">
    <cfRule type="expression" dxfId="18" priority="30">
      <formula>#REF!="Yes"</formula>
    </cfRule>
  </conditionalFormatting>
  <conditionalFormatting sqref="G33">
    <cfRule type="cellIs" dxfId="17" priority="15" operator="equal">
      <formula>"Yes"</formula>
    </cfRule>
  </conditionalFormatting>
  <conditionalFormatting sqref="G36">
    <cfRule type="cellIs" dxfId="16" priority="28" operator="equal">
      <formula>"Yes"</formula>
    </cfRule>
  </conditionalFormatting>
  <conditionalFormatting sqref="G53">
    <cfRule type="cellIs" dxfId="15" priority="14" operator="equal">
      <formula>"Yes"</formula>
    </cfRule>
  </conditionalFormatting>
  <conditionalFormatting sqref="G56">
    <cfRule type="cellIs" dxfId="14" priority="26" operator="equal">
      <formula>"Yes"</formula>
    </cfRule>
  </conditionalFormatting>
  <conditionalFormatting sqref="G77">
    <cfRule type="cellIs" dxfId="13" priority="11" operator="equal">
      <formula>"Yes"</formula>
    </cfRule>
  </conditionalFormatting>
  <dataValidations count="1">
    <dataValidation type="decimal" operator="greaterThan" allowBlank="1" showInputMessage="1" showErrorMessage="1" sqref="C36:C38 C56:C65" xr:uid="{0F641B4D-3282-4984-B0ED-98EB67AE0915}">
      <formula1>0</formula1>
    </dataValidation>
  </dataValidations>
  <pageMargins left="0.7" right="0.7" top="0.75" bottom="0.75" header="0.3" footer="0.3"/>
  <pageSetup paperSize="9" scale="73" fitToHeight="0" orientation="portrait" r:id="rId1"/>
  <rowBreaks count="1" manualBreakCount="1">
    <brk id="40" max="7" man="1"/>
  </rowBreaks>
  <ignoredErrors>
    <ignoredError sqref="C28 C9:C10 C12:C23"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r:uid="{06936786-AB3E-424B-99AE-3D59E935220B}">
          <x14:formula1>
            <xm:f>'I&amp;E Backsheet'!$AJ$4:$AJ$6</xm:f>
          </x14:formula1>
          <xm:sqref>C53</xm:sqref>
        </x14:dataValidation>
        <x14:dataValidation type="list" allowBlank="1" showInputMessage="1" showErrorMessage="1" error="Please select a Health and Wellbeing Board from the drop-down list" xr:uid="{1EC98364-0B18-4299-B4EB-4DF7FE17F85B}">
          <x14:formula1>
            <xm:f>dropdownlists!$B$2:$B$153</xm:f>
          </x14:formula1>
          <xm:sqref>B36:B38</xm:sqref>
        </x14:dataValidation>
        <x14:dataValidation type="list" allowBlank="1" showInputMessage="1" showErrorMessage="1" xr:uid="{E329B1DC-161F-43C1-9706-A65DD639B9C9}">
          <x14:formula1>
            <xm:f>'I&amp;E Backsheet'!$AK$9:$AK$50</xm:f>
          </x14:formula1>
          <xm:sqref>B56:B65</xm:sqref>
        </x14:dataValidation>
        <x14:dataValidation type="list" allowBlank="1" showInputMessage="1" showErrorMessage="1" xr:uid="{C33F645C-F820-4B6E-B03B-245DCA857744}">
          <x14:formula1>
            <xm:f>'I&amp;E Backsheet'!$AH$4:$AH$6</xm:f>
          </x14:formula1>
          <xm:sqref>C33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992ED-C76B-4C0A-91C1-5EB7A2B5E75C}">
  <sheetPr codeName="Sheet9"/>
  <dimension ref="A1:E166"/>
  <sheetViews>
    <sheetView topLeftCell="A132" workbookViewId="0"/>
  </sheetViews>
  <sheetFormatPr defaultColWidth="8.85546875" defaultRowHeight="14.45"/>
  <cols>
    <col min="1" max="5" width="18.28515625" customWidth="1"/>
  </cols>
  <sheetData>
    <row r="1" spans="1:5">
      <c r="A1" s="72" t="s">
        <v>494</v>
      </c>
      <c r="B1" s="72" t="s">
        <v>495</v>
      </c>
      <c r="C1" s="72" t="s">
        <v>496</v>
      </c>
      <c r="D1" s="72" t="s">
        <v>497</v>
      </c>
      <c r="E1" s="72" t="s">
        <v>5</v>
      </c>
    </row>
    <row r="2" spans="1:5">
      <c r="A2" s="73" t="s">
        <v>2</v>
      </c>
      <c r="B2" s="73" t="s">
        <v>3</v>
      </c>
      <c r="C2" s="73" t="s">
        <v>498</v>
      </c>
      <c r="D2" s="73" t="s">
        <v>499</v>
      </c>
      <c r="E2" s="73" t="s">
        <v>500</v>
      </c>
    </row>
    <row r="3" spans="1:5">
      <c r="A3" s="73" t="s">
        <v>6</v>
      </c>
      <c r="B3" s="73" t="s">
        <v>7</v>
      </c>
      <c r="C3" s="73" t="s">
        <v>501</v>
      </c>
      <c r="D3" s="73" t="s">
        <v>502</v>
      </c>
      <c r="E3" s="73" t="s">
        <v>503</v>
      </c>
    </row>
    <row r="4" spans="1:5">
      <c r="A4" s="73" t="s">
        <v>10</v>
      </c>
      <c r="B4" s="73" t="s">
        <v>11</v>
      </c>
      <c r="C4" s="73" t="s">
        <v>504</v>
      </c>
      <c r="D4" s="73" t="s">
        <v>505</v>
      </c>
      <c r="E4" s="73" t="s">
        <v>506</v>
      </c>
    </row>
    <row r="5" spans="1:5">
      <c r="A5" s="73" t="s">
        <v>13</v>
      </c>
      <c r="B5" s="73" t="s">
        <v>14</v>
      </c>
      <c r="C5" s="73" t="s">
        <v>507</v>
      </c>
      <c r="D5" s="73" t="s">
        <v>508</v>
      </c>
      <c r="E5" s="73" t="s">
        <v>509</v>
      </c>
    </row>
    <row r="6" spans="1:5">
      <c r="A6" s="73" t="s">
        <v>15</v>
      </c>
      <c r="B6" s="73" t="s">
        <v>16</v>
      </c>
      <c r="C6" s="73" t="s">
        <v>510</v>
      </c>
      <c r="D6" s="73" t="s">
        <v>511</v>
      </c>
      <c r="E6" s="73" t="s">
        <v>512</v>
      </c>
    </row>
    <row r="7" spans="1:5">
      <c r="A7" s="73" t="s">
        <v>17</v>
      </c>
      <c r="B7" s="73" t="s">
        <v>18</v>
      </c>
      <c r="C7" s="73" t="s">
        <v>513</v>
      </c>
      <c r="D7" s="73" t="s">
        <v>514</v>
      </c>
      <c r="E7" s="73" t="s">
        <v>515</v>
      </c>
    </row>
    <row r="8" spans="1:5">
      <c r="A8" s="73" t="s">
        <v>19</v>
      </c>
      <c r="B8" s="73" t="s">
        <v>20</v>
      </c>
      <c r="C8" s="73" t="s">
        <v>516</v>
      </c>
      <c r="D8" s="73" t="s">
        <v>517</v>
      </c>
      <c r="E8" s="73" t="s">
        <v>518</v>
      </c>
    </row>
    <row r="9" spans="1:5">
      <c r="A9" s="73" t="s">
        <v>21</v>
      </c>
      <c r="B9" s="73" t="s">
        <v>22</v>
      </c>
      <c r="C9" s="73" t="s">
        <v>519</v>
      </c>
      <c r="D9" s="73" t="s">
        <v>520</v>
      </c>
      <c r="E9" s="73" t="s">
        <v>521</v>
      </c>
    </row>
    <row r="10" spans="1:5">
      <c r="A10" s="73" t="s">
        <v>23</v>
      </c>
      <c r="B10" s="73" t="s">
        <v>24</v>
      </c>
      <c r="C10" s="73" t="s">
        <v>522</v>
      </c>
      <c r="D10" s="73" t="s">
        <v>520</v>
      </c>
      <c r="E10" s="73" t="s">
        <v>521</v>
      </c>
    </row>
    <row r="11" spans="1:5">
      <c r="A11" s="73" t="s">
        <v>25</v>
      </c>
      <c r="B11" s="73" t="s">
        <v>26</v>
      </c>
      <c r="C11" s="73" t="s">
        <v>523</v>
      </c>
      <c r="D11" s="73" t="s">
        <v>524</v>
      </c>
      <c r="E11" s="73" t="s">
        <v>525</v>
      </c>
    </row>
    <row r="12" spans="1:5">
      <c r="A12" s="73" t="s">
        <v>27</v>
      </c>
      <c r="B12" s="73" t="s">
        <v>28</v>
      </c>
      <c r="C12" s="73" t="s">
        <v>526</v>
      </c>
      <c r="D12" s="73" t="s">
        <v>527</v>
      </c>
      <c r="E12" s="73" t="s">
        <v>528</v>
      </c>
    </row>
    <row r="13" spans="1:5">
      <c r="A13" s="73" t="s">
        <v>29</v>
      </c>
      <c r="B13" s="73" t="s">
        <v>30</v>
      </c>
      <c r="C13" s="73" t="s">
        <v>529</v>
      </c>
      <c r="D13" s="73" t="s">
        <v>530</v>
      </c>
      <c r="E13" s="73" t="s">
        <v>531</v>
      </c>
    </row>
    <row r="14" spans="1:5">
      <c r="A14" s="73" t="s">
        <v>31</v>
      </c>
      <c r="B14" s="73" t="s">
        <v>32</v>
      </c>
      <c r="C14" s="73" t="s">
        <v>532</v>
      </c>
      <c r="D14" s="73" t="s">
        <v>533</v>
      </c>
      <c r="E14" s="73" t="s">
        <v>534</v>
      </c>
    </row>
    <row r="15" spans="1:5">
      <c r="A15" s="73" t="s">
        <v>33</v>
      </c>
      <c r="B15" s="73" t="s">
        <v>34</v>
      </c>
      <c r="C15" s="73" t="s">
        <v>535</v>
      </c>
      <c r="D15" s="73" t="s">
        <v>536</v>
      </c>
      <c r="E15" s="73" t="s">
        <v>537</v>
      </c>
    </row>
    <row r="16" spans="1:5">
      <c r="A16" s="73" t="s">
        <v>35</v>
      </c>
      <c r="B16" s="73" t="s">
        <v>36</v>
      </c>
      <c r="C16" s="73" t="s">
        <v>538</v>
      </c>
      <c r="D16" s="73" t="s">
        <v>539</v>
      </c>
      <c r="E16" s="73" t="s">
        <v>540</v>
      </c>
    </row>
    <row r="17" spans="1:5">
      <c r="A17" s="73" t="s">
        <v>37</v>
      </c>
      <c r="B17" s="73" t="s">
        <v>38</v>
      </c>
      <c r="C17" s="73" t="s">
        <v>541</v>
      </c>
      <c r="D17" s="73" t="s">
        <v>542</v>
      </c>
      <c r="E17" s="73" t="s">
        <v>543</v>
      </c>
    </row>
    <row r="18" spans="1:5">
      <c r="A18" s="73" t="s">
        <v>39</v>
      </c>
      <c r="B18" s="73" t="s">
        <v>40</v>
      </c>
      <c r="C18" s="73" t="s">
        <v>544</v>
      </c>
      <c r="D18" s="73" t="s">
        <v>514</v>
      </c>
      <c r="E18" s="73" t="s">
        <v>515</v>
      </c>
    </row>
    <row r="19" spans="1:5">
      <c r="A19" s="73" t="s">
        <v>41</v>
      </c>
      <c r="B19" s="73" t="s">
        <v>42</v>
      </c>
      <c r="C19" s="73" t="s">
        <v>545</v>
      </c>
      <c r="D19" s="73" t="s">
        <v>511</v>
      </c>
      <c r="E19" s="73" t="s">
        <v>512</v>
      </c>
    </row>
    <row r="20" spans="1:5">
      <c r="A20" s="73" t="s">
        <v>41</v>
      </c>
      <c r="B20" s="73" t="s">
        <v>42</v>
      </c>
      <c r="C20" s="73" t="s">
        <v>546</v>
      </c>
      <c r="D20" s="73" t="s">
        <v>547</v>
      </c>
      <c r="E20" s="73" t="s">
        <v>548</v>
      </c>
    </row>
    <row r="21" spans="1:5">
      <c r="A21" s="73" t="s">
        <v>43</v>
      </c>
      <c r="B21" s="73" t="s">
        <v>44</v>
      </c>
      <c r="C21" s="73" t="s">
        <v>549</v>
      </c>
      <c r="D21" s="73" t="s">
        <v>524</v>
      </c>
      <c r="E21" s="73" t="s">
        <v>525</v>
      </c>
    </row>
    <row r="22" spans="1:5">
      <c r="A22" s="73" t="s">
        <v>45</v>
      </c>
      <c r="B22" s="73" t="s">
        <v>46</v>
      </c>
      <c r="C22" s="73" t="s">
        <v>550</v>
      </c>
      <c r="D22" s="73" t="s">
        <v>533</v>
      </c>
      <c r="E22" s="73" t="s">
        <v>534</v>
      </c>
    </row>
    <row r="23" spans="1:5">
      <c r="A23" s="73" t="s">
        <v>47</v>
      </c>
      <c r="B23" s="73" t="s">
        <v>48</v>
      </c>
      <c r="C23" s="73" t="s">
        <v>551</v>
      </c>
      <c r="D23" s="73" t="s">
        <v>552</v>
      </c>
      <c r="E23" s="73" t="s">
        <v>553</v>
      </c>
    </row>
    <row r="24" spans="1:5">
      <c r="A24" s="73" t="s">
        <v>49</v>
      </c>
      <c r="B24" s="73" t="s">
        <v>50</v>
      </c>
      <c r="C24" s="73" t="s">
        <v>554</v>
      </c>
      <c r="D24" s="73" t="s">
        <v>502</v>
      </c>
      <c r="E24" s="73" t="s">
        <v>503</v>
      </c>
    </row>
    <row r="25" spans="1:5">
      <c r="A25" s="73" t="s">
        <v>51</v>
      </c>
      <c r="B25" s="73" t="s">
        <v>52</v>
      </c>
      <c r="C25" s="73" t="s">
        <v>555</v>
      </c>
      <c r="D25" s="73" t="s">
        <v>511</v>
      </c>
      <c r="E25" s="73" t="s">
        <v>512</v>
      </c>
    </row>
    <row r="26" spans="1:5">
      <c r="A26" s="73" t="s">
        <v>53</v>
      </c>
      <c r="B26" s="73" t="s">
        <v>54</v>
      </c>
      <c r="C26" s="73" t="s">
        <v>556</v>
      </c>
      <c r="D26" s="73" t="s">
        <v>557</v>
      </c>
      <c r="E26" s="73" t="s">
        <v>558</v>
      </c>
    </row>
    <row r="27" spans="1:5">
      <c r="A27" s="73" t="s">
        <v>55</v>
      </c>
      <c r="B27" s="73" t="s">
        <v>56</v>
      </c>
      <c r="C27" s="73" t="s">
        <v>559</v>
      </c>
      <c r="D27" s="73" t="s">
        <v>557</v>
      </c>
      <c r="E27" s="73" t="s">
        <v>558</v>
      </c>
    </row>
    <row r="28" spans="1:5">
      <c r="A28" s="73" t="s">
        <v>57</v>
      </c>
      <c r="B28" s="73" t="s">
        <v>58</v>
      </c>
      <c r="C28" s="73" t="s">
        <v>560</v>
      </c>
      <c r="D28" s="73" t="s">
        <v>499</v>
      </c>
      <c r="E28" s="73" t="s">
        <v>500</v>
      </c>
    </row>
    <row r="29" spans="1:5">
      <c r="A29" s="73" t="s">
        <v>59</v>
      </c>
      <c r="B29" s="73" t="s">
        <v>60</v>
      </c>
      <c r="C29" s="73" t="s">
        <v>561</v>
      </c>
      <c r="D29" s="73" t="s">
        <v>562</v>
      </c>
      <c r="E29" s="73" t="s">
        <v>563</v>
      </c>
    </row>
    <row r="30" spans="1:5">
      <c r="A30" s="73" t="s">
        <v>61</v>
      </c>
      <c r="B30" s="73" t="s">
        <v>62</v>
      </c>
      <c r="C30" s="73" t="s">
        <v>564</v>
      </c>
      <c r="D30" s="73" t="s">
        <v>565</v>
      </c>
      <c r="E30" s="73" t="s">
        <v>566</v>
      </c>
    </row>
    <row r="31" spans="1:5">
      <c r="A31" s="73" t="s">
        <v>63</v>
      </c>
      <c r="B31" s="73" t="s">
        <v>64</v>
      </c>
      <c r="C31" s="73" t="s">
        <v>567</v>
      </c>
      <c r="D31" s="73" t="s">
        <v>568</v>
      </c>
      <c r="E31" s="73" t="s">
        <v>569</v>
      </c>
    </row>
    <row r="32" spans="1:5">
      <c r="A32" s="73" t="s">
        <v>65</v>
      </c>
      <c r="B32" s="73" t="s">
        <v>66</v>
      </c>
      <c r="C32" s="73" t="s">
        <v>570</v>
      </c>
      <c r="D32" s="73" t="s">
        <v>571</v>
      </c>
      <c r="E32" s="73" t="s">
        <v>572</v>
      </c>
    </row>
    <row r="33" spans="1:5">
      <c r="A33" s="73" t="s">
        <v>573</v>
      </c>
      <c r="B33" s="73" t="s">
        <v>68</v>
      </c>
      <c r="C33" s="73" t="s">
        <v>574</v>
      </c>
      <c r="D33" s="73" t="s">
        <v>520</v>
      </c>
      <c r="E33" s="73" t="s">
        <v>521</v>
      </c>
    </row>
    <row r="34" spans="1:5">
      <c r="A34" s="73" t="s">
        <v>573</v>
      </c>
      <c r="B34" s="73" t="s">
        <v>68</v>
      </c>
      <c r="C34" s="73" t="s">
        <v>575</v>
      </c>
      <c r="D34" s="73" t="s">
        <v>565</v>
      </c>
      <c r="E34" s="73" t="s">
        <v>566</v>
      </c>
    </row>
    <row r="35" spans="1:5">
      <c r="A35" s="73" t="s">
        <v>69</v>
      </c>
      <c r="B35" s="73" t="s">
        <v>70</v>
      </c>
      <c r="C35" s="73" t="s">
        <v>576</v>
      </c>
      <c r="D35" s="73" t="s">
        <v>565</v>
      </c>
      <c r="E35" s="73" t="s">
        <v>566</v>
      </c>
    </row>
    <row r="36" spans="1:5">
      <c r="A36" s="73" t="s">
        <v>71</v>
      </c>
      <c r="B36" s="73" t="s">
        <v>72</v>
      </c>
      <c r="C36" s="73" t="s">
        <v>577</v>
      </c>
      <c r="D36" s="73" t="s">
        <v>578</v>
      </c>
      <c r="E36" s="73" t="s">
        <v>579</v>
      </c>
    </row>
    <row r="37" spans="1:5">
      <c r="A37" s="73" t="s">
        <v>73</v>
      </c>
      <c r="B37" s="73" t="s">
        <v>74</v>
      </c>
      <c r="C37" s="73" t="s">
        <v>580</v>
      </c>
      <c r="D37" s="73" t="s">
        <v>578</v>
      </c>
      <c r="E37" s="73" t="s">
        <v>579</v>
      </c>
    </row>
    <row r="38" spans="1:5">
      <c r="A38" s="73" t="s">
        <v>75</v>
      </c>
      <c r="B38" s="73" t="s">
        <v>76</v>
      </c>
      <c r="C38" s="73" t="s">
        <v>581</v>
      </c>
      <c r="D38" s="73" t="s">
        <v>582</v>
      </c>
      <c r="E38" s="73" t="s">
        <v>583</v>
      </c>
    </row>
    <row r="39" spans="1:5">
      <c r="A39" s="73" t="s">
        <v>77</v>
      </c>
      <c r="B39" s="73" t="s">
        <v>78</v>
      </c>
      <c r="C39" s="73" t="s">
        <v>584</v>
      </c>
      <c r="D39" s="73" t="s">
        <v>505</v>
      </c>
      <c r="E39" s="73" t="s">
        <v>506</v>
      </c>
    </row>
    <row r="40" spans="1:5">
      <c r="A40" s="73" t="s">
        <v>79</v>
      </c>
      <c r="B40" s="73" t="s">
        <v>80</v>
      </c>
      <c r="C40" s="73" t="s">
        <v>585</v>
      </c>
      <c r="D40" s="73" t="s">
        <v>527</v>
      </c>
      <c r="E40" s="73" t="s">
        <v>528</v>
      </c>
    </row>
    <row r="41" spans="1:5">
      <c r="A41" s="73" t="s">
        <v>81</v>
      </c>
      <c r="B41" s="73" t="s">
        <v>82</v>
      </c>
      <c r="C41" s="73" t="s">
        <v>586</v>
      </c>
      <c r="D41" s="73" t="s">
        <v>587</v>
      </c>
      <c r="E41" s="73" t="s">
        <v>588</v>
      </c>
    </row>
    <row r="42" spans="1:5">
      <c r="A42" s="73" t="s">
        <v>83</v>
      </c>
      <c r="B42" s="73" t="s">
        <v>84</v>
      </c>
      <c r="C42" s="73" t="s">
        <v>589</v>
      </c>
      <c r="D42" s="73" t="s">
        <v>536</v>
      </c>
      <c r="E42" s="73" t="s">
        <v>537</v>
      </c>
    </row>
    <row r="43" spans="1:5">
      <c r="A43" s="73" t="s">
        <v>85</v>
      </c>
      <c r="B43" s="73" t="s">
        <v>86</v>
      </c>
      <c r="C43" s="73" t="s">
        <v>590</v>
      </c>
      <c r="D43" s="73" t="s">
        <v>591</v>
      </c>
      <c r="E43" s="73" t="s">
        <v>592</v>
      </c>
    </row>
    <row r="44" spans="1:5">
      <c r="A44" s="73" t="s">
        <v>87</v>
      </c>
      <c r="B44" s="73" t="s">
        <v>88</v>
      </c>
      <c r="C44" s="73" t="s">
        <v>593</v>
      </c>
      <c r="D44" s="73" t="s">
        <v>539</v>
      </c>
      <c r="E44" s="73" t="s">
        <v>540</v>
      </c>
    </row>
    <row r="45" spans="1:5">
      <c r="A45" s="73" t="s">
        <v>89</v>
      </c>
      <c r="B45" s="73" t="s">
        <v>90</v>
      </c>
      <c r="C45" s="73" t="s">
        <v>594</v>
      </c>
      <c r="D45" s="73" t="s">
        <v>502</v>
      </c>
      <c r="E45" s="73" t="s">
        <v>503</v>
      </c>
    </row>
    <row r="46" spans="1:5">
      <c r="A46" s="73" t="s">
        <v>91</v>
      </c>
      <c r="B46" s="73" t="s">
        <v>92</v>
      </c>
      <c r="C46" s="73" t="s">
        <v>595</v>
      </c>
      <c r="D46" s="73" t="s">
        <v>596</v>
      </c>
      <c r="E46" s="73" t="s">
        <v>597</v>
      </c>
    </row>
    <row r="47" spans="1:5">
      <c r="A47" s="73" t="s">
        <v>91</v>
      </c>
      <c r="B47" s="73" t="s">
        <v>92</v>
      </c>
      <c r="C47" s="73" t="s">
        <v>598</v>
      </c>
      <c r="D47" s="73" t="s">
        <v>599</v>
      </c>
      <c r="E47" s="73" t="s">
        <v>600</v>
      </c>
    </row>
    <row r="48" spans="1:5">
      <c r="A48" s="73" t="s">
        <v>91</v>
      </c>
      <c r="B48" s="73" t="s">
        <v>92</v>
      </c>
      <c r="C48" s="73" t="s">
        <v>601</v>
      </c>
      <c r="D48" s="73" t="s">
        <v>602</v>
      </c>
      <c r="E48" s="73" t="s">
        <v>603</v>
      </c>
    </row>
    <row r="49" spans="1:5">
      <c r="A49" s="73" t="s">
        <v>93</v>
      </c>
      <c r="B49" s="73" t="s">
        <v>94</v>
      </c>
      <c r="C49" s="73" t="s">
        <v>604</v>
      </c>
      <c r="D49" s="73" t="s">
        <v>565</v>
      </c>
      <c r="E49" s="73" t="s">
        <v>566</v>
      </c>
    </row>
    <row r="50" spans="1:5">
      <c r="A50" s="73" t="s">
        <v>95</v>
      </c>
      <c r="B50" s="73" t="s">
        <v>96</v>
      </c>
      <c r="C50" s="73" t="s">
        <v>605</v>
      </c>
      <c r="D50" s="73" t="s">
        <v>606</v>
      </c>
      <c r="E50" s="73" t="s">
        <v>607</v>
      </c>
    </row>
    <row r="51" spans="1:5">
      <c r="A51" s="73" t="s">
        <v>97</v>
      </c>
      <c r="B51" s="73" t="s">
        <v>98</v>
      </c>
      <c r="C51" s="73" t="s">
        <v>608</v>
      </c>
      <c r="D51" s="73" t="s">
        <v>514</v>
      </c>
      <c r="E51" s="73" t="s">
        <v>515</v>
      </c>
    </row>
    <row r="52" spans="1:5">
      <c r="A52" s="73" t="s">
        <v>99</v>
      </c>
      <c r="B52" s="73" t="s">
        <v>100</v>
      </c>
      <c r="C52" s="73" t="s">
        <v>609</v>
      </c>
      <c r="D52" s="73" t="s">
        <v>499</v>
      </c>
      <c r="E52" s="73" t="s">
        <v>500</v>
      </c>
    </row>
    <row r="53" spans="1:5">
      <c r="A53" s="73" t="s">
        <v>101</v>
      </c>
      <c r="B53" s="73" t="s">
        <v>102</v>
      </c>
      <c r="C53" s="73" t="s">
        <v>610</v>
      </c>
      <c r="D53" s="73" t="s">
        <v>557</v>
      </c>
      <c r="E53" s="73" t="s">
        <v>558</v>
      </c>
    </row>
    <row r="54" spans="1:5">
      <c r="A54" s="73" t="s">
        <v>103</v>
      </c>
      <c r="B54" s="73" t="s">
        <v>104</v>
      </c>
      <c r="C54" s="73" t="s">
        <v>611</v>
      </c>
      <c r="D54" s="73" t="s">
        <v>536</v>
      </c>
      <c r="E54" s="73" t="s">
        <v>537</v>
      </c>
    </row>
    <row r="55" spans="1:5">
      <c r="A55" s="73" t="s">
        <v>105</v>
      </c>
      <c r="B55" s="73" t="s">
        <v>106</v>
      </c>
      <c r="C55" s="73" t="s">
        <v>612</v>
      </c>
      <c r="D55" s="73" t="s">
        <v>530</v>
      </c>
      <c r="E55" s="73" t="s">
        <v>531</v>
      </c>
    </row>
    <row r="56" spans="1:5">
      <c r="A56" s="73" t="s">
        <v>105</v>
      </c>
      <c r="B56" s="73" t="s">
        <v>106</v>
      </c>
      <c r="C56" s="73" t="s">
        <v>613</v>
      </c>
      <c r="D56" s="73" t="s">
        <v>614</v>
      </c>
      <c r="E56" s="73" t="s">
        <v>615</v>
      </c>
    </row>
    <row r="57" spans="1:5">
      <c r="A57" s="73" t="s">
        <v>107</v>
      </c>
      <c r="B57" s="73" t="s">
        <v>108</v>
      </c>
      <c r="C57" s="73" t="s">
        <v>616</v>
      </c>
      <c r="D57" s="73" t="s">
        <v>502</v>
      </c>
      <c r="E57" s="73" t="s">
        <v>503</v>
      </c>
    </row>
    <row r="58" spans="1:5">
      <c r="A58" s="73" t="s">
        <v>109</v>
      </c>
      <c r="B58" s="73" t="s">
        <v>110</v>
      </c>
      <c r="C58" s="73" t="s">
        <v>617</v>
      </c>
      <c r="D58" s="73" t="s">
        <v>536</v>
      </c>
      <c r="E58" s="73" t="s">
        <v>537</v>
      </c>
    </row>
    <row r="59" spans="1:5">
      <c r="A59" s="73" t="s">
        <v>111</v>
      </c>
      <c r="B59" s="73" t="s">
        <v>112</v>
      </c>
      <c r="C59" s="73" t="s">
        <v>618</v>
      </c>
      <c r="D59" s="73" t="s">
        <v>565</v>
      </c>
      <c r="E59" s="73" t="s">
        <v>566</v>
      </c>
    </row>
    <row r="60" spans="1:5">
      <c r="A60" s="73" t="s">
        <v>113</v>
      </c>
      <c r="B60" s="73" t="s">
        <v>114</v>
      </c>
      <c r="C60" s="73" t="s">
        <v>619</v>
      </c>
      <c r="D60" s="73" t="s">
        <v>499</v>
      </c>
      <c r="E60" s="73" t="s">
        <v>500</v>
      </c>
    </row>
    <row r="61" spans="1:5">
      <c r="A61" s="73" t="s">
        <v>115</v>
      </c>
      <c r="B61" s="73" t="s">
        <v>116</v>
      </c>
      <c r="C61" s="73" t="s">
        <v>620</v>
      </c>
      <c r="D61" s="73" t="s">
        <v>621</v>
      </c>
      <c r="E61" s="73" t="s">
        <v>622</v>
      </c>
    </row>
    <row r="62" spans="1:5">
      <c r="A62" s="73" t="s">
        <v>117</v>
      </c>
      <c r="B62" s="73" t="s">
        <v>118</v>
      </c>
      <c r="C62" s="73" t="s">
        <v>623</v>
      </c>
      <c r="D62" s="73" t="s">
        <v>552</v>
      </c>
      <c r="E62" s="73" t="s">
        <v>553</v>
      </c>
    </row>
    <row r="63" spans="1:5">
      <c r="A63" s="73" t="s">
        <v>117</v>
      </c>
      <c r="B63" s="73" t="s">
        <v>118</v>
      </c>
      <c r="C63" s="73" t="s">
        <v>624</v>
      </c>
      <c r="D63" s="73" t="s">
        <v>596</v>
      </c>
      <c r="E63" s="73" t="s">
        <v>597</v>
      </c>
    </row>
    <row r="64" spans="1:5">
      <c r="A64" s="73" t="s">
        <v>119</v>
      </c>
      <c r="B64" s="73" t="s">
        <v>120</v>
      </c>
      <c r="C64" s="73" t="s">
        <v>625</v>
      </c>
      <c r="D64" s="73" t="s">
        <v>536</v>
      </c>
      <c r="E64" s="73" t="s">
        <v>537</v>
      </c>
    </row>
    <row r="65" spans="1:5">
      <c r="A65" s="73" t="s">
        <v>121</v>
      </c>
      <c r="B65" s="73" t="s">
        <v>122</v>
      </c>
      <c r="C65" s="73" t="s">
        <v>626</v>
      </c>
      <c r="D65" s="73" t="s">
        <v>536</v>
      </c>
      <c r="E65" s="73" t="s">
        <v>537</v>
      </c>
    </row>
    <row r="66" spans="1:5">
      <c r="A66" s="73" t="s">
        <v>123</v>
      </c>
      <c r="B66" s="73" t="s">
        <v>124</v>
      </c>
      <c r="C66" s="73" t="s">
        <v>627</v>
      </c>
      <c r="D66" s="73" t="s">
        <v>614</v>
      </c>
      <c r="E66" s="73" t="s">
        <v>615</v>
      </c>
    </row>
    <row r="67" spans="1:5">
      <c r="A67" s="73" t="s">
        <v>125</v>
      </c>
      <c r="B67" s="73" t="s">
        <v>126</v>
      </c>
      <c r="C67" s="73" t="s">
        <v>628</v>
      </c>
      <c r="D67" s="73" t="s">
        <v>502</v>
      </c>
      <c r="E67" s="73" t="s">
        <v>503</v>
      </c>
    </row>
    <row r="68" spans="1:5">
      <c r="A68" s="73" t="s">
        <v>127</v>
      </c>
      <c r="B68" s="73" t="s">
        <v>128</v>
      </c>
      <c r="C68" s="73" t="s">
        <v>629</v>
      </c>
      <c r="D68" s="73" t="s">
        <v>536</v>
      </c>
      <c r="E68" s="73" t="s">
        <v>537</v>
      </c>
    </row>
    <row r="69" spans="1:5">
      <c r="A69" s="73" t="s">
        <v>129</v>
      </c>
      <c r="B69" s="73" t="s">
        <v>130</v>
      </c>
      <c r="C69" s="73" t="s">
        <v>630</v>
      </c>
      <c r="D69" s="73" t="s">
        <v>631</v>
      </c>
      <c r="E69" s="73" t="s">
        <v>632</v>
      </c>
    </row>
    <row r="70" spans="1:5">
      <c r="A70" s="73" t="s">
        <v>131</v>
      </c>
      <c r="B70" s="73" t="s">
        <v>132</v>
      </c>
      <c r="C70" s="73" t="s">
        <v>633</v>
      </c>
      <c r="D70" s="73" t="s">
        <v>591</v>
      </c>
      <c r="E70" s="73" t="s">
        <v>592</v>
      </c>
    </row>
    <row r="71" spans="1:5">
      <c r="A71" s="73" t="s">
        <v>133</v>
      </c>
      <c r="B71" s="73" t="s">
        <v>134</v>
      </c>
      <c r="C71" s="73" t="s">
        <v>634</v>
      </c>
      <c r="D71" s="73" t="s">
        <v>571</v>
      </c>
      <c r="E71" s="73" t="s">
        <v>572</v>
      </c>
    </row>
    <row r="72" spans="1:5">
      <c r="A72" s="73" t="s">
        <v>135</v>
      </c>
      <c r="B72" s="73" t="s">
        <v>136</v>
      </c>
      <c r="C72" s="73" t="s">
        <v>635</v>
      </c>
      <c r="D72" s="73" t="s">
        <v>533</v>
      </c>
      <c r="E72" s="73" t="s">
        <v>534</v>
      </c>
    </row>
    <row r="73" spans="1:5">
      <c r="A73" s="73" t="s">
        <v>137</v>
      </c>
      <c r="B73" s="73" t="s">
        <v>138</v>
      </c>
      <c r="C73" s="73" t="s">
        <v>636</v>
      </c>
      <c r="D73" s="73" t="s">
        <v>557</v>
      </c>
      <c r="E73" s="73" t="s">
        <v>558</v>
      </c>
    </row>
    <row r="74" spans="1:5">
      <c r="A74" s="73" t="s">
        <v>139</v>
      </c>
      <c r="B74" s="73" t="s">
        <v>140</v>
      </c>
      <c r="C74" s="73" t="s">
        <v>637</v>
      </c>
      <c r="D74" s="73" t="s">
        <v>514</v>
      </c>
      <c r="E74" s="73" t="s">
        <v>515</v>
      </c>
    </row>
    <row r="75" spans="1:5">
      <c r="A75" s="73" t="s">
        <v>141</v>
      </c>
      <c r="B75" s="73" t="s">
        <v>142</v>
      </c>
      <c r="C75" s="73" t="s">
        <v>638</v>
      </c>
      <c r="D75" s="73" t="s">
        <v>520</v>
      </c>
      <c r="E75" s="73" t="s">
        <v>521</v>
      </c>
    </row>
    <row r="76" spans="1:5">
      <c r="A76" s="73" t="s">
        <v>143</v>
      </c>
      <c r="B76" s="73" t="s">
        <v>144</v>
      </c>
      <c r="C76" s="73" t="s">
        <v>639</v>
      </c>
      <c r="D76" s="73" t="s">
        <v>533</v>
      </c>
      <c r="E76" s="73" t="s">
        <v>534</v>
      </c>
    </row>
    <row r="77" spans="1:5">
      <c r="A77" s="73" t="s">
        <v>145</v>
      </c>
      <c r="B77" s="73" t="s">
        <v>146</v>
      </c>
      <c r="C77" s="73" t="s">
        <v>640</v>
      </c>
      <c r="D77" s="73" t="s">
        <v>641</v>
      </c>
      <c r="E77" s="73" t="s">
        <v>642</v>
      </c>
    </row>
    <row r="78" spans="1:5">
      <c r="A78" s="73" t="s">
        <v>147</v>
      </c>
      <c r="B78" s="73" t="s">
        <v>148</v>
      </c>
      <c r="C78" s="73" t="s">
        <v>643</v>
      </c>
      <c r="D78" s="73" t="s">
        <v>641</v>
      </c>
      <c r="E78" s="73" t="s">
        <v>642</v>
      </c>
    </row>
    <row r="79" spans="1:5">
      <c r="A79" s="73" t="s">
        <v>149</v>
      </c>
      <c r="B79" s="73" t="s">
        <v>150</v>
      </c>
      <c r="C79" s="73" t="s">
        <v>644</v>
      </c>
      <c r="D79" s="73" t="s">
        <v>514</v>
      </c>
      <c r="E79" s="73" t="s">
        <v>515</v>
      </c>
    </row>
    <row r="80" spans="1:5">
      <c r="A80" s="73" t="s">
        <v>151</v>
      </c>
      <c r="B80" s="73" t="s">
        <v>152</v>
      </c>
      <c r="C80" s="73" t="s">
        <v>645</v>
      </c>
      <c r="D80" s="73" t="s">
        <v>646</v>
      </c>
      <c r="E80" s="73" t="s">
        <v>647</v>
      </c>
    </row>
    <row r="81" spans="1:5">
      <c r="A81" s="73" t="s">
        <v>153</v>
      </c>
      <c r="B81" s="73" t="s">
        <v>154</v>
      </c>
      <c r="C81" s="73" t="s">
        <v>648</v>
      </c>
      <c r="D81" s="73" t="s">
        <v>557</v>
      </c>
      <c r="E81" s="73" t="s">
        <v>558</v>
      </c>
    </row>
    <row r="82" spans="1:5">
      <c r="A82" s="73" t="s">
        <v>155</v>
      </c>
      <c r="B82" s="73" t="s">
        <v>156</v>
      </c>
      <c r="C82" s="73" t="s">
        <v>649</v>
      </c>
      <c r="D82" s="73" t="s">
        <v>511</v>
      </c>
      <c r="E82" s="73" t="s">
        <v>512</v>
      </c>
    </row>
    <row r="83" spans="1:5">
      <c r="A83" s="73" t="s">
        <v>157</v>
      </c>
      <c r="B83" s="73" t="s">
        <v>158</v>
      </c>
      <c r="C83" s="73" t="s">
        <v>650</v>
      </c>
      <c r="D83" s="73" t="s">
        <v>524</v>
      </c>
      <c r="E83" s="73" t="s">
        <v>525</v>
      </c>
    </row>
    <row r="84" spans="1:5">
      <c r="A84" s="73" t="s">
        <v>159</v>
      </c>
      <c r="B84" s="73" t="s">
        <v>160</v>
      </c>
      <c r="C84" s="73" t="s">
        <v>651</v>
      </c>
      <c r="D84" s="73" t="s">
        <v>631</v>
      </c>
      <c r="E84" s="73" t="s">
        <v>632</v>
      </c>
    </row>
    <row r="85" spans="1:5">
      <c r="A85" s="73" t="s">
        <v>161</v>
      </c>
      <c r="B85" s="73" t="s">
        <v>162</v>
      </c>
      <c r="C85" s="73" t="s">
        <v>652</v>
      </c>
      <c r="D85" s="73" t="s">
        <v>571</v>
      </c>
      <c r="E85" s="73" t="s">
        <v>572</v>
      </c>
    </row>
    <row r="86" spans="1:5">
      <c r="A86" s="73" t="s">
        <v>163</v>
      </c>
      <c r="B86" s="73" t="s">
        <v>164</v>
      </c>
      <c r="C86" s="73" t="s">
        <v>653</v>
      </c>
      <c r="D86" s="73" t="s">
        <v>565</v>
      </c>
      <c r="E86" s="73" t="s">
        <v>566</v>
      </c>
    </row>
    <row r="87" spans="1:5">
      <c r="A87" s="73" t="s">
        <v>165</v>
      </c>
      <c r="B87" s="73" t="s">
        <v>166</v>
      </c>
      <c r="C87" s="73" t="s">
        <v>654</v>
      </c>
      <c r="D87" s="73" t="s">
        <v>511</v>
      </c>
      <c r="E87" s="73" t="s">
        <v>512</v>
      </c>
    </row>
    <row r="88" spans="1:5">
      <c r="A88" s="73" t="s">
        <v>167</v>
      </c>
      <c r="B88" s="73" t="s">
        <v>168</v>
      </c>
      <c r="C88" s="73" t="s">
        <v>655</v>
      </c>
      <c r="D88" s="73" t="s">
        <v>565</v>
      </c>
      <c r="E88" s="73" t="s">
        <v>566</v>
      </c>
    </row>
    <row r="89" spans="1:5">
      <c r="A89" s="73" t="s">
        <v>169</v>
      </c>
      <c r="B89" s="73" t="s">
        <v>170</v>
      </c>
      <c r="C89" s="73" t="s">
        <v>656</v>
      </c>
      <c r="D89" s="73" t="s">
        <v>499</v>
      </c>
      <c r="E89" s="73" t="s">
        <v>500</v>
      </c>
    </row>
    <row r="90" spans="1:5">
      <c r="A90" s="73" t="s">
        <v>171</v>
      </c>
      <c r="B90" s="73" t="s">
        <v>172</v>
      </c>
      <c r="C90" s="73" t="s">
        <v>657</v>
      </c>
      <c r="D90" s="73" t="s">
        <v>658</v>
      </c>
      <c r="E90" s="73" t="s">
        <v>659</v>
      </c>
    </row>
    <row r="91" spans="1:5">
      <c r="A91" s="73" t="s">
        <v>173</v>
      </c>
      <c r="B91" s="73" t="s">
        <v>174</v>
      </c>
      <c r="C91" s="73" t="s">
        <v>660</v>
      </c>
      <c r="D91" s="73" t="s">
        <v>591</v>
      </c>
      <c r="E91" s="73" t="s">
        <v>592</v>
      </c>
    </row>
    <row r="92" spans="1:5">
      <c r="A92" s="73" t="s">
        <v>175</v>
      </c>
      <c r="B92" s="73" t="s">
        <v>176</v>
      </c>
      <c r="C92" s="73" t="s">
        <v>661</v>
      </c>
      <c r="D92" s="73" t="s">
        <v>591</v>
      </c>
      <c r="E92" s="73" t="s">
        <v>592</v>
      </c>
    </row>
    <row r="93" spans="1:5">
      <c r="A93" s="73" t="s">
        <v>177</v>
      </c>
      <c r="B93" s="73" t="s">
        <v>178</v>
      </c>
      <c r="C93" s="73" t="s">
        <v>662</v>
      </c>
      <c r="D93" s="73" t="s">
        <v>663</v>
      </c>
      <c r="E93" s="73" t="s">
        <v>664</v>
      </c>
    </row>
    <row r="94" spans="1:5">
      <c r="A94" s="73" t="s">
        <v>179</v>
      </c>
      <c r="B94" s="73" t="s">
        <v>180</v>
      </c>
      <c r="C94" s="73" t="s">
        <v>665</v>
      </c>
      <c r="D94" s="73" t="s">
        <v>542</v>
      </c>
      <c r="E94" s="73" t="s">
        <v>543</v>
      </c>
    </row>
    <row r="95" spans="1:5">
      <c r="A95" s="73" t="s">
        <v>181</v>
      </c>
      <c r="B95" s="73" t="s">
        <v>182</v>
      </c>
      <c r="C95" s="73" t="s">
        <v>666</v>
      </c>
      <c r="D95" s="73" t="s">
        <v>565</v>
      </c>
      <c r="E95" s="73" t="s">
        <v>566</v>
      </c>
    </row>
    <row r="96" spans="1:5">
      <c r="A96" s="73" t="s">
        <v>183</v>
      </c>
      <c r="B96" s="73" t="s">
        <v>184</v>
      </c>
      <c r="C96" s="73" t="s">
        <v>667</v>
      </c>
      <c r="D96" s="73" t="s">
        <v>591</v>
      </c>
      <c r="E96" s="73" t="s">
        <v>592</v>
      </c>
    </row>
    <row r="97" spans="1:5">
      <c r="A97" s="73" t="s">
        <v>183</v>
      </c>
      <c r="B97" s="73" t="s">
        <v>184</v>
      </c>
      <c r="C97" s="73" t="s">
        <v>668</v>
      </c>
      <c r="D97" s="73" t="s">
        <v>520</v>
      </c>
      <c r="E97" s="73" t="s">
        <v>521</v>
      </c>
    </row>
    <row r="98" spans="1:5">
      <c r="A98" s="73" t="s">
        <v>183</v>
      </c>
      <c r="B98" s="73" t="s">
        <v>184</v>
      </c>
      <c r="C98" s="73" t="s">
        <v>669</v>
      </c>
      <c r="D98" s="73" t="s">
        <v>533</v>
      </c>
      <c r="E98" s="73" t="s">
        <v>534</v>
      </c>
    </row>
    <row r="99" spans="1:5">
      <c r="A99" s="73" t="s">
        <v>185</v>
      </c>
      <c r="B99" s="73" t="s">
        <v>186</v>
      </c>
      <c r="C99" s="73" t="s">
        <v>670</v>
      </c>
      <c r="D99" s="73" t="s">
        <v>565</v>
      </c>
      <c r="E99" s="73" t="s">
        <v>566</v>
      </c>
    </row>
    <row r="100" spans="1:5">
      <c r="A100" s="73" t="s">
        <v>187</v>
      </c>
      <c r="B100" s="73" t="s">
        <v>188</v>
      </c>
      <c r="C100" s="73" t="s">
        <v>671</v>
      </c>
      <c r="D100" s="73" t="s">
        <v>672</v>
      </c>
      <c r="E100" s="73" t="s">
        <v>673</v>
      </c>
    </row>
    <row r="101" spans="1:5">
      <c r="A101" s="73" t="s">
        <v>189</v>
      </c>
      <c r="B101" s="73" t="s">
        <v>190</v>
      </c>
      <c r="C101" s="73" t="s">
        <v>674</v>
      </c>
      <c r="D101" s="73" t="s">
        <v>672</v>
      </c>
      <c r="E101" s="73" t="s">
        <v>673</v>
      </c>
    </row>
    <row r="102" spans="1:5">
      <c r="A102" s="73" t="s">
        <v>191</v>
      </c>
      <c r="B102" s="73" t="s">
        <v>192</v>
      </c>
      <c r="C102" s="73" t="s">
        <v>675</v>
      </c>
      <c r="D102" s="73" t="s">
        <v>524</v>
      </c>
      <c r="E102" s="73" t="s">
        <v>525</v>
      </c>
    </row>
    <row r="103" spans="1:5">
      <c r="A103" s="73" t="s">
        <v>193</v>
      </c>
      <c r="B103" s="73" t="s">
        <v>194</v>
      </c>
      <c r="C103" s="73" t="s">
        <v>676</v>
      </c>
      <c r="D103" s="73" t="s">
        <v>508</v>
      </c>
      <c r="E103" s="73" t="s">
        <v>509</v>
      </c>
    </row>
    <row r="104" spans="1:5">
      <c r="A104" s="73" t="s">
        <v>193</v>
      </c>
      <c r="B104" s="73" t="s">
        <v>194</v>
      </c>
      <c r="C104" s="73" t="s">
        <v>677</v>
      </c>
      <c r="D104" s="73" t="s">
        <v>547</v>
      </c>
      <c r="E104" s="73" t="s">
        <v>548</v>
      </c>
    </row>
    <row r="105" spans="1:5">
      <c r="A105" s="73" t="s">
        <v>195</v>
      </c>
      <c r="B105" s="73" t="s">
        <v>196</v>
      </c>
      <c r="C105" s="73" t="s">
        <v>678</v>
      </c>
      <c r="D105" s="73" t="s">
        <v>552</v>
      </c>
      <c r="E105" s="73" t="s">
        <v>553</v>
      </c>
    </row>
    <row r="106" spans="1:5">
      <c r="A106" s="73" t="s">
        <v>197</v>
      </c>
      <c r="B106" s="73" t="s">
        <v>198</v>
      </c>
      <c r="C106" s="73" t="s">
        <v>679</v>
      </c>
      <c r="D106" s="73" t="s">
        <v>582</v>
      </c>
      <c r="E106" s="73" t="s">
        <v>583</v>
      </c>
    </row>
    <row r="107" spans="1:5">
      <c r="A107" s="73" t="s">
        <v>199</v>
      </c>
      <c r="B107" s="73" t="s">
        <v>200</v>
      </c>
      <c r="C107" s="73" t="s">
        <v>680</v>
      </c>
      <c r="D107" s="73" t="s">
        <v>614</v>
      </c>
      <c r="E107" s="73" t="s">
        <v>615</v>
      </c>
    </row>
    <row r="108" spans="1:5">
      <c r="A108" s="73" t="s">
        <v>201</v>
      </c>
      <c r="B108" s="73" t="s">
        <v>202</v>
      </c>
      <c r="C108" s="73" t="s">
        <v>681</v>
      </c>
      <c r="D108" s="73" t="s">
        <v>547</v>
      </c>
      <c r="E108" s="73" t="s">
        <v>548</v>
      </c>
    </row>
    <row r="109" spans="1:5">
      <c r="A109" s="73" t="s">
        <v>203</v>
      </c>
      <c r="B109" s="73" t="s">
        <v>204</v>
      </c>
      <c r="C109" s="73" t="s">
        <v>682</v>
      </c>
      <c r="D109" s="73" t="s">
        <v>499</v>
      </c>
      <c r="E109" s="73" t="s">
        <v>500</v>
      </c>
    </row>
    <row r="110" spans="1:5">
      <c r="A110" s="73" t="s">
        <v>205</v>
      </c>
      <c r="B110" s="73" t="s">
        <v>206</v>
      </c>
      <c r="C110" s="73" t="s">
        <v>683</v>
      </c>
      <c r="D110" s="73" t="s">
        <v>565</v>
      </c>
      <c r="E110" s="73" t="s">
        <v>566</v>
      </c>
    </row>
    <row r="111" spans="1:5">
      <c r="A111" s="73" t="s">
        <v>207</v>
      </c>
      <c r="B111" s="73" t="s">
        <v>208</v>
      </c>
      <c r="C111" s="73" t="s">
        <v>684</v>
      </c>
      <c r="D111" s="73" t="s">
        <v>571</v>
      </c>
      <c r="E111" s="73" t="s">
        <v>572</v>
      </c>
    </row>
    <row r="112" spans="1:5">
      <c r="A112" s="73" t="s">
        <v>209</v>
      </c>
      <c r="B112" s="73" t="s">
        <v>210</v>
      </c>
      <c r="C112" s="73" t="s">
        <v>685</v>
      </c>
      <c r="D112" s="73" t="s">
        <v>524</v>
      </c>
      <c r="E112" s="73" t="s">
        <v>525</v>
      </c>
    </row>
    <row r="113" spans="1:5">
      <c r="A113" s="73" t="s">
        <v>211</v>
      </c>
      <c r="B113" s="73" t="s">
        <v>212</v>
      </c>
      <c r="C113" s="73" t="s">
        <v>686</v>
      </c>
      <c r="D113" s="73" t="s">
        <v>505</v>
      </c>
      <c r="E113" s="73" t="s">
        <v>506</v>
      </c>
    </row>
    <row r="114" spans="1:5">
      <c r="A114" s="73" t="s">
        <v>213</v>
      </c>
      <c r="B114" s="73" t="s">
        <v>214</v>
      </c>
      <c r="C114" s="73" t="s">
        <v>687</v>
      </c>
      <c r="D114" s="73" t="s">
        <v>641</v>
      </c>
      <c r="E114" s="73" t="s">
        <v>642</v>
      </c>
    </row>
    <row r="115" spans="1:5">
      <c r="A115" s="73" t="s">
        <v>215</v>
      </c>
      <c r="B115" s="73" t="s">
        <v>216</v>
      </c>
      <c r="C115" s="73" t="s">
        <v>688</v>
      </c>
      <c r="D115" s="73" t="s">
        <v>524</v>
      </c>
      <c r="E115" s="73" t="s">
        <v>525</v>
      </c>
    </row>
    <row r="116" spans="1:5">
      <c r="A116" s="73" t="s">
        <v>217</v>
      </c>
      <c r="B116" s="73" t="s">
        <v>218</v>
      </c>
      <c r="C116" s="73" t="s">
        <v>689</v>
      </c>
      <c r="D116" s="73" t="s">
        <v>587</v>
      </c>
      <c r="E116" s="73" t="s">
        <v>588</v>
      </c>
    </row>
    <row r="117" spans="1:5">
      <c r="A117" s="73" t="s">
        <v>219</v>
      </c>
      <c r="B117" s="73" t="s">
        <v>220</v>
      </c>
      <c r="C117" s="73" t="s">
        <v>690</v>
      </c>
      <c r="D117" s="73" t="s">
        <v>557</v>
      </c>
      <c r="E117" s="73" t="s">
        <v>558</v>
      </c>
    </row>
    <row r="118" spans="1:5">
      <c r="A118" s="73" t="s">
        <v>221</v>
      </c>
      <c r="B118" s="73" t="s">
        <v>222</v>
      </c>
      <c r="C118" s="73" t="s">
        <v>691</v>
      </c>
      <c r="D118" s="73" t="s">
        <v>505</v>
      </c>
      <c r="E118" s="73" t="s">
        <v>506</v>
      </c>
    </row>
    <row r="119" spans="1:5">
      <c r="A119" s="73" t="s">
        <v>223</v>
      </c>
      <c r="B119" s="73" t="s">
        <v>224</v>
      </c>
      <c r="C119" s="73" t="s">
        <v>692</v>
      </c>
      <c r="D119" s="73" t="s">
        <v>693</v>
      </c>
      <c r="E119" s="73" t="s">
        <v>694</v>
      </c>
    </row>
    <row r="120" spans="1:5">
      <c r="A120" s="73" t="s">
        <v>225</v>
      </c>
      <c r="B120" s="73" t="s">
        <v>226</v>
      </c>
      <c r="C120" s="73" t="s">
        <v>695</v>
      </c>
      <c r="D120" s="73" t="s">
        <v>530</v>
      </c>
      <c r="E120" s="73" t="s">
        <v>531</v>
      </c>
    </row>
    <row r="121" spans="1:5">
      <c r="A121" s="73" t="s">
        <v>227</v>
      </c>
      <c r="B121" s="73" t="s">
        <v>228</v>
      </c>
      <c r="C121" s="73" t="s">
        <v>696</v>
      </c>
      <c r="D121" s="73" t="s">
        <v>517</v>
      </c>
      <c r="E121" s="73" t="s">
        <v>518</v>
      </c>
    </row>
    <row r="122" spans="1:5">
      <c r="A122" s="73" t="s">
        <v>229</v>
      </c>
      <c r="B122" s="73" t="s">
        <v>230</v>
      </c>
      <c r="C122" s="73" t="s">
        <v>697</v>
      </c>
      <c r="D122" s="73" t="s">
        <v>698</v>
      </c>
      <c r="E122" s="73" t="s">
        <v>699</v>
      </c>
    </row>
    <row r="123" spans="1:5">
      <c r="A123" s="73" t="s">
        <v>231</v>
      </c>
      <c r="B123" s="73" t="s">
        <v>232</v>
      </c>
      <c r="C123" s="73" t="s">
        <v>700</v>
      </c>
      <c r="D123" s="73" t="s">
        <v>542</v>
      </c>
      <c r="E123" s="73" t="s">
        <v>543</v>
      </c>
    </row>
    <row r="124" spans="1:5">
      <c r="A124" s="73" t="s">
        <v>233</v>
      </c>
      <c r="B124" s="73" t="s">
        <v>234</v>
      </c>
      <c r="C124" s="73" t="s">
        <v>701</v>
      </c>
      <c r="D124" s="73" t="s">
        <v>565</v>
      </c>
      <c r="E124" s="73" t="s">
        <v>566</v>
      </c>
    </row>
    <row r="125" spans="1:5">
      <c r="A125" s="73" t="s">
        <v>235</v>
      </c>
      <c r="B125" s="73" t="s">
        <v>236</v>
      </c>
      <c r="C125" s="73" t="s">
        <v>702</v>
      </c>
      <c r="D125" s="73" t="s">
        <v>614</v>
      </c>
      <c r="E125" s="73" t="s">
        <v>615</v>
      </c>
    </row>
    <row r="126" spans="1:5">
      <c r="A126" s="73" t="s">
        <v>237</v>
      </c>
      <c r="B126" s="73" t="s">
        <v>238</v>
      </c>
      <c r="C126" s="73" t="s">
        <v>703</v>
      </c>
      <c r="D126" s="73" t="s">
        <v>599</v>
      </c>
      <c r="E126" s="73" t="s">
        <v>600</v>
      </c>
    </row>
    <row r="127" spans="1:5">
      <c r="A127" s="73" t="s">
        <v>239</v>
      </c>
      <c r="B127" s="73" t="s">
        <v>240</v>
      </c>
      <c r="C127" s="73" t="s">
        <v>704</v>
      </c>
      <c r="D127" s="73" t="s">
        <v>514</v>
      </c>
      <c r="E127" s="73" t="s">
        <v>515</v>
      </c>
    </row>
    <row r="128" spans="1:5">
      <c r="A128" s="73" t="s">
        <v>241</v>
      </c>
      <c r="B128" s="73" t="s">
        <v>242</v>
      </c>
      <c r="C128" s="73" t="s">
        <v>705</v>
      </c>
      <c r="D128" s="73" t="s">
        <v>557</v>
      </c>
      <c r="E128" s="73" t="s">
        <v>558</v>
      </c>
    </row>
    <row r="129" spans="1:5">
      <c r="A129" s="73" t="s">
        <v>243</v>
      </c>
      <c r="B129" s="73" t="s">
        <v>244</v>
      </c>
      <c r="C129" s="73" t="s">
        <v>706</v>
      </c>
      <c r="D129" s="73" t="s">
        <v>707</v>
      </c>
      <c r="E129" s="73" t="s">
        <v>708</v>
      </c>
    </row>
    <row r="130" spans="1:5">
      <c r="A130" s="73" t="s">
        <v>245</v>
      </c>
      <c r="B130" s="73" t="s">
        <v>246</v>
      </c>
      <c r="C130" s="73" t="s">
        <v>709</v>
      </c>
      <c r="D130" s="73" t="s">
        <v>524</v>
      </c>
      <c r="E130" s="73" t="s">
        <v>525</v>
      </c>
    </row>
    <row r="131" spans="1:5">
      <c r="A131" s="73" t="s">
        <v>247</v>
      </c>
      <c r="B131" s="73" t="s">
        <v>248</v>
      </c>
      <c r="C131" s="73" t="s">
        <v>710</v>
      </c>
      <c r="D131" s="73" t="s">
        <v>565</v>
      </c>
      <c r="E131" s="73" t="s">
        <v>566</v>
      </c>
    </row>
    <row r="132" spans="1:5">
      <c r="A132" s="73" t="s">
        <v>249</v>
      </c>
      <c r="B132" s="73" t="s">
        <v>250</v>
      </c>
      <c r="C132" s="73" t="s">
        <v>711</v>
      </c>
      <c r="D132" s="73" t="s">
        <v>707</v>
      </c>
      <c r="E132" s="73" t="s">
        <v>708</v>
      </c>
    </row>
    <row r="133" spans="1:5">
      <c r="A133" s="73" t="s">
        <v>251</v>
      </c>
      <c r="B133" s="73" t="s">
        <v>252</v>
      </c>
      <c r="C133" s="73" t="s">
        <v>712</v>
      </c>
      <c r="D133" s="73" t="s">
        <v>658</v>
      </c>
      <c r="E133" s="73" t="s">
        <v>659</v>
      </c>
    </row>
    <row r="134" spans="1:5">
      <c r="A134" s="73" t="s">
        <v>251</v>
      </c>
      <c r="B134" s="73" t="s">
        <v>252</v>
      </c>
      <c r="C134" s="73" t="s">
        <v>713</v>
      </c>
      <c r="D134" s="73" t="s">
        <v>602</v>
      </c>
      <c r="E134" s="73" t="s">
        <v>603</v>
      </c>
    </row>
    <row r="135" spans="1:5">
      <c r="A135" s="73" t="s">
        <v>253</v>
      </c>
      <c r="B135" s="73" t="s">
        <v>254</v>
      </c>
      <c r="C135" s="73" t="s">
        <v>714</v>
      </c>
      <c r="D135" s="73" t="s">
        <v>565</v>
      </c>
      <c r="E135" s="73" t="s">
        <v>566</v>
      </c>
    </row>
    <row r="136" spans="1:5">
      <c r="A136" s="73" t="s">
        <v>255</v>
      </c>
      <c r="B136" s="73" t="s">
        <v>256</v>
      </c>
      <c r="C136" s="73" t="s">
        <v>715</v>
      </c>
      <c r="D136" s="73" t="s">
        <v>530</v>
      </c>
      <c r="E136" s="73" t="s">
        <v>531</v>
      </c>
    </row>
    <row r="137" spans="1:5">
      <c r="A137" s="73" t="s">
        <v>255</v>
      </c>
      <c r="B137" s="73" t="s">
        <v>256</v>
      </c>
      <c r="C137" s="73" t="s">
        <v>716</v>
      </c>
      <c r="D137" s="73" t="s">
        <v>717</v>
      </c>
      <c r="E137" s="73" t="s">
        <v>718</v>
      </c>
    </row>
    <row r="138" spans="1:5">
      <c r="A138" s="73" t="s">
        <v>257</v>
      </c>
      <c r="B138" s="73" t="s">
        <v>258</v>
      </c>
      <c r="C138" s="73" t="s">
        <v>719</v>
      </c>
      <c r="D138" s="73" t="s">
        <v>571</v>
      </c>
      <c r="E138" s="73" t="s">
        <v>572</v>
      </c>
    </row>
    <row r="139" spans="1:5">
      <c r="A139" s="73" t="s">
        <v>259</v>
      </c>
      <c r="B139" s="73" t="s">
        <v>260</v>
      </c>
      <c r="C139" s="73" t="s">
        <v>720</v>
      </c>
      <c r="D139" s="73" t="s">
        <v>508</v>
      </c>
      <c r="E139" s="73" t="s">
        <v>509</v>
      </c>
    </row>
    <row r="140" spans="1:5">
      <c r="A140" s="73" t="s">
        <v>261</v>
      </c>
      <c r="B140" s="73" t="s">
        <v>262</v>
      </c>
      <c r="C140" s="73" t="s">
        <v>721</v>
      </c>
      <c r="D140" s="73" t="s">
        <v>524</v>
      </c>
      <c r="E140" s="73" t="s">
        <v>525</v>
      </c>
    </row>
    <row r="141" spans="1:5">
      <c r="A141" s="73" t="s">
        <v>263</v>
      </c>
      <c r="B141" s="73" t="s">
        <v>264</v>
      </c>
      <c r="C141" s="73" t="s">
        <v>722</v>
      </c>
      <c r="D141" s="73" t="s">
        <v>693</v>
      </c>
      <c r="E141" s="73" t="s">
        <v>694</v>
      </c>
    </row>
    <row r="142" spans="1:5">
      <c r="A142" s="73" t="s">
        <v>265</v>
      </c>
      <c r="B142" s="73" t="s">
        <v>266</v>
      </c>
      <c r="C142" s="73" t="s">
        <v>723</v>
      </c>
      <c r="D142" s="73" t="s">
        <v>599</v>
      </c>
      <c r="E142" s="73" t="s">
        <v>600</v>
      </c>
    </row>
    <row r="143" spans="1:5">
      <c r="A143" s="73" t="s">
        <v>267</v>
      </c>
      <c r="B143" s="73" t="s">
        <v>268</v>
      </c>
      <c r="C143" s="73" t="s">
        <v>724</v>
      </c>
      <c r="D143" s="73" t="s">
        <v>582</v>
      </c>
      <c r="E143" s="73" t="s">
        <v>583</v>
      </c>
    </row>
    <row r="144" spans="1:5">
      <c r="A144" s="73" t="s">
        <v>269</v>
      </c>
      <c r="B144" s="73" t="s">
        <v>270</v>
      </c>
      <c r="C144" s="73" t="s">
        <v>725</v>
      </c>
      <c r="D144" s="73" t="s">
        <v>499</v>
      </c>
      <c r="E144" s="73" t="s">
        <v>500</v>
      </c>
    </row>
    <row r="145" spans="1:5">
      <c r="A145" s="73" t="s">
        <v>271</v>
      </c>
      <c r="B145" s="73" t="s">
        <v>272</v>
      </c>
      <c r="C145" s="73" t="s">
        <v>726</v>
      </c>
      <c r="D145" s="73" t="s">
        <v>524</v>
      </c>
      <c r="E145" s="73" t="s">
        <v>525</v>
      </c>
    </row>
    <row r="146" spans="1:5">
      <c r="A146" s="73" t="s">
        <v>273</v>
      </c>
      <c r="B146" s="73" t="s">
        <v>274</v>
      </c>
      <c r="C146" s="73" t="s">
        <v>727</v>
      </c>
      <c r="D146" s="73" t="s">
        <v>533</v>
      </c>
      <c r="E146" s="73" t="s">
        <v>534</v>
      </c>
    </row>
    <row r="147" spans="1:5">
      <c r="A147" s="73" t="s">
        <v>275</v>
      </c>
      <c r="B147" s="73" t="s">
        <v>276</v>
      </c>
      <c r="C147" s="73" t="s">
        <v>728</v>
      </c>
      <c r="D147" s="73" t="s">
        <v>587</v>
      </c>
      <c r="E147" s="73" t="s">
        <v>588</v>
      </c>
    </row>
    <row r="148" spans="1:5">
      <c r="A148" s="73" t="s">
        <v>277</v>
      </c>
      <c r="B148" s="73" t="s">
        <v>278</v>
      </c>
      <c r="C148" s="73" t="s">
        <v>729</v>
      </c>
      <c r="D148" s="73" t="s">
        <v>499</v>
      </c>
      <c r="E148" s="73" t="s">
        <v>500</v>
      </c>
    </row>
    <row r="149" spans="1:5">
      <c r="A149" s="73" t="s">
        <v>279</v>
      </c>
      <c r="B149" s="73" t="s">
        <v>280</v>
      </c>
      <c r="C149" s="73" t="s">
        <v>730</v>
      </c>
      <c r="D149" s="73" t="s">
        <v>571</v>
      </c>
      <c r="E149" s="73" t="s">
        <v>572</v>
      </c>
    </row>
    <row r="150" spans="1:5">
      <c r="A150" s="73" t="s">
        <v>281</v>
      </c>
      <c r="B150" s="73" t="s">
        <v>282</v>
      </c>
      <c r="C150" s="73" t="s">
        <v>731</v>
      </c>
      <c r="D150" s="73" t="s">
        <v>557</v>
      </c>
      <c r="E150" s="73" t="s">
        <v>558</v>
      </c>
    </row>
    <row r="151" spans="1:5">
      <c r="A151" s="73" t="s">
        <v>283</v>
      </c>
      <c r="B151" s="73" t="s">
        <v>284</v>
      </c>
      <c r="C151" s="73" t="s">
        <v>732</v>
      </c>
      <c r="D151" s="73" t="s">
        <v>568</v>
      </c>
      <c r="E151" s="73" t="s">
        <v>569</v>
      </c>
    </row>
    <row r="152" spans="1:5">
      <c r="A152" s="73" t="s">
        <v>285</v>
      </c>
      <c r="B152" s="73" t="s">
        <v>286</v>
      </c>
      <c r="C152" s="73" t="s">
        <v>733</v>
      </c>
      <c r="D152" s="73" t="s">
        <v>547</v>
      </c>
      <c r="E152" s="73" t="s">
        <v>548</v>
      </c>
    </row>
    <row r="153" spans="1:5">
      <c r="A153" s="73" t="s">
        <v>287</v>
      </c>
      <c r="B153" s="73" t="s">
        <v>288</v>
      </c>
      <c r="C153" s="73" t="s">
        <v>734</v>
      </c>
      <c r="D153" s="73" t="s">
        <v>663</v>
      </c>
      <c r="E153" s="73" t="s">
        <v>664</v>
      </c>
    </row>
    <row r="154" spans="1:5">
      <c r="A154" s="73" t="s">
        <v>289</v>
      </c>
      <c r="B154" s="73" t="s">
        <v>290</v>
      </c>
      <c r="C154" s="73" t="s">
        <v>735</v>
      </c>
      <c r="D154" s="73" t="s">
        <v>717</v>
      </c>
      <c r="E154" s="73" t="s">
        <v>718</v>
      </c>
    </row>
    <row r="155" spans="1:5">
      <c r="A155" s="73" t="s">
        <v>289</v>
      </c>
      <c r="B155" s="73" t="s">
        <v>290</v>
      </c>
      <c r="C155" s="73" t="s">
        <v>736</v>
      </c>
      <c r="D155" s="73" t="s">
        <v>539</v>
      </c>
      <c r="E155" s="73" t="s">
        <v>540</v>
      </c>
    </row>
    <row r="156" spans="1:5" ht="15">
      <c r="A156" s="73" t="s">
        <v>291</v>
      </c>
      <c r="B156" s="73" t="s">
        <v>292</v>
      </c>
      <c r="C156" s="73" t="s">
        <v>737</v>
      </c>
      <c r="D156" s="73" t="s">
        <v>536</v>
      </c>
      <c r="E156" s="73" t="s">
        <v>537</v>
      </c>
    </row>
    <row r="157" spans="1:5" ht="15">
      <c r="A157" s="73" t="s">
        <v>293</v>
      </c>
      <c r="B157" s="73" t="s">
        <v>294</v>
      </c>
      <c r="C157" s="73" t="s">
        <v>738</v>
      </c>
      <c r="D157" s="73" t="s">
        <v>524</v>
      </c>
      <c r="E157" s="73" t="s">
        <v>525</v>
      </c>
    </row>
    <row r="158" spans="1:5" ht="15">
      <c r="A158" s="73" t="s">
        <v>297</v>
      </c>
      <c r="B158" s="73" t="s">
        <v>298</v>
      </c>
      <c r="C158" s="73" t="s">
        <v>739</v>
      </c>
      <c r="D158" s="73" t="s">
        <v>508</v>
      </c>
      <c r="E158" s="73" t="s">
        <v>509</v>
      </c>
    </row>
    <row r="159" spans="1:5" ht="15">
      <c r="A159" s="73" t="s">
        <v>299</v>
      </c>
      <c r="B159" s="73" t="s">
        <v>300</v>
      </c>
      <c r="C159" s="73" t="s">
        <v>740</v>
      </c>
      <c r="D159" s="73" t="s">
        <v>530</v>
      </c>
      <c r="E159" s="73" t="s">
        <v>531</v>
      </c>
    </row>
    <row r="160" spans="1:5" ht="15">
      <c r="A160" s="73" t="s">
        <v>301</v>
      </c>
      <c r="B160" s="73" t="s">
        <v>302</v>
      </c>
      <c r="C160" s="73" t="s">
        <v>741</v>
      </c>
      <c r="D160" s="73" t="s">
        <v>557</v>
      </c>
      <c r="E160" s="73" t="s">
        <v>558</v>
      </c>
    </row>
    <row r="161" spans="1:5" ht="15">
      <c r="A161" s="73" t="s">
        <v>303</v>
      </c>
      <c r="B161" s="73" t="s">
        <v>304</v>
      </c>
      <c r="C161" s="73" t="s">
        <v>742</v>
      </c>
      <c r="D161" s="73" t="s">
        <v>547</v>
      </c>
      <c r="E161" s="73" t="s">
        <v>548</v>
      </c>
    </row>
    <row r="162" spans="1:5" ht="15">
      <c r="A162" s="73" t="s">
        <v>305</v>
      </c>
      <c r="B162" s="73" t="s">
        <v>306</v>
      </c>
      <c r="C162" s="73" t="s">
        <v>743</v>
      </c>
      <c r="D162" s="73" t="s">
        <v>587</v>
      </c>
      <c r="E162" s="73" t="s">
        <v>588</v>
      </c>
    </row>
    <row r="163" spans="1:5" ht="15">
      <c r="A163" s="73" t="s">
        <v>307</v>
      </c>
      <c r="B163" s="73" t="s">
        <v>308</v>
      </c>
      <c r="C163" s="73" t="s">
        <v>744</v>
      </c>
      <c r="D163" s="73" t="s">
        <v>621</v>
      </c>
      <c r="E163" s="73" t="s">
        <v>622</v>
      </c>
    </row>
    <row r="164" spans="1:5" ht="15">
      <c r="A164" s="73" t="s">
        <v>309</v>
      </c>
      <c r="B164" s="73" t="s">
        <v>310</v>
      </c>
      <c r="C164" s="73" t="s">
        <v>745</v>
      </c>
      <c r="D164" s="73" t="s">
        <v>591</v>
      </c>
      <c r="E164" s="73" t="s">
        <v>592</v>
      </c>
    </row>
    <row r="165" spans="1:5" ht="15">
      <c r="A165" t="s">
        <v>295</v>
      </c>
      <c r="B165" t="s">
        <v>296</v>
      </c>
      <c r="C165" t="s">
        <v>746</v>
      </c>
      <c r="D165" t="s">
        <v>520</v>
      </c>
      <c r="E165" t="s">
        <v>521</v>
      </c>
    </row>
    <row r="166" spans="1:5" ht="15">
      <c r="A166" t="s">
        <v>295</v>
      </c>
      <c r="B166" t="s">
        <v>296</v>
      </c>
      <c r="C166" t="s">
        <v>747</v>
      </c>
      <c r="D166" t="s">
        <v>565</v>
      </c>
      <c r="E166" t="s">
        <v>566</v>
      </c>
    </row>
  </sheetData>
  <conditionalFormatting sqref="B2:B164 B1:C1">
    <cfRule type="duplicateValues" dxfId="12" priority="1"/>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AX168"/>
  <sheetViews>
    <sheetView topLeftCell="B1" workbookViewId="0">
      <selection activeCell="I7" sqref="I7"/>
    </sheetView>
  </sheetViews>
  <sheetFormatPr defaultColWidth="8.85546875" defaultRowHeight="14.45"/>
  <cols>
    <col min="2" max="2" width="27" customWidth="1"/>
    <col min="3" max="4" width="11.7109375" customWidth="1"/>
    <col min="7" max="7" width="24.42578125" customWidth="1"/>
    <col min="8" max="9" width="11.7109375" customWidth="1"/>
    <col min="18" max="19" width="11.7109375" customWidth="1"/>
    <col min="20" max="20" width="9.140625" customWidth="1"/>
    <col min="23" max="24" width="11.7109375" customWidth="1"/>
    <col min="28" max="28" width="18.85546875" customWidth="1"/>
    <col min="30" max="30" width="18.42578125" customWidth="1"/>
    <col min="31" max="32" width="13" customWidth="1"/>
    <col min="39" max="39" width="12.7109375" customWidth="1"/>
    <col min="41" max="44" width="11.7109375" customWidth="1"/>
    <col min="52" max="52" width="57.140625" bestFit="1" customWidth="1"/>
  </cols>
  <sheetData>
    <row r="1" spans="1:50">
      <c r="A1" t="s">
        <v>429</v>
      </c>
      <c r="AM1" s="1" t="s">
        <v>430</v>
      </c>
    </row>
    <row r="2" spans="1:50">
      <c r="A2" s="1" t="s">
        <v>748</v>
      </c>
      <c r="K2" t="s">
        <v>749</v>
      </c>
      <c r="U2" s="1" t="s">
        <v>750</v>
      </c>
      <c r="Z2" s="1" t="s">
        <v>433</v>
      </c>
      <c r="AH2" s="1" t="s">
        <v>751</v>
      </c>
      <c r="AJ2" s="1" t="s">
        <v>752</v>
      </c>
      <c r="AO2" s="1" t="s">
        <v>753</v>
      </c>
      <c r="AX2" s="1"/>
    </row>
    <row r="3" spans="1:50">
      <c r="A3" t="s">
        <v>754</v>
      </c>
      <c r="B3" t="s">
        <v>9</v>
      </c>
      <c r="C3" t="s">
        <v>755</v>
      </c>
      <c r="F3" t="s">
        <v>756</v>
      </c>
      <c r="K3" t="s">
        <v>757</v>
      </c>
      <c r="U3" t="s">
        <v>754</v>
      </c>
      <c r="V3" t="s">
        <v>9</v>
      </c>
      <c r="W3" t="s">
        <v>758</v>
      </c>
      <c r="Z3" t="s">
        <v>494</v>
      </c>
      <c r="AA3" t="s">
        <v>495</v>
      </c>
      <c r="AB3" t="s">
        <v>759</v>
      </c>
      <c r="AC3" t="s">
        <v>497</v>
      </c>
      <c r="AD3" t="s">
        <v>5</v>
      </c>
      <c r="AE3" t="s">
        <v>760</v>
      </c>
      <c r="AH3" t="s">
        <v>761</v>
      </c>
      <c r="AJ3" t="s">
        <v>762</v>
      </c>
      <c r="AM3" t="s">
        <v>754</v>
      </c>
      <c r="AN3" t="s">
        <v>763</v>
      </c>
      <c r="AO3" s="1"/>
      <c r="AP3" s="1" t="s">
        <v>764</v>
      </c>
      <c r="AQ3" s="1"/>
      <c r="AR3" s="1"/>
      <c r="AV3" t="s">
        <v>765</v>
      </c>
    </row>
    <row r="4" spans="1:50">
      <c r="A4" t="s">
        <v>2</v>
      </c>
      <c r="B4" t="s">
        <v>3</v>
      </c>
      <c r="C4" s="8">
        <f>IF((COUNTIF($K$5:$K$168,$A4))&gt;0,(SUMIFS($R$5:$R$168,$K$5:$K$168,$A4)),(SUMIFS($H$5:$H$136,$F$5:$F$136,$A4)))</f>
        <v>2386824</v>
      </c>
      <c r="D4" s="8"/>
      <c r="F4" t="s">
        <v>754</v>
      </c>
      <c r="G4" t="s">
        <v>9</v>
      </c>
      <c r="H4" t="s">
        <v>755</v>
      </c>
      <c r="K4" t="s">
        <v>754</v>
      </c>
      <c r="L4" t="s">
        <v>766</v>
      </c>
      <c r="M4" t="s">
        <v>767</v>
      </c>
      <c r="N4" t="s">
        <v>759</v>
      </c>
      <c r="O4" t="s">
        <v>432</v>
      </c>
      <c r="P4" t="s">
        <v>754</v>
      </c>
      <c r="Q4" t="s">
        <v>768</v>
      </c>
      <c r="R4" t="s">
        <v>755</v>
      </c>
      <c r="U4" t="s">
        <v>2</v>
      </c>
      <c r="V4" t="s">
        <v>3</v>
      </c>
      <c r="W4" s="8">
        <v>13208845</v>
      </c>
      <c r="X4" s="8"/>
      <c r="AA4" t="s">
        <v>3</v>
      </c>
      <c r="AB4" t="str">
        <f>AA4&amp;COUNTIF(AA$4:AA4,AA4)</f>
        <v>Barking and Dagenham1</v>
      </c>
      <c r="AC4" t="s">
        <v>499</v>
      </c>
      <c r="AD4" t="s">
        <v>500</v>
      </c>
      <c r="AE4" s="8">
        <v>22375886.309859268</v>
      </c>
      <c r="AF4" s="8"/>
      <c r="AH4" t="s">
        <v>1</v>
      </c>
      <c r="AJ4" t="s">
        <v>1</v>
      </c>
      <c r="AM4" t="s">
        <v>2</v>
      </c>
      <c r="AN4" t="s">
        <v>3</v>
      </c>
      <c r="AO4" s="8"/>
      <c r="AP4" s="8">
        <v>7836277.6946131047</v>
      </c>
      <c r="AQ4" s="8"/>
      <c r="AR4" s="8"/>
    </row>
    <row r="5" spans="1:50">
      <c r="A5" t="s">
        <v>6</v>
      </c>
      <c r="B5" t="s">
        <v>7</v>
      </c>
      <c r="C5" s="8">
        <f t="shared" ref="C5:C35" si="0">IF((COUNTIF($K$5:$K$168,$A5))&gt;0,(SUMIFS($R$5:$R$168,$K$5:$K$168,$A5)),(SUMIFS($H$5:$H$136,$F$5:$F$136,$A5)))</f>
        <v>3707715</v>
      </c>
      <c r="D5" s="8"/>
      <c r="F5" t="s">
        <v>2</v>
      </c>
      <c r="G5" t="s">
        <v>3</v>
      </c>
      <c r="H5" s="8">
        <v>2386824</v>
      </c>
      <c r="I5" s="8"/>
      <c r="K5" t="s">
        <v>47</v>
      </c>
      <c r="L5" t="s">
        <v>48</v>
      </c>
      <c r="M5">
        <v>1</v>
      </c>
      <c r="N5" t="s">
        <v>551</v>
      </c>
      <c r="Q5" t="s">
        <v>769</v>
      </c>
      <c r="R5" s="8">
        <v>1051549</v>
      </c>
      <c r="S5" s="8"/>
      <c r="U5" t="s">
        <v>6</v>
      </c>
      <c r="V5" t="s">
        <v>7</v>
      </c>
      <c r="W5" s="8">
        <v>11869721</v>
      </c>
      <c r="X5" s="8"/>
      <c r="AA5" t="s">
        <v>7</v>
      </c>
      <c r="AB5" t="str">
        <f>AA5&amp;COUNTIF(AA$4:AA5,AA5)</f>
        <v>Barnet1</v>
      </c>
      <c r="AC5" t="s">
        <v>770</v>
      </c>
      <c r="AD5" t="s">
        <v>771</v>
      </c>
      <c r="AE5" s="8">
        <v>38126127.358006954</v>
      </c>
      <c r="AF5" s="8"/>
      <c r="AH5" t="s">
        <v>4</v>
      </c>
      <c r="AJ5" t="s">
        <v>4</v>
      </c>
      <c r="AM5" t="s">
        <v>6</v>
      </c>
      <c r="AN5" t="s">
        <v>7</v>
      </c>
      <c r="AO5" s="8"/>
      <c r="AP5" s="8">
        <v>10625095.553437684</v>
      </c>
      <c r="AQ5" s="8"/>
      <c r="AR5" s="8"/>
    </row>
    <row r="6" spans="1:50">
      <c r="A6" t="s">
        <v>10</v>
      </c>
      <c r="B6" t="s">
        <v>11</v>
      </c>
      <c r="C6" s="8">
        <f t="shared" si="0"/>
        <v>4190366</v>
      </c>
      <c r="D6" s="8"/>
      <c r="F6" t="s">
        <v>6</v>
      </c>
      <c r="G6" t="s">
        <v>7</v>
      </c>
      <c r="H6" s="8">
        <v>3707715</v>
      </c>
      <c r="I6" s="8"/>
      <c r="K6" t="s">
        <v>47</v>
      </c>
      <c r="L6" t="s">
        <v>48</v>
      </c>
      <c r="M6">
        <v>2</v>
      </c>
      <c r="N6" t="s">
        <v>772</v>
      </c>
      <c r="Q6" t="s">
        <v>773</v>
      </c>
      <c r="R6" s="8">
        <v>856275</v>
      </c>
      <c r="S6" s="8"/>
      <c r="U6" t="s">
        <v>10</v>
      </c>
      <c r="V6" t="s">
        <v>11</v>
      </c>
      <c r="W6" s="8">
        <v>16593508</v>
      </c>
      <c r="X6" s="8"/>
      <c r="AA6" t="s">
        <v>11</v>
      </c>
      <c r="AB6" t="str">
        <f>AA6&amp;COUNTIF(AA$4:AA6,AA6)</f>
        <v>Barnsley1</v>
      </c>
      <c r="AC6" t="s">
        <v>505</v>
      </c>
      <c r="AD6" t="s">
        <v>506</v>
      </c>
      <c r="AE6" s="8">
        <v>29549879.219842073</v>
      </c>
      <c r="AF6" s="8"/>
      <c r="AH6" t="s">
        <v>8</v>
      </c>
      <c r="AJ6" t="s">
        <v>8</v>
      </c>
      <c r="AM6" t="s">
        <v>10</v>
      </c>
      <c r="AN6" t="s">
        <v>11</v>
      </c>
      <c r="AO6" s="8"/>
      <c r="AP6" s="8">
        <v>15077500.306667233</v>
      </c>
      <c r="AQ6" s="8"/>
      <c r="AR6" s="8"/>
    </row>
    <row r="7" spans="1:50">
      <c r="A7" t="s">
        <v>13</v>
      </c>
      <c r="B7" t="s">
        <v>14</v>
      </c>
      <c r="C7" s="8">
        <f t="shared" si="0"/>
        <v>1853396</v>
      </c>
      <c r="D7" s="8"/>
      <c r="F7" t="s">
        <v>10</v>
      </c>
      <c r="G7" t="s">
        <v>11</v>
      </c>
      <c r="H7" s="8">
        <v>4190366</v>
      </c>
      <c r="I7" s="8"/>
      <c r="K7" t="s">
        <v>47</v>
      </c>
      <c r="L7" t="s">
        <v>48</v>
      </c>
      <c r="M7">
        <v>3</v>
      </c>
      <c r="N7" t="s">
        <v>774</v>
      </c>
      <c r="Q7" t="s">
        <v>775</v>
      </c>
      <c r="R7" s="8">
        <v>1561449</v>
      </c>
      <c r="S7" s="8"/>
      <c r="U7" t="s">
        <v>13</v>
      </c>
      <c r="V7" t="s">
        <v>776</v>
      </c>
      <c r="W7" s="8">
        <v>6048668</v>
      </c>
      <c r="X7" s="8"/>
      <c r="AA7" t="s">
        <v>14</v>
      </c>
      <c r="AB7" t="str">
        <f>AA7&amp;COUNTIF(AA$4:AA7,AA7)</f>
        <v>Bath and North East Somerset1</v>
      </c>
      <c r="AC7" t="s">
        <v>508</v>
      </c>
      <c r="AD7" t="s">
        <v>509</v>
      </c>
      <c r="AE7" s="8">
        <v>18603922.815617576</v>
      </c>
      <c r="AF7" s="8"/>
      <c r="AM7" t="s">
        <v>13</v>
      </c>
      <c r="AN7" t="s">
        <v>14</v>
      </c>
      <c r="AO7" s="8"/>
      <c r="AP7" s="8">
        <v>9910926.1183024924</v>
      </c>
      <c r="AQ7" s="8"/>
      <c r="AR7" s="8"/>
    </row>
    <row r="8" spans="1:50">
      <c r="A8" t="s">
        <v>15</v>
      </c>
      <c r="B8" t="s">
        <v>16</v>
      </c>
      <c r="C8" s="8">
        <f t="shared" si="0"/>
        <v>1813334</v>
      </c>
      <c r="D8" s="8"/>
      <c r="F8" t="s">
        <v>13</v>
      </c>
      <c r="G8" t="s">
        <v>14</v>
      </c>
      <c r="H8" s="8">
        <v>1853396</v>
      </c>
      <c r="I8" s="8"/>
      <c r="K8" t="s">
        <v>47</v>
      </c>
      <c r="L8" t="s">
        <v>48</v>
      </c>
      <c r="M8">
        <v>4</v>
      </c>
      <c r="N8" t="s">
        <v>777</v>
      </c>
      <c r="Q8" t="s">
        <v>778</v>
      </c>
      <c r="R8" s="8">
        <v>1851457</v>
      </c>
      <c r="S8" s="8"/>
      <c r="U8" t="s">
        <v>15</v>
      </c>
      <c r="V8" t="s">
        <v>16</v>
      </c>
      <c r="W8" s="8">
        <v>4200391</v>
      </c>
      <c r="X8" s="8"/>
      <c r="AA8" t="s">
        <v>16</v>
      </c>
      <c r="AB8" t="str">
        <f>AA8&amp;COUNTIF(AA$4:AA8,AA8)</f>
        <v>Bedford1</v>
      </c>
      <c r="AC8" t="s">
        <v>779</v>
      </c>
      <c r="AD8" t="s">
        <v>780</v>
      </c>
      <c r="AE8" s="8">
        <v>16356187.220659615</v>
      </c>
      <c r="AF8" s="8"/>
      <c r="AJ8" s="1" t="s">
        <v>781</v>
      </c>
      <c r="AM8" t="s">
        <v>15</v>
      </c>
      <c r="AN8" t="s">
        <v>16</v>
      </c>
      <c r="AO8" s="8"/>
      <c r="AP8" s="8">
        <v>5983132.0788423577</v>
      </c>
      <c r="AQ8" s="8"/>
      <c r="AR8" s="8"/>
    </row>
    <row r="9" spans="1:50">
      <c r="A9" t="s">
        <v>17</v>
      </c>
      <c r="B9" t="s">
        <v>18</v>
      </c>
      <c r="C9" s="8">
        <f t="shared" si="0"/>
        <v>3679055</v>
      </c>
      <c r="D9" s="8"/>
      <c r="F9" t="s">
        <v>15</v>
      </c>
      <c r="G9" t="s">
        <v>16</v>
      </c>
      <c r="H9" s="8">
        <v>1813334</v>
      </c>
      <c r="I9" s="8"/>
      <c r="K9" t="s">
        <v>47</v>
      </c>
      <c r="L9" t="s">
        <v>48</v>
      </c>
      <c r="M9">
        <v>5</v>
      </c>
      <c r="N9" t="s">
        <v>782</v>
      </c>
      <c r="Q9" t="s">
        <v>783</v>
      </c>
      <c r="R9" s="8">
        <v>1060624</v>
      </c>
      <c r="S9" s="8"/>
      <c r="U9" t="s">
        <v>17</v>
      </c>
      <c r="V9" t="s">
        <v>18</v>
      </c>
      <c r="W9" s="8">
        <v>8162090</v>
      </c>
      <c r="X9" s="8"/>
      <c r="AA9" t="s">
        <v>18</v>
      </c>
      <c r="AB9" t="str">
        <f>AA9&amp;COUNTIF(AA$4:AA9,AA9)</f>
        <v>Bexley1</v>
      </c>
      <c r="AC9" t="s">
        <v>514</v>
      </c>
      <c r="AD9" t="s">
        <v>515</v>
      </c>
      <c r="AE9" s="8">
        <v>23636929.811510272</v>
      </c>
      <c r="AF9" s="8"/>
      <c r="AJ9" t="s">
        <v>508</v>
      </c>
      <c r="AK9" t="s">
        <v>509</v>
      </c>
      <c r="AM9" t="s">
        <v>17</v>
      </c>
      <c r="AN9" t="s">
        <v>18</v>
      </c>
      <c r="AO9" s="8"/>
      <c r="AP9" s="8">
        <v>9046716.4082023632</v>
      </c>
      <c r="AQ9" s="8"/>
      <c r="AR9" s="8"/>
    </row>
    <row r="10" spans="1:50">
      <c r="A10" t="s">
        <v>19</v>
      </c>
      <c r="B10" t="s">
        <v>20</v>
      </c>
      <c r="C10" s="8">
        <f t="shared" si="0"/>
        <v>16636797</v>
      </c>
      <c r="D10" s="8"/>
      <c r="F10" t="s">
        <v>17</v>
      </c>
      <c r="G10" t="s">
        <v>18</v>
      </c>
      <c r="H10" s="8">
        <v>3679055</v>
      </c>
      <c r="I10" s="8"/>
      <c r="K10" t="s">
        <v>73</v>
      </c>
      <c r="L10" t="s">
        <v>74</v>
      </c>
      <c r="M10">
        <v>1</v>
      </c>
      <c r="N10" t="s">
        <v>580</v>
      </c>
      <c r="Q10" t="s">
        <v>784</v>
      </c>
      <c r="R10" s="8">
        <v>1808989</v>
      </c>
      <c r="S10" s="8"/>
      <c r="U10" t="s">
        <v>19</v>
      </c>
      <c r="V10" t="s">
        <v>20</v>
      </c>
      <c r="W10" s="8">
        <v>83788421</v>
      </c>
      <c r="X10" s="8"/>
      <c r="AA10" t="s">
        <v>20</v>
      </c>
      <c r="AB10" t="str">
        <f>AA10&amp;COUNTIF(AA$4:AA10,AA10)</f>
        <v>Birmingham1</v>
      </c>
      <c r="AC10" t="s">
        <v>517</v>
      </c>
      <c r="AD10" t="s">
        <v>518</v>
      </c>
      <c r="AE10" s="8">
        <v>125675467.92083313</v>
      </c>
      <c r="AF10" s="8"/>
      <c r="AJ10" t="s">
        <v>511</v>
      </c>
      <c r="AK10" t="s">
        <v>512</v>
      </c>
      <c r="AM10" t="s">
        <v>19</v>
      </c>
      <c r="AN10" t="s">
        <v>20</v>
      </c>
      <c r="AO10" s="8"/>
      <c r="AP10" s="8">
        <v>47054904.056607321</v>
      </c>
      <c r="AQ10" s="8"/>
      <c r="AR10" s="8"/>
    </row>
    <row r="11" spans="1:50">
      <c r="A11" t="s">
        <v>21</v>
      </c>
      <c r="B11" t="s">
        <v>22</v>
      </c>
      <c r="C11" s="8">
        <f t="shared" si="0"/>
        <v>2737531</v>
      </c>
      <c r="D11" s="8"/>
      <c r="F11" t="s">
        <v>19</v>
      </c>
      <c r="G11" t="s">
        <v>20</v>
      </c>
      <c r="H11" s="8">
        <v>16636797</v>
      </c>
      <c r="I11" s="8"/>
      <c r="K11" t="s">
        <v>73</v>
      </c>
      <c r="L11" t="s">
        <v>74</v>
      </c>
      <c r="M11">
        <v>2</v>
      </c>
      <c r="N11" t="s">
        <v>785</v>
      </c>
      <c r="Q11" t="s">
        <v>786</v>
      </c>
      <c r="R11" s="8">
        <v>1450660</v>
      </c>
      <c r="S11" s="8"/>
      <c r="U11" t="s">
        <v>21</v>
      </c>
      <c r="V11" t="s">
        <v>22</v>
      </c>
      <c r="W11" s="8">
        <v>10299963</v>
      </c>
      <c r="X11" s="8"/>
      <c r="AA11" t="s">
        <v>22</v>
      </c>
      <c r="AB11" t="str">
        <f>AA11&amp;COUNTIF(AA$4:AA11,AA11)</f>
        <v>Blackburn with Darwen1</v>
      </c>
      <c r="AC11" t="s">
        <v>520</v>
      </c>
      <c r="AD11" t="s">
        <v>521</v>
      </c>
      <c r="AE11" s="8">
        <v>17658498.942214843</v>
      </c>
      <c r="AF11" s="8"/>
      <c r="AJ11" t="s">
        <v>517</v>
      </c>
      <c r="AK11" t="s">
        <v>518</v>
      </c>
      <c r="AM11" t="s">
        <v>21</v>
      </c>
      <c r="AN11" t="s">
        <v>22</v>
      </c>
      <c r="AO11" s="8"/>
      <c r="AP11" s="8">
        <v>6037522.4519094378</v>
      </c>
      <c r="AQ11" s="8"/>
      <c r="AR11" s="8"/>
    </row>
    <row r="12" spans="1:50">
      <c r="A12" t="s">
        <v>23</v>
      </c>
      <c r="B12" t="s">
        <v>24</v>
      </c>
      <c r="C12" s="8">
        <f t="shared" si="0"/>
        <v>3361198</v>
      </c>
      <c r="D12" s="8"/>
      <c r="F12" t="s">
        <v>21</v>
      </c>
      <c r="G12" t="s">
        <v>22</v>
      </c>
      <c r="H12" s="8">
        <v>2737531</v>
      </c>
      <c r="I12" s="8"/>
      <c r="K12" t="s">
        <v>73</v>
      </c>
      <c r="L12" t="s">
        <v>74</v>
      </c>
      <c r="M12">
        <v>3</v>
      </c>
      <c r="N12" t="s">
        <v>787</v>
      </c>
      <c r="Q12" t="s">
        <v>788</v>
      </c>
      <c r="R12" s="8">
        <v>1763217</v>
      </c>
      <c r="S12" s="8"/>
      <c r="U12" t="s">
        <v>23</v>
      </c>
      <c r="V12" t="s">
        <v>24</v>
      </c>
      <c r="W12" s="8">
        <v>13416486</v>
      </c>
      <c r="X12" s="8"/>
      <c r="AA12" t="s">
        <v>24</v>
      </c>
      <c r="AB12" t="str">
        <f>AA12&amp;COUNTIF(AA$4:AA12,AA12)</f>
        <v>Blackpool1</v>
      </c>
      <c r="AC12" t="s">
        <v>520</v>
      </c>
      <c r="AD12" t="s">
        <v>521</v>
      </c>
      <c r="AE12" s="8">
        <v>21860457.168200683</v>
      </c>
      <c r="AF12" s="8"/>
      <c r="AJ12" t="s">
        <v>587</v>
      </c>
      <c r="AK12" t="s">
        <v>588</v>
      </c>
      <c r="AM12" t="s">
        <v>23</v>
      </c>
      <c r="AN12" t="s">
        <v>24</v>
      </c>
      <c r="AO12" s="8"/>
      <c r="AP12" s="8">
        <v>13538392.122300312</v>
      </c>
      <c r="AQ12" s="8"/>
      <c r="AR12" s="8"/>
    </row>
    <row r="13" spans="1:50">
      <c r="A13" t="s">
        <v>25</v>
      </c>
      <c r="B13" t="s">
        <v>26</v>
      </c>
      <c r="C13" s="8">
        <f t="shared" si="0"/>
        <v>4598950</v>
      </c>
      <c r="D13" s="8"/>
      <c r="F13" t="s">
        <v>23</v>
      </c>
      <c r="G13" t="s">
        <v>24</v>
      </c>
      <c r="H13" s="8">
        <v>3361198</v>
      </c>
      <c r="I13" s="8"/>
      <c r="K13" t="s">
        <v>73</v>
      </c>
      <c r="L13" t="s">
        <v>74</v>
      </c>
      <c r="M13">
        <v>4</v>
      </c>
      <c r="N13" t="s">
        <v>789</v>
      </c>
      <c r="Q13" t="s">
        <v>790</v>
      </c>
      <c r="R13" s="8">
        <v>746657</v>
      </c>
      <c r="S13" s="8"/>
      <c r="U13" t="s">
        <v>25</v>
      </c>
      <c r="V13" t="s">
        <v>26</v>
      </c>
      <c r="W13" s="8">
        <v>18350955</v>
      </c>
      <c r="X13" s="8"/>
      <c r="AA13" t="s">
        <v>26</v>
      </c>
      <c r="AB13" t="str">
        <f>AA13&amp;COUNTIF(AA$4:AA13,AA13)</f>
        <v>Bolton1</v>
      </c>
      <c r="AC13" t="s">
        <v>524</v>
      </c>
      <c r="AD13" t="s">
        <v>525</v>
      </c>
      <c r="AE13" s="8">
        <v>32671354.500879854</v>
      </c>
      <c r="AF13" s="8"/>
      <c r="AJ13" t="s">
        <v>542</v>
      </c>
      <c r="AK13" t="s">
        <v>543</v>
      </c>
      <c r="AM13" t="s">
        <v>25</v>
      </c>
      <c r="AN13" t="s">
        <v>26</v>
      </c>
      <c r="AO13" s="8"/>
      <c r="AP13" s="8">
        <v>18199360.966138706</v>
      </c>
      <c r="AQ13" s="8"/>
      <c r="AR13" s="8"/>
    </row>
    <row r="14" spans="1:50">
      <c r="A14" t="s">
        <v>27</v>
      </c>
      <c r="B14" t="s">
        <v>28</v>
      </c>
      <c r="C14" s="8">
        <f t="shared" si="0"/>
        <v>4522369</v>
      </c>
      <c r="D14" s="8"/>
      <c r="F14" t="s">
        <v>25</v>
      </c>
      <c r="G14" t="s">
        <v>26</v>
      </c>
      <c r="H14" s="8">
        <v>4598950</v>
      </c>
      <c r="I14" s="8"/>
      <c r="K14" t="s">
        <v>73</v>
      </c>
      <c r="L14" t="s">
        <v>74</v>
      </c>
      <c r="M14">
        <v>5</v>
      </c>
      <c r="N14" t="s">
        <v>791</v>
      </c>
      <c r="Q14" t="s">
        <v>792</v>
      </c>
      <c r="R14" s="8">
        <v>1365385</v>
      </c>
      <c r="S14" s="8"/>
      <c r="U14" t="s">
        <v>27</v>
      </c>
      <c r="V14" t="s">
        <v>28</v>
      </c>
      <c r="W14" s="8">
        <v>16578901</v>
      </c>
      <c r="X14" s="8"/>
      <c r="AA14" t="s">
        <v>28</v>
      </c>
      <c r="AB14" t="str">
        <f>AA14&amp;COUNTIF(AA$4:AA14,AA14)</f>
        <v>Bournemouth, Christchurch and Poole1</v>
      </c>
      <c r="AC14" t="s">
        <v>527</v>
      </c>
      <c r="AD14" t="s">
        <v>528</v>
      </c>
      <c r="AE14" s="8">
        <v>41659767.967309043</v>
      </c>
      <c r="AF14" s="8"/>
      <c r="AJ14" t="s">
        <v>547</v>
      </c>
      <c r="AK14" t="s">
        <v>548</v>
      </c>
      <c r="AM14" t="s">
        <v>27</v>
      </c>
      <c r="AN14" t="s">
        <v>28</v>
      </c>
      <c r="AO14" s="8"/>
      <c r="AP14" s="8">
        <v>15416156.035771249</v>
      </c>
      <c r="AQ14" s="8"/>
      <c r="AR14" s="8"/>
    </row>
    <row r="15" spans="1:50">
      <c r="A15" t="s">
        <v>29</v>
      </c>
      <c r="B15" t="s">
        <v>30</v>
      </c>
      <c r="C15" s="8">
        <f t="shared" si="0"/>
        <v>1201617</v>
      </c>
      <c r="D15" s="8"/>
      <c r="F15" t="s">
        <v>27</v>
      </c>
      <c r="G15" t="s">
        <v>793</v>
      </c>
      <c r="H15" s="8">
        <v>4522369</v>
      </c>
      <c r="I15" s="8"/>
      <c r="K15" t="s">
        <v>73</v>
      </c>
      <c r="L15" t="s">
        <v>74</v>
      </c>
      <c r="M15">
        <v>6</v>
      </c>
      <c r="N15" t="s">
        <v>794</v>
      </c>
      <c r="Q15" t="s">
        <v>795</v>
      </c>
      <c r="R15" s="8">
        <v>713347</v>
      </c>
      <c r="S15" s="8"/>
      <c r="U15" t="s">
        <v>29</v>
      </c>
      <c r="V15" t="s">
        <v>30</v>
      </c>
      <c r="W15" s="8">
        <v>1881185</v>
      </c>
      <c r="X15" s="8"/>
      <c r="AA15" t="s">
        <v>30</v>
      </c>
      <c r="AB15" t="str">
        <f>AA15&amp;COUNTIF(AA$4:AA15,AA15)</f>
        <v>Bracknell Forest1</v>
      </c>
      <c r="AC15" t="s">
        <v>796</v>
      </c>
      <c r="AD15" t="s">
        <v>797</v>
      </c>
      <c r="AE15" s="8">
        <v>10158408.72684586</v>
      </c>
      <c r="AF15" s="8"/>
      <c r="AJ15" t="s">
        <v>552</v>
      </c>
      <c r="AK15" t="s">
        <v>553</v>
      </c>
      <c r="AM15" t="s">
        <v>29</v>
      </c>
      <c r="AN15" t="s">
        <v>30</v>
      </c>
      <c r="AO15" s="8"/>
      <c r="AP15" s="8">
        <v>2442502.0183065273</v>
      </c>
      <c r="AQ15" s="8"/>
      <c r="AR15" s="8"/>
    </row>
    <row r="16" spans="1:50">
      <c r="A16" t="s">
        <v>31</v>
      </c>
      <c r="B16" t="s">
        <v>32</v>
      </c>
      <c r="C16" s="8">
        <f t="shared" si="0"/>
        <v>6603171</v>
      </c>
      <c r="D16" s="8"/>
      <c r="F16" t="s">
        <v>29</v>
      </c>
      <c r="G16" t="s">
        <v>30</v>
      </c>
      <c r="H16" s="8">
        <v>1201617</v>
      </c>
      <c r="I16" s="8"/>
      <c r="K16" t="s">
        <v>73</v>
      </c>
      <c r="L16" t="s">
        <v>74</v>
      </c>
      <c r="M16">
        <v>7</v>
      </c>
      <c r="N16" t="s">
        <v>798</v>
      </c>
      <c r="Q16" t="s">
        <v>799</v>
      </c>
      <c r="R16" s="8">
        <v>1053617</v>
      </c>
      <c r="S16" s="8"/>
      <c r="U16" t="s">
        <v>31</v>
      </c>
      <c r="V16" t="s">
        <v>32</v>
      </c>
      <c r="W16" s="8">
        <v>28853301</v>
      </c>
      <c r="X16" s="8"/>
      <c r="AA16" t="s">
        <v>32</v>
      </c>
      <c r="AB16" t="str">
        <f>AA16&amp;COUNTIF(AA$4:AA16,AA16)</f>
        <v>Bradford1</v>
      </c>
      <c r="AC16" t="s">
        <v>533</v>
      </c>
      <c r="AD16" t="s">
        <v>534</v>
      </c>
      <c r="AE16" s="8">
        <v>57658429.473448515</v>
      </c>
      <c r="AF16" s="8"/>
      <c r="AJ16" t="s">
        <v>557</v>
      </c>
      <c r="AK16" t="s">
        <v>558</v>
      </c>
      <c r="AM16" t="s">
        <v>31</v>
      </c>
      <c r="AN16" t="s">
        <v>32</v>
      </c>
      <c r="AO16" s="8"/>
      <c r="AP16" s="8">
        <v>28690174.994435579</v>
      </c>
      <c r="AQ16" s="8"/>
      <c r="AR16" s="8"/>
    </row>
    <row r="17" spans="1:44">
      <c r="A17" t="s">
        <v>33</v>
      </c>
      <c r="B17" t="s">
        <v>34</v>
      </c>
      <c r="C17" s="8">
        <f t="shared" si="0"/>
        <v>6597406</v>
      </c>
      <c r="D17" s="8"/>
      <c r="F17" t="s">
        <v>31</v>
      </c>
      <c r="G17" t="s">
        <v>32</v>
      </c>
      <c r="H17" s="8">
        <v>6603171</v>
      </c>
      <c r="I17" s="8"/>
      <c r="K17" t="s">
        <v>73</v>
      </c>
      <c r="L17" t="s">
        <v>74</v>
      </c>
      <c r="M17">
        <v>8</v>
      </c>
      <c r="N17" t="s">
        <v>800</v>
      </c>
      <c r="Q17" t="s">
        <v>801</v>
      </c>
      <c r="R17" s="8">
        <v>1155648</v>
      </c>
      <c r="S17" s="8"/>
      <c r="U17" t="s">
        <v>33</v>
      </c>
      <c r="V17" t="s">
        <v>34</v>
      </c>
      <c r="W17" s="8">
        <v>16462867</v>
      </c>
      <c r="X17" s="8"/>
      <c r="AA17" t="s">
        <v>34</v>
      </c>
      <c r="AB17" t="str">
        <f>AA17&amp;COUNTIF(AA$4:AA17,AA17)</f>
        <v>Brent1</v>
      </c>
      <c r="AC17" t="s">
        <v>770</v>
      </c>
      <c r="AD17" t="s">
        <v>771</v>
      </c>
      <c r="AE17" s="8">
        <v>33343760.926543191</v>
      </c>
      <c r="AF17" s="8"/>
      <c r="AJ17" t="s">
        <v>562</v>
      </c>
      <c r="AK17" t="s">
        <v>802</v>
      </c>
      <c r="AM17" t="s">
        <v>33</v>
      </c>
      <c r="AN17" t="s">
        <v>34</v>
      </c>
      <c r="AO17" s="8"/>
      <c r="AP17" s="8">
        <v>10978509.235607481</v>
      </c>
      <c r="AQ17" s="8"/>
      <c r="AR17" s="8"/>
    </row>
    <row r="18" spans="1:44">
      <c r="A18" t="s">
        <v>35</v>
      </c>
      <c r="B18" t="s">
        <v>36</v>
      </c>
      <c r="C18" s="8">
        <f t="shared" si="0"/>
        <v>2972999</v>
      </c>
      <c r="D18" s="8"/>
      <c r="F18" t="s">
        <v>33</v>
      </c>
      <c r="G18" t="s">
        <v>34</v>
      </c>
      <c r="H18" s="8">
        <v>6597406</v>
      </c>
      <c r="I18" s="8"/>
      <c r="K18" t="s">
        <v>75</v>
      </c>
      <c r="L18" t="s">
        <v>76</v>
      </c>
      <c r="M18">
        <v>1</v>
      </c>
      <c r="N18" t="s">
        <v>581</v>
      </c>
      <c r="Q18" t="s">
        <v>803</v>
      </c>
      <c r="R18" s="8">
        <v>1900020</v>
      </c>
      <c r="S18" s="8"/>
      <c r="U18" t="s">
        <v>35</v>
      </c>
      <c r="V18" t="s">
        <v>804</v>
      </c>
      <c r="W18" s="8">
        <v>11669360</v>
      </c>
      <c r="X18" s="8"/>
      <c r="AA18" t="s">
        <v>36</v>
      </c>
      <c r="AB18" t="str">
        <f>AA18&amp;COUNTIF(AA$4:AA18,AA18)</f>
        <v>Brighton and Hove1</v>
      </c>
      <c r="AC18" t="s">
        <v>805</v>
      </c>
      <c r="AD18" t="s">
        <v>806</v>
      </c>
      <c r="AE18" s="8">
        <v>28988420.677946027</v>
      </c>
      <c r="AF18" s="8"/>
      <c r="AJ18" t="s">
        <v>568</v>
      </c>
      <c r="AK18" t="s">
        <v>569</v>
      </c>
      <c r="AM18" t="s">
        <v>35</v>
      </c>
      <c r="AN18" t="s">
        <v>36</v>
      </c>
      <c r="AO18" s="8"/>
      <c r="AP18" s="8">
        <v>11052925.313007493</v>
      </c>
      <c r="AQ18" s="8"/>
      <c r="AR18" s="8"/>
    </row>
    <row r="19" spans="1:44">
      <c r="A19" t="s">
        <v>37</v>
      </c>
      <c r="B19" t="s">
        <v>38</v>
      </c>
      <c r="C19" s="8">
        <f t="shared" si="0"/>
        <v>4535271</v>
      </c>
      <c r="D19" s="8"/>
      <c r="F19" t="s">
        <v>35</v>
      </c>
      <c r="G19" t="s">
        <v>36</v>
      </c>
      <c r="H19" s="8">
        <v>2972999</v>
      </c>
      <c r="I19" s="8"/>
      <c r="K19" t="s">
        <v>75</v>
      </c>
      <c r="L19" t="s">
        <v>76</v>
      </c>
      <c r="M19">
        <v>2</v>
      </c>
      <c r="N19" t="s">
        <v>807</v>
      </c>
      <c r="Q19" t="s">
        <v>808</v>
      </c>
      <c r="R19" s="8">
        <v>1252122</v>
      </c>
      <c r="S19" s="8"/>
      <c r="U19" t="s">
        <v>37</v>
      </c>
      <c r="V19" t="s">
        <v>38</v>
      </c>
      <c r="W19" s="8">
        <v>20991682</v>
      </c>
      <c r="X19" s="8"/>
      <c r="AA19" t="s">
        <v>38</v>
      </c>
      <c r="AB19" t="str">
        <f>AA19&amp;COUNTIF(AA$4:AA19,AA19)</f>
        <v>Bristol, City of1</v>
      </c>
      <c r="AC19" t="s">
        <v>542</v>
      </c>
      <c r="AD19" t="s">
        <v>543</v>
      </c>
      <c r="AE19" s="8">
        <v>47691816.065353461</v>
      </c>
      <c r="AF19" s="8"/>
      <c r="AJ19" t="s">
        <v>578</v>
      </c>
      <c r="AK19" t="s">
        <v>579</v>
      </c>
      <c r="AM19" t="s">
        <v>37</v>
      </c>
      <c r="AN19" t="s">
        <v>38</v>
      </c>
      <c r="AO19" s="8"/>
      <c r="AP19" s="8">
        <v>23211958.991202481</v>
      </c>
      <c r="AQ19" s="8"/>
      <c r="AR19" s="8"/>
    </row>
    <row r="20" spans="1:44">
      <c r="A20" t="s">
        <v>39</v>
      </c>
      <c r="B20" t="s">
        <v>40</v>
      </c>
      <c r="C20" s="8">
        <f t="shared" si="0"/>
        <v>3131874</v>
      </c>
      <c r="D20" s="8"/>
      <c r="F20" t="s">
        <v>37</v>
      </c>
      <c r="G20" t="s">
        <v>38</v>
      </c>
      <c r="H20" s="8">
        <v>4535271</v>
      </c>
      <c r="I20" s="8"/>
      <c r="K20" t="s">
        <v>75</v>
      </c>
      <c r="L20" t="s">
        <v>76</v>
      </c>
      <c r="M20">
        <v>3</v>
      </c>
      <c r="N20" t="s">
        <v>809</v>
      </c>
      <c r="Q20" t="s">
        <v>810</v>
      </c>
      <c r="R20" s="8">
        <v>1038519</v>
      </c>
      <c r="S20" s="8"/>
      <c r="U20" t="s">
        <v>39</v>
      </c>
      <c r="V20" t="s">
        <v>40</v>
      </c>
      <c r="W20" s="8">
        <v>9536854</v>
      </c>
      <c r="X20" s="8"/>
      <c r="AA20" t="s">
        <v>40</v>
      </c>
      <c r="AB20" t="str">
        <f>AA20&amp;COUNTIF(AA$4:AA20,AA20)</f>
        <v>Bromley1</v>
      </c>
      <c r="AC20" t="s">
        <v>514</v>
      </c>
      <c r="AD20" t="s">
        <v>515</v>
      </c>
      <c r="AE20" s="8">
        <v>33076623.610844109</v>
      </c>
      <c r="AF20" s="8"/>
      <c r="AJ20" t="s">
        <v>582</v>
      </c>
      <c r="AK20" t="s">
        <v>583</v>
      </c>
      <c r="AM20" t="s">
        <v>39</v>
      </c>
      <c r="AN20" t="s">
        <v>40</v>
      </c>
      <c r="AO20" s="8"/>
      <c r="AP20" s="8">
        <v>18722676.722714271</v>
      </c>
      <c r="AQ20" s="8"/>
      <c r="AR20" s="8"/>
    </row>
    <row r="21" spans="1:44">
      <c r="A21" t="s">
        <v>41</v>
      </c>
      <c r="B21" t="s">
        <v>42</v>
      </c>
      <c r="C21" s="8">
        <f t="shared" si="0"/>
        <v>5045198</v>
      </c>
      <c r="D21" s="8"/>
      <c r="F21" t="s">
        <v>39</v>
      </c>
      <c r="G21" t="s">
        <v>40</v>
      </c>
      <c r="H21" s="8">
        <v>3131874</v>
      </c>
      <c r="I21" s="8"/>
      <c r="K21" t="s">
        <v>75</v>
      </c>
      <c r="L21" t="s">
        <v>76</v>
      </c>
      <c r="M21">
        <v>4</v>
      </c>
      <c r="N21" t="s">
        <v>811</v>
      </c>
      <c r="Q21" t="s">
        <v>812</v>
      </c>
      <c r="R21" s="8">
        <v>1428225</v>
      </c>
      <c r="S21" s="8"/>
      <c r="U21" t="s">
        <v>41</v>
      </c>
      <c r="V21" t="s">
        <v>42</v>
      </c>
      <c r="W21" s="8">
        <v>6218686</v>
      </c>
      <c r="X21" s="8"/>
      <c r="AA21" t="s">
        <v>42</v>
      </c>
      <c r="AB21" t="str">
        <f>AA21&amp;COUNTIF(AA$4:AA21,AA21)</f>
        <v>Buckinghamshire1</v>
      </c>
      <c r="AC21" t="s">
        <v>779</v>
      </c>
      <c r="AD21" t="s">
        <v>780</v>
      </c>
      <c r="AE21" s="8">
        <v>550054.7404920999</v>
      </c>
      <c r="AF21" s="8"/>
      <c r="AJ21" t="s">
        <v>527</v>
      </c>
      <c r="AK21" t="s">
        <v>528</v>
      </c>
      <c r="AM21" t="s">
        <v>41</v>
      </c>
      <c r="AN21" t="s">
        <v>42</v>
      </c>
      <c r="AO21" s="8"/>
      <c r="AP21" s="8">
        <v>14387394.497709977</v>
      </c>
      <c r="AQ21" s="8"/>
      <c r="AR21" s="8"/>
    </row>
    <row r="22" spans="1:44">
      <c r="A22" t="s">
        <v>43</v>
      </c>
      <c r="B22" t="s">
        <v>44</v>
      </c>
      <c r="C22" s="8">
        <f t="shared" si="0"/>
        <v>2669235</v>
      </c>
      <c r="D22" s="8"/>
      <c r="F22" t="s">
        <v>41</v>
      </c>
      <c r="G22" t="s">
        <v>42</v>
      </c>
      <c r="H22" s="8">
        <v>5045198</v>
      </c>
      <c r="I22" s="8"/>
      <c r="K22" t="s">
        <v>75</v>
      </c>
      <c r="L22" t="s">
        <v>76</v>
      </c>
      <c r="M22">
        <v>5</v>
      </c>
      <c r="N22" t="s">
        <v>813</v>
      </c>
      <c r="Q22" t="s">
        <v>814</v>
      </c>
      <c r="R22" s="8">
        <v>1091402</v>
      </c>
      <c r="S22" s="8"/>
      <c r="U22" t="s">
        <v>43</v>
      </c>
      <c r="V22" t="s">
        <v>44</v>
      </c>
      <c r="W22" s="8">
        <v>9410943</v>
      </c>
      <c r="X22" s="8"/>
      <c r="AA22" t="s">
        <v>42</v>
      </c>
      <c r="AB22" t="str">
        <f>AA22&amp;COUNTIF(AA$4:AA22,AA22)</f>
        <v>Buckinghamshire2</v>
      </c>
      <c r="AC22" t="s">
        <v>796</v>
      </c>
      <c r="AD22" t="s">
        <v>797</v>
      </c>
      <c r="AE22" s="8">
        <v>45153612.685633078</v>
      </c>
      <c r="AF22" s="8"/>
      <c r="AJ22" t="s">
        <v>530</v>
      </c>
      <c r="AK22" t="s">
        <v>531</v>
      </c>
      <c r="AM22" t="s">
        <v>43</v>
      </c>
      <c r="AN22" t="s">
        <v>44</v>
      </c>
      <c r="AO22" s="8"/>
      <c r="AP22" s="8">
        <v>11037662.61971109</v>
      </c>
      <c r="AQ22" s="8"/>
      <c r="AR22" s="8"/>
    </row>
    <row r="23" spans="1:44">
      <c r="A23" t="s">
        <v>45</v>
      </c>
      <c r="B23" t="s">
        <v>46</v>
      </c>
      <c r="C23" s="8">
        <f t="shared" si="0"/>
        <v>3763476</v>
      </c>
      <c r="D23" s="8"/>
      <c r="F23" t="s">
        <v>43</v>
      </c>
      <c r="G23" t="s">
        <v>44</v>
      </c>
      <c r="H23" s="8">
        <v>2669235</v>
      </c>
      <c r="I23" s="8"/>
      <c r="K23" t="s">
        <v>75</v>
      </c>
      <c r="L23" t="s">
        <v>76</v>
      </c>
      <c r="M23">
        <v>6</v>
      </c>
      <c r="N23" t="s">
        <v>815</v>
      </c>
      <c r="Q23" t="s">
        <v>816</v>
      </c>
      <c r="R23" s="8">
        <v>1937993</v>
      </c>
      <c r="S23" s="8"/>
      <c r="U23" t="s">
        <v>45</v>
      </c>
      <c r="V23" t="s">
        <v>46</v>
      </c>
      <c r="W23" s="8">
        <v>10407683</v>
      </c>
      <c r="X23" s="8"/>
      <c r="AA23" t="s">
        <v>44</v>
      </c>
      <c r="AB23" t="str">
        <f>AA23&amp;COUNTIF(AA$4:AA23,AA23)</f>
        <v>Bury1</v>
      </c>
      <c r="AC23" t="s">
        <v>524</v>
      </c>
      <c r="AD23" t="s">
        <v>525</v>
      </c>
      <c r="AE23" s="8">
        <v>20235159.79659576</v>
      </c>
      <c r="AF23" s="8"/>
      <c r="AJ23" t="s">
        <v>606</v>
      </c>
      <c r="AK23" t="s">
        <v>607</v>
      </c>
      <c r="AM23" t="s">
        <v>45</v>
      </c>
      <c r="AN23" t="s">
        <v>46</v>
      </c>
      <c r="AO23" s="8"/>
      <c r="AP23" s="8">
        <v>3886823.243750528</v>
      </c>
      <c r="AQ23" s="8"/>
      <c r="AR23" s="8"/>
    </row>
    <row r="24" spans="1:44">
      <c r="A24" t="s">
        <v>47</v>
      </c>
      <c r="B24" t="s">
        <v>48</v>
      </c>
      <c r="C24" s="8">
        <f t="shared" si="0"/>
        <v>6381354</v>
      </c>
      <c r="D24" s="8"/>
      <c r="F24" t="s">
        <v>45</v>
      </c>
      <c r="G24" t="s">
        <v>46</v>
      </c>
      <c r="H24" s="8">
        <v>3763476</v>
      </c>
      <c r="I24" s="8"/>
      <c r="K24" t="s">
        <v>75</v>
      </c>
      <c r="L24" t="s">
        <v>76</v>
      </c>
      <c r="M24">
        <v>7</v>
      </c>
      <c r="N24" t="s">
        <v>817</v>
      </c>
      <c r="Q24" t="s">
        <v>818</v>
      </c>
      <c r="R24" s="8">
        <v>1089402</v>
      </c>
      <c r="S24" s="8"/>
      <c r="U24" t="s">
        <v>47</v>
      </c>
      <c r="V24" t="s">
        <v>48</v>
      </c>
      <c r="W24" s="8">
        <v>18716293</v>
      </c>
      <c r="X24" s="8"/>
      <c r="AA24" t="s">
        <v>46</v>
      </c>
      <c r="AB24" t="str">
        <f>AA24&amp;COUNTIF(AA$4:AA24,AA24)</f>
        <v>Calderdale1</v>
      </c>
      <c r="AC24" t="s">
        <v>533</v>
      </c>
      <c r="AD24" t="s">
        <v>534</v>
      </c>
      <c r="AE24" s="8">
        <v>21726630.681859259</v>
      </c>
      <c r="AF24" s="8"/>
      <c r="AJ24" t="s">
        <v>524</v>
      </c>
      <c r="AK24" t="s">
        <v>525</v>
      </c>
      <c r="AM24" t="s">
        <v>47</v>
      </c>
      <c r="AN24" t="s">
        <v>48</v>
      </c>
      <c r="AO24" s="8"/>
      <c r="AP24" s="8">
        <v>22954354.773971193</v>
      </c>
      <c r="AQ24" s="8"/>
      <c r="AR24" s="8"/>
    </row>
    <row r="25" spans="1:44" ht="15">
      <c r="A25" t="s">
        <v>49</v>
      </c>
      <c r="B25" t="s">
        <v>50</v>
      </c>
      <c r="C25" s="8">
        <f t="shared" si="0"/>
        <v>1345453</v>
      </c>
      <c r="D25" s="8"/>
      <c r="F25" t="s">
        <v>49</v>
      </c>
      <c r="G25" t="s">
        <v>50</v>
      </c>
      <c r="H25" s="8">
        <v>1345453</v>
      </c>
      <c r="I25" s="8"/>
      <c r="K25" t="s">
        <v>75</v>
      </c>
      <c r="L25" t="s">
        <v>76</v>
      </c>
      <c r="M25">
        <v>8</v>
      </c>
      <c r="N25" t="s">
        <v>819</v>
      </c>
      <c r="Q25" t="s">
        <v>820</v>
      </c>
      <c r="R25" s="8">
        <v>714973</v>
      </c>
      <c r="S25" s="8"/>
      <c r="U25" t="s">
        <v>49</v>
      </c>
      <c r="V25" t="s">
        <v>50</v>
      </c>
      <c r="W25" s="8">
        <v>15882256</v>
      </c>
      <c r="X25" s="8"/>
      <c r="AA25" t="s">
        <v>48</v>
      </c>
      <c r="AB25" t="str">
        <f>AA25&amp;COUNTIF(AA$4:AA25,AA25)</f>
        <v>Cambridgeshire1</v>
      </c>
      <c r="AC25" t="s">
        <v>779</v>
      </c>
      <c r="AD25" t="s">
        <v>780</v>
      </c>
      <c r="AE25" s="8">
        <v>58391439.210930362</v>
      </c>
      <c r="AF25" s="8"/>
      <c r="AJ25" t="s">
        <v>614</v>
      </c>
      <c r="AK25" t="s">
        <v>821</v>
      </c>
      <c r="AM25" t="s">
        <v>49</v>
      </c>
      <c r="AN25" t="s">
        <v>50</v>
      </c>
      <c r="AO25" s="8"/>
      <c r="AP25" s="8">
        <v>18482001.384271886</v>
      </c>
      <c r="AQ25" s="8"/>
      <c r="AR25" s="8"/>
    </row>
    <row r="26" spans="1:44" ht="15">
      <c r="A26" t="s">
        <v>51</v>
      </c>
      <c r="B26" t="s">
        <v>52</v>
      </c>
      <c r="C26" s="8">
        <f t="shared" si="0"/>
        <v>2476580</v>
      </c>
      <c r="D26" s="8"/>
      <c r="F26" t="s">
        <v>51</v>
      </c>
      <c r="G26" t="s">
        <v>52</v>
      </c>
      <c r="H26" s="8">
        <v>2476580</v>
      </c>
      <c r="I26" s="8"/>
      <c r="K26" t="s">
        <v>87</v>
      </c>
      <c r="L26" t="s">
        <v>88</v>
      </c>
      <c r="M26">
        <v>1</v>
      </c>
      <c r="N26" t="s">
        <v>593</v>
      </c>
      <c r="Q26" t="s">
        <v>822</v>
      </c>
      <c r="R26" s="8">
        <v>2177949</v>
      </c>
      <c r="S26" s="8"/>
      <c r="U26" t="s">
        <v>51</v>
      </c>
      <c r="V26" t="s">
        <v>52</v>
      </c>
      <c r="W26" s="8">
        <v>3432402</v>
      </c>
      <c r="X26" s="8"/>
      <c r="AA26" t="s">
        <v>50</v>
      </c>
      <c r="AB26" t="str">
        <f>AA26&amp;COUNTIF(AA$4:AA26,AA26)</f>
        <v>Camden1</v>
      </c>
      <c r="AC26" t="s">
        <v>770</v>
      </c>
      <c r="AD26" t="s">
        <v>771</v>
      </c>
      <c r="AE26" s="8">
        <v>28715165.996999852</v>
      </c>
      <c r="AF26" s="8"/>
      <c r="AJ26" t="s">
        <v>621</v>
      </c>
      <c r="AK26" t="s">
        <v>622</v>
      </c>
      <c r="AM26" t="s">
        <v>51</v>
      </c>
      <c r="AN26" t="s">
        <v>52</v>
      </c>
      <c r="AO26" s="8"/>
      <c r="AP26" s="8">
        <v>7950243.6968369372</v>
      </c>
      <c r="AQ26" s="8"/>
      <c r="AR26" s="8"/>
    </row>
    <row r="27" spans="1:44" ht="15">
      <c r="A27" t="s">
        <v>53</v>
      </c>
      <c r="B27" t="s">
        <v>54</v>
      </c>
      <c r="C27" s="8">
        <f t="shared" si="0"/>
        <v>3010671</v>
      </c>
      <c r="D27" s="8"/>
      <c r="F27" t="s">
        <v>53</v>
      </c>
      <c r="G27" t="s">
        <v>54</v>
      </c>
      <c r="H27" s="8">
        <v>3010671</v>
      </c>
      <c r="I27" s="8"/>
      <c r="K27" t="s">
        <v>87</v>
      </c>
      <c r="L27" t="s">
        <v>88</v>
      </c>
      <c r="M27">
        <v>2</v>
      </c>
      <c r="N27" t="s">
        <v>823</v>
      </c>
      <c r="Q27" t="s">
        <v>824</v>
      </c>
      <c r="R27" s="8">
        <v>2551975</v>
      </c>
      <c r="S27" s="8"/>
      <c r="U27" t="s">
        <v>53</v>
      </c>
      <c r="V27" t="s">
        <v>54</v>
      </c>
      <c r="W27" s="8">
        <v>10740119</v>
      </c>
      <c r="X27" s="8"/>
      <c r="AA27" t="s">
        <v>52</v>
      </c>
      <c r="AB27" t="str">
        <f>AA27&amp;COUNTIF(AA$4:AA27,AA27)</f>
        <v>Central Bedfordshire1</v>
      </c>
      <c r="AC27" t="s">
        <v>779</v>
      </c>
      <c r="AD27" t="s">
        <v>780</v>
      </c>
      <c r="AE27" s="8">
        <v>26005033.1467968</v>
      </c>
      <c r="AF27" s="8"/>
      <c r="AJ27" t="s">
        <v>596</v>
      </c>
      <c r="AK27" t="s">
        <v>597</v>
      </c>
      <c r="AM27" t="s">
        <v>53</v>
      </c>
      <c r="AN27" t="s">
        <v>54</v>
      </c>
      <c r="AO27" s="8"/>
      <c r="AP27" s="8">
        <v>10026447.588806942</v>
      </c>
      <c r="AQ27" s="8"/>
      <c r="AR27" s="8"/>
    </row>
    <row r="28" spans="1:44" ht="15">
      <c r="A28" t="s">
        <v>55</v>
      </c>
      <c r="B28" t="s">
        <v>56</v>
      </c>
      <c r="C28" s="8">
        <f t="shared" si="0"/>
        <v>4576583</v>
      </c>
      <c r="D28" s="8"/>
      <c r="F28" t="s">
        <v>55</v>
      </c>
      <c r="G28" t="s">
        <v>56</v>
      </c>
      <c r="H28" s="8">
        <v>4576583</v>
      </c>
      <c r="I28" s="8"/>
      <c r="K28" t="s">
        <v>87</v>
      </c>
      <c r="L28" t="s">
        <v>88</v>
      </c>
      <c r="M28">
        <v>3</v>
      </c>
      <c r="N28" t="s">
        <v>825</v>
      </c>
      <c r="Q28" t="s">
        <v>826</v>
      </c>
      <c r="R28" s="8">
        <v>1521125</v>
      </c>
      <c r="S28" s="8"/>
      <c r="U28" t="s">
        <v>55</v>
      </c>
      <c r="V28" t="s">
        <v>56</v>
      </c>
      <c r="W28" s="8">
        <v>13354408</v>
      </c>
      <c r="X28" s="8"/>
      <c r="AA28" t="s">
        <v>54</v>
      </c>
      <c r="AB28" t="str">
        <f>AA28&amp;COUNTIF(AA$4:AA28,AA28)</f>
        <v>Cheshire East1</v>
      </c>
      <c r="AC28" t="s">
        <v>557</v>
      </c>
      <c r="AD28" t="s">
        <v>558</v>
      </c>
      <c r="AE28" s="8">
        <v>36727916.419675648</v>
      </c>
      <c r="AF28" s="8"/>
      <c r="AJ28" t="s">
        <v>591</v>
      </c>
      <c r="AK28" t="s">
        <v>592</v>
      </c>
      <c r="AM28" t="s">
        <v>55</v>
      </c>
      <c r="AN28" t="s">
        <v>56</v>
      </c>
      <c r="AO28" s="8"/>
      <c r="AP28" s="8">
        <v>13132099.031366728</v>
      </c>
      <c r="AQ28" s="8"/>
      <c r="AR28" s="8"/>
    </row>
    <row r="29" spans="1:44" ht="15">
      <c r="A29" t="s">
        <v>57</v>
      </c>
      <c r="B29" t="s">
        <v>58</v>
      </c>
      <c r="C29" s="8">
        <f t="shared" si="0"/>
        <v>46024</v>
      </c>
      <c r="D29" s="8"/>
      <c r="F29" t="s">
        <v>57</v>
      </c>
      <c r="G29" t="s">
        <v>58</v>
      </c>
      <c r="H29" s="8">
        <v>46024</v>
      </c>
      <c r="I29" s="8"/>
      <c r="K29" t="s">
        <v>87</v>
      </c>
      <c r="L29" t="s">
        <v>88</v>
      </c>
      <c r="M29">
        <v>4</v>
      </c>
      <c r="N29" t="s">
        <v>827</v>
      </c>
      <c r="Q29" t="s">
        <v>828</v>
      </c>
      <c r="R29" s="8">
        <v>2289105</v>
      </c>
      <c r="S29" s="8"/>
      <c r="U29" t="s">
        <v>57</v>
      </c>
      <c r="V29" t="s">
        <v>58</v>
      </c>
      <c r="W29" s="8">
        <v>399287</v>
      </c>
      <c r="X29" s="8"/>
      <c r="AA29" t="s">
        <v>56</v>
      </c>
      <c r="AB29" t="str">
        <f>AA29&amp;COUNTIF(AA$4:AA29,AA29)</f>
        <v>Cheshire West and Chester1</v>
      </c>
      <c r="AC29" t="s">
        <v>557</v>
      </c>
      <c r="AD29" t="s">
        <v>558</v>
      </c>
      <c r="AE29" s="8">
        <v>36596174.84004087</v>
      </c>
      <c r="AF29" s="8"/>
      <c r="AJ29" t="s">
        <v>631</v>
      </c>
      <c r="AK29" t="s">
        <v>632</v>
      </c>
      <c r="AM29" t="s">
        <v>57</v>
      </c>
      <c r="AN29" t="s">
        <v>58</v>
      </c>
      <c r="AO29" s="8"/>
      <c r="AP29" s="8">
        <v>187527.82035179657</v>
      </c>
      <c r="AQ29" s="8"/>
      <c r="AR29" s="8"/>
    </row>
    <row r="30" spans="1:44" ht="15">
      <c r="A30" t="s">
        <v>59</v>
      </c>
      <c r="B30" t="s">
        <v>829</v>
      </c>
      <c r="C30" s="8">
        <f t="shared" si="0"/>
        <v>9366480</v>
      </c>
      <c r="D30" s="8"/>
      <c r="F30" t="s">
        <v>59</v>
      </c>
      <c r="G30" t="s">
        <v>829</v>
      </c>
      <c r="H30" s="8">
        <v>9366480</v>
      </c>
      <c r="I30" s="8"/>
      <c r="K30" t="s">
        <v>87</v>
      </c>
      <c r="L30" t="s">
        <v>88</v>
      </c>
      <c r="M30">
        <v>5</v>
      </c>
      <c r="N30" t="s">
        <v>830</v>
      </c>
      <c r="Q30" t="s">
        <v>831</v>
      </c>
      <c r="R30" s="8">
        <v>1577514</v>
      </c>
      <c r="S30" s="8"/>
      <c r="U30" t="s">
        <v>59</v>
      </c>
      <c r="V30" t="s">
        <v>829</v>
      </c>
      <c r="W30" s="8">
        <v>30066607</v>
      </c>
      <c r="X30" s="8"/>
      <c r="AA30" t="s">
        <v>58</v>
      </c>
      <c r="AB30" t="str">
        <f>AA30&amp;COUNTIF(AA$4:AA30,AA30)</f>
        <v>City of London1</v>
      </c>
      <c r="AC30" t="s">
        <v>499</v>
      </c>
      <c r="AD30" t="s">
        <v>500</v>
      </c>
      <c r="AE30" s="8">
        <v>984734.92195249524</v>
      </c>
      <c r="AF30" s="8"/>
      <c r="AJ30" t="s">
        <v>520</v>
      </c>
      <c r="AK30" t="s">
        <v>521</v>
      </c>
      <c r="AM30" t="s">
        <v>59</v>
      </c>
      <c r="AN30" t="s">
        <v>60</v>
      </c>
      <c r="AO30" s="8"/>
      <c r="AP30" s="8">
        <v>20258729.329125904</v>
      </c>
      <c r="AQ30" s="8"/>
      <c r="AR30" s="8"/>
    </row>
    <row r="31" spans="1:44" ht="15">
      <c r="A31" t="s">
        <v>61</v>
      </c>
      <c r="B31" t="s">
        <v>62</v>
      </c>
      <c r="C31" s="8">
        <f t="shared" si="0"/>
        <v>8671146</v>
      </c>
      <c r="D31" s="8"/>
      <c r="F31" t="s">
        <v>61</v>
      </c>
      <c r="G31" t="s">
        <v>832</v>
      </c>
      <c r="H31" s="8">
        <v>8671146</v>
      </c>
      <c r="I31" s="8"/>
      <c r="K31" t="s">
        <v>91</v>
      </c>
      <c r="L31" t="s">
        <v>92</v>
      </c>
      <c r="M31">
        <v>1</v>
      </c>
      <c r="N31" t="s">
        <v>595</v>
      </c>
      <c r="Q31" t="s">
        <v>833</v>
      </c>
      <c r="R31" s="8">
        <v>1849226</v>
      </c>
      <c r="S31" s="8"/>
      <c r="U31" t="s">
        <v>61</v>
      </c>
      <c r="V31" t="s">
        <v>62</v>
      </c>
      <c r="W31" s="8">
        <v>38079331</v>
      </c>
      <c r="X31" s="8"/>
      <c r="AA31" t="s">
        <v>829</v>
      </c>
      <c r="AB31" t="str">
        <f>AA31&amp;COUNTIF(AA$4:AA31,AA31)</f>
        <v>Cornwall1</v>
      </c>
      <c r="AC31" t="s">
        <v>562</v>
      </c>
      <c r="AD31" t="s">
        <v>563</v>
      </c>
      <c r="AE31" s="8">
        <v>62223371.184430495</v>
      </c>
      <c r="AF31" s="8"/>
      <c r="AJ31" t="s">
        <v>641</v>
      </c>
      <c r="AK31" t="s">
        <v>642</v>
      </c>
      <c r="AM31" t="s">
        <v>61</v>
      </c>
      <c r="AN31" t="s">
        <v>62</v>
      </c>
      <c r="AO31" s="8"/>
      <c r="AP31" s="8">
        <v>26242756.914829046</v>
      </c>
      <c r="AQ31" s="8"/>
      <c r="AR31" s="8"/>
    </row>
    <row r="32" spans="1:44" ht="15">
      <c r="A32" t="s">
        <v>63</v>
      </c>
      <c r="B32" t="s">
        <v>64</v>
      </c>
      <c r="C32" s="8">
        <f t="shared" si="0"/>
        <v>5188794</v>
      </c>
      <c r="D32" s="8"/>
      <c r="F32" t="s">
        <v>63</v>
      </c>
      <c r="G32" t="s">
        <v>64</v>
      </c>
      <c r="H32" s="8">
        <v>5188794</v>
      </c>
      <c r="I32" s="8"/>
      <c r="K32" t="s">
        <v>91</v>
      </c>
      <c r="L32" t="s">
        <v>92</v>
      </c>
      <c r="M32">
        <v>2</v>
      </c>
      <c r="N32" t="s">
        <v>598</v>
      </c>
      <c r="Q32" t="s">
        <v>834</v>
      </c>
      <c r="R32" s="8">
        <v>1357928</v>
      </c>
      <c r="S32" s="8"/>
      <c r="U32" t="s">
        <v>63</v>
      </c>
      <c r="V32" t="s">
        <v>64</v>
      </c>
      <c r="W32" s="8">
        <v>19476258</v>
      </c>
      <c r="X32" s="8"/>
      <c r="AA32" t="s">
        <v>62</v>
      </c>
      <c r="AB32" t="str">
        <f>AA32&amp;COUNTIF(AA$4:AA32,AA32)</f>
        <v>County Durham1</v>
      </c>
      <c r="AC32" t="s">
        <v>565</v>
      </c>
      <c r="AD32" t="s">
        <v>566</v>
      </c>
      <c r="AE32" s="8">
        <v>64494464.777788386</v>
      </c>
      <c r="AF32" s="8"/>
      <c r="AJ32" t="s">
        <v>646</v>
      </c>
      <c r="AK32" t="s">
        <v>647</v>
      </c>
      <c r="AM32" t="s">
        <v>63</v>
      </c>
      <c r="AN32" t="s">
        <v>64</v>
      </c>
      <c r="AO32" s="8"/>
      <c r="AP32" s="8">
        <v>12772232.272484951</v>
      </c>
      <c r="AQ32" s="8"/>
      <c r="AR32" s="8"/>
    </row>
    <row r="33" spans="1:44" ht="15">
      <c r="A33" t="s">
        <v>65</v>
      </c>
      <c r="B33" t="s">
        <v>66</v>
      </c>
      <c r="C33" s="8">
        <f t="shared" si="0"/>
        <v>3846731</v>
      </c>
      <c r="D33" s="8"/>
      <c r="F33" t="s">
        <v>65</v>
      </c>
      <c r="G33" t="s">
        <v>66</v>
      </c>
      <c r="H33" s="8">
        <v>3846731</v>
      </c>
      <c r="I33" s="8"/>
      <c r="K33" t="s">
        <v>91</v>
      </c>
      <c r="L33" t="s">
        <v>92</v>
      </c>
      <c r="M33">
        <v>3</v>
      </c>
      <c r="N33" t="s">
        <v>601</v>
      </c>
      <c r="Q33" t="s">
        <v>835</v>
      </c>
      <c r="R33" s="8">
        <v>540042</v>
      </c>
      <c r="S33" s="8"/>
      <c r="U33" t="s">
        <v>65</v>
      </c>
      <c r="V33" t="s">
        <v>66</v>
      </c>
      <c r="W33" s="8">
        <v>12309639</v>
      </c>
      <c r="X33" s="8"/>
      <c r="AA33" t="s">
        <v>64</v>
      </c>
      <c r="AB33" t="str">
        <f>AA33&amp;COUNTIF(AA$4:AA33,AA33)</f>
        <v>Coventry1</v>
      </c>
      <c r="AC33" t="s">
        <v>568</v>
      </c>
      <c r="AD33" t="s">
        <v>569</v>
      </c>
      <c r="AE33" s="8">
        <v>37222594.0470386</v>
      </c>
      <c r="AF33" s="8"/>
      <c r="AJ33" t="s">
        <v>599</v>
      </c>
      <c r="AK33" t="s">
        <v>600</v>
      </c>
      <c r="AM33" t="s">
        <v>65</v>
      </c>
      <c r="AN33" t="s">
        <v>66</v>
      </c>
      <c r="AO33" s="8"/>
      <c r="AP33" s="8">
        <v>13588992.059054822</v>
      </c>
      <c r="AQ33" s="8"/>
      <c r="AR33" s="8"/>
    </row>
    <row r="34" spans="1:44" ht="15">
      <c r="A34" t="s">
        <v>67</v>
      </c>
      <c r="B34" t="s">
        <v>68</v>
      </c>
      <c r="C34" s="8">
        <f t="shared" si="0"/>
        <v>5390647</v>
      </c>
      <c r="D34" s="8"/>
      <c r="F34" t="s">
        <v>67</v>
      </c>
      <c r="G34" t="s">
        <v>68</v>
      </c>
      <c r="H34" s="8">
        <v>5390647</v>
      </c>
      <c r="I34" s="8"/>
      <c r="K34" t="s">
        <v>91</v>
      </c>
      <c r="L34" t="s">
        <v>92</v>
      </c>
      <c r="M34">
        <v>4</v>
      </c>
      <c r="N34" t="s">
        <v>836</v>
      </c>
      <c r="Q34" t="s">
        <v>837</v>
      </c>
      <c r="R34" s="8">
        <v>1068674</v>
      </c>
      <c r="S34" s="8"/>
      <c r="U34" t="s">
        <v>67</v>
      </c>
      <c r="V34" t="s">
        <v>68</v>
      </c>
      <c r="W34" s="8">
        <v>18031737</v>
      </c>
      <c r="X34" s="8"/>
      <c r="AA34" t="s">
        <v>66</v>
      </c>
      <c r="AB34" t="str">
        <f>AA34&amp;COUNTIF(AA$4:AA34,AA34)</f>
        <v>Croydon1</v>
      </c>
      <c r="AC34" t="s">
        <v>571</v>
      </c>
      <c r="AD34" t="s">
        <v>572</v>
      </c>
      <c r="AE34" s="8">
        <v>37487649.582513086</v>
      </c>
      <c r="AF34" s="8"/>
      <c r="AJ34" t="s">
        <v>658</v>
      </c>
      <c r="AK34" t="s">
        <v>659</v>
      </c>
      <c r="AM34" t="s">
        <v>67</v>
      </c>
      <c r="AN34" t="s">
        <v>68</v>
      </c>
      <c r="AO34" s="8"/>
      <c r="AP34" s="8">
        <v>21482538.774243865</v>
      </c>
      <c r="AQ34" s="8"/>
      <c r="AR34" s="8"/>
    </row>
    <row r="35" spans="1:44" ht="15">
      <c r="A35" t="s">
        <v>69</v>
      </c>
      <c r="B35" t="s">
        <v>70</v>
      </c>
      <c r="C35" s="8">
        <f t="shared" si="0"/>
        <v>1319439</v>
      </c>
      <c r="D35" s="8"/>
      <c r="F35" t="s">
        <v>69</v>
      </c>
      <c r="G35" t="s">
        <v>70</v>
      </c>
      <c r="H35" s="8">
        <v>1319439</v>
      </c>
      <c r="I35" s="8"/>
      <c r="K35" t="s">
        <v>91</v>
      </c>
      <c r="L35" t="s">
        <v>92</v>
      </c>
      <c r="M35">
        <v>5</v>
      </c>
      <c r="N35" t="s">
        <v>838</v>
      </c>
      <c r="Q35" t="s">
        <v>839</v>
      </c>
      <c r="R35" s="8">
        <v>1415993</v>
      </c>
      <c r="S35" s="8"/>
      <c r="U35" t="s">
        <v>69</v>
      </c>
      <c r="V35" t="s">
        <v>70</v>
      </c>
      <c r="W35" s="8">
        <v>5536853</v>
      </c>
      <c r="X35" s="8"/>
      <c r="AA35" t="s">
        <v>68</v>
      </c>
      <c r="AB35" t="str">
        <f>AA35&amp;COUNTIF(AA$4:AA35,AA35)</f>
        <v>Cumberland1</v>
      </c>
      <c r="AC35" t="s">
        <v>520</v>
      </c>
      <c r="AD35" t="s">
        <v>521</v>
      </c>
      <c r="AE35" s="8">
        <v>1026272.9784778942</v>
      </c>
      <c r="AF35" s="8"/>
      <c r="AJ35" t="s">
        <v>502</v>
      </c>
      <c r="AK35" t="s">
        <v>503</v>
      </c>
      <c r="AM35" t="s">
        <v>69</v>
      </c>
      <c r="AN35" t="s">
        <v>70</v>
      </c>
      <c r="AO35" s="8"/>
      <c r="AP35" s="8">
        <v>3549617.6930295536</v>
      </c>
      <c r="AQ35" s="8"/>
      <c r="AR35" s="8"/>
    </row>
    <row r="36" spans="1:44" ht="15">
      <c r="A36" t="s">
        <v>71</v>
      </c>
      <c r="B36" t="s">
        <v>72</v>
      </c>
      <c r="C36" s="8">
        <f t="shared" ref="C36:C67" si="1">IF((COUNTIF($K$5:$K$168,$A36))&gt;0,(SUMIFS($R$5:$R$168,$K$5:$K$168,$A36)),(SUMIFS($H$5:$H$136,$F$5:$F$136,$A36)))</f>
        <v>2986329</v>
      </c>
      <c r="D36" s="8"/>
      <c r="F36" t="s">
        <v>71</v>
      </c>
      <c r="G36" t="s">
        <v>72</v>
      </c>
      <c r="H36" s="8">
        <v>2986329</v>
      </c>
      <c r="I36" s="8"/>
      <c r="K36" t="s">
        <v>91</v>
      </c>
      <c r="L36" t="s">
        <v>92</v>
      </c>
      <c r="M36">
        <v>6</v>
      </c>
      <c r="N36" t="s">
        <v>840</v>
      </c>
      <c r="Q36" t="s">
        <v>841</v>
      </c>
      <c r="R36" s="8">
        <v>1866507</v>
      </c>
      <c r="S36" s="8"/>
      <c r="U36" t="s">
        <v>71</v>
      </c>
      <c r="V36" t="s">
        <v>72</v>
      </c>
      <c r="W36" s="8">
        <v>14859501</v>
      </c>
      <c r="X36" s="8"/>
      <c r="AA36" t="s">
        <v>68</v>
      </c>
      <c r="AB36" t="str">
        <f>AA36&amp;COUNTIF(AA$4:AA36,AA36)</f>
        <v>Cumberland2</v>
      </c>
      <c r="AC36" t="s">
        <v>565</v>
      </c>
      <c r="AD36" t="s">
        <v>566</v>
      </c>
      <c r="AE36" s="8">
        <v>32177971.827844508</v>
      </c>
      <c r="AF36" s="8"/>
      <c r="AJ36" t="s">
        <v>565</v>
      </c>
      <c r="AK36" t="s">
        <v>566</v>
      </c>
      <c r="AM36" t="s">
        <v>71</v>
      </c>
      <c r="AN36" t="s">
        <v>72</v>
      </c>
      <c r="AO36" s="8"/>
      <c r="AP36" s="8">
        <v>15544414.327493254</v>
      </c>
      <c r="AQ36" s="8"/>
      <c r="AR36" s="8"/>
    </row>
    <row r="37" spans="1:44" ht="15">
      <c r="A37" t="s">
        <v>73</v>
      </c>
      <c r="B37" t="s">
        <v>74</v>
      </c>
      <c r="C37" s="8">
        <f t="shared" si="1"/>
        <v>10057520</v>
      </c>
      <c r="D37" s="8"/>
      <c r="F37" t="s">
        <v>77</v>
      </c>
      <c r="G37" t="s">
        <v>78</v>
      </c>
      <c r="H37" s="8">
        <v>3576105</v>
      </c>
      <c r="I37" s="8"/>
      <c r="K37" t="s">
        <v>91</v>
      </c>
      <c r="L37" t="s">
        <v>92</v>
      </c>
      <c r="M37">
        <v>7</v>
      </c>
      <c r="N37" t="s">
        <v>842</v>
      </c>
      <c r="Q37" t="s">
        <v>843</v>
      </c>
      <c r="R37" s="8">
        <v>1248378</v>
      </c>
      <c r="S37" s="8"/>
      <c r="U37" t="s">
        <v>73</v>
      </c>
      <c r="V37" t="s">
        <v>74</v>
      </c>
      <c r="W37" s="8">
        <v>44082098</v>
      </c>
      <c r="X37" s="8"/>
      <c r="AA37" t="s">
        <v>70</v>
      </c>
      <c r="AB37" t="str">
        <f>AA37&amp;COUNTIF(AA$4:AA37,AA37)</f>
        <v>Darlington1</v>
      </c>
      <c r="AC37" t="s">
        <v>565</v>
      </c>
      <c r="AD37" t="s">
        <v>566</v>
      </c>
      <c r="AE37" s="8">
        <v>11447325.004771529</v>
      </c>
      <c r="AF37" s="8"/>
      <c r="AJ37" t="s">
        <v>499</v>
      </c>
      <c r="AK37" t="s">
        <v>500</v>
      </c>
      <c r="AM37" t="s">
        <v>73</v>
      </c>
      <c r="AN37" t="s">
        <v>74</v>
      </c>
      <c r="AO37" s="8"/>
      <c r="AP37" s="8">
        <v>45555612.820928164</v>
      </c>
      <c r="AQ37" s="8"/>
      <c r="AR37" s="8"/>
    </row>
    <row r="38" spans="1:44" ht="15">
      <c r="A38" t="s">
        <v>75</v>
      </c>
      <c r="B38" t="s">
        <v>76</v>
      </c>
      <c r="C38" s="8">
        <f t="shared" si="1"/>
        <v>10452656</v>
      </c>
      <c r="D38" s="8"/>
      <c r="F38" t="s">
        <v>79</v>
      </c>
      <c r="G38" t="s">
        <v>844</v>
      </c>
      <c r="H38" s="8">
        <v>5152517</v>
      </c>
      <c r="I38" s="8"/>
      <c r="K38" t="s">
        <v>91</v>
      </c>
      <c r="L38" t="s">
        <v>92</v>
      </c>
      <c r="M38">
        <v>8</v>
      </c>
      <c r="N38" t="s">
        <v>845</v>
      </c>
      <c r="Q38" t="s">
        <v>846</v>
      </c>
      <c r="R38" s="8">
        <v>1164075</v>
      </c>
      <c r="S38" s="8"/>
      <c r="U38" t="s">
        <v>75</v>
      </c>
      <c r="V38" t="s">
        <v>76</v>
      </c>
      <c r="W38" s="8">
        <v>35932731</v>
      </c>
      <c r="X38" s="8"/>
      <c r="AA38" t="s">
        <v>72</v>
      </c>
      <c r="AB38" t="str">
        <f>AA38&amp;COUNTIF(AA$4:AA38,AA38)</f>
        <v>Derby1</v>
      </c>
      <c r="AC38" t="s">
        <v>578</v>
      </c>
      <c r="AD38" t="s">
        <v>579</v>
      </c>
      <c r="AE38" s="8">
        <v>26591612.988133527</v>
      </c>
      <c r="AF38" s="8"/>
      <c r="AJ38" t="s">
        <v>536</v>
      </c>
      <c r="AK38" t="s">
        <v>537</v>
      </c>
      <c r="AM38" t="s">
        <v>75</v>
      </c>
      <c r="AN38" t="s">
        <v>76</v>
      </c>
      <c r="AO38" s="8"/>
      <c r="AP38" s="8">
        <v>30715879.897697203</v>
      </c>
      <c r="AQ38" s="8"/>
      <c r="AR38" s="8"/>
    </row>
    <row r="39" spans="1:44" ht="15">
      <c r="A39" t="s">
        <v>77</v>
      </c>
      <c r="B39" t="s">
        <v>78</v>
      </c>
      <c r="C39" s="8">
        <f t="shared" si="1"/>
        <v>3576105</v>
      </c>
      <c r="D39" s="8"/>
      <c r="F39" t="s">
        <v>81</v>
      </c>
      <c r="G39" t="s">
        <v>82</v>
      </c>
      <c r="H39" s="8">
        <v>7996217</v>
      </c>
      <c r="I39" s="8"/>
      <c r="K39" t="s">
        <v>91</v>
      </c>
      <c r="L39" t="s">
        <v>92</v>
      </c>
      <c r="M39">
        <v>9</v>
      </c>
      <c r="N39" t="s">
        <v>847</v>
      </c>
      <c r="Q39" t="s">
        <v>848</v>
      </c>
      <c r="R39" s="8">
        <v>786822</v>
      </c>
      <c r="S39" s="8"/>
      <c r="U39" t="s">
        <v>77</v>
      </c>
      <c r="V39" t="s">
        <v>78</v>
      </c>
      <c r="W39" s="8">
        <v>20121535</v>
      </c>
      <c r="X39" s="8"/>
      <c r="AA39" t="s">
        <v>74</v>
      </c>
      <c r="AB39" t="str">
        <f>AA39&amp;COUNTIF(AA$4:AA39,AA39)</f>
        <v>Derbyshire1</v>
      </c>
      <c r="AC39" t="s">
        <v>578</v>
      </c>
      <c r="AD39" t="s">
        <v>579</v>
      </c>
      <c r="AE39" s="8">
        <v>85771190.2569879</v>
      </c>
      <c r="AF39" s="8"/>
      <c r="AJ39" t="s">
        <v>663</v>
      </c>
      <c r="AK39" t="s">
        <v>664</v>
      </c>
      <c r="AM39" t="s">
        <v>77</v>
      </c>
      <c r="AN39" t="s">
        <v>78</v>
      </c>
      <c r="AO39" s="8"/>
      <c r="AP39" s="8">
        <v>10980159.139157055</v>
      </c>
      <c r="AQ39" s="8"/>
      <c r="AR39" s="8"/>
    </row>
    <row r="40" spans="1:44" ht="15">
      <c r="A40" t="s">
        <v>79</v>
      </c>
      <c r="B40" t="s">
        <v>80</v>
      </c>
      <c r="C40" s="8">
        <f t="shared" si="1"/>
        <v>5152517</v>
      </c>
      <c r="D40" s="8"/>
      <c r="F40" t="s">
        <v>83</v>
      </c>
      <c r="G40" t="s">
        <v>84</v>
      </c>
      <c r="H40" s="8">
        <v>4750409</v>
      </c>
      <c r="I40" s="8"/>
      <c r="K40" t="s">
        <v>91</v>
      </c>
      <c r="L40" t="s">
        <v>92</v>
      </c>
      <c r="M40">
        <v>10</v>
      </c>
      <c r="N40" t="s">
        <v>849</v>
      </c>
      <c r="Q40" t="s">
        <v>850</v>
      </c>
      <c r="R40" s="8">
        <v>694181</v>
      </c>
      <c r="S40" s="8"/>
      <c r="U40" t="s">
        <v>79</v>
      </c>
      <c r="V40" t="s">
        <v>80</v>
      </c>
      <c r="W40" s="8">
        <v>15359816</v>
      </c>
      <c r="X40" s="8"/>
      <c r="AA40" t="s">
        <v>76</v>
      </c>
      <c r="AB40" t="str">
        <f>AA40&amp;COUNTIF(AA$4:AA40,AA40)</f>
        <v>Devon1</v>
      </c>
      <c r="AC40" t="s">
        <v>582</v>
      </c>
      <c r="AD40" t="s">
        <v>583</v>
      </c>
      <c r="AE40" s="8">
        <v>81839241.90164119</v>
      </c>
      <c r="AF40" s="8"/>
      <c r="AJ40" t="s">
        <v>672</v>
      </c>
      <c r="AK40" t="s">
        <v>673</v>
      </c>
      <c r="AM40" t="s">
        <v>79</v>
      </c>
      <c r="AN40" t="s">
        <v>80</v>
      </c>
      <c r="AO40" s="8"/>
      <c r="AP40" s="8">
        <v>15103303.929812251</v>
      </c>
      <c r="AQ40" s="8"/>
      <c r="AR40" s="8"/>
    </row>
    <row r="41" spans="1:44" ht="15">
      <c r="A41" t="s">
        <v>81</v>
      </c>
      <c r="B41" t="s">
        <v>82</v>
      </c>
      <c r="C41" s="8">
        <f t="shared" si="1"/>
        <v>7996217</v>
      </c>
      <c r="D41" s="8"/>
      <c r="F41" t="s">
        <v>85</v>
      </c>
      <c r="G41" t="s">
        <v>86</v>
      </c>
      <c r="H41" s="8">
        <v>3829488</v>
      </c>
      <c r="I41" s="8"/>
      <c r="K41" t="s">
        <v>91</v>
      </c>
      <c r="L41" t="s">
        <v>92</v>
      </c>
      <c r="M41">
        <v>11</v>
      </c>
      <c r="N41" t="s">
        <v>851</v>
      </c>
      <c r="Q41" t="s">
        <v>852</v>
      </c>
      <c r="R41" s="8">
        <v>2982688</v>
      </c>
      <c r="S41" s="8"/>
      <c r="U41" t="s">
        <v>81</v>
      </c>
      <c r="V41" t="s">
        <v>82</v>
      </c>
      <c r="W41" s="8">
        <v>20513001</v>
      </c>
      <c r="X41" s="8"/>
      <c r="AA41" t="s">
        <v>78</v>
      </c>
      <c r="AB41" t="str">
        <f>AA41&amp;COUNTIF(AA$4:AA41,AA41)</f>
        <v>Doncaster1</v>
      </c>
      <c r="AC41" t="s">
        <v>505</v>
      </c>
      <c r="AD41" t="s">
        <v>506</v>
      </c>
      <c r="AE41" s="8">
        <v>34790810.015364625</v>
      </c>
      <c r="AF41" s="8"/>
      <c r="AJ41" t="s">
        <v>693</v>
      </c>
      <c r="AK41" t="s">
        <v>694</v>
      </c>
      <c r="AM41" t="s">
        <v>81</v>
      </c>
      <c r="AN41" t="s">
        <v>82</v>
      </c>
      <c r="AO41" s="8"/>
      <c r="AP41" s="8">
        <v>20506256.109150462</v>
      </c>
      <c r="AQ41" s="8"/>
      <c r="AR41" s="8"/>
    </row>
    <row r="42" spans="1:44" ht="15">
      <c r="A42" t="s">
        <v>83</v>
      </c>
      <c r="B42" t="s">
        <v>84</v>
      </c>
      <c r="C42" s="8">
        <f t="shared" si="1"/>
        <v>4750409</v>
      </c>
      <c r="D42" s="8"/>
      <c r="F42" t="s">
        <v>89</v>
      </c>
      <c r="G42" t="s">
        <v>90</v>
      </c>
      <c r="H42" s="8">
        <v>4802086</v>
      </c>
      <c r="I42" s="8"/>
      <c r="K42" t="s">
        <v>91</v>
      </c>
      <c r="L42" t="s">
        <v>92</v>
      </c>
      <c r="M42">
        <v>12</v>
      </c>
      <c r="N42" t="s">
        <v>853</v>
      </c>
      <c r="Q42" t="s">
        <v>854</v>
      </c>
      <c r="R42" s="8">
        <v>302804</v>
      </c>
      <c r="S42" s="8"/>
      <c r="U42" t="s">
        <v>83</v>
      </c>
      <c r="V42" t="s">
        <v>84</v>
      </c>
      <c r="W42" s="8">
        <v>15642271</v>
      </c>
      <c r="X42" s="8"/>
      <c r="AA42" t="s">
        <v>80</v>
      </c>
      <c r="AB42" t="str">
        <f>AA42&amp;COUNTIF(AA$4:AA42,AA42)</f>
        <v>Dorset1</v>
      </c>
      <c r="AC42" t="s">
        <v>527</v>
      </c>
      <c r="AD42" t="s">
        <v>528</v>
      </c>
      <c r="AE42" s="8">
        <v>40304194.987910621</v>
      </c>
      <c r="AF42" s="8"/>
      <c r="AJ42" t="s">
        <v>698</v>
      </c>
      <c r="AK42" t="s">
        <v>699</v>
      </c>
      <c r="AM42" t="s">
        <v>83</v>
      </c>
      <c r="AN42" t="s">
        <v>84</v>
      </c>
      <c r="AO42" s="8"/>
      <c r="AP42" s="8">
        <v>12141018.251081668</v>
      </c>
      <c r="AQ42" s="8"/>
      <c r="AR42" s="8"/>
    </row>
    <row r="43" spans="1:44" ht="15">
      <c r="A43" t="s">
        <v>85</v>
      </c>
      <c r="B43" t="s">
        <v>86</v>
      </c>
      <c r="C43" s="8">
        <f t="shared" si="1"/>
        <v>3829488</v>
      </c>
      <c r="D43" s="8"/>
      <c r="F43" t="s">
        <v>93</v>
      </c>
      <c r="G43" t="s">
        <v>94</v>
      </c>
      <c r="H43" s="8">
        <v>2619593</v>
      </c>
      <c r="I43" s="8"/>
      <c r="K43" t="s">
        <v>95</v>
      </c>
      <c r="L43" t="s">
        <v>96</v>
      </c>
      <c r="M43">
        <v>1</v>
      </c>
      <c r="N43" t="s">
        <v>605</v>
      </c>
      <c r="Q43" t="s">
        <v>855</v>
      </c>
      <c r="R43" s="8">
        <v>1271268</v>
      </c>
      <c r="S43" s="8"/>
      <c r="U43" t="s">
        <v>85</v>
      </c>
      <c r="V43" t="s">
        <v>86</v>
      </c>
      <c r="W43" s="8">
        <v>14336626</v>
      </c>
      <c r="X43" s="8"/>
      <c r="AA43" t="s">
        <v>82</v>
      </c>
      <c r="AB43" t="str">
        <f>AA43&amp;COUNTIF(AA$4:AA43,AA43)</f>
        <v>Dudley1</v>
      </c>
      <c r="AC43" t="s">
        <v>587</v>
      </c>
      <c r="AD43" t="s">
        <v>588</v>
      </c>
      <c r="AE43" s="8">
        <v>34718348.445682295</v>
      </c>
      <c r="AF43" s="8"/>
      <c r="AJ43" t="s">
        <v>514</v>
      </c>
      <c r="AK43" t="s">
        <v>515</v>
      </c>
      <c r="AM43" t="s">
        <v>85</v>
      </c>
      <c r="AN43" t="s">
        <v>86</v>
      </c>
      <c r="AO43" s="8"/>
      <c r="AP43" s="8">
        <v>10357860.024235766</v>
      </c>
      <c r="AQ43" s="8"/>
      <c r="AR43" s="8"/>
    </row>
    <row r="44" spans="1:44" ht="15">
      <c r="A44" t="s">
        <v>87</v>
      </c>
      <c r="B44" t="s">
        <v>88</v>
      </c>
      <c r="C44" s="8">
        <f t="shared" si="1"/>
        <v>10117668</v>
      </c>
      <c r="D44" s="8"/>
      <c r="F44" t="s">
        <v>97</v>
      </c>
      <c r="G44" t="s">
        <v>98</v>
      </c>
      <c r="H44" s="8">
        <v>3544877</v>
      </c>
      <c r="I44" s="8"/>
      <c r="K44" t="s">
        <v>95</v>
      </c>
      <c r="L44" t="s">
        <v>96</v>
      </c>
      <c r="M44">
        <v>2</v>
      </c>
      <c r="N44" t="s">
        <v>856</v>
      </c>
      <c r="Q44" t="s">
        <v>857</v>
      </c>
      <c r="R44" s="8">
        <v>1647677</v>
      </c>
      <c r="S44" s="8"/>
      <c r="U44" t="s">
        <v>87</v>
      </c>
      <c r="V44" t="s">
        <v>88</v>
      </c>
      <c r="W44" s="8">
        <v>26865023</v>
      </c>
      <c r="X44" s="8"/>
      <c r="AA44" t="s">
        <v>84</v>
      </c>
      <c r="AB44" t="str">
        <f>AA44&amp;COUNTIF(AA$4:AA44,AA44)</f>
        <v>Ealing1</v>
      </c>
      <c r="AC44" t="s">
        <v>770</v>
      </c>
      <c r="AD44" t="s">
        <v>771</v>
      </c>
      <c r="AE44" s="8">
        <v>37156066.285440087</v>
      </c>
      <c r="AF44" s="8"/>
      <c r="AJ44" t="s">
        <v>571</v>
      </c>
      <c r="AK44" t="s">
        <v>572</v>
      </c>
      <c r="AM44" t="s">
        <v>87</v>
      </c>
      <c r="AN44" t="s">
        <v>88</v>
      </c>
      <c r="AO44" s="8"/>
      <c r="AP44" s="8">
        <v>28322643.782288328</v>
      </c>
      <c r="AQ44" s="8"/>
      <c r="AR44" s="8"/>
    </row>
    <row r="45" spans="1:44" ht="15">
      <c r="A45" t="s">
        <v>89</v>
      </c>
      <c r="B45" t="s">
        <v>90</v>
      </c>
      <c r="C45" s="8">
        <f t="shared" si="1"/>
        <v>4802086</v>
      </c>
      <c r="D45" s="8"/>
      <c r="F45" t="s">
        <v>99</v>
      </c>
      <c r="G45" t="s">
        <v>100</v>
      </c>
      <c r="H45" s="8">
        <v>2224589</v>
      </c>
      <c r="I45" s="8"/>
      <c r="K45" t="s">
        <v>95</v>
      </c>
      <c r="L45" t="s">
        <v>96</v>
      </c>
      <c r="M45">
        <v>3</v>
      </c>
      <c r="N45" t="s">
        <v>858</v>
      </c>
      <c r="Q45" t="s">
        <v>859</v>
      </c>
      <c r="R45" s="8">
        <v>1238625</v>
      </c>
      <c r="S45" s="8"/>
      <c r="U45" t="s">
        <v>89</v>
      </c>
      <c r="V45" t="s">
        <v>90</v>
      </c>
      <c r="W45" s="8">
        <v>14465962</v>
      </c>
      <c r="X45" s="8"/>
      <c r="AA45" t="s">
        <v>86</v>
      </c>
      <c r="AB45" t="str">
        <f>AA45&amp;COUNTIF(AA$4:AA45,AA45)</f>
        <v>East Riding of Yorkshire1</v>
      </c>
      <c r="AC45" t="s">
        <v>591</v>
      </c>
      <c r="AD45" t="s">
        <v>592</v>
      </c>
      <c r="AE45" s="8">
        <v>32971410.169660069</v>
      </c>
      <c r="AF45" s="8"/>
      <c r="AJ45" t="s">
        <v>505</v>
      </c>
      <c r="AK45" t="s">
        <v>506</v>
      </c>
      <c r="AM45" t="s">
        <v>89</v>
      </c>
      <c r="AN45" t="s">
        <v>90</v>
      </c>
      <c r="AO45" s="8"/>
      <c r="AP45" s="8">
        <v>13100615.181067161</v>
      </c>
      <c r="AQ45" s="8"/>
      <c r="AR45" s="8"/>
    </row>
    <row r="46" spans="1:44" ht="15">
      <c r="A46" t="s">
        <v>91</v>
      </c>
      <c r="B46" t="s">
        <v>92</v>
      </c>
      <c r="C46" s="8">
        <f t="shared" si="1"/>
        <v>15277318</v>
      </c>
      <c r="D46" s="8"/>
      <c r="F46" t="s">
        <v>101</v>
      </c>
      <c r="G46" t="s">
        <v>102</v>
      </c>
      <c r="H46" s="8">
        <v>2563952</v>
      </c>
      <c r="I46" s="8"/>
      <c r="K46" t="s">
        <v>95</v>
      </c>
      <c r="L46" t="s">
        <v>96</v>
      </c>
      <c r="M46">
        <v>4</v>
      </c>
      <c r="N46" t="s">
        <v>860</v>
      </c>
      <c r="Q46" t="s">
        <v>861</v>
      </c>
      <c r="R46" s="8">
        <v>1641330</v>
      </c>
      <c r="S46" s="8"/>
      <c r="U46" t="s">
        <v>91</v>
      </c>
      <c r="V46" t="s">
        <v>92</v>
      </c>
      <c r="W46" s="8">
        <v>57218051</v>
      </c>
      <c r="X46" s="8"/>
      <c r="AA46" t="s">
        <v>88</v>
      </c>
      <c r="AB46" t="str">
        <f>AA46&amp;COUNTIF(AA$4:AA46,AA46)</f>
        <v>East Sussex1</v>
      </c>
      <c r="AC46" t="s">
        <v>805</v>
      </c>
      <c r="AD46" t="s">
        <v>806</v>
      </c>
      <c r="AE46" s="8">
        <v>60335754.487926975</v>
      </c>
      <c r="AF46" s="8"/>
      <c r="AJ46" t="s">
        <v>707</v>
      </c>
      <c r="AK46" t="s">
        <v>488</v>
      </c>
      <c r="AM46" t="s">
        <v>91</v>
      </c>
      <c r="AN46" t="s">
        <v>92</v>
      </c>
      <c r="AO46" s="8"/>
      <c r="AP46" s="8">
        <v>55219534.266842507</v>
      </c>
      <c r="AQ46" s="8"/>
      <c r="AR46" s="8"/>
    </row>
    <row r="47" spans="1:44" ht="15">
      <c r="A47" t="s">
        <v>93</v>
      </c>
      <c r="B47" t="s">
        <v>94</v>
      </c>
      <c r="C47" s="8">
        <f t="shared" si="1"/>
        <v>2619593</v>
      </c>
      <c r="D47" s="8"/>
      <c r="F47" t="s">
        <v>103</v>
      </c>
      <c r="G47" t="s">
        <v>104</v>
      </c>
      <c r="H47" s="8">
        <v>1855793</v>
      </c>
      <c r="I47" s="8"/>
      <c r="K47" t="s">
        <v>95</v>
      </c>
      <c r="L47" t="s">
        <v>96</v>
      </c>
      <c r="M47">
        <v>5</v>
      </c>
      <c r="N47" t="s">
        <v>862</v>
      </c>
      <c r="Q47" t="s">
        <v>863</v>
      </c>
      <c r="R47" s="8">
        <v>1048518</v>
      </c>
      <c r="S47" s="8"/>
      <c r="U47" t="s">
        <v>93</v>
      </c>
      <c r="V47" t="s">
        <v>94</v>
      </c>
      <c r="W47" s="8">
        <v>14047284</v>
      </c>
      <c r="X47" s="8"/>
      <c r="AA47" t="s">
        <v>90</v>
      </c>
      <c r="AB47" t="str">
        <f>AA47&amp;COUNTIF(AA$4:AA47,AA47)</f>
        <v>Enfield1</v>
      </c>
      <c r="AC47" t="s">
        <v>770</v>
      </c>
      <c r="AD47" t="s">
        <v>771</v>
      </c>
      <c r="AE47" s="8">
        <v>31969751.278378151</v>
      </c>
      <c r="AF47" s="8"/>
      <c r="AJ47" t="s">
        <v>602</v>
      </c>
      <c r="AK47" t="s">
        <v>603</v>
      </c>
      <c r="AM47" t="s">
        <v>93</v>
      </c>
      <c r="AN47" t="s">
        <v>94</v>
      </c>
      <c r="AO47" s="8"/>
      <c r="AP47" s="8">
        <v>8913019.9475439414</v>
      </c>
      <c r="AQ47" s="8"/>
      <c r="AR47" s="8"/>
    </row>
    <row r="48" spans="1:44" ht="15">
      <c r="A48" t="s">
        <v>95</v>
      </c>
      <c r="B48" t="s">
        <v>96</v>
      </c>
      <c r="C48" s="8">
        <f t="shared" si="1"/>
        <v>8571131</v>
      </c>
      <c r="D48" s="8"/>
      <c r="F48" t="s">
        <v>107</v>
      </c>
      <c r="G48" t="s">
        <v>108</v>
      </c>
      <c r="H48" s="8">
        <v>3443342</v>
      </c>
      <c r="I48" s="8"/>
      <c r="K48" t="s">
        <v>95</v>
      </c>
      <c r="L48" t="s">
        <v>96</v>
      </c>
      <c r="M48">
        <v>6</v>
      </c>
      <c r="N48" t="s">
        <v>864</v>
      </c>
      <c r="Q48" t="s">
        <v>865</v>
      </c>
      <c r="R48" s="8">
        <v>1723713</v>
      </c>
      <c r="S48" s="8"/>
      <c r="U48" t="s">
        <v>95</v>
      </c>
      <c r="V48" t="s">
        <v>96</v>
      </c>
      <c r="W48" s="8">
        <v>24703722</v>
      </c>
      <c r="X48" s="8"/>
      <c r="AA48" t="s">
        <v>92</v>
      </c>
      <c r="AB48" t="str">
        <f>AA48&amp;COUNTIF(AA$4:AA48,AA48)</f>
        <v>Essex1</v>
      </c>
      <c r="AC48" t="s">
        <v>866</v>
      </c>
      <c r="AD48" t="s">
        <v>867</v>
      </c>
      <c r="AE48" s="8">
        <v>147005472.24964139</v>
      </c>
      <c r="AF48" s="8"/>
      <c r="AJ48" t="s">
        <v>717</v>
      </c>
      <c r="AK48" t="s">
        <v>718</v>
      </c>
      <c r="AM48" t="s">
        <v>95</v>
      </c>
      <c r="AN48" t="s">
        <v>96</v>
      </c>
      <c r="AO48" s="8"/>
      <c r="AP48" s="8">
        <v>16198405.701583523</v>
      </c>
      <c r="AQ48" s="8"/>
      <c r="AR48" s="8"/>
    </row>
    <row r="49" spans="1:44" ht="15">
      <c r="A49" t="s">
        <v>97</v>
      </c>
      <c r="B49" t="s">
        <v>98</v>
      </c>
      <c r="C49" s="8">
        <f t="shared" si="1"/>
        <v>3544877</v>
      </c>
      <c r="D49" s="8"/>
      <c r="F49" t="s">
        <v>109</v>
      </c>
      <c r="G49" t="s">
        <v>110</v>
      </c>
      <c r="H49" s="8">
        <v>2212851</v>
      </c>
      <c r="I49" s="8"/>
      <c r="K49" t="s">
        <v>105</v>
      </c>
      <c r="L49" t="s">
        <v>106</v>
      </c>
      <c r="M49">
        <v>1</v>
      </c>
      <c r="N49" t="s">
        <v>612</v>
      </c>
      <c r="Q49" t="s">
        <v>868</v>
      </c>
      <c r="R49" s="8">
        <v>1938929</v>
      </c>
      <c r="S49" s="8"/>
      <c r="U49" t="s">
        <v>97</v>
      </c>
      <c r="V49" t="s">
        <v>98</v>
      </c>
      <c r="W49" s="8">
        <v>19040576</v>
      </c>
      <c r="X49" s="8"/>
      <c r="AA49" t="s">
        <v>94</v>
      </c>
      <c r="AB49" t="str">
        <f>AA49&amp;COUNTIF(AA$4:AA49,AA49)</f>
        <v>Gateshead1</v>
      </c>
      <c r="AC49" t="s">
        <v>565</v>
      </c>
      <c r="AD49" t="s">
        <v>566</v>
      </c>
      <c r="AE49" s="8">
        <v>23954265.725236721</v>
      </c>
      <c r="AF49" s="8"/>
      <c r="AJ49" t="s">
        <v>539</v>
      </c>
      <c r="AK49" t="s">
        <v>540</v>
      </c>
      <c r="AM49" t="s">
        <v>97</v>
      </c>
      <c r="AN49" t="s">
        <v>98</v>
      </c>
      <c r="AO49" s="8"/>
      <c r="AP49" s="8">
        <v>15611503.530577729</v>
      </c>
      <c r="AQ49" s="8"/>
      <c r="AR49" s="8"/>
    </row>
    <row r="50" spans="1:44" ht="15">
      <c r="A50" t="s">
        <v>99</v>
      </c>
      <c r="B50" t="s">
        <v>100</v>
      </c>
      <c r="C50" s="8">
        <f t="shared" si="1"/>
        <v>2224589</v>
      </c>
      <c r="D50" s="8"/>
      <c r="F50" t="s">
        <v>111</v>
      </c>
      <c r="G50" t="s">
        <v>112</v>
      </c>
      <c r="H50" s="8">
        <v>1570574</v>
      </c>
      <c r="I50" s="8"/>
      <c r="K50" t="s">
        <v>105</v>
      </c>
      <c r="L50" t="s">
        <v>106</v>
      </c>
      <c r="M50">
        <v>2</v>
      </c>
      <c r="N50" t="s">
        <v>613</v>
      </c>
      <c r="Q50" t="s">
        <v>869</v>
      </c>
      <c r="R50" s="8">
        <v>2097539</v>
      </c>
      <c r="S50" s="8"/>
      <c r="U50" t="s">
        <v>99</v>
      </c>
      <c r="V50" t="s">
        <v>100</v>
      </c>
      <c r="W50" s="8">
        <v>20524155</v>
      </c>
      <c r="X50" s="8"/>
      <c r="AA50" t="s">
        <v>96</v>
      </c>
      <c r="AB50" t="str">
        <f>AA50&amp;COUNTIF(AA$4:AA50,AA50)</f>
        <v>Gloucestershire1</v>
      </c>
      <c r="AC50" t="s">
        <v>606</v>
      </c>
      <c r="AD50" t="s">
        <v>607</v>
      </c>
      <c r="AE50" s="8">
        <v>60137120.764118448</v>
      </c>
      <c r="AF50" s="8"/>
      <c r="AJ50" t="s">
        <v>533</v>
      </c>
      <c r="AK50" t="s">
        <v>534</v>
      </c>
      <c r="AM50" t="s">
        <v>99</v>
      </c>
      <c r="AN50" t="s">
        <v>100</v>
      </c>
      <c r="AO50" s="8"/>
      <c r="AP50" s="8">
        <v>8205821.354905691</v>
      </c>
      <c r="AQ50" s="8"/>
      <c r="AR50" s="8"/>
    </row>
    <row r="51" spans="1:44" ht="15">
      <c r="A51" t="s">
        <v>101</v>
      </c>
      <c r="B51" t="s">
        <v>102</v>
      </c>
      <c r="C51" s="8">
        <f t="shared" si="1"/>
        <v>2563952</v>
      </c>
      <c r="D51" s="8"/>
      <c r="F51" t="s">
        <v>113</v>
      </c>
      <c r="G51" t="s">
        <v>114</v>
      </c>
      <c r="H51" s="8">
        <v>2643774</v>
      </c>
      <c r="I51" s="8"/>
      <c r="K51" t="s">
        <v>105</v>
      </c>
      <c r="L51" t="s">
        <v>106</v>
      </c>
      <c r="M51">
        <v>3</v>
      </c>
      <c r="N51" t="s">
        <v>870</v>
      </c>
      <c r="Q51" t="s">
        <v>871</v>
      </c>
      <c r="R51" s="8">
        <v>1637608</v>
      </c>
      <c r="S51" s="8"/>
      <c r="U51" t="s">
        <v>101</v>
      </c>
      <c r="V51" t="s">
        <v>102</v>
      </c>
      <c r="W51" s="8">
        <v>8613534</v>
      </c>
      <c r="X51" s="8"/>
      <c r="AA51" t="s">
        <v>98</v>
      </c>
      <c r="AB51" t="str">
        <f>AA51&amp;COUNTIF(AA$4:AA51,AA51)</f>
        <v>Greenwich1</v>
      </c>
      <c r="AC51" t="s">
        <v>514</v>
      </c>
      <c r="AD51" t="s">
        <v>515</v>
      </c>
      <c r="AE51" s="8">
        <v>30620422.487509195</v>
      </c>
      <c r="AF51" s="8"/>
      <c r="AM51" t="s">
        <v>101</v>
      </c>
      <c r="AN51" t="s">
        <v>102</v>
      </c>
      <c r="AO51" s="8"/>
      <c r="AP51" s="8">
        <v>7356268.6498252144</v>
      </c>
      <c r="AQ51" s="8"/>
      <c r="AR51" s="8"/>
    </row>
    <row r="52" spans="1:44" ht="15">
      <c r="A52" t="s">
        <v>103</v>
      </c>
      <c r="B52" t="s">
        <v>104</v>
      </c>
      <c r="C52" s="8">
        <f t="shared" si="1"/>
        <v>1855793</v>
      </c>
      <c r="D52" s="8"/>
      <c r="F52" t="s">
        <v>115</v>
      </c>
      <c r="G52" t="s">
        <v>872</v>
      </c>
      <c r="H52" s="8">
        <v>2815031</v>
      </c>
      <c r="I52" s="8"/>
      <c r="K52" t="s">
        <v>105</v>
      </c>
      <c r="L52" t="s">
        <v>106</v>
      </c>
      <c r="M52">
        <v>4</v>
      </c>
      <c r="N52" t="s">
        <v>873</v>
      </c>
      <c r="Q52" t="s">
        <v>874</v>
      </c>
      <c r="R52" s="8">
        <v>1065847</v>
      </c>
      <c r="S52" s="8"/>
      <c r="U52" t="s">
        <v>103</v>
      </c>
      <c r="V52" t="s">
        <v>875</v>
      </c>
      <c r="W52" s="8">
        <v>12370241</v>
      </c>
      <c r="X52" s="8"/>
      <c r="AA52" t="s">
        <v>100</v>
      </c>
      <c r="AB52" t="str">
        <f>AA52&amp;COUNTIF(AA$4:AA52,AA52)</f>
        <v>Hackney1</v>
      </c>
      <c r="AC52" t="s">
        <v>499</v>
      </c>
      <c r="AD52" t="s">
        <v>500</v>
      </c>
      <c r="AE52" s="8">
        <v>30492130.816203572</v>
      </c>
      <c r="AF52" s="8"/>
      <c r="AM52" t="s">
        <v>103</v>
      </c>
      <c r="AN52" t="s">
        <v>104</v>
      </c>
      <c r="AO52" s="8"/>
      <c r="AP52" s="8">
        <v>8539615.2958527822</v>
      </c>
      <c r="AQ52" s="8"/>
      <c r="AR52" s="8"/>
    </row>
    <row r="53" spans="1:44" ht="15">
      <c r="A53" t="s">
        <v>105</v>
      </c>
      <c r="B53" t="s">
        <v>106</v>
      </c>
      <c r="C53" s="8">
        <f t="shared" si="1"/>
        <v>17732069</v>
      </c>
      <c r="D53" s="8"/>
      <c r="F53" t="s">
        <v>119</v>
      </c>
      <c r="G53" t="s">
        <v>120</v>
      </c>
      <c r="H53" s="8">
        <v>6341993</v>
      </c>
      <c r="I53" s="8"/>
      <c r="K53" t="s">
        <v>105</v>
      </c>
      <c r="L53" t="s">
        <v>106</v>
      </c>
      <c r="M53">
        <v>5</v>
      </c>
      <c r="N53" t="s">
        <v>876</v>
      </c>
      <c r="Q53" t="s">
        <v>877</v>
      </c>
      <c r="R53" s="8">
        <v>1160190</v>
      </c>
      <c r="S53" s="8"/>
      <c r="U53" t="s">
        <v>105</v>
      </c>
      <c r="V53" t="s">
        <v>106</v>
      </c>
      <c r="W53" s="8">
        <v>38588303</v>
      </c>
      <c r="X53" s="8"/>
      <c r="AA53" t="s">
        <v>102</v>
      </c>
      <c r="AB53" t="str">
        <f>AA53&amp;COUNTIF(AA$4:AA53,AA53)</f>
        <v>Halton1</v>
      </c>
      <c r="AC53" t="s">
        <v>557</v>
      </c>
      <c r="AD53" t="s">
        <v>558</v>
      </c>
      <c r="AE53" s="8">
        <v>15512459.561205002</v>
      </c>
      <c r="AF53" s="8"/>
      <c r="AM53" t="s">
        <v>105</v>
      </c>
      <c r="AN53" t="s">
        <v>106</v>
      </c>
      <c r="AO53" s="8"/>
      <c r="AP53" s="8">
        <v>40631280.293915048</v>
      </c>
      <c r="AQ53" s="8"/>
      <c r="AR53" s="8"/>
    </row>
    <row r="54" spans="1:44" ht="15">
      <c r="A54" t="s">
        <v>107</v>
      </c>
      <c r="B54" t="s">
        <v>108</v>
      </c>
      <c r="C54" s="8">
        <f t="shared" si="1"/>
        <v>3443342</v>
      </c>
      <c r="D54" s="8"/>
      <c r="F54" t="s">
        <v>121</v>
      </c>
      <c r="G54" t="s">
        <v>122</v>
      </c>
      <c r="H54" s="8">
        <v>3721992</v>
      </c>
      <c r="I54" s="8"/>
      <c r="K54" t="s">
        <v>105</v>
      </c>
      <c r="L54" t="s">
        <v>106</v>
      </c>
      <c r="M54">
        <v>6</v>
      </c>
      <c r="N54" t="s">
        <v>878</v>
      </c>
      <c r="Q54" t="s">
        <v>879</v>
      </c>
      <c r="R54" s="8">
        <v>1039954</v>
      </c>
      <c r="S54" s="8"/>
      <c r="U54" t="s">
        <v>107</v>
      </c>
      <c r="V54" t="s">
        <v>108</v>
      </c>
      <c r="W54" s="8">
        <v>12097802</v>
      </c>
      <c r="X54" s="8"/>
      <c r="AA54" t="s">
        <v>104</v>
      </c>
      <c r="AB54" t="str">
        <f>AA54&amp;COUNTIF(AA$4:AA54,AA54)</f>
        <v>Hammersmith and Fulham1</v>
      </c>
      <c r="AC54" t="s">
        <v>770</v>
      </c>
      <c r="AD54" t="s">
        <v>771</v>
      </c>
      <c r="AE54" s="8">
        <v>20672771.702981077</v>
      </c>
      <c r="AF54" s="8"/>
      <c r="AM54" t="s">
        <v>107</v>
      </c>
      <c r="AN54" t="s">
        <v>108</v>
      </c>
      <c r="AO54" s="8"/>
      <c r="AP54" s="8">
        <v>8840602.2072720621</v>
      </c>
      <c r="AQ54" s="8"/>
      <c r="AR54" s="8"/>
    </row>
    <row r="55" spans="1:44" ht="15">
      <c r="A55" t="s">
        <v>109</v>
      </c>
      <c r="B55" t="s">
        <v>110</v>
      </c>
      <c r="C55" s="8">
        <f t="shared" si="1"/>
        <v>2212851</v>
      </c>
      <c r="D55" s="8"/>
      <c r="F55" t="s">
        <v>123</v>
      </c>
      <c r="G55" t="s">
        <v>124</v>
      </c>
      <c r="H55" s="8">
        <v>2819232</v>
      </c>
      <c r="I55" s="8"/>
      <c r="K55" t="s">
        <v>105</v>
      </c>
      <c r="L55" t="s">
        <v>106</v>
      </c>
      <c r="M55">
        <v>7</v>
      </c>
      <c r="N55" t="s">
        <v>880</v>
      </c>
      <c r="Q55" t="s">
        <v>881</v>
      </c>
      <c r="R55" s="8">
        <v>2473197</v>
      </c>
      <c r="S55" s="8"/>
      <c r="U55" t="s">
        <v>109</v>
      </c>
      <c r="V55" t="s">
        <v>110</v>
      </c>
      <c r="W55" s="8">
        <v>8220566</v>
      </c>
      <c r="X55" s="8"/>
      <c r="AA55" t="s">
        <v>106</v>
      </c>
      <c r="AB55" t="str">
        <f>AA55&amp;COUNTIF(AA$4:AA55,AA55)</f>
        <v>Hampshire1</v>
      </c>
      <c r="AC55" t="s">
        <v>614</v>
      </c>
      <c r="AD55" t="s">
        <v>821</v>
      </c>
      <c r="AE55" s="8">
        <v>125886966.85659719</v>
      </c>
      <c r="AF55" s="8"/>
      <c r="AM55" t="s">
        <v>109</v>
      </c>
      <c r="AN55" t="s">
        <v>110</v>
      </c>
      <c r="AO55" s="8"/>
      <c r="AP55" s="8">
        <v>8633545.8245779295</v>
      </c>
      <c r="AQ55" s="8"/>
      <c r="AR55" s="8"/>
    </row>
    <row r="56" spans="1:44" ht="15">
      <c r="A56" t="s">
        <v>111</v>
      </c>
      <c r="B56" t="s">
        <v>112</v>
      </c>
      <c r="C56" s="8">
        <f t="shared" si="1"/>
        <v>1570574</v>
      </c>
      <c r="D56" s="8"/>
      <c r="F56" t="s">
        <v>882</v>
      </c>
      <c r="G56" t="s">
        <v>883</v>
      </c>
      <c r="H56" s="8">
        <v>36412</v>
      </c>
      <c r="I56" s="8"/>
      <c r="K56" t="s">
        <v>105</v>
      </c>
      <c r="L56" t="s">
        <v>106</v>
      </c>
      <c r="M56">
        <v>8</v>
      </c>
      <c r="N56" t="s">
        <v>884</v>
      </c>
      <c r="Q56" t="s">
        <v>885</v>
      </c>
      <c r="R56" s="8">
        <v>1591407</v>
      </c>
      <c r="S56" s="8"/>
      <c r="U56" t="s">
        <v>111</v>
      </c>
      <c r="V56" t="s">
        <v>112</v>
      </c>
      <c r="W56" s="8">
        <v>6610259</v>
      </c>
      <c r="X56" s="8"/>
      <c r="AA56" t="s">
        <v>108</v>
      </c>
      <c r="AB56" t="str">
        <f>AA56&amp;COUNTIF(AA$4:AA56,AA56)</f>
        <v>Haringey1</v>
      </c>
      <c r="AC56" t="s">
        <v>770</v>
      </c>
      <c r="AD56" t="s">
        <v>771</v>
      </c>
      <c r="AE56" s="8">
        <v>28345300.486876056</v>
      </c>
      <c r="AF56" s="8"/>
      <c r="AM56" t="s">
        <v>111</v>
      </c>
      <c r="AN56" t="s">
        <v>112</v>
      </c>
      <c r="AO56" s="8"/>
      <c r="AP56" s="8">
        <v>8109637.4052799447</v>
      </c>
      <c r="AQ56" s="8"/>
      <c r="AR56" s="8"/>
    </row>
    <row r="57" spans="1:44" ht="15">
      <c r="A57" t="s">
        <v>113</v>
      </c>
      <c r="B57" t="s">
        <v>114</v>
      </c>
      <c r="C57" s="8">
        <f t="shared" si="1"/>
        <v>2643774</v>
      </c>
      <c r="D57" s="8"/>
      <c r="F57" t="s">
        <v>125</v>
      </c>
      <c r="G57" t="s">
        <v>126</v>
      </c>
      <c r="H57" s="8">
        <v>2493349</v>
      </c>
      <c r="I57" s="8"/>
      <c r="K57" t="s">
        <v>105</v>
      </c>
      <c r="L57" t="s">
        <v>106</v>
      </c>
      <c r="M57">
        <v>9</v>
      </c>
      <c r="N57" t="s">
        <v>886</v>
      </c>
      <c r="Q57" t="s">
        <v>887</v>
      </c>
      <c r="R57" s="8">
        <v>1493114</v>
      </c>
      <c r="S57" s="8"/>
      <c r="U57" t="s">
        <v>113</v>
      </c>
      <c r="V57" t="s">
        <v>114</v>
      </c>
      <c r="W57" s="8">
        <v>8419703</v>
      </c>
      <c r="X57" s="8"/>
      <c r="AA57" t="s">
        <v>110</v>
      </c>
      <c r="AB57" t="str">
        <f>AA57&amp;COUNTIF(AA$4:AA57,AA57)</f>
        <v>Harrow1</v>
      </c>
      <c r="AC57" t="s">
        <v>770</v>
      </c>
      <c r="AD57" t="s">
        <v>771</v>
      </c>
      <c r="AE57" s="8">
        <v>24138673.427598514</v>
      </c>
      <c r="AF57" s="8"/>
      <c r="AM57" t="s">
        <v>113</v>
      </c>
      <c r="AN57" t="s">
        <v>114</v>
      </c>
      <c r="AO57" s="8"/>
      <c r="AP57" s="8">
        <v>9838532.2582135703</v>
      </c>
      <c r="AQ57" s="8"/>
      <c r="AR57" s="8"/>
    </row>
    <row r="58" spans="1:44" ht="15">
      <c r="A58" t="s">
        <v>115</v>
      </c>
      <c r="B58" t="s">
        <v>116</v>
      </c>
      <c r="C58" s="8">
        <f t="shared" si="1"/>
        <v>2815031</v>
      </c>
      <c r="D58" s="8"/>
      <c r="F58" t="s">
        <v>127</v>
      </c>
      <c r="G58" t="s">
        <v>128</v>
      </c>
      <c r="H58" s="8">
        <v>1233739</v>
      </c>
      <c r="I58" s="8"/>
      <c r="K58" t="s">
        <v>105</v>
      </c>
      <c r="L58" t="s">
        <v>106</v>
      </c>
      <c r="M58">
        <v>10</v>
      </c>
      <c r="N58" t="s">
        <v>888</v>
      </c>
      <c r="Q58" t="s">
        <v>889</v>
      </c>
      <c r="R58" s="8">
        <v>1706769</v>
      </c>
      <c r="S58" s="8"/>
      <c r="U58" t="s">
        <v>115</v>
      </c>
      <c r="V58" t="s">
        <v>116</v>
      </c>
      <c r="W58" s="8">
        <v>8367748</v>
      </c>
      <c r="X58" s="8"/>
      <c r="AA58" t="s">
        <v>112</v>
      </c>
      <c r="AB58" t="str">
        <f>AA58&amp;COUNTIF(AA$4:AA58,AA58)</f>
        <v>Hartlepool1</v>
      </c>
      <c r="AC58" t="s">
        <v>565</v>
      </c>
      <c r="AD58" t="s">
        <v>566</v>
      </c>
      <c r="AE58" s="8">
        <v>11147197.511151161</v>
      </c>
      <c r="AF58" s="8"/>
      <c r="AM58" t="s">
        <v>115</v>
      </c>
      <c r="AN58" t="s">
        <v>116</v>
      </c>
      <c r="AO58" s="8"/>
      <c r="AP58" s="8">
        <v>7884034.8041331852</v>
      </c>
      <c r="AQ58" s="8"/>
      <c r="AR58" s="8"/>
    </row>
    <row r="59" spans="1:44" ht="15">
      <c r="A59" t="s">
        <v>117</v>
      </c>
      <c r="B59" t="s">
        <v>118</v>
      </c>
      <c r="C59" s="8">
        <f t="shared" si="1"/>
        <v>10609894</v>
      </c>
      <c r="D59" s="8"/>
      <c r="F59" t="s">
        <v>131</v>
      </c>
      <c r="G59" t="s">
        <v>890</v>
      </c>
      <c r="H59" s="8">
        <v>3694532</v>
      </c>
      <c r="I59" s="8"/>
      <c r="K59" t="s">
        <v>105</v>
      </c>
      <c r="L59" t="s">
        <v>106</v>
      </c>
      <c r="M59">
        <v>11</v>
      </c>
      <c r="N59" t="s">
        <v>891</v>
      </c>
      <c r="Q59" t="s">
        <v>892</v>
      </c>
      <c r="R59" s="8">
        <v>1527515</v>
      </c>
      <c r="S59" s="8"/>
      <c r="U59" t="s">
        <v>117</v>
      </c>
      <c r="V59" t="s">
        <v>118</v>
      </c>
      <c r="W59" s="8">
        <v>29058952</v>
      </c>
      <c r="X59" s="8"/>
      <c r="AA59" t="s">
        <v>114</v>
      </c>
      <c r="AB59" t="str">
        <f>AA59&amp;COUNTIF(AA$4:AA59,AA59)</f>
        <v>Havering1</v>
      </c>
      <c r="AC59" t="s">
        <v>499</v>
      </c>
      <c r="AD59" t="s">
        <v>500</v>
      </c>
      <c r="AE59" s="8">
        <v>28988164.223333202</v>
      </c>
      <c r="AF59" s="8"/>
      <c r="AM59" t="s">
        <v>117</v>
      </c>
      <c r="AN59" t="s">
        <v>118</v>
      </c>
      <c r="AO59" s="8"/>
      <c r="AP59" s="8">
        <v>30004501.187579088</v>
      </c>
      <c r="AQ59" s="8"/>
      <c r="AR59" s="8"/>
    </row>
    <row r="60" spans="1:44" ht="15">
      <c r="A60" t="s">
        <v>119</v>
      </c>
      <c r="B60" t="s">
        <v>120</v>
      </c>
      <c r="C60" s="8">
        <f t="shared" si="1"/>
        <v>6341993</v>
      </c>
      <c r="D60" s="8"/>
      <c r="F60" t="s">
        <v>133</v>
      </c>
      <c r="G60" t="s">
        <v>893</v>
      </c>
      <c r="H60" s="8">
        <v>1886213</v>
      </c>
      <c r="I60" s="8"/>
      <c r="K60" t="s">
        <v>117</v>
      </c>
      <c r="L60" t="s">
        <v>118</v>
      </c>
      <c r="M60">
        <v>1</v>
      </c>
      <c r="N60" t="s">
        <v>623</v>
      </c>
      <c r="Q60" t="s">
        <v>894</v>
      </c>
      <c r="R60" s="8">
        <v>1084755</v>
      </c>
      <c r="S60" s="8"/>
      <c r="U60" t="s">
        <v>119</v>
      </c>
      <c r="V60" t="s">
        <v>120</v>
      </c>
      <c r="W60" s="8">
        <v>9212761</v>
      </c>
      <c r="X60" s="8"/>
      <c r="AA60" t="s">
        <v>116</v>
      </c>
      <c r="AB60" t="str">
        <f>AA60&amp;COUNTIF(AA$4:AA60,AA60)</f>
        <v>Herefordshire, County of1</v>
      </c>
      <c r="AC60" t="s">
        <v>621</v>
      </c>
      <c r="AD60" t="s">
        <v>622</v>
      </c>
      <c r="AE60" s="8">
        <v>20031993.828356057</v>
      </c>
      <c r="AF60" s="8"/>
      <c r="AM60" t="s">
        <v>119</v>
      </c>
      <c r="AN60" t="s">
        <v>120</v>
      </c>
      <c r="AO60" s="8"/>
      <c r="AP60" s="8">
        <v>9564652.6108360402</v>
      </c>
      <c r="AQ60" s="8"/>
      <c r="AR60" s="8"/>
    </row>
    <row r="61" spans="1:44" ht="15">
      <c r="A61" t="s">
        <v>121</v>
      </c>
      <c r="B61" t="s">
        <v>122</v>
      </c>
      <c r="C61" s="8">
        <f t="shared" si="1"/>
        <v>3721992</v>
      </c>
      <c r="D61" s="8"/>
      <c r="F61" t="s">
        <v>135</v>
      </c>
      <c r="G61" t="s">
        <v>136</v>
      </c>
      <c r="H61" s="8">
        <v>4658211</v>
      </c>
      <c r="I61" s="8"/>
      <c r="K61" t="s">
        <v>117</v>
      </c>
      <c r="L61" t="s">
        <v>118</v>
      </c>
      <c r="M61">
        <v>2</v>
      </c>
      <c r="N61" t="s">
        <v>624</v>
      </c>
      <c r="Q61" t="s">
        <v>895</v>
      </c>
      <c r="R61" s="8">
        <v>1269322</v>
      </c>
      <c r="S61" s="8"/>
      <c r="U61" t="s">
        <v>121</v>
      </c>
      <c r="V61" t="s">
        <v>122</v>
      </c>
      <c r="W61" s="8">
        <v>10084273</v>
      </c>
      <c r="X61" s="8"/>
      <c r="AA61" t="s">
        <v>118</v>
      </c>
      <c r="AB61" t="str">
        <f>AA61&amp;COUNTIF(AA$4:AA61,AA61)</f>
        <v>Hertfordshire1</v>
      </c>
      <c r="AC61" t="s">
        <v>779</v>
      </c>
      <c r="AD61" t="s">
        <v>780</v>
      </c>
      <c r="AE61" s="8">
        <v>113109205.25648722</v>
      </c>
      <c r="AF61" s="8"/>
      <c r="AM61" t="s">
        <v>121</v>
      </c>
      <c r="AN61" t="s">
        <v>122</v>
      </c>
      <c r="AO61" s="8"/>
      <c r="AP61" s="8">
        <v>9819708.1612683833</v>
      </c>
      <c r="AQ61" s="8"/>
      <c r="AR61" s="8"/>
    </row>
    <row r="62" spans="1:44" ht="15">
      <c r="A62" t="s">
        <v>123</v>
      </c>
      <c r="B62" t="s">
        <v>124</v>
      </c>
      <c r="C62" s="8">
        <f t="shared" si="1"/>
        <v>2819232</v>
      </c>
      <c r="D62" s="8"/>
      <c r="F62" t="s">
        <v>137</v>
      </c>
      <c r="G62" t="s">
        <v>138</v>
      </c>
      <c r="H62" s="8">
        <v>3530487</v>
      </c>
      <c r="I62" s="8"/>
      <c r="K62" t="s">
        <v>117</v>
      </c>
      <c r="L62" t="s">
        <v>118</v>
      </c>
      <c r="M62">
        <v>3</v>
      </c>
      <c r="N62" t="s">
        <v>896</v>
      </c>
      <c r="Q62" t="s">
        <v>897</v>
      </c>
      <c r="R62" s="8">
        <v>993024</v>
      </c>
      <c r="S62" s="8"/>
      <c r="U62" t="s">
        <v>123</v>
      </c>
      <c r="V62" t="s">
        <v>124</v>
      </c>
      <c r="W62" s="8">
        <v>7624182</v>
      </c>
      <c r="X62" s="8"/>
      <c r="AA62" t="s">
        <v>120</v>
      </c>
      <c r="AB62" t="str">
        <f>AA62&amp;COUNTIF(AA$4:AA62,AA62)</f>
        <v>Hillingdon1</v>
      </c>
      <c r="AC62" t="s">
        <v>770</v>
      </c>
      <c r="AD62" t="s">
        <v>771</v>
      </c>
      <c r="AE62" s="8">
        <v>27927933.878077894</v>
      </c>
      <c r="AF62" s="8"/>
      <c r="AM62" t="s">
        <v>123</v>
      </c>
      <c r="AN62" t="s">
        <v>124</v>
      </c>
      <c r="AO62" s="8"/>
      <c r="AP62" s="8">
        <v>8288534.7104194714</v>
      </c>
      <c r="AQ62" s="8"/>
      <c r="AR62" s="8"/>
    </row>
    <row r="63" spans="1:44" ht="15">
      <c r="A63" t="s">
        <v>882</v>
      </c>
      <c r="B63" t="s">
        <v>883</v>
      </c>
      <c r="C63" s="8">
        <f t="shared" si="1"/>
        <v>36412</v>
      </c>
      <c r="D63" s="8"/>
      <c r="F63" t="s">
        <v>139</v>
      </c>
      <c r="G63" t="s">
        <v>140</v>
      </c>
      <c r="H63" s="8">
        <v>2157395</v>
      </c>
      <c r="I63" s="8"/>
      <c r="K63" t="s">
        <v>117</v>
      </c>
      <c r="L63" t="s">
        <v>118</v>
      </c>
      <c r="M63">
        <v>4</v>
      </c>
      <c r="N63" t="s">
        <v>898</v>
      </c>
      <c r="Q63" t="s">
        <v>899</v>
      </c>
      <c r="R63" s="8">
        <v>1008249</v>
      </c>
      <c r="S63" s="8"/>
      <c r="U63" t="s">
        <v>882</v>
      </c>
      <c r="V63">
        <v>0</v>
      </c>
      <c r="W63" s="8">
        <v>81490</v>
      </c>
      <c r="X63" s="8"/>
      <c r="AA63" t="s">
        <v>122</v>
      </c>
      <c r="AB63" t="str">
        <f>AA63&amp;COUNTIF(AA$4:AA63,AA63)</f>
        <v>Hounslow1</v>
      </c>
      <c r="AC63" t="s">
        <v>770</v>
      </c>
      <c r="AD63" t="s">
        <v>771</v>
      </c>
      <c r="AE63" s="8">
        <v>26929718.281968333</v>
      </c>
      <c r="AF63" s="8"/>
      <c r="AM63" t="s">
        <v>125</v>
      </c>
      <c r="AN63" t="s">
        <v>126</v>
      </c>
      <c r="AO63" s="8"/>
      <c r="AP63" s="8">
        <v>9369737.1302484646</v>
      </c>
      <c r="AQ63" s="8"/>
      <c r="AR63" s="8"/>
    </row>
    <row r="64" spans="1:44" ht="15">
      <c r="A64" t="s">
        <v>125</v>
      </c>
      <c r="B64" t="s">
        <v>126</v>
      </c>
      <c r="C64" s="8">
        <f t="shared" si="1"/>
        <v>2493349</v>
      </c>
      <c r="D64" s="8"/>
      <c r="F64" t="s">
        <v>143</v>
      </c>
      <c r="G64" t="s">
        <v>144</v>
      </c>
      <c r="H64" s="8">
        <v>10281651</v>
      </c>
      <c r="I64" s="8"/>
      <c r="K64" t="s">
        <v>117</v>
      </c>
      <c r="L64" t="s">
        <v>118</v>
      </c>
      <c r="M64">
        <v>5</v>
      </c>
      <c r="N64" t="s">
        <v>900</v>
      </c>
      <c r="Q64" t="s">
        <v>901</v>
      </c>
      <c r="R64" s="8">
        <v>1225218</v>
      </c>
      <c r="S64" s="8"/>
      <c r="U64" t="s">
        <v>125</v>
      </c>
      <c r="V64" t="s">
        <v>126</v>
      </c>
      <c r="W64" s="8">
        <v>17889241</v>
      </c>
      <c r="X64" s="8"/>
      <c r="AA64" t="s">
        <v>124</v>
      </c>
      <c r="AB64" t="str">
        <f>AA64&amp;COUNTIF(AA$4:AA64,AA64)</f>
        <v>Isle of Wight1</v>
      </c>
      <c r="AC64" t="s">
        <v>614</v>
      </c>
      <c r="AD64" t="s">
        <v>821</v>
      </c>
      <c r="AE64" s="8">
        <v>17162765.476002991</v>
      </c>
      <c r="AF64" s="8"/>
      <c r="AM64" t="s">
        <v>127</v>
      </c>
      <c r="AN64" t="s">
        <v>128</v>
      </c>
      <c r="AO64" s="8"/>
      <c r="AP64" s="8">
        <v>7600143.9327834854</v>
      </c>
      <c r="AQ64" s="8"/>
      <c r="AR64" s="8"/>
    </row>
    <row r="65" spans="1:44" ht="15">
      <c r="A65" t="s">
        <v>127</v>
      </c>
      <c r="B65" t="s">
        <v>128</v>
      </c>
      <c r="C65" s="8">
        <f t="shared" si="1"/>
        <v>1233739</v>
      </c>
      <c r="D65" s="8"/>
      <c r="F65" t="s">
        <v>145</v>
      </c>
      <c r="G65" t="s">
        <v>146</v>
      </c>
      <c r="H65" s="8">
        <v>3488527</v>
      </c>
      <c r="I65" s="8"/>
      <c r="K65" t="s">
        <v>117</v>
      </c>
      <c r="L65" t="s">
        <v>118</v>
      </c>
      <c r="M65">
        <v>6</v>
      </c>
      <c r="N65" t="s">
        <v>902</v>
      </c>
      <c r="Q65" t="s">
        <v>903</v>
      </c>
      <c r="R65" s="8">
        <v>996179</v>
      </c>
      <c r="S65" s="8"/>
      <c r="U65" t="s">
        <v>127</v>
      </c>
      <c r="V65" t="s">
        <v>904</v>
      </c>
      <c r="W65" s="8">
        <v>9452257</v>
      </c>
      <c r="X65" s="8"/>
      <c r="AA65" t="s">
        <v>883</v>
      </c>
      <c r="AB65" t="str">
        <f>AA65&amp;COUNTIF(AA$4:AA65,AA65)</f>
        <v>Isles of Scilly1</v>
      </c>
      <c r="AC65" t="s">
        <v>562</v>
      </c>
      <c r="AD65" t="s">
        <v>563</v>
      </c>
      <c r="AE65" s="8">
        <v>255040.71055872549</v>
      </c>
      <c r="AF65" s="8"/>
      <c r="AM65" t="s">
        <v>129</v>
      </c>
      <c r="AN65" t="s">
        <v>130</v>
      </c>
      <c r="AO65" s="8"/>
      <c r="AP65" s="8">
        <v>51492794.000452086</v>
      </c>
      <c r="AQ65" s="8"/>
      <c r="AR65" s="8"/>
    </row>
    <row r="66" spans="1:44" ht="15">
      <c r="A66" t="s">
        <v>129</v>
      </c>
      <c r="B66" t="s">
        <v>130</v>
      </c>
      <c r="C66" s="8">
        <f t="shared" si="1"/>
        <v>24038579</v>
      </c>
      <c r="D66" s="8"/>
      <c r="F66" t="s">
        <v>149</v>
      </c>
      <c r="G66" t="s">
        <v>150</v>
      </c>
      <c r="H66" s="8">
        <v>1952454</v>
      </c>
      <c r="I66" s="8"/>
      <c r="K66" t="s">
        <v>117</v>
      </c>
      <c r="L66" t="s">
        <v>118</v>
      </c>
      <c r="M66">
        <v>7</v>
      </c>
      <c r="N66" t="s">
        <v>905</v>
      </c>
      <c r="Q66" t="s">
        <v>906</v>
      </c>
      <c r="R66" s="8">
        <v>1088800</v>
      </c>
      <c r="S66" s="8"/>
      <c r="U66" t="s">
        <v>129</v>
      </c>
      <c r="V66" t="s">
        <v>130</v>
      </c>
      <c r="W66" s="8">
        <v>61701293</v>
      </c>
      <c r="X66" s="8"/>
      <c r="AA66" t="s">
        <v>126</v>
      </c>
      <c r="AB66" t="str">
        <f>AA66&amp;COUNTIF(AA$4:AA66,AA66)</f>
        <v>Islington1</v>
      </c>
      <c r="AC66" t="s">
        <v>770</v>
      </c>
      <c r="AD66" t="s">
        <v>771</v>
      </c>
      <c r="AE66" s="8">
        <v>28021097.015829802</v>
      </c>
      <c r="AF66" s="8"/>
      <c r="AM66" t="s">
        <v>131</v>
      </c>
      <c r="AN66" t="s">
        <v>132</v>
      </c>
      <c r="AO66" s="8"/>
      <c r="AP66" s="8">
        <v>12682427.588096596</v>
      </c>
      <c r="AQ66" s="8"/>
      <c r="AR66" s="8"/>
    </row>
    <row r="67" spans="1:44" ht="15">
      <c r="A67" t="s">
        <v>131</v>
      </c>
      <c r="B67" t="s">
        <v>132</v>
      </c>
      <c r="C67" s="8">
        <f t="shared" si="1"/>
        <v>3694532</v>
      </c>
      <c r="D67" s="8"/>
      <c r="F67" t="s">
        <v>153</v>
      </c>
      <c r="G67" t="s">
        <v>154</v>
      </c>
      <c r="H67" s="8">
        <v>10944132</v>
      </c>
      <c r="I67" s="8"/>
      <c r="K67" t="s">
        <v>117</v>
      </c>
      <c r="L67" t="s">
        <v>118</v>
      </c>
      <c r="M67">
        <v>8</v>
      </c>
      <c r="N67" t="s">
        <v>907</v>
      </c>
      <c r="Q67" t="s">
        <v>908</v>
      </c>
      <c r="R67" s="8">
        <v>842773</v>
      </c>
      <c r="S67" s="8"/>
      <c r="U67" t="s">
        <v>131</v>
      </c>
      <c r="V67" t="s">
        <v>132</v>
      </c>
      <c r="W67" s="8">
        <v>22107781</v>
      </c>
      <c r="X67" s="8"/>
      <c r="AA67" t="s">
        <v>128</v>
      </c>
      <c r="AB67" t="str">
        <f>AA67&amp;COUNTIF(AA$4:AA67,AA67)</f>
        <v>Kensington and Chelsea1</v>
      </c>
      <c r="AC67" t="s">
        <v>770</v>
      </c>
      <c r="AD67" t="s">
        <v>771</v>
      </c>
      <c r="AE67" s="8">
        <v>19309259.224222127</v>
      </c>
      <c r="AF67" s="8"/>
      <c r="AM67" t="s">
        <v>133</v>
      </c>
      <c r="AN67" t="s">
        <v>134</v>
      </c>
      <c r="AO67" s="8"/>
      <c r="AP67" s="8">
        <v>4803098.2654682742</v>
      </c>
      <c r="AQ67" s="8"/>
      <c r="AR67" s="8"/>
    </row>
    <row r="68" spans="1:44" ht="15">
      <c r="A68" t="s">
        <v>133</v>
      </c>
      <c r="B68" t="s">
        <v>134</v>
      </c>
      <c r="C68" s="8">
        <f t="shared" ref="C68:C99" si="2">IF((COUNTIF($K$5:$K$168,$A68))&gt;0,(SUMIFS($R$5:$R$168,$K$5:$K$168,$A68)),(SUMIFS($H$5:$H$136,$F$5:$F$136,$A68)))</f>
        <v>1886213</v>
      </c>
      <c r="D68" s="8"/>
      <c r="F68" t="s">
        <v>155</v>
      </c>
      <c r="G68" t="s">
        <v>156</v>
      </c>
      <c r="H68" s="8">
        <v>2067448</v>
      </c>
      <c r="I68" s="8"/>
      <c r="K68" t="s">
        <v>117</v>
      </c>
      <c r="L68" t="s">
        <v>118</v>
      </c>
      <c r="M68">
        <v>9</v>
      </c>
      <c r="N68" t="s">
        <v>909</v>
      </c>
      <c r="Q68" t="s">
        <v>910</v>
      </c>
      <c r="R68" s="8">
        <v>985714</v>
      </c>
      <c r="S68" s="8"/>
      <c r="U68" t="s">
        <v>133</v>
      </c>
      <c r="V68" t="s">
        <v>134</v>
      </c>
      <c r="W68" s="8">
        <v>2269755</v>
      </c>
      <c r="X68" s="8"/>
      <c r="AA68" t="s">
        <v>130</v>
      </c>
      <c r="AB68" t="str">
        <f>AA68&amp;COUNTIF(AA$4:AA68,AA68)</f>
        <v>Kent1</v>
      </c>
      <c r="AC68" t="s">
        <v>631</v>
      </c>
      <c r="AD68" t="s">
        <v>632</v>
      </c>
      <c r="AE68" s="8">
        <v>153117150.370428</v>
      </c>
      <c r="AF68" s="8"/>
      <c r="AM68" t="s">
        <v>135</v>
      </c>
      <c r="AN68" t="s">
        <v>136</v>
      </c>
      <c r="AO68" s="8"/>
      <c r="AP68" s="8">
        <v>21417718.188540049</v>
      </c>
      <c r="AQ68" s="8"/>
      <c r="AR68" s="8"/>
    </row>
    <row r="69" spans="1:44" ht="15">
      <c r="A69" t="s">
        <v>135</v>
      </c>
      <c r="B69" t="s">
        <v>136</v>
      </c>
      <c r="C69" s="8">
        <f t="shared" si="2"/>
        <v>4658211</v>
      </c>
      <c r="D69" s="8"/>
      <c r="F69" t="s">
        <v>157</v>
      </c>
      <c r="G69" t="s">
        <v>158</v>
      </c>
      <c r="H69" s="8">
        <v>10525724</v>
      </c>
      <c r="I69" s="8"/>
      <c r="K69" t="s">
        <v>117</v>
      </c>
      <c r="L69" t="s">
        <v>118</v>
      </c>
      <c r="M69">
        <v>10</v>
      </c>
      <c r="N69" t="s">
        <v>911</v>
      </c>
      <c r="Q69" t="s">
        <v>912</v>
      </c>
      <c r="R69" s="8">
        <v>1115860</v>
      </c>
      <c r="S69" s="8"/>
      <c r="U69" t="s">
        <v>135</v>
      </c>
      <c r="V69" t="s">
        <v>136</v>
      </c>
      <c r="W69" s="8">
        <v>21986072</v>
      </c>
      <c r="X69" s="8"/>
      <c r="AA69" t="s">
        <v>132</v>
      </c>
      <c r="AB69" t="str">
        <f>AA69&amp;COUNTIF(AA$4:AA69,AA69)</f>
        <v>Kingston upon Hull, City of1</v>
      </c>
      <c r="AC69" t="s">
        <v>591</v>
      </c>
      <c r="AD69" t="s">
        <v>592</v>
      </c>
      <c r="AE69" s="8">
        <v>32249137.782330293</v>
      </c>
      <c r="AF69" s="8"/>
      <c r="AM69" t="s">
        <v>137</v>
      </c>
      <c r="AN69" t="s">
        <v>138</v>
      </c>
      <c r="AO69" s="8"/>
      <c r="AP69" s="8">
        <v>12909863.536016529</v>
      </c>
      <c r="AQ69" s="8"/>
      <c r="AR69" s="8"/>
    </row>
    <row r="70" spans="1:44" ht="15">
      <c r="A70" t="s">
        <v>137</v>
      </c>
      <c r="B70" t="s">
        <v>138</v>
      </c>
      <c r="C70" s="8">
        <f t="shared" si="2"/>
        <v>3530487</v>
      </c>
      <c r="D70" s="8"/>
      <c r="F70" t="s">
        <v>159</v>
      </c>
      <c r="G70" t="s">
        <v>160</v>
      </c>
      <c r="H70" s="8">
        <v>3175756</v>
      </c>
      <c r="I70" s="8"/>
      <c r="K70" t="s">
        <v>129</v>
      </c>
      <c r="L70" t="s">
        <v>130</v>
      </c>
      <c r="M70">
        <v>1</v>
      </c>
      <c r="N70" t="s">
        <v>630</v>
      </c>
      <c r="Q70" t="s">
        <v>913</v>
      </c>
      <c r="R70" s="8">
        <v>1326653</v>
      </c>
      <c r="S70" s="8"/>
      <c r="U70" t="s">
        <v>137</v>
      </c>
      <c r="V70" t="s">
        <v>138</v>
      </c>
      <c r="W70" s="8">
        <v>14967153</v>
      </c>
      <c r="X70" s="8"/>
      <c r="AA70" t="s">
        <v>134</v>
      </c>
      <c r="AB70" t="str">
        <f>AA70&amp;COUNTIF(AA$4:AA70,AA70)</f>
        <v>Kingston upon Thames1</v>
      </c>
      <c r="AC70" t="s">
        <v>571</v>
      </c>
      <c r="AD70" t="s">
        <v>572</v>
      </c>
      <c r="AE70" s="8">
        <v>16413129.564013718</v>
      </c>
      <c r="AF70" s="8"/>
      <c r="AM70" t="s">
        <v>139</v>
      </c>
      <c r="AN70" t="s">
        <v>140</v>
      </c>
      <c r="AO70" s="8"/>
      <c r="AP70" s="8">
        <v>15788356.909148939</v>
      </c>
      <c r="AQ70" s="8"/>
      <c r="AR70" s="8"/>
    </row>
    <row r="71" spans="1:44" ht="15">
      <c r="A71" t="s">
        <v>139</v>
      </c>
      <c r="B71" t="s">
        <v>140</v>
      </c>
      <c r="C71" s="8">
        <f t="shared" si="2"/>
        <v>2157395</v>
      </c>
      <c r="D71" s="8"/>
      <c r="F71" t="s">
        <v>161</v>
      </c>
      <c r="G71" t="s">
        <v>162</v>
      </c>
      <c r="H71" s="8">
        <v>1866660</v>
      </c>
      <c r="I71" s="8"/>
      <c r="K71" t="s">
        <v>129</v>
      </c>
      <c r="L71" t="s">
        <v>130</v>
      </c>
      <c r="M71">
        <v>2</v>
      </c>
      <c r="N71" t="s">
        <v>914</v>
      </c>
      <c r="Q71" t="s">
        <v>915</v>
      </c>
      <c r="R71" s="8">
        <v>1733229</v>
      </c>
      <c r="S71" s="8"/>
      <c r="U71" t="s">
        <v>139</v>
      </c>
      <c r="V71" t="s">
        <v>140</v>
      </c>
      <c r="W71" s="8">
        <v>18438851</v>
      </c>
      <c r="X71" s="8"/>
      <c r="AA71" t="s">
        <v>136</v>
      </c>
      <c r="AB71" t="str">
        <f>AA71&amp;COUNTIF(AA$4:AA71,AA71)</f>
        <v>Kirklees1</v>
      </c>
      <c r="AC71" t="s">
        <v>533</v>
      </c>
      <c r="AD71" t="s">
        <v>534</v>
      </c>
      <c r="AE71" s="8">
        <v>43483066.098196439</v>
      </c>
      <c r="AF71" s="8"/>
      <c r="AM71" t="s">
        <v>141</v>
      </c>
      <c r="AN71" t="s">
        <v>142</v>
      </c>
      <c r="AO71" s="8"/>
      <c r="AP71" s="8">
        <v>22578488.292510018</v>
      </c>
      <c r="AQ71" s="8"/>
      <c r="AR71" s="8"/>
    </row>
    <row r="72" spans="1:44" ht="15">
      <c r="A72" t="s">
        <v>141</v>
      </c>
      <c r="B72" t="s">
        <v>142</v>
      </c>
      <c r="C72" s="8">
        <f t="shared" si="2"/>
        <v>20986972</v>
      </c>
      <c r="D72" s="8"/>
      <c r="F72" t="s">
        <v>163</v>
      </c>
      <c r="G72" t="s">
        <v>164</v>
      </c>
      <c r="H72" s="8">
        <v>2814373</v>
      </c>
      <c r="I72" s="8"/>
      <c r="K72" t="s">
        <v>129</v>
      </c>
      <c r="L72" t="s">
        <v>130</v>
      </c>
      <c r="M72">
        <v>3</v>
      </c>
      <c r="N72" t="s">
        <v>916</v>
      </c>
      <c r="Q72" t="s">
        <v>917</v>
      </c>
      <c r="R72" s="8">
        <v>878636</v>
      </c>
      <c r="S72" s="8"/>
      <c r="U72" t="s">
        <v>141</v>
      </c>
      <c r="V72" t="s">
        <v>142</v>
      </c>
      <c r="W72" s="8">
        <v>67786094</v>
      </c>
      <c r="X72" s="8"/>
      <c r="AA72" t="s">
        <v>138</v>
      </c>
      <c r="AB72" t="str">
        <f>AA72&amp;COUNTIF(AA$4:AA72,AA72)</f>
        <v>Knowsley1</v>
      </c>
      <c r="AC72" t="s">
        <v>557</v>
      </c>
      <c r="AD72" t="s">
        <v>558</v>
      </c>
      <c r="AE72" s="8">
        <v>21933028.085131723</v>
      </c>
      <c r="AF72" s="8"/>
      <c r="AM72" t="s">
        <v>143</v>
      </c>
      <c r="AN72" t="s">
        <v>144</v>
      </c>
      <c r="AO72" s="8"/>
      <c r="AP72" s="8">
        <v>22605573.847294539</v>
      </c>
      <c r="AQ72" s="8"/>
      <c r="AR72" s="8"/>
    </row>
    <row r="73" spans="1:44" ht="15">
      <c r="A73" t="s">
        <v>143</v>
      </c>
      <c r="B73" t="s">
        <v>144</v>
      </c>
      <c r="C73" s="8">
        <f t="shared" si="2"/>
        <v>10281651</v>
      </c>
      <c r="D73" s="8"/>
      <c r="F73" t="s">
        <v>165</v>
      </c>
      <c r="G73" t="s">
        <v>166</v>
      </c>
      <c r="H73" s="8">
        <v>1629585</v>
      </c>
      <c r="I73" s="8"/>
      <c r="K73" t="s">
        <v>129</v>
      </c>
      <c r="L73" t="s">
        <v>130</v>
      </c>
      <c r="M73">
        <v>4</v>
      </c>
      <c r="N73" t="s">
        <v>918</v>
      </c>
      <c r="Q73" t="s">
        <v>919</v>
      </c>
      <c r="R73" s="8">
        <v>1893818</v>
      </c>
      <c r="S73" s="8"/>
      <c r="U73" t="s">
        <v>143</v>
      </c>
      <c r="V73" t="s">
        <v>144</v>
      </c>
      <c r="W73" s="8">
        <v>39033964</v>
      </c>
      <c r="X73" s="8"/>
      <c r="AA73" t="s">
        <v>140</v>
      </c>
      <c r="AB73" t="str">
        <f>AA73&amp;COUNTIF(AA$4:AA73,AA73)</f>
        <v>Lambeth1</v>
      </c>
      <c r="AC73" t="s">
        <v>514</v>
      </c>
      <c r="AD73" t="s">
        <v>515</v>
      </c>
      <c r="AE73" s="8">
        <v>36753930.640125252</v>
      </c>
      <c r="AF73" s="8"/>
      <c r="AM73" t="s">
        <v>145</v>
      </c>
      <c r="AN73" t="s">
        <v>146</v>
      </c>
      <c r="AO73" s="8"/>
      <c r="AP73" s="8">
        <v>21951269.859900136</v>
      </c>
      <c r="AQ73" s="8"/>
      <c r="AR73" s="8"/>
    </row>
    <row r="74" spans="1:44" ht="15">
      <c r="A74" t="s">
        <v>145</v>
      </c>
      <c r="B74" t="s">
        <v>146</v>
      </c>
      <c r="C74" s="8">
        <f t="shared" si="2"/>
        <v>3488527</v>
      </c>
      <c r="D74" s="8"/>
      <c r="F74" t="s">
        <v>167</v>
      </c>
      <c r="G74" t="s">
        <v>920</v>
      </c>
      <c r="H74" s="8">
        <v>3378154</v>
      </c>
      <c r="I74" s="8"/>
      <c r="K74" t="s">
        <v>129</v>
      </c>
      <c r="L74" t="s">
        <v>130</v>
      </c>
      <c r="M74">
        <v>5</v>
      </c>
      <c r="N74" t="s">
        <v>921</v>
      </c>
      <c r="Q74" t="s">
        <v>922</v>
      </c>
      <c r="R74" s="8">
        <v>1461296</v>
      </c>
      <c r="S74" s="8"/>
      <c r="U74" t="s">
        <v>145</v>
      </c>
      <c r="V74" t="s">
        <v>146</v>
      </c>
      <c r="W74" s="8">
        <v>21658791</v>
      </c>
      <c r="X74" s="8"/>
      <c r="AA74" t="s">
        <v>142</v>
      </c>
      <c r="AB74" t="str">
        <f>AA74&amp;COUNTIF(AA$4:AA74,AA74)</f>
        <v>Lancashire1</v>
      </c>
      <c r="AC74" t="s">
        <v>520</v>
      </c>
      <c r="AD74" t="s">
        <v>521</v>
      </c>
      <c r="AE74" s="8">
        <v>129481323.84024805</v>
      </c>
      <c r="AF74" s="8"/>
      <c r="AM74" t="s">
        <v>147</v>
      </c>
      <c r="AN74" t="s">
        <v>148</v>
      </c>
      <c r="AO74" s="8"/>
      <c r="AP74" s="8">
        <v>33404355.398673397</v>
      </c>
      <c r="AQ74" s="8"/>
      <c r="AR74" s="8"/>
    </row>
    <row r="75" spans="1:44" ht="15">
      <c r="A75" t="s">
        <v>147</v>
      </c>
      <c r="B75" t="s">
        <v>148</v>
      </c>
      <c r="C75" s="8">
        <f t="shared" si="2"/>
        <v>5716379</v>
      </c>
      <c r="D75" s="8"/>
      <c r="F75" t="s">
        <v>169</v>
      </c>
      <c r="G75" t="s">
        <v>170</v>
      </c>
      <c r="H75" s="8">
        <v>3660851</v>
      </c>
      <c r="I75" s="8"/>
      <c r="K75" t="s">
        <v>129</v>
      </c>
      <c r="L75" t="s">
        <v>130</v>
      </c>
      <c r="M75">
        <v>6</v>
      </c>
      <c r="N75" t="s">
        <v>923</v>
      </c>
      <c r="Q75" t="s">
        <v>924</v>
      </c>
      <c r="R75" s="8">
        <v>1937102</v>
      </c>
      <c r="S75" s="8"/>
      <c r="U75" t="s">
        <v>147</v>
      </c>
      <c r="V75" t="s">
        <v>148</v>
      </c>
      <c r="W75" s="8">
        <v>21824275</v>
      </c>
      <c r="X75" s="8"/>
      <c r="AA75" t="s">
        <v>144</v>
      </c>
      <c r="AB75" t="str">
        <f>AA75&amp;COUNTIF(AA$4:AA75,AA75)</f>
        <v>Leeds1</v>
      </c>
      <c r="AC75" t="s">
        <v>533</v>
      </c>
      <c r="AD75" t="s">
        <v>534</v>
      </c>
      <c r="AE75" s="8">
        <v>82362534.108614802</v>
      </c>
      <c r="AF75" s="8"/>
      <c r="AM75" t="s">
        <v>149</v>
      </c>
      <c r="AN75" t="s">
        <v>150</v>
      </c>
      <c r="AO75" s="8"/>
      <c r="AP75" s="8">
        <v>13004674.375122404</v>
      </c>
      <c r="AQ75" s="8"/>
      <c r="AR75" s="8"/>
    </row>
    <row r="76" spans="1:44" ht="15">
      <c r="A76" t="s">
        <v>149</v>
      </c>
      <c r="B76" t="s">
        <v>150</v>
      </c>
      <c r="C76" s="8">
        <f t="shared" si="2"/>
        <v>1952454</v>
      </c>
      <c r="D76" s="8"/>
      <c r="F76" t="s">
        <v>173</v>
      </c>
      <c r="G76" t="s">
        <v>174</v>
      </c>
      <c r="H76" s="8">
        <v>3996530</v>
      </c>
      <c r="I76" s="8"/>
      <c r="K76" t="s">
        <v>129</v>
      </c>
      <c r="L76" t="s">
        <v>130</v>
      </c>
      <c r="M76">
        <v>7</v>
      </c>
      <c r="N76" t="s">
        <v>925</v>
      </c>
      <c r="Q76" t="s">
        <v>926</v>
      </c>
      <c r="R76" s="8">
        <v>1616972</v>
      </c>
      <c r="S76" s="8"/>
      <c r="U76" t="s">
        <v>149</v>
      </c>
      <c r="V76" t="s">
        <v>150</v>
      </c>
      <c r="W76" s="8">
        <v>18433042</v>
      </c>
      <c r="X76" s="8"/>
      <c r="AA76" t="s">
        <v>146</v>
      </c>
      <c r="AB76" t="str">
        <f>AA76&amp;COUNTIF(AA$4:AA76,AA76)</f>
        <v>Leicester1</v>
      </c>
      <c r="AC76" t="s">
        <v>641</v>
      </c>
      <c r="AD76" t="s">
        <v>642</v>
      </c>
      <c r="AE76" s="8">
        <v>37784587.321786433</v>
      </c>
      <c r="AF76" s="8"/>
      <c r="AM76" t="s">
        <v>151</v>
      </c>
      <c r="AN76" t="s">
        <v>152</v>
      </c>
      <c r="AO76" s="8"/>
      <c r="AP76" s="8">
        <v>25897322.470154583</v>
      </c>
      <c r="AQ76" s="8"/>
      <c r="AR76" s="8"/>
    </row>
    <row r="77" spans="1:44" ht="15">
      <c r="A77" t="s">
        <v>151</v>
      </c>
      <c r="B77" t="s">
        <v>152</v>
      </c>
      <c r="C77" s="8">
        <f t="shared" si="2"/>
        <v>8967438</v>
      </c>
      <c r="D77" s="8"/>
      <c r="F77" t="s">
        <v>175</v>
      </c>
      <c r="G77" t="s">
        <v>176</v>
      </c>
      <c r="H77" s="8">
        <v>3210130</v>
      </c>
      <c r="I77" s="8"/>
      <c r="K77" t="s">
        <v>129</v>
      </c>
      <c r="L77" t="s">
        <v>130</v>
      </c>
      <c r="M77">
        <v>8</v>
      </c>
      <c r="N77" t="s">
        <v>927</v>
      </c>
      <c r="Q77" t="s">
        <v>928</v>
      </c>
      <c r="R77" s="8">
        <v>1867983</v>
      </c>
      <c r="S77" s="8"/>
      <c r="U77" t="s">
        <v>151</v>
      </c>
      <c r="V77" t="s">
        <v>152</v>
      </c>
      <c r="W77" s="8">
        <v>42261258</v>
      </c>
      <c r="X77" s="8"/>
      <c r="AA77" t="s">
        <v>148</v>
      </c>
      <c r="AB77" t="str">
        <f>AA77&amp;COUNTIF(AA$4:AA77,AA77)</f>
        <v>Leicestershire1</v>
      </c>
      <c r="AC77" t="s">
        <v>641</v>
      </c>
      <c r="AD77" t="s">
        <v>642</v>
      </c>
      <c r="AE77" s="8">
        <v>59017027.639819972</v>
      </c>
      <c r="AF77" s="8"/>
      <c r="AM77" t="s">
        <v>153</v>
      </c>
      <c r="AN77" t="s">
        <v>154</v>
      </c>
      <c r="AO77" s="8"/>
      <c r="AP77" s="8">
        <v>49754258.066382073</v>
      </c>
      <c r="AQ77" s="8"/>
      <c r="AR77" s="8"/>
    </row>
    <row r="78" spans="1:44" ht="15">
      <c r="A78" t="s">
        <v>153</v>
      </c>
      <c r="B78" t="s">
        <v>154</v>
      </c>
      <c r="C78" s="8">
        <f t="shared" si="2"/>
        <v>10944132</v>
      </c>
      <c r="D78" s="8"/>
      <c r="F78" t="s">
        <v>177</v>
      </c>
      <c r="G78" t="s">
        <v>178</v>
      </c>
      <c r="H78" s="8">
        <v>3292834</v>
      </c>
      <c r="I78" s="8"/>
      <c r="K78" t="s">
        <v>129</v>
      </c>
      <c r="L78" t="s">
        <v>130</v>
      </c>
      <c r="M78">
        <v>9</v>
      </c>
      <c r="N78" t="s">
        <v>929</v>
      </c>
      <c r="Q78" t="s">
        <v>930</v>
      </c>
      <c r="R78" s="8">
        <v>3619650</v>
      </c>
      <c r="S78" s="8"/>
      <c r="U78" t="s">
        <v>153</v>
      </c>
      <c r="V78" t="s">
        <v>154</v>
      </c>
      <c r="W78" s="8">
        <v>44411563</v>
      </c>
      <c r="X78" s="8"/>
      <c r="AA78" t="s">
        <v>150</v>
      </c>
      <c r="AB78" t="str">
        <f>AA78&amp;COUNTIF(AA$4:AA78,AA78)</f>
        <v>Lewisham1</v>
      </c>
      <c r="AC78" t="s">
        <v>514</v>
      </c>
      <c r="AD78" t="s">
        <v>515</v>
      </c>
      <c r="AE78" s="8">
        <v>33317618.752993185</v>
      </c>
      <c r="AF78" s="8"/>
      <c r="AM78" t="s">
        <v>155</v>
      </c>
      <c r="AN78" t="s">
        <v>156</v>
      </c>
      <c r="AO78" s="8"/>
      <c r="AP78" s="8">
        <v>9059477.1096028686</v>
      </c>
      <c r="AQ78" s="8"/>
      <c r="AR78" s="8"/>
    </row>
    <row r="79" spans="1:44" ht="15">
      <c r="A79" t="s">
        <v>155</v>
      </c>
      <c r="B79" t="s">
        <v>156</v>
      </c>
      <c r="C79" s="8">
        <f t="shared" si="2"/>
        <v>2067448</v>
      </c>
      <c r="D79" s="8"/>
      <c r="F79" t="s">
        <v>179</v>
      </c>
      <c r="G79" t="s">
        <v>180</v>
      </c>
      <c r="H79" s="8">
        <v>2930217</v>
      </c>
      <c r="I79" s="8"/>
      <c r="K79" t="s">
        <v>129</v>
      </c>
      <c r="L79" t="s">
        <v>130</v>
      </c>
      <c r="M79">
        <v>10</v>
      </c>
      <c r="N79" t="s">
        <v>931</v>
      </c>
      <c r="Q79" t="s">
        <v>932</v>
      </c>
      <c r="R79" s="8">
        <v>4246147</v>
      </c>
      <c r="S79" s="8"/>
      <c r="U79" t="s">
        <v>155</v>
      </c>
      <c r="V79" t="s">
        <v>156</v>
      </c>
      <c r="W79" s="8">
        <v>9228934</v>
      </c>
      <c r="X79" s="8"/>
      <c r="AA79" t="s">
        <v>152</v>
      </c>
      <c r="AB79" t="str">
        <f>AA79&amp;COUNTIF(AA$4:AA79,AA79)</f>
        <v>Lincolnshire1</v>
      </c>
      <c r="AC79" t="s">
        <v>646</v>
      </c>
      <c r="AD79" t="s">
        <v>647</v>
      </c>
      <c r="AE79" s="8">
        <v>79055246.143795237</v>
      </c>
      <c r="AF79" s="8"/>
      <c r="AM79" t="s">
        <v>157</v>
      </c>
      <c r="AN79" t="s">
        <v>158</v>
      </c>
      <c r="AO79" s="8"/>
      <c r="AP79" s="8">
        <v>21899046.070704736</v>
      </c>
      <c r="AQ79" s="8"/>
      <c r="AR79" s="8"/>
    </row>
    <row r="80" spans="1:44" ht="15">
      <c r="A80" t="s">
        <v>157</v>
      </c>
      <c r="B80" t="s">
        <v>158</v>
      </c>
      <c r="C80" s="8">
        <f t="shared" si="2"/>
        <v>10525724</v>
      </c>
      <c r="D80" s="8"/>
      <c r="F80" t="s">
        <v>181</v>
      </c>
      <c r="G80" t="s">
        <v>182</v>
      </c>
      <c r="H80" s="8">
        <v>2319155</v>
      </c>
      <c r="I80" s="8"/>
      <c r="K80" t="s">
        <v>129</v>
      </c>
      <c r="L80" t="s">
        <v>130</v>
      </c>
      <c r="M80">
        <v>11</v>
      </c>
      <c r="N80" t="s">
        <v>933</v>
      </c>
      <c r="Q80" t="s">
        <v>934</v>
      </c>
      <c r="R80" s="8">
        <v>1667979</v>
      </c>
      <c r="S80" s="8"/>
      <c r="U80" t="s">
        <v>157</v>
      </c>
      <c r="V80" t="s">
        <v>158</v>
      </c>
      <c r="W80" s="8">
        <v>39167984</v>
      </c>
      <c r="X80" s="8"/>
      <c r="AA80" t="s">
        <v>154</v>
      </c>
      <c r="AB80" t="str">
        <f>AA80&amp;COUNTIF(AA$4:AA80,AA80)</f>
        <v>Liverpool1</v>
      </c>
      <c r="AC80" t="s">
        <v>557</v>
      </c>
      <c r="AD80" t="s">
        <v>558</v>
      </c>
      <c r="AE80" s="8">
        <v>65955126.932375863</v>
      </c>
      <c r="AF80" s="8"/>
      <c r="AM80" t="s">
        <v>159</v>
      </c>
      <c r="AN80" t="s">
        <v>160</v>
      </c>
      <c r="AO80" s="8"/>
      <c r="AP80" s="8">
        <v>8907868.3408029731</v>
      </c>
      <c r="AQ80" s="8"/>
      <c r="AR80" s="8"/>
    </row>
    <row r="81" spans="1:44" ht="15">
      <c r="A81" t="s">
        <v>159</v>
      </c>
      <c r="B81" t="s">
        <v>160</v>
      </c>
      <c r="C81" s="8">
        <f t="shared" si="2"/>
        <v>3175756</v>
      </c>
      <c r="D81" s="8"/>
      <c r="F81" t="s">
        <v>183</v>
      </c>
      <c r="G81" t="s">
        <v>184</v>
      </c>
      <c r="H81" s="218">
        <v>6346790</v>
      </c>
      <c r="I81" s="8"/>
      <c r="K81" t="s">
        <v>129</v>
      </c>
      <c r="L81" t="s">
        <v>130</v>
      </c>
      <c r="M81">
        <v>12</v>
      </c>
      <c r="N81" t="s">
        <v>935</v>
      </c>
      <c r="Q81" t="s">
        <v>936</v>
      </c>
      <c r="R81" s="8">
        <v>1789114</v>
      </c>
      <c r="S81" s="8"/>
      <c r="U81" t="s">
        <v>159</v>
      </c>
      <c r="V81" t="s">
        <v>160</v>
      </c>
      <c r="W81" s="8">
        <v>9015012</v>
      </c>
      <c r="X81" s="8"/>
      <c r="AA81" t="s">
        <v>156</v>
      </c>
      <c r="AB81" t="str">
        <f>AA81&amp;COUNTIF(AA$4:AA81,AA81)</f>
        <v>Luton1</v>
      </c>
      <c r="AC81" t="s">
        <v>779</v>
      </c>
      <c r="AD81" t="s">
        <v>780</v>
      </c>
      <c r="AE81" s="8">
        <v>21069714.06652455</v>
      </c>
      <c r="AF81" s="8"/>
      <c r="AM81" t="s">
        <v>161</v>
      </c>
      <c r="AN81" t="s">
        <v>162</v>
      </c>
      <c r="AO81" s="8"/>
      <c r="AP81" s="8">
        <v>8809041.2891093269</v>
      </c>
      <c r="AQ81" s="8"/>
      <c r="AR81" s="8"/>
    </row>
    <row r="82" spans="1:44" ht="15">
      <c r="A82" t="s">
        <v>161</v>
      </c>
      <c r="B82" t="s">
        <v>162</v>
      </c>
      <c r="C82" s="8">
        <f t="shared" si="2"/>
        <v>1866660</v>
      </c>
      <c r="D82" s="8"/>
      <c r="F82" t="s">
        <v>185</v>
      </c>
      <c r="G82" t="s">
        <v>186</v>
      </c>
      <c r="H82" s="218">
        <v>4130676</v>
      </c>
      <c r="I82" s="8"/>
      <c r="J82" s="15"/>
      <c r="K82" t="s">
        <v>141</v>
      </c>
      <c r="L82" t="s">
        <v>142</v>
      </c>
      <c r="M82">
        <v>1</v>
      </c>
      <c r="N82" t="s">
        <v>638</v>
      </c>
      <c r="Q82" t="s">
        <v>937</v>
      </c>
      <c r="R82" s="8">
        <v>3378236</v>
      </c>
      <c r="S82" s="8"/>
      <c r="U82" t="s">
        <v>161</v>
      </c>
      <c r="V82" t="s">
        <v>162</v>
      </c>
      <c r="W82" s="8">
        <v>6180261</v>
      </c>
      <c r="X82" s="8"/>
      <c r="AA82" t="s">
        <v>158</v>
      </c>
      <c r="AB82" t="str">
        <f>AA82&amp;COUNTIF(AA$4:AA82,AA82)</f>
        <v>Manchester1</v>
      </c>
      <c r="AC82" t="s">
        <v>524</v>
      </c>
      <c r="AD82" t="s">
        <v>525</v>
      </c>
      <c r="AE82" s="8">
        <v>63739285.291610725</v>
      </c>
      <c r="AF82" s="8"/>
      <c r="AM82" t="s">
        <v>163</v>
      </c>
      <c r="AN82" t="s">
        <v>164</v>
      </c>
      <c r="AO82" s="8"/>
      <c r="AP82" s="8">
        <v>9082708.185765991</v>
      </c>
      <c r="AQ82" s="8"/>
      <c r="AR82" s="8"/>
    </row>
    <row r="83" spans="1:44" ht="15">
      <c r="A83" t="s">
        <v>163</v>
      </c>
      <c r="B83" t="s">
        <v>164</v>
      </c>
      <c r="C83" s="8">
        <f t="shared" si="2"/>
        <v>2814373</v>
      </c>
      <c r="D83" s="8"/>
      <c r="F83" t="s">
        <v>187</v>
      </c>
      <c r="G83" t="s">
        <v>188</v>
      </c>
      <c r="H83" s="8">
        <v>3558511</v>
      </c>
      <c r="I83" s="8"/>
      <c r="K83" t="s">
        <v>141</v>
      </c>
      <c r="L83" t="s">
        <v>142</v>
      </c>
      <c r="M83">
        <v>2</v>
      </c>
      <c r="N83" t="s">
        <v>938</v>
      </c>
      <c r="Q83" t="s">
        <v>939</v>
      </c>
      <c r="R83" s="8">
        <v>1129834</v>
      </c>
      <c r="S83" s="8"/>
      <c r="U83" t="s">
        <v>163</v>
      </c>
      <c r="V83" t="s">
        <v>164</v>
      </c>
      <c r="W83" s="8">
        <v>10666099</v>
      </c>
      <c r="X83" s="8"/>
      <c r="AA83" t="s">
        <v>160</v>
      </c>
      <c r="AB83" t="str">
        <f>AA83&amp;COUNTIF(AA$4:AA83,AA83)</f>
        <v>Medway1</v>
      </c>
      <c r="AC83" t="s">
        <v>631</v>
      </c>
      <c r="AD83" t="s">
        <v>632</v>
      </c>
      <c r="AE83" s="8">
        <v>27228532.015653327</v>
      </c>
      <c r="AF83" s="8"/>
      <c r="AM83" t="s">
        <v>165</v>
      </c>
      <c r="AN83" t="s">
        <v>166</v>
      </c>
      <c r="AO83" s="8"/>
      <c r="AP83" s="8">
        <v>7475821.5293975007</v>
      </c>
      <c r="AQ83" s="8"/>
      <c r="AR83" s="8"/>
    </row>
    <row r="84" spans="1:44" ht="15">
      <c r="A84" t="s">
        <v>165</v>
      </c>
      <c r="B84" t="s">
        <v>166</v>
      </c>
      <c r="C84" s="8">
        <f t="shared" si="2"/>
        <v>1629585</v>
      </c>
      <c r="D84" s="8"/>
      <c r="F84" t="s">
        <v>191</v>
      </c>
      <c r="G84" t="s">
        <v>192</v>
      </c>
      <c r="H84" s="8">
        <v>3012015</v>
      </c>
      <c r="I84" s="8"/>
      <c r="K84" t="s">
        <v>141</v>
      </c>
      <c r="L84" t="s">
        <v>142</v>
      </c>
      <c r="M84">
        <v>3</v>
      </c>
      <c r="N84" t="s">
        <v>940</v>
      </c>
      <c r="Q84" t="s">
        <v>941</v>
      </c>
      <c r="R84" s="8">
        <v>1535198</v>
      </c>
      <c r="S84" s="8"/>
      <c r="U84" t="s">
        <v>165</v>
      </c>
      <c r="V84" t="s">
        <v>166</v>
      </c>
      <c r="W84" s="8">
        <v>7619294</v>
      </c>
      <c r="X84" s="8"/>
      <c r="AA84" t="s">
        <v>162</v>
      </c>
      <c r="AB84" t="str">
        <f>AA84&amp;COUNTIF(AA$4:AA84,AA84)</f>
        <v>Merton1</v>
      </c>
      <c r="AC84" t="s">
        <v>571</v>
      </c>
      <c r="AD84" t="s">
        <v>572</v>
      </c>
      <c r="AE84" s="8">
        <v>19318691.145585973</v>
      </c>
      <c r="AF84" s="8"/>
      <c r="AM84" t="s">
        <v>167</v>
      </c>
      <c r="AN84" t="s">
        <v>168</v>
      </c>
      <c r="AO84" s="8"/>
      <c r="AP84" s="8">
        <v>14829990.894048458</v>
      </c>
      <c r="AQ84" s="8"/>
      <c r="AR84" s="8"/>
    </row>
    <row r="85" spans="1:44" ht="15">
      <c r="A85" t="s">
        <v>167</v>
      </c>
      <c r="B85" t="s">
        <v>168</v>
      </c>
      <c r="C85" s="8">
        <f t="shared" si="2"/>
        <v>3378154</v>
      </c>
      <c r="D85" s="8"/>
      <c r="F85" t="s">
        <v>195</v>
      </c>
      <c r="G85" t="s">
        <v>196</v>
      </c>
      <c r="H85" s="8">
        <v>2874604</v>
      </c>
      <c r="I85" s="8"/>
      <c r="K85" t="s">
        <v>141</v>
      </c>
      <c r="L85" t="s">
        <v>142</v>
      </c>
      <c r="M85">
        <v>4</v>
      </c>
      <c r="N85" t="s">
        <v>942</v>
      </c>
      <c r="Q85" t="s">
        <v>943</v>
      </c>
      <c r="R85" s="8">
        <v>1408723</v>
      </c>
      <c r="S85" s="8"/>
      <c r="U85" t="s">
        <v>167</v>
      </c>
      <c r="V85" t="s">
        <v>168</v>
      </c>
      <c r="W85" s="8">
        <v>20816232</v>
      </c>
      <c r="X85" s="8"/>
      <c r="AA85" t="s">
        <v>164</v>
      </c>
      <c r="AB85" t="str">
        <f>AA85&amp;COUNTIF(AA$4:AA85,AA85)</f>
        <v>Middlesbrough1</v>
      </c>
      <c r="AC85" t="s">
        <v>565</v>
      </c>
      <c r="AD85" t="s">
        <v>566</v>
      </c>
      <c r="AE85" s="8">
        <v>17456572.68707766</v>
      </c>
      <c r="AF85" s="8"/>
      <c r="AM85" t="s">
        <v>169</v>
      </c>
      <c r="AN85" t="s">
        <v>170</v>
      </c>
      <c r="AO85" s="8"/>
      <c r="AP85" s="8">
        <v>20847056.712868925</v>
      </c>
      <c r="AQ85" s="8"/>
      <c r="AR85" s="8"/>
    </row>
    <row r="86" spans="1:44" ht="15">
      <c r="A86" t="s">
        <v>169</v>
      </c>
      <c r="B86" t="s">
        <v>170</v>
      </c>
      <c r="C86" s="8">
        <f t="shared" si="2"/>
        <v>3660851</v>
      </c>
      <c r="D86" s="8"/>
      <c r="F86" t="s">
        <v>197</v>
      </c>
      <c r="G86" t="s">
        <v>198</v>
      </c>
      <c r="H86" s="8">
        <v>3616778</v>
      </c>
      <c r="I86" s="8"/>
      <c r="K86" t="s">
        <v>141</v>
      </c>
      <c r="L86" t="s">
        <v>142</v>
      </c>
      <c r="M86">
        <v>5</v>
      </c>
      <c r="N86" t="s">
        <v>944</v>
      </c>
      <c r="Q86" t="s">
        <v>945</v>
      </c>
      <c r="R86" s="8">
        <v>2660701</v>
      </c>
      <c r="S86" s="8"/>
      <c r="U86" t="s">
        <v>169</v>
      </c>
      <c r="V86" t="s">
        <v>170</v>
      </c>
      <c r="W86" s="8">
        <v>21209860</v>
      </c>
      <c r="X86" s="8"/>
      <c r="AA86" t="s">
        <v>166</v>
      </c>
      <c r="AB86" t="str">
        <f>AA86&amp;COUNTIF(AA$4:AA86,AA86)</f>
        <v>Milton Keynes1</v>
      </c>
      <c r="AC86" t="s">
        <v>779</v>
      </c>
      <c r="AD86" t="s">
        <v>780</v>
      </c>
      <c r="AE86" s="8">
        <v>24003070.258025821</v>
      </c>
      <c r="AF86" s="8"/>
      <c r="AM86" t="s">
        <v>171</v>
      </c>
      <c r="AN86" t="s">
        <v>172</v>
      </c>
      <c r="AO86" s="8"/>
      <c r="AP86" s="8">
        <v>43683055.872804143</v>
      </c>
      <c r="AQ86" s="8"/>
      <c r="AR86" s="8"/>
    </row>
    <row r="87" spans="1:44" ht="15">
      <c r="A87" t="s">
        <v>171</v>
      </c>
      <c r="B87" t="s">
        <v>172</v>
      </c>
      <c r="C87" s="8">
        <f t="shared" si="2"/>
        <v>11710897</v>
      </c>
      <c r="D87" s="8"/>
      <c r="F87" t="s">
        <v>199</v>
      </c>
      <c r="G87" t="s">
        <v>200</v>
      </c>
      <c r="H87" s="8">
        <v>2555739</v>
      </c>
      <c r="I87" s="8"/>
      <c r="K87" t="s">
        <v>141</v>
      </c>
      <c r="L87" t="s">
        <v>142</v>
      </c>
      <c r="M87">
        <v>6</v>
      </c>
      <c r="N87" t="s">
        <v>946</v>
      </c>
      <c r="Q87" t="s">
        <v>947</v>
      </c>
      <c r="R87" s="8">
        <v>1420109</v>
      </c>
      <c r="S87" s="8"/>
      <c r="U87" t="s">
        <v>171</v>
      </c>
      <c r="V87" t="s">
        <v>172</v>
      </c>
      <c r="W87" s="8">
        <v>48875999</v>
      </c>
      <c r="X87" s="8"/>
      <c r="AA87" t="s">
        <v>168</v>
      </c>
      <c r="AB87" t="str">
        <f>AA87&amp;COUNTIF(AA$4:AA87,AA87)</f>
        <v>Newcastle upon Tyne1</v>
      </c>
      <c r="AC87" t="s">
        <v>565</v>
      </c>
      <c r="AD87" t="s">
        <v>566</v>
      </c>
      <c r="AE87" s="8">
        <v>34608457.505844042</v>
      </c>
      <c r="AF87" s="8"/>
      <c r="AM87" t="s">
        <v>173</v>
      </c>
      <c r="AN87" t="s">
        <v>174</v>
      </c>
      <c r="AO87" s="8"/>
      <c r="AP87" s="8">
        <v>2487480.3429010143</v>
      </c>
      <c r="AQ87" s="8"/>
      <c r="AR87" s="8"/>
    </row>
    <row r="88" spans="1:44" ht="15">
      <c r="A88" t="s">
        <v>173</v>
      </c>
      <c r="B88" t="s">
        <v>174</v>
      </c>
      <c r="C88" s="8">
        <f t="shared" si="2"/>
        <v>3996530</v>
      </c>
      <c r="D88" s="8"/>
      <c r="F88" t="s">
        <v>201</v>
      </c>
      <c r="G88" t="s">
        <v>202</v>
      </c>
      <c r="H88" s="8">
        <v>1535942</v>
      </c>
      <c r="I88" s="8"/>
      <c r="K88" t="s">
        <v>141</v>
      </c>
      <c r="L88" t="s">
        <v>142</v>
      </c>
      <c r="M88">
        <v>7</v>
      </c>
      <c r="N88" t="s">
        <v>948</v>
      </c>
      <c r="Q88" t="s">
        <v>949</v>
      </c>
      <c r="R88" s="8">
        <v>2160029</v>
      </c>
      <c r="S88" s="8"/>
      <c r="U88" t="s">
        <v>173</v>
      </c>
      <c r="V88" t="s">
        <v>174</v>
      </c>
      <c r="W88" s="8">
        <v>9941576</v>
      </c>
      <c r="X88" s="8"/>
      <c r="AA88" t="s">
        <v>170</v>
      </c>
      <c r="AB88" t="str">
        <f>AA88&amp;COUNTIF(AA$4:AA88,AA88)</f>
        <v>Newham1</v>
      </c>
      <c r="AC88" t="s">
        <v>499</v>
      </c>
      <c r="AD88" t="s">
        <v>500</v>
      </c>
      <c r="AE88" s="8">
        <v>34898650.308147386</v>
      </c>
      <c r="AF88" s="8"/>
      <c r="AM88" t="s">
        <v>175</v>
      </c>
      <c r="AN88" t="s">
        <v>176</v>
      </c>
      <c r="AO88" s="8"/>
      <c r="AP88" s="8">
        <v>9826103.7084487006</v>
      </c>
      <c r="AQ88" s="8"/>
      <c r="AR88" s="8"/>
    </row>
    <row r="89" spans="1:44" ht="15">
      <c r="A89" t="s">
        <v>175</v>
      </c>
      <c r="B89" t="s">
        <v>176</v>
      </c>
      <c r="C89" s="8">
        <f t="shared" si="2"/>
        <v>3210130</v>
      </c>
      <c r="D89" s="8"/>
      <c r="F89" t="s">
        <v>203</v>
      </c>
      <c r="G89" t="s">
        <v>204</v>
      </c>
      <c r="H89" s="8">
        <v>3122440</v>
      </c>
      <c r="I89" s="8"/>
      <c r="K89" t="s">
        <v>141</v>
      </c>
      <c r="L89" t="s">
        <v>142</v>
      </c>
      <c r="M89">
        <v>8</v>
      </c>
      <c r="N89" t="s">
        <v>950</v>
      </c>
      <c r="Q89" t="s">
        <v>951</v>
      </c>
      <c r="R89" s="8">
        <v>487659</v>
      </c>
      <c r="S89" s="8"/>
      <c r="U89" t="s">
        <v>175</v>
      </c>
      <c r="V89" t="s">
        <v>176</v>
      </c>
      <c r="W89" s="8">
        <v>8928935</v>
      </c>
      <c r="X89" s="8"/>
      <c r="AA89" t="s">
        <v>172</v>
      </c>
      <c r="AB89" t="str">
        <f>AA89&amp;COUNTIF(AA$4:AA89,AA89)</f>
        <v>Norfolk1</v>
      </c>
      <c r="AC89" t="s">
        <v>952</v>
      </c>
      <c r="AD89" t="s">
        <v>953</v>
      </c>
      <c r="AE89" s="8">
        <v>94349093.237991363</v>
      </c>
      <c r="AF89" s="8"/>
      <c r="AM89" t="s">
        <v>177</v>
      </c>
      <c r="AN89" t="s">
        <v>178</v>
      </c>
      <c r="AO89" s="8"/>
      <c r="AP89" s="8">
        <v>7577634.6894233022</v>
      </c>
      <c r="AQ89" s="8"/>
      <c r="AR89" s="8"/>
    </row>
    <row r="90" spans="1:44" ht="15">
      <c r="A90" t="s">
        <v>177</v>
      </c>
      <c r="B90" t="s">
        <v>178</v>
      </c>
      <c r="C90" s="8">
        <f t="shared" si="2"/>
        <v>3292834</v>
      </c>
      <c r="D90" s="8"/>
      <c r="F90" t="s">
        <v>205</v>
      </c>
      <c r="G90" t="s">
        <v>206</v>
      </c>
      <c r="H90" s="8">
        <v>2221389</v>
      </c>
      <c r="I90" s="8"/>
      <c r="K90" t="s">
        <v>141</v>
      </c>
      <c r="L90" t="s">
        <v>142</v>
      </c>
      <c r="M90">
        <v>9</v>
      </c>
      <c r="N90" t="s">
        <v>954</v>
      </c>
      <c r="Q90" t="s">
        <v>955</v>
      </c>
      <c r="R90" s="8">
        <v>1439437</v>
      </c>
      <c r="S90" s="8"/>
      <c r="U90" t="s">
        <v>177</v>
      </c>
      <c r="V90" t="s">
        <v>178</v>
      </c>
      <c r="W90" s="8">
        <v>14216044</v>
      </c>
      <c r="X90" s="8"/>
      <c r="AA90" t="s">
        <v>174</v>
      </c>
      <c r="AB90" t="str">
        <f>AA90&amp;COUNTIF(AA$4:AA90,AA90)</f>
        <v>North East Lincolnshire1</v>
      </c>
      <c r="AC90" t="s">
        <v>591</v>
      </c>
      <c r="AD90" t="s">
        <v>592</v>
      </c>
      <c r="AE90" s="8">
        <v>17685432.627056278</v>
      </c>
      <c r="AF90" s="8"/>
      <c r="AM90" t="s">
        <v>179</v>
      </c>
      <c r="AN90" t="s">
        <v>180</v>
      </c>
      <c r="AO90" s="8"/>
      <c r="AP90" s="8">
        <v>9283908.4963220023</v>
      </c>
      <c r="AQ90" s="8"/>
      <c r="AR90" s="8"/>
    </row>
    <row r="91" spans="1:44" ht="15">
      <c r="A91" t="s">
        <v>179</v>
      </c>
      <c r="B91" t="s">
        <v>180</v>
      </c>
      <c r="C91" s="8">
        <f t="shared" si="2"/>
        <v>2930217</v>
      </c>
      <c r="D91" s="8"/>
      <c r="F91" t="s">
        <v>207</v>
      </c>
      <c r="G91" t="s">
        <v>956</v>
      </c>
      <c r="H91" s="8">
        <v>2389529</v>
      </c>
      <c r="I91" s="8"/>
      <c r="K91" t="s">
        <v>141</v>
      </c>
      <c r="L91" t="s">
        <v>142</v>
      </c>
      <c r="M91">
        <v>10</v>
      </c>
      <c r="N91" t="s">
        <v>957</v>
      </c>
      <c r="Q91" t="s">
        <v>958</v>
      </c>
      <c r="R91" s="8">
        <v>995066</v>
      </c>
      <c r="S91" s="8"/>
      <c r="U91" t="s">
        <v>179</v>
      </c>
      <c r="V91" t="s">
        <v>180</v>
      </c>
      <c r="W91" s="8">
        <v>8618198</v>
      </c>
      <c r="X91" s="8"/>
      <c r="AA91" t="s">
        <v>176</v>
      </c>
      <c r="AB91" t="str">
        <f>AA91&amp;COUNTIF(AA$4:AA91,AA91)</f>
        <v>North Lincolnshire1</v>
      </c>
      <c r="AC91" t="s">
        <v>591</v>
      </c>
      <c r="AD91" t="s">
        <v>592</v>
      </c>
      <c r="AE91" s="8">
        <v>18124194.482301351</v>
      </c>
      <c r="AF91" s="8"/>
      <c r="AM91" t="s">
        <v>181</v>
      </c>
      <c r="AN91" t="s">
        <v>182</v>
      </c>
      <c r="AO91" s="8"/>
      <c r="AP91" s="8">
        <v>14918170.640533056</v>
      </c>
      <c r="AQ91" s="8"/>
      <c r="AR91" s="8"/>
    </row>
    <row r="92" spans="1:44" ht="15">
      <c r="A92" t="s">
        <v>181</v>
      </c>
      <c r="B92" t="s">
        <v>182</v>
      </c>
      <c r="C92" s="8">
        <f t="shared" si="2"/>
        <v>2319155</v>
      </c>
      <c r="D92" s="8"/>
      <c r="F92" t="s">
        <v>209</v>
      </c>
      <c r="G92" t="s">
        <v>210</v>
      </c>
      <c r="H92" s="8">
        <v>3839931</v>
      </c>
      <c r="I92" s="8"/>
      <c r="K92" t="s">
        <v>141</v>
      </c>
      <c r="L92" t="s">
        <v>142</v>
      </c>
      <c r="M92">
        <v>11</v>
      </c>
      <c r="N92" t="s">
        <v>959</v>
      </c>
      <c r="Q92" t="s">
        <v>960</v>
      </c>
      <c r="R92" s="8">
        <v>1791082</v>
      </c>
      <c r="S92" s="8"/>
      <c r="U92" t="s">
        <v>181</v>
      </c>
      <c r="V92" t="s">
        <v>182</v>
      </c>
      <c r="W92" s="8">
        <v>11816669</v>
      </c>
      <c r="X92" s="8"/>
      <c r="AA92" t="s">
        <v>178</v>
      </c>
      <c r="AB92" t="str">
        <f>AA92&amp;COUNTIF(AA$4:AA92,AA92)</f>
        <v>North Northamptonshire1</v>
      </c>
      <c r="AC92" t="s">
        <v>663</v>
      </c>
      <c r="AD92" t="s">
        <v>664</v>
      </c>
      <c r="AE92" s="8">
        <v>32436020.322418943</v>
      </c>
      <c r="AF92" s="8"/>
      <c r="AM92" t="s">
        <v>183</v>
      </c>
      <c r="AN92" t="s">
        <v>184</v>
      </c>
      <c r="AO92" s="8"/>
      <c r="AP92" s="8">
        <v>20855408.264125772</v>
      </c>
      <c r="AQ92" s="8"/>
      <c r="AR92" s="8"/>
    </row>
    <row r="93" spans="1:44" ht="15">
      <c r="A93" t="s">
        <v>183</v>
      </c>
      <c r="B93" t="s">
        <v>184</v>
      </c>
      <c r="C93" s="218">
        <f t="shared" si="2"/>
        <v>6346790</v>
      </c>
      <c r="D93" s="218"/>
      <c r="F93" t="s">
        <v>211</v>
      </c>
      <c r="G93" t="s">
        <v>212</v>
      </c>
      <c r="H93" s="8">
        <v>3938064</v>
      </c>
      <c r="I93" s="8"/>
      <c r="K93" t="s">
        <v>141</v>
      </c>
      <c r="L93" t="s">
        <v>142</v>
      </c>
      <c r="M93">
        <v>12</v>
      </c>
      <c r="N93" t="s">
        <v>961</v>
      </c>
      <c r="Q93" t="s">
        <v>962</v>
      </c>
      <c r="R93" s="8">
        <v>2580898</v>
      </c>
      <c r="S93" s="8"/>
      <c r="U93" t="s">
        <v>183</v>
      </c>
      <c r="V93" t="s">
        <v>184</v>
      </c>
      <c r="W93" s="8">
        <v>21377481</v>
      </c>
      <c r="X93" s="8"/>
      <c r="AA93" t="s">
        <v>180</v>
      </c>
      <c r="AB93" t="str">
        <f>AA93&amp;COUNTIF(AA$4:AA93,AA93)</f>
        <v>North Somerset1</v>
      </c>
      <c r="AC93" t="s">
        <v>542</v>
      </c>
      <c r="AD93" t="s">
        <v>543</v>
      </c>
      <c r="AE93" s="8">
        <v>22582796.842946526</v>
      </c>
      <c r="AF93" s="8"/>
      <c r="AM93" t="s">
        <v>185</v>
      </c>
      <c r="AN93" t="s">
        <v>186</v>
      </c>
      <c r="AO93" s="8"/>
      <c r="AP93" s="8">
        <v>21313319.45597801</v>
      </c>
      <c r="AQ93" s="8"/>
      <c r="AR93" s="8"/>
    </row>
    <row r="94" spans="1:44" ht="15">
      <c r="A94" t="s">
        <v>185</v>
      </c>
      <c r="B94" t="s">
        <v>186</v>
      </c>
      <c r="C94" s="218">
        <f t="shared" si="2"/>
        <v>4130676</v>
      </c>
      <c r="D94" s="218"/>
      <c r="F94" t="s">
        <v>213</v>
      </c>
      <c r="G94" t="s">
        <v>214</v>
      </c>
      <c r="H94" s="8">
        <v>335343</v>
      </c>
      <c r="I94" s="8"/>
      <c r="K94" t="s">
        <v>147</v>
      </c>
      <c r="L94" t="s">
        <v>148</v>
      </c>
      <c r="M94">
        <v>1</v>
      </c>
      <c r="N94" t="s">
        <v>643</v>
      </c>
      <c r="Q94" t="s">
        <v>963</v>
      </c>
      <c r="R94" s="8">
        <v>853241</v>
      </c>
      <c r="S94" s="8"/>
      <c r="U94" t="s">
        <v>185</v>
      </c>
      <c r="V94" t="s">
        <v>186</v>
      </c>
      <c r="W94" s="8">
        <v>15415560</v>
      </c>
      <c r="X94" s="8"/>
      <c r="AA94" t="s">
        <v>182</v>
      </c>
      <c r="AB94" t="str">
        <f>AA94&amp;COUNTIF(AA$4:AA94,AA94)</f>
        <v>North Tyneside1</v>
      </c>
      <c r="AC94" t="s">
        <v>565</v>
      </c>
      <c r="AD94" t="s">
        <v>566</v>
      </c>
      <c r="AE94" s="8">
        <v>24675017.201137103</v>
      </c>
      <c r="AF94" s="8"/>
      <c r="AM94" t="s">
        <v>187</v>
      </c>
      <c r="AN94" t="s">
        <v>188</v>
      </c>
      <c r="AO94" s="8"/>
      <c r="AP94" s="8">
        <v>18094442.296865977</v>
      </c>
      <c r="AQ94" s="8"/>
      <c r="AR94" s="8"/>
    </row>
    <row r="95" spans="1:44" ht="15">
      <c r="A95" t="s">
        <v>187</v>
      </c>
      <c r="B95" t="s">
        <v>188</v>
      </c>
      <c r="C95" s="8">
        <f t="shared" si="2"/>
        <v>3558511</v>
      </c>
      <c r="D95" s="8"/>
      <c r="F95" t="s">
        <v>215</v>
      </c>
      <c r="G95" t="s">
        <v>216</v>
      </c>
      <c r="H95" s="8">
        <v>4498818</v>
      </c>
      <c r="I95" s="8"/>
      <c r="K95" t="s">
        <v>147</v>
      </c>
      <c r="L95" t="s">
        <v>148</v>
      </c>
      <c r="M95">
        <v>2</v>
      </c>
      <c r="N95" t="s">
        <v>964</v>
      </c>
      <c r="Q95" t="s">
        <v>965</v>
      </c>
      <c r="R95" s="8">
        <v>1448118</v>
      </c>
      <c r="S95" s="8"/>
      <c r="U95" t="s">
        <v>187</v>
      </c>
      <c r="V95" t="s">
        <v>188</v>
      </c>
      <c r="W95" s="8">
        <v>20482287</v>
      </c>
      <c r="X95" s="8"/>
      <c r="AA95" t="s">
        <v>184</v>
      </c>
      <c r="AB95" t="str">
        <f>AA95&amp;COUNTIF(AA$4:AA95,AA95)</f>
        <v>North Yorkshire1</v>
      </c>
      <c r="AC95" t="s">
        <v>591</v>
      </c>
      <c r="AD95" t="s">
        <v>592</v>
      </c>
      <c r="AE95" s="8">
        <v>53540143.593919195</v>
      </c>
      <c r="AF95" s="8"/>
      <c r="AM95" t="s">
        <v>189</v>
      </c>
      <c r="AN95" t="s">
        <v>190</v>
      </c>
      <c r="AO95" s="8"/>
      <c r="AP95" s="8">
        <v>30504023.598229248</v>
      </c>
      <c r="AQ95" s="8"/>
      <c r="AR95" s="8"/>
    </row>
    <row r="96" spans="1:44" ht="15">
      <c r="A96" t="s">
        <v>189</v>
      </c>
      <c r="B96" t="s">
        <v>190</v>
      </c>
      <c r="C96" s="8">
        <f t="shared" si="2"/>
        <v>9984692</v>
      </c>
      <c r="D96" s="8"/>
      <c r="F96" t="s">
        <v>217</v>
      </c>
      <c r="G96" t="s">
        <v>218</v>
      </c>
      <c r="H96" s="8">
        <v>5867565</v>
      </c>
      <c r="I96" s="8"/>
      <c r="K96" t="s">
        <v>147</v>
      </c>
      <c r="L96" t="s">
        <v>148</v>
      </c>
      <c r="M96">
        <v>3</v>
      </c>
      <c r="N96" t="s">
        <v>966</v>
      </c>
      <c r="Q96" t="s">
        <v>967</v>
      </c>
      <c r="R96" s="8">
        <v>658584</v>
      </c>
      <c r="S96" s="8"/>
      <c r="U96" t="s">
        <v>189</v>
      </c>
      <c r="V96" t="s">
        <v>190</v>
      </c>
      <c r="W96" s="8">
        <v>38145311</v>
      </c>
      <c r="X96" s="8"/>
      <c r="AA96" t="s">
        <v>184</v>
      </c>
      <c r="AB96" t="str">
        <f>AA96&amp;COUNTIF(AA$4:AA96,AA96)</f>
        <v>North Yorkshire2</v>
      </c>
      <c r="AC96" t="s">
        <v>520</v>
      </c>
      <c r="AD96" t="s">
        <v>521</v>
      </c>
      <c r="AE96" s="8">
        <v>575635.05660635477</v>
      </c>
      <c r="AF96" s="8"/>
      <c r="AM96" t="s">
        <v>191</v>
      </c>
      <c r="AN96" t="s">
        <v>192</v>
      </c>
      <c r="AO96" s="8"/>
      <c r="AP96" s="8">
        <v>16914797.07919633</v>
      </c>
      <c r="AQ96" s="8"/>
      <c r="AR96" s="8"/>
    </row>
    <row r="97" spans="1:44" ht="15">
      <c r="A97" t="s">
        <v>191</v>
      </c>
      <c r="B97" t="s">
        <v>192</v>
      </c>
      <c r="C97" s="8">
        <f t="shared" si="2"/>
        <v>3012015</v>
      </c>
      <c r="D97" s="8"/>
      <c r="F97" t="s">
        <v>219</v>
      </c>
      <c r="G97" t="s">
        <v>220</v>
      </c>
      <c r="H97" s="8">
        <v>5985019</v>
      </c>
      <c r="I97" s="8"/>
      <c r="K97" t="s">
        <v>147</v>
      </c>
      <c r="L97" t="s">
        <v>148</v>
      </c>
      <c r="M97">
        <v>4</v>
      </c>
      <c r="N97" t="s">
        <v>968</v>
      </c>
      <c r="Q97" t="s">
        <v>969</v>
      </c>
      <c r="R97" s="8">
        <v>744152</v>
      </c>
      <c r="S97" s="8"/>
      <c r="U97" t="s">
        <v>191</v>
      </c>
      <c r="V97" t="s">
        <v>192</v>
      </c>
      <c r="W97" s="8">
        <v>13801769</v>
      </c>
      <c r="X97" s="8"/>
      <c r="AA97" t="s">
        <v>184</v>
      </c>
      <c r="AB97" t="str">
        <f>AA97&amp;COUNTIF(AA$4:AA97,AA97)</f>
        <v>North Yorkshire3</v>
      </c>
      <c r="AC97" t="s">
        <v>533</v>
      </c>
      <c r="AD97" t="s">
        <v>534</v>
      </c>
      <c r="AE97" s="8">
        <v>4874457.8885216452</v>
      </c>
      <c r="AF97" s="8"/>
      <c r="AM97" t="s">
        <v>193</v>
      </c>
      <c r="AN97" t="s">
        <v>194</v>
      </c>
      <c r="AO97" s="8"/>
      <c r="AP97" s="8">
        <v>35531803.992337681</v>
      </c>
      <c r="AQ97" s="8"/>
      <c r="AR97" s="8"/>
    </row>
    <row r="98" spans="1:44" ht="15">
      <c r="A98" t="s">
        <v>193</v>
      </c>
      <c r="B98" t="s">
        <v>194</v>
      </c>
      <c r="C98" s="8">
        <f t="shared" si="2"/>
        <v>8262172</v>
      </c>
      <c r="D98" s="8"/>
      <c r="F98" t="s">
        <v>221</v>
      </c>
      <c r="G98" t="s">
        <v>222</v>
      </c>
      <c r="H98" s="8">
        <v>6566135</v>
      </c>
      <c r="I98" s="8"/>
      <c r="K98" t="s">
        <v>147</v>
      </c>
      <c r="L98" t="s">
        <v>148</v>
      </c>
      <c r="M98">
        <v>5</v>
      </c>
      <c r="N98" t="s">
        <v>970</v>
      </c>
      <c r="Q98" t="s">
        <v>971</v>
      </c>
      <c r="R98" s="8">
        <v>443083</v>
      </c>
      <c r="S98" s="8"/>
      <c r="U98" t="s">
        <v>193</v>
      </c>
      <c r="V98" t="s">
        <v>194</v>
      </c>
      <c r="W98" s="8">
        <v>13206730</v>
      </c>
      <c r="X98" s="8"/>
      <c r="AA98" t="s">
        <v>186</v>
      </c>
      <c r="AB98" t="str">
        <f>AA98&amp;COUNTIF(AA$4:AA98,AA98)</f>
        <v>Northumberland1</v>
      </c>
      <c r="AC98" t="s">
        <v>565</v>
      </c>
      <c r="AD98" t="s">
        <v>566</v>
      </c>
      <c r="AE98" s="8">
        <v>35727318.14849899</v>
      </c>
      <c r="AF98" s="8"/>
      <c r="AM98" t="s">
        <v>195</v>
      </c>
      <c r="AN98" t="s">
        <v>196</v>
      </c>
      <c r="AO98" s="8"/>
      <c r="AP98" s="8">
        <v>10333686.766308814</v>
      </c>
      <c r="AQ98" s="8"/>
      <c r="AR98" s="8"/>
    </row>
    <row r="99" spans="1:44" ht="15">
      <c r="A99" t="s">
        <v>195</v>
      </c>
      <c r="B99" t="s">
        <v>196</v>
      </c>
      <c r="C99" s="8">
        <f t="shared" si="2"/>
        <v>2874604</v>
      </c>
      <c r="D99" s="8"/>
      <c r="F99" t="s">
        <v>223</v>
      </c>
      <c r="G99" t="s">
        <v>224</v>
      </c>
      <c r="H99" s="8">
        <v>4518428</v>
      </c>
      <c r="I99" s="8"/>
      <c r="K99" t="s">
        <v>147</v>
      </c>
      <c r="L99" t="s">
        <v>148</v>
      </c>
      <c r="M99">
        <v>6</v>
      </c>
      <c r="N99" t="s">
        <v>972</v>
      </c>
      <c r="Q99" t="s">
        <v>973</v>
      </c>
      <c r="R99" s="8">
        <v>977627</v>
      </c>
      <c r="S99" s="8"/>
      <c r="U99" t="s">
        <v>195</v>
      </c>
      <c r="V99" t="s">
        <v>196</v>
      </c>
      <c r="W99" s="8">
        <v>9227636</v>
      </c>
      <c r="X99" s="8"/>
      <c r="AA99" t="s">
        <v>188</v>
      </c>
      <c r="AB99" t="str">
        <f>AA99&amp;COUNTIF(AA$4:AA99,AA99)</f>
        <v>Nottingham1</v>
      </c>
      <c r="AC99" t="s">
        <v>672</v>
      </c>
      <c r="AD99" t="s">
        <v>673</v>
      </c>
      <c r="AE99" s="8">
        <v>36112006.874678031</v>
      </c>
      <c r="AF99" s="8"/>
      <c r="AM99" t="s">
        <v>197</v>
      </c>
      <c r="AN99" t="s">
        <v>198</v>
      </c>
      <c r="AO99" s="8"/>
      <c r="AP99" s="8">
        <v>8569582.7545347475</v>
      </c>
      <c r="AQ99" s="8"/>
      <c r="AR99" s="8"/>
    </row>
    <row r="100" spans="1:44" ht="15">
      <c r="A100" t="s">
        <v>197</v>
      </c>
      <c r="B100" t="s">
        <v>198</v>
      </c>
      <c r="C100" s="8">
        <f t="shared" ref="C100:C131" si="3">IF((COUNTIF($K$5:$K$168,$A100))&gt;0,(SUMIFS($R$5:$R$168,$K$5:$K$168,$A100)),(SUMIFS($H$5:$H$136,$F$5:$F$136,$A100)))</f>
        <v>3616778</v>
      </c>
      <c r="D100" s="8"/>
      <c r="F100" t="s">
        <v>225</v>
      </c>
      <c r="G100" t="s">
        <v>226</v>
      </c>
      <c r="H100" s="8">
        <v>1466207</v>
      </c>
      <c r="I100" s="8"/>
      <c r="K100" t="s">
        <v>147</v>
      </c>
      <c r="L100" t="s">
        <v>148</v>
      </c>
      <c r="M100">
        <v>7</v>
      </c>
      <c r="N100" t="s">
        <v>974</v>
      </c>
      <c r="Q100" t="s">
        <v>975</v>
      </c>
      <c r="R100" s="8">
        <v>591574</v>
      </c>
      <c r="S100" s="8"/>
      <c r="U100" t="s">
        <v>197</v>
      </c>
      <c r="V100" t="s">
        <v>198</v>
      </c>
      <c r="W100" s="8">
        <v>15955053</v>
      </c>
      <c r="X100" s="8"/>
      <c r="AA100" t="s">
        <v>190</v>
      </c>
      <c r="AB100" t="str">
        <f>AA100&amp;COUNTIF(AA$4:AA100,AA100)</f>
        <v>Nottinghamshire1</v>
      </c>
      <c r="AC100" t="s">
        <v>672</v>
      </c>
      <c r="AD100" t="s">
        <v>673</v>
      </c>
      <c r="AE100" s="8">
        <v>82560420.633171007</v>
      </c>
      <c r="AF100" s="8"/>
      <c r="AM100" t="s">
        <v>199</v>
      </c>
      <c r="AN100" t="s">
        <v>200</v>
      </c>
      <c r="AO100" s="8"/>
      <c r="AP100" s="8">
        <v>8519635.180960035</v>
      </c>
      <c r="AQ100" s="8"/>
      <c r="AR100" s="8"/>
    </row>
    <row r="101" spans="1:44" ht="15">
      <c r="A101" t="s">
        <v>199</v>
      </c>
      <c r="B101" t="s">
        <v>200</v>
      </c>
      <c r="C101" s="8">
        <f t="shared" si="3"/>
        <v>2555739</v>
      </c>
      <c r="D101" s="8"/>
      <c r="F101" t="s">
        <v>227</v>
      </c>
      <c r="G101" t="s">
        <v>228</v>
      </c>
      <c r="H101" s="8">
        <v>3083300</v>
      </c>
      <c r="I101" s="8"/>
      <c r="K101" t="s">
        <v>151</v>
      </c>
      <c r="L101" t="s">
        <v>152</v>
      </c>
      <c r="M101">
        <v>1</v>
      </c>
      <c r="N101" t="s">
        <v>645</v>
      </c>
      <c r="Q101" t="s">
        <v>976</v>
      </c>
      <c r="R101" s="8">
        <v>813279</v>
      </c>
      <c r="S101" s="8"/>
      <c r="U101" t="s">
        <v>199</v>
      </c>
      <c r="V101" t="s">
        <v>200</v>
      </c>
      <c r="W101" s="8">
        <v>10629853</v>
      </c>
      <c r="X101" s="8"/>
      <c r="AA101" t="s">
        <v>192</v>
      </c>
      <c r="AB101" t="str">
        <f>AA101&amp;COUNTIF(AA$4:AA101,AA101)</f>
        <v>Oldham1</v>
      </c>
      <c r="AC101" t="s">
        <v>524</v>
      </c>
      <c r="AD101" t="s">
        <v>525</v>
      </c>
      <c r="AE101" s="8">
        <v>27008092.882484958</v>
      </c>
      <c r="AF101" s="8"/>
      <c r="AM101" t="s">
        <v>201</v>
      </c>
      <c r="AN101" t="s">
        <v>202</v>
      </c>
      <c r="AO101" s="8"/>
      <c r="AP101" s="8">
        <v>7191065.5441471357</v>
      </c>
      <c r="AQ101" s="8"/>
      <c r="AR101" s="8"/>
    </row>
    <row r="102" spans="1:44" ht="15">
      <c r="A102" t="s">
        <v>201</v>
      </c>
      <c r="B102" t="s">
        <v>202</v>
      </c>
      <c r="C102" s="8">
        <f t="shared" si="3"/>
        <v>1535942</v>
      </c>
      <c r="D102" s="8"/>
      <c r="F102" t="s">
        <v>229</v>
      </c>
      <c r="G102" t="s">
        <v>230</v>
      </c>
      <c r="H102" s="8">
        <v>6366284</v>
      </c>
      <c r="I102" s="8"/>
      <c r="K102" t="s">
        <v>151</v>
      </c>
      <c r="L102" t="s">
        <v>152</v>
      </c>
      <c r="M102">
        <v>2</v>
      </c>
      <c r="N102" t="s">
        <v>977</v>
      </c>
      <c r="Q102" t="s">
        <v>978</v>
      </c>
      <c r="R102" s="8">
        <v>2621563</v>
      </c>
      <c r="S102" s="8"/>
      <c r="U102" t="s">
        <v>201</v>
      </c>
      <c r="V102" t="s">
        <v>202</v>
      </c>
      <c r="W102" s="8">
        <v>3321794</v>
      </c>
      <c r="X102" s="8"/>
      <c r="AA102" t="s">
        <v>194</v>
      </c>
      <c r="AB102" t="str">
        <f>AA102&amp;COUNTIF(AA$4:AA102,AA102)</f>
        <v>Oxfordshire1</v>
      </c>
      <c r="AC102" t="s">
        <v>508</v>
      </c>
      <c r="AD102" t="s">
        <v>509</v>
      </c>
      <c r="AE102" s="8">
        <v>584265.4533625003</v>
      </c>
      <c r="AF102" s="8"/>
      <c r="AM102" t="s">
        <v>203</v>
      </c>
      <c r="AN102" t="s">
        <v>204</v>
      </c>
      <c r="AO102" s="8"/>
      <c r="AP102" s="8">
        <v>10300702.806334572</v>
      </c>
      <c r="AQ102" s="8"/>
      <c r="AR102" s="8"/>
    </row>
    <row r="103" spans="1:44" ht="15">
      <c r="A103" t="s">
        <v>203</v>
      </c>
      <c r="B103" t="s">
        <v>204</v>
      </c>
      <c r="C103" s="8">
        <f t="shared" si="3"/>
        <v>3122440</v>
      </c>
      <c r="D103" s="8"/>
      <c r="F103" t="s">
        <v>231</v>
      </c>
      <c r="G103" t="s">
        <v>232</v>
      </c>
      <c r="H103" s="8">
        <v>2932346</v>
      </c>
      <c r="I103" s="8"/>
      <c r="K103" t="s">
        <v>151</v>
      </c>
      <c r="L103" t="s">
        <v>152</v>
      </c>
      <c r="M103">
        <v>3</v>
      </c>
      <c r="N103" t="s">
        <v>979</v>
      </c>
      <c r="Q103" t="s">
        <v>980</v>
      </c>
      <c r="R103" s="8">
        <v>1095131</v>
      </c>
      <c r="S103" s="8"/>
      <c r="U103" t="s">
        <v>203</v>
      </c>
      <c r="V103" t="s">
        <v>204</v>
      </c>
      <c r="W103" s="8">
        <v>12437006</v>
      </c>
      <c r="X103" s="8"/>
      <c r="AA103" t="s">
        <v>194</v>
      </c>
      <c r="AB103" t="str">
        <f>AA103&amp;COUNTIF(AA$4:AA103,AA103)</f>
        <v>Oxfordshire2</v>
      </c>
      <c r="AC103" t="s">
        <v>796</v>
      </c>
      <c r="AD103" t="s">
        <v>797</v>
      </c>
      <c r="AE103" s="8">
        <v>60588046.616838701</v>
      </c>
      <c r="AF103" s="8"/>
      <c r="AM103" t="s">
        <v>205</v>
      </c>
      <c r="AN103" t="s">
        <v>206</v>
      </c>
      <c r="AO103" s="8"/>
      <c r="AP103" s="8">
        <v>9358314.8045562599</v>
      </c>
      <c r="AQ103" s="8"/>
      <c r="AR103" s="8"/>
    </row>
    <row r="104" spans="1:44" ht="15">
      <c r="A104" t="s">
        <v>205</v>
      </c>
      <c r="B104" t="s">
        <v>206</v>
      </c>
      <c r="C104" s="8">
        <f t="shared" si="3"/>
        <v>2221389</v>
      </c>
      <c r="D104" s="8"/>
      <c r="F104" t="s">
        <v>233</v>
      </c>
      <c r="G104" t="s">
        <v>234</v>
      </c>
      <c r="H104" s="8">
        <v>2380494</v>
      </c>
      <c r="I104" s="8"/>
      <c r="K104" t="s">
        <v>151</v>
      </c>
      <c r="L104" t="s">
        <v>152</v>
      </c>
      <c r="M104">
        <v>4</v>
      </c>
      <c r="N104" t="s">
        <v>981</v>
      </c>
      <c r="Q104" t="s">
        <v>982</v>
      </c>
      <c r="R104" s="8">
        <v>1170386</v>
      </c>
      <c r="S104" s="8"/>
      <c r="U104" t="s">
        <v>205</v>
      </c>
      <c r="V104" t="s">
        <v>983</v>
      </c>
      <c r="W104" s="8">
        <v>8546817</v>
      </c>
      <c r="X104" s="8"/>
      <c r="AA104" t="s">
        <v>196</v>
      </c>
      <c r="AB104" t="str">
        <f>AA104&amp;COUNTIF(AA$4:AA104,AA104)</f>
        <v>Peterborough1</v>
      </c>
      <c r="AC104" t="s">
        <v>779</v>
      </c>
      <c r="AD104" t="s">
        <v>780</v>
      </c>
      <c r="AE104" s="8">
        <v>19243372.580762591</v>
      </c>
      <c r="AF104" s="8"/>
      <c r="AM104" t="s">
        <v>207</v>
      </c>
      <c r="AN104" t="s">
        <v>208</v>
      </c>
      <c r="AO104" s="8"/>
      <c r="AP104" s="8">
        <v>6474244.3232411528</v>
      </c>
      <c r="AQ104" s="8"/>
      <c r="AR104" s="8"/>
    </row>
    <row r="105" spans="1:44" ht="15">
      <c r="A105" t="s">
        <v>207</v>
      </c>
      <c r="B105" t="s">
        <v>208</v>
      </c>
      <c r="C105" s="8">
        <f t="shared" si="3"/>
        <v>2389529</v>
      </c>
      <c r="D105" s="8"/>
      <c r="F105" t="s">
        <v>235</v>
      </c>
      <c r="G105" t="s">
        <v>236</v>
      </c>
      <c r="H105" s="8">
        <v>3118615</v>
      </c>
      <c r="I105" s="8"/>
      <c r="K105" t="s">
        <v>151</v>
      </c>
      <c r="L105" t="s">
        <v>152</v>
      </c>
      <c r="M105">
        <v>5</v>
      </c>
      <c r="N105" t="s">
        <v>984</v>
      </c>
      <c r="Q105" t="s">
        <v>985</v>
      </c>
      <c r="R105" s="8">
        <v>992805</v>
      </c>
      <c r="S105" s="8"/>
      <c r="U105" t="s">
        <v>207</v>
      </c>
      <c r="V105" t="s">
        <v>208</v>
      </c>
      <c r="W105" s="8">
        <v>957855</v>
      </c>
      <c r="X105" s="8"/>
      <c r="AA105" t="s">
        <v>198</v>
      </c>
      <c r="AB105" t="str">
        <f>AA105&amp;COUNTIF(AA$4:AA105,AA105)</f>
        <v>Plymouth1</v>
      </c>
      <c r="AC105" t="s">
        <v>582</v>
      </c>
      <c r="AD105" t="s">
        <v>583</v>
      </c>
      <c r="AE105" s="8">
        <v>28570225.230335128</v>
      </c>
      <c r="AF105" s="8"/>
      <c r="AM105" t="s">
        <v>209</v>
      </c>
      <c r="AN105" t="s">
        <v>210</v>
      </c>
      <c r="AO105" s="8"/>
      <c r="AP105" s="8">
        <v>13749800.125606442</v>
      </c>
      <c r="AQ105" s="8"/>
      <c r="AR105" s="8"/>
    </row>
    <row r="106" spans="1:44" ht="15">
      <c r="A106" t="s">
        <v>209</v>
      </c>
      <c r="B106" t="s">
        <v>210</v>
      </c>
      <c r="C106" s="8">
        <f t="shared" si="3"/>
        <v>3839931</v>
      </c>
      <c r="D106" s="8"/>
      <c r="F106" t="s">
        <v>237</v>
      </c>
      <c r="G106" t="s">
        <v>238</v>
      </c>
      <c r="H106" s="8">
        <v>2212223</v>
      </c>
      <c r="I106" s="8"/>
      <c r="K106" t="s">
        <v>151</v>
      </c>
      <c r="L106" t="s">
        <v>152</v>
      </c>
      <c r="M106">
        <v>6</v>
      </c>
      <c r="N106" t="s">
        <v>986</v>
      </c>
      <c r="Q106" t="s">
        <v>987</v>
      </c>
      <c r="R106" s="8">
        <v>1253629</v>
      </c>
      <c r="S106" s="8"/>
      <c r="U106" t="s">
        <v>209</v>
      </c>
      <c r="V106" t="s">
        <v>210</v>
      </c>
      <c r="W106" s="8">
        <v>15146903</v>
      </c>
      <c r="X106" s="8"/>
      <c r="AA106" t="s">
        <v>200</v>
      </c>
      <c r="AB106" t="str">
        <f>AA106&amp;COUNTIF(AA$4:AA106,AA106)</f>
        <v>Portsmouth1</v>
      </c>
      <c r="AC106" t="s">
        <v>614</v>
      </c>
      <c r="AD106" t="s">
        <v>821</v>
      </c>
      <c r="AE106" s="8">
        <v>21535677.097072497</v>
      </c>
      <c r="AF106" s="8"/>
      <c r="AM106" t="s">
        <v>211</v>
      </c>
      <c r="AN106" t="s">
        <v>212</v>
      </c>
      <c r="AO106" s="8"/>
      <c r="AP106" s="8">
        <v>9865948.8791708685</v>
      </c>
      <c r="AQ106" s="8"/>
      <c r="AR106" s="8"/>
    </row>
    <row r="107" spans="1:44" ht="15">
      <c r="A107" t="s">
        <v>211</v>
      </c>
      <c r="B107" t="s">
        <v>212</v>
      </c>
      <c r="C107" s="8">
        <f t="shared" si="3"/>
        <v>3938064</v>
      </c>
      <c r="D107" s="8"/>
      <c r="F107" t="s">
        <v>239</v>
      </c>
      <c r="G107" t="s">
        <v>240</v>
      </c>
      <c r="H107" s="8">
        <v>2167336</v>
      </c>
      <c r="I107" s="8"/>
      <c r="K107" t="s">
        <v>151</v>
      </c>
      <c r="L107" t="s">
        <v>152</v>
      </c>
      <c r="M107">
        <v>7</v>
      </c>
      <c r="N107" t="s">
        <v>988</v>
      </c>
      <c r="Q107" t="s">
        <v>989</v>
      </c>
      <c r="R107" s="8">
        <v>1020645</v>
      </c>
      <c r="S107" s="8"/>
      <c r="U107" t="s">
        <v>211</v>
      </c>
      <c r="V107" t="s">
        <v>212</v>
      </c>
      <c r="W107" s="8">
        <v>17864126</v>
      </c>
      <c r="X107" s="8"/>
      <c r="AA107" t="s">
        <v>202</v>
      </c>
      <c r="AB107" t="str">
        <f>AA107&amp;COUNTIF(AA$4:AA107,AA107)</f>
        <v>Reading1</v>
      </c>
      <c r="AC107" t="s">
        <v>796</v>
      </c>
      <c r="AD107" t="s">
        <v>797</v>
      </c>
      <c r="AE107" s="8">
        <v>15360094.004832713</v>
      </c>
      <c r="AF107" s="8"/>
      <c r="AM107" t="s">
        <v>213</v>
      </c>
      <c r="AN107" t="s">
        <v>214</v>
      </c>
      <c r="AO107" s="8"/>
      <c r="AP107" s="8">
        <v>1765307.7900875369</v>
      </c>
      <c r="AQ107" s="8"/>
      <c r="AR107" s="8"/>
    </row>
    <row r="108" spans="1:44" ht="15">
      <c r="A108" t="s">
        <v>213</v>
      </c>
      <c r="B108" t="s">
        <v>214</v>
      </c>
      <c r="C108" s="8">
        <f t="shared" si="3"/>
        <v>335343</v>
      </c>
      <c r="D108" s="8"/>
      <c r="F108" t="s">
        <v>241</v>
      </c>
      <c r="G108" t="s">
        <v>990</v>
      </c>
      <c r="H108" s="8">
        <v>3905852</v>
      </c>
      <c r="I108" s="8"/>
      <c r="K108" t="s">
        <v>171</v>
      </c>
      <c r="L108" t="s">
        <v>172</v>
      </c>
      <c r="M108">
        <v>1</v>
      </c>
      <c r="N108" t="s">
        <v>657</v>
      </c>
      <c r="Q108" t="s">
        <v>991</v>
      </c>
      <c r="R108" s="8">
        <v>1709098</v>
      </c>
      <c r="S108" s="8"/>
      <c r="U108" t="s">
        <v>213</v>
      </c>
      <c r="V108" t="s">
        <v>214</v>
      </c>
      <c r="W108" s="8">
        <v>269948</v>
      </c>
      <c r="X108" s="8"/>
      <c r="AA108" t="s">
        <v>204</v>
      </c>
      <c r="AB108" t="str">
        <f>AA108&amp;COUNTIF(AA$4:AA108,AA108)</f>
        <v>Redbridge1</v>
      </c>
      <c r="AC108" t="s">
        <v>499</v>
      </c>
      <c r="AD108" t="s">
        <v>500</v>
      </c>
      <c r="AE108" s="8">
        <v>28585835.264884647</v>
      </c>
      <c r="AF108" s="8"/>
      <c r="AM108" t="s">
        <v>215</v>
      </c>
      <c r="AN108" t="s">
        <v>216</v>
      </c>
      <c r="AO108" s="8"/>
      <c r="AP108" s="8">
        <v>20227167.325500302</v>
      </c>
      <c r="AQ108" s="8"/>
      <c r="AR108" s="8"/>
    </row>
    <row r="109" spans="1:44" ht="15">
      <c r="A109" t="s">
        <v>215</v>
      </c>
      <c r="B109" t="s">
        <v>216</v>
      </c>
      <c r="C109" s="8">
        <f t="shared" si="3"/>
        <v>4498818</v>
      </c>
      <c r="D109" s="8"/>
      <c r="F109" t="s">
        <v>245</v>
      </c>
      <c r="G109" t="s">
        <v>246</v>
      </c>
      <c r="H109" s="8">
        <v>3580879</v>
      </c>
      <c r="I109" s="8"/>
      <c r="K109" t="s">
        <v>171</v>
      </c>
      <c r="L109" t="s">
        <v>172</v>
      </c>
      <c r="M109">
        <v>2</v>
      </c>
      <c r="N109" t="s">
        <v>992</v>
      </c>
      <c r="Q109" t="s">
        <v>993</v>
      </c>
      <c r="R109" s="8">
        <v>1302996</v>
      </c>
      <c r="S109" s="8"/>
      <c r="U109" t="s">
        <v>215</v>
      </c>
      <c r="V109" t="s">
        <v>216</v>
      </c>
      <c r="W109" s="8">
        <v>17378954</v>
      </c>
      <c r="X109" s="8"/>
      <c r="AA109" t="s">
        <v>206</v>
      </c>
      <c r="AB109" t="str">
        <f>AA109&amp;COUNTIF(AA$4:AA109,AA109)</f>
        <v>Redcar and Cleveland1</v>
      </c>
      <c r="AC109" t="s">
        <v>565</v>
      </c>
      <c r="AD109" t="s">
        <v>566</v>
      </c>
      <c r="AE109" s="8">
        <v>16624345.104850473</v>
      </c>
      <c r="AF109" s="8"/>
      <c r="AM109" t="s">
        <v>217</v>
      </c>
      <c r="AN109" t="s">
        <v>218</v>
      </c>
      <c r="AO109" s="8"/>
      <c r="AP109" s="8">
        <v>22245392.304182909</v>
      </c>
      <c r="AQ109" s="8"/>
      <c r="AR109" s="8"/>
    </row>
    <row r="110" spans="1:44" ht="15">
      <c r="A110" t="s">
        <v>217</v>
      </c>
      <c r="B110" t="s">
        <v>218</v>
      </c>
      <c r="C110" s="8">
        <f t="shared" si="3"/>
        <v>5867565</v>
      </c>
      <c r="D110" s="8"/>
      <c r="F110" t="s">
        <v>247</v>
      </c>
      <c r="G110" t="s">
        <v>248</v>
      </c>
      <c r="H110" s="8">
        <v>2319668</v>
      </c>
      <c r="I110" s="8"/>
      <c r="K110" t="s">
        <v>171</v>
      </c>
      <c r="L110" t="s">
        <v>172</v>
      </c>
      <c r="M110">
        <v>3</v>
      </c>
      <c r="N110" t="s">
        <v>994</v>
      </c>
      <c r="Q110" t="s">
        <v>995</v>
      </c>
      <c r="R110" s="8">
        <v>1732752</v>
      </c>
      <c r="S110" s="8"/>
      <c r="U110" t="s">
        <v>217</v>
      </c>
      <c r="V110" t="s">
        <v>218</v>
      </c>
      <c r="W110" s="8">
        <v>28400710</v>
      </c>
      <c r="X110" s="8"/>
      <c r="AA110" t="s">
        <v>208</v>
      </c>
      <c r="AB110" t="str">
        <f>AA110&amp;COUNTIF(AA$4:AA110,AA110)</f>
        <v>Richmond upon Thames1</v>
      </c>
      <c r="AC110" t="s">
        <v>571</v>
      </c>
      <c r="AD110" t="s">
        <v>572</v>
      </c>
      <c r="AE110" s="8">
        <v>17578897.323919538</v>
      </c>
      <c r="AF110" s="8"/>
      <c r="AM110" t="s">
        <v>219</v>
      </c>
      <c r="AN110" t="s">
        <v>220</v>
      </c>
      <c r="AO110" s="8"/>
      <c r="AP110" s="8">
        <v>16461400.327385323</v>
      </c>
      <c r="AQ110" s="8"/>
      <c r="AR110" s="8"/>
    </row>
    <row r="111" spans="1:44" ht="15">
      <c r="A111" t="s">
        <v>219</v>
      </c>
      <c r="B111" t="s">
        <v>220</v>
      </c>
      <c r="C111" s="8">
        <f t="shared" si="3"/>
        <v>5985019</v>
      </c>
      <c r="D111" s="8"/>
      <c r="F111" t="s">
        <v>249</v>
      </c>
      <c r="G111" t="s">
        <v>250</v>
      </c>
      <c r="H111" s="8">
        <v>4272944</v>
      </c>
      <c r="I111" s="8"/>
      <c r="K111" t="s">
        <v>171</v>
      </c>
      <c r="L111" t="s">
        <v>172</v>
      </c>
      <c r="M111">
        <v>4</v>
      </c>
      <c r="N111" t="s">
        <v>996</v>
      </c>
      <c r="Q111" t="s">
        <v>997</v>
      </c>
      <c r="R111" s="8">
        <v>2291585</v>
      </c>
      <c r="S111" s="8"/>
      <c r="U111" t="s">
        <v>219</v>
      </c>
      <c r="V111" t="s">
        <v>220</v>
      </c>
      <c r="W111" s="8">
        <v>19400482</v>
      </c>
      <c r="X111" s="8"/>
      <c r="AA111" t="s">
        <v>210</v>
      </c>
      <c r="AB111" t="str">
        <f>AA111&amp;COUNTIF(AA$4:AA111,AA111)</f>
        <v>Rochdale1</v>
      </c>
      <c r="AC111" t="s">
        <v>524</v>
      </c>
      <c r="AD111" t="s">
        <v>525</v>
      </c>
      <c r="AE111" s="8">
        <v>25839000.128180299</v>
      </c>
      <c r="AF111" s="8"/>
      <c r="AM111" t="s">
        <v>221</v>
      </c>
      <c r="AN111" t="s">
        <v>222</v>
      </c>
      <c r="AO111" s="8"/>
      <c r="AP111" s="8">
        <v>24132047.243952889</v>
      </c>
      <c r="AQ111" s="8"/>
      <c r="AR111" s="8"/>
    </row>
    <row r="112" spans="1:44" ht="15">
      <c r="A112" t="s">
        <v>221</v>
      </c>
      <c r="B112" t="s">
        <v>222</v>
      </c>
      <c r="C112" s="8">
        <f t="shared" si="3"/>
        <v>6566135</v>
      </c>
      <c r="D112" s="8"/>
      <c r="F112" t="s">
        <v>253</v>
      </c>
      <c r="G112" t="s">
        <v>254</v>
      </c>
      <c r="H112" s="8">
        <v>5032092</v>
      </c>
      <c r="I112" s="8"/>
      <c r="K112" t="s">
        <v>171</v>
      </c>
      <c r="L112" t="s">
        <v>172</v>
      </c>
      <c r="M112">
        <v>5</v>
      </c>
      <c r="N112" t="s">
        <v>998</v>
      </c>
      <c r="Q112" t="s">
        <v>999</v>
      </c>
      <c r="R112" s="8">
        <v>1680858</v>
      </c>
      <c r="S112" s="8"/>
      <c r="U112" t="s">
        <v>221</v>
      </c>
      <c r="V112" t="s">
        <v>222</v>
      </c>
      <c r="W112" s="8">
        <v>36133777</v>
      </c>
      <c r="X112" s="8"/>
      <c r="AA112" t="s">
        <v>212</v>
      </c>
      <c r="AB112" t="str">
        <f>AA112&amp;COUNTIF(AA$4:AA112,AA112)</f>
        <v>Rotherham1</v>
      </c>
      <c r="AC112" t="s">
        <v>505</v>
      </c>
      <c r="AD112" t="s">
        <v>506</v>
      </c>
      <c r="AE112" s="8">
        <v>29226278.917729359</v>
      </c>
      <c r="AF112" s="8"/>
      <c r="AM112" t="s">
        <v>223</v>
      </c>
      <c r="AN112" t="s">
        <v>224</v>
      </c>
      <c r="AO112" s="8"/>
      <c r="AP112" s="8">
        <v>10889484.999016587</v>
      </c>
      <c r="AQ112" s="8"/>
      <c r="AR112" s="8"/>
    </row>
    <row r="113" spans="1:44" ht="15">
      <c r="A113" t="s">
        <v>223</v>
      </c>
      <c r="B113" t="s">
        <v>224</v>
      </c>
      <c r="C113" s="8">
        <f t="shared" si="3"/>
        <v>4518428</v>
      </c>
      <c r="D113" s="8"/>
      <c r="F113" t="s">
        <v>257</v>
      </c>
      <c r="G113" t="s">
        <v>258</v>
      </c>
      <c r="H113" s="8">
        <v>2243168</v>
      </c>
      <c r="I113" s="8"/>
      <c r="K113" t="s">
        <v>171</v>
      </c>
      <c r="L113" t="s">
        <v>172</v>
      </c>
      <c r="M113">
        <v>6</v>
      </c>
      <c r="N113" t="s">
        <v>1000</v>
      </c>
      <c r="Q113" t="s">
        <v>1001</v>
      </c>
      <c r="R113" s="8">
        <v>1662693</v>
      </c>
      <c r="S113" s="8"/>
      <c r="U113" t="s">
        <v>223</v>
      </c>
      <c r="V113" t="s">
        <v>224</v>
      </c>
      <c r="W113" s="8">
        <v>14635454</v>
      </c>
      <c r="X113" s="8"/>
      <c r="AA113" t="s">
        <v>214</v>
      </c>
      <c r="AB113" t="str">
        <f>AA113&amp;COUNTIF(AA$4:AA113,AA113)</f>
        <v>Rutland1</v>
      </c>
      <c r="AC113" t="s">
        <v>641</v>
      </c>
      <c r="AD113" t="s">
        <v>642</v>
      </c>
      <c r="AE113" s="8">
        <v>3162062.3112560441</v>
      </c>
      <c r="AF113" s="8"/>
      <c r="AM113" t="s">
        <v>225</v>
      </c>
      <c r="AN113" t="s">
        <v>226</v>
      </c>
      <c r="AO113" s="8"/>
      <c r="AP113" s="8">
        <v>8149810.3857863024</v>
      </c>
      <c r="AQ113" s="8"/>
      <c r="AR113" s="8"/>
    </row>
    <row r="114" spans="1:44" ht="15">
      <c r="A114" t="s">
        <v>225</v>
      </c>
      <c r="B114" t="s">
        <v>226</v>
      </c>
      <c r="C114" s="8">
        <f t="shared" si="3"/>
        <v>1466207</v>
      </c>
      <c r="D114" s="8"/>
      <c r="F114" t="s">
        <v>259</v>
      </c>
      <c r="G114" t="s">
        <v>260</v>
      </c>
      <c r="H114" s="8">
        <v>1679216</v>
      </c>
      <c r="I114" s="8"/>
      <c r="K114" t="s">
        <v>171</v>
      </c>
      <c r="L114" t="s">
        <v>172</v>
      </c>
      <c r="M114">
        <v>7</v>
      </c>
      <c r="N114" t="s">
        <v>1002</v>
      </c>
      <c r="Q114" t="s">
        <v>1003</v>
      </c>
      <c r="R114" s="8">
        <v>1330915</v>
      </c>
      <c r="S114" s="8"/>
      <c r="U114" t="s">
        <v>225</v>
      </c>
      <c r="V114" t="s">
        <v>226</v>
      </c>
      <c r="W114" s="8">
        <v>4921597</v>
      </c>
      <c r="X114" s="8"/>
      <c r="AA114" t="s">
        <v>216</v>
      </c>
      <c r="AB114" t="str">
        <f>AA114&amp;COUNTIF(AA$4:AA114,AA114)</f>
        <v>Salford1</v>
      </c>
      <c r="AC114" t="s">
        <v>524</v>
      </c>
      <c r="AD114" t="s">
        <v>525</v>
      </c>
      <c r="AE114" s="8">
        <v>31629402.891466394</v>
      </c>
      <c r="AF114" s="8"/>
      <c r="AM114" t="s">
        <v>227</v>
      </c>
      <c r="AN114" t="s">
        <v>228</v>
      </c>
      <c r="AO114" s="8"/>
      <c r="AP114" s="8">
        <v>10798440.71604033</v>
      </c>
      <c r="AQ114" s="8"/>
      <c r="AR114" s="8"/>
    </row>
    <row r="115" spans="1:44" ht="15">
      <c r="A115" t="s">
        <v>227</v>
      </c>
      <c r="B115" t="s">
        <v>228</v>
      </c>
      <c r="C115" s="8">
        <f t="shared" si="3"/>
        <v>3083300</v>
      </c>
      <c r="D115" s="8"/>
      <c r="F115" t="s">
        <v>261</v>
      </c>
      <c r="G115" t="s">
        <v>262</v>
      </c>
      <c r="H115" s="8">
        <v>3662459</v>
      </c>
      <c r="I115" s="8"/>
      <c r="K115" t="s">
        <v>189</v>
      </c>
      <c r="L115" t="s">
        <v>190</v>
      </c>
      <c r="M115">
        <v>1</v>
      </c>
      <c r="N115" t="s">
        <v>674</v>
      </c>
      <c r="Q115" t="s">
        <v>1004</v>
      </c>
      <c r="R115" s="8">
        <v>1345850</v>
      </c>
      <c r="S115" s="8"/>
      <c r="U115" t="s">
        <v>227</v>
      </c>
      <c r="V115" t="s">
        <v>228</v>
      </c>
      <c r="W115" s="8">
        <v>7953413</v>
      </c>
      <c r="X115" s="8"/>
      <c r="AA115" t="s">
        <v>218</v>
      </c>
      <c r="AB115" t="str">
        <f>AA115&amp;COUNTIF(AA$4:AA115,AA115)</f>
        <v>Sandwell1</v>
      </c>
      <c r="AC115" t="s">
        <v>587</v>
      </c>
      <c r="AD115" t="s">
        <v>588</v>
      </c>
      <c r="AE115" s="8">
        <v>38689104.56695988</v>
      </c>
      <c r="AF115" s="8"/>
      <c r="AM115" t="s">
        <v>229</v>
      </c>
      <c r="AN115" t="s">
        <v>230</v>
      </c>
      <c r="AO115" s="8"/>
      <c r="AP115" s="8">
        <v>18296062.681549415</v>
      </c>
      <c r="AQ115" s="8"/>
      <c r="AR115" s="8"/>
    </row>
    <row r="116" spans="1:44" ht="15">
      <c r="A116" t="s">
        <v>229</v>
      </c>
      <c r="B116" t="s">
        <v>230</v>
      </c>
      <c r="C116" s="8">
        <f t="shared" si="3"/>
        <v>6366284</v>
      </c>
      <c r="D116" s="8"/>
      <c r="F116" t="s">
        <v>263</v>
      </c>
      <c r="G116" t="s">
        <v>264</v>
      </c>
      <c r="H116" s="8">
        <v>2875688</v>
      </c>
      <c r="I116" s="8"/>
      <c r="K116" t="s">
        <v>189</v>
      </c>
      <c r="L116" t="s">
        <v>190</v>
      </c>
      <c r="M116">
        <v>2</v>
      </c>
      <c r="N116" t="s">
        <v>1005</v>
      </c>
      <c r="Q116" t="s">
        <v>1006</v>
      </c>
      <c r="R116" s="8">
        <v>1680618</v>
      </c>
      <c r="S116" s="8"/>
      <c r="U116" t="s">
        <v>229</v>
      </c>
      <c r="V116" t="s">
        <v>230</v>
      </c>
      <c r="W116" s="8">
        <v>28833950</v>
      </c>
      <c r="X116" s="8"/>
      <c r="AA116" t="s">
        <v>220</v>
      </c>
      <c r="AB116" t="str">
        <f>AA116&amp;COUNTIF(AA$4:AA116,AA116)</f>
        <v>Sefton1</v>
      </c>
      <c r="AC116" t="s">
        <v>557</v>
      </c>
      <c r="AD116" t="s">
        <v>558</v>
      </c>
      <c r="AE116" s="8">
        <v>33884125.518087462</v>
      </c>
      <c r="AF116" s="8"/>
      <c r="AM116" t="s">
        <v>231</v>
      </c>
      <c r="AN116" t="s">
        <v>232</v>
      </c>
      <c r="AO116" s="8"/>
      <c r="AP116" s="8">
        <v>7855125.6717412425</v>
      </c>
      <c r="AQ116" s="8"/>
      <c r="AR116" s="8"/>
    </row>
    <row r="117" spans="1:44" ht="15">
      <c r="A117" t="s">
        <v>231</v>
      </c>
      <c r="B117" t="s">
        <v>232</v>
      </c>
      <c r="C117" s="8">
        <f t="shared" si="3"/>
        <v>2932346</v>
      </c>
      <c r="D117" s="8"/>
      <c r="F117" t="s">
        <v>265</v>
      </c>
      <c r="G117" t="s">
        <v>266</v>
      </c>
      <c r="H117" s="8">
        <v>1694805</v>
      </c>
      <c r="I117" s="8"/>
      <c r="K117" t="s">
        <v>189</v>
      </c>
      <c r="L117" t="s">
        <v>190</v>
      </c>
      <c r="M117">
        <v>3</v>
      </c>
      <c r="N117" t="s">
        <v>1007</v>
      </c>
      <c r="Q117" t="s">
        <v>1008</v>
      </c>
      <c r="R117" s="8">
        <v>1220946</v>
      </c>
      <c r="S117" s="8"/>
      <c r="U117" t="s">
        <v>231</v>
      </c>
      <c r="V117" t="s">
        <v>232</v>
      </c>
      <c r="W117" s="8">
        <v>5715118</v>
      </c>
      <c r="X117" s="8"/>
      <c r="AA117" t="s">
        <v>222</v>
      </c>
      <c r="AB117" t="str">
        <f>AA117&amp;COUNTIF(AA$4:AA117,AA117)</f>
        <v>Sheffield1</v>
      </c>
      <c r="AC117" t="s">
        <v>505</v>
      </c>
      <c r="AD117" t="s">
        <v>506</v>
      </c>
      <c r="AE117" s="8">
        <v>60747301.427035116</v>
      </c>
      <c r="AF117" s="8"/>
      <c r="AM117" t="s">
        <v>233</v>
      </c>
      <c r="AN117" t="s">
        <v>234</v>
      </c>
      <c r="AO117" s="8"/>
      <c r="AP117" s="8">
        <v>6805256.2228740612</v>
      </c>
      <c r="AQ117" s="8"/>
      <c r="AR117" s="8"/>
    </row>
    <row r="118" spans="1:44" ht="15">
      <c r="A118" t="s">
        <v>233</v>
      </c>
      <c r="B118" t="s">
        <v>234</v>
      </c>
      <c r="C118" s="8">
        <f t="shared" si="3"/>
        <v>2380494</v>
      </c>
      <c r="D118" s="8"/>
      <c r="F118" t="s">
        <v>267</v>
      </c>
      <c r="G118" t="s">
        <v>268</v>
      </c>
      <c r="H118" s="8">
        <v>2736176</v>
      </c>
      <c r="I118" s="8"/>
      <c r="K118" t="s">
        <v>189</v>
      </c>
      <c r="L118" t="s">
        <v>190</v>
      </c>
      <c r="M118">
        <v>4</v>
      </c>
      <c r="N118" t="s">
        <v>1009</v>
      </c>
      <c r="Q118" t="s">
        <v>1010</v>
      </c>
      <c r="R118" s="8">
        <v>1475616</v>
      </c>
      <c r="S118" s="8"/>
      <c r="U118" t="s">
        <v>233</v>
      </c>
      <c r="V118" t="s">
        <v>234</v>
      </c>
      <c r="W118" s="8">
        <v>12935004</v>
      </c>
      <c r="X118" s="8"/>
      <c r="AA118" t="s">
        <v>224</v>
      </c>
      <c r="AB118" t="str">
        <f>AA118&amp;COUNTIF(AA$4:AA118,AA118)</f>
        <v>Shropshire1</v>
      </c>
      <c r="AC118" t="s">
        <v>693</v>
      </c>
      <c r="AD118" t="s">
        <v>694</v>
      </c>
      <c r="AE118" s="8">
        <v>31466377.41671491</v>
      </c>
      <c r="AF118" s="8"/>
      <c r="AM118" t="s">
        <v>235</v>
      </c>
      <c r="AN118" t="s">
        <v>236</v>
      </c>
      <c r="AO118" s="8"/>
      <c r="AP118" s="8">
        <v>4696358.18951385</v>
      </c>
      <c r="AQ118" s="8"/>
      <c r="AR118" s="8"/>
    </row>
    <row r="119" spans="1:44" ht="15">
      <c r="A119" t="s">
        <v>235</v>
      </c>
      <c r="B119" t="s">
        <v>236</v>
      </c>
      <c r="C119" s="8">
        <f t="shared" si="3"/>
        <v>3118615</v>
      </c>
      <c r="D119" s="8"/>
      <c r="F119" t="s">
        <v>269</v>
      </c>
      <c r="G119" t="s">
        <v>270</v>
      </c>
      <c r="H119" s="8">
        <v>2982974</v>
      </c>
      <c r="I119" s="8"/>
      <c r="K119" t="s">
        <v>189</v>
      </c>
      <c r="L119" t="s">
        <v>190</v>
      </c>
      <c r="M119">
        <v>5</v>
      </c>
      <c r="N119" t="s">
        <v>1011</v>
      </c>
      <c r="Q119" t="s">
        <v>1012</v>
      </c>
      <c r="R119" s="8">
        <v>1832424</v>
      </c>
      <c r="S119" s="8"/>
      <c r="U119" t="s">
        <v>235</v>
      </c>
      <c r="V119" t="s">
        <v>236</v>
      </c>
      <c r="W119" s="8">
        <v>13206113</v>
      </c>
      <c r="X119" s="8"/>
      <c r="AA119" t="s">
        <v>226</v>
      </c>
      <c r="AB119" t="str">
        <f>AA119&amp;COUNTIF(AA$4:AA119,AA119)</f>
        <v>Slough1</v>
      </c>
      <c r="AC119" t="s">
        <v>796</v>
      </c>
      <c r="AD119" t="s">
        <v>797</v>
      </c>
      <c r="AE119" s="8">
        <v>13838645.986720167</v>
      </c>
      <c r="AF119" s="8"/>
      <c r="AM119" t="s">
        <v>237</v>
      </c>
      <c r="AN119" t="s">
        <v>238</v>
      </c>
      <c r="AO119" s="8"/>
      <c r="AP119" s="8">
        <v>8671483.837052336</v>
      </c>
      <c r="AQ119" s="8"/>
      <c r="AR119" s="8"/>
    </row>
    <row r="120" spans="1:44" ht="15">
      <c r="A120" t="s">
        <v>237</v>
      </c>
      <c r="B120" t="s">
        <v>238</v>
      </c>
      <c r="C120" s="8">
        <f t="shared" si="3"/>
        <v>2212223</v>
      </c>
      <c r="D120" s="8"/>
      <c r="F120" t="s">
        <v>271</v>
      </c>
      <c r="G120" t="s">
        <v>272</v>
      </c>
      <c r="H120" s="8">
        <v>3064844</v>
      </c>
      <c r="I120" s="8"/>
      <c r="K120" t="s">
        <v>189</v>
      </c>
      <c r="L120" t="s">
        <v>190</v>
      </c>
      <c r="M120">
        <v>6</v>
      </c>
      <c r="N120" t="s">
        <v>1013</v>
      </c>
      <c r="Q120" t="s">
        <v>1014</v>
      </c>
      <c r="R120" s="8">
        <v>1490103</v>
      </c>
      <c r="S120" s="8"/>
      <c r="U120" t="s">
        <v>237</v>
      </c>
      <c r="V120" t="s">
        <v>238</v>
      </c>
      <c r="W120" s="8">
        <v>9619493</v>
      </c>
      <c r="X120" s="8"/>
      <c r="AA120" t="s">
        <v>228</v>
      </c>
      <c r="AB120" t="str">
        <f>AA120&amp;COUNTIF(AA$4:AA120,AA120)</f>
        <v>Solihull1</v>
      </c>
      <c r="AC120" t="s">
        <v>517</v>
      </c>
      <c r="AD120" t="s">
        <v>518</v>
      </c>
      <c r="AE120" s="8">
        <v>23364038.466544699</v>
      </c>
      <c r="AF120" s="8"/>
      <c r="AM120" t="s">
        <v>239</v>
      </c>
      <c r="AN120" t="s">
        <v>240</v>
      </c>
      <c r="AO120" s="8"/>
      <c r="AP120" s="8">
        <v>22373969.721986212</v>
      </c>
      <c r="AQ120" s="8"/>
      <c r="AR120" s="8"/>
    </row>
    <row r="121" spans="1:44" ht="15">
      <c r="A121" t="s">
        <v>239</v>
      </c>
      <c r="B121" t="s">
        <v>240</v>
      </c>
      <c r="C121" s="8">
        <f t="shared" si="3"/>
        <v>2167336</v>
      </c>
      <c r="D121" s="8"/>
      <c r="F121" t="s">
        <v>273</v>
      </c>
      <c r="G121" t="s">
        <v>274</v>
      </c>
      <c r="H121" s="8">
        <v>5386116</v>
      </c>
      <c r="I121" s="8"/>
      <c r="K121" t="s">
        <v>189</v>
      </c>
      <c r="L121" t="s">
        <v>190</v>
      </c>
      <c r="M121">
        <v>7</v>
      </c>
      <c r="N121" t="s">
        <v>1015</v>
      </c>
      <c r="Q121" t="s">
        <v>1016</v>
      </c>
      <c r="R121" s="8">
        <v>939135</v>
      </c>
      <c r="S121" s="8"/>
      <c r="U121" t="s">
        <v>239</v>
      </c>
      <c r="V121" t="s">
        <v>240</v>
      </c>
      <c r="W121" s="8">
        <v>22017633</v>
      </c>
      <c r="X121" s="8"/>
      <c r="AA121" t="s">
        <v>230</v>
      </c>
      <c r="AB121" t="str">
        <f>AA121&amp;COUNTIF(AA$4:AA121,AA121)</f>
        <v>Somerset1</v>
      </c>
      <c r="AC121" t="s">
        <v>698</v>
      </c>
      <c r="AD121" t="s">
        <v>699</v>
      </c>
      <c r="AE121" s="8">
        <v>58537267.514539264</v>
      </c>
      <c r="AF121" s="8"/>
      <c r="AM121" t="s">
        <v>241</v>
      </c>
      <c r="AN121" t="s">
        <v>242</v>
      </c>
      <c r="AO121" s="8"/>
      <c r="AP121" s="8">
        <v>14211130.525472596</v>
      </c>
      <c r="AQ121" s="8"/>
      <c r="AR121" s="8"/>
    </row>
    <row r="122" spans="1:44" ht="15">
      <c r="A122" t="s">
        <v>241</v>
      </c>
      <c r="B122" t="s">
        <v>242</v>
      </c>
      <c r="C122" s="8">
        <f t="shared" si="3"/>
        <v>3905852</v>
      </c>
      <c r="D122" s="8"/>
      <c r="F122" t="s">
        <v>275</v>
      </c>
      <c r="G122" t="s">
        <v>276</v>
      </c>
      <c r="H122" s="8">
        <v>5402160</v>
      </c>
      <c r="I122" s="8"/>
      <c r="K122" t="s">
        <v>193</v>
      </c>
      <c r="L122" t="s">
        <v>194</v>
      </c>
      <c r="M122">
        <v>1</v>
      </c>
      <c r="N122" t="s">
        <v>676</v>
      </c>
      <c r="Q122" t="s">
        <v>1017</v>
      </c>
      <c r="R122" s="8">
        <v>1538565</v>
      </c>
      <c r="S122" s="8"/>
      <c r="U122" t="s">
        <v>241</v>
      </c>
      <c r="V122" t="s">
        <v>242</v>
      </c>
      <c r="W122" s="8">
        <v>12939661</v>
      </c>
      <c r="X122" s="8"/>
      <c r="AA122" t="s">
        <v>232</v>
      </c>
      <c r="AB122" t="str">
        <f>AA122&amp;COUNTIF(AA$4:AA122,AA122)</f>
        <v>South Gloucestershire1</v>
      </c>
      <c r="AC122" t="s">
        <v>542</v>
      </c>
      <c r="AD122" t="s">
        <v>543</v>
      </c>
      <c r="AE122" s="8">
        <v>23140883.15161686</v>
      </c>
      <c r="AF122" s="8"/>
      <c r="AM122" t="s">
        <v>243</v>
      </c>
      <c r="AN122" t="s">
        <v>244</v>
      </c>
      <c r="AO122" s="8"/>
      <c r="AP122" s="8">
        <v>29511962.6449802</v>
      </c>
      <c r="AQ122" s="8"/>
      <c r="AR122" s="8"/>
    </row>
    <row r="123" spans="1:44" ht="15">
      <c r="A123" t="s">
        <v>243</v>
      </c>
      <c r="B123" t="s">
        <v>244</v>
      </c>
      <c r="C123" s="8">
        <f t="shared" si="3"/>
        <v>12439394</v>
      </c>
      <c r="D123" s="8"/>
      <c r="F123" t="s">
        <v>277</v>
      </c>
      <c r="G123" t="s">
        <v>278</v>
      </c>
      <c r="H123" s="8">
        <v>3036464</v>
      </c>
      <c r="I123" s="8"/>
      <c r="K123" t="s">
        <v>193</v>
      </c>
      <c r="L123" t="s">
        <v>194</v>
      </c>
      <c r="M123">
        <v>2</v>
      </c>
      <c r="N123" t="s">
        <v>677</v>
      </c>
      <c r="Q123" t="s">
        <v>1018</v>
      </c>
      <c r="R123" s="8">
        <v>1763767</v>
      </c>
      <c r="S123" s="8"/>
      <c r="U123" t="s">
        <v>243</v>
      </c>
      <c r="V123" t="s">
        <v>244</v>
      </c>
      <c r="W123" s="8">
        <v>40352013</v>
      </c>
      <c r="X123" s="8"/>
      <c r="AA123" t="s">
        <v>234</v>
      </c>
      <c r="AB123" t="str">
        <f>AA123&amp;COUNTIF(AA$4:AA123,AA123)</f>
        <v>South Tyneside1</v>
      </c>
      <c r="AC123" t="s">
        <v>565</v>
      </c>
      <c r="AD123" t="s">
        <v>566</v>
      </c>
      <c r="AE123" s="8">
        <v>20212427.070996635</v>
      </c>
      <c r="AF123" s="8"/>
      <c r="AM123" t="s">
        <v>245</v>
      </c>
      <c r="AN123" t="s">
        <v>246</v>
      </c>
      <c r="AO123" s="8"/>
      <c r="AP123" s="8">
        <v>12749458.176186549</v>
      </c>
      <c r="AQ123" s="8"/>
      <c r="AR123" s="8"/>
    </row>
    <row r="124" spans="1:44" ht="15">
      <c r="A124" t="s">
        <v>245</v>
      </c>
      <c r="B124" t="s">
        <v>246</v>
      </c>
      <c r="C124" s="8">
        <f t="shared" si="3"/>
        <v>3580879</v>
      </c>
      <c r="D124" s="8"/>
      <c r="F124" t="s">
        <v>279</v>
      </c>
      <c r="G124" t="s">
        <v>280</v>
      </c>
      <c r="H124" s="8">
        <v>2262288</v>
      </c>
      <c r="I124" s="8"/>
      <c r="K124" t="s">
        <v>193</v>
      </c>
      <c r="L124" t="s">
        <v>194</v>
      </c>
      <c r="M124">
        <v>3</v>
      </c>
      <c r="N124" t="s">
        <v>1019</v>
      </c>
      <c r="Q124" t="s">
        <v>1020</v>
      </c>
      <c r="R124" s="8">
        <v>1923855</v>
      </c>
      <c r="S124" s="8"/>
      <c r="U124" t="s">
        <v>245</v>
      </c>
      <c r="V124" t="s">
        <v>246</v>
      </c>
      <c r="W124" s="8">
        <v>11980460</v>
      </c>
      <c r="X124" s="8"/>
      <c r="AA124" t="s">
        <v>236</v>
      </c>
      <c r="AB124" t="str">
        <f>AA124&amp;COUNTIF(AA$4:AA124,AA124)</f>
        <v>Southampton1</v>
      </c>
      <c r="AC124" t="s">
        <v>614</v>
      </c>
      <c r="AD124" t="s">
        <v>821</v>
      </c>
      <c r="AE124" s="8">
        <v>26241154.69789676</v>
      </c>
      <c r="AF124" s="8"/>
      <c r="AM124" t="s">
        <v>247</v>
      </c>
      <c r="AN124" t="s">
        <v>248</v>
      </c>
      <c r="AO124" s="8"/>
      <c r="AP124" s="8">
        <v>10510674.742274856</v>
      </c>
      <c r="AQ124" s="8"/>
      <c r="AR124" s="8"/>
    </row>
    <row r="125" spans="1:44" ht="15">
      <c r="A125" t="s">
        <v>247</v>
      </c>
      <c r="B125" t="s">
        <v>248</v>
      </c>
      <c r="C125" s="8">
        <f t="shared" si="3"/>
        <v>2319668</v>
      </c>
      <c r="D125" s="8"/>
      <c r="F125" t="s">
        <v>281</v>
      </c>
      <c r="G125" t="s">
        <v>282</v>
      </c>
      <c r="H125" s="8">
        <v>2757571</v>
      </c>
      <c r="I125" s="8"/>
      <c r="K125" t="s">
        <v>193</v>
      </c>
      <c r="L125" t="s">
        <v>194</v>
      </c>
      <c r="M125">
        <v>4</v>
      </c>
      <c r="N125" t="s">
        <v>1021</v>
      </c>
      <c r="Q125" t="s">
        <v>1022</v>
      </c>
      <c r="R125" s="8">
        <v>2033699</v>
      </c>
      <c r="S125" s="8"/>
      <c r="U125" t="s">
        <v>247</v>
      </c>
      <c r="V125" t="s">
        <v>248</v>
      </c>
      <c r="W125" s="8">
        <v>8847725</v>
      </c>
      <c r="X125" s="8"/>
      <c r="AA125" t="s">
        <v>238</v>
      </c>
      <c r="AB125" t="str">
        <f>AA125&amp;COUNTIF(AA$4:AA125,AA125)</f>
        <v>Southend-on-Sea1</v>
      </c>
      <c r="AC125" t="s">
        <v>866</v>
      </c>
      <c r="AD125" t="s">
        <v>867</v>
      </c>
      <c r="AE125" s="8">
        <v>19470111.088709317</v>
      </c>
      <c r="AF125" s="8"/>
      <c r="AM125" t="s">
        <v>249</v>
      </c>
      <c r="AN125" t="s">
        <v>250</v>
      </c>
      <c r="AO125" s="8"/>
      <c r="AP125" s="8">
        <v>17240856.011791937</v>
      </c>
      <c r="AQ125" s="8"/>
      <c r="AR125" s="8"/>
    </row>
    <row r="126" spans="1:44" ht="15">
      <c r="A126" t="s">
        <v>249</v>
      </c>
      <c r="B126" t="s">
        <v>250</v>
      </c>
      <c r="C126" s="8">
        <f t="shared" si="3"/>
        <v>4272944</v>
      </c>
      <c r="D126" s="8"/>
      <c r="F126" t="s">
        <v>285</v>
      </c>
      <c r="G126" t="s">
        <v>286</v>
      </c>
      <c r="H126" s="8">
        <v>2562585</v>
      </c>
      <c r="I126" s="8"/>
      <c r="K126" t="s">
        <v>193</v>
      </c>
      <c r="L126" t="s">
        <v>194</v>
      </c>
      <c r="M126">
        <v>5</v>
      </c>
      <c r="N126" t="s">
        <v>1023</v>
      </c>
      <c r="Q126" t="s">
        <v>1024</v>
      </c>
      <c r="R126" s="8">
        <v>1002286</v>
      </c>
      <c r="S126" s="8"/>
      <c r="U126" t="s">
        <v>249</v>
      </c>
      <c r="V126" t="s">
        <v>250</v>
      </c>
      <c r="W126" s="8">
        <v>18995656</v>
      </c>
      <c r="X126" s="8"/>
      <c r="AA126" t="s">
        <v>240</v>
      </c>
      <c r="AB126" t="str">
        <f>AA126&amp;COUNTIF(AA$4:AA126,AA126)</f>
        <v>Southwark1</v>
      </c>
      <c r="AC126" t="s">
        <v>514</v>
      </c>
      <c r="AD126" t="s">
        <v>515</v>
      </c>
      <c r="AE126" s="8">
        <v>34662852.738906682</v>
      </c>
      <c r="AF126" s="8"/>
      <c r="AM126" t="s">
        <v>251</v>
      </c>
      <c r="AN126" t="s">
        <v>252</v>
      </c>
      <c r="AO126" s="8"/>
      <c r="AP126" s="8">
        <v>29255168.183043636</v>
      </c>
      <c r="AQ126" s="8"/>
      <c r="AR126" s="8"/>
    </row>
    <row r="127" spans="1:44" ht="15">
      <c r="A127" t="s">
        <v>251</v>
      </c>
      <c r="B127" t="s">
        <v>252</v>
      </c>
      <c r="C127" s="8">
        <f t="shared" si="3"/>
        <v>8926805</v>
      </c>
      <c r="D127" s="8"/>
      <c r="F127" t="s">
        <v>287</v>
      </c>
      <c r="G127" t="s">
        <v>288</v>
      </c>
      <c r="H127" s="8">
        <v>3289209</v>
      </c>
      <c r="I127" s="8"/>
      <c r="K127" t="s">
        <v>243</v>
      </c>
      <c r="L127" t="s">
        <v>244</v>
      </c>
      <c r="M127">
        <v>1</v>
      </c>
      <c r="N127" t="s">
        <v>706</v>
      </c>
      <c r="Q127" t="s">
        <v>1025</v>
      </c>
      <c r="R127" s="8">
        <v>1304398</v>
      </c>
      <c r="S127" s="8"/>
      <c r="U127" t="s">
        <v>251</v>
      </c>
      <c r="V127" t="s">
        <v>252</v>
      </c>
      <c r="W127" s="8">
        <v>35785577</v>
      </c>
      <c r="X127" s="8"/>
      <c r="AA127" t="s">
        <v>242</v>
      </c>
      <c r="AB127" t="str">
        <f>AA127&amp;COUNTIF(AA$4:AA127,AA127)</f>
        <v>St. Helens1</v>
      </c>
      <c r="AC127" t="s">
        <v>557</v>
      </c>
      <c r="AD127" t="s">
        <v>558</v>
      </c>
      <c r="AE127" s="8">
        <v>23476357.515323229</v>
      </c>
      <c r="AF127" s="8"/>
      <c r="AM127" t="s">
        <v>253</v>
      </c>
      <c r="AN127" t="s">
        <v>254</v>
      </c>
      <c r="AO127" s="8"/>
      <c r="AP127" s="8">
        <v>10845891.725033451</v>
      </c>
      <c r="AQ127" s="8"/>
      <c r="AR127" s="8"/>
    </row>
    <row r="128" spans="1:44" ht="15">
      <c r="A128" t="s">
        <v>253</v>
      </c>
      <c r="B128" t="s">
        <v>254</v>
      </c>
      <c r="C128" s="8">
        <f t="shared" si="3"/>
        <v>5032092</v>
      </c>
      <c r="D128" s="8"/>
      <c r="F128" t="s">
        <v>291</v>
      </c>
      <c r="G128" t="s">
        <v>292</v>
      </c>
      <c r="H128" s="8">
        <v>2222680</v>
      </c>
      <c r="I128" s="8"/>
      <c r="K128" t="s">
        <v>243</v>
      </c>
      <c r="L128" t="s">
        <v>244</v>
      </c>
      <c r="M128">
        <v>2</v>
      </c>
      <c r="N128" t="s">
        <v>1026</v>
      </c>
      <c r="Q128" t="s">
        <v>1027</v>
      </c>
      <c r="R128" s="8">
        <v>1439858</v>
      </c>
      <c r="S128" s="8"/>
      <c r="U128" t="s">
        <v>253</v>
      </c>
      <c r="V128" t="s">
        <v>254</v>
      </c>
      <c r="W128" s="8">
        <v>23049520</v>
      </c>
      <c r="X128" s="8"/>
      <c r="AA128" t="s">
        <v>244</v>
      </c>
      <c r="AB128" t="str">
        <f>AA128&amp;COUNTIF(AA$4:AA128,AA128)</f>
        <v>Staffordshire1</v>
      </c>
      <c r="AC128" t="s">
        <v>707</v>
      </c>
      <c r="AD128" t="s">
        <v>708</v>
      </c>
      <c r="AE128" s="8">
        <v>83772932.809340715</v>
      </c>
      <c r="AF128" s="8"/>
      <c r="AM128" t="s">
        <v>255</v>
      </c>
      <c r="AN128" t="s">
        <v>256</v>
      </c>
      <c r="AO128" s="8"/>
      <c r="AP128" s="8">
        <v>60817945.74366194</v>
      </c>
      <c r="AQ128" s="8"/>
      <c r="AR128" s="8"/>
    </row>
    <row r="129" spans="1:44" ht="15">
      <c r="A129" t="s">
        <v>255</v>
      </c>
      <c r="B129" t="s">
        <v>256</v>
      </c>
      <c r="C129" s="8">
        <f t="shared" si="3"/>
        <v>12624753</v>
      </c>
      <c r="D129" s="8"/>
      <c r="F129" t="s">
        <v>295</v>
      </c>
      <c r="G129" t="s">
        <v>1028</v>
      </c>
      <c r="H129" s="8">
        <v>3457171</v>
      </c>
      <c r="I129" s="8"/>
      <c r="K129" t="s">
        <v>243</v>
      </c>
      <c r="L129" t="s">
        <v>244</v>
      </c>
      <c r="M129">
        <v>3</v>
      </c>
      <c r="N129" t="s">
        <v>1029</v>
      </c>
      <c r="Q129" t="s">
        <v>1030</v>
      </c>
      <c r="R129" s="8">
        <v>1376330</v>
      </c>
      <c r="S129" s="8"/>
      <c r="U129" t="s">
        <v>255</v>
      </c>
      <c r="V129" t="s">
        <v>256</v>
      </c>
      <c r="W129" s="8">
        <v>14074074</v>
      </c>
      <c r="X129" s="8"/>
      <c r="AA129" t="s">
        <v>246</v>
      </c>
      <c r="AB129" t="str">
        <f>AA129&amp;COUNTIF(AA$4:AA129,AA129)</f>
        <v>Stockport1</v>
      </c>
      <c r="AC129" t="s">
        <v>524</v>
      </c>
      <c r="AD129" t="s">
        <v>525</v>
      </c>
      <c r="AE129" s="8">
        <v>31548357.203454942</v>
      </c>
      <c r="AF129" s="8"/>
      <c r="AM129" t="s">
        <v>257</v>
      </c>
      <c r="AN129" t="s">
        <v>258</v>
      </c>
      <c r="AO129" s="8"/>
      <c r="AP129" s="8">
        <v>7048392.3056236077</v>
      </c>
      <c r="AQ129" s="8"/>
      <c r="AR129" s="8"/>
    </row>
    <row r="130" spans="1:44" ht="15">
      <c r="A130" t="s">
        <v>257</v>
      </c>
      <c r="B130" t="s">
        <v>258</v>
      </c>
      <c r="C130" s="8">
        <f t="shared" si="3"/>
        <v>2243168</v>
      </c>
      <c r="D130" s="8"/>
      <c r="F130" t="s">
        <v>293</v>
      </c>
      <c r="G130" t="s">
        <v>294</v>
      </c>
      <c r="H130" s="8">
        <v>5651238</v>
      </c>
      <c r="I130" s="8"/>
      <c r="K130" t="s">
        <v>243</v>
      </c>
      <c r="L130" t="s">
        <v>244</v>
      </c>
      <c r="M130">
        <v>4</v>
      </c>
      <c r="N130" t="s">
        <v>1031</v>
      </c>
      <c r="Q130" t="s">
        <v>1032</v>
      </c>
      <c r="R130" s="8">
        <v>2128178</v>
      </c>
      <c r="S130" s="8"/>
      <c r="U130" t="s">
        <v>257</v>
      </c>
      <c r="V130" t="s">
        <v>258</v>
      </c>
      <c r="W130" s="8">
        <v>5017371</v>
      </c>
      <c r="X130" s="8"/>
      <c r="AA130" t="s">
        <v>248</v>
      </c>
      <c r="AB130" t="str">
        <f>AA130&amp;COUNTIF(AA$4:AA130,AA130)</f>
        <v>Stockton-on-Tees1</v>
      </c>
      <c r="AC130" t="s">
        <v>565</v>
      </c>
      <c r="AD130" t="s">
        <v>566</v>
      </c>
      <c r="AE130" s="8">
        <v>20906301.27657846</v>
      </c>
      <c r="AF130" s="8"/>
      <c r="AM130" t="s">
        <v>259</v>
      </c>
      <c r="AN130" t="s">
        <v>260</v>
      </c>
      <c r="AO130" s="8"/>
      <c r="AP130" s="8">
        <v>9211487.4996615406</v>
      </c>
      <c r="AQ130" s="8"/>
      <c r="AR130" s="8"/>
    </row>
    <row r="131" spans="1:44" ht="15">
      <c r="A131" t="s">
        <v>259</v>
      </c>
      <c r="B131" t="s">
        <v>260</v>
      </c>
      <c r="C131" s="8">
        <f t="shared" si="3"/>
        <v>1679216</v>
      </c>
      <c r="D131" s="8"/>
      <c r="F131" t="s">
        <v>297</v>
      </c>
      <c r="G131" t="s">
        <v>298</v>
      </c>
      <c r="H131" s="8">
        <v>4773728</v>
      </c>
      <c r="I131" s="8"/>
      <c r="K131" t="s">
        <v>243</v>
      </c>
      <c r="L131" t="s">
        <v>244</v>
      </c>
      <c r="M131">
        <v>5</v>
      </c>
      <c r="N131" t="s">
        <v>1033</v>
      </c>
      <c r="Q131" t="s">
        <v>1034</v>
      </c>
      <c r="R131" s="8">
        <v>1398005</v>
      </c>
      <c r="S131" s="8"/>
      <c r="U131" t="s">
        <v>259</v>
      </c>
      <c r="V131" t="s">
        <v>260</v>
      </c>
      <c r="W131" s="8">
        <v>6656221</v>
      </c>
      <c r="X131" s="8"/>
      <c r="AA131" t="s">
        <v>250</v>
      </c>
      <c r="AB131" t="str">
        <f>AA131&amp;COUNTIF(AA$4:AA131,AA131)</f>
        <v>Stoke-on-Trent1</v>
      </c>
      <c r="AC131" t="s">
        <v>707</v>
      </c>
      <c r="AD131" t="s">
        <v>708</v>
      </c>
      <c r="AE131" s="8">
        <v>30820674.102319717</v>
      </c>
      <c r="AF131" s="8"/>
      <c r="AM131" t="s">
        <v>261</v>
      </c>
      <c r="AN131" t="s">
        <v>262</v>
      </c>
      <c r="AO131" s="8"/>
      <c r="AP131" s="8">
        <v>12562074.72239534</v>
      </c>
      <c r="AQ131" s="8"/>
      <c r="AR131" s="8"/>
    </row>
    <row r="132" spans="1:44" ht="15">
      <c r="A132" t="s">
        <v>261</v>
      </c>
      <c r="B132" t="s">
        <v>262</v>
      </c>
      <c r="C132" s="8">
        <f t="shared" ref="C132:C156" si="4">IF((COUNTIF($K$5:$K$168,$A132))&gt;0,(SUMIFS($R$5:$R$168,$K$5:$K$168,$A132)),(SUMIFS($H$5:$H$136,$F$5:$F$136,$A132)))</f>
        <v>3662459</v>
      </c>
      <c r="D132" s="8"/>
      <c r="F132" t="s">
        <v>299</v>
      </c>
      <c r="G132" t="s">
        <v>300</v>
      </c>
      <c r="H132" s="8">
        <v>1280708</v>
      </c>
      <c r="I132" s="8"/>
      <c r="K132" t="s">
        <v>243</v>
      </c>
      <c r="L132" t="s">
        <v>244</v>
      </c>
      <c r="M132">
        <v>6</v>
      </c>
      <c r="N132" t="s">
        <v>1035</v>
      </c>
      <c r="Q132" t="s">
        <v>1036</v>
      </c>
      <c r="R132" s="8">
        <v>1888596</v>
      </c>
      <c r="S132" s="8"/>
      <c r="U132" t="s">
        <v>261</v>
      </c>
      <c r="V132" t="s">
        <v>262</v>
      </c>
      <c r="W132" s="8">
        <v>15525894</v>
      </c>
      <c r="X132" s="8"/>
      <c r="AA132" t="s">
        <v>252</v>
      </c>
      <c r="AB132" t="str">
        <f>AA132&amp;COUNTIF(AA$4:AA132,AA132)</f>
        <v>Suffolk1</v>
      </c>
      <c r="AC132" t="s">
        <v>952</v>
      </c>
      <c r="AD132" t="s">
        <v>953</v>
      </c>
      <c r="AE132" s="8">
        <v>76657582.12962839</v>
      </c>
      <c r="AF132" s="8"/>
      <c r="AM132" t="s">
        <v>263</v>
      </c>
      <c r="AN132" t="s">
        <v>264</v>
      </c>
      <c r="AO132" s="8"/>
      <c r="AP132" s="8">
        <v>8398713.5327193215</v>
      </c>
      <c r="AQ132" s="8"/>
      <c r="AR132" s="8"/>
    </row>
    <row r="133" spans="1:44" ht="15">
      <c r="A133" t="s">
        <v>263</v>
      </c>
      <c r="B133" t="s">
        <v>264</v>
      </c>
      <c r="C133" s="8">
        <f t="shared" si="4"/>
        <v>2875688</v>
      </c>
      <c r="D133" s="8"/>
      <c r="F133" t="s">
        <v>301</v>
      </c>
      <c r="G133" t="s">
        <v>302</v>
      </c>
      <c r="H133" s="8">
        <v>6071658</v>
      </c>
      <c r="K133" t="s">
        <v>243</v>
      </c>
      <c r="L133" t="s">
        <v>244</v>
      </c>
      <c r="M133">
        <v>7</v>
      </c>
      <c r="N133" t="s">
        <v>1037</v>
      </c>
      <c r="Q133" t="s">
        <v>1038</v>
      </c>
      <c r="R133" s="8">
        <v>2201067</v>
      </c>
      <c r="S133" s="8"/>
      <c r="U133" t="s">
        <v>263</v>
      </c>
      <c r="V133" t="s">
        <v>1039</v>
      </c>
      <c r="W133" s="8">
        <v>9651647</v>
      </c>
      <c r="X133" s="8"/>
      <c r="AA133" t="s">
        <v>254</v>
      </c>
      <c r="AB133" t="str">
        <f>AA133&amp;COUNTIF(AA$4:AA133,AA133)</f>
        <v>Sunderland1</v>
      </c>
      <c r="AC133" t="s">
        <v>565</v>
      </c>
      <c r="AD133" t="s">
        <v>566</v>
      </c>
      <c r="AE133" s="8">
        <v>35497077.047060303</v>
      </c>
      <c r="AF133" s="8"/>
      <c r="AM133" t="s">
        <v>265</v>
      </c>
      <c r="AN133" t="s">
        <v>266</v>
      </c>
      <c r="AO133" s="8"/>
      <c r="AP133" s="8">
        <v>5494998.3445356879</v>
      </c>
      <c r="AQ133" s="8"/>
      <c r="AR133" s="8"/>
    </row>
    <row r="134" spans="1:44" ht="15">
      <c r="A134" t="s">
        <v>265</v>
      </c>
      <c r="B134" t="s">
        <v>266</v>
      </c>
      <c r="C134" s="8">
        <f t="shared" si="4"/>
        <v>1694805</v>
      </c>
      <c r="D134" s="8"/>
      <c r="F134" t="s">
        <v>303</v>
      </c>
      <c r="G134" t="s">
        <v>304</v>
      </c>
      <c r="H134" s="8">
        <v>1334715</v>
      </c>
      <c r="K134" t="s">
        <v>243</v>
      </c>
      <c r="L134" t="s">
        <v>244</v>
      </c>
      <c r="M134">
        <v>8</v>
      </c>
      <c r="N134" t="s">
        <v>1040</v>
      </c>
      <c r="Q134" t="s">
        <v>1041</v>
      </c>
      <c r="R134" s="8">
        <v>702962</v>
      </c>
      <c r="S134" s="8"/>
      <c r="U134" t="s">
        <v>265</v>
      </c>
      <c r="V134" t="s">
        <v>266</v>
      </c>
      <c r="W134" s="8">
        <v>6870843</v>
      </c>
      <c r="X134" s="8"/>
      <c r="AA134" t="s">
        <v>256</v>
      </c>
      <c r="AB134" t="str">
        <f>AA134&amp;COUNTIF(AA$4:AA134,AA134)</f>
        <v>Surrey1</v>
      </c>
      <c r="AC134" t="s">
        <v>805</v>
      </c>
      <c r="AD134" t="s">
        <v>806</v>
      </c>
      <c r="AE134" s="8">
        <v>110491518.13452084</v>
      </c>
      <c r="AF134" s="8"/>
      <c r="AM134" t="s">
        <v>267</v>
      </c>
      <c r="AN134" t="s">
        <v>268</v>
      </c>
      <c r="AO134" s="8"/>
      <c r="AP134" s="8">
        <v>5285661.4043694166</v>
      </c>
      <c r="AQ134" s="8"/>
      <c r="AR134" s="8"/>
    </row>
    <row r="135" spans="1:44" ht="15">
      <c r="A135" t="s">
        <v>267</v>
      </c>
      <c r="B135" t="s">
        <v>268</v>
      </c>
      <c r="C135" s="8">
        <f t="shared" si="4"/>
        <v>2736176</v>
      </c>
      <c r="D135" s="8"/>
      <c r="F135" t="s">
        <v>305</v>
      </c>
      <c r="G135" t="s">
        <v>306</v>
      </c>
      <c r="H135" s="8">
        <v>4431405</v>
      </c>
      <c r="K135" t="s">
        <v>251</v>
      </c>
      <c r="L135" t="s">
        <v>252</v>
      </c>
      <c r="M135">
        <v>1</v>
      </c>
      <c r="N135" t="s">
        <v>712</v>
      </c>
      <c r="Q135" t="s">
        <v>1042</v>
      </c>
      <c r="R135" s="8">
        <v>943348</v>
      </c>
      <c r="S135" s="8"/>
      <c r="U135" t="s">
        <v>267</v>
      </c>
      <c r="V135" t="s">
        <v>268</v>
      </c>
      <c r="W135" s="8">
        <v>10902595</v>
      </c>
      <c r="X135" s="8"/>
      <c r="AA135" t="s">
        <v>258</v>
      </c>
      <c r="AB135" t="str">
        <f>AA135&amp;COUNTIF(AA$4:AA135,AA135)</f>
        <v>Sutton1</v>
      </c>
      <c r="AC135" t="s">
        <v>571</v>
      </c>
      <c r="AD135" t="s">
        <v>572</v>
      </c>
      <c r="AE135" s="8">
        <v>18957527.660041705</v>
      </c>
      <c r="AF135" s="8"/>
      <c r="AM135" t="s">
        <v>269</v>
      </c>
      <c r="AN135" t="s">
        <v>270</v>
      </c>
      <c r="AO135" s="8"/>
      <c r="AP135" s="8">
        <v>11649251.472577354</v>
      </c>
      <c r="AQ135" s="8"/>
      <c r="AR135" s="8"/>
    </row>
    <row r="136" spans="1:44" ht="15">
      <c r="A136" t="s">
        <v>269</v>
      </c>
      <c r="B136" t="s">
        <v>270</v>
      </c>
      <c r="C136" s="8">
        <f t="shared" si="4"/>
        <v>2982974</v>
      </c>
      <c r="D136" s="8"/>
      <c r="F136" t="s">
        <v>309</v>
      </c>
      <c r="G136" t="s">
        <v>310</v>
      </c>
      <c r="H136" s="8">
        <v>1821521</v>
      </c>
      <c r="K136" t="s">
        <v>251</v>
      </c>
      <c r="L136" t="s">
        <v>252</v>
      </c>
      <c r="M136">
        <v>2</v>
      </c>
      <c r="N136" t="s">
        <v>713</v>
      </c>
      <c r="Q136" t="s">
        <v>1043</v>
      </c>
      <c r="R136" s="8">
        <v>1757576</v>
      </c>
      <c r="S136" s="8"/>
      <c r="U136" t="s">
        <v>269</v>
      </c>
      <c r="V136" t="s">
        <v>270</v>
      </c>
      <c r="W136" s="8">
        <v>20738289</v>
      </c>
      <c r="X136" s="8"/>
      <c r="AA136" t="s">
        <v>260</v>
      </c>
      <c r="AB136" t="str">
        <f>AA136&amp;COUNTIF(AA$4:AA136,AA136)</f>
        <v>Swindon1</v>
      </c>
      <c r="AC136" t="s">
        <v>508</v>
      </c>
      <c r="AD136" t="s">
        <v>509</v>
      </c>
      <c r="AE136" s="8">
        <v>20383059.741677884</v>
      </c>
      <c r="AF136" s="8"/>
      <c r="AM136" t="s">
        <v>271</v>
      </c>
      <c r="AN136" t="s">
        <v>272</v>
      </c>
      <c r="AO136" s="8"/>
      <c r="AP136" s="8">
        <v>8565425.4317749683</v>
      </c>
      <c r="AQ136" s="8"/>
      <c r="AR136" s="8"/>
    </row>
    <row r="137" spans="1:44" ht="15">
      <c r="A137" t="s">
        <v>271</v>
      </c>
      <c r="B137" t="s">
        <v>272</v>
      </c>
      <c r="C137" s="8">
        <f t="shared" si="4"/>
        <v>3064844</v>
      </c>
      <c r="D137" s="8"/>
      <c r="K137" t="s">
        <v>251</v>
      </c>
      <c r="L137" t="s">
        <v>252</v>
      </c>
      <c r="M137">
        <v>3</v>
      </c>
      <c r="N137" t="s">
        <v>1044</v>
      </c>
      <c r="Q137" t="s">
        <v>1045</v>
      </c>
      <c r="R137" s="8">
        <v>897150</v>
      </c>
      <c r="S137" s="8"/>
      <c r="U137" t="s">
        <v>271</v>
      </c>
      <c r="V137" t="s">
        <v>272</v>
      </c>
      <c r="W137" s="8">
        <v>10146165</v>
      </c>
      <c r="X137" s="8"/>
      <c r="AA137" t="s">
        <v>262</v>
      </c>
      <c r="AB137" t="str">
        <f>AA137&amp;COUNTIF(AA$4:AA137,AA137)</f>
        <v>Tameside1</v>
      </c>
      <c r="AC137" t="s">
        <v>524</v>
      </c>
      <c r="AD137" t="s">
        <v>525</v>
      </c>
      <c r="AE137" s="8">
        <v>25326409.608961962</v>
      </c>
      <c r="AF137" s="8"/>
      <c r="AM137" t="s">
        <v>273</v>
      </c>
      <c r="AN137" t="s">
        <v>274</v>
      </c>
      <c r="AO137" s="8"/>
      <c r="AP137" s="8">
        <v>11506611.883402536</v>
      </c>
      <c r="AQ137" s="8"/>
      <c r="AR137" s="8"/>
    </row>
    <row r="138" spans="1:44" ht="15">
      <c r="A138" t="s">
        <v>273</v>
      </c>
      <c r="B138" t="s">
        <v>274</v>
      </c>
      <c r="C138" s="8">
        <f t="shared" si="4"/>
        <v>5386116</v>
      </c>
      <c r="D138" s="8"/>
      <c r="K138" t="s">
        <v>251</v>
      </c>
      <c r="L138" t="s">
        <v>252</v>
      </c>
      <c r="M138">
        <v>4</v>
      </c>
      <c r="N138" t="s">
        <v>1046</v>
      </c>
      <c r="Q138" t="s">
        <v>1047</v>
      </c>
      <c r="R138" s="8">
        <v>1830711</v>
      </c>
      <c r="S138" s="8"/>
      <c r="U138" t="s">
        <v>273</v>
      </c>
      <c r="V138" t="s">
        <v>274</v>
      </c>
      <c r="W138" s="8">
        <v>21493482</v>
      </c>
      <c r="X138" s="8"/>
      <c r="AA138" t="s">
        <v>264</v>
      </c>
      <c r="AB138" t="str">
        <f>AA138&amp;COUNTIF(AA$4:AA138,AA138)</f>
        <v>Telford and Wrekin1</v>
      </c>
      <c r="AC138" t="s">
        <v>693</v>
      </c>
      <c r="AD138" t="s">
        <v>694</v>
      </c>
      <c r="AE138" s="8">
        <v>17976624.59707813</v>
      </c>
      <c r="AF138" s="8"/>
      <c r="AM138" t="s">
        <v>275</v>
      </c>
      <c r="AN138" t="s">
        <v>276</v>
      </c>
      <c r="AO138" s="8"/>
      <c r="AP138" s="8">
        <v>11867392.602013746</v>
      </c>
      <c r="AQ138" s="8"/>
      <c r="AR138" s="8"/>
    </row>
    <row r="139" spans="1:44" ht="15">
      <c r="A139" t="s">
        <v>275</v>
      </c>
      <c r="B139" t="s">
        <v>276</v>
      </c>
      <c r="C139" s="8">
        <f t="shared" si="4"/>
        <v>5402160</v>
      </c>
      <c r="D139" s="8"/>
      <c r="K139" t="s">
        <v>251</v>
      </c>
      <c r="L139" t="s">
        <v>252</v>
      </c>
      <c r="M139">
        <v>5</v>
      </c>
      <c r="N139" t="s">
        <v>1048</v>
      </c>
      <c r="Q139" t="s">
        <v>1049</v>
      </c>
      <c r="R139" s="8">
        <v>3498020</v>
      </c>
      <c r="S139" s="8"/>
      <c r="U139" t="s">
        <v>275</v>
      </c>
      <c r="V139" t="s">
        <v>276</v>
      </c>
      <c r="W139" s="8">
        <v>17494592</v>
      </c>
      <c r="X139" s="8"/>
      <c r="AA139" t="s">
        <v>266</v>
      </c>
      <c r="AB139" t="str">
        <f>AA139&amp;COUNTIF(AA$4:AA139,AA139)</f>
        <v>Thurrock1</v>
      </c>
      <c r="AC139" t="s">
        <v>866</v>
      </c>
      <c r="AD139" t="s">
        <v>867</v>
      </c>
      <c r="AE139" s="8">
        <v>16283669.263322877</v>
      </c>
      <c r="AF139" s="8"/>
      <c r="AM139" t="s">
        <v>277</v>
      </c>
      <c r="AN139" t="s">
        <v>278</v>
      </c>
      <c r="AO139" s="8"/>
      <c r="AP139" s="8">
        <v>8196503.7417020556</v>
      </c>
      <c r="AQ139" s="8"/>
      <c r="AR139" s="8"/>
    </row>
    <row r="140" spans="1:44" ht="15">
      <c r="A140" t="s">
        <v>277</v>
      </c>
      <c r="B140" t="s">
        <v>278</v>
      </c>
      <c r="C140" s="8">
        <f t="shared" si="4"/>
        <v>3036464</v>
      </c>
      <c r="D140" s="8"/>
      <c r="K140" t="s">
        <v>255</v>
      </c>
      <c r="L140" t="s">
        <v>256</v>
      </c>
      <c r="M140">
        <v>1</v>
      </c>
      <c r="N140" t="s">
        <v>715</v>
      </c>
      <c r="Q140" t="s">
        <v>1050</v>
      </c>
      <c r="R140" s="8">
        <v>1212294</v>
      </c>
      <c r="S140" s="8"/>
      <c r="U140" t="s">
        <v>277</v>
      </c>
      <c r="V140" t="s">
        <v>278</v>
      </c>
      <c r="W140" s="8">
        <v>11703015</v>
      </c>
      <c r="X140" s="8"/>
      <c r="AA140" t="s">
        <v>268</v>
      </c>
      <c r="AB140" t="str">
        <f>AA140&amp;COUNTIF(AA$4:AA140,AA140)</f>
        <v>Torbay1</v>
      </c>
      <c r="AC140" t="s">
        <v>582</v>
      </c>
      <c r="AD140" t="s">
        <v>583</v>
      </c>
      <c r="AE140" s="8">
        <v>17192844.861911885</v>
      </c>
      <c r="AF140" s="8"/>
      <c r="AM140" t="s">
        <v>279</v>
      </c>
      <c r="AN140" t="s">
        <v>280</v>
      </c>
      <c r="AO140" s="8"/>
      <c r="AP140" s="8">
        <v>11409534.597841725</v>
      </c>
      <c r="AQ140" s="8"/>
      <c r="AR140" s="8"/>
    </row>
    <row r="141" spans="1:44" ht="15">
      <c r="A141" t="s">
        <v>279</v>
      </c>
      <c r="B141" t="s">
        <v>280</v>
      </c>
      <c r="C141" s="8">
        <f t="shared" si="4"/>
        <v>2262288</v>
      </c>
      <c r="D141" s="8"/>
      <c r="K141" t="s">
        <v>255</v>
      </c>
      <c r="L141" t="s">
        <v>256</v>
      </c>
      <c r="M141">
        <v>2</v>
      </c>
      <c r="N141" t="s">
        <v>716</v>
      </c>
      <c r="Q141" t="s">
        <v>1051</v>
      </c>
      <c r="R141" s="8">
        <v>974408</v>
      </c>
      <c r="S141" s="8"/>
      <c r="U141" t="s">
        <v>279</v>
      </c>
      <c r="V141" t="s">
        <v>280</v>
      </c>
      <c r="W141" s="8">
        <v>20954056</v>
      </c>
      <c r="X141" s="8"/>
      <c r="AA141" t="s">
        <v>270</v>
      </c>
      <c r="AB141" t="str">
        <f>AA141&amp;COUNTIF(AA$4:AA141,AA141)</f>
        <v>Tower Hamlets1</v>
      </c>
      <c r="AC141" t="s">
        <v>499</v>
      </c>
      <c r="AD141" t="s">
        <v>500</v>
      </c>
      <c r="AE141" s="8">
        <v>30593517.432917576</v>
      </c>
      <c r="AF141" s="8"/>
      <c r="AM141" t="s">
        <v>281</v>
      </c>
      <c r="AN141" t="s">
        <v>282</v>
      </c>
      <c r="AO141" s="8"/>
      <c r="AP141" s="8">
        <v>7449009.5112540917</v>
      </c>
      <c r="AQ141" s="8"/>
      <c r="AR141" s="8"/>
    </row>
    <row r="142" spans="1:44" ht="15">
      <c r="A142" t="s">
        <v>281</v>
      </c>
      <c r="B142" t="s">
        <v>282</v>
      </c>
      <c r="C142" s="8">
        <f t="shared" si="4"/>
        <v>2757571</v>
      </c>
      <c r="D142" s="8"/>
      <c r="K142" t="s">
        <v>255</v>
      </c>
      <c r="L142" t="s">
        <v>256</v>
      </c>
      <c r="M142">
        <v>3</v>
      </c>
      <c r="N142" t="s">
        <v>1052</v>
      </c>
      <c r="Q142" t="s">
        <v>1053</v>
      </c>
      <c r="R142" s="8">
        <v>999993</v>
      </c>
      <c r="S142" s="8"/>
      <c r="U142" t="s">
        <v>281</v>
      </c>
      <c r="V142" t="s">
        <v>282</v>
      </c>
      <c r="W142" s="8">
        <v>7662183</v>
      </c>
      <c r="X142" s="8"/>
      <c r="AA142" t="s">
        <v>272</v>
      </c>
      <c r="AB142" t="str">
        <f>AA142&amp;COUNTIF(AA$4:AA142,AA142)</f>
        <v>Trafford1</v>
      </c>
      <c r="AC142" t="s">
        <v>524</v>
      </c>
      <c r="AD142" t="s">
        <v>525</v>
      </c>
      <c r="AE142" s="8">
        <v>23389588.626076404</v>
      </c>
      <c r="AF142" s="8"/>
      <c r="AM142" t="s">
        <v>283</v>
      </c>
      <c r="AN142" t="s">
        <v>284</v>
      </c>
      <c r="AO142" s="8"/>
      <c r="AP142" s="8">
        <v>18509243.245708477</v>
      </c>
      <c r="AQ142" s="8"/>
      <c r="AR142" s="8"/>
    </row>
    <row r="143" spans="1:44" ht="15">
      <c r="A143" t="s">
        <v>283</v>
      </c>
      <c r="B143" t="s">
        <v>284</v>
      </c>
      <c r="C143" s="8">
        <f t="shared" si="4"/>
        <v>6392571</v>
      </c>
      <c r="D143" s="8"/>
      <c r="K143" t="s">
        <v>255</v>
      </c>
      <c r="L143" t="s">
        <v>256</v>
      </c>
      <c r="M143">
        <v>4</v>
      </c>
      <c r="N143" t="s">
        <v>1054</v>
      </c>
      <c r="Q143" t="s">
        <v>1055</v>
      </c>
      <c r="R143" s="8">
        <v>1100399</v>
      </c>
      <c r="S143" s="8"/>
      <c r="U143" t="s">
        <v>283</v>
      </c>
      <c r="V143" t="s">
        <v>284</v>
      </c>
      <c r="W143" s="8">
        <v>18669385</v>
      </c>
      <c r="X143" s="8"/>
      <c r="AA143" t="s">
        <v>274</v>
      </c>
      <c r="AB143" t="str">
        <f>AA143&amp;COUNTIF(AA$4:AA143,AA143)</f>
        <v>Wakefield1</v>
      </c>
      <c r="AC143" t="s">
        <v>533</v>
      </c>
      <c r="AD143" t="s">
        <v>534</v>
      </c>
      <c r="AE143" s="8">
        <v>39655825.914092936</v>
      </c>
      <c r="AF143" s="8"/>
      <c r="AM143" t="s">
        <v>285</v>
      </c>
      <c r="AN143" t="s">
        <v>286</v>
      </c>
      <c r="AO143" s="8"/>
      <c r="AP143" s="8">
        <v>6703889.1880843611</v>
      </c>
      <c r="AQ143" s="8"/>
      <c r="AR143" s="8"/>
    </row>
    <row r="144" spans="1:44" ht="15">
      <c r="A144" t="s">
        <v>285</v>
      </c>
      <c r="B144" t="s">
        <v>286</v>
      </c>
      <c r="C144" s="8">
        <f t="shared" si="4"/>
        <v>2562585</v>
      </c>
      <c r="D144" s="8"/>
      <c r="K144" t="s">
        <v>255</v>
      </c>
      <c r="L144" t="s">
        <v>256</v>
      </c>
      <c r="M144">
        <v>5</v>
      </c>
      <c r="N144" t="s">
        <v>1056</v>
      </c>
      <c r="Q144" t="s">
        <v>1057</v>
      </c>
      <c r="R144" s="8">
        <v>1596577</v>
      </c>
      <c r="S144" s="8"/>
      <c r="U144" t="s">
        <v>285</v>
      </c>
      <c r="V144" t="s">
        <v>286</v>
      </c>
      <c r="W144" s="8">
        <v>994949</v>
      </c>
      <c r="X144" s="8"/>
      <c r="AA144" t="s">
        <v>276</v>
      </c>
      <c r="AB144" t="str">
        <f>AA144&amp;COUNTIF(AA$4:AA144,AA144)</f>
        <v>Walsall1</v>
      </c>
      <c r="AC144" t="s">
        <v>587</v>
      </c>
      <c r="AD144" t="s">
        <v>588</v>
      </c>
      <c r="AE144" s="8">
        <v>31315903.452375285</v>
      </c>
      <c r="AF144" s="8"/>
      <c r="AM144" t="s">
        <v>287</v>
      </c>
      <c r="AN144" t="s">
        <v>288</v>
      </c>
      <c r="AO144" s="8"/>
      <c r="AP144" s="8">
        <v>8814113.6570613999</v>
      </c>
      <c r="AQ144" s="8"/>
      <c r="AR144" s="8"/>
    </row>
    <row r="145" spans="1:44" ht="15">
      <c r="A145" t="s">
        <v>287</v>
      </c>
      <c r="B145" t="s">
        <v>288</v>
      </c>
      <c r="C145" s="218">
        <f t="shared" si="4"/>
        <v>3289209</v>
      </c>
      <c r="D145" s="8"/>
      <c r="K145" t="s">
        <v>255</v>
      </c>
      <c r="L145" t="s">
        <v>256</v>
      </c>
      <c r="M145">
        <v>6</v>
      </c>
      <c r="N145" t="s">
        <v>1058</v>
      </c>
      <c r="Q145" t="s">
        <v>1059</v>
      </c>
      <c r="R145" s="8">
        <v>1084747</v>
      </c>
      <c r="S145" s="8"/>
      <c r="U145" t="s">
        <v>287</v>
      </c>
      <c r="V145" t="s">
        <v>288</v>
      </c>
      <c r="W145" s="8">
        <v>12421804</v>
      </c>
      <c r="X145" s="8"/>
      <c r="AA145" t="s">
        <v>278</v>
      </c>
      <c r="AB145" t="str">
        <f>AA145&amp;COUNTIF(AA$4:AA145,AA145)</f>
        <v>Waltham Forest1</v>
      </c>
      <c r="AC145" t="s">
        <v>499</v>
      </c>
      <c r="AD145" t="s">
        <v>500</v>
      </c>
      <c r="AE145" s="8">
        <v>27584913.211447775</v>
      </c>
      <c r="AF145" s="8"/>
      <c r="AM145" t="s">
        <v>289</v>
      </c>
      <c r="AN145" t="s">
        <v>290</v>
      </c>
      <c r="AO145" s="8"/>
      <c r="AP145" s="8">
        <v>34224136.028386988</v>
      </c>
      <c r="AQ145" s="8"/>
      <c r="AR145" s="8"/>
    </row>
    <row r="146" spans="1:44" ht="15">
      <c r="A146" t="s">
        <v>289</v>
      </c>
      <c r="B146" t="s">
        <v>290</v>
      </c>
      <c r="C146" s="8">
        <f t="shared" si="4"/>
        <v>11682451</v>
      </c>
      <c r="D146" s="8"/>
      <c r="K146" t="s">
        <v>255</v>
      </c>
      <c r="L146" t="s">
        <v>256</v>
      </c>
      <c r="M146">
        <v>7</v>
      </c>
      <c r="N146" t="s">
        <v>1060</v>
      </c>
      <c r="Q146" t="s">
        <v>1061</v>
      </c>
      <c r="R146" s="8">
        <v>1170409</v>
      </c>
      <c r="S146" s="8"/>
      <c r="U146" t="s">
        <v>289</v>
      </c>
      <c r="V146" t="s">
        <v>290</v>
      </c>
      <c r="W146" s="8">
        <v>25429106</v>
      </c>
      <c r="X146" s="8"/>
      <c r="AA146" t="s">
        <v>280</v>
      </c>
      <c r="AB146" t="str">
        <f>AA146&amp;COUNTIF(AA$4:AA146,AA146)</f>
        <v>Wandsworth1</v>
      </c>
      <c r="AC146" t="s">
        <v>571</v>
      </c>
      <c r="AD146" t="s">
        <v>572</v>
      </c>
      <c r="AE146" s="8">
        <v>33541543.425923496</v>
      </c>
      <c r="AF146" s="8"/>
      <c r="AM146" t="s">
        <v>291</v>
      </c>
      <c r="AN146" t="s">
        <v>292</v>
      </c>
      <c r="AO146" s="8"/>
      <c r="AP146" s="8">
        <v>11924369.633079924</v>
      </c>
      <c r="AQ146" s="8"/>
      <c r="AR146" s="8"/>
    </row>
    <row r="147" spans="1:44" ht="15">
      <c r="A147" t="s">
        <v>291</v>
      </c>
      <c r="B147" t="s">
        <v>292</v>
      </c>
      <c r="C147" s="218">
        <f>IF((COUNTIF($K$5:$K$168,$A147))&gt;0,(SUMIFS($R$5:$R$168,$K$5:$K$168,$A147)),(SUMIFS($H$5:$H$136,$F$5:$F$136,$A147)))</f>
        <v>2222680</v>
      </c>
      <c r="D147" s="8"/>
      <c r="K147" t="s">
        <v>255</v>
      </c>
      <c r="L147" t="s">
        <v>256</v>
      </c>
      <c r="M147">
        <v>8</v>
      </c>
      <c r="N147" t="s">
        <v>1062</v>
      </c>
      <c r="Q147" t="s">
        <v>1063</v>
      </c>
      <c r="R147" s="8">
        <v>1096927</v>
      </c>
      <c r="S147" s="8"/>
      <c r="U147" t="s">
        <v>291</v>
      </c>
      <c r="V147" t="s">
        <v>292</v>
      </c>
      <c r="W147" s="8">
        <v>21772954</v>
      </c>
      <c r="X147" s="8"/>
      <c r="AA147" t="s">
        <v>282</v>
      </c>
      <c r="AB147" t="str">
        <f>AA147&amp;COUNTIF(AA$4:AA147,AA147)</f>
        <v>Warrington1</v>
      </c>
      <c r="AC147" t="s">
        <v>557</v>
      </c>
      <c r="AD147" t="s">
        <v>558</v>
      </c>
      <c r="AE147" s="8">
        <v>21353772.58568158</v>
      </c>
      <c r="AF147" s="8"/>
      <c r="AM147" t="s">
        <v>295</v>
      </c>
      <c r="AN147" t="s">
        <v>296</v>
      </c>
      <c r="AO147" s="8"/>
      <c r="AP147" s="8">
        <v>14805534.330314631</v>
      </c>
      <c r="AQ147" s="8"/>
      <c r="AR147" s="8"/>
    </row>
    <row r="148" spans="1:44" ht="15">
      <c r="A148" t="s">
        <v>295</v>
      </c>
      <c r="B148" t="s">
        <v>296</v>
      </c>
      <c r="C148" s="8">
        <f t="shared" si="4"/>
        <v>3457171</v>
      </c>
      <c r="D148" s="8"/>
      <c r="K148" t="s">
        <v>255</v>
      </c>
      <c r="L148" t="s">
        <v>256</v>
      </c>
      <c r="M148">
        <v>9</v>
      </c>
      <c r="N148" t="s">
        <v>1064</v>
      </c>
      <c r="Q148" t="s">
        <v>1065</v>
      </c>
      <c r="R148" s="8">
        <v>671182</v>
      </c>
      <c r="S148" s="8"/>
      <c r="U148" t="s">
        <v>295</v>
      </c>
      <c r="V148" t="s">
        <v>296</v>
      </c>
      <c r="W148" s="8">
        <v>11477813</v>
      </c>
      <c r="X148" s="8"/>
      <c r="AA148" t="s">
        <v>284</v>
      </c>
      <c r="AB148" t="str">
        <f>AA148&amp;COUNTIF(AA$4:AA148,AA148)</f>
        <v>Warwickshire1</v>
      </c>
      <c r="AC148" t="s">
        <v>568</v>
      </c>
      <c r="AD148" t="s">
        <v>569</v>
      </c>
      <c r="AE148" s="8">
        <v>55075387.458695389</v>
      </c>
      <c r="AF148" s="8"/>
      <c r="AM148" t="s">
        <v>293</v>
      </c>
      <c r="AN148" t="s">
        <v>294</v>
      </c>
      <c r="AO148" s="8"/>
      <c r="AP148" s="8">
        <v>23648061.063240241</v>
      </c>
      <c r="AQ148" s="8"/>
      <c r="AR148" s="8"/>
    </row>
    <row r="149" spans="1:44" ht="15">
      <c r="A149" t="s">
        <v>293</v>
      </c>
      <c r="B149" t="s">
        <v>294</v>
      </c>
      <c r="C149" s="8">
        <f t="shared" si="4"/>
        <v>5651238</v>
      </c>
      <c r="D149" s="8"/>
      <c r="K149" t="s">
        <v>255</v>
      </c>
      <c r="L149" t="s">
        <v>256</v>
      </c>
      <c r="M149">
        <v>10</v>
      </c>
      <c r="N149" t="s">
        <v>1066</v>
      </c>
      <c r="Q149" t="s">
        <v>1067</v>
      </c>
      <c r="R149" s="8">
        <v>1057945</v>
      </c>
      <c r="S149" s="8"/>
      <c r="U149" t="s">
        <v>293</v>
      </c>
      <c r="V149" t="s">
        <v>294</v>
      </c>
      <c r="W149" s="8">
        <v>20680053</v>
      </c>
      <c r="X149" s="8"/>
      <c r="AA149" t="s">
        <v>286</v>
      </c>
      <c r="AB149" t="str">
        <f>AA149&amp;COUNTIF(AA$4:AA149,AA149)</f>
        <v>West Berkshire1</v>
      </c>
      <c r="AC149" t="s">
        <v>796</v>
      </c>
      <c r="AD149" t="s">
        <v>797</v>
      </c>
      <c r="AE149" s="8">
        <v>14509324.098416708</v>
      </c>
      <c r="AF149" s="8"/>
      <c r="AM149" t="s">
        <v>297</v>
      </c>
      <c r="AN149" t="s">
        <v>298</v>
      </c>
      <c r="AO149" s="8"/>
      <c r="AP149" s="8">
        <v>24385185.86697172</v>
      </c>
      <c r="AQ149" s="8"/>
      <c r="AR149" s="8"/>
    </row>
    <row r="150" spans="1:44" ht="15">
      <c r="A150" t="s">
        <v>297</v>
      </c>
      <c r="B150" t="s">
        <v>298</v>
      </c>
      <c r="C150" s="8">
        <f t="shared" si="4"/>
        <v>4773728</v>
      </c>
      <c r="D150" s="8"/>
      <c r="K150" t="s">
        <v>255</v>
      </c>
      <c r="L150" t="s">
        <v>256</v>
      </c>
      <c r="M150">
        <v>11</v>
      </c>
      <c r="N150" t="s">
        <v>1068</v>
      </c>
      <c r="Q150" t="s">
        <v>1069</v>
      </c>
      <c r="R150" s="8">
        <v>1659872</v>
      </c>
      <c r="S150" s="8"/>
      <c r="U150" t="s">
        <v>297</v>
      </c>
      <c r="V150" t="s">
        <v>298</v>
      </c>
      <c r="W150" s="8">
        <v>12635308</v>
      </c>
      <c r="X150" s="8"/>
      <c r="AA150" t="s">
        <v>288</v>
      </c>
      <c r="AB150" t="str">
        <f>AA150&amp;COUNTIF(AA$4:AA150,AA150)</f>
        <v>West Northamptonshire1</v>
      </c>
      <c r="AC150" t="s">
        <v>663</v>
      </c>
      <c r="AD150" t="s">
        <v>664</v>
      </c>
      <c r="AE150" s="8">
        <v>37697381.750077821</v>
      </c>
      <c r="AF150" s="8"/>
      <c r="AM150" t="s">
        <v>299</v>
      </c>
      <c r="AN150" t="s">
        <v>300</v>
      </c>
      <c r="AO150" s="8"/>
      <c r="AP150" s="8">
        <v>6338721.0285867238</v>
      </c>
      <c r="AQ150" s="8"/>
      <c r="AR150" s="8"/>
    </row>
    <row r="151" spans="1:44" ht="15">
      <c r="A151" t="s">
        <v>299</v>
      </c>
      <c r="B151" t="s">
        <v>300</v>
      </c>
      <c r="C151" s="8">
        <f t="shared" si="4"/>
        <v>1280708</v>
      </c>
      <c r="D151" s="8"/>
      <c r="K151" t="s">
        <v>283</v>
      </c>
      <c r="L151" t="s">
        <v>284</v>
      </c>
      <c r="M151">
        <v>1</v>
      </c>
      <c r="N151" t="s">
        <v>732</v>
      </c>
      <c r="Q151" t="s">
        <v>1070</v>
      </c>
      <c r="R151" s="8">
        <v>985920</v>
      </c>
      <c r="S151" s="8"/>
      <c r="U151" t="s">
        <v>299</v>
      </c>
      <c r="V151" t="s">
        <v>1071</v>
      </c>
      <c r="W151" s="8">
        <v>2783624</v>
      </c>
      <c r="X151" s="8"/>
      <c r="AA151" t="s">
        <v>290</v>
      </c>
      <c r="AB151" t="str">
        <f>AA151&amp;COUNTIF(AA$4:AA151,AA151)</f>
        <v>West Sussex1</v>
      </c>
      <c r="AC151" t="s">
        <v>805</v>
      </c>
      <c r="AD151" t="s">
        <v>806</v>
      </c>
      <c r="AE151" s="8">
        <v>86687287.218681514</v>
      </c>
      <c r="AF151" s="8"/>
      <c r="AM151" t="s">
        <v>301</v>
      </c>
      <c r="AN151" t="s">
        <v>302</v>
      </c>
      <c r="AO151" s="8"/>
      <c r="AP151" s="8">
        <v>12816633.13083709</v>
      </c>
      <c r="AQ151" s="8"/>
      <c r="AR151" s="8"/>
    </row>
    <row r="152" spans="1:44" ht="15">
      <c r="A152" t="s">
        <v>301</v>
      </c>
      <c r="B152" t="s">
        <v>302</v>
      </c>
      <c r="C152" s="8">
        <f t="shared" si="4"/>
        <v>6071658</v>
      </c>
      <c r="D152" s="8"/>
      <c r="K152" t="s">
        <v>283</v>
      </c>
      <c r="L152" t="s">
        <v>284</v>
      </c>
      <c r="M152">
        <v>2</v>
      </c>
      <c r="N152" t="s">
        <v>1072</v>
      </c>
      <c r="Q152" t="s">
        <v>1073</v>
      </c>
      <c r="R152" s="8">
        <v>2050012</v>
      </c>
      <c r="S152" s="8"/>
      <c r="U152" t="s">
        <v>301</v>
      </c>
      <c r="V152" t="s">
        <v>302</v>
      </c>
      <c r="W152" s="8">
        <v>23734327</v>
      </c>
      <c r="X152" s="8"/>
      <c r="AA152" t="s">
        <v>292</v>
      </c>
      <c r="AB152" t="str">
        <f>AA152&amp;COUNTIF(AA$4:AA152,AA152)</f>
        <v>Westminster1</v>
      </c>
      <c r="AC152" t="s">
        <v>770</v>
      </c>
      <c r="AD152" t="s">
        <v>771</v>
      </c>
      <c r="AE152" s="8">
        <v>29033887.963767372</v>
      </c>
      <c r="AF152" s="8"/>
      <c r="AM152" t="s">
        <v>303</v>
      </c>
      <c r="AN152" t="s">
        <v>304</v>
      </c>
      <c r="AO152" s="8"/>
      <c r="AP152" s="8">
        <v>5519719.7612077314</v>
      </c>
      <c r="AQ152" s="8"/>
      <c r="AR152" s="8"/>
    </row>
    <row r="153" spans="1:44" ht="15">
      <c r="A153" t="s">
        <v>303</v>
      </c>
      <c r="B153" t="s">
        <v>304</v>
      </c>
      <c r="C153" s="8">
        <f t="shared" si="4"/>
        <v>1334715</v>
      </c>
      <c r="D153" s="8"/>
      <c r="K153" t="s">
        <v>283</v>
      </c>
      <c r="L153" t="s">
        <v>284</v>
      </c>
      <c r="M153">
        <v>3</v>
      </c>
      <c r="N153" t="s">
        <v>1074</v>
      </c>
      <c r="Q153" t="s">
        <v>1075</v>
      </c>
      <c r="R153" s="8">
        <v>921921</v>
      </c>
      <c r="S153" s="8"/>
      <c r="U153" t="s">
        <v>303</v>
      </c>
      <c r="V153" t="s">
        <v>304</v>
      </c>
      <c r="W153" s="8">
        <v>582082</v>
      </c>
      <c r="X153" s="8"/>
      <c r="AA153" t="s">
        <v>296</v>
      </c>
      <c r="AB153" t="str">
        <f>AA153&amp;COUNTIF(AA$4:AA153,AA153)</f>
        <v>Westmorland and Furness1</v>
      </c>
      <c r="AC153" t="s">
        <v>520</v>
      </c>
      <c r="AD153" t="s">
        <v>521</v>
      </c>
      <c r="AE153" s="8">
        <v>18776960.298193719</v>
      </c>
      <c r="AF153" s="8"/>
      <c r="AM153" t="s">
        <v>305</v>
      </c>
      <c r="AN153" t="s">
        <v>306</v>
      </c>
      <c r="AO153" s="8"/>
      <c r="AP153" s="8">
        <v>10123396.78975009</v>
      </c>
      <c r="AQ153" s="8"/>
      <c r="AR153" s="8"/>
    </row>
    <row r="154" spans="1:44" ht="15">
      <c r="A154" t="s">
        <v>305</v>
      </c>
      <c r="B154" t="s">
        <v>306</v>
      </c>
      <c r="C154" s="8">
        <f t="shared" si="4"/>
        <v>4431405</v>
      </c>
      <c r="D154" s="8"/>
      <c r="K154" t="s">
        <v>283</v>
      </c>
      <c r="L154" t="s">
        <v>284</v>
      </c>
      <c r="M154">
        <v>4</v>
      </c>
      <c r="N154" t="s">
        <v>1076</v>
      </c>
      <c r="Q154" t="s">
        <v>1077</v>
      </c>
      <c r="R154" s="8">
        <v>1194592</v>
      </c>
      <c r="S154" s="8"/>
      <c r="U154" t="s">
        <v>305</v>
      </c>
      <c r="V154" t="s">
        <v>306</v>
      </c>
      <c r="W154" s="8">
        <v>18210314</v>
      </c>
      <c r="X154" s="8"/>
      <c r="AA154" t="s">
        <v>296</v>
      </c>
      <c r="AB154" t="str">
        <f>AA154&amp;COUNTIF(AA$4:AA154,AA154)</f>
        <v>Westmorland and Furness2</v>
      </c>
      <c r="AC154" t="s">
        <v>565</v>
      </c>
      <c r="AD154" t="s">
        <v>566</v>
      </c>
      <c r="AE154" s="8">
        <v>5880853.2483590106</v>
      </c>
      <c r="AF154" s="8"/>
      <c r="AM154" t="s">
        <v>307</v>
      </c>
      <c r="AN154" t="s">
        <v>308</v>
      </c>
      <c r="AO154" s="8"/>
      <c r="AP154" s="8">
        <v>18291929.238972593</v>
      </c>
      <c r="AQ154" s="8"/>
      <c r="AR154" s="8"/>
    </row>
    <row r="155" spans="1:44" ht="15">
      <c r="A155" t="s">
        <v>307</v>
      </c>
      <c r="B155" t="s">
        <v>308</v>
      </c>
      <c r="C155" s="8">
        <f t="shared" si="4"/>
        <v>7693188</v>
      </c>
      <c r="D155" s="8"/>
      <c r="K155" t="s">
        <v>283</v>
      </c>
      <c r="L155" t="s">
        <v>284</v>
      </c>
      <c r="M155">
        <v>5</v>
      </c>
      <c r="N155" t="s">
        <v>1078</v>
      </c>
      <c r="Q155" t="s">
        <v>1079</v>
      </c>
      <c r="R155" s="8">
        <v>1240126</v>
      </c>
      <c r="S155" s="8"/>
      <c r="U155" t="s">
        <v>307</v>
      </c>
      <c r="V155" t="s">
        <v>308</v>
      </c>
      <c r="W155" s="8">
        <v>23469793</v>
      </c>
      <c r="X155" s="8"/>
      <c r="AA155" t="s">
        <v>294</v>
      </c>
      <c r="AB155" t="str">
        <f>AA155&amp;COUNTIF(AA$4:AA155,AA155)</f>
        <v>Wigan1</v>
      </c>
      <c r="AC155" t="s">
        <v>524</v>
      </c>
      <c r="AD155" t="s">
        <v>525</v>
      </c>
      <c r="AE155" s="8">
        <v>37201259.320041053</v>
      </c>
      <c r="AF155" s="8"/>
      <c r="AM155" t="s">
        <v>309</v>
      </c>
      <c r="AN155" t="s">
        <v>310</v>
      </c>
      <c r="AP155">
        <v>8086912.1548103113</v>
      </c>
      <c r="AQ155" s="8"/>
    </row>
    <row r="156" spans="1:44" ht="15">
      <c r="A156" t="s">
        <v>309</v>
      </c>
      <c r="B156" t="s">
        <v>310</v>
      </c>
      <c r="C156" s="8">
        <f t="shared" si="4"/>
        <v>1821521</v>
      </c>
      <c r="D156" s="8"/>
      <c r="K156" t="s">
        <v>289</v>
      </c>
      <c r="L156" t="s">
        <v>290</v>
      </c>
      <c r="M156">
        <v>1</v>
      </c>
      <c r="N156" t="s">
        <v>735</v>
      </c>
      <c r="Q156" t="s">
        <v>1080</v>
      </c>
      <c r="R156" s="8">
        <v>918497</v>
      </c>
      <c r="S156" s="8"/>
      <c r="U156" t="s">
        <v>309</v>
      </c>
      <c r="V156" t="s">
        <v>310</v>
      </c>
      <c r="W156" s="8">
        <v>6623293</v>
      </c>
      <c r="X156" s="8"/>
      <c r="AA156" t="s">
        <v>298</v>
      </c>
      <c r="AB156" t="str">
        <f>AA156&amp;COUNTIF(AA$4:AA156,AA156)</f>
        <v>Wiltshire1</v>
      </c>
      <c r="AC156" t="s">
        <v>508</v>
      </c>
      <c r="AD156" t="s">
        <v>509</v>
      </c>
      <c r="AE156" s="8">
        <v>46514803.655410461</v>
      </c>
      <c r="AF156" s="8"/>
    </row>
    <row r="157" spans="1:44" ht="15">
      <c r="K157" t="s">
        <v>289</v>
      </c>
      <c r="L157" t="s">
        <v>290</v>
      </c>
      <c r="M157">
        <v>2</v>
      </c>
      <c r="N157" t="s">
        <v>736</v>
      </c>
      <c r="Q157" t="s">
        <v>1081</v>
      </c>
      <c r="R157" s="8">
        <v>2355526</v>
      </c>
      <c r="S157" s="8"/>
      <c r="AA157" t="s">
        <v>300</v>
      </c>
      <c r="AB157" t="str">
        <f>AA157&amp;COUNTIF(AA$4:AA157,AA157)</f>
        <v>Windsor and Maidenhead1</v>
      </c>
      <c r="AC157" t="s">
        <v>796</v>
      </c>
      <c r="AD157" t="s">
        <v>797</v>
      </c>
      <c r="AE157" s="8">
        <v>13364578.535747932</v>
      </c>
      <c r="AF157" s="8"/>
    </row>
    <row r="158" spans="1:44" ht="15">
      <c r="K158" t="s">
        <v>289</v>
      </c>
      <c r="L158" t="s">
        <v>290</v>
      </c>
      <c r="M158">
        <v>3</v>
      </c>
      <c r="N158" t="s">
        <v>1082</v>
      </c>
      <c r="Q158" t="s">
        <v>1083</v>
      </c>
      <c r="R158" s="8">
        <v>2135764</v>
      </c>
      <c r="S158" s="8"/>
      <c r="AA158" t="s">
        <v>302</v>
      </c>
      <c r="AB158" t="str">
        <f>AA158&amp;COUNTIF(AA$4:AA158,AA158)</f>
        <v>Wirral1</v>
      </c>
      <c r="AC158" t="s">
        <v>557</v>
      </c>
      <c r="AD158" t="s">
        <v>558</v>
      </c>
      <c r="AE158" s="8">
        <v>40309134.161866471</v>
      </c>
      <c r="AF158" s="8"/>
    </row>
    <row r="159" spans="1:44" ht="15">
      <c r="K159" t="s">
        <v>289</v>
      </c>
      <c r="L159" t="s">
        <v>290</v>
      </c>
      <c r="M159">
        <v>4</v>
      </c>
      <c r="N159" t="s">
        <v>1084</v>
      </c>
      <c r="Q159" t="s">
        <v>1085</v>
      </c>
      <c r="R159" s="8">
        <v>1305939</v>
      </c>
      <c r="S159" s="8"/>
      <c r="AA159" t="s">
        <v>304</v>
      </c>
      <c r="AB159" t="str">
        <f>AA159&amp;COUNTIF(AA$4:AA159,AA159)</f>
        <v>Wokingham1</v>
      </c>
      <c r="AC159" t="s">
        <v>796</v>
      </c>
      <c r="AD159" t="s">
        <v>797</v>
      </c>
      <c r="AE159" s="8">
        <v>12579308.242879797</v>
      </c>
      <c r="AF159" s="8"/>
    </row>
    <row r="160" spans="1:44" ht="15">
      <c r="K160" t="s">
        <v>289</v>
      </c>
      <c r="L160" t="s">
        <v>290</v>
      </c>
      <c r="M160">
        <v>5</v>
      </c>
      <c r="N160" t="s">
        <v>1086</v>
      </c>
      <c r="Q160" t="s">
        <v>1087</v>
      </c>
      <c r="R160" s="8">
        <v>1741888</v>
      </c>
      <c r="S160" s="8"/>
      <c r="AA160" t="s">
        <v>306</v>
      </c>
      <c r="AB160" t="str">
        <f>AA160&amp;COUNTIF(AA$4:AA160,AA160)</f>
        <v>Wolverhampton1</v>
      </c>
      <c r="AC160" t="s">
        <v>587</v>
      </c>
      <c r="AD160" t="s">
        <v>588</v>
      </c>
      <c r="AE160" s="8">
        <v>29737848.475689258</v>
      </c>
      <c r="AF160" s="8"/>
    </row>
    <row r="161" spans="11:32" ht="15">
      <c r="K161" t="s">
        <v>289</v>
      </c>
      <c r="L161" t="s">
        <v>290</v>
      </c>
      <c r="M161">
        <v>6</v>
      </c>
      <c r="N161" t="s">
        <v>1088</v>
      </c>
      <c r="Q161" t="s">
        <v>1089</v>
      </c>
      <c r="R161" s="8">
        <v>1443251</v>
      </c>
      <c r="S161" s="8"/>
      <c r="AA161" t="s">
        <v>308</v>
      </c>
      <c r="AB161" t="str">
        <f>AA161&amp;COUNTIF(AA$4:AA161,AA161)</f>
        <v>Worcestershire1</v>
      </c>
      <c r="AC161" t="s">
        <v>621</v>
      </c>
      <c r="AD161" t="s">
        <v>622</v>
      </c>
      <c r="AE161" s="8">
        <v>56215075.823979378</v>
      </c>
      <c r="AF161" s="8"/>
    </row>
    <row r="162" spans="11:32" ht="15">
      <c r="K162" t="s">
        <v>289</v>
      </c>
      <c r="L162" t="s">
        <v>290</v>
      </c>
      <c r="M162">
        <v>7</v>
      </c>
      <c r="N162" t="s">
        <v>1090</v>
      </c>
      <c r="Q162" t="s">
        <v>1091</v>
      </c>
      <c r="R162" s="8">
        <v>1781586</v>
      </c>
      <c r="S162" s="8"/>
      <c r="AA162" t="s">
        <v>310</v>
      </c>
      <c r="AB162" t="str">
        <f>AA162&amp;COUNTIF(AA$4:AA162,AA162)</f>
        <v>York1</v>
      </c>
      <c r="AC162" t="s">
        <v>591</v>
      </c>
      <c r="AD162" t="s">
        <v>592</v>
      </c>
      <c r="AE162" s="8">
        <v>18028573.779282484</v>
      </c>
      <c r="AF162" s="8"/>
    </row>
    <row r="163" spans="11:32" ht="15">
      <c r="K163" t="s">
        <v>307</v>
      </c>
      <c r="L163" t="s">
        <v>308</v>
      </c>
      <c r="M163">
        <v>1</v>
      </c>
      <c r="N163" t="s">
        <v>744</v>
      </c>
      <c r="Q163" t="s">
        <v>1092</v>
      </c>
      <c r="R163" s="8">
        <v>1285847</v>
      </c>
      <c r="S163" s="8"/>
      <c r="AE163" s="8"/>
      <c r="AF163" s="8"/>
    </row>
    <row r="164" spans="11:32" ht="15">
      <c r="K164" t="s">
        <v>307</v>
      </c>
      <c r="L164" t="s">
        <v>308</v>
      </c>
      <c r="M164">
        <v>2</v>
      </c>
      <c r="N164" t="s">
        <v>1093</v>
      </c>
      <c r="Q164" t="s">
        <v>1094</v>
      </c>
      <c r="R164" s="8">
        <v>857774</v>
      </c>
      <c r="S164" s="8"/>
      <c r="AE164" s="8"/>
      <c r="AF164" s="8"/>
    </row>
    <row r="165" spans="11:32" ht="15">
      <c r="K165" t="s">
        <v>307</v>
      </c>
      <c r="L165" t="s">
        <v>308</v>
      </c>
      <c r="M165">
        <v>3</v>
      </c>
      <c r="N165" t="s">
        <v>1095</v>
      </c>
      <c r="Q165" t="s">
        <v>1096</v>
      </c>
      <c r="R165" s="8">
        <v>1181745</v>
      </c>
      <c r="S165" s="8"/>
      <c r="AE165" s="8"/>
      <c r="AF165" s="8"/>
    </row>
    <row r="166" spans="11:32" ht="15">
      <c r="K166" t="s">
        <v>307</v>
      </c>
      <c r="L166" t="s">
        <v>308</v>
      </c>
      <c r="M166">
        <v>4</v>
      </c>
      <c r="N166" t="s">
        <v>1097</v>
      </c>
      <c r="Q166" t="s">
        <v>1098</v>
      </c>
      <c r="R166" s="8">
        <v>1002880</v>
      </c>
      <c r="S166" s="8"/>
      <c r="AE166" s="8"/>
      <c r="AF166" s="8"/>
    </row>
    <row r="167" spans="11:32" ht="15">
      <c r="K167" t="s">
        <v>307</v>
      </c>
      <c r="L167" t="s">
        <v>308</v>
      </c>
      <c r="M167">
        <v>5</v>
      </c>
      <c r="N167" t="s">
        <v>1099</v>
      </c>
      <c r="Q167" t="s">
        <v>1100</v>
      </c>
      <c r="R167" s="8">
        <v>1553446</v>
      </c>
      <c r="S167" s="8"/>
      <c r="AE167" s="8"/>
      <c r="AF167" s="8"/>
    </row>
    <row r="168" spans="11:32" ht="15">
      <c r="K168" t="s">
        <v>307</v>
      </c>
      <c r="L168" t="s">
        <v>308</v>
      </c>
      <c r="M168">
        <v>6</v>
      </c>
      <c r="N168" t="s">
        <v>1101</v>
      </c>
      <c r="Q168" t="s">
        <v>1102</v>
      </c>
      <c r="R168" s="8">
        <v>1811496</v>
      </c>
      <c r="S168" s="8"/>
      <c r="AE168" s="8"/>
      <c r="AF168" s="8"/>
    </row>
  </sheetData>
  <pageMargins left="0.7" right="0.7" top="0.75" bottom="0.75" header="0.3" footer="0.3"/>
  <pageSetup paperSize="9"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72157-CDE9-4D3F-927A-28F7546E441F}">
  <sheetPr codeName="Sheet8"/>
  <dimension ref="A1:H267"/>
  <sheetViews>
    <sheetView showGridLines="0" showRowColHeaders="0" zoomScale="70" zoomScaleNormal="70" workbookViewId="0">
      <selection activeCell="I25" sqref="I25"/>
    </sheetView>
  </sheetViews>
  <sheetFormatPr defaultColWidth="8.85546875" defaultRowHeight="14.45"/>
  <cols>
    <col min="2" max="2" width="9.42578125" customWidth="1"/>
    <col min="3" max="3" width="26.85546875" customWidth="1"/>
    <col min="4" max="4" width="39.28515625" customWidth="1"/>
    <col min="5" max="6" width="21.42578125" customWidth="1"/>
    <col min="7" max="7" width="27.140625" customWidth="1"/>
    <col min="8" max="10" width="21.42578125" customWidth="1"/>
  </cols>
  <sheetData>
    <row r="1" spans="1:8" ht="15" thickBot="1">
      <c r="A1" s="7" t="s">
        <v>334</v>
      </c>
    </row>
    <row r="2" spans="1:8" ht="18.95" thickBot="1">
      <c r="B2" s="430" t="str">
        <f>'2. Cover'!B7</f>
        <v>Better Care Fund 2026-27 Numerical Template</v>
      </c>
      <c r="C2" s="430"/>
      <c r="D2" s="430"/>
      <c r="E2" s="430"/>
      <c r="G2" s="431"/>
      <c r="H2" s="431"/>
    </row>
    <row r="3" spans="1:8">
      <c r="B3" s="413" t="s">
        <v>419</v>
      </c>
      <c r="C3" s="413"/>
      <c r="D3" s="413"/>
      <c r="E3" s="413"/>
    </row>
    <row r="5" spans="1:8">
      <c r="B5" s="308" t="s">
        <v>425</v>
      </c>
      <c r="C5" s="308"/>
      <c r="D5" s="434" t="str">
        <f>IF('Backsheet for muncher'!D9="&lt;Please select a Health and Wellbeing Board&gt;","Please select in '2. Cover' sheet",'Backsheet for muncher'!D9)</f>
        <v>Staffordshire</v>
      </c>
      <c r="E5" s="434"/>
    </row>
    <row r="6" spans="1:8" ht="14.45" customHeight="1">
      <c r="B6" s="223"/>
      <c r="C6" s="222"/>
      <c r="E6" s="25"/>
      <c r="F6" s="25"/>
      <c r="G6" s="25"/>
    </row>
    <row r="7" spans="1:8" ht="14.45" customHeight="1">
      <c r="B7" s="223"/>
      <c r="C7" s="222"/>
      <c r="E7" s="25"/>
      <c r="F7" s="25"/>
      <c r="G7" s="25"/>
    </row>
    <row r="8" spans="1:8">
      <c r="D8" s="435" t="s">
        <v>439</v>
      </c>
      <c r="E8" s="436"/>
      <c r="F8" s="436"/>
    </row>
    <row r="9" spans="1:8" ht="20.25" customHeight="1">
      <c r="B9" s="48" t="s">
        <v>1103</v>
      </c>
      <c r="C9" s="49"/>
      <c r="D9" s="224" t="s">
        <v>429</v>
      </c>
      <c r="E9" s="225" t="s">
        <v>430</v>
      </c>
      <c r="F9" s="45" t="s">
        <v>1104</v>
      </c>
    </row>
    <row r="10" spans="1:8">
      <c r="B10" s="441" t="s">
        <v>432</v>
      </c>
      <c r="C10" s="442"/>
      <c r="D10" s="221">
        <f>'3. Income'!C24</f>
        <v>12439394</v>
      </c>
      <c r="E10" s="221">
        <f>IFERROR(SUMIF($E$30:$E$267,$B10,$G$30:$G$267),0)</f>
        <v>12439394</v>
      </c>
      <c r="F10" s="101">
        <f t="shared" ref="F10:F15" si="0">ROUND(D10-E10,0)</f>
        <v>0</v>
      </c>
    </row>
    <row r="11" spans="1:8">
      <c r="B11" s="443" t="s">
        <v>433</v>
      </c>
      <c r="C11" s="444"/>
      <c r="D11" s="219">
        <f>'3. Income'!C50</f>
        <v>83772932.809340715</v>
      </c>
      <c r="E11" s="219">
        <f>IFERROR(SUMIF($E$30:$E$267,$B11,$G$30:$G$267),0)</f>
        <v>83772932.550640807</v>
      </c>
      <c r="F11" s="102">
        <f t="shared" si="0"/>
        <v>0</v>
      </c>
    </row>
    <row r="12" spans="1:8">
      <c r="B12" s="443" t="s">
        <v>434</v>
      </c>
      <c r="C12" s="444"/>
      <c r="D12" s="219">
        <f>'3. Income'!C30</f>
        <v>40352013</v>
      </c>
      <c r="E12" s="219">
        <f>IFERROR(SUMIF($E$30:$E$267,$B12,$G$30:$G$267),0)</f>
        <v>40352013</v>
      </c>
      <c r="F12" s="102">
        <f t="shared" si="0"/>
        <v>0</v>
      </c>
    </row>
    <row r="13" spans="1:8">
      <c r="B13" s="443" t="s">
        <v>435</v>
      </c>
      <c r="C13" s="444"/>
      <c r="D13" s="219">
        <f>'3. Income'!C39</f>
        <v>0</v>
      </c>
      <c r="E13" s="219">
        <f>IFERROR(SUMIF($E$30:$E$267,$B13,$G$30:$G$267),0)</f>
        <v>0</v>
      </c>
      <c r="F13" s="102">
        <f t="shared" si="0"/>
        <v>0</v>
      </c>
    </row>
    <row r="14" spans="1:8">
      <c r="B14" s="445" t="s">
        <v>1105</v>
      </c>
      <c r="C14" s="446"/>
      <c r="D14" s="219">
        <f>'3. Income'!C66</f>
        <v>19868687</v>
      </c>
      <c r="E14" s="219">
        <f>IFERROR(SUMIF($E$30:$E$267,$B14,$G$30:$G$267),0)</f>
        <v>19868687.1862</v>
      </c>
      <c r="F14" s="102">
        <f t="shared" si="0"/>
        <v>0</v>
      </c>
    </row>
    <row r="15" spans="1:8">
      <c r="B15" s="439" t="s">
        <v>422</v>
      </c>
      <c r="C15" s="440"/>
      <c r="D15" s="220">
        <f>SUM(D10:D14)</f>
        <v>156433026.80934072</v>
      </c>
      <c r="E15" s="220">
        <f>ROUND(SUM(E10:E14),0)</f>
        <v>156433027</v>
      </c>
      <c r="F15" s="103">
        <f t="shared" si="0"/>
        <v>0</v>
      </c>
    </row>
    <row r="18" spans="2:7">
      <c r="B18" s="20" t="s">
        <v>1106</v>
      </c>
      <c r="C18" s="96"/>
      <c r="D18" s="96"/>
      <c r="E18" s="96"/>
      <c r="F18" s="243"/>
    </row>
    <row r="19" spans="2:7" ht="14.45" customHeight="1">
      <c r="D19" s="437" t="s">
        <v>439</v>
      </c>
      <c r="E19" s="438"/>
    </row>
    <row r="20" spans="2:7" ht="32.25" customHeight="1">
      <c r="D20" s="276" t="s">
        <v>440</v>
      </c>
      <c r="E20" s="277" t="s">
        <v>1107</v>
      </c>
    </row>
    <row r="21" spans="2:7" ht="33" customHeight="1">
      <c r="B21" s="432" t="s">
        <v>1108</v>
      </c>
      <c r="C21" s="433"/>
      <c r="D21" s="278">
        <f>'3. Summary'!D24</f>
        <v>29511963</v>
      </c>
      <c r="E21" s="279">
        <f>IFERROR(SUMIFS($G$30:$G$267,$E$30:$E$267,$B$11,$F$30:$F$267,"Yes"),0)</f>
        <v>30797925.414581548</v>
      </c>
    </row>
    <row r="24" spans="2:7">
      <c r="B24" s="7" t="b" cm="1">
        <f t="array" ref="B24">AND(C27:G27="Yes")</f>
        <v>1</v>
      </c>
    </row>
    <row r="25" spans="2:7">
      <c r="B25" s="249" t="s">
        <v>1109</v>
      </c>
      <c r="C25" s="250"/>
      <c r="D25" s="250"/>
      <c r="E25" s="250"/>
      <c r="F25" s="250"/>
      <c r="G25" s="250"/>
    </row>
    <row r="26" spans="2:7">
      <c r="B26" s="251" t="s">
        <v>1110</v>
      </c>
      <c r="C26" s="251"/>
      <c r="D26" s="251"/>
      <c r="E26" s="251"/>
      <c r="F26" s="251"/>
      <c r="G26" s="251"/>
    </row>
    <row r="27" spans="2:7">
      <c r="B27" s="252">
        <f>COUNTA(B30:B267)</f>
        <v>65</v>
      </c>
      <c r="C27" s="253" t="str">
        <f>IF(B30="","No",IF(COUNTA(C30:C267)=$B$27,"Yes", "No"))</f>
        <v>Yes</v>
      </c>
      <c r="D27" s="253" t="str">
        <f>IF(B30="","No",IF(COUNTA(D30:D267)=$B$27,"Yes", "No"))</f>
        <v>Yes</v>
      </c>
      <c r="E27" s="253" t="str">
        <f>IF(B30="","No",IF(COUNTA(E30:E267)=$B$27,"Yes", "No"))</f>
        <v>Yes</v>
      </c>
      <c r="F27" s="253" t="str">
        <f>IF(B30="","No",IF(COUNTA(F30:F267)=$B$27,"Yes", "No"))</f>
        <v>Yes</v>
      </c>
      <c r="G27" s="253" t="str">
        <f>IF(B30="","No",IF(COUNTA(G30:G267)=$B$27,"Yes", "No"))</f>
        <v>Yes</v>
      </c>
    </row>
    <row r="29" spans="2:7">
      <c r="B29" s="46" t="s">
        <v>1111</v>
      </c>
      <c r="C29" s="46" t="s">
        <v>1112</v>
      </c>
      <c r="D29" s="46" t="s">
        <v>1113</v>
      </c>
      <c r="E29" s="46" t="s">
        <v>1114</v>
      </c>
      <c r="F29" s="46" t="s">
        <v>1115</v>
      </c>
      <c r="G29" s="46" t="s">
        <v>1116</v>
      </c>
    </row>
    <row r="30" spans="2:7" ht="42" customHeight="1">
      <c r="B30" s="258">
        <v>1</v>
      </c>
      <c r="C30" s="258" t="s">
        <v>1117</v>
      </c>
      <c r="D30" s="254" t="s">
        <v>1118</v>
      </c>
      <c r="E30" s="254" t="s">
        <v>433</v>
      </c>
      <c r="F30" s="254" t="s">
        <v>4</v>
      </c>
      <c r="G30" s="255">
        <v>1564213.8950362799</v>
      </c>
    </row>
    <row r="31" spans="2:7" ht="45" customHeight="1">
      <c r="B31" s="258">
        <v>2</v>
      </c>
      <c r="C31" s="258" t="s">
        <v>1117</v>
      </c>
      <c r="D31" s="254" t="s">
        <v>1118</v>
      </c>
      <c r="E31" s="254" t="s">
        <v>433</v>
      </c>
      <c r="F31" s="254" t="s">
        <v>8</v>
      </c>
      <c r="G31" s="255">
        <v>5618797.1028965004</v>
      </c>
    </row>
    <row r="32" spans="2:7" ht="45" customHeight="1">
      <c r="B32" s="258">
        <v>3</v>
      </c>
      <c r="C32" s="258" t="s">
        <v>1119</v>
      </c>
      <c r="D32" s="254" t="s">
        <v>1120</v>
      </c>
      <c r="E32" s="254" t="s">
        <v>433</v>
      </c>
      <c r="F32" s="254" t="s">
        <v>4</v>
      </c>
      <c r="G32" s="255">
        <v>612892.93252446491</v>
      </c>
    </row>
    <row r="33" spans="2:7" ht="45" customHeight="1">
      <c r="B33" s="258">
        <v>4</v>
      </c>
      <c r="C33" s="258" t="s">
        <v>1119</v>
      </c>
      <c r="D33" s="254" t="s">
        <v>1121</v>
      </c>
      <c r="E33" s="254" t="s">
        <v>433</v>
      </c>
      <c r="F33" s="254" t="s">
        <v>4</v>
      </c>
      <c r="G33" s="255">
        <v>191972.93966938759</v>
      </c>
    </row>
    <row r="34" spans="2:7" ht="45" customHeight="1">
      <c r="B34" s="258">
        <v>5</v>
      </c>
      <c r="C34" s="258" t="s">
        <v>1122</v>
      </c>
      <c r="D34" s="254" t="s">
        <v>1123</v>
      </c>
      <c r="E34" s="254" t="s">
        <v>433</v>
      </c>
      <c r="F34" s="254" t="s">
        <v>4</v>
      </c>
      <c r="G34" s="255">
        <v>142204.1117300714</v>
      </c>
    </row>
    <row r="35" spans="2:7" ht="45" customHeight="1">
      <c r="B35" s="258">
        <v>6</v>
      </c>
      <c r="C35" s="258" t="s">
        <v>1119</v>
      </c>
      <c r="D35" s="254" t="s">
        <v>1124</v>
      </c>
      <c r="E35" s="254" t="s">
        <v>433</v>
      </c>
      <c r="F35" s="254" t="s">
        <v>4</v>
      </c>
      <c r="G35" s="255">
        <v>726645.77724368684</v>
      </c>
    </row>
    <row r="36" spans="2:7" ht="45" customHeight="1">
      <c r="B36" s="258">
        <v>7</v>
      </c>
      <c r="C36" s="258" t="s">
        <v>1122</v>
      </c>
      <c r="D36" s="254" t="s">
        <v>1125</v>
      </c>
      <c r="E36" s="254" t="s">
        <v>433</v>
      </c>
      <c r="F36" s="254" t="s">
        <v>4</v>
      </c>
      <c r="G36" s="255">
        <v>1137612.0045109009</v>
      </c>
    </row>
    <row r="37" spans="2:7" ht="45" customHeight="1">
      <c r="B37" s="258">
        <v>8</v>
      </c>
      <c r="C37" s="258" t="s">
        <v>1122</v>
      </c>
      <c r="D37" s="254" t="s">
        <v>1126</v>
      </c>
      <c r="E37" s="254" t="s">
        <v>433</v>
      </c>
      <c r="F37" s="254" t="s">
        <v>4</v>
      </c>
      <c r="G37" s="255">
        <v>855156.93337492435</v>
      </c>
    </row>
    <row r="38" spans="2:7" ht="45" customHeight="1">
      <c r="B38" s="258">
        <v>9</v>
      </c>
      <c r="C38" s="258" t="s">
        <v>1127</v>
      </c>
      <c r="D38" s="254" t="s">
        <v>1128</v>
      </c>
      <c r="E38" s="254" t="s">
        <v>434</v>
      </c>
      <c r="F38" s="254" t="s">
        <v>4</v>
      </c>
      <c r="G38" s="255">
        <v>324542</v>
      </c>
    </row>
    <row r="39" spans="2:7" ht="45" customHeight="1">
      <c r="B39" s="258">
        <v>10</v>
      </c>
      <c r="C39" s="258" t="s">
        <v>1127</v>
      </c>
      <c r="D39" s="254" t="s">
        <v>1129</v>
      </c>
      <c r="E39" s="254" t="s">
        <v>433</v>
      </c>
      <c r="F39" s="254" t="s">
        <v>4</v>
      </c>
      <c r="G39" s="255">
        <v>1990815.7855616589</v>
      </c>
    </row>
    <row r="40" spans="2:7" ht="45" customHeight="1">
      <c r="B40" s="258">
        <v>11</v>
      </c>
      <c r="C40" s="258" t="s">
        <v>1127</v>
      </c>
      <c r="D40" s="254" t="s">
        <v>1130</v>
      </c>
      <c r="E40" s="254" t="s">
        <v>433</v>
      </c>
      <c r="F40" s="254" t="s">
        <v>8</v>
      </c>
      <c r="G40" s="255">
        <v>1158175.1443207904</v>
      </c>
    </row>
    <row r="41" spans="2:7" ht="45" customHeight="1">
      <c r="B41" s="258">
        <v>12</v>
      </c>
      <c r="C41" s="258" t="s">
        <v>1127</v>
      </c>
      <c r="D41" s="254" t="s">
        <v>1131</v>
      </c>
      <c r="E41" s="254" t="s">
        <v>433</v>
      </c>
      <c r="F41" s="254" t="s">
        <v>8</v>
      </c>
      <c r="G41" s="255">
        <v>8873790.0753166489</v>
      </c>
    </row>
    <row r="42" spans="2:7" ht="45" customHeight="1">
      <c r="B42" s="258">
        <v>13</v>
      </c>
      <c r="C42" s="258" t="s">
        <v>1127</v>
      </c>
      <c r="D42" s="254" t="s">
        <v>1132</v>
      </c>
      <c r="E42" s="254" t="s">
        <v>433</v>
      </c>
      <c r="F42" s="254" t="s">
        <v>8</v>
      </c>
      <c r="G42" s="255">
        <v>95700</v>
      </c>
    </row>
    <row r="43" spans="2:7" ht="45" customHeight="1">
      <c r="B43" s="258">
        <v>14</v>
      </c>
      <c r="C43" s="258" t="s">
        <v>1127</v>
      </c>
      <c r="D43" s="254" t="s">
        <v>1133</v>
      </c>
      <c r="E43" s="254" t="s">
        <v>433</v>
      </c>
      <c r="F43" s="254" t="s">
        <v>8</v>
      </c>
      <c r="G43" s="255">
        <v>573582.74243554939</v>
      </c>
    </row>
    <row r="44" spans="2:7" ht="45" customHeight="1">
      <c r="B44" s="258">
        <v>15</v>
      </c>
      <c r="C44" s="258" t="s">
        <v>1134</v>
      </c>
      <c r="D44" s="254" t="s">
        <v>1135</v>
      </c>
      <c r="E44" s="254" t="s">
        <v>433</v>
      </c>
      <c r="F44" s="254" t="s">
        <v>8</v>
      </c>
      <c r="G44" s="255">
        <v>348781.68044429406</v>
      </c>
    </row>
    <row r="45" spans="2:7" ht="45" customHeight="1">
      <c r="B45" s="258">
        <v>16</v>
      </c>
      <c r="C45" s="258" t="s">
        <v>1136</v>
      </c>
      <c r="D45" s="254" t="s">
        <v>1137</v>
      </c>
      <c r="E45" s="254" t="s">
        <v>433</v>
      </c>
      <c r="F45" s="254" t="s">
        <v>4</v>
      </c>
      <c r="G45" s="255">
        <v>7514485.1393433437</v>
      </c>
    </row>
    <row r="46" spans="2:7" ht="45" customHeight="1">
      <c r="B46" s="258">
        <v>17</v>
      </c>
      <c r="C46" s="258" t="s">
        <v>1136</v>
      </c>
      <c r="D46" s="254" t="s">
        <v>1138</v>
      </c>
      <c r="E46" s="254" t="s">
        <v>433</v>
      </c>
      <c r="F46" s="254" t="s">
        <v>4</v>
      </c>
      <c r="G46" s="255">
        <v>890553.90250112431</v>
      </c>
    </row>
    <row r="47" spans="2:7" ht="28.5" customHeight="1">
      <c r="B47" s="258">
        <v>18</v>
      </c>
      <c r="C47" s="258" t="s">
        <v>1136</v>
      </c>
      <c r="D47" s="254" t="s">
        <v>1139</v>
      </c>
      <c r="E47" s="254" t="s">
        <v>433</v>
      </c>
      <c r="F47" s="254" t="s">
        <v>4</v>
      </c>
      <c r="G47" s="255">
        <v>175773.26451012644</v>
      </c>
    </row>
    <row r="48" spans="2:7" ht="28.5" customHeight="1">
      <c r="B48" s="258">
        <v>19</v>
      </c>
      <c r="C48" s="258" t="s">
        <v>1136</v>
      </c>
      <c r="D48" s="254" t="s">
        <v>1140</v>
      </c>
      <c r="E48" s="254" t="s">
        <v>433</v>
      </c>
      <c r="F48" s="254" t="s">
        <v>8</v>
      </c>
      <c r="G48" s="255">
        <v>4473125.4790916834</v>
      </c>
    </row>
    <row r="49" spans="2:7" ht="28.5" customHeight="1">
      <c r="B49" s="258">
        <v>20</v>
      </c>
      <c r="C49" s="258" t="s">
        <v>1141</v>
      </c>
      <c r="D49" s="254" t="s">
        <v>1142</v>
      </c>
      <c r="E49" s="254" t="s">
        <v>1105</v>
      </c>
      <c r="F49" s="254" t="s">
        <v>8</v>
      </c>
      <c r="G49" s="255">
        <v>23713.160599999999</v>
      </c>
    </row>
    <row r="50" spans="2:7" ht="28.5" customHeight="1">
      <c r="B50" s="258">
        <v>21</v>
      </c>
      <c r="C50" s="258" t="s">
        <v>1143</v>
      </c>
      <c r="D50" s="254" t="s">
        <v>1144</v>
      </c>
      <c r="E50" s="254" t="s">
        <v>434</v>
      </c>
      <c r="F50" s="254" t="s">
        <v>4</v>
      </c>
      <c r="G50" s="255">
        <v>257573</v>
      </c>
    </row>
    <row r="51" spans="2:7" ht="28.5" customHeight="1">
      <c r="B51" s="258">
        <v>22</v>
      </c>
      <c r="C51" s="258" t="s">
        <v>1141</v>
      </c>
      <c r="D51" s="254" t="s">
        <v>1145</v>
      </c>
      <c r="E51" s="254" t="s">
        <v>434</v>
      </c>
      <c r="F51" s="254" t="s">
        <v>4</v>
      </c>
      <c r="G51" s="255">
        <v>94787</v>
      </c>
    </row>
    <row r="52" spans="2:7" ht="28.5" customHeight="1">
      <c r="B52" s="258">
        <v>23</v>
      </c>
      <c r="C52" s="258" t="s">
        <v>1143</v>
      </c>
      <c r="D52" s="254" t="s">
        <v>1146</v>
      </c>
      <c r="E52" s="254" t="s">
        <v>433</v>
      </c>
      <c r="F52" s="254" t="s">
        <v>4</v>
      </c>
      <c r="G52" s="255">
        <v>7592132.8666605456</v>
      </c>
    </row>
    <row r="53" spans="2:7" ht="28.5" customHeight="1">
      <c r="B53" s="258">
        <v>24</v>
      </c>
      <c r="C53" s="258" t="s">
        <v>1143</v>
      </c>
      <c r="D53" s="254" t="s">
        <v>1147</v>
      </c>
      <c r="E53" s="254" t="s">
        <v>434</v>
      </c>
      <c r="F53" s="254" t="s">
        <v>4</v>
      </c>
      <c r="G53" s="255">
        <v>25347969</v>
      </c>
    </row>
    <row r="54" spans="2:7" ht="28.5" customHeight="1">
      <c r="B54" s="258">
        <v>25</v>
      </c>
      <c r="C54" s="258" t="s">
        <v>1143</v>
      </c>
      <c r="D54" s="254" t="s">
        <v>1148</v>
      </c>
      <c r="E54" s="254" t="s">
        <v>434</v>
      </c>
      <c r="F54" s="254" t="s">
        <v>4</v>
      </c>
      <c r="G54" s="255">
        <v>329694</v>
      </c>
    </row>
    <row r="55" spans="2:7" ht="28.5" customHeight="1">
      <c r="B55" s="258">
        <v>26</v>
      </c>
      <c r="C55" s="258" t="s">
        <v>1149</v>
      </c>
      <c r="D55" s="254" t="s">
        <v>1150</v>
      </c>
      <c r="E55" s="254" t="s">
        <v>432</v>
      </c>
      <c r="F55" s="254" t="s">
        <v>8</v>
      </c>
      <c r="G55" s="255">
        <v>12439394</v>
      </c>
    </row>
    <row r="56" spans="2:7" ht="28.5" customHeight="1">
      <c r="B56" s="258">
        <v>27</v>
      </c>
      <c r="C56" s="258" t="s">
        <v>1119</v>
      </c>
      <c r="D56" s="254" t="s">
        <v>1124</v>
      </c>
      <c r="E56" s="254" t="s">
        <v>433</v>
      </c>
      <c r="F56" s="254" t="s">
        <v>4</v>
      </c>
      <c r="G56" s="255">
        <v>6117502.8619150342</v>
      </c>
    </row>
    <row r="57" spans="2:7" ht="28.5" customHeight="1">
      <c r="B57" s="258">
        <v>28</v>
      </c>
      <c r="C57" s="258" t="s">
        <v>1119</v>
      </c>
      <c r="D57" s="254" t="s">
        <v>1151</v>
      </c>
      <c r="E57" s="254" t="s">
        <v>434</v>
      </c>
      <c r="F57" s="254" t="s">
        <v>4</v>
      </c>
      <c r="G57" s="255">
        <v>407700</v>
      </c>
    </row>
    <row r="58" spans="2:7" ht="28.5" customHeight="1">
      <c r="B58" s="258">
        <v>29</v>
      </c>
      <c r="C58" s="258" t="s">
        <v>1119</v>
      </c>
      <c r="D58" s="254" t="s">
        <v>1152</v>
      </c>
      <c r="E58" s="254" t="s">
        <v>1105</v>
      </c>
      <c r="F58" s="254" t="s">
        <v>8</v>
      </c>
      <c r="G58" s="255">
        <v>103058.6508</v>
      </c>
    </row>
    <row r="59" spans="2:7" ht="28.5" customHeight="1">
      <c r="B59" s="258">
        <v>30</v>
      </c>
      <c r="C59" s="258" t="s">
        <v>1153</v>
      </c>
      <c r="D59" s="254" t="s">
        <v>1154</v>
      </c>
      <c r="E59" s="254" t="s">
        <v>433</v>
      </c>
      <c r="F59" s="254" t="s">
        <v>8</v>
      </c>
      <c r="G59" s="255">
        <v>1334735.4345183501</v>
      </c>
    </row>
    <row r="60" spans="2:7" ht="28.5" customHeight="1">
      <c r="B60" s="258">
        <v>31</v>
      </c>
      <c r="C60" s="258" t="s">
        <v>1153</v>
      </c>
      <c r="D60" s="254" t="s">
        <v>1155</v>
      </c>
      <c r="E60" s="254" t="s">
        <v>433</v>
      </c>
      <c r="F60" s="254" t="s">
        <v>8</v>
      </c>
      <c r="G60" s="255">
        <v>2382317.0680357995</v>
      </c>
    </row>
    <row r="61" spans="2:7" ht="28.5" customHeight="1">
      <c r="B61" s="258">
        <v>32</v>
      </c>
      <c r="C61" s="258" t="s">
        <v>1153</v>
      </c>
      <c r="D61" s="254" t="s">
        <v>1156</v>
      </c>
      <c r="E61" s="254" t="s">
        <v>433</v>
      </c>
      <c r="F61" s="254" t="s">
        <v>8</v>
      </c>
      <c r="G61" s="255">
        <v>5862565.0165361511</v>
      </c>
    </row>
    <row r="62" spans="2:7" ht="28.5" customHeight="1">
      <c r="B62" s="258">
        <v>33</v>
      </c>
      <c r="C62" s="258" t="s">
        <v>1157</v>
      </c>
      <c r="D62" s="254" t="s">
        <v>1158</v>
      </c>
      <c r="E62" s="254" t="s">
        <v>433</v>
      </c>
      <c r="F62" s="254" t="s">
        <v>8</v>
      </c>
      <c r="G62" s="255">
        <v>4854099.5861214837</v>
      </c>
    </row>
    <row r="63" spans="2:7" ht="28.5" customHeight="1">
      <c r="B63" s="258">
        <v>34</v>
      </c>
      <c r="C63" s="258" t="s">
        <v>1157</v>
      </c>
      <c r="D63" s="254" t="s">
        <v>1159</v>
      </c>
      <c r="E63" s="254" t="s">
        <v>433</v>
      </c>
      <c r="F63" s="254" t="s">
        <v>8</v>
      </c>
      <c r="G63" s="255">
        <v>4902819.0387608176</v>
      </c>
    </row>
    <row r="64" spans="2:7" ht="28.5" customHeight="1">
      <c r="B64" s="258">
        <v>35</v>
      </c>
      <c r="C64" s="258" t="s">
        <v>1127</v>
      </c>
      <c r="D64" s="254" t="s">
        <v>1160</v>
      </c>
      <c r="E64" s="254" t="s">
        <v>1105</v>
      </c>
      <c r="F64" s="254" t="s">
        <v>8</v>
      </c>
      <c r="G64" s="255">
        <v>1673834.0220000001</v>
      </c>
    </row>
    <row r="65" spans="2:7" ht="28.5" customHeight="1">
      <c r="B65" s="258">
        <v>36</v>
      </c>
      <c r="C65" s="258" t="s">
        <v>1134</v>
      </c>
      <c r="D65" s="254" t="s">
        <v>1161</v>
      </c>
      <c r="E65" s="254" t="s">
        <v>433</v>
      </c>
      <c r="F65" s="254" t="s">
        <v>8</v>
      </c>
      <c r="G65" s="255">
        <v>4478706.6698085712</v>
      </c>
    </row>
    <row r="66" spans="2:7" ht="28.5" customHeight="1">
      <c r="B66" s="258">
        <v>37</v>
      </c>
      <c r="C66" s="258" t="s">
        <v>1134</v>
      </c>
      <c r="D66" s="254" t="s">
        <v>1162</v>
      </c>
      <c r="E66" s="254" t="s">
        <v>433</v>
      </c>
      <c r="F66" s="254" t="s">
        <v>8</v>
      </c>
      <c r="G66" s="255">
        <v>1995414.2789226288</v>
      </c>
    </row>
    <row r="67" spans="2:7" ht="28.5" customHeight="1">
      <c r="B67" s="258">
        <v>38</v>
      </c>
      <c r="C67" s="258" t="s">
        <v>1163</v>
      </c>
      <c r="D67" s="254" t="s">
        <v>1164</v>
      </c>
      <c r="E67" s="254" t="s">
        <v>434</v>
      </c>
      <c r="F67" s="254" t="s">
        <v>4</v>
      </c>
      <c r="G67" s="255">
        <v>4949526</v>
      </c>
    </row>
    <row r="68" spans="2:7" ht="28.5" customHeight="1">
      <c r="B68" s="258">
        <v>39</v>
      </c>
      <c r="C68" s="258" t="s">
        <v>1163</v>
      </c>
      <c r="D68" s="254" t="s">
        <v>1165</v>
      </c>
      <c r="E68" s="254" t="s">
        <v>434</v>
      </c>
      <c r="F68" s="254" t="s">
        <v>4</v>
      </c>
      <c r="G68" s="255">
        <v>391511</v>
      </c>
    </row>
    <row r="69" spans="2:7" ht="28.5" customHeight="1">
      <c r="B69" s="258">
        <v>40</v>
      </c>
      <c r="C69" s="258" t="s">
        <v>1163</v>
      </c>
      <c r="D69" s="254" t="s">
        <v>1166</v>
      </c>
      <c r="E69" s="254" t="s">
        <v>434</v>
      </c>
      <c r="F69" s="254" t="s">
        <v>4</v>
      </c>
      <c r="G69" s="255">
        <v>554296</v>
      </c>
    </row>
    <row r="70" spans="2:7" ht="28.5" customHeight="1">
      <c r="B70" s="258">
        <v>41</v>
      </c>
      <c r="C70" s="258" t="s">
        <v>1163</v>
      </c>
      <c r="D70" s="254" t="s">
        <v>1167</v>
      </c>
      <c r="E70" s="254" t="s">
        <v>1105</v>
      </c>
      <c r="F70" s="254" t="s">
        <v>8</v>
      </c>
      <c r="G70" s="255">
        <f>12654378.3528+1400000</f>
        <v>14054378.3528</v>
      </c>
    </row>
    <row r="71" spans="2:7" ht="28.5" customHeight="1">
      <c r="B71" s="258">
        <v>42</v>
      </c>
      <c r="C71" s="258" t="s">
        <v>1134</v>
      </c>
      <c r="D71" s="254" t="s">
        <v>1168</v>
      </c>
      <c r="E71" s="254" t="s">
        <v>434</v>
      </c>
      <c r="F71" s="254" t="s">
        <v>4</v>
      </c>
      <c r="G71" s="255">
        <v>51478</v>
      </c>
    </row>
    <row r="72" spans="2:7" ht="28.5" customHeight="1">
      <c r="B72" s="258">
        <v>43</v>
      </c>
      <c r="C72" s="258" t="s">
        <v>1136</v>
      </c>
      <c r="D72" s="254" t="s">
        <v>1169</v>
      </c>
      <c r="E72" s="254" t="s">
        <v>1105</v>
      </c>
      <c r="F72" s="254" t="s">
        <v>8</v>
      </c>
      <c r="G72" s="255">
        <v>4013703</v>
      </c>
    </row>
    <row r="73" spans="2:7" ht="28.5" customHeight="1">
      <c r="B73" s="258">
        <v>44</v>
      </c>
      <c r="C73" s="258" t="s">
        <v>1119</v>
      </c>
      <c r="D73" s="254" t="s">
        <v>1170</v>
      </c>
      <c r="E73" s="254" t="s">
        <v>434</v>
      </c>
      <c r="F73" s="254" t="s">
        <v>4</v>
      </c>
      <c r="G73" s="255">
        <v>120637</v>
      </c>
    </row>
    <row r="74" spans="2:7" ht="28.5" customHeight="1">
      <c r="B74" s="258">
        <v>45</v>
      </c>
      <c r="C74" s="258" t="s">
        <v>1163</v>
      </c>
      <c r="D74" s="254" t="s">
        <v>1171</v>
      </c>
      <c r="E74" s="254" t="s">
        <v>434</v>
      </c>
      <c r="F74" s="254" t="s">
        <v>4</v>
      </c>
      <c r="G74" s="255">
        <v>7477300</v>
      </c>
    </row>
    <row r="75" spans="2:7" ht="28.5" customHeight="1">
      <c r="B75" s="258">
        <v>46</v>
      </c>
      <c r="C75" s="258" t="s">
        <v>1172</v>
      </c>
      <c r="D75" s="254" t="s">
        <v>1173</v>
      </c>
      <c r="E75" s="254" t="s">
        <v>433</v>
      </c>
      <c r="F75" s="254" t="s">
        <v>8</v>
      </c>
      <c r="G75" s="255">
        <v>1200000</v>
      </c>
    </row>
    <row r="76" spans="2:7" ht="28.5" customHeight="1">
      <c r="B76" s="258">
        <v>47</v>
      </c>
      <c r="C76" s="258" t="s">
        <v>1119</v>
      </c>
      <c r="D76" s="254" t="s">
        <v>1174</v>
      </c>
      <c r="E76" s="254" t="s">
        <v>433</v>
      </c>
      <c r="F76" s="254" t="s">
        <v>8</v>
      </c>
      <c r="G76" s="255">
        <v>56148.510000000009</v>
      </c>
    </row>
    <row r="77" spans="2:7" ht="28.5" customHeight="1">
      <c r="B77" s="258">
        <v>48</v>
      </c>
      <c r="C77" s="258" t="s">
        <v>1127</v>
      </c>
      <c r="D77" s="254" t="s">
        <v>1175</v>
      </c>
      <c r="E77" s="254" t="s">
        <v>433</v>
      </c>
      <c r="F77" s="254" t="s">
        <v>8</v>
      </c>
      <c r="G77" s="255">
        <v>316473.42000000004</v>
      </c>
    </row>
    <row r="78" spans="2:7" ht="28.5" customHeight="1">
      <c r="B78" s="258">
        <v>49</v>
      </c>
      <c r="C78" s="258" t="s">
        <v>1176</v>
      </c>
      <c r="D78" s="254" t="s">
        <v>1177</v>
      </c>
      <c r="E78" s="254" t="s">
        <v>433</v>
      </c>
      <c r="F78" s="254" t="s">
        <v>8</v>
      </c>
      <c r="G78" s="255">
        <v>526775.11200000008</v>
      </c>
    </row>
    <row r="79" spans="2:7" ht="28.5" customHeight="1">
      <c r="B79" s="258">
        <v>50</v>
      </c>
      <c r="C79" s="258" t="s">
        <v>1176</v>
      </c>
      <c r="D79" s="254" t="s">
        <v>1178</v>
      </c>
      <c r="E79" s="254" t="s">
        <v>433</v>
      </c>
      <c r="F79" s="254" t="s">
        <v>8</v>
      </c>
      <c r="G79" s="255">
        <v>223573.15800000002</v>
      </c>
    </row>
    <row r="80" spans="2:7" ht="28.5" customHeight="1">
      <c r="B80" s="258">
        <v>51</v>
      </c>
      <c r="C80" s="258" t="s">
        <v>1141</v>
      </c>
      <c r="D80" s="254" t="s">
        <v>1179</v>
      </c>
      <c r="E80" s="254" t="s">
        <v>433</v>
      </c>
      <c r="F80" s="254" t="s">
        <v>8</v>
      </c>
      <c r="G80" s="255">
        <v>116380.54800000001</v>
      </c>
    </row>
    <row r="81" spans="2:7" ht="28.5" customHeight="1">
      <c r="B81" s="258">
        <v>52</v>
      </c>
      <c r="C81" s="258" t="s">
        <v>1176</v>
      </c>
      <c r="D81" s="254" t="s">
        <v>1180</v>
      </c>
      <c r="E81" s="254" t="s">
        <v>433</v>
      </c>
      <c r="F81" s="254" t="s">
        <v>8</v>
      </c>
      <c r="G81" s="255">
        <v>306264.60000000003</v>
      </c>
    </row>
    <row r="82" spans="2:7" ht="28.5" customHeight="1">
      <c r="B82" s="258">
        <v>53</v>
      </c>
      <c r="C82" s="258" t="s">
        <v>1181</v>
      </c>
      <c r="D82" s="254" t="s">
        <v>1182</v>
      </c>
      <c r="E82" s="254" t="s">
        <v>434</v>
      </c>
      <c r="F82" s="254" t="s">
        <v>4</v>
      </c>
      <c r="G82" s="255">
        <v>45000</v>
      </c>
    </row>
    <row r="83" spans="2:7" ht="28.5" customHeight="1">
      <c r="B83" s="258">
        <v>54</v>
      </c>
      <c r="C83" s="258" t="s">
        <v>1141</v>
      </c>
      <c r="D83" s="254" t="s">
        <v>1183</v>
      </c>
      <c r="E83" s="254" t="s">
        <v>433</v>
      </c>
      <c r="F83" s="254" t="s">
        <v>8</v>
      </c>
      <c r="G83" s="255">
        <v>431220.55680000002</v>
      </c>
    </row>
    <row r="84" spans="2:7" ht="28.5" customHeight="1">
      <c r="B84" s="258">
        <v>55</v>
      </c>
      <c r="C84" s="258" t="s">
        <v>1141</v>
      </c>
      <c r="D84" s="254" t="s">
        <v>1184</v>
      </c>
      <c r="E84" s="254" t="s">
        <v>433</v>
      </c>
      <c r="F84" s="254" t="s">
        <v>8</v>
      </c>
      <c r="G84" s="255">
        <v>43356.858540000001</v>
      </c>
    </row>
    <row r="85" spans="2:7" ht="28.5" customHeight="1">
      <c r="B85" s="258">
        <v>56</v>
      </c>
      <c r="C85" s="258" t="s">
        <v>1127</v>
      </c>
      <c r="D85" s="254" t="s">
        <v>1185</v>
      </c>
      <c r="E85" s="254" t="s">
        <v>433</v>
      </c>
      <c r="F85" s="254" t="s">
        <v>8</v>
      </c>
      <c r="G85" s="255">
        <v>524279.05551000003</v>
      </c>
    </row>
    <row r="86" spans="2:7" ht="28.5" customHeight="1">
      <c r="B86" s="258">
        <v>57</v>
      </c>
      <c r="C86" s="258" t="s">
        <v>1117</v>
      </c>
      <c r="D86" s="254" t="s">
        <v>1186</v>
      </c>
      <c r="E86" s="254" t="s">
        <v>433</v>
      </c>
      <c r="F86" s="254" t="s">
        <v>8</v>
      </c>
      <c r="G86" s="255">
        <v>29000</v>
      </c>
    </row>
    <row r="87" spans="2:7" ht="28.5" customHeight="1">
      <c r="B87" s="258">
        <v>58</v>
      </c>
      <c r="C87" s="258" t="s">
        <v>1117</v>
      </c>
      <c r="D87" s="254" t="s">
        <v>1187</v>
      </c>
      <c r="E87" s="254" t="s">
        <v>433</v>
      </c>
      <c r="F87" s="254" t="s">
        <v>8</v>
      </c>
      <c r="G87" s="255">
        <v>115131</v>
      </c>
    </row>
    <row r="88" spans="2:7" ht="28.5" customHeight="1">
      <c r="B88" s="258">
        <v>59</v>
      </c>
      <c r="C88" s="258" t="s">
        <v>1134</v>
      </c>
      <c r="D88" s="254" t="s">
        <v>1188</v>
      </c>
      <c r="E88" s="254" t="s">
        <v>433</v>
      </c>
      <c r="F88" s="254" t="s">
        <v>8</v>
      </c>
      <c r="G88" s="255">
        <v>310000</v>
      </c>
    </row>
    <row r="89" spans="2:7" ht="28.5" customHeight="1">
      <c r="B89" s="258">
        <v>60</v>
      </c>
      <c r="C89" s="258" t="s">
        <v>1134</v>
      </c>
      <c r="D89" s="254" t="s">
        <v>1189</v>
      </c>
      <c r="E89" s="254" t="s">
        <v>433</v>
      </c>
      <c r="F89" s="254" t="s">
        <v>8</v>
      </c>
      <c r="G89" s="255">
        <v>120120</v>
      </c>
    </row>
    <row r="90" spans="2:7" ht="28.5" customHeight="1">
      <c r="B90" s="258">
        <v>61</v>
      </c>
      <c r="C90" s="258" t="s">
        <v>1134</v>
      </c>
      <c r="D90" s="254" t="s">
        <v>1190</v>
      </c>
      <c r="E90" s="254" t="s">
        <v>433</v>
      </c>
      <c r="F90" s="254" t="s">
        <v>8</v>
      </c>
      <c r="G90" s="255">
        <v>1303675</v>
      </c>
    </row>
    <row r="91" spans="2:7" ht="28.5" customHeight="1">
      <c r="B91" s="258">
        <v>62</v>
      </c>
      <c r="C91" s="258" t="s">
        <v>1191</v>
      </c>
      <c r="D91" s="254" t="s">
        <v>1192</v>
      </c>
      <c r="E91" s="254" t="s">
        <v>433</v>
      </c>
      <c r="F91" s="254" t="s">
        <v>8</v>
      </c>
      <c r="G91" s="255">
        <v>200000</v>
      </c>
    </row>
    <row r="92" spans="2:7" ht="28.5" customHeight="1">
      <c r="B92" s="258">
        <v>63</v>
      </c>
      <c r="C92" s="258" t="s">
        <v>1143</v>
      </c>
      <c r="D92" s="254" t="s">
        <v>1193</v>
      </c>
      <c r="E92" s="254" t="s">
        <v>433</v>
      </c>
      <c r="F92" s="254" t="s">
        <v>4</v>
      </c>
      <c r="G92" s="255">
        <v>1285963</v>
      </c>
    </row>
    <row r="93" spans="2:7" ht="28.5" customHeight="1">
      <c r="B93" s="258">
        <v>64</v>
      </c>
      <c r="C93" s="258" t="s">
        <v>1157</v>
      </c>
      <c r="D93" s="254" t="s">
        <v>1194</v>
      </c>
      <c r="E93" s="254" t="s">
        <v>433</v>
      </c>
      <c r="F93" s="254" t="s">
        <v>8</v>
      </c>
      <c r="G93" s="255">
        <v>200000</v>
      </c>
    </row>
    <row r="94" spans="2:7" ht="28.5" customHeight="1">
      <c r="B94" s="258">
        <v>65</v>
      </c>
      <c r="C94" s="258" t="s">
        <v>1157</v>
      </c>
      <c r="D94" s="254" t="s">
        <v>1195</v>
      </c>
      <c r="E94" s="254" t="s">
        <v>433</v>
      </c>
      <c r="F94" s="254" t="s">
        <v>8</v>
      </c>
      <c r="G94" s="255">
        <v>0</v>
      </c>
    </row>
    <row r="95" spans="2:7" ht="28.5" customHeight="1">
      <c r="B95" s="258"/>
      <c r="C95" s="258"/>
      <c r="D95" s="254"/>
      <c r="E95" s="254"/>
      <c r="F95" s="254"/>
      <c r="G95" s="255"/>
    </row>
    <row r="96" spans="2:7" ht="28.5" customHeight="1">
      <c r="B96" s="258"/>
      <c r="C96" s="258"/>
      <c r="D96" s="254"/>
      <c r="E96" s="254"/>
      <c r="F96" s="254"/>
      <c r="G96" s="255"/>
    </row>
    <row r="97" spans="2:7" ht="28.5" customHeight="1">
      <c r="B97" s="258"/>
      <c r="C97" s="258"/>
      <c r="D97" s="254"/>
      <c r="E97" s="254"/>
      <c r="F97" s="254"/>
      <c r="G97" s="255"/>
    </row>
    <row r="98" spans="2:7" ht="28.5" customHeight="1">
      <c r="B98" s="258"/>
      <c r="C98" s="258"/>
      <c r="D98" s="254"/>
      <c r="E98" s="254"/>
      <c r="F98" s="254"/>
      <c r="G98" s="255"/>
    </row>
    <row r="99" spans="2:7" ht="28.5" customHeight="1">
      <c r="B99" s="258"/>
      <c r="C99" s="258"/>
      <c r="D99" s="254"/>
      <c r="E99" s="254"/>
      <c r="F99" s="254"/>
      <c r="G99" s="255"/>
    </row>
    <row r="100" spans="2:7" ht="28.5" customHeight="1">
      <c r="B100" s="258"/>
      <c r="C100" s="258"/>
      <c r="D100" s="254"/>
      <c r="E100" s="254"/>
      <c r="F100" s="254"/>
      <c r="G100" s="255"/>
    </row>
    <row r="101" spans="2:7" ht="28.5" customHeight="1">
      <c r="B101" s="258"/>
      <c r="C101" s="258"/>
      <c r="D101" s="254"/>
      <c r="E101" s="254"/>
      <c r="F101" s="254"/>
      <c r="G101" s="255"/>
    </row>
    <row r="102" spans="2:7" ht="28.5" customHeight="1">
      <c r="B102" s="258"/>
      <c r="C102" s="258"/>
      <c r="D102" s="254"/>
      <c r="E102" s="254"/>
      <c r="F102" s="254"/>
      <c r="G102" s="255"/>
    </row>
    <row r="103" spans="2:7" ht="28.5" customHeight="1">
      <c r="B103" s="258"/>
      <c r="C103" s="258"/>
      <c r="D103" s="254"/>
      <c r="E103" s="254"/>
      <c r="F103" s="254"/>
      <c r="G103" s="255"/>
    </row>
    <row r="104" spans="2:7" ht="28.5" customHeight="1">
      <c r="B104" s="258"/>
      <c r="C104" s="258"/>
      <c r="D104" s="254"/>
      <c r="E104" s="254"/>
      <c r="F104" s="254"/>
      <c r="G104" s="255"/>
    </row>
    <row r="105" spans="2:7" ht="28.5" customHeight="1">
      <c r="B105" s="258"/>
      <c r="C105" s="258"/>
      <c r="D105" s="254"/>
      <c r="E105" s="254"/>
      <c r="F105" s="254"/>
      <c r="G105" s="255"/>
    </row>
    <row r="106" spans="2:7" ht="28.5" customHeight="1">
      <c r="B106" s="258"/>
      <c r="C106" s="258"/>
      <c r="D106" s="254"/>
      <c r="E106" s="254"/>
      <c r="F106" s="254"/>
      <c r="G106" s="255"/>
    </row>
    <row r="107" spans="2:7" ht="28.5" customHeight="1">
      <c r="B107" s="258"/>
      <c r="C107" s="258"/>
      <c r="D107" s="254"/>
      <c r="E107" s="254"/>
      <c r="F107" s="254"/>
      <c r="G107" s="255"/>
    </row>
    <row r="108" spans="2:7" ht="28.5" customHeight="1">
      <c r="B108" s="258"/>
      <c r="C108" s="258"/>
      <c r="D108" s="254"/>
      <c r="E108" s="254"/>
      <c r="F108" s="254"/>
      <c r="G108" s="255"/>
    </row>
    <row r="109" spans="2:7" ht="28.5" customHeight="1">
      <c r="B109" s="258"/>
      <c r="C109" s="258"/>
      <c r="D109" s="254"/>
      <c r="E109" s="254"/>
      <c r="F109" s="254"/>
      <c r="G109" s="255"/>
    </row>
    <row r="110" spans="2:7" ht="28.5" customHeight="1">
      <c r="B110" s="258"/>
      <c r="C110" s="258"/>
      <c r="D110" s="254"/>
      <c r="E110" s="254"/>
      <c r="F110" s="254"/>
      <c r="G110" s="255"/>
    </row>
    <row r="111" spans="2:7" ht="28.5" customHeight="1">
      <c r="B111" s="258"/>
      <c r="C111" s="258"/>
      <c r="D111" s="254"/>
      <c r="E111" s="254"/>
      <c r="F111" s="254"/>
      <c r="G111" s="255"/>
    </row>
    <row r="112" spans="2:7" ht="28.5" customHeight="1">
      <c r="B112" s="258"/>
      <c r="C112" s="258"/>
      <c r="D112" s="254"/>
      <c r="E112" s="254"/>
      <c r="F112" s="254"/>
      <c r="G112" s="255"/>
    </row>
    <row r="113" spans="2:7" ht="28.5" customHeight="1">
      <c r="B113" s="258"/>
      <c r="C113" s="258"/>
      <c r="D113" s="254"/>
      <c r="E113" s="254"/>
      <c r="F113" s="254"/>
      <c r="G113" s="255"/>
    </row>
    <row r="114" spans="2:7" ht="28.5" customHeight="1">
      <c r="B114" s="258"/>
      <c r="C114" s="258"/>
      <c r="D114" s="254"/>
      <c r="E114" s="254"/>
      <c r="F114" s="254"/>
      <c r="G114" s="255"/>
    </row>
    <row r="115" spans="2:7" ht="28.5" customHeight="1">
      <c r="B115" s="258"/>
      <c r="C115" s="258"/>
      <c r="D115" s="254"/>
      <c r="E115" s="254"/>
      <c r="F115" s="254"/>
      <c r="G115" s="255"/>
    </row>
    <row r="116" spans="2:7" ht="28.5" customHeight="1">
      <c r="B116" s="258"/>
      <c r="C116" s="258"/>
      <c r="D116" s="254"/>
      <c r="E116" s="254"/>
      <c r="F116" s="254"/>
      <c r="G116" s="255"/>
    </row>
    <row r="117" spans="2:7" ht="28.5" customHeight="1">
      <c r="B117" s="258"/>
      <c r="C117" s="258"/>
      <c r="D117" s="254"/>
      <c r="E117" s="254"/>
      <c r="F117" s="254"/>
      <c r="G117" s="255"/>
    </row>
    <row r="118" spans="2:7" ht="28.5" customHeight="1">
      <c r="B118" s="258"/>
      <c r="C118" s="258"/>
      <c r="D118" s="254"/>
      <c r="E118" s="254"/>
      <c r="F118" s="254"/>
      <c r="G118" s="255"/>
    </row>
    <row r="119" spans="2:7" ht="28.5" customHeight="1">
      <c r="B119" s="258"/>
      <c r="C119" s="258"/>
      <c r="D119" s="254"/>
      <c r="E119" s="254"/>
      <c r="F119" s="254"/>
      <c r="G119" s="255"/>
    </row>
    <row r="120" spans="2:7" ht="28.5" customHeight="1">
      <c r="B120" s="258"/>
      <c r="C120" s="258"/>
      <c r="D120" s="254"/>
      <c r="E120" s="254"/>
      <c r="F120" s="254"/>
      <c r="G120" s="255"/>
    </row>
    <row r="121" spans="2:7" ht="28.5" customHeight="1">
      <c r="B121" s="258"/>
      <c r="C121" s="258"/>
      <c r="D121" s="254"/>
      <c r="E121" s="254"/>
      <c r="F121" s="254"/>
      <c r="G121" s="255"/>
    </row>
    <row r="122" spans="2:7" ht="28.5" customHeight="1">
      <c r="B122" s="258"/>
      <c r="C122" s="258"/>
      <c r="D122" s="254"/>
      <c r="E122" s="254"/>
      <c r="F122" s="254"/>
      <c r="G122" s="255"/>
    </row>
    <row r="123" spans="2:7" ht="28.5" customHeight="1">
      <c r="B123" s="258"/>
      <c r="C123" s="258"/>
      <c r="D123" s="254"/>
      <c r="E123" s="254"/>
      <c r="F123" s="254"/>
      <c r="G123" s="255"/>
    </row>
    <row r="124" spans="2:7" ht="28.5" customHeight="1">
      <c r="B124" s="258"/>
      <c r="C124" s="258"/>
      <c r="D124" s="254"/>
      <c r="E124" s="254"/>
      <c r="F124" s="254"/>
      <c r="G124" s="255"/>
    </row>
    <row r="125" spans="2:7" ht="28.5" customHeight="1">
      <c r="B125" s="258"/>
      <c r="C125" s="258"/>
      <c r="D125" s="254"/>
      <c r="E125" s="254"/>
      <c r="F125" s="254"/>
      <c r="G125" s="255"/>
    </row>
    <row r="126" spans="2:7" ht="28.5" customHeight="1">
      <c r="B126" s="258"/>
      <c r="C126" s="258"/>
      <c r="D126" s="254"/>
      <c r="E126" s="254"/>
      <c r="F126" s="254"/>
      <c r="G126" s="255"/>
    </row>
    <row r="127" spans="2:7" ht="28.5" customHeight="1">
      <c r="B127" s="258"/>
      <c r="C127" s="258"/>
      <c r="D127" s="254"/>
      <c r="E127" s="254"/>
      <c r="F127" s="254"/>
      <c r="G127" s="255"/>
    </row>
    <row r="128" spans="2:7" ht="28.5" customHeight="1">
      <c r="B128" s="258"/>
      <c r="C128" s="258"/>
      <c r="D128" s="254"/>
      <c r="E128" s="254"/>
      <c r="F128" s="254"/>
      <c r="G128" s="255"/>
    </row>
    <row r="129" spans="2:7" ht="28.5" customHeight="1">
      <c r="B129" s="258"/>
      <c r="C129" s="258"/>
      <c r="D129" s="254"/>
      <c r="E129" s="254"/>
      <c r="F129" s="254"/>
      <c r="G129" s="255"/>
    </row>
    <row r="130" spans="2:7" ht="28.5" customHeight="1">
      <c r="B130" s="258"/>
      <c r="C130" s="258"/>
      <c r="D130" s="254"/>
      <c r="E130" s="254"/>
      <c r="F130" s="254"/>
      <c r="G130" s="255"/>
    </row>
    <row r="131" spans="2:7" ht="28.5" customHeight="1">
      <c r="B131" s="258"/>
      <c r="C131" s="258"/>
      <c r="D131" s="254"/>
      <c r="E131" s="254"/>
      <c r="F131" s="254"/>
      <c r="G131" s="255"/>
    </row>
    <row r="132" spans="2:7" ht="28.5" customHeight="1">
      <c r="B132" s="258"/>
      <c r="C132" s="258"/>
      <c r="D132" s="254"/>
      <c r="E132" s="254"/>
      <c r="F132" s="254"/>
      <c r="G132" s="255"/>
    </row>
    <row r="133" spans="2:7" ht="28.5" customHeight="1">
      <c r="B133" s="258"/>
      <c r="C133" s="258"/>
      <c r="D133" s="254"/>
      <c r="E133" s="254"/>
      <c r="F133" s="254"/>
      <c r="G133" s="255"/>
    </row>
    <row r="134" spans="2:7" ht="28.5" customHeight="1">
      <c r="B134" s="258"/>
      <c r="C134" s="258"/>
      <c r="D134" s="254"/>
      <c r="E134" s="254"/>
      <c r="F134" s="254"/>
      <c r="G134" s="255"/>
    </row>
    <row r="135" spans="2:7" ht="28.5" customHeight="1">
      <c r="B135" s="258"/>
      <c r="C135" s="258"/>
      <c r="D135" s="254"/>
      <c r="E135" s="254"/>
      <c r="F135" s="254"/>
      <c r="G135" s="255"/>
    </row>
    <row r="136" spans="2:7" ht="28.5" customHeight="1">
      <c r="B136" s="258"/>
      <c r="C136" s="258"/>
      <c r="D136" s="254"/>
      <c r="E136" s="254"/>
      <c r="F136" s="254"/>
      <c r="G136" s="255"/>
    </row>
    <row r="137" spans="2:7" ht="28.5" customHeight="1">
      <c r="B137" s="258"/>
      <c r="C137" s="258"/>
      <c r="D137" s="254"/>
      <c r="E137" s="254"/>
      <c r="F137" s="254"/>
      <c r="G137" s="255"/>
    </row>
    <row r="138" spans="2:7" ht="28.5" customHeight="1">
      <c r="B138" s="258"/>
      <c r="C138" s="258"/>
      <c r="D138" s="254"/>
      <c r="E138" s="254"/>
      <c r="F138" s="254"/>
      <c r="G138" s="255"/>
    </row>
    <row r="139" spans="2:7" ht="28.5" customHeight="1">
      <c r="B139" s="258"/>
      <c r="C139" s="258"/>
      <c r="D139" s="254"/>
      <c r="E139" s="254"/>
      <c r="F139" s="254"/>
      <c r="G139" s="255"/>
    </row>
    <row r="140" spans="2:7" ht="28.5" customHeight="1">
      <c r="B140" s="258"/>
      <c r="C140" s="258"/>
      <c r="D140" s="254"/>
      <c r="E140" s="254"/>
      <c r="F140" s="254"/>
      <c r="G140" s="255"/>
    </row>
    <row r="141" spans="2:7" ht="28.5" customHeight="1">
      <c r="B141" s="258"/>
      <c r="C141" s="258"/>
      <c r="D141" s="254"/>
      <c r="E141" s="254"/>
      <c r="F141" s="254"/>
      <c r="G141" s="255"/>
    </row>
    <row r="142" spans="2:7" ht="28.5" customHeight="1">
      <c r="B142" s="258"/>
      <c r="C142" s="258"/>
      <c r="D142" s="254"/>
      <c r="E142" s="254"/>
      <c r="F142" s="254"/>
      <c r="G142" s="255"/>
    </row>
    <row r="143" spans="2:7" ht="28.5" customHeight="1">
      <c r="B143" s="258"/>
      <c r="C143" s="258"/>
      <c r="D143" s="254"/>
      <c r="E143" s="254"/>
      <c r="F143" s="254"/>
      <c r="G143" s="255"/>
    </row>
    <row r="144" spans="2:7" ht="28.5" customHeight="1">
      <c r="B144" s="258"/>
      <c r="C144" s="258"/>
      <c r="D144" s="254"/>
      <c r="E144" s="254"/>
      <c r="F144" s="254"/>
      <c r="G144" s="255"/>
    </row>
    <row r="145" spans="2:7" ht="28.5" customHeight="1">
      <c r="B145" s="258"/>
      <c r="C145" s="258"/>
      <c r="D145" s="254"/>
      <c r="E145" s="254"/>
      <c r="F145" s="254"/>
      <c r="G145" s="255"/>
    </row>
    <row r="146" spans="2:7" ht="28.5" customHeight="1">
      <c r="B146" s="258"/>
      <c r="C146" s="258"/>
      <c r="D146" s="254"/>
      <c r="E146" s="254"/>
      <c r="F146" s="254"/>
      <c r="G146" s="255"/>
    </row>
    <row r="147" spans="2:7" ht="28.5" customHeight="1">
      <c r="B147" s="258"/>
      <c r="C147" s="258"/>
      <c r="D147" s="254"/>
      <c r="E147" s="254"/>
      <c r="F147" s="254"/>
      <c r="G147" s="255"/>
    </row>
    <row r="148" spans="2:7" ht="28.5" customHeight="1">
      <c r="B148" s="258"/>
      <c r="C148" s="258"/>
      <c r="D148" s="254"/>
      <c r="E148" s="254"/>
      <c r="F148" s="254"/>
      <c r="G148" s="255"/>
    </row>
    <row r="149" spans="2:7" ht="28.5" customHeight="1">
      <c r="B149" s="258"/>
      <c r="C149" s="258"/>
      <c r="D149" s="254"/>
      <c r="E149" s="254"/>
      <c r="F149" s="254"/>
      <c r="G149" s="255"/>
    </row>
    <row r="150" spans="2:7" ht="28.5" customHeight="1">
      <c r="B150" s="258"/>
      <c r="C150" s="258"/>
      <c r="D150" s="254"/>
      <c r="E150" s="254"/>
      <c r="F150" s="254"/>
      <c r="G150" s="255"/>
    </row>
    <row r="151" spans="2:7" ht="28.5" customHeight="1">
      <c r="B151" s="258"/>
      <c r="C151" s="258"/>
      <c r="D151" s="254"/>
      <c r="E151" s="254"/>
      <c r="F151" s="254"/>
      <c r="G151" s="255"/>
    </row>
    <row r="152" spans="2:7" ht="28.5" customHeight="1">
      <c r="B152" s="258"/>
      <c r="C152" s="258"/>
      <c r="D152" s="254"/>
      <c r="E152" s="254"/>
      <c r="F152" s="254"/>
      <c r="G152" s="255"/>
    </row>
    <row r="153" spans="2:7" ht="28.5" customHeight="1">
      <c r="B153" s="258"/>
      <c r="C153" s="258"/>
      <c r="D153" s="254"/>
      <c r="E153" s="254"/>
      <c r="F153" s="254"/>
      <c r="G153" s="255"/>
    </row>
    <row r="154" spans="2:7" ht="28.5" customHeight="1">
      <c r="B154" s="258"/>
      <c r="C154" s="258"/>
      <c r="D154" s="254"/>
      <c r="E154" s="254"/>
      <c r="F154" s="254"/>
      <c r="G154" s="255"/>
    </row>
    <row r="155" spans="2:7" ht="28.5" customHeight="1">
      <c r="B155" s="258"/>
      <c r="C155" s="258"/>
      <c r="D155" s="254"/>
      <c r="E155" s="254"/>
      <c r="F155" s="254"/>
      <c r="G155" s="255"/>
    </row>
    <row r="156" spans="2:7" ht="28.5" customHeight="1">
      <c r="B156" s="258"/>
      <c r="C156" s="258"/>
      <c r="D156" s="254"/>
      <c r="E156" s="254"/>
      <c r="F156" s="254"/>
      <c r="G156" s="255"/>
    </row>
    <row r="157" spans="2:7" ht="28.5" customHeight="1">
      <c r="B157" s="258"/>
      <c r="C157" s="258"/>
      <c r="D157" s="254"/>
      <c r="E157" s="254"/>
      <c r="F157" s="254"/>
      <c r="G157" s="255"/>
    </row>
    <row r="158" spans="2:7" ht="28.5" customHeight="1">
      <c r="B158" s="258"/>
      <c r="C158" s="258"/>
      <c r="D158" s="254"/>
      <c r="E158" s="254"/>
      <c r="F158" s="254"/>
      <c r="G158" s="255"/>
    </row>
    <row r="159" spans="2:7" ht="28.5" customHeight="1">
      <c r="B159" s="258"/>
      <c r="C159" s="258"/>
      <c r="D159" s="254"/>
      <c r="E159" s="254"/>
      <c r="F159" s="254"/>
      <c r="G159" s="255"/>
    </row>
    <row r="160" spans="2:7" ht="28.5" customHeight="1">
      <c r="B160" s="258"/>
      <c r="C160" s="258"/>
      <c r="D160" s="254"/>
      <c r="E160" s="254"/>
      <c r="F160" s="254"/>
      <c r="G160" s="255"/>
    </row>
    <row r="161" spans="2:7" ht="28.5" customHeight="1">
      <c r="B161" s="258"/>
      <c r="C161" s="258"/>
      <c r="D161" s="254"/>
      <c r="E161" s="254"/>
      <c r="F161" s="254"/>
      <c r="G161" s="255"/>
    </row>
    <row r="162" spans="2:7" ht="28.5" customHeight="1">
      <c r="B162" s="258"/>
      <c r="C162" s="258"/>
      <c r="D162" s="254"/>
      <c r="E162" s="254"/>
      <c r="F162" s="254"/>
      <c r="G162" s="255"/>
    </row>
    <row r="163" spans="2:7" ht="28.5" customHeight="1">
      <c r="B163" s="258"/>
      <c r="C163" s="258"/>
      <c r="D163" s="254"/>
      <c r="E163" s="254"/>
      <c r="F163" s="254"/>
      <c r="G163" s="255"/>
    </row>
    <row r="164" spans="2:7" ht="28.5" customHeight="1">
      <c r="B164" s="258"/>
      <c r="C164" s="258"/>
      <c r="D164" s="254"/>
      <c r="E164" s="254"/>
      <c r="F164" s="254"/>
      <c r="G164" s="255"/>
    </row>
    <row r="165" spans="2:7" ht="28.5" customHeight="1">
      <c r="B165" s="258"/>
      <c r="C165" s="258"/>
      <c r="D165" s="254"/>
      <c r="E165" s="254"/>
      <c r="F165" s="254"/>
      <c r="G165" s="255"/>
    </row>
    <row r="166" spans="2:7" ht="28.5" customHeight="1">
      <c r="B166" s="258"/>
      <c r="C166" s="258"/>
      <c r="D166" s="254"/>
      <c r="E166" s="254"/>
      <c r="F166" s="254"/>
      <c r="G166" s="255"/>
    </row>
    <row r="167" spans="2:7" ht="28.5" customHeight="1">
      <c r="B167" s="258"/>
      <c r="C167" s="258"/>
      <c r="D167" s="254"/>
      <c r="E167" s="254"/>
      <c r="F167" s="254"/>
      <c r="G167" s="255"/>
    </row>
    <row r="168" spans="2:7" ht="28.5" customHeight="1">
      <c r="B168" s="258"/>
      <c r="C168" s="258"/>
      <c r="D168" s="254"/>
      <c r="E168" s="254"/>
      <c r="F168" s="254"/>
      <c r="G168" s="255"/>
    </row>
    <row r="169" spans="2:7" ht="28.5" customHeight="1">
      <c r="B169" s="258"/>
      <c r="C169" s="258"/>
      <c r="D169" s="254"/>
      <c r="E169" s="254"/>
      <c r="F169" s="254"/>
      <c r="G169" s="255"/>
    </row>
    <row r="170" spans="2:7" ht="28.5" customHeight="1">
      <c r="B170" s="258"/>
      <c r="C170" s="258"/>
      <c r="D170" s="254"/>
      <c r="E170" s="254"/>
      <c r="F170" s="254"/>
      <c r="G170" s="255"/>
    </row>
    <row r="171" spans="2:7" ht="28.5" customHeight="1">
      <c r="B171" s="258"/>
      <c r="C171" s="258"/>
      <c r="D171" s="254"/>
      <c r="E171" s="254"/>
      <c r="F171" s="254"/>
      <c r="G171" s="255"/>
    </row>
    <row r="172" spans="2:7" ht="28.5" customHeight="1">
      <c r="B172" s="258"/>
      <c r="C172" s="258"/>
      <c r="D172" s="254"/>
      <c r="E172" s="254"/>
      <c r="F172" s="254"/>
      <c r="G172" s="255"/>
    </row>
    <row r="173" spans="2:7" ht="28.5" customHeight="1">
      <c r="B173" s="258"/>
      <c r="C173" s="258"/>
      <c r="D173" s="254"/>
      <c r="E173" s="254"/>
      <c r="F173" s="254"/>
      <c r="G173" s="255"/>
    </row>
    <row r="174" spans="2:7" ht="28.5" customHeight="1">
      <c r="B174" s="258"/>
      <c r="C174" s="258"/>
      <c r="D174" s="254"/>
      <c r="E174" s="254"/>
      <c r="F174" s="254"/>
      <c r="G174" s="255"/>
    </row>
    <row r="175" spans="2:7" ht="28.5" customHeight="1">
      <c r="B175" s="258"/>
      <c r="C175" s="258"/>
      <c r="D175" s="254"/>
      <c r="E175" s="254"/>
      <c r="F175" s="254"/>
      <c r="G175" s="255"/>
    </row>
    <row r="176" spans="2:7" ht="28.5" customHeight="1">
      <c r="B176" s="258"/>
      <c r="C176" s="258"/>
      <c r="D176" s="254"/>
      <c r="E176" s="254"/>
      <c r="F176" s="254"/>
      <c r="G176" s="255"/>
    </row>
    <row r="177" spans="2:7" ht="28.5" customHeight="1">
      <c r="B177" s="258"/>
      <c r="C177" s="258"/>
      <c r="D177" s="254"/>
      <c r="E177" s="254"/>
      <c r="F177" s="254"/>
      <c r="G177" s="255"/>
    </row>
    <row r="178" spans="2:7" ht="28.5" customHeight="1">
      <c r="B178" s="258"/>
      <c r="C178" s="258"/>
      <c r="D178" s="254"/>
      <c r="E178" s="254"/>
      <c r="F178" s="254"/>
      <c r="G178" s="255"/>
    </row>
    <row r="179" spans="2:7" ht="28.5" customHeight="1">
      <c r="B179" s="258"/>
      <c r="C179" s="258"/>
      <c r="D179" s="254"/>
      <c r="E179" s="254"/>
      <c r="F179" s="254"/>
      <c r="G179" s="255"/>
    </row>
    <row r="180" spans="2:7" ht="28.5" customHeight="1">
      <c r="B180" s="258"/>
      <c r="C180" s="258"/>
      <c r="D180" s="254"/>
      <c r="E180" s="254"/>
      <c r="F180" s="254"/>
      <c r="G180" s="255"/>
    </row>
    <row r="181" spans="2:7" ht="28.5" customHeight="1">
      <c r="B181" s="258"/>
      <c r="C181" s="258"/>
      <c r="D181" s="254"/>
      <c r="E181" s="254"/>
      <c r="F181" s="254"/>
      <c r="G181" s="255"/>
    </row>
    <row r="182" spans="2:7" ht="28.5" customHeight="1">
      <c r="B182" s="258"/>
      <c r="C182" s="258"/>
      <c r="D182" s="254"/>
      <c r="E182" s="254"/>
      <c r="F182" s="254"/>
      <c r="G182" s="255"/>
    </row>
    <row r="183" spans="2:7" ht="28.5" customHeight="1">
      <c r="B183" s="258"/>
      <c r="C183" s="258"/>
      <c r="D183" s="254"/>
      <c r="E183" s="254"/>
      <c r="F183" s="254"/>
      <c r="G183" s="255"/>
    </row>
    <row r="184" spans="2:7" ht="28.5" customHeight="1">
      <c r="B184" s="258"/>
      <c r="C184" s="258"/>
      <c r="D184" s="254"/>
      <c r="E184" s="254"/>
      <c r="F184" s="254"/>
      <c r="G184" s="255"/>
    </row>
    <row r="185" spans="2:7" ht="28.5" customHeight="1">
      <c r="B185" s="258"/>
      <c r="C185" s="258"/>
      <c r="D185" s="254"/>
      <c r="E185" s="254"/>
      <c r="F185" s="254"/>
      <c r="G185" s="255"/>
    </row>
    <row r="186" spans="2:7" ht="28.5" customHeight="1">
      <c r="B186" s="258"/>
      <c r="C186" s="258"/>
      <c r="D186" s="254"/>
      <c r="E186" s="254"/>
      <c r="F186" s="254"/>
      <c r="G186" s="255"/>
    </row>
    <row r="187" spans="2:7" ht="28.5" customHeight="1">
      <c r="B187" s="258"/>
      <c r="C187" s="258"/>
      <c r="D187" s="254"/>
      <c r="E187" s="254"/>
      <c r="F187" s="254"/>
      <c r="G187" s="255"/>
    </row>
    <row r="188" spans="2:7" ht="28.5" customHeight="1">
      <c r="B188" s="258"/>
      <c r="C188" s="258"/>
      <c r="D188" s="254"/>
      <c r="E188" s="254"/>
      <c r="F188" s="254"/>
      <c r="G188" s="255"/>
    </row>
    <row r="189" spans="2:7" ht="28.5" customHeight="1">
      <c r="B189" s="258"/>
      <c r="C189" s="258"/>
      <c r="D189" s="254"/>
      <c r="E189" s="254"/>
      <c r="F189" s="254"/>
      <c r="G189" s="255"/>
    </row>
    <row r="190" spans="2:7" ht="28.5" customHeight="1">
      <c r="B190" s="258"/>
      <c r="C190" s="258"/>
      <c r="D190" s="254"/>
      <c r="E190" s="254"/>
      <c r="F190" s="254"/>
      <c r="G190" s="255"/>
    </row>
    <row r="191" spans="2:7" ht="28.5" customHeight="1">
      <c r="B191" s="258"/>
      <c r="C191" s="258"/>
      <c r="D191" s="254"/>
      <c r="E191" s="254"/>
      <c r="F191" s="254"/>
      <c r="G191" s="255"/>
    </row>
    <row r="192" spans="2:7" ht="28.5" customHeight="1">
      <c r="B192" s="258"/>
      <c r="C192" s="258"/>
      <c r="D192" s="254"/>
      <c r="E192" s="254"/>
      <c r="F192" s="254"/>
      <c r="G192" s="255"/>
    </row>
    <row r="193" spans="2:7" ht="28.5" customHeight="1">
      <c r="B193" s="258"/>
      <c r="C193" s="258"/>
      <c r="D193" s="254"/>
      <c r="E193" s="254"/>
      <c r="F193" s="254"/>
      <c r="G193" s="255"/>
    </row>
    <row r="194" spans="2:7" ht="28.5" customHeight="1">
      <c r="B194" s="258"/>
      <c r="C194" s="258"/>
      <c r="D194" s="254"/>
      <c r="E194" s="254"/>
      <c r="F194" s="254"/>
      <c r="G194" s="255"/>
    </row>
    <row r="195" spans="2:7" ht="28.5" customHeight="1">
      <c r="B195" s="258"/>
      <c r="C195" s="258"/>
      <c r="D195" s="254"/>
      <c r="E195" s="254"/>
      <c r="F195" s="254"/>
      <c r="G195" s="255"/>
    </row>
    <row r="196" spans="2:7" ht="28.5" customHeight="1">
      <c r="B196" s="258"/>
      <c r="C196" s="258"/>
      <c r="D196" s="254"/>
      <c r="E196" s="254"/>
      <c r="F196" s="254"/>
      <c r="G196" s="255"/>
    </row>
    <row r="197" spans="2:7" ht="28.5" customHeight="1">
      <c r="B197" s="258"/>
      <c r="C197" s="258"/>
      <c r="D197" s="254"/>
      <c r="E197" s="254"/>
      <c r="F197" s="254"/>
      <c r="G197" s="255"/>
    </row>
    <row r="198" spans="2:7" ht="28.5" customHeight="1">
      <c r="B198" s="258"/>
      <c r="C198" s="258"/>
      <c r="D198" s="254"/>
      <c r="E198" s="254"/>
      <c r="F198" s="254"/>
      <c r="G198" s="255"/>
    </row>
    <row r="199" spans="2:7" ht="28.5" customHeight="1">
      <c r="B199" s="258"/>
      <c r="C199" s="258"/>
      <c r="D199" s="254"/>
      <c r="E199" s="254"/>
      <c r="F199" s="254"/>
      <c r="G199" s="255"/>
    </row>
    <row r="200" spans="2:7" ht="28.5" customHeight="1">
      <c r="B200" s="258"/>
      <c r="C200" s="258"/>
      <c r="D200" s="254"/>
      <c r="E200" s="254"/>
      <c r="F200" s="254"/>
      <c r="G200" s="255"/>
    </row>
    <row r="201" spans="2:7" ht="28.5" customHeight="1">
      <c r="B201" s="258"/>
      <c r="C201" s="258"/>
      <c r="D201" s="254"/>
      <c r="E201" s="254"/>
      <c r="F201" s="254"/>
      <c r="G201" s="255"/>
    </row>
    <row r="202" spans="2:7" ht="28.5" customHeight="1">
      <c r="B202" s="258"/>
      <c r="C202" s="258"/>
      <c r="D202" s="254"/>
      <c r="E202" s="254"/>
      <c r="F202" s="254"/>
      <c r="G202" s="255"/>
    </row>
    <row r="203" spans="2:7" ht="28.5" customHeight="1">
      <c r="B203" s="258"/>
      <c r="C203" s="258"/>
      <c r="D203" s="254"/>
      <c r="E203" s="254"/>
      <c r="F203" s="254"/>
      <c r="G203" s="255"/>
    </row>
    <row r="204" spans="2:7" ht="28.5" customHeight="1">
      <c r="B204" s="258"/>
      <c r="C204" s="258"/>
      <c r="D204" s="254"/>
      <c r="E204" s="254"/>
      <c r="F204" s="254"/>
      <c r="G204" s="255"/>
    </row>
    <row r="205" spans="2:7" ht="28.5" customHeight="1">
      <c r="B205" s="258"/>
      <c r="C205" s="258"/>
      <c r="D205" s="254"/>
      <c r="E205" s="254"/>
      <c r="F205" s="254"/>
      <c r="G205" s="255"/>
    </row>
    <row r="206" spans="2:7" ht="28.5" customHeight="1">
      <c r="B206" s="258"/>
      <c r="C206" s="258"/>
      <c r="D206" s="254"/>
      <c r="E206" s="254"/>
      <c r="F206" s="254"/>
      <c r="G206" s="255"/>
    </row>
    <row r="207" spans="2:7" ht="28.5" customHeight="1">
      <c r="B207" s="258"/>
      <c r="C207" s="258"/>
      <c r="D207" s="254"/>
      <c r="E207" s="254"/>
      <c r="F207" s="254"/>
      <c r="G207" s="255"/>
    </row>
    <row r="208" spans="2:7" ht="28.5" customHeight="1">
      <c r="B208" s="258"/>
      <c r="C208" s="258"/>
      <c r="D208" s="254"/>
      <c r="E208" s="254"/>
      <c r="F208" s="254"/>
      <c r="G208" s="255"/>
    </row>
    <row r="209" spans="2:7" ht="28.5" customHeight="1">
      <c r="B209" s="258"/>
      <c r="C209" s="258"/>
      <c r="D209" s="254"/>
      <c r="E209" s="254"/>
      <c r="F209" s="254"/>
      <c r="G209" s="255"/>
    </row>
    <row r="210" spans="2:7" ht="28.5" customHeight="1">
      <c r="B210" s="258"/>
      <c r="C210" s="258"/>
      <c r="D210" s="254"/>
      <c r="E210" s="254"/>
      <c r="F210" s="254"/>
      <c r="G210" s="255"/>
    </row>
    <row r="211" spans="2:7" ht="28.5" customHeight="1">
      <c r="B211" s="258"/>
      <c r="C211" s="258"/>
      <c r="D211" s="254"/>
      <c r="E211" s="254"/>
      <c r="F211" s="254"/>
      <c r="G211" s="255"/>
    </row>
    <row r="212" spans="2:7" ht="28.5" customHeight="1">
      <c r="B212" s="258"/>
      <c r="C212" s="258"/>
      <c r="D212" s="254"/>
      <c r="E212" s="254"/>
      <c r="F212" s="254"/>
      <c r="G212" s="255"/>
    </row>
    <row r="213" spans="2:7" ht="28.5" customHeight="1">
      <c r="B213" s="258"/>
      <c r="C213" s="258"/>
      <c r="D213" s="254"/>
      <c r="E213" s="254"/>
      <c r="F213" s="254"/>
      <c r="G213" s="255"/>
    </row>
    <row r="214" spans="2:7" ht="28.5" customHeight="1">
      <c r="B214" s="258"/>
      <c r="C214" s="258"/>
      <c r="D214" s="254"/>
      <c r="E214" s="254"/>
      <c r="F214" s="254"/>
      <c r="G214" s="255"/>
    </row>
    <row r="215" spans="2:7" ht="28.5" customHeight="1">
      <c r="B215" s="258"/>
      <c r="C215" s="258"/>
      <c r="D215" s="254"/>
      <c r="E215" s="254"/>
      <c r="F215" s="254"/>
      <c r="G215" s="255"/>
    </row>
    <row r="216" spans="2:7" ht="28.5" customHeight="1">
      <c r="B216" s="258"/>
      <c r="C216" s="258"/>
      <c r="D216" s="254"/>
      <c r="E216" s="254"/>
      <c r="F216" s="254"/>
      <c r="G216" s="255"/>
    </row>
    <row r="217" spans="2:7" ht="28.5" customHeight="1">
      <c r="B217" s="258"/>
      <c r="C217" s="258"/>
      <c r="D217" s="254"/>
      <c r="E217" s="254"/>
      <c r="F217" s="254"/>
      <c r="G217" s="255"/>
    </row>
    <row r="218" spans="2:7" ht="28.5" customHeight="1">
      <c r="B218" s="258"/>
      <c r="C218" s="258"/>
      <c r="D218" s="254"/>
      <c r="E218" s="254"/>
      <c r="F218" s="254"/>
      <c r="G218" s="255"/>
    </row>
    <row r="219" spans="2:7" ht="28.5" customHeight="1">
      <c r="B219" s="258"/>
      <c r="C219" s="258"/>
      <c r="D219" s="254"/>
      <c r="E219" s="254"/>
      <c r="F219" s="254"/>
      <c r="G219" s="255"/>
    </row>
    <row r="220" spans="2:7" ht="28.5" customHeight="1">
      <c r="B220" s="258"/>
      <c r="C220" s="258"/>
      <c r="D220" s="254"/>
      <c r="E220" s="254"/>
      <c r="F220" s="254"/>
      <c r="G220" s="255"/>
    </row>
    <row r="221" spans="2:7" ht="28.5" customHeight="1">
      <c r="B221" s="258"/>
      <c r="C221" s="258"/>
      <c r="D221" s="254"/>
      <c r="E221" s="254"/>
      <c r="F221" s="254"/>
      <c r="G221" s="255"/>
    </row>
    <row r="222" spans="2:7" ht="28.5" customHeight="1">
      <c r="B222" s="258"/>
      <c r="C222" s="258"/>
      <c r="D222" s="254"/>
      <c r="E222" s="254"/>
      <c r="F222" s="254"/>
      <c r="G222" s="255"/>
    </row>
    <row r="223" spans="2:7" ht="28.5" customHeight="1">
      <c r="B223" s="258"/>
      <c r="C223" s="258"/>
      <c r="D223" s="254"/>
      <c r="E223" s="254"/>
      <c r="F223" s="254"/>
      <c r="G223" s="255"/>
    </row>
    <row r="224" spans="2:7" ht="28.5" customHeight="1">
      <c r="B224" s="258"/>
      <c r="C224" s="258"/>
      <c r="D224" s="254"/>
      <c r="E224" s="254"/>
      <c r="F224" s="254"/>
      <c r="G224" s="255"/>
    </row>
    <row r="225" spans="2:7" ht="28.5" customHeight="1">
      <c r="B225" s="258"/>
      <c r="C225" s="258"/>
      <c r="D225" s="254"/>
      <c r="E225" s="254"/>
      <c r="F225" s="254"/>
      <c r="G225" s="255"/>
    </row>
    <row r="226" spans="2:7" ht="28.5" customHeight="1">
      <c r="B226" s="258"/>
      <c r="C226" s="258"/>
      <c r="D226" s="254"/>
      <c r="E226" s="254"/>
      <c r="F226" s="254"/>
      <c r="G226" s="255"/>
    </row>
    <row r="227" spans="2:7" ht="28.5" customHeight="1">
      <c r="B227" s="258"/>
      <c r="C227" s="258"/>
      <c r="D227" s="254"/>
      <c r="E227" s="254"/>
      <c r="F227" s="254"/>
      <c r="G227" s="255"/>
    </row>
    <row r="228" spans="2:7" ht="28.5" customHeight="1">
      <c r="B228" s="258"/>
      <c r="C228" s="258"/>
      <c r="D228" s="254"/>
      <c r="E228" s="254"/>
      <c r="F228" s="254"/>
      <c r="G228" s="255"/>
    </row>
    <row r="229" spans="2:7" ht="28.5" customHeight="1">
      <c r="B229" s="258"/>
      <c r="C229" s="258"/>
      <c r="D229" s="254"/>
      <c r="E229" s="254"/>
      <c r="F229" s="254"/>
      <c r="G229" s="255"/>
    </row>
    <row r="230" spans="2:7" ht="28.5" customHeight="1">
      <c r="B230" s="258"/>
      <c r="C230" s="258"/>
      <c r="D230" s="254"/>
      <c r="E230" s="254"/>
      <c r="F230" s="254"/>
      <c r="G230" s="255"/>
    </row>
    <row r="231" spans="2:7" ht="28.5" customHeight="1">
      <c r="B231" s="258"/>
      <c r="C231" s="258"/>
      <c r="D231" s="254"/>
      <c r="E231" s="254"/>
      <c r="F231" s="254"/>
      <c r="G231" s="255"/>
    </row>
    <row r="232" spans="2:7" ht="28.5" customHeight="1">
      <c r="B232" s="258"/>
      <c r="C232" s="258"/>
      <c r="D232" s="254"/>
      <c r="E232" s="254"/>
      <c r="F232" s="254"/>
      <c r="G232" s="255"/>
    </row>
    <row r="233" spans="2:7" ht="28.5" customHeight="1">
      <c r="B233" s="258"/>
      <c r="C233" s="258"/>
      <c r="D233" s="254"/>
      <c r="E233" s="254"/>
      <c r="F233" s="254"/>
      <c r="G233" s="255"/>
    </row>
    <row r="234" spans="2:7" ht="28.5" customHeight="1">
      <c r="B234" s="258"/>
      <c r="C234" s="258"/>
      <c r="D234" s="254"/>
      <c r="E234" s="254"/>
      <c r="F234" s="254"/>
      <c r="G234" s="255"/>
    </row>
    <row r="235" spans="2:7" ht="28.5" customHeight="1">
      <c r="B235" s="258"/>
      <c r="C235" s="258"/>
      <c r="D235" s="254"/>
      <c r="E235" s="254"/>
      <c r="F235" s="254"/>
      <c r="G235" s="255"/>
    </row>
    <row r="236" spans="2:7" ht="28.5" customHeight="1">
      <c r="B236" s="258"/>
      <c r="C236" s="258"/>
      <c r="D236" s="254"/>
      <c r="E236" s="254"/>
      <c r="F236" s="254"/>
      <c r="G236" s="255"/>
    </row>
    <row r="237" spans="2:7" ht="28.5" customHeight="1">
      <c r="B237" s="258"/>
      <c r="C237" s="258"/>
      <c r="D237" s="254"/>
      <c r="E237" s="254"/>
      <c r="F237" s="254"/>
      <c r="G237" s="255"/>
    </row>
    <row r="238" spans="2:7" ht="28.5" customHeight="1">
      <c r="B238" s="258"/>
      <c r="C238" s="258"/>
      <c r="D238" s="254"/>
      <c r="E238" s="254"/>
      <c r="F238" s="254"/>
      <c r="G238" s="255"/>
    </row>
    <row r="239" spans="2:7" ht="28.5" customHeight="1">
      <c r="B239" s="258"/>
      <c r="C239" s="258"/>
      <c r="D239" s="254"/>
      <c r="E239" s="254"/>
      <c r="F239" s="254"/>
      <c r="G239" s="255"/>
    </row>
    <row r="240" spans="2:7" ht="28.5" customHeight="1">
      <c r="B240" s="258"/>
      <c r="C240" s="258"/>
      <c r="D240" s="254"/>
      <c r="E240" s="254"/>
      <c r="F240" s="254"/>
      <c r="G240" s="255"/>
    </row>
    <row r="241" spans="2:7" ht="28.5" customHeight="1">
      <c r="B241" s="258"/>
      <c r="C241" s="258"/>
      <c r="D241" s="254"/>
      <c r="E241" s="254"/>
      <c r="F241" s="254"/>
      <c r="G241" s="255"/>
    </row>
    <row r="242" spans="2:7" ht="28.5" customHeight="1">
      <c r="B242" s="258"/>
      <c r="C242" s="258"/>
      <c r="D242" s="254"/>
      <c r="E242" s="254"/>
      <c r="F242" s="254"/>
      <c r="G242" s="255"/>
    </row>
    <row r="243" spans="2:7" ht="28.5" customHeight="1">
      <c r="B243" s="258"/>
      <c r="C243" s="258"/>
      <c r="D243" s="254"/>
      <c r="E243" s="254"/>
      <c r="F243" s="254"/>
      <c r="G243" s="255"/>
    </row>
    <row r="244" spans="2:7" ht="28.5" customHeight="1">
      <c r="B244" s="258"/>
      <c r="C244" s="258"/>
      <c r="D244" s="254"/>
      <c r="E244" s="254"/>
      <c r="F244" s="254"/>
      <c r="G244" s="255"/>
    </row>
    <row r="245" spans="2:7" ht="28.5" customHeight="1">
      <c r="B245" s="258"/>
      <c r="C245" s="258"/>
      <c r="D245" s="254"/>
      <c r="E245" s="254"/>
      <c r="F245" s="254"/>
      <c r="G245" s="255"/>
    </row>
    <row r="246" spans="2:7" ht="28.5" customHeight="1">
      <c r="B246" s="258"/>
      <c r="C246" s="258"/>
      <c r="D246" s="254"/>
      <c r="E246" s="254"/>
      <c r="F246" s="254"/>
      <c r="G246" s="255"/>
    </row>
    <row r="247" spans="2:7" ht="28.5" customHeight="1">
      <c r="B247" s="258"/>
      <c r="C247" s="258"/>
      <c r="D247" s="254"/>
      <c r="E247" s="254"/>
      <c r="F247" s="254"/>
      <c r="G247" s="255"/>
    </row>
    <row r="248" spans="2:7" ht="28.5" customHeight="1">
      <c r="B248" s="258"/>
      <c r="C248" s="258"/>
      <c r="D248" s="254"/>
      <c r="E248" s="254"/>
      <c r="F248" s="254"/>
      <c r="G248" s="255"/>
    </row>
    <row r="249" spans="2:7" ht="28.5" customHeight="1">
      <c r="B249" s="258"/>
      <c r="C249" s="258"/>
      <c r="D249" s="254"/>
      <c r="E249" s="254"/>
      <c r="F249" s="254"/>
      <c r="G249" s="255"/>
    </row>
    <row r="250" spans="2:7" ht="28.5" customHeight="1">
      <c r="B250" s="258"/>
      <c r="C250" s="258"/>
      <c r="D250" s="254"/>
      <c r="E250" s="254"/>
      <c r="F250" s="254"/>
      <c r="G250" s="255"/>
    </row>
    <row r="251" spans="2:7" ht="28.5" customHeight="1">
      <c r="B251" s="258"/>
      <c r="C251" s="258"/>
      <c r="D251" s="254"/>
      <c r="E251" s="254"/>
      <c r="F251" s="254"/>
      <c r="G251" s="255"/>
    </row>
    <row r="252" spans="2:7" ht="28.5" customHeight="1">
      <c r="B252" s="258"/>
      <c r="C252" s="258"/>
      <c r="D252" s="254"/>
      <c r="E252" s="254"/>
      <c r="F252" s="254"/>
      <c r="G252" s="255"/>
    </row>
    <row r="253" spans="2:7" ht="28.5" customHeight="1">
      <c r="B253" s="258"/>
      <c r="C253" s="258"/>
      <c r="D253" s="254"/>
      <c r="E253" s="254"/>
      <c r="F253" s="254"/>
      <c r="G253" s="255"/>
    </row>
    <row r="254" spans="2:7" ht="28.5" customHeight="1">
      <c r="B254" s="258"/>
      <c r="C254" s="258"/>
      <c r="D254" s="254"/>
      <c r="E254" s="254"/>
      <c r="F254" s="254"/>
      <c r="G254" s="255"/>
    </row>
    <row r="255" spans="2:7" ht="28.5" customHeight="1">
      <c r="B255" s="258"/>
      <c r="C255" s="258"/>
      <c r="D255" s="254"/>
      <c r="E255" s="254"/>
      <c r="F255" s="254"/>
      <c r="G255" s="255"/>
    </row>
    <row r="256" spans="2:7" ht="28.5" customHeight="1">
      <c r="B256" s="258"/>
      <c r="C256" s="258"/>
      <c r="D256" s="254"/>
      <c r="E256" s="254"/>
      <c r="F256" s="254"/>
      <c r="G256" s="255"/>
    </row>
    <row r="257" spans="2:7" ht="28.5" customHeight="1">
      <c r="B257" s="258"/>
      <c r="C257" s="258"/>
      <c r="D257" s="254"/>
      <c r="E257" s="254"/>
      <c r="F257" s="254"/>
      <c r="G257" s="255"/>
    </row>
    <row r="258" spans="2:7" ht="28.5" customHeight="1">
      <c r="B258" s="258"/>
      <c r="C258" s="258"/>
      <c r="D258" s="254"/>
      <c r="E258" s="254"/>
      <c r="F258" s="254"/>
      <c r="G258" s="255"/>
    </row>
    <row r="259" spans="2:7" ht="28.5" customHeight="1">
      <c r="B259" s="258"/>
      <c r="C259" s="258"/>
      <c r="D259" s="254"/>
      <c r="E259" s="254"/>
      <c r="F259" s="254"/>
      <c r="G259" s="255"/>
    </row>
    <row r="260" spans="2:7" ht="28.5" customHeight="1">
      <c r="B260" s="258"/>
      <c r="C260" s="258"/>
      <c r="D260" s="254"/>
      <c r="E260" s="254"/>
      <c r="F260" s="254"/>
      <c r="G260" s="255"/>
    </row>
    <row r="261" spans="2:7" ht="28.5" customHeight="1">
      <c r="B261" s="258"/>
      <c r="C261" s="258"/>
      <c r="D261" s="254"/>
      <c r="E261" s="254"/>
      <c r="F261" s="254"/>
      <c r="G261" s="255"/>
    </row>
    <row r="262" spans="2:7" ht="28.5" customHeight="1">
      <c r="B262" s="258"/>
      <c r="C262" s="258"/>
      <c r="D262" s="254"/>
      <c r="E262" s="254"/>
      <c r="F262" s="254"/>
      <c r="G262" s="255"/>
    </row>
    <row r="263" spans="2:7" ht="28.5" customHeight="1">
      <c r="B263" s="258"/>
      <c r="C263" s="258"/>
      <c r="D263" s="254"/>
      <c r="E263" s="254"/>
      <c r="F263" s="254"/>
      <c r="G263" s="255"/>
    </row>
    <row r="264" spans="2:7" ht="28.5" customHeight="1">
      <c r="B264" s="258"/>
      <c r="C264" s="258"/>
      <c r="D264" s="254"/>
      <c r="E264" s="254"/>
      <c r="F264" s="254"/>
      <c r="G264" s="255"/>
    </row>
    <row r="265" spans="2:7" ht="28.5" customHeight="1">
      <c r="B265" s="258"/>
      <c r="C265" s="258"/>
      <c r="D265" s="254"/>
      <c r="E265" s="254"/>
      <c r="F265" s="254"/>
      <c r="G265" s="255"/>
    </row>
    <row r="266" spans="2:7" ht="28.5" customHeight="1">
      <c r="B266" s="258"/>
      <c r="C266" s="258"/>
      <c r="D266" s="254"/>
      <c r="E266" s="254"/>
      <c r="F266" s="254"/>
      <c r="G266" s="255"/>
    </row>
    <row r="267" spans="2:7" ht="28.5" customHeight="1">
      <c r="B267" s="258"/>
      <c r="C267" s="258"/>
      <c r="D267" s="254"/>
      <c r="E267" s="254"/>
      <c r="F267" s="254"/>
      <c r="G267" s="255"/>
    </row>
  </sheetData>
  <sheetProtection algorithmName="SHA-512" hashValue="209Lzp7r1DzyHEyYhaif/NHy8qn+rXn0n0ER3q0IC8jXwAmxKhJFbYkth7HrQOBPBQ0/lfvrKz4i6I/7MaXdnQ==" saltValue="cDub1/LVJFwcd0IVitz9fw==" spinCount="100000" sheet="1" objects="1" scenarios="1" formatColumns="0" formatRows="0" autoFilter="0"/>
  <autoFilter ref="B29:G94" xr:uid="{A9272157-CDE9-4D3F-927A-28F7546E441F}"/>
  <mergeCells count="14">
    <mergeCell ref="B2:E2"/>
    <mergeCell ref="G2:H2"/>
    <mergeCell ref="B3:E3"/>
    <mergeCell ref="B21:C21"/>
    <mergeCell ref="B5:C5"/>
    <mergeCell ref="D5:E5"/>
    <mergeCell ref="D8:F8"/>
    <mergeCell ref="D19:E19"/>
    <mergeCell ref="B15:C15"/>
    <mergeCell ref="B10:C10"/>
    <mergeCell ref="B11:C11"/>
    <mergeCell ref="B12:C12"/>
    <mergeCell ref="B13:C13"/>
    <mergeCell ref="B14:C14"/>
  </mergeCells>
  <phoneticPr fontId="24" type="noConversion"/>
  <conditionalFormatting sqref="C27:G27">
    <cfRule type="expression" dxfId="11" priority="1">
      <formula>C27="No"</formula>
    </cfRule>
    <cfRule type="expression" dxfId="10" priority="2">
      <formula>C27="Yes"</formula>
    </cfRule>
  </conditionalFormatting>
  <conditionalFormatting sqref="D21:E21">
    <cfRule type="expression" dxfId="9" priority="7">
      <formula>$G21&gt;1</formula>
    </cfRule>
  </conditionalFormatting>
  <conditionalFormatting sqref="F10:F15">
    <cfRule type="expression" dxfId="8" priority="11">
      <formula>$G10&lt;-1</formula>
    </cfRule>
  </conditionalFormatting>
  <dataValidations count="3">
    <dataValidation operator="greaterThan" allowBlank="1" showInputMessage="1" showErrorMessage="1" sqref="E21" xr:uid="{9D1336BE-4E30-48DB-8AC0-1BC3ED902E28}"/>
    <dataValidation type="list" allowBlank="1" showInputMessage="1" showErrorMessage="1" sqref="F30:F267" xr:uid="{47E4D864-0DD8-4984-BC3B-A8C6BF597913}">
      <formula1>"Yes,No"</formula1>
    </dataValidation>
    <dataValidation type="decimal" operator="greaterThanOrEqual" allowBlank="1" showInputMessage="1" showErrorMessage="1" sqref="G30:G267" xr:uid="{928D4CAB-70EF-8946-BC8C-FC2A4D132F22}">
      <formula1>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7EEC5B1A-896F-483F-BD81-3098AE09A2B9}">
          <x14:formula1>
            <xm:f>'Expenditure sheet dropdowns'!$C$2:$C$18</xm:f>
          </x14:formula1>
          <xm:sqref>C30:C267</xm:sqref>
        </x14:dataValidation>
        <x14:dataValidation type="list" allowBlank="1" showInputMessage="1" showErrorMessage="1" xr:uid="{33A99EC7-D605-4382-91F7-FDD5B0292405}">
          <x14:formula1>
            <xm:f>'Expenditure sheet dropdowns'!$E$2:$E$7</xm:f>
          </x14:formula1>
          <xm:sqref>E30:E267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7961AB2B65038448AC7887B74625A10" ma:contentTypeVersion="17" ma:contentTypeDescription="Create a new document." ma:contentTypeScope="" ma:versionID="08de139f5a7c8f302d6f453af6195062">
  <xsd:schema xmlns:xsd="http://www.w3.org/2001/XMLSchema" xmlns:xs="http://www.w3.org/2001/XMLSchema" xmlns:p="http://schemas.microsoft.com/office/2006/metadata/properties" xmlns:ns2="6966500b-03f6-45a6-8767-2ff06c40a688" xmlns:ns3="e9686392-b282-4c89-978f-11ebd77bb045" targetNamespace="http://schemas.microsoft.com/office/2006/metadata/properties" ma:root="true" ma:fieldsID="e28c7fefa276e960b3b3b8ad1bd4f503" ns2:_="" ns3:_="">
    <xsd:import namespace="6966500b-03f6-45a6-8767-2ff06c40a688"/>
    <xsd:import namespace="e9686392-b282-4c89-978f-11ebd77bb045"/>
    <xsd:element name="properties">
      <xsd:complexType>
        <xsd:sequence>
          <xsd:element name="documentManagement">
            <xsd:complexType>
              <xsd:all>
                <xsd:element ref="ns2:OriginalPath" minOccurs="0"/>
                <xsd:element ref="ns2:TaskName" minOccurs="0"/>
                <xsd:element ref="ns2:SourceID" minOccurs="0"/>
                <xsd:element ref="ns2:OriginalSize"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66500b-03f6-45a6-8767-2ff06c40a688" elementFormDefault="qualified">
    <xsd:import namespace="http://schemas.microsoft.com/office/2006/documentManagement/types"/>
    <xsd:import namespace="http://schemas.microsoft.com/office/infopath/2007/PartnerControls"/>
    <xsd:element name="OriginalPath" ma:index="8" nillable="true" ma:displayName="OriginalPath" ma:internalName="OriginalPath">
      <xsd:simpleType>
        <xsd:restriction base="dms:Note">
          <xsd:maxLength value="255"/>
        </xsd:restriction>
      </xsd:simpleType>
    </xsd:element>
    <xsd:element name="TaskName" ma:index="9" nillable="true" ma:displayName="TaskName" ma:internalName="TaskName">
      <xsd:simpleType>
        <xsd:restriction base="dms:Text"/>
      </xsd:simpleType>
    </xsd:element>
    <xsd:element name="SourceID" ma:index="10" nillable="true" ma:displayName="SourceID" ma:internalName="SourceID">
      <xsd:simpleType>
        <xsd:restriction base="dms:Number"/>
      </xsd:simpleType>
    </xsd:element>
    <xsd:element name="OriginalSize" ma:index="11" nillable="true" ma:displayName="OriginalSize" ma:internalName="OriginalSize">
      <xsd:simpleType>
        <xsd:restriction base="dms:Number"/>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6f4238c-e56c-47f3-bb7f-918e154ea93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BillingMetadata" ma:index="24"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686392-b282-4c89-978f-11ebd77bb045"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388a3b6-f819-479a-80fa-76dd5408e2f6}" ma:internalName="TaxCatchAll" ma:showField="CatchAllData" ma:web="e9686392-b282-4c89-978f-11ebd77bb04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966500b-03f6-45a6-8767-2ff06c40a688">
      <Terms xmlns="http://schemas.microsoft.com/office/infopath/2007/PartnerControls"/>
    </lcf76f155ced4ddcb4097134ff3c332f>
    <TaxCatchAll xmlns="e9686392-b282-4c89-978f-11ebd77bb045" xsi:nil="true"/>
    <OriginalPath xmlns="6966500b-03f6-45a6-8767-2ff06c40a688" xsi:nil="true"/>
    <TaskName xmlns="6966500b-03f6-45a6-8767-2ff06c40a688" xsi:nil="true"/>
    <SourceID xmlns="6966500b-03f6-45a6-8767-2ff06c40a688" xsi:nil="true"/>
    <OriginalSize xmlns="6966500b-03f6-45a6-8767-2ff06c40a688" xsi:nil="true"/>
  </documentManagement>
</p:properties>
</file>

<file path=customXml/itemProps1.xml><?xml version="1.0" encoding="utf-8"?>
<ds:datastoreItem xmlns:ds="http://schemas.openxmlformats.org/officeDocument/2006/customXml" ds:itemID="{AE55169B-50A8-4A7D-895F-F576E9CD02BC}"/>
</file>

<file path=customXml/itemProps2.xml><?xml version="1.0" encoding="utf-8"?>
<ds:datastoreItem xmlns:ds="http://schemas.openxmlformats.org/officeDocument/2006/customXml" ds:itemID="{FD6B4930-D720-47A3-9CB6-93679BF2BBED}"/>
</file>

<file path=customXml/itemProps3.xml><?xml version="1.0" encoding="utf-8"?>
<ds:datastoreItem xmlns:ds="http://schemas.openxmlformats.org/officeDocument/2006/customXml" ds:itemID="{08453097-8763-4BB5-A97A-1925C35009CF}"/>
</file>

<file path=docMetadata/LabelInfo.xml><?xml version="1.0" encoding="utf-8"?>
<clbl:labelList xmlns:clbl="http://schemas.microsoft.com/office/2020/mipLabelMetadata">
  <clbl:label id="{24acd14d-92bb-44d6-bba8-edb3d03813cd}" enabled="0" method="" siteId="{24acd14d-92bb-44d6-bba8-edb3d03813cd}" removed="1"/>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Armstrong, Johan</dc:creator>
  <cp:keywords/>
  <dc:description/>
  <cp:lastModifiedBy/>
  <cp:revision/>
  <dcterms:created xsi:type="dcterms:W3CDTF">2018-11-22T10:49:45Z</dcterms:created>
  <dcterms:modified xsi:type="dcterms:W3CDTF">2026-06-16T14:34:40Z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0x01010057961AB2B65038448AC7887B74625A10</vt:lpwstr>
  </property>
  <property fmtid="{D5CDD505-2E9C-101B-9397-08002B2CF9AE}" pid="3" name="MediaServiceImageTags">
    <vt:lpwstr/>
  </property>
  <property fmtid="{D5CDD505-2E9C-101B-9397-08002B2CF9AE}" pid="4" name="Order">
    <vt:r8>8836500</vt:r8>
  </property>
  <property fmtid="{D5CDD505-2E9C-101B-9397-08002B2CF9AE}" pid="5" name="_ExtendedDescription">
    <vt:lpwstr/>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xd_Signature">
    <vt:bool>false</vt:bool>
  </property>
</Properties>
</file>